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3.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xml" ContentType="application/vnd.openxmlformats-officedocument.spreadsheetml.table+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ung\Desktop\IT &amp; GM System\HR-SYSTEM\"/>
    </mc:Choice>
  </mc:AlternateContent>
  <xr:revisionPtr revIDLastSave="0" documentId="13_ncr:1_{80EC320E-8416-4B8E-BD8E-D522D673B1DE}" xr6:coauthVersionLast="47" xr6:coauthVersionMax="47" xr10:uidLastSave="{00000000-0000-0000-0000-000000000000}"/>
  <bookViews>
    <workbookView xWindow="28680" yWindow="-120" windowWidth="29040" windowHeight="15720" tabRatio="938" firstSheet="1" activeTab="1" xr2:uid="{00000000-000D-0000-FFFF-FFFF00000000}"/>
  </bookViews>
  <sheets>
    <sheet name="Setup" sheetId="5" state="hidden" r:id="rId1"/>
    <sheet name="Link" sheetId="1" r:id="rId2"/>
    <sheet name="Work list" sheetId="7" r:id="rId3"/>
    <sheet name="Work report" sheetId="8" r:id="rId4"/>
    <sheet name="Office time approval" sheetId="9" state="hidden" r:id="rId5"/>
    <sheet name="Task library" sheetId="6" r:id="rId6"/>
    <sheet name="Missing tasks auto " sheetId="12" r:id="rId7"/>
    <sheet name="Missing tasks" sheetId="13" r:id="rId8"/>
    <sheet name="Time check for tasks" sheetId="14" r:id="rId9"/>
    <sheet name="Summary" sheetId="2" r:id="rId10"/>
    <sheet name="Payments" sheetId="3" r:id="rId11"/>
    <sheet name="Vacation, holiday, illness" sheetId="10" r:id="rId12"/>
    <sheet name="Customers" sheetId="15" r:id="rId13"/>
    <sheet name="Messages" sheetId="16" r:id="rId14"/>
    <sheet name="Password" sheetId="17" r:id="rId15"/>
    <sheet name="Others" sheetId="18" r:id="rId16"/>
    <sheet name="Test cases" sheetId="19" r:id="rId17"/>
    <sheet name="Previous related costs" sheetId="20" state="hidden" r:id="rId18"/>
    <sheet name="Guide" sheetId="4" r:id="rId19"/>
    <sheet name="Work rules" sheetId="11" r:id="rId20"/>
  </sheets>
  <externalReferences>
    <externalReference r:id="rId21"/>
  </externalReferences>
  <definedNames>
    <definedName name="_xlnm._FilterDatabase" localSheetId="12" hidden="1">Customers!$A$1:$P$1</definedName>
    <definedName name="_xlnm._FilterDatabase" localSheetId="13" hidden="1">Messages!$A$1:$T$5000</definedName>
    <definedName name="_xlnm._FilterDatabase" localSheetId="6" hidden="1">'Missing tasks auto '!$A$1:$Q$1001</definedName>
    <definedName name="_xlnm._FilterDatabase" localSheetId="15" hidden="1">Others!$A$1:$O$1</definedName>
    <definedName name="_xlnm._FilterDatabase" localSheetId="14" hidden="1">Password!$A$1:$O$1</definedName>
    <definedName name="_xlnm._FilterDatabase" localSheetId="5" hidden="1">'Task library'!$A$1:$F$39</definedName>
    <definedName name="_xlnm._FilterDatabase" localSheetId="16" hidden="1">'Test cases'!$A$1:$H$1</definedName>
    <definedName name="_xlnm._FilterDatabase" localSheetId="11" hidden="1">'Vacation, holiday, illness'!$A$1:$L$400</definedName>
    <definedName name="_xlnm._FilterDatabase" localSheetId="2" hidden="1">'Work list'!$A$1:$O$1500</definedName>
    <definedName name="_xlnm._FilterDatabase" localSheetId="3" hidden="1">'Work report'!$A$1:$W$1500</definedName>
    <definedName name="OPEN_WL_IDs" localSheetId="6">'[1]Work list'!$Q$2:INDEX('[1]Work list'!$Q:$Q,MAX(2,COUNTIF('[1]Work list'!$Q:$Q,"WL-*")+1))</definedName>
    <definedName name="OPEN_WL_IDs">'Work list'!$Q$2:INDEX('Work list'!$Q:$Q,MAX(2,COUNTIF('Work list'!$Q:$Q,"WL-*")+1))</definedName>
    <definedName name="U2U1500">'Work report'!$U$2</definedName>
    <definedName name="WL_IDs" localSheetId="6">'[1]Work list'!$B$2:INDEX('[1]Work list'!$B:$B,MAX(2,COUNTIF('[1]Work list'!$B:$B,"WL-*")+1))</definedName>
    <definedName name="WL_IDs">'Work list'!$B$2:INDEX('Work list'!$B:$B,MAX(2,COUNTIF('Work list'!$B:$B,"WL-*")+1))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8" l="1"/>
  <c r="C3" i="8"/>
  <c r="C4" i="8"/>
  <c r="C5" i="8"/>
  <c r="C6"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C10" i="20" l="1"/>
  <c r="C7" i="8" l="1"/>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I31" i="9"/>
  <c r="I32" i="9"/>
  <c r="I33" i="9"/>
  <c r="I34" i="9"/>
  <c r="I35" i="9"/>
  <c r="I36" i="9"/>
  <c r="I37" i="9"/>
  <c r="A31" i="9" l="1" a="1"/>
  <c r="A31" i="9" s="1"/>
  <c r="A32" i="9" a="1"/>
  <c r="A32" i="9" s="1"/>
  <c r="A33" i="9" a="1"/>
  <c r="A33" i="9" s="1"/>
  <c r="A34" i="9" a="1"/>
  <c r="A34" i="9" s="1"/>
  <c r="A35" i="9" a="1"/>
  <c r="A35" i="9" s="1"/>
  <c r="A36" i="9" a="1"/>
  <c r="A36" i="9" s="1"/>
  <c r="A3" i="11" l="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35" i="4"/>
  <c r="A36" i="4" s="1"/>
  <c r="A37" i="4" s="1"/>
  <c r="A38" i="4" s="1"/>
  <c r="A6" i="4"/>
  <c r="A7" i="4" s="1"/>
  <c r="A8" i="4" s="1"/>
  <c r="A9" i="4" s="1"/>
  <c r="A10" i="4" s="1"/>
  <c r="A11" i="4" s="1"/>
  <c r="A12" i="4" s="1"/>
  <c r="C11" i="20"/>
  <c r="T5000" i="16"/>
  <c r="T4999" i="16"/>
  <c r="T4998" i="16"/>
  <c r="T4997" i="16"/>
  <c r="T4996" i="16"/>
  <c r="T4995" i="16"/>
  <c r="T4994" i="16"/>
  <c r="T4993" i="16"/>
  <c r="T4992" i="16"/>
  <c r="T4991" i="16"/>
  <c r="T4990" i="16"/>
  <c r="T4989" i="16"/>
  <c r="T4988" i="16"/>
  <c r="T4987" i="16"/>
  <c r="T4986" i="16"/>
  <c r="T4985" i="16"/>
  <c r="T4984" i="16"/>
  <c r="T4983" i="16"/>
  <c r="T4982" i="16"/>
  <c r="T4981" i="16"/>
  <c r="T4980" i="16"/>
  <c r="T4979" i="16"/>
  <c r="T4978" i="16"/>
  <c r="T4977" i="16"/>
  <c r="T4976" i="16"/>
  <c r="T4975" i="16"/>
  <c r="T4974" i="16"/>
  <c r="T4973" i="16"/>
  <c r="T4972" i="16"/>
  <c r="T4971" i="16"/>
  <c r="T4970" i="16"/>
  <c r="T4969" i="16"/>
  <c r="T4968" i="16"/>
  <c r="T4967" i="16"/>
  <c r="T4966" i="16"/>
  <c r="T4965" i="16"/>
  <c r="T4964" i="16"/>
  <c r="T4963" i="16"/>
  <c r="T4962" i="16"/>
  <c r="T4961" i="16"/>
  <c r="T4960" i="16"/>
  <c r="T4959" i="16"/>
  <c r="T4958" i="16"/>
  <c r="T4957" i="16"/>
  <c r="T4956" i="16"/>
  <c r="T4955" i="16"/>
  <c r="T4954" i="16"/>
  <c r="T4953" i="16"/>
  <c r="T4952" i="16"/>
  <c r="T4951" i="16"/>
  <c r="T4950" i="16"/>
  <c r="T4949" i="16"/>
  <c r="T4948" i="16"/>
  <c r="T4947" i="16"/>
  <c r="T4946" i="16"/>
  <c r="T4945" i="16"/>
  <c r="T4944" i="16"/>
  <c r="T4943" i="16"/>
  <c r="T4942" i="16"/>
  <c r="T4941" i="16"/>
  <c r="T4940" i="16"/>
  <c r="T4939" i="16"/>
  <c r="T4938" i="16"/>
  <c r="T4937" i="16"/>
  <c r="T4936" i="16"/>
  <c r="T4935" i="16"/>
  <c r="T4934" i="16"/>
  <c r="T4933" i="16"/>
  <c r="T4932" i="16"/>
  <c r="T4931" i="16"/>
  <c r="T4930" i="16"/>
  <c r="T4929" i="16"/>
  <c r="T4928" i="16"/>
  <c r="T4927" i="16"/>
  <c r="T4926" i="16"/>
  <c r="T4925" i="16"/>
  <c r="T4924" i="16"/>
  <c r="T4923" i="16"/>
  <c r="T4922" i="16"/>
  <c r="T4921" i="16"/>
  <c r="T4920" i="16"/>
  <c r="T4919" i="16"/>
  <c r="T4918" i="16"/>
  <c r="T4917" i="16"/>
  <c r="T4916" i="16"/>
  <c r="T4915" i="16"/>
  <c r="T4914" i="16"/>
  <c r="T4913" i="16"/>
  <c r="T4912" i="16"/>
  <c r="T4911" i="16"/>
  <c r="T4910" i="16"/>
  <c r="T4909" i="16"/>
  <c r="T4908" i="16"/>
  <c r="T4907" i="16"/>
  <c r="T4906" i="16"/>
  <c r="T4905" i="16"/>
  <c r="T4904" i="16"/>
  <c r="T4903" i="16"/>
  <c r="T4902" i="16"/>
  <c r="T4901" i="16"/>
  <c r="T4900" i="16"/>
  <c r="T4899" i="16"/>
  <c r="T4898" i="16"/>
  <c r="T4897" i="16"/>
  <c r="T4896" i="16"/>
  <c r="T4895" i="16"/>
  <c r="T4894" i="16"/>
  <c r="T4893" i="16"/>
  <c r="T4892" i="16"/>
  <c r="T4891" i="16"/>
  <c r="T4890" i="16"/>
  <c r="T4889" i="16"/>
  <c r="T4888" i="16"/>
  <c r="T4887" i="16"/>
  <c r="T4886" i="16"/>
  <c r="T4885" i="16"/>
  <c r="T4884" i="16"/>
  <c r="T4883" i="16"/>
  <c r="T4882" i="16"/>
  <c r="T4881" i="16"/>
  <c r="T4880" i="16"/>
  <c r="T4879" i="16"/>
  <c r="T4878" i="16"/>
  <c r="T4877" i="16"/>
  <c r="T4876" i="16"/>
  <c r="T4875" i="16"/>
  <c r="T4874" i="16"/>
  <c r="T4873" i="16"/>
  <c r="T4872" i="16"/>
  <c r="T4871" i="16"/>
  <c r="T4870" i="16"/>
  <c r="T4869" i="16"/>
  <c r="T4868" i="16"/>
  <c r="T4867" i="16"/>
  <c r="T4866" i="16"/>
  <c r="T4865" i="16"/>
  <c r="T4864" i="16"/>
  <c r="T4863" i="16"/>
  <c r="T4862" i="16"/>
  <c r="T4861" i="16"/>
  <c r="T4860" i="16"/>
  <c r="T4859" i="16"/>
  <c r="T4858" i="16"/>
  <c r="T4857" i="16"/>
  <c r="T4856" i="16"/>
  <c r="T4855" i="16"/>
  <c r="T4854" i="16"/>
  <c r="T4853" i="16"/>
  <c r="T4852" i="16"/>
  <c r="T4851" i="16"/>
  <c r="T4850" i="16"/>
  <c r="T4849" i="16"/>
  <c r="T4848" i="16"/>
  <c r="T4847" i="16"/>
  <c r="T4846" i="16"/>
  <c r="T4845" i="16"/>
  <c r="T4844" i="16"/>
  <c r="T4843" i="16"/>
  <c r="T4842" i="16"/>
  <c r="T4841" i="16"/>
  <c r="T4840" i="16"/>
  <c r="T4839" i="16"/>
  <c r="T4838" i="16"/>
  <c r="T4837" i="16"/>
  <c r="T4836" i="16"/>
  <c r="T4835" i="16"/>
  <c r="T4834" i="16"/>
  <c r="T4833" i="16"/>
  <c r="T4832" i="16"/>
  <c r="T4831" i="16"/>
  <c r="T4830" i="16"/>
  <c r="T4829" i="16"/>
  <c r="T4828" i="16"/>
  <c r="T4827" i="16"/>
  <c r="T4826" i="16"/>
  <c r="T4825" i="16"/>
  <c r="T4824" i="16"/>
  <c r="T4823" i="16"/>
  <c r="T4822" i="16"/>
  <c r="T4821" i="16"/>
  <c r="T4820" i="16"/>
  <c r="T4819" i="16"/>
  <c r="T4818" i="16"/>
  <c r="T4817" i="16"/>
  <c r="T4816" i="16"/>
  <c r="T4815" i="16"/>
  <c r="T4814" i="16"/>
  <c r="T4813" i="16"/>
  <c r="T4812" i="16"/>
  <c r="T4811" i="16"/>
  <c r="T4810" i="16"/>
  <c r="T4809" i="16"/>
  <c r="T4808" i="16"/>
  <c r="T4807" i="16"/>
  <c r="T4806" i="16"/>
  <c r="T4805" i="16"/>
  <c r="T4804" i="16"/>
  <c r="T4803" i="16"/>
  <c r="T4802" i="16"/>
  <c r="T4801" i="16"/>
  <c r="T4800" i="16"/>
  <c r="T4799" i="16"/>
  <c r="T4798" i="16"/>
  <c r="T4797" i="16"/>
  <c r="T4796" i="16"/>
  <c r="T4795" i="16"/>
  <c r="T4794" i="16"/>
  <c r="T4793" i="16"/>
  <c r="T4792" i="16"/>
  <c r="T4791" i="16"/>
  <c r="T4790" i="16"/>
  <c r="T4789" i="16"/>
  <c r="T4788" i="16"/>
  <c r="T4787" i="16"/>
  <c r="T4786" i="16"/>
  <c r="T4785" i="16"/>
  <c r="T4784" i="16"/>
  <c r="T4783" i="16"/>
  <c r="T4782" i="16"/>
  <c r="T4781" i="16"/>
  <c r="T4780" i="16"/>
  <c r="T4779" i="16"/>
  <c r="T4778" i="16"/>
  <c r="T4777" i="16"/>
  <c r="T4776" i="16"/>
  <c r="T4775" i="16"/>
  <c r="T4774" i="16"/>
  <c r="T4773" i="16"/>
  <c r="T4772" i="16"/>
  <c r="T4771" i="16"/>
  <c r="T4770" i="16"/>
  <c r="T4769" i="16"/>
  <c r="T4768" i="16"/>
  <c r="T4767" i="16"/>
  <c r="T4766" i="16"/>
  <c r="T4765" i="16"/>
  <c r="T4764" i="16"/>
  <c r="T4763" i="16"/>
  <c r="T4762" i="16"/>
  <c r="T4761" i="16"/>
  <c r="T4760" i="16"/>
  <c r="T4759" i="16"/>
  <c r="T4758" i="16"/>
  <c r="T4757" i="16"/>
  <c r="T4756" i="16"/>
  <c r="T4755" i="16"/>
  <c r="T4754" i="16"/>
  <c r="T4753" i="16"/>
  <c r="T4752" i="16"/>
  <c r="T4751" i="16"/>
  <c r="T4750" i="16"/>
  <c r="T4749" i="16"/>
  <c r="T4748" i="16"/>
  <c r="T4747" i="16"/>
  <c r="T4746" i="16"/>
  <c r="T4745" i="16"/>
  <c r="T4744" i="16"/>
  <c r="T4743" i="16"/>
  <c r="T4742" i="16"/>
  <c r="T4741" i="16"/>
  <c r="T4740" i="16"/>
  <c r="T4739" i="16"/>
  <c r="T4738" i="16"/>
  <c r="T4737" i="16"/>
  <c r="T4736" i="16"/>
  <c r="T4735" i="16"/>
  <c r="T4734" i="16"/>
  <c r="T4733" i="16"/>
  <c r="T4732" i="16"/>
  <c r="T4731" i="16"/>
  <c r="T4730" i="16"/>
  <c r="T4729" i="16"/>
  <c r="T4728" i="16"/>
  <c r="T4727" i="16"/>
  <c r="T4726" i="16"/>
  <c r="T4725" i="16"/>
  <c r="T4724" i="16"/>
  <c r="T4723" i="16"/>
  <c r="T4722" i="16"/>
  <c r="T4721" i="16"/>
  <c r="T4720" i="16"/>
  <c r="T4719" i="16"/>
  <c r="T4718" i="16"/>
  <c r="T4717" i="16"/>
  <c r="T4716" i="16"/>
  <c r="T4715" i="16"/>
  <c r="T4714" i="16"/>
  <c r="T4713" i="16"/>
  <c r="T4712" i="16"/>
  <c r="T4711" i="16"/>
  <c r="T4710" i="16"/>
  <c r="T4709" i="16"/>
  <c r="T4708" i="16"/>
  <c r="T4707" i="16"/>
  <c r="T4706" i="16"/>
  <c r="T4705" i="16"/>
  <c r="T4704" i="16"/>
  <c r="T4703" i="16"/>
  <c r="T4702" i="16"/>
  <c r="T4701" i="16"/>
  <c r="T4700" i="16"/>
  <c r="T4699" i="16"/>
  <c r="T4698" i="16"/>
  <c r="T4697" i="16"/>
  <c r="T4696" i="16"/>
  <c r="T4695" i="16"/>
  <c r="T4694" i="16"/>
  <c r="T4693" i="16"/>
  <c r="T4692" i="16"/>
  <c r="T4691" i="16"/>
  <c r="T4690" i="16"/>
  <c r="T4689" i="16"/>
  <c r="T4688" i="16"/>
  <c r="T4687" i="16"/>
  <c r="T4686" i="16"/>
  <c r="T4685" i="16"/>
  <c r="T4684" i="16"/>
  <c r="T4683" i="16"/>
  <c r="T4682" i="16"/>
  <c r="T4681" i="16"/>
  <c r="T4680" i="16"/>
  <c r="T4679" i="16"/>
  <c r="T4678" i="16"/>
  <c r="T4677" i="16"/>
  <c r="T4676" i="16"/>
  <c r="T4675" i="16"/>
  <c r="T4674" i="16"/>
  <c r="T4673" i="16"/>
  <c r="T4672" i="16"/>
  <c r="T4671" i="16"/>
  <c r="T4670" i="16"/>
  <c r="T4669" i="16"/>
  <c r="T4668" i="16"/>
  <c r="T4667" i="16"/>
  <c r="T4666" i="16"/>
  <c r="T4665" i="16"/>
  <c r="T4664" i="16"/>
  <c r="T4663" i="16"/>
  <c r="T4662" i="16"/>
  <c r="T4661" i="16"/>
  <c r="T4660" i="16"/>
  <c r="T4659" i="16"/>
  <c r="T4658" i="16"/>
  <c r="T4657" i="16"/>
  <c r="T4656" i="16"/>
  <c r="T4655" i="16"/>
  <c r="T4654" i="16"/>
  <c r="T4653" i="16"/>
  <c r="T4652" i="16"/>
  <c r="T4651" i="16"/>
  <c r="T4650" i="16"/>
  <c r="T4649" i="16"/>
  <c r="T4648" i="16"/>
  <c r="T4647" i="16"/>
  <c r="T4646" i="16"/>
  <c r="T4645" i="16"/>
  <c r="T4644" i="16"/>
  <c r="T4643" i="16"/>
  <c r="T4642" i="16"/>
  <c r="T4641" i="16"/>
  <c r="T4640" i="16"/>
  <c r="T4639" i="16"/>
  <c r="T4638" i="16"/>
  <c r="T4637" i="16"/>
  <c r="T4636" i="16"/>
  <c r="T4635" i="16"/>
  <c r="T4634" i="16"/>
  <c r="T4633" i="16"/>
  <c r="T4632" i="16"/>
  <c r="T4631" i="16"/>
  <c r="T4630" i="16"/>
  <c r="T4629" i="16"/>
  <c r="T4628" i="16"/>
  <c r="T4627" i="16"/>
  <c r="T4626" i="16"/>
  <c r="T4625" i="16"/>
  <c r="T4624" i="16"/>
  <c r="T4623" i="16"/>
  <c r="T4622" i="16"/>
  <c r="T4621" i="16"/>
  <c r="T4620" i="16"/>
  <c r="T4619" i="16"/>
  <c r="T4618" i="16"/>
  <c r="T4617" i="16"/>
  <c r="T4616" i="16"/>
  <c r="T4615" i="16"/>
  <c r="T4614" i="16"/>
  <c r="T4613" i="16"/>
  <c r="T4612" i="16"/>
  <c r="T4611" i="16"/>
  <c r="T4610" i="16"/>
  <c r="T4609" i="16"/>
  <c r="T4608" i="16"/>
  <c r="T4607" i="16"/>
  <c r="T4606" i="16"/>
  <c r="T4605" i="16"/>
  <c r="T4604" i="16"/>
  <c r="T4603" i="16"/>
  <c r="T4602" i="16"/>
  <c r="T4601" i="16"/>
  <c r="T4600" i="16"/>
  <c r="T4599" i="16"/>
  <c r="T4598" i="16"/>
  <c r="T4597" i="16"/>
  <c r="T4596" i="16"/>
  <c r="T4595" i="16"/>
  <c r="T4594" i="16"/>
  <c r="T4593" i="16"/>
  <c r="T4592" i="16"/>
  <c r="T4591" i="16"/>
  <c r="T4590" i="16"/>
  <c r="T4589" i="16"/>
  <c r="T4588" i="16"/>
  <c r="T4587" i="16"/>
  <c r="T4586" i="16"/>
  <c r="T4585" i="16"/>
  <c r="T4584" i="16"/>
  <c r="T4583" i="16"/>
  <c r="T4582" i="16"/>
  <c r="T4581" i="16"/>
  <c r="T4580" i="16"/>
  <c r="T4579" i="16"/>
  <c r="T4578" i="16"/>
  <c r="T4577" i="16"/>
  <c r="T4576" i="16"/>
  <c r="T4575" i="16"/>
  <c r="T4574" i="16"/>
  <c r="T4573" i="16"/>
  <c r="T4572" i="16"/>
  <c r="T4571" i="16"/>
  <c r="T4570" i="16"/>
  <c r="T4569" i="16"/>
  <c r="T4568" i="16"/>
  <c r="T4567" i="16"/>
  <c r="T4566" i="16"/>
  <c r="T4565" i="16"/>
  <c r="T4564" i="16"/>
  <c r="T4563" i="16"/>
  <c r="T4562" i="16"/>
  <c r="T4561" i="16"/>
  <c r="T4560" i="16"/>
  <c r="T4559" i="16"/>
  <c r="T4558" i="16"/>
  <c r="T4557" i="16"/>
  <c r="T4556" i="16"/>
  <c r="T4555" i="16"/>
  <c r="T4554" i="16"/>
  <c r="T4553" i="16"/>
  <c r="T4552" i="16"/>
  <c r="T4551" i="16"/>
  <c r="T4550" i="16"/>
  <c r="T4549" i="16"/>
  <c r="T4548" i="16"/>
  <c r="T4547" i="16"/>
  <c r="T4546" i="16"/>
  <c r="T4545" i="16"/>
  <c r="T4544" i="16"/>
  <c r="T4543" i="16"/>
  <c r="T4542" i="16"/>
  <c r="T4541" i="16"/>
  <c r="T4540" i="16"/>
  <c r="T4539" i="16"/>
  <c r="T4538" i="16"/>
  <c r="T4537" i="16"/>
  <c r="T4536" i="16"/>
  <c r="T4535" i="16"/>
  <c r="T4534" i="16"/>
  <c r="T4533" i="16"/>
  <c r="T4532" i="16"/>
  <c r="T4531" i="16"/>
  <c r="T4530" i="16"/>
  <c r="T4529" i="16"/>
  <c r="T4528" i="16"/>
  <c r="T4527" i="16"/>
  <c r="T4526" i="16"/>
  <c r="T4525" i="16"/>
  <c r="T4524" i="16"/>
  <c r="T4523" i="16"/>
  <c r="T4522" i="16"/>
  <c r="T4521" i="16"/>
  <c r="T4520" i="16"/>
  <c r="T4519" i="16"/>
  <c r="T4518" i="16"/>
  <c r="T4517" i="16"/>
  <c r="T4516" i="16"/>
  <c r="T4515" i="16"/>
  <c r="T4514" i="16"/>
  <c r="T4513" i="16"/>
  <c r="T4512" i="16"/>
  <c r="T4511" i="16"/>
  <c r="T4510" i="16"/>
  <c r="T4509" i="16"/>
  <c r="T4508" i="16"/>
  <c r="T4507" i="16"/>
  <c r="T4506" i="16"/>
  <c r="T4505" i="16"/>
  <c r="T4504" i="16"/>
  <c r="T4503" i="16"/>
  <c r="T4502" i="16"/>
  <c r="T4501" i="16"/>
  <c r="T4500" i="16"/>
  <c r="T4499" i="16"/>
  <c r="T4498" i="16"/>
  <c r="T4497" i="16"/>
  <c r="T4496" i="16"/>
  <c r="T4495" i="16"/>
  <c r="T4494" i="16"/>
  <c r="T4493" i="16"/>
  <c r="T4492" i="16"/>
  <c r="T4491" i="16"/>
  <c r="T4490" i="16"/>
  <c r="T4489" i="16"/>
  <c r="T4488" i="16"/>
  <c r="T4487" i="16"/>
  <c r="T4486" i="16"/>
  <c r="T4485" i="16"/>
  <c r="T4484" i="16"/>
  <c r="T4483" i="16"/>
  <c r="T4482" i="16"/>
  <c r="T4481" i="16"/>
  <c r="T4480" i="16"/>
  <c r="T4479" i="16"/>
  <c r="T4478" i="16"/>
  <c r="T4477" i="16"/>
  <c r="T4476" i="16"/>
  <c r="T4475" i="16"/>
  <c r="T4474" i="16"/>
  <c r="T4473" i="16"/>
  <c r="T4472" i="16"/>
  <c r="T4471" i="16"/>
  <c r="T4470" i="16"/>
  <c r="T4469" i="16"/>
  <c r="T4468" i="16"/>
  <c r="T4467" i="16"/>
  <c r="T4466" i="16"/>
  <c r="T4465" i="16"/>
  <c r="T4464" i="16"/>
  <c r="T4463" i="16"/>
  <c r="T4462" i="16"/>
  <c r="T4461" i="16"/>
  <c r="T4460" i="16"/>
  <c r="T4459" i="16"/>
  <c r="T4458" i="16"/>
  <c r="T4457" i="16"/>
  <c r="T4456" i="16"/>
  <c r="T4455" i="16"/>
  <c r="T4454" i="16"/>
  <c r="T4453" i="16"/>
  <c r="T4452" i="16"/>
  <c r="T4451" i="16"/>
  <c r="T4450" i="16"/>
  <c r="T4449" i="16"/>
  <c r="T4448" i="16"/>
  <c r="T4447" i="16"/>
  <c r="T4446" i="16"/>
  <c r="T4445" i="16"/>
  <c r="T4444" i="16"/>
  <c r="T4443" i="16"/>
  <c r="T4442" i="16"/>
  <c r="T4441" i="16"/>
  <c r="T4440" i="16"/>
  <c r="T4439" i="16"/>
  <c r="T4438" i="16"/>
  <c r="T4437" i="16"/>
  <c r="T4436" i="16"/>
  <c r="T4435" i="16"/>
  <c r="T4434" i="16"/>
  <c r="T4433" i="16"/>
  <c r="T4432" i="16"/>
  <c r="T4431" i="16"/>
  <c r="T4430" i="16"/>
  <c r="T4429" i="16"/>
  <c r="T4428" i="16"/>
  <c r="T4427" i="16"/>
  <c r="T4426" i="16"/>
  <c r="T4425" i="16"/>
  <c r="T4424" i="16"/>
  <c r="T4423" i="16"/>
  <c r="T4422" i="16"/>
  <c r="T4421" i="16"/>
  <c r="T4420" i="16"/>
  <c r="T4419" i="16"/>
  <c r="T4418" i="16"/>
  <c r="T4417" i="16"/>
  <c r="T4416" i="16"/>
  <c r="T4415" i="16"/>
  <c r="T4414" i="16"/>
  <c r="T4413" i="16"/>
  <c r="T4412" i="16"/>
  <c r="T4411" i="16"/>
  <c r="T4410" i="16"/>
  <c r="T4409" i="16"/>
  <c r="T4408" i="16"/>
  <c r="T4407" i="16"/>
  <c r="T4406" i="16"/>
  <c r="T4405" i="16"/>
  <c r="T4404" i="16"/>
  <c r="T4403" i="16"/>
  <c r="T4402" i="16"/>
  <c r="T4401" i="16"/>
  <c r="T4400" i="16"/>
  <c r="T4399" i="16"/>
  <c r="T4398" i="16"/>
  <c r="T4397" i="16"/>
  <c r="T4396" i="16"/>
  <c r="T4395" i="16"/>
  <c r="T4394" i="16"/>
  <c r="T4393" i="16"/>
  <c r="T4392" i="16"/>
  <c r="T4391" i="16"/>
  <c r="T4390" i="16"/>
  <c r="T4389" i="16"/>
  <c r="T4388" i="16"/>
  <c r="T4387" i="16"/>
  <c r="T4386" i="16"/>
  <c r="T4385" i="16"/>
  <c r="T4384" i="16"/>
  <c r="T4383" i="16"/>
  <c r="T4382" i="16"/>
  <c r="T4381" i="16"/>
  <c r="T4380" i="16"/>
  <c r="T4379" i="16"/>
  <c r="T4378" i="16"/>
  <c r="T4377" i="16"/>
  <c r="T4376" i="16"/>
  <c r="T4375" i="16"/>
  <c r="T4374" i="16"/>
  <c r="T4373" i="16"/>
  <c r="T4372" i="16"/>
  <c r="T4371" i="16"/>
  <c r="T4370" i="16"/>
  <c r="T4369" i="16"/>
  <c r="T4368" i="16"/>
  <c r="T4367" i="16"/>
  <c r="T4366" i="16"/>
  <c r="T4365" i="16"/>
  <c r="T4364" i="16"/>
  <c r="T4363" i="16"/>
  <c r="T4362" i="16"/>
  <c r="T4361" i="16"/>
  <c r="T4360" i="16"/>
  <c r="T4359" i="16"/>
  <c r="T4358" i="16"/>
  <c r="T4357" i="16"/>
  <c r="T4356" i="16"/>
  <c r="T4355" i="16"/>
  <c r="T4354" i="16"/>
  <c r="T4353" i="16"/>
  <c r="T4352" i="16"/>
  <c r="T4351" i="16"/>
  <c r="T4350" i="16"/>
  <c r="T4349" i="16"/>
  <c r="T4348" i="16"/>
  <c r="T4347" i="16"/>
  <c r="T4346" i="16"/>
  <c r="T4345" i="16"/>
  <c r="T4344" i="16"/>
  <c r="T4343" i="16"/>
  <c r="T4342" i="16"/>
  <c r="T4341" i="16"/>
  <c r="T4340" i="16"/>
  <c r="T4339" i="16"/>
  <c r="T4338" i="16"/>
  <c r="T4337" i="16"/>
  <c r="T4336" i="16"/>
  <c r="T4335" i="16"/>
  <c r="T4334" i="16"/>
  <c r="T4333" i="16"/>
  <c r="T4332" i="16"/>
  <c r="T4331" i="16"/>
  <c r="T4330" i="16"/>
  <c r="T4329" i="16"/>
  <c r="T4328" i="16"/>
  <c r="T4327" i="16"/>
  <c r="T4326" i="16"/>
  <c r="T4325" i="16"/>
  <c r="T4324" i="16"/>
  <c r="T4323" i="16"/>
  <c r="T4322" i="16"/>
  <c r="T4321" i="16"/>
  <c r="T4320" i="16"/>
  <c r="T4319" i="16"/>
  <c r="T4318" i="16"/>
  <c r="T4317" i="16"/>
  <c r="T4316" i="16"/>
  <c r="T4315" i="16"/>
  <c r="T4314" i="16"/>
  <c r="T4313" i="16"/>
  <c r="T4312" i="16"/>
  <c r="T4311" i="16"/>
  <c r="T4310" i="16"/>
  <c r="T4309" i="16"/>
  <c r="T4308" i="16"/>
  <c r="T4307" i="16"/>
  <c r="T4306" i="16"/>
  <c r="T4305" i="16"/>
  <c r="T4304" i="16"/>
  <c r="T4303" i="16"/>
  <c r="T4302" i="16"/>
  <c r="T4301" i="16"/>
  <c r="T4300" i="16"/>
  <c r="T4299" i="16"/>
  <c r="T4298" i="16"/>
  <c r="T4297" i="16"/>
  <c r="T4296" i="16"/>
  <c r="T4295" i="16"/>
  <c r="T4294" i="16"/>
  <c r="T4293" i="16"/>
  <c r="T4292" i="16"/>
  <c r="T4291" i="16"/>
  <c r="T4290" i="16"/>
  <c r="T4289" i="16"/>
  <c r="T4288" i="16"/>
  <c r="T4287" i="16"/>
  <c r="T4286" i="16"/>
  <c r="T4285" i="16"/>
  <c r="T4284" i="16"/>
  <c r="T4283" i="16"/>
  <c r="T4282" i="16"/>
  <c r="T4281" i="16"/>
  <c r="T4280" i="16"/>
  <c r="T4279" i="16"/>
  <c r="T4278" i="16"/>
  <c r="T4277" i="16"/>
  <c r="T4276" i="16"/>
  <c r="T4275" i="16"/>
  <c r="T4274" i="16"/>
  <c r="T4273" i="16"/>
  <c r="T4272" i="16"/>
  <c r="T4271" i="16"/>
  <c r="T4270" i="16"/>
  <c r="T4269" i="16"/>
  <c r="T4268" i="16"/>
  <c r="T4267" i="16"/>
  <c r="T4266" i="16"/>
  <c r="T4265" i="16"/>
  <c r="T4264" i="16"/>
  <c r="T4263" i="16"/>
  <c r="T4262" i="16"/>
  <c r="T4261" i="16"/>
  <c r="T4260" i="16"/>
  <c r="T4259" i="16"/>
  <c r="T4258" i="16"/>
  <c r="T4257" i="16"/>
  <c r="T4256" i="16"/>
  <c r="T4255" i="16"/>
  <c r="T4254" i="16"/>
  <c r="T4253" i="16"/>
  <c r="T4252" i="16"/>
  <c r="T4251" i="16"/>
  <c r="T4250" i="16"/>
  <c r="T4249" i="16"/>
  <c r="T4248" i="16"/>
  <c r="T4247" i="16"/>
  <c r="T4246" i="16"/>
  <c r="T4245" i="16"/>
  <c r="T4244" i="16"/>
  <c r="T4243" i="16"/>
  <c r="T4242" i="16"/>
  <c r="T4241" i="16"/>
  <c r="T4240" i="16"/>
  <c r="T4239" i="16"/>
  <c r="T4238" i="16"/>
  <c r="T4237" i="16"/>
  <c r="T4236" i="16"/>
  <c r="T4235" i="16"/>
  <c r="T4234" i="16"/>
  <c r="T4233" i="16"/>
  <c r="T4232" i="16"/>
  <c r="T4231" i="16"/>
  <c r="T4230" i="16"/>
  <c r="T4229" i="16"/>
  <c r="T4228" i="16"/>
  <c r="T4227" i="16"/>
  <c r="T4226" i="16"/>
  <c r="T4225" i="16"/>
  <c r="T4224" i="16"/>
  <c r="T4223" i="16"/>
  <c r="T4222" i="16"/>
  <c r="T4221" i="16"/>
  <c r="T4220" i="16"/>
  <c r="T4219" i="16"/>
  <c r="T4218" i="16"/>
  <c r="T4217" i="16"/>
  <c r="T4216" i="16"/>
  <c r="T4215" i="16"/>
  <c r="T4214" i="16"/>
  <c r="T4213" i="16"/>
  <c r="T4212" i="16"/>
  <c r="T4211" i="16"/>
  <c r="T4210" i="16"/>
  <c r="T4209" i="16"/>
  <c r="T4208" i="16"/>
  <c r="T4207" i="16"/>
  <c r="T4206" i="16"/>
  <c r="T4205" i="16"/>
  <c r="T4204" i="16"/>
  <c r="T4203" i="16"/>
  <c r="T4202" i="16"/>
  <c r="T4201" i="16"/>
  <c r="T4200" i="16"/>
  <c r="T4199" i="16"/>
  <c r="T4198" i="16"/>
  <c r="T4197" i="16"/>
  <c r="T4196" i="16"/>
  <c r="T4195" i="16"/>
  <c r="T4194" i="16"/>
  <c r="T4193" i="16"/>
  <c r="T4192" i="16"/>
  <c r="T4191" i="16"/>
  <c r="T4190" i="16"/>
  <c r="T4189" i="16"/>
  <c r="T4188" i="16"/>
  <c r="T4187" i="16"/>
  <c r="T4186" i="16"/>
  <c r="T4185" i="16"/>
  <c r="T4184" i="16"/>
  <c r="T4183" i="16"/>
  <c r="T4182" i="16"/>
  <c r="T4181" i="16"/>
  <c r="T4180" i="16"/>
  <c r="T4179" i="16"/>
  <c r="T4178" i="16"/>
  <c r="T4177" i="16"/>
  <c r="T4176" i="16"/>
  <c r="T4175" i="16"/>
  <c r="T4174" i="16"/>
  <c r="T4173" i="16"/>
  <c r="T4172" i="16"/>
  <c r="T4171" i="16"/>
  <c r="T4170" i="16"/>
  <c r="T4169" i="16"/>
  <c r="T4168" i="16"/>
  <c r="T4167" i="16"/>
  <c r="T4166" i="16"/>
  <c r="T4165" i="16"/>
  <c r="T4164" i="16"/>
  <c r="T4163" i="16"/>
  <c r="T4162" i="16"/>
  <c r="T4161" i="16"/>
  <c r="T4160" i="16"/>
  <c r="T4159" i="16"/>
  <c r="T4158" i="16"/>
  <c r="T4157" i="16"/>
  <c r="T4156" i="16"/>
  <c r="T4155" i="16"/>
  <c r="T4154" i="16"/>
  <c r="T4153" i="16"/>
  <c r="T4152" i="16"/>
  <c r="T4151" i="16"/>
  <c r="T4150" i="16"/>
  <c r="T4149" i="16"/>
  <c r="T4148" i="16"/>
  <c r="T4147" i="16"/>
  <c r="T4146" i="16"/>
  <c r="T4145" i="16"/>
  <c r="T4144" i="16"/>
  <c r="T4143" i="16"/>
  <c r="T4142" i="16"/>
  <c r="T4141" i="16"/>
  <c r="T4140" i="16"/>
  <c r="T4139" i="16"/>
  <c r="T4138" i="16"/>
  <c r="T4137" i="16"/>
  <c r="T4136" i="16"/>
  <c r="T4135" i="16"/>
  <c r="T4134" i="16"/>
  <c r="T4133" i="16"/>
  <c r="T4132" i="16"/>
  <c r="T4131" i="16"/>
  <c r="T4130" i="16"/>
  <c r="T4129" i="16"/>
  <c r="T4128" i="16"/>
  <c r="T4127" i="16"/>
  <c r="T4126" i="16"/>
  <c r="T4125" i="16"/>
  <c r="T4124" i="16"/>
  <c r="T4123" i="16"/>
  <c r="T4122" i="16"/>
  <c r="T4121" i="16"/>
  <c r="T4120" i="16"/>
  <c r="T4119" i="16"/>
  <c r="T4118" i="16"/>
  <c r="T4117" i="16"/>
  <c r="T4116" i="16"/>
  <c r="T4115" i="16"/>
  <c r="T4114" i="16"/>
  <c r="T4113" i="16"/>
  <c r="T4112" i="16"/>
  <c r="T4111" i="16"/>
  <c r="T4110" i="16"/>
  <c r="T4109" i="16"/>
  <c r="T4108" i="16"/>
  <c r="T4107" i="16"/>
  <c r="T4106" i="16"/>
  <c r="T4105" i="16"/>
  <c r="T4104" i="16"/>
  <c r="T4103" i="16"/>
  <c r="T4102" i="16"/>
  <c r="T4101" i="16"/>
  <c r="T4100" i="16"/>
  <c r="T4099" i="16"/>
  <c r="T4098" i="16"/>
  <c r="T4097" i="16"/>
  <c r="T4096" i="16"/>
  <c r="T4095" i="16"/>
  <c r="T4094" i="16"/>
  <c r="T4093" i="16"/>
  <c r="T4092" i="16"/>
  <c r="T4091" i="16"/>
  <c r="T4090" i="16"/>
  <c r="T4089" i="16"/>
  <c r="T4088" i="16"/>
  <c r="T4087" i="16"/>
  <c r="T4086" i="16"/>
  <c r="T4085" i="16"/>
  <c r="T4084" i="16"/>
  <c r="T4083" i="16"/>
  <c r="T4082" i="16"/>
  <c r="T4081" i="16"/>
  <c r="T4080" i="16"/>
  <c r="T4079" i="16"/>
  <c r="T4078" i="16"/>
  <c r="T4077" i="16"/>
  <c r="T4076" i="16"/>
  <c r="T4075" i="16"/>
  <c r="T4074" i="16"/>
  <c r="T4073" i="16"/>
  <c r="T4072" i="16"/>
  <c r="T4071" i="16"/>
  <c r="T4070" i="16"/>
  <c r="T4069" i="16"/>
  <c r="T4068" i="16"/>
  <c r="T4067" i="16"/>
  <c r="T4066" i="16"/>
  <c r="T4065" i="16"/>
  <c r="T4064" i="16"/>
  <c r="T4063" i="16"/>
  <c r="T4062" i="16"/>
  <c r="T4061" i="16"/>
  <c r="T4060" i="16"/>
  <c r="T4059" i="16"/>
  <c r="T4058" i="16"/>
  <c r="T4057" i="16"/>
  <c r="T4056" i="16"/>
  <c r="T4055" i="16"/>
  <c r="T4054" i="16"/>
  <c r="T4053" i="16"/>
  <c r="T4052" i="16"/>
  <c r="T4051" i="16"/>
  <c r="T4050" i="16"/>
  <c r="T4049" i="16"/>
  <c r="T4048" i="16"/>
  <c r="T4047" i="16"/>
  <c r="T4046" i="16"/>
  <c r="T4045" i="16"/>
  <c r="T4044" i="16"/>
  <c r="T4043" i="16"/>
  <c r="T4042" i="16"/>
  <c r="T4041" i="16"/>
  <c r="T4040" i="16"/>
  <c r="T4039" i="16"/>
  <c r="T4038" i="16"/>
  <c r="T4037" i="16"/>
  <c r="T4036" i="16"/>
  <c r="T4035" i="16"/>
  <c r="T4034" i="16"/>
  <c r="T4033" i="16"/>
  <c r="T4032" i="16"/>
  <c r="T4031" i="16"/>
  <c r="T4030" i="16"/>
  <c r="T4029" i="16"/>
  <c r="T4028" i="16"/>
  <c r="T4027" i="16"/>
  <c r="T4026" i="16"/>
  <c r="T4025" i="16"/>
  <c r="T4024" i="16"/>
  <c r="T4023" i="16"/>
  <c r="T4022" i="16"/>
  <c r="T4021" i="16"/>
  <c r="T4020" i="16"/>
  <c r="T4019" i="16"/>
  <c r="T4018" i="16"/>
  <c r="T4017" i="16"/>
  <c r="T4016" i="16"/>
  <c r="T4015" i="16"/>
  <c r="T4014" i="16"/>
  <c r="T4013" i="16"/>
  <c r="T4012" i="16"/>
  <c r="T4011" i="16"/>
  <c r="T4010" i="16"/>
  <c r="T4009" i="16"/>
  <c r="T4008" i="16"/>
  <c r="T4007" i="16"/>
  <c r="T4006" i="16"/>
  <c r="T4005" i="16"/>
  <c r="T4004" i="16"/>
  <c r="T4003" i="16"/>
  <c r="T4002" i="16"/>
  <c r="T4001" i="16"/>
  <c r="T4000" i="16"/>
  <c r="T3999" i="16"/>
  <c r="T3998" i="16"/>
  <c r="T3997" i="16"/>
  <c r="T3996" i="16"/>
  <c r="T3995" i="16"/>
  <c r="T3994" i="16"/>
  <c r="T3993" i="16"/>
  <c r="T3992" i="16"/>
  <c r="T3991" i="16"/>
  <c r="T3990" i="16"/>
  <c r="T3989" i="16"/>
  <c r="T3988" i="16"/>
  <c r="T3987" i="16"/>
  <c r="T3986" i="16"/>
  <c r="T3985" i="16"/>
  <c r="T3984" i="16"/>
  <c r="T3983" i="16"/>
  <c r="T3982" i="16"/>
  <c r="T3981" i="16"/>
  <c r="T3980" i="16"/>
  <c r="T3979" i="16"/>
  <c r="T3978" i="16"/>
  <c r="T3977" i="16"/>
  <c r="T3976" i="16"/>
  <c r="T3975" i="16"/>
  <c r="T3974" i="16"/>
  <c r="T3973" i="16"/>
  <c r="T3972" i="16"/>
  <c r="T3971" i="16"/>
  <c r="T3970" i="16"/>
  <c r="T3969" i="16"/>
  <c r="T3968" i="16"/>
  <c r="T3967" i="16"/>
  <c r="T3966" i="16"/>
  <c r="T3965" i="16"/>
  <c r="T3964" i="16"/>
  <c r="T3963" i="16"/>
  <c r="T3962" i="16"/>
  <c r="T3961" i="16"/>
  <c r="T3960" i="16"/>
  <c r="T3959" i="16"/>
  <c r="T3958" i="16"/>
  <c r="T3957" i="16"/>
  <c r="T3956" i="16"/>
  <c r="T3955" i="16"/>
  <c r="T3954" i="16"/>
  <c r="T3953" i="16"/>
  <c r="T3952" i="16"/>
  <c r="T3951" i="16"/>
  <c r="T3950" i="16"/>
  <c r="T3949" i="16"/>
  <c r="T3948" i="16"/>
  <c r="T3947" i="16"/>
  <c r="T3946" i="16"/>
  <c r="T3945" i="16"/>
  <c r="T3944" i="16"/>
  <c r="T3943" i="16"/>
  <c r="T3942" i="16"/>
  <c r="T3941" i="16"/>
  <c r="T3940" i="16"/>
  <c r="T3939" i="16"/>
  <c r="T3938" i="16"/>
  <c r="T3937" i="16"/>
  <c r="T3936" i="16"/>
  <c r="T3935" i="16"/>
  <c r="T3934" i="16"/>
  <c r="T3933" i="16"/>
  <c r="T3932" i="16"/>
  <c r="T3931" i="16"/>
  <c r="T3930" i="16"/>
  <c r="T3929" i="16"/>
  <c r="T3928" i="16"/>
  <c r="T3927" i="16"/>
  <c r="T3926" i="16"/>
  <c r="T3925" i="16"/>
  <c r="T3924" i="16"/>
  <c r="T3923" i="16"/>
  <c r="T3922" i="16"/>
  <c r="T3921" i="16"/>
  <c r="T3920" i="16"/>
  <c r="T3919" i="16"/>
  <c r="T3918" i="16"/>
  <c r="T3917" i="16"/>
  <c r="T3916" i="16"/>
  <c r="T3915" i="16"/>
  <c r="T3914" i="16"/>
  <c r="T3913" i="16"/>
  <c r="T3912" i="16"/>
  <c r="T3911" i="16"/>
  <c r="T3910" i="16"/>
  <c r="T3909" i="16"/>
  <c r="T3908" i="16"/>
  <c r="T3907" i="16"/>
  <c r="T3906" i="16"/>
  <c r="T3905" i="16"/>
  <c r="T3904" i="16"/>
  <c r="T3903" i="16"/>
  <c r="T3902" i="16"/>
  <c r="T3901" i="16"/>
  <c r="T3900" i="16"/>
  <c r="T3899" i="16"/>
  <c r="T3898" i="16"/>
  <c r="T3897" i="16"/>
  <c r="T3896" i="16"/>
  <c r="T3895" i="16"/>
  <c r="T3894" i="16"/>
  <c r="T3893" i="16"/>
  <c r="T3892" i="16"/>
  <c r="T3891" i="16"/>
  <c r="T3890" i="16"/>
  <c r="T3889" i="16"/>
  <c r="T3888" i="16"/>
  <c r="T3887" i="16"/>
  <c r="T3886" i="16"/>
  <c r="T3885" i="16"/>
  <c r="T3884" i="16"/>
  <c r="T3883" i="16"/>
  <c r="T3882" i="16"/>
  <c r="T3881" i="16"/>
  <c r="T3880" i="16"/>
  <c r="T3879" i="16"/>
  <c r="T3878" i="16"/>
  <c r="T3877" i="16"/>
  <c r="T3876" i="16"/>
  <c r="T3875" i="16"/>
  <c r="T3874" i="16"/>
  <c r="T3873" i="16"/>
  <c r="T3872" i="16"/>
  <c r="T3871" i="16"/>
  <c r="T3870" i="16"/>
  <c r="T3869" i="16"/>
  <c r="T3868" i="16"/>
  <c r="T3867" i="16"/>
  <c r="T3866" i="16"/>
  <c r="T3865" i="16"/>
  <c r="T3864" i="16"/>
  <c r="T3863" i="16"/>
  <c r="T3862" i="16"/>
  <c r="T3861" i="16"/>
  <c r="T3860" i="16"/>
  <c r="T3859" i="16"/>
  <c r="T3858" i="16"/>
  <c r="T3857" i="16"/>
  <c r="T3856" i="16"/>
  <c r="T3855" i="16"/>
  <c r="T3854" i="16"/>
  <c r="T3853" i="16"/>
  <c r="T3852" i="16"/>
  <c r="T3851" i="16"/>
  <c r="T3850" i="16"/>
  <c r="T3849" i="16"/>
  <c r="T3848" i="16"/>
  <c r="T3847" i="16"/>
  <c r="T3846" i="16"/>
  <c r="T3845" i="16"/>
  <c r="T3844" i="16"/>
  <c r="T3843" i="16"/>
  <c r="T3842" i="16"/>
  <c r="T3841" i="16"/>
  <c r="T3840" i="16"/>
  <c r="T3839" i="16"/>
  <c r="T3838" i="16"/>
  <c r="T3837" i="16"/>
  <c r="T3836" i="16"/>
  <c r="T3835" i="16"/>
  <c r="T3834" i="16"/>
  <c r="T3833" i="16"/>
  <c r="T3832" i="16"/>
  <c r="T3831" i="16"/>
  <c r="T3830" i="16"/>
  <c r="T3829" i="16"/>
  <c r="T3828" i="16"/>
  <c r="T3827" i="16"/>
  <c r="T3826" i="16"/>
  <c r="T3825" i="16"/>
  <c r="T3824" i="16"/>
  <c r="T3823" i="16"/>
  <c r="T3822" i="16"/>
  <c r="T3821" i="16"/>
  <c r="T3820" i="16"/>
  <c r="T3819" i="16"/>
  <c r="T3818" i="16"/>
  <c r="T3817" i="16"/>
  <c r="T3816" i="16"/>
  <c r="T3815" i="16"/>
  <c r="T3814" i="16"/>
  <c r="T3813" i="16"/>
  <c r="T3812" i="16"/>
  <c r="T3811" i="16"/>
  <c r="T3810" i="16"/>
  <c r="T3809" i="16"/>
  <c r="T3808" i="16"/>
  <c r="T3807" i="16"/>
  <c r="T3806" i="16"/>
  <c r="T3805" i="16"/>
  <c r="T3804" i="16"/>
  <c r="T3803" i="16"/>
  <c r="T3802" i="16"/>
  <c r="T3801" i="16"/>
  <c r="T3800" i="16"/>
  <c r="T3799" i="16"/>
  <c r="T3798" i="16"/>
  <c r="T3797" i="16"/>
  <c r="T3796" i="16"/>
  <c r="T3795" i="16"/>
  <c r="T3794" i="16"/>
  <c r="T3793" i="16"/>
  <c r="T3792" i="16"/>
  <c r="T3791" i="16"/>
  <c r="T3790" i="16"/>
  <c r="T3789" i="16"/>
  <c r="T3788" i="16"/>
  <c r="T3787" i="16"/>
  <c r="T3786" i="16"/>
  <c r="T3785" i="16"/>
  <c r="T3784" i="16"/>
  <c r="T3783" i="16"/>
  <c r="T3782" i="16"/>
  <c r="T3781" i="16"/>
  <c r="T3780" i="16"/>
  <c r="T3779" i="16"/>
  <c r="T3778" i="16"/>
  <c r="T3777" i="16"/>
  <c r="T3776" i="16"/>
  <c r="T3775" i="16"/>
  <c r="T3774" i="16"/>
  <c r="T3773" i="16"/>
  <c r="T3772" i="16"/>
  <c r="T3771" i="16"/>
  <c r="T3770" i="16"/>
  <c r="T3769" i="16"/>
  <c r="T3768" i="16"/>
  <c r="T3767" i="16"/>
  <c r="T3766" i="16"/>
  <c r="T3765" i="16"/>
  <c r="T3764" i="16"/>
  <c r="T3763" i="16"/>
  <c r="T3762" i="16"/>
  <c r="T3761" i="16"/>
  <c r="T3760" i="16"/>
  <c r="T3759" i="16"/>
  <c r="T3758" i="16"/>
  <c r="T3757" i="16"/>
  <c r="T3756" i="16"/>
  <c r="T3755" i="16"/>
  <c r="T3754" i="16"/>
  <c r="T3753" i="16"/>
  <c r="T3752" i="16"/>
  <c r="T3751" i="16"/>
  <c r="T3750" i="16"/>
  <c r="T3749" i="16"/>
  <c r="T3748" i="16"/>
  <c r="T3747" i="16"/>
  <c r="T3746" i="16"/>
  <c r="T3745" i="16"/>
  <c r="T3744" i="16"/>
  <c r="T3743" i="16"/>
  <c r="T3742" i="16"/>
  <c r="T3741" i="16"/>
  <c r="T3740" i="16"/>
  <c r="T3739" i="16"/>
  <c r="T3738" i="16"/>
  <c r="T3737" i="16"/>
  <c r="T3736" i="16"/>
  <c r="T3735" i="16"/>
  <c r="T3734" i="16"/>
  <c r="T3733" i="16"/>
  <c r="T3732" i="16"/>
  <c r="T3731" i="16"/>
  <c r="T3730" i="16"/>
  <c r="T3729" i="16"/>
  <c r="T3728" i="16"/>
  <c r="T3727" i="16"/>
  <c r="T3726" i="16"/>
  <c r="T3725" i="16"/>
  <c r="T3724" i="16"/>
  <c r="T3723" i="16"/>
  <c r="T3722" i="16"/>
  <c r="T3721" i="16"/>
  <c r="T3720" i="16"/>
  <c r="T3719" i="16"/>
  <c r="T3718" i="16"/>
  <c r="T3717" i="16"/>
  <c r="T3716" i="16"/>
  <c r="T3715" i="16"/>
  <c r="T3714" i="16"/>
  <c r="T3713" i="16"/>
  <c r="T3712" i="16"/>
  <c r="T3711" i="16"/>
  <c r="T3710" i="16"/>
  <c r="T3709" i="16"/>
  <c r="T3708" i="16"/>
  <c r="T3707" i="16"/>
  <c r="T3706" i="16"/>
  <c r="T3705" i="16"/>
  <c r="T3704" i="16"/>
  <c r="T3703" i="16"/>
  <c r="T3702" i="16"/>
  <c r="T3701" i="16"/>
  <c r="T3700" i="16"/>
  <c r="T3699" i="16"/>
  <c r="T3698" i="16"/>
  <c r="T3697" i="16"/>
  <c r="T3696" i="16"/>
  <c r="T3695" i="16"/>
  <c r="T3694" i="16"/>
  <c r="T3693" i="16"/>
  <c r="T3692" i="16"/>
  <c r="T3691" i="16"/>
  <c r="T3690" i="16"/>
  <c r="T3689" i="16"/>
  <c r="T3688" i="16"/>
  <c r="T3687" i="16"/>
  <c r="T3686" i="16"/>
  <c r="T3685" i="16"/>
  <c r="T3684" i="16"/>
  <c r="T3683" i="16"/>
  <c r="T3682" i="16"/>
  <c r="T3681" i="16"/>
  <c r="T3680" i="16"/>
  <c r="T3679" i="16"/>
  <c r="T3678" i="16"/>
  <c r="T3677" i="16"/>
  <c r="T3676" i="16"/>
  <c r="T3675" i="16"/>
  <c r="T3674" i="16"/>
  <c r="T3673" i="16"/>
  <c r="T3672" i="16"/>
  <c r="T3671" i="16"/>
  <c r="T3670" i="16"/>
  <c r="T3669" i="16"/>
  <c r="T3668" i="16"/>
  <c r="T3667" i="16"/>
  <c r="T3666" i="16"/>
  <c r="T3665" i="16"/>
  <c r="T3664" i="16"/>
  <c r="T3663" i="16"/>
  <c r="T3662" i="16"/>
  <c r="T3661" i="16"/>
  <c r="T3660" i="16"/>
  <c r="T3659" i="16"/>
  <c r="T3658" i="16"/>
  <c r="T3657" i="16"/>
  <c r="T3656" i="16"/>
  <c r="T3655" i="16"/>
  <c r="T3654" i="16"/>
  <c r="T3653" i="16"/>
  <c r="T3652" i="16"/>
  <c r="T3651" i="16"/>
  <c r="T3650" i="16"/>
  <c r="T3649" i="16"/>
  <c r="T3648" i="16"/>
  <c r="T3647" i="16"/>
  <c r="T3646" i="16"/>
  <c r="T3645" i="16"/>
  <c r="T3644" i="16"/>
  <c r="T3643" i="16"/>
  <c r="T3642" i="16"/>
  <c r="T3641" i="16"/>
  <c r="T3640" i="16"/>
  <c r="T3639" i="16"/>
  <c r="T3638" i="16"/>
  <c r="T3637" i="16"/>
  <c r="T3636" i="16"/>
  <c r="T3635" i="16"/>
  <c r="T3634" i="16"/>
  <c r="T3633" i="16"/>
  <c r="T3632" i="16"/>
  <c r="T3631" i="16"/>
  <c r="T3630" i="16"/>
  <c r="T3629" i="16"/>
  <c r="T3628" i="16"/>
  <c r="T3627" i="16"/>
  <c r="T3626" i="16"/>
  <c r="T3625" i="16"/>
  <c r="T3624" i="16"/>
  <c r="T3623" i="16"/>
  <c r="T3622" i="16"/>
  <c r="T3621" i="16"/>
  <c r="T3620" i="16"/>
  <c r="T3619" i="16"/>
  <c r="T3618" i="16"/>
  <c r="T3617" i="16"/>
  <c r="T3616" i="16"/>
  <c r="T3615" i="16"/>
  <c r="T3614" i="16"/>
  <c r="T3613" i="16"/>
  <c r="T3612" i="16"/>
  <c r="T3611" i="16"/>
  <c r="T3610" i="16"/>
  <c r="T3609" i="16"/>
  <c r="T3608" i="16"/>
  <c r="T3607" i="16"/>
  <c r="T3606" i="16"/>
  <c r="T3605" i="16"/>
  <c r="T3604" i="16"/>
  <c r="T3603" i="16"/>
  <c r="T3602" i="16"/>
  <c r="T3601" i="16"/>
  <c r="T3600" i="16"/>
  <c r="T3599" i="16"/>
  <c r="T3598" i="16"/>
  <c r="T3597" i="16"/>
  <c r="T3596" i="16"/>
  <c r="T3595" i="16"/>
  <c r="T3594" i="16"/>
  <c r="T3593" i="16"/>
  <c r="T3592" i="16"/>
  <c r="T3591" i="16"/>
  <c r="T3590" i="16"/>
  <c r="T3589" i="16"/>
  <c r="T3588" i="16"/>
  <c r="T3587" i="16"/>
  <c r="T3586" i="16"/>
  <c r="T3585" i="16"/>
  <c r="T3584" i="16"/>
  <c r="T3583" i="16"/>
  <c r="T3582" i="16"/>
  <c r="T3581" i="16"/>
  <c r="T3580" i="16"/>
  <c r="T3579" i="16"/>
  <c r="T3578" i="16"/>
  <c r="T3577" i="16"/>
  <c r="T3576" i="16"/>
  <c r="T3575" i="16"/>
  <c r="T3574" i="16"/>
  <c r="T3573" i="16"/>
  <c r="T3572" i="16"/>
  <c r="T3571" i="16"/>
  <c r="T3570" i="16"/>
  <c r="T3569" i="16"/>
  <c r="T3568" i="16"/>
  <c r="T3567" i="16"/>
  <c r="T3566" i="16"/>
  <c r="T3565" i="16"/>
  <c r="T3564" i="16"/>
  <c r="T3563" i="16"/>
  <c r="T3562" i="16"/>
  <c r="T3561" i="16"/>
  <c r="T3560" i="16"/>
  <c r="T3559" i="16"/>
  <c r="T3558" i="16"/>
  <c r="T3557" i="16"/>
  <c r="T3556" i="16"/>
  <c r="T3555" i="16"/>
  <c r="T3554" i="16"/>
  <c r="T3553" i="16"/>
  <c r="T3552" i="16"/>
  <c r="T3551" i="16"/>
  <c r="T3550" i="16"/>
  <c r="T3549" i="16"/>
  <c r="T3548" i="16"/>
  <c r="T3547" i="16"/>
  <c r="T3546" i="16"/>
  <c r="T3545" i="16"/>
  <c r="T3544" i="16"/>
  <c r="T3543" i="16"/>
  <c r="T3542" i="16"/>
  <c r="T3541" i="16"/>
  <c r="T3540" i="16"/>
  <c r="T3539" i="16"/>
  <c r="T3538" i="16"/>
  <c r="T3537" i="16"/>
  <c r="T3536" i="16"/>
  <c r="T3535" i="16"/>
  <c r="T3534" i="16"/>
  <c r="T3533" i="16"/>
  <c r="T3532" i="16"/>
  <c r="T3531" i="16"/>
  <c r="T3530" i="16"/>
  <c r="T3529" i="16"/>
  <c r="T3528" i="16"/>
  <c r="T3527" i="16"/>
  <c r="T3526" i="16"/>
  <c r="T3525" i="16"/>
  <c r="T3524" i="16"/>
  <c r="T3523" i="16"/>
  <c r="T3522" i="16"/>
  <c r="T3521" i="16"/>
  <c r="T3520" i="16"/>
  <c r="T3519" i="16"/>
  <c r="T3518" i="16"/>
  <c r="T3517" i="16"/>
  <c r="T3516" i="16"/>
  <c r="T3515" i="16"/>
  <c r="T3514" i="16"/>
  <c r="T3513" i="16"/>
  <c r="T3512" i="16"/>
  <c r="T3511" i="16"/>
  <c r="T3510" i="16"/>
  <c r="T3509" i="16"/>
  <c r="T3508" i="16"/>
  <c r="T3507" i="16"/>
  <c r="T3506" i="16"/>
  <c r="T3505" i="16"/>
  <c r="T3504" i="16"/>
  <c r="T3503" i="16"/>
  <c r="T3502" i="16"/>
  <c r="T3501" i="16"/>
  <c r="T3500" i="16"/>
  <c r="T3499" i="16"/>
  <c r="T3498" i="16"/>
  <c r="T3497" i="16"/>
  <c r="T3496" i="16"/>
  <c r="T3495" i="16"/>
  <c r="T3494" i="16"/>
  <c r="T3493" i="16"/>
  <c r="T3492" i="16"/>
  <c r="T3491" i="16"/>
  <c r="T3490" i="16"/>
  <c r="T3489" i="16"/>
  <c r="T3488" i="16"/>
  <c r="T3487" i="16"/>
  <c r="T3486" i="16"/>
  <c r="T3485" i="16"/>
  <c r="T3484" i="16"/>
  <c r="T3483" i="16"/>
  <c r="T3482" i="16"/>
  <c r="T3481" i="16"/>
  <c r="T3480" i="16"/>
  <c r="T3479" i="16"/>
  <c r="T3478" i="16"/>
  <c r="T3477" i="16"/>
  <c r="T3476" i="16"/>
  <c r="T3475" i="16"/>
  <c r="T3474" i="16"/>
  <c r="T3473" i="16"/>
  <c r="T3472" i="16"/>
  <c r="T3471" i="16"/>
  <c r="T3470" i="16"/>
  <c r="T3469" i="16"/>
  <c r="T3468" i="16"/>
  <c r="T3467" i="16"/>
  <c r="T3466" i="16"/>
  <c r="T3465" i="16"/>
  <c r="T3464" i="16"/>
  <c r="T3463" i="16"/>
  <c r="T3462" i="16"/>
  <c r="T3461" i="16"/>
  <c r="T3460" i="16"/>
  <c r="T3459" i="16"/>
  <c r="T3458" i="16"/>
  <c r="T3457" i="16"/>
  <c r="T3456" i="16"/>
  <c r="T3455" i="16"/>
  <c r="T3454" i="16"/>
  <c r="T3453" i="16"/>
  <c r="T3452" i="16"/>
  <c r="T3451" i="16"/>
  <c r="T3450" i="16"/>
  <c r="T3449" i="16"/>
  <c r="T3448" i="16"/>
  <c r="T3447" i="16"/>
  <c r="T3446" i="16"/>
  <c r="T3445" i="16"/>
  <c r="T3444" i="16"/>
  <c r="T3443" i="16"/>
  <c r="T3442" i="16"/>
  <c r="T3441" i="16"/>
  <c r="T3440" i="16"/>
  <c r="T3439" i="16"/>
  <c r="T3438" i="16"/>
  <c r="T3437" i="16"/>
  <c r="T3436" i="16"/>
  <c r="T3435" i="16"/>
  <c r="T3434" i="16"/>
  <c r="T3433" i="16"/>
  <c r="T3432" i="16"/>
  <c r="T3431" i="16"/>
  <c r="T3430" i="16"/>
  <c r="T3429" i="16"/>
  <c r="T3428" i="16"/>
  <c r="T3427" i="16"/>
  <c r="T3426" i="16"/>
  <c r="T3425" i="16"/>
  <c r="T3424" i="16"/>
  <c r="T3423" i="16"/>
  <c r="T3422" i="16"/>
  <c r="T3421" i="16"/>
  <c r="T3420" i="16"/>
  <c r="T3419" i="16"/>
  <c r="T3418" i="16"/>
  <c r="T3417" i="16"/>
  <c r="T3416" i="16"/>
  <c r="T3415" i="16"/>
  <c r="T3414" i="16"/>
  <c r="T3413" i="16"/>
  <c r="T3412" i="16"/>
  <c r="T3411" i="16"/>
  <c r="T3410" i="16"/>
  <c r="T3409" i="16"/>
  <c r="T3408" i="16"/>
  <c r="T3407" i="16"/>
  <c r="T3406" i="16"/>
  <c r="T3405" i="16"/>
  <c r="T3404" i="16"/>
  <c r="T3403" i="16"/>
  <c r="T3402" i="16"/>
  <c r="T3401" i="16"/>
  <c r="T3400" i="16"/>
  <c r="T3399" i="16"/>
  <c r="T3398" i="16"/>
  <c r="T3397" i="16"/>
  <c r="T3396" i="16"/>
  <c r="T3395" i="16"/>
  <c r="T3394" i="16"/>
  <c r="T3393" i="16"/>
  <c r="T3392" i="16"/>
  <c r="T3391" i="16"/>
  <c r="T3390" i="16"/>
  <c r="T3389" i="16"/>
  <c r="T3388" i="16"/>
  <c r="T3387" i="16"/>
  <c r="T3386" i="16"/>
  <c r="T3385" i="16"/>
  <c r="T3384" i="16"/>
  <c r="T3383" i="16"/>
  <c r="T3382" i="16"/>
  <c r="T3381" i="16"/>
  <c r="T3380" i="16"/>
  <c r="T3379" i="16"/>
  <c r="T3378" i="16"/>
  <c r="T3377" i="16"/>
  <c r="T3376" i="16"/>
  <c r="T3375" i="16"/>
  <c r="T3374" i="16"/>
  <c r="T3373" i="16"/>
  <c r="T3372" i="16"/>
  <c r="T3371" i="16"/>
  <c r="T3370" i="16"/>
  <c r="T3369" i="16"/>
  <c r="T3368" i="16"/>
  <c r="T3367" i="16"/>
  <c r="T3366" i="16"/>
  <c r="T3365" i="16"/>
  <c r="T3364" i="16"/>
  <c r="T3363" i="16"/>
  <c r="T3362" i="16"/>
  <c r="T3361" i="16"/>
  <c r="T3360" i="16"/>
  <c r="T3359" i="16"/>
  <c r="T3358" i="16"/>
  <c r="T3357" i="16"/>
  <c r="T3356" i="16"/>
  <c r="T3355" i="16"/>
  <c r="T3354" i="16"/>
  <c r="T3353" i="16"/>
  <c r="T3352" i="16"/>
  <c r="T3351" i="16"/>
  <c r="T3350" i="16"/>
  <c r="T3349" i="16"/>
  <c r="T3348" i="16"/>
  <c r="T3347" i="16"/>
  <c r="T3346" i="16"/>
  <c r="T3345" i="16"/>
  <c r="T3344" i="16"/>
  <c r="T3343" i="16"/>
  <c r="T3342" i="16"/>
  <c r="T3341" i="16"/>
  <c r="T3340" i="16"/>
  <c r="T3339" i="16"/>
  <c r="T3338" i="16"/>
  <c r="T3337" i="16"/>
  <c r="T3336" i="16"/>
  <c r="T3335" i="16"/>
  <c r="T3334" i="16"/>
  <c r="T3333" i="16"/>
  <c r="T3332" i="16"/>
  <c r="T3331" i="16"/>
  <c r="T3330" i="16"/>
  <c r="T3329" i="16"/>
  <c r="T3328" i="16"/>
  <c r="T3327" i="16"/>
  <c r="T3326" i="16"/>
  <c r="T3325" i="16"/>
  <c r="T3324" i="16"/>
  <c r="T3323" i="16"/>
  <c r="T3322" i="16"/>
  <c r="T3321" i="16"/>
  <c r="T3320" i="16"/>
  <c r="T3319" i="16"/>
  <c r="T3318" i="16"/>
  <c r="T3317" i="16"/>
  <c r="T3316" i="16"/>
  <c r="T3315" i="16"/>
  <c r="T3314" i="16"/>
  <c r="T3313" i="16"/>
  <c r="T3312" i="16"/>
  <c r="T3311" i="16"/>
  <c r="T3310" i="16"/>
  <c r="T3309" i="16"/>
  <c r="T3308" i="16"/>
  <c r="T3307" i="16"/>
  <c r="T3306" i="16"/>
  <c r="T3305" i="16"/>
  <c r="T3304" i="16"/>
  <c r="T3303" i="16"/>
  <c r="T3302" i="16"/>
  <c r="T3301" i="16"/>
  <c r="T3300" i="16"/>
  <c r="T3299" i="16"/>
  <c r="T3298" i="16"/>
  <c r="T3297" i="16"/>
  <c r="T3296" i="16"/>
  <c r="T3295" i="16"/>
  <c r="T3294" i="16"/>
  <c r="T3293" i="16"/>
  <c r="T3292" i="16"/>
  <c r="T3291" i="16"/>
  <c r="T3290" i="16"/>
  <c r="T3289" i="16"/>
  <c r="T3288" i="16"/>
  <c r="T3287" i="16"/>
  <c r="T3286" i="16"/>
  <c r="T3285" i="16"/>
  <c r="T3284" i="16"/>
  <c r="T3283" i="16"/>
  <c r="T3282" i="16"/>
  <c r="T3281" i="16"/>
  <c r="T3280" i="16"/>
  <c r="T3279" i="16"/>
  <c r="T3278" i="16"/>
  <c r="T3277" i="16"/>
  <c r="T3276" i="16"/>
  <c r="T3275" i="16"/>
  <c r="T3274" i="16"/>
  <c r="T3273" i="16"/>
  <c r="T3272" i="16"/>
  <c r="T3271" i="16"/>
  <c r="T3270" i="16"/>
  <c r="T3269" i="16"/>
  <c r="T3268" i="16"/>
  <c r="T3267" i="16"/>
  <c r="T3266" i="16"/>
  <c r="T3265" i="16"/>
  <c r="T3264" i="16"/>
  <c r="T3263" i="16"/>
  <c r="T3262" i="16"/>
  <c r="T3261" i="16"/>
  <c r="T3260" i="16"/>
  <c r="T3259" i="16"/>
  <c r="T3258" i="16"/>
  <c r="T3257" i="16"/>
  <c r="T3256" i="16"/>
  <c r="T3255" i="16"/>
  <c r="T3254" i="16"/>
  <c r="T3253" i="16"/>
  <c r="T3252" i="16"/>
  <c r="T3251" i="16"/>
  <c r="T3250" i="16"/>
  <c r="T3249" i="16"/>
  <c r="T3248" i="16"/>
  <c r="T3247" i="16"/>
  <c r="T3246" i="16"/>
  <c r="T3245" i="16"/>
  <c r="T3244" i="16"/>
  <c r="T3243" i="16"/>
  <c r="T3242" i="16"/>
  <c r="T3241" i="16"/>
  <c r="T3240" i="16"/>
  <c r="T3239" i="16"/>
  <c r="T3238" i="16"/>
  <c r="T3237" i="16"/>
  <c r="T3236" i="16"/>
  <c r="T3235" i="16"/>
  <c r="T3234" i="16"/>
  <c r="T3233" i="16"/>
  <c r="T3232" i="16"/>
  <c r="T3231" i="16"/>
  <c r="T3230" i="16"/>
  <c r="T3229" i="16"/>
  <c r="T3228" i="16"/>
  <c r="T3227" i="16"/>
  <c r="T3226" i="16"/>
  <c r="T3225" i="16"/>
  <c r="T3224" i="16"/>
  <c r="T3223" i="16"/>
  <c r="T3222" i="16"/>
  <c r="T3221" i="16"/>
  <c r="T3220" i="16"/>
  <c r="T3219" i="16"/>
  <c r="T3218" i="16"/>
  <c r="T3217" i="16"/>
  <c r="T3216" i="16"/>
  <c r="T3215" i="16"/>
  <c r="T3214" i="16"/>
  <c r="T3213" i="16"/>
  <c r="T3212" i="16"/>
  <c r="T3211" i="16"/>
  <c r="T3210" i="16"/>
  <c r="T3209" i="16"/>
  <c r="T3208" i="16"/>
  <c r="T3207" i="16"/>
  <c r="T3206" i="16"/>
  <c r="T3205" i="16"/>
  <c r="T3204" i="16"/>
  <c r="T3203" i="16"/>
  <c r="T3202" i="16"/>
  <c r="T3201" i="16"/>
  <c r="T3200" i="16"/>
  <c r="T3199" i="16"/>
  <c r="T3198" i="16"/>
  <c r="T3197" i="16"/>
  <c r="T3196" i="16"/>
  <c r="T3195" i="16"/>
  <c r="T3194" i="16"/>
  <c r="T3193" i="16"/>
  <c r="T3192" i="16"/>
  <c r="T3191" i="16"/>
  <c r="T3190" i="16"/>
  <c r="T3189" i="16"/>
  <c r="T3188" i="16"/>
  <c r="T3187" i="16"/>
  <c r="T3186" i="16"/>
  <c r="T3185" i="16"/>
  <c r="T3184" i="16"/>
  <c r="T3183" i="16"/>
  <c r="T3182" i="16"/>
  <c r="T3181" i="16"/>
  <c r="T3180" i="16"/>
  <c r="T3179" i="16"/>
  <c r="T3178" i="16"/>
  <c r="T3177" i="16"/>
  <c r="T3176" i="16"/>
  <c r="T3175" i="16"/>
  <c r="T3174" i="16"/>
  <c r="T3173" i="16"/>
  <c r="T3172" i="16"/>
  <c r="T3171" i="16"/>
  <c r="T3170" i="16"/>
  <c r="T3169" i="16"/>
  <c r="T3168" i="16"/>
  <c r="T3167" i="16"/>
  <c r="T3166" i="16"/>
  <c r="T3165" i="16"/>
  <c r="T3164" i="16"/>
  <c r="T3163" i="16"/>
  <c r="T3162" i="16"/>
  <c r="T3161" i="16"/>
  <c r="T3160" i="16"/>
  <c r="T3159" i="16"/>
  <c r="T3158" i="16"/>
  <c r="T3157" i="16"/>
  <c r="T3156" i="16"/>
  <c r="T3155" i="16"/>
  <c r="T3154" i="16"/>
  <c r="T3153" i="16"/>
  <c r="T3152" i="16"/>
  <c r="T3151" i="16"/>
  <c r="T3150" i="16"/>
  <c r="T3149" i="16"/>
  <c r="T3148" i="16"/>
  <c r="T3147" i="16"/>
  <c r="T3146" i="16"/>
  <c r="T3145" i="16"/>
  <c r="T3144" i="16"/>
  <c r="T3143" i="16"/>
  <c r="T3142" i="16"/>
  <c r="T3141" i="16"/>
  <c r="T3140" i="16"/>
  <c r="T3139" i="16"/>
  <c r="T3138" i="16"/>
  <c r="T3137" i="16"/>
  <c r="T3136" i="16"/>
  <c r="T3135" i="16"/>
  <c r="T3134" i="16"/>
  <c r="T3133" i="16"/>
  <c r="T3132" i="16"/>
  <c r="T3131" i="16"/>
  <c r="T3130" i="16"/>
  <c r="T3129" i="16"/>
  <c r="T3128" i="16"/>
  <c r="T3127" i="16"/>
  <c r="T3126" i="16"/>
  <c r="T3125" i="16"/>
  <c r="T3124" i="16"/>
  <c r="T3123" i="16"/>
  <c r="T3122" i="16"/>
  <c r="T3121" i="16"/>
  <c r="T3120" i="16"/>
  <c r="T3119" i="16"/>
  <c r="T3118" i="16"/>
  <c r="T3117" i="16"/>
  <c r="T3116" i="16"/>
  <c r="T3115" i="16"/>
  <c r="T3114" i="16"/>
  <c r="T3113" i="16"/>
  <c r="T3112" i="16"/>
  <c r="T3111" i="16"/>
  <c r="T3110" i="16"/>
  <c r="T3109" i="16"/>
  <c r="T3108" i="16"/>
  <c r="T3107" i="16"/>
  <c r="T3106" i="16"/>
  <c r="T3105" i="16"/>
  <c r="T3104" i="16"/>
  <c r="T3103" i="16"/>
  <c r="T3102" i="16"/>
  <c r="T3101" i="16"/>
  <c r="T3100" i="16"/>
  <c r="T3099" i="16"/>
  <c r="T3098" i="16"/>
  <c r="T3097" i="16"/>
  <c r="T3096" i="16"/>
  <c r="T3095" i="16"/>
  <c r="T3094" i="16"/>
  <c r="T3093" i="16"/>
  <c r="T3092" i="16"/>
  <c r="T3091" i="16"/>
  <c r="T3090" i="16"/>
  <c r="T3089" i="16"/>
  <c r="T3088" i="16"/>
  <c r="T3087" i="16"/>
  <c r="T3086" i="16"/>
  <c r="T3085" i="16"/>
  <c r="T3084" i="16"/>
  <c r="T3083" i="16"/>
  <c r="T3082" i="16"/>
  <c r="T3081" i="16"/>
  <c r="T3080" i="16"/>
  <c r="T3079" i="16"/>
  <c r="T3078" i="16"/>
  <c r="T3077" i="16"/>
  <c r="T3076" i="16"/>
  <c r="T3075" i="16"/>
  <c r="T3074" i="16"/>
  <c r="T3073" i="16"/>
  <c r="T3072" i="16"/>
  <c r="T3071" i="16"/>
  <c r="T3070" i="16"/>
  <c r="T3069" i="16"/>
  <c r="T3068" i="16"/>
  <c r="T3067" i="16"/>
  <c r="T3066" i="16"/>
  <c r="T3065" i="16"/>
  <c r="T3064" i="16"/>
  <c r="T3063" i="16"/>
  <c r="T3062" i="16"/>
  <c r="T3061" i="16"/>
  <c r="T3060" i="16"/>
  <c r="T3059" i="16"/>
  <c r="T3058" i="16"/>
  <c r="T3057" i="16"/>
  <c r="T3056" i="16"/>
  <c r="T3055" i="16"/>
  <c r="T3054" i="16"/>
  <c r="T3053" i="16"/>
  <c r="T3052" i="16"/>
  <c r="T3051" i="16"/>
  <c r="T3050" i="16"/>
  <c r="T3049" i="16"/>
  <c r="T3048" i="16"/>
  <c r="T3047" i="16"/>
  <c r="T3046" i="16"/>
  <c r="T3045" i="16"/>
  <c r="T3044" i="16"/>
  <c r="T3043" i="16"/>
  <c r="T3042" i="16"/>
  <c r="T3041" i="16"/>
  <c r="T3040" i="16"/>
  <c r="T3039" i="16"/>
  <c r="T3038" i="16"/>
  <c r="T3037" i="16"/>
  <c r="T3036" i="16"/>
  <c r="T3035" i="16"/>
  <c r="T3034" i="16"/>
  <c r="T3033" i="16"/>
  <c r="T3032" i="16"/>
  <c r="T3031" i="16"/>
  <c r="T3030" i="16"/>
  <c r="T3029" i="16"/>
  <c r="T3028" i="16"/>
  <c r="T3027" i="16"/>
  <c r="T3026" i="16"/>
  <c r="T3025" i="16"/>
  <c r="T3024" i="16"/>
  <c r="T3023" i="16"/>
  <c r="T3022" i="16"/>
  <c r="T3021" i="16"/>
  <c r="T3020" i="16"/>
  <c r="T3019" i="16"/>
  <c r="T3018" i="16"/>
  <c r="T3017" i="16"/>
  <c r="T3016" i="16"/>
  <c r="T3015" i="16"/>
  <c r="T3014" i="16"/>
  <c r="T3013" i="16"/>
  <c r="T3012" i="16"/>
  <c r="T3011" i="16"/>
  <c r="T3010" i="16"/>
  <c r="T3009" i="16"/>
  <c r="T3008" i="16"/>
  <c r="T3007" i="16"/>
  <c r="T3006" i="16"/>
  <c r="T3005" i="16"/>
  <c r="T3004" i="16"/>
  <c r="T3003" i="16"/>
  <c r="T3002" i="16"/>
  <c r="T3001" i="16"/>
  <c r="T3000" i="16"/>
  <c r="T2999" i="16"/>
  <c r="T2998" i="16"/>
  <c r="T2997" i="16"/>
  <c r="T2996" i="16"/>
  <c r="T2995" i="16"/>
  <c r="T2994" i="16"/>
  <c r="T2993" i="16"/>
  <c r="T2992" i="16"/>
  <c r="T2991" i="16"/>
  <c r="T2990" i="16"/>
  <c r="T2989" i="16"/>
  <c r="T2988" i="16"/>
  <c r="T2987" i="16"/>
  <c r="T2986" i="16"/>
  <c r="T2985" i="16"/>
  <c r="T2984" i="16"/>
  <c r="T2983" i="16"/>
  <c r="T2982" i="16"/>
  <c r="T2981" i="16"/>
  <c r="T2980" i="16"/>
  <c r="T2979" i="16"/>
  <c r="T2978" i="16"/>
  <c r="T2977" i="16"/>
  <c r="T2976" i="16"/>
  <c r="T2975" i="16"/>
  <c r="T2974" i="16"/>
  <c r="T2973" i="16"/>
  <c r="T2972" i="16"/>
  <c r="T2971" i="16"/>
  <c r="T2970" i="16"/>
  <c r="T2969" i="16"/>
  <c r="T2968" i="16"/>
  <c r="T2967" i="16"/>
  <c r="T2966" i="16"/>
  <c r="T2965" i="16"/>
  <c r="T2964" i="16"/>
  <c r="T2963" i="16"/>
  <c r="T2962" i="16"/>
  <c r="T2961" i="16"/>
  <c r="T2960" i="16"/>
  <c r="T2959" i="16"/>
  <c r="T2958" i="16"/>
  <c r="T2957" i="16"/>
  <c r="T2956" i="16"/>
  <c r="T2955" i="16"/>
  <c r="T2954" i="16"/>
  <c r="T2953" i="16"/>
  <c r="T2952" i="16"/>
  <c r="T2951" i="16"/>
  <c r="T2950" i="16"/>
  <c r="T2949" i="16"/>
  <c r="T2948" i="16"/>
  <c r="T2947" i="16"/>
  <c r="T2946" i="16"/>
  <c r="T2945" i="16"/>
  <c r="T2944" i="16"/>
  <c r="T2943" i="16"/>
  <c r="T2942" i="16"/>
  <c r="T2941" i="16"/>
  <c r="T2940" i="16"/>
  <c r="T2939" i="16"/>
  <c r="T2938" i="16"/>
  <c r="T2937" i="16"/>
  <c r="T2936" i="16"/>
  <c r="T2935" i="16"/>
  <c r="T2934" i="16"/>
  <c r="T2933" i="16"/>
  <c r="T2932" i="16"/>
  <c r="T2931" i="16"/>
  <c r="T2930" i="16"/>
  <c r="T2929" i="16"/>
  <c r="T2928" i="16"/>
  <c r="T2927" i="16"/>
  <c r="T2926" i="16"/>
  <c r="T2925" i="16"/>
  <c r="T2924" i="16"/>
  <c r="T2923" i="16"/>
  <c r="T2922" i="16"/>
  <c r="T2921" i="16"/>
  <c r="T2920" i="16"/>
  <c r="T2919" i="16"/>
  <c r="T2918" i="16"/>
  <c r="T2917" i="16"/>
  <c r="T2916" i="16"/>
  <c r="T2915" i="16"/>
  <c r="T2914" i="16"/>
  <c r="T2913" i="16"/>
  <c r="T2912" i="16"/>
  <c r="T2911" i="16"/>
  <c r="T2910" i="16"/>
  <c r="T2909" i="16"/>
  <c r="T2908" i="16"/>
  <c r="T2907" i="16"/>
  <c r="T2906" i="16"/>
  <c r="T2905" i="16"/>
  <c r="T2904" i="16"/>
  <c r="T2903" i="16"/>
  <c r="T2902" i="16"/>
  <c r="T2901" i="16"/>
  <c r="T2900" i="16"/>
  <c r="T2899" i="16"/>
  <c r="T2898" i="16"/>
  <c r="T2897" i="16"/>
  <c r="T2896" i="16"/>
  <c r="T2895" i="16"/>
  <c r="T2894" i="16"/>
  <c r="T2893" i="16"/>
  <c r="T2892" i="16"/>
  <c r="T2891" i="16"/>
  <c r="T2890" i="16"/>
  <c r="T2889" i="16"/>
  <c r="T2888" i="16"/>
  <c r="T2887" i="16"/>
  <c r="T2886" i="16"/>
  <c r="T2885" i="16"/>
  <c r="T2884" i="16"/>
  <c r="T2883" i="16"/>
  <c r="T2882" i="16"/>
  <c r="T2881" i="16"/>
  <c r="T2880" i="16"/>
  <c r="T2879" i="16"/>
  <c r="T2878" i="16"/>
  <c r="T2877" i="16"/>
  <c r="T2876" i="16"/>
  <c r="T2875" i="16"/>
  <c r="T2874" i="16"/>
  <c r="T2873" i="16"/>
  <c r="T2872" i="16"/>
  <c r="T2871" i="16"/>
  <c r="T2870" i="16"/>
  <c r="T2869" i="16"/>
  <c r="T2868" i="16"/>
  <c r="T2867" i="16"/>
  <c r="T2866" i="16"/>
  <c r="T2865" i="16"/>
  <c r="T2864" i="16"/>
  <c r="T2863" i="16"/>
  <c r="T2862" i="16"/>
  <c r="T2861" i="16"/>
  <c r="T2860" i="16"/>
  <c r="T2859" i="16"/>
  <c r="T2858" i="16"/>
  <c r="T2857" i="16"/>
  <c r="T2856" i="16"/>
  <c r="T2855" i="16"/>
  <c r="T2854" i="16"/>
  <c r="T2853" i="16"/>
  <c r="T2852" i="16"/>
  <c r="T2851" i="16"/>
  <c r="T2850" i="16"/>
  <c r="T2849" i="16"/>
  <c r="T2848" i="16"/>
  <c r="T2847" i="16"/>
  <c r="T2846" i="16"/>
  <c r="T2845" i="16"/>
  <c r="T2844" i="16"/>
  <c r="T2843" i="16"/>
  <c r="T2842" i="16"/>
  <c r="T2841" i="16"/>
  <c r="T2840" i="16"/>
  <c r="T2839" i="16"/>
  <c r="T2838" i="16"/>
  <c r="T2837" i="16"/>
  <c r="T2836" i="16"/>
  <c r="T2835" i="16"/>
  <c r="T2834" i="16"/>
  <c r="T2833" i="16"/>
  <c r="T2832" i="16"/>
  <c r="T2831" i="16"/>
  <c r="T2830" i="16"/>
  <c r="T2829" i="16"/>
  <c r="T2828" i="16"/>
  <c r="T2827" i="16"/>
  <c r="T2826" i="16"/>
  <c r="T2825" i="16"/>
  <c r="T2824" i="16"/>
  <c r="T2823" i="16"/>
  <c r="T2822" i="16"/>
  <c r="T2821" i="16"/>
  <c r="T2820" i="16"/>
  <c r="T2819" i="16"/>
  <c r="T2818" i="16"/>
  <c r="T2817" i="16"/>
  <c r="T2816" i="16"/>
  <c r="T2815" i="16"/>
  <c r="T2814" i="16"/>
  <c r="T2813" i="16"/>
  <c r="T2812" i="16"/>
  <c r="T2811" i="16"/>
  <c r="T2810" i="16"/>
  <c r="T2809" i="16"/>
  <c r="T2808" i="16"/>
  <c r="T2807" i="16"/>
  <c r="T2806" i="16"/>
  <c r="T2805" i="16"/>
  <c r="T2804" i="16"/>
  <c r="T2803" i="16"/>
  <c r="T2802" i="16"/>
  <c r="T2801" i="16"/>
  <c r="T2800" i="16"/>
  <c r="T2799" i="16"/>
  <c r="T2798" i="16"/>
  <c r="T2797" i="16"/>
  <c r="T2796" i="16"/>
  <c r="T2795" i="16"/>
  <c r="T2794" i="16"/>
  <c r="T2793" i="16"/>
  <c r="T2792" i="16"/>
  <c r="T2791" i="16"/>
  <c r="T2790" i="16"/>
  <c r="T2789" i="16"/>
  <c r="T2788" i="16"/>
  <c r="T2787" i="16"/>
  <c r="T2786" i="16"/>
  <c r="T2785" i="16"/>
  <c r="T2784" i="16"/>
  <c r="T2783" i="16"/>
  <c r="T2782" i="16"/>
  <c r="T2781" i="16"/>
  <c r="T2780" i="16"/>
  <c r="T2779" i="16"/>
  <c r="T2778" i="16"/>
  <c r="T2777" i="16"/>
  <c r="T2776" i="16"/>
  <c r="T2775" i="16"/>
  <c r="T2774" i="16"/>
  <c r="T2773" i="16"/>
  <c r="T2772" i="16"/>
  <c r="T2771" i="16"/>
  <c r="T2770" i="16"/>
  <c r="T2769" i="16"/>
  <c r="T2768" i="16"/>
  <c r="T2767" i="16"/>
  <c r="T2766" i="16"/>
  <c r="T2765" i="16"/>
  <c r="T2764" i="16"/>
  <c r="T2763" i="16"/>
  <c r="T2762" i="16"/>
  <c r="T2761" i="16"/>
  <c r="T2760" i="16"/>
  <c r="T2759" i="16"/>
  <c r="T2758" i="16"/>
  <c r="T2757" i="16"/>
  <c r="T2756" i="16"/>
  <c r="T2755" i="16"/>
  <c r="T2754" i="16"/>
  <c r="T2753" i="16"/>
  <c r="T2752" i="16"/>
  <c r="T2751" i="16"/>
  <c r="T2750" i="16"/>
  <c r="T2749" i="16"/>
  <c r="T2748" i="16"/>
  <c r="T2747" i="16"/>
  <c r="T2746" i="16"/>
  <c r="T2745" i="16"/>
  <c r="T2744" i="16"/>
  <c r="T2743" i="16"/>
  <c r="T2742" i="16"/>
  <c r="T2741" i="16"/>
  <c r="T2740" i="16"/>
  <c r="T2739" i="16"/>
  <c r="T2738" i="16"/>
  <c r="T2737" i="16"/>
  <c r="T2736" i="16"/>
  <c r="T2735" i="16"/>
  <c r="T2734" i="16"/>
  <c r="T2733" i="16"/>
  <c r="T2732" i="16"/>
  <c r="T2731" i="16"/>
  <c r="T2730" i="16"/>
  <c r="T2729" i="16"/>
  <c r="T2728" i="16"/>
  <c r="T2727" i="16"/>
  <c r="T2726" i="16"/>
  <c r="T2725" i="16"/>
  <c r="T2724" i="16"/>
  <c r="T2723" i="16"/>
  <c r="T2722" i="16"/>
  <c r="T2721" i="16"/>
  <c r="T2720" i="16"/>
  <c r="T2719" i="16"/>
  <c r="T2718" i="16"/>
  <c r="T2717" i="16"/>
  <c r="T2716" i="16"/>
  <c r="T2715" i="16"/>
  <c r="T2714" i="16"/>
  <c r="T2713" i="16"/>
  <c r="T2712" i="16"/>
  <c r="T2711" i="16"/>
  <c r="T2710" i="16"/>
  <c r="T2709" i="16"/>
  <c r="T2708" i="16"/>
  <c r="T2707" i="16"/>
  <c r="T2706" i="16"/>
  <c r="T2705" i="16"/>
  <c r="T2704" i="16"/>
  <c r="T2703" i="16"/>
  <c r="T2702" i="16"/>
  <c r="T2701" i="16"/>
  <c r="T2700" i="16"/>
  <c r="T2699" i="16"/>
  <c r="T2698" i="16"/>
  <c r="T2697" i="16"/>
  <c r="T2696" i="16"/>
  <c r="T2695" i="16"/>
  <c r="T2694" i="16"/>
  <c r="T2693" i="16"/>
  <c r="T2692" i="16"/>
  <c r="T2691" i="16"/>
  <c r="T2690" i="16"/>
  <c r="T2689" i="16"/>
  <c r="T2688" i="16"/>
  <c r="T2687" i="16"/>
  <c r="T2686" i="16"/>
  <c r="T2685" i="16"/>
  <c r="T2684" i="16"/>
  <c r="T2683" i="16"/>
  <c r="T2682" i="16"/>
  <c r="T2681" i="16"/>
  <c r="T2680" i="16"/>
  <c r="T2679" i="16"/>
  <c r="T2678" i="16"/>
  <c r="T2677" i="16"/>
  <c r="T2676" i="16"/>
  <c r="T2675" i="16"/>
  <c r="T2674" i="16"/>
  <c r="T2673" i="16"/>
  <c r="T2672" i="16"/>
  <c r="T2671" i="16"/>
  <c r="T2670" i="16"/>
  <c r="T2669" i="16"/>
  <c r="T2668" i="16"/>
  <c r="T2667" i="16"/>
  <c r="T2666" i="16"/>
  <c r="T2665" i="16"/>
  <c r="T2664" i="16"/>
  <c r="T2663" i="16"/>
  <c r="T2662" i="16"/>
  <c r="T2661" i="16"/>
  <c r="T2660" i="16"/>
  <c r="T2659" i="16"/>
  <c r="T2658" i="16"/>
  <c r="T2657" i="16"/>
  <c r="T2656" i="16"/>
  <c r="T2655" i="16"/>
  <c r="T2654" i="16"/>
  <c r="T2653" i="16"/>
  <c r="T2652" i="16"/>
  <c r="T2651" i="16"/>
  <c r="T2650" i="16"/>
  <c r="T2649" i="16"/>
  <c r="T2648" i="16"/>
  <c r="T2647" i="16"/>
  <c r="T2646" i="16"/>
  <c r="T2645" i="16"/>
  <c r="T2644" i="16"/>
  <c r="T2643" i="16"/>
  <c r="T2642" i="16"/>
  <c r="T2641" i="16"/>
  <c r="T2640" i="16"/>
  <c r="T2639" i="16"/>
  <c r="T2638" i="16"/>
  <c r="T2637" i="16"/>
  <c r="T2636" i="16"/>
  <c r="T2635" i="16"/>
  <c r="T2634" i="16"/>
  <c r="T2633" i="16"/>
  <c r="T2632" i="16"/>
  <c r="T2631" i="16"/>
  <c r="T2630" i="16"/>
  <c r="T2629" i="16"/>
  <c r="T2628" i="16"/>
  <c r="T2627" i="16"/>
  <c r="T2626" i="16"/>
  <c r="T2625" i="16"/>
  <c r="T2624" i="16"/>
  <c r="T2623" i="16"/>
  <c r="T2622" i="16"/>
  <c r="T2621" i="16"/>
  <c r="T2620" i="16"/>
  <c r="T2619" i="16"/>
  <c r="T2618" i="16"/>
  <c r="T2617" i="16"/>
  <c r="T2616" i="16"/>
  <c r="T2615" i="16"/>
  <c r="T2614" i="16"/>
  <c r="T2613" i="16"/>
  <c r="T2612" i="16"/>
  <c r="T2611" i="16"/>
  <c r="T2610" i="16"/>
  <c r="T2609" i="16"/>
  <c r="T2608" i="16"/>
  <c r="T2607" i="16"/>
  <c r="T2606" i="16"/>
  <c r="T2605" i="16"/>
  <c r="T2604" i="16"/>
  <c r="T2603" i="16"/>
  <c r="T2602" i="16"/>
  <c r="T2601" i="16"/>
  <c r="T2600" i="16"/>
  <c r="T2599" i="16"/>
  <c r="T2598" i="16"/>
  <c r="T2597" i="16"/>
  <c r="T2596" i="16"/>
  <c r="T2595" i="16"/>
  <c r="T2594" i="16"/>
  <c r="T2593" i="16"/>
  <c r="T2592" i="16"/>
  <c r="T2591" i="16"/>
  <c r="T2590" i="16"/>
  <c r="T2589" i="16"/>
  <c r="T2588" i="16"/>
  <c r="T2587" i="16"/>
  <c r="T2586" i="16"/>
  <c r="T2585" i="16"/>
  <c r="T2584" i="16"/>
  <c r="T2583" i="16"/>
  <c r="T2582" i="16"/>
  <c r="T2581" i="16"/>
  <c r="T2580" i="16"/>
  <c r="T2579" i="16"/>
  <c r="T2578" i="16"/>
  <c r="T2577" i="16"/>
  <c r="T2576" i="16"/>
  <c r="T2575" i="16"/>
  <c r="T2574" i="16"/>
  <c r="T2573" i="16"/>
  <c r="T2572" i="16"/>
  <c r="T2571" i="16"/>
  <c r="T2570" i="16"/>
  <c r="T2569" i="16"/>
  <c r="T2568" i="16"/>
  <c r="T2567" i="16"/>
  <c r="T2566" i="16"/>
  <c r="T2565" i="16"/>
  <c r="T2564" i="16"/>
  <c r="T2563" i="16"/>
  <c r="T2562" i="16"/>
  <c r="T2561" i="16"/>
  <c r="T2560" i="16"/>
  <c r="T2559" i="16"/>
  <c r="T2558" i="16"/>
  <c r="T2557" i="16"/>
  <c r="T2556" i="16"/>
  <c r="T2555" i="16"/>
  <c r="T2554" i="16"/>
  <c r="T2553" i="16"/>
  <c r="T2552" i="16"/>
  <c r="T2551" i="16"/>
  <c r="T2550" i="16"/>
  <c r="T2549" i="16"/>
  <c r="T2548" i="16"/>
  <c r="T2547" i="16"/>
  <c r="T2546" i="16"/>
  <c r="T2545" i="16"/>
  <c r="T2544" i="16"/>
  <c r="T2543" i="16"/>
  <c r="T2542" i="16"/>
  <c r="T2541" i="16"/>
  <c r="T2540" i="16"/>
  <c r="T2539" i="16"/>
  <c r="T2538" i="16"/>
  <c r="T2537" i="16"/>
  <c r="T2536" i="16"/>
  <c r="T2535" i="16"/>
  <c r="T2534" i="16"/>
  <c r="T2533" i="16"/>
  <c r="T2532" i="16"/>
  <c r="T2531" i="16"/>
  <c r="T2530" i="16"/>
  <c r="T2529" i="16"/>
  <c r="T2528" i="16"/>
  <c r="T2527" i="16"/>
  <c r="T2526" i="16"/>
  <c r="T2525" i="16"/>
  <c r="T2524" i="16"/>
  <c r="T2523" i="16"/>
  <c r="T2522" i="16"/>
  <c r="T2521" i="16"/>
  <c r="T2520" i="16"/>
  <c r="T2519" i="16"/>
  <c r="T2518" i="16"/>
  <c r="T2517" i="16"/>
  <c r="T2516" i="16"/>
  <c r="T2515" i="16"/>
  <c r="T2514" i="16"/>
  <c r="T2513" i="16"/>
  <c r="T2512" i="16"/>
  <c r="T2511" i="16"/>
  <c r="T2510" i="16"/>
  <c r="T2509" i="16"/>
  <c r="T2508" i="16"/>
  <c r="T2507" i="16"/>
  <c r="T2506" i="16"/>
  <c r="T2505" i="16"/>
  <c r="T2504" i="16"/>
  <c r="T2503" i="16"/>
  <c r="T2502" i="16"/>
  <c r="T2501" i="16"/>
  <c r="T2500" i="16"/>
  <c r="T2499" i="16"/>
  <c r="T2498" i="16"/>
  <c r="T2497" i="16"/>
  <c r="T2496" i="16"/>
  <c r="T2495" i="16"/>
  <c r="T2494" i="16"/>
  <c r="T2493" i="16"/>
  <c r="T2492" i="16"/>
  <c r="T2491" i="16"/>
  <c r="T2490" i="16"/>
  <c r="T2489" i="16"/>
  <c r="T2488" i="16"/>
  <c r="T2487" i="16"/>
  <c r="T2486" i="16"/>
  <c r="T2485" i="16"/>
  <c r="T2484" i="16"/>
  <c r="T2483" i="16"/>
  <c r="T2482" i="16"/>
  <c r="T2481" i="16"/>
  <c r="T2480" i="16"/>
  <c r="T2479" i="16"/>
  <c r="T2478" i="16"/>
  <c r="T2477" i="16"/>
  <c r="T2476" i="16"/>
  <c r="T2475" i="16"/>
  <c r="T2474" i="16"/>
  <c r="T2473" i="16"/>
  <c r="T2472" i="16"/>
  <c r="T2471" i="16"/>
  <c r="T2470" i="16"/>
  <c r="T2469" i="16"/>
  <c r="T2468" i="16"/>
  <c r="T2467" i="16"/>
  <c r="T2466" i="16"/>
  <c r="T2465" i="16"/>
  <c r="T2464" i="16"/>
  <c r="T2463" i="16"/>
  <c r="T2462" i="16"/>
  <c r="T2461" i="16"/>
  <c r="T2460" i="16"/>
  <c r="T2459" i="16"/>
  <c r="T2458" i="16"/>
  <c r="T2457" i="16"/>
  <c r="T2456" i="16"/>
  <c r="T2455" i="16"/>
  <c r="T2454" i="16"/>
  <c r="T2453" i="16"/>
  <c r="T2452" i="16"/>
  <c r="T2451" i="16"/>
  <c r="T2450" i="16"/>
  <c r="T2449" i="16"/>
  <c r="T2448" i="16"/>
  <c r="T2447" i="16"/>
  <c r="T2446" i="16"/>
  <c r="T2445" i="16"/>
  <c r="T2444" i="16"/>
  <c r="T2443" i="16"/>
  <c r="T2442" i="16"/>
  <c r="T2441" i="16"/>
  <c r="T2440" i="16"/>
  <c r="T2439" i="16"/>
  <c r="T2438" i="16"/>
  <c r="T2437" i="16"/>
  <c r="T2436" i="16"/>
  <c r="T2435" i="16"/>
  <c r="T2434" i="16"/>
  <c r="T2433" i="16"/>
  <c r="T2432" i="16"/>
  <c r="T2431" i="16"/>
  <c r="T2430" i="16"/>
  <c r="T2429" i="16"/>
  <c r="T2428" i="16"/>
  <c r="T2427" i="16"/>
  <c r="T2426" i="16"/>
  <c r="T2425" i="16"/>
  <c r="T2424" i="16"/>
  <c r="T2423" i="16"/>
  <c r="T2422" i="16"/>
  <c r="T2421" i="16"/>
  <c r="T2420" i="16"/>
  <c r="T2419" i="16"/>
  <c r="T2418" i="16"/>
  <c r="T2417" i="16"/>
  <c r="T2416" i="16"/>
  <c r="T2415" i="16"/>
  <c r="T2414" i="16"/>
  <c r="T2413" i="16"/>
  <c r="T2412" i="16"/>
  <c r="T2411" i="16"/>
  <c r="T2410" i="16"/>
  <c r="T2409" i="16"/>
  <c r="T2408" i="16"/>
  <c r="T2407" i="16"/>
  <c r="T2406" i="16"/>
  <c r="T2405" i="16"/>
  <c r="T2404" i="16"/>
  <c r="T2403" i="16"/>
  <c r="T2402" i="16"/>
  <c r="T2401" i="16"/>
  <c r="T2400" i="16"/>
  <c r="T2399" i="16"/>
  <c r="T2398" i="16"/>
  <c r="T2397" i="16"/>
  <c r="T2396" i="16"/>
  <c r="T2395" i="16"/>
  <c r="T2394" i="16"/>
  <c r="T2393" i="16"/>
  <c r="T2392" i="16"/>
  <c r="T2391" i="16"/>
  <c r="T2390" i="16"/>
  <c r="T2389" i="16"/>
  <c r="T2388" i="16"/>
  <c r="T2387" i="16"/>
  <c r="T2386" i="16"/>
  <c r="T2385" i="16"/>
  <c r="T2384" i="16"/>
  <c r="T2383" i="16"/>
  <c r="T2382" i="16"/>
  <c r="T2381" i="16"/>
  <c r="T2380" i="16"/>
  <c r="T2379" i="16"/>
  <c r="T2378" i="16"/>
  <c r="T2377" i="16"/>
  <c r="T2376" i="16"/>
  <c r="T2375" i="16"/>
  <c r="T2374" i="16"/>
  <c r="T2373" i="16"/>
  <c r="T2372" i="16"/>
  <c r="T2371" i="16"/>
  <c r="T2370" i="16"/>
  <c r="T2369" i="16"/>
  <c r="T2368" i="16"/>
  <c r="T2367" i="16"/>
  <c r="T2366" i="16"/>
  <c r="T2365" i="16"/>
  <c r="T2364" i="16"/>
  <c r="T2363" i="16"/>
  <c r="T2362" i="16"/>
  <c r="T2361" i="16"/>
  <c r="T2360" i="16"/>
  <c r="T2359" i="16"/>
  <c r="T2358" i="16"/>
  <c r="T2357" i="16"/>
  <c r="T2356" i="16"/>
  <c r="T2355" i="16"/>
  <c r="T2354" i="16"/>
  <c r="T2353" i="16"/>
  <c r="T2352" i="16"/>
  <c r="T2351" i="16"/>
  <c r="T2350" i="16"/>
  <c r="T2349" i="16"/>
  <c r="T2348" i="16"/>
  <c r="T2347" i="16"/>
  <c r="T2346" i="16"/>
  <c r="T2345" i="16"/>
  <c r="T2344" i="16"/>
  <c r="T2343" i="16"/>
  <c r="T2342" i="16"/>
  <c r="T2341" i="16"/>
  <c r="T2340" i="16"/>
  <c r="T2339" i="16"/>
  <c r="T2338" i="16"/>
  <c r="T2337" i="16"/>
  <c r="T2336" i="16"/>
  <c r="T2335" i="16"/>
  <c r="T2334" i="16"/>
  <c r="T2333" i="16"/>
  <c r="T2332" i="16"/>
  <c r="T2331" i="16"/>
  <c r="T2330" i="16"/>
  <c r="T2329" i="16"/>
  <c r="T2328" i="16"/>
  <c r="T2327" i="16"/>
  <c r="T2326" i="16"/>
  <c r="T2325" i="16"/>
  <c r="T2324" i="16"/>
  <c r="T2323" i="16"/>
  <c r="T2322" i="16"/>
  <c r="T2321" i="16"/>
  <c r="T2320" i="16"/>
  <c r="T2319" i="16"/>
  <c r="T2318" i="16"/>
  <c r="T2317" i="16"/>
  <c r="T2316" i="16"/>
  <c r="T2315" i="16"/>
  <c r="T2314" i="16"/>
  <c r="T2313" i="16"/>
  <c r="T2312" i="16"/>
  <c r="T2311" i="16"/>
  <c r="T2310" i="16"/>
  <c r="T2309" i="16"/>
  <c r="T2308" i="16"/>
  <c r="T2307" i="16"/>
  <c r="T2306" i="16"/>
  <c r="T2305" i="16"/>
  <c r="T2304" i="16"/>
  <c r="T2303" i="16"/>
  <c r="T2302" i="16"/>
  <c r="T2301" i="16"/>
  <c r="T2300" i="16"/>
  <c r="T2299" i="16"/>
  <c r="T2298" i="16"/>
  <c r="T2297" i="16"/>
  <c r="T2296" i="16"/>
  <c r="T2295" i="16"/>
  <c r="T2294" i="16"/>
  <c r="T2293" i="16"/>
  <c r="T2292" i="16"/>
  <c r="T2291" i="16"/>
  <c r="T2290" i="16"/>
  <c r="T2289" i="16"/>
  <c r="T2288" i="16"/>
  <c r="T2287" i="16"/>
  <c r="T2286" i="16"/>
  <c r="T2285" i="16"/>
  <c r="T2284" i="16"/>
  <c r="T2283" i="16"/>
  <c r="T2282" i="16"/>
  <c r="T2281" i="16"/>
  <c r="T2280" i="16"/>
  <c r="T2279" i="16"/>
  <c r="T2278" i="16"/>
  <c r="T2277" i="16"/>
  <c r="T2276" i="16"/>
  <c r="T2275" i="16"/>
  <c r="T2274" i="16"/>
  <c r="T2273" i="16"/>
  <c r="T2272" i="16"/>
  <c r="T2271" i="16"/>
  <c r="T2270" i="16"/>
  <c r="T2269" i="16"/>
  <c r="T2268" i="16"/>
  <c r="T2267" i="16"/>
  <c r="T2266" i="16"/>
  <c r="T2265" i="16"/>
  <c r="T2264" i="16"/>
  <c r="T2263" i="16"/>
  <c r="T2262" i="16"/>
  <c r="T2261" i="16"/>
  <c r="T2260" i="16"/>
  <c r="T2259" i="16"/>
  <c r="T2258" i="16"/>
  <c r="T2257" i="16"/>
  <c r="T2256" i="16"/>
  <c r="T2255" i="16"/>
  <c r="T2254" i="16"/>
  <c r="T2253" i="16"/>
  <c r="T2252" i="16"/>
  <c r="T2251" i="16"/>
  <c r="T2250" i="16"/>
  <c r="T2249" i="16"/>
  <c r="T2248" i="16"/>
  <c r="T2247" i="16"/>
  <c r="T2246" i="16"/>
  <c r="T2245" i="16"/>
  <c r="T2244" i="16"/>
  <c r="T2243" i="16"/>
  <c r="T2242" i="16"/>
  <c r="T2241" i="16"/>
  <c r="T2240" i="16"/>
  <c r="T2239" i="16"/>
  <c r="T2238" i="16"/>
  <c r="T2237" i="16"/>
  <c r="T2236" i="16"/>
  <c r="T2235" i="16"/>
  <c r="T2234" i="16"/>
  <c r="T2233" i="16"/>
  <c r="T2232" i="16"/>
  <c r="T2231" i="16"/>
  <c r="T2230" i="16"/>
  <c r="T2229" i="16"/>
  <c r="T2228" i="16"/>
  <c r="T2227" i="16"/>
  <c r="T2226" i="16"/>
  <c r="T2225" i="16"/>
  <c r="T2224" i="16"/>
  <c r="T2223" i="16"/>
  <c r="T2222" i="16"/>
  <c r="T2221" i="16"/>
  <c r="T2220" i="16"/>
  <c r="T2219" i="16"/>
  <c r="T2218" i="16"/>
  <c r="T2217" i="16"/>
  <c r="T2216" i="16"/>
  <c r="T2215" i="16"/>
  <c r="T2214" i="16"/>
  <c r="T2213" i="16"/>
  <c r="T2212" i="16"/>
  <c r="T2211" i="16"/>
  <c r="T2210" i="16"/>
  <c r="T2209" i="16"/>
  <c r="T2208" i="16"/>
  <c r="T2207" i="16"/>
  <c r="T2206" i="16"/>
  <c r="T2205" i="16"/>
  <c r="T2204" i="16"/>
  <c r="T2203" i="16"/>
  <c r="T2202" i="16"/>
  <c r="T2201" i="16"/>
  <c r="T2200" i="16"/>
  <c r="T2199" i="16"/>
  <c r="T2198" i="16"/>
  <c r="T2197" i="16"/>
  <c r="T2196" i="16"/>
  <c r="T2195" i="16"/>
  <c r="T2194" i="16"/>
  <c r="T2193" i="16"/>
  <c r="T2192" i="16"/>
  <c r="T2191" i="16"/>
  <c r="T2190" i="16"/>
  <c r="T2189" i="16"/>
  <c r="T2188" i="16"/>
  <c r="T2187" i="16"/>
  <c r="T2186" i="16"/>
  <c r="T2185" i="16"/>
  <c r="T2184" i="16"/>
  <c r="T2183" i="16"/>
  <c r="T2182" i="16"/>
  <c r="T2181" i="16"/>
  <c r="T2180" i="16"/>
  <c r="T2179" i="16"/>
  <c r="T2178" i="16"/>
  <c r="T2177" i="16"/>
  <c r="T2176" i="16"/>
  <c r="T2175" i="16"/>
  <c r="T2174" i="16"/>
  <c r="T2173" i="16"/>
  <c r="T2172" i="16"/>
  <c r="T2171" i="16"/>
  <c r="T2170" i="16"/>
  <c r="T2169" i="16"/>
  <c r="T2168" i="16"/>
  <c r="T2167" i="16"/>
  <c r="T2166" i="16"/>
  <c r="T2165" i="16"/>
  <c r="T2164" i="16"/>
  <c r="T2163" i="16"/>
  <c r="T2162" i="16"/>
  <c r="T2161" i="16"/>
  <c r="T2160" i="16"/>
  <c r="T2159" i="16"/>
  <c r="T2158" i="16"/>
  <c r="T2157" i="16"/>
  <c r="T2156" i="16"/>
  <c r="T2155" i="16"/>
  <c r="T2154" i="16"/>
  <c r="T2153" i="16"/>
  <c r="T2152" i="16"/>
  <c r="T2151" i="16"/>
  <c r="T2150" i="16"/>
  <c r="T2149" i="16"/>
  <c r="T2148" i="16"/>
  <c r="T2147" i="16"/>
  <c r="T2146" i="16"/>
  <c r="T2145" i="16"/>
  <c r="T2144" i="16"/>
  <c r="T2143" i="16"/>
  <c r="T2142" i="16"/>
  <c r="T2141" i="16"/>
  <c r="T2140" i="16"/>
  <c r="T2139" i="16"/>
  <c r="T2138" i="16"/>
  <c r="T2137" i="16"/>
  <c r="T2136" i="16"/>
  <c r="T2135" i="16"/>
  <c r="T2134" i="16"/>
  <c r="T2133" i="16"/>
  <c r="T2132" i="16"/>
  <c r="T2131" i="16"/>
  <c r="T2130" i="16"/>
  <c r="T2129" i="16"/>
  <c r="T2128" i="16"/>
  <c r="T2127" i="16"/>
  <c r="T2126" i="16"/>
  <c r="T2125" i="16"/>
  <c r="T2124" i="16"/>
  <c r="T2123" i="16"/>
  <c r="T2122" i="16"/>
  <c r="T2121" i="16"/>
  <c r="T2120" i="16"/>
  <c r="T2119" i="16"/>
  <c r="T2118" i="16"/>
  <c r="T2117" i="16"/>
  <c r="T2116" i="16"/>
  <c r="T2115" i="16"/>
  <c r="T2114" i="16"/>
  <c r="T2113" i="16"/>
  <c r="T2112" i="16"/>
  <c r="T2111" i="16"/>
  <c r="T2110" i="16"/>
  <c r="T2109" i="16"/>
  <c r="T2108" i="16"/>
  <c r="T2107" i="16"/>
  <c r="T2106" i="16"/>
  <c r="T2105" i="16"/>
  <c r="T2104" i="16"/>
  <c r="T2103" i="16"/>
  <c r="T2102" i="16"/>
  <c r="T2101" i="16"/>
  <c r="T2100" i="16"/>
  <c r="T2099" i="16"/>
  <c r="T2098" i="16"/>
  <c r="T2097" i="16"/>
  <c r="T2096" i="16"/>
  <c r="T2095" i="16"/>
  <c r="T2094" i="16"/>
  <c r="T2093" i="16"/>
  <c r="T2092" i="16"/>
  <c r="T2091" i="16"/>
  <c r="T2090" i="16"/>
  <c r="T2089" i="16"/>
  <c r="T2088" i="16"/>
  <c r="T2087" i="16"/>
  <c r="T2086" i="16"/>
  <c r="T2085" i="16"/>
  <c r="T2084" i="16"/>
  <c r="T2083" i="16"/>
  <c r="T2082" i="16"/>
  <c r="T2081" i="16"/>
  <c r="T2080" i="16"/>
  <c r="T2079" i="16"/>
  <c r="T2078" i="16"/>
  <c r="T2077" i="16"/>
  <c r="T2076" i="16"/>
  <c r="T2075" i="16"/>
  <c r="T2074" i="16"/>
  <c r="T2073" i="16"/>
  <c r="T2072" i="16"/>
  <c r="T2071" i="16"/>
  <c r="T2070" i="16"/>
  <c r="T2069" i="16"/>
  <c r="T2068" i="16"/>
  <c r="T2067" i="16"/>
  <c r="T2066" i="16"/>
  <c r="T2065" i="16"/>
  <c r="T2064" i="16"/>
  <c r="T2063" i="16"/>
  <c r="T2062" i="16"/>
  <c r="T2061" i="16"/>
  <c r="T2060" i="16"/>
  <c r="T2059" i="16"/>
  <c r="T2058" i="16"/>
  <c r="T2057" i="16"/>
  <c r="T2056" i="16"/>
  <c r="T2055" i="16"/>
  <c r="T2054" i="16"/>
  <c r="T2053" i="16"/>
  <c r="T2052" i="16"/>
  <c r="T2051" i="16"/>
  <c r="T2050" i="16"/>
  <c r="T2049" i="16"/>
  <c r="T2048" i="16"/>
  <c r="T2047" i="16"/>
  <c r="T2046" i="16"/>
  <c r="T2045" i="16"/>
  <c r="T2044" i="16"/>
  <c r="T2043" i="16"/>
  <c r="T2042" i="16"/>
  <c r="T2041" i="16"/>
  <c r="T2040" i="16"/>
  <c r="T2039" i="16"/>
  <c r="T2038" i="16"/>
  <c r="T2037" i="16"/>
  <c r="T2036" i="16"/>
  <c r="T2035" i="16"/>
  <c r="T2034" i="16"/>
  <c r="T2033" i="16"/>
  <c r="T2032" i="16"/>
  <c r="T2031" i="16"/>
  <c r="T2030" i="16"/>
  <c r="T2029" i="16"/>
  <c r="T2028" i="16"/>
  <c r="T2027" i="16"/>
  <c r="T2026" i="16"/>
  <c r="T2025" i="16"/>
  <c r="T2024" i="16"/>
  <c r="T2023" i="16"/>
  <c r="T2022" i="16"/>
  <c r="T2021" i="16"/>
  <c r="T2020" i="16"/>
  <c r="T2019" i="16"/>
  <c r="T2018" i="16"/>
  <c r="T2017" i="16"/>
  <c r="T2016" i="16"/>
  <c r="T2015" i="16"/>
  <c r="T2014" i="16"/>
  <c r="T2013" i="16"/>
  <c r="T2012" i="16"/>
  <c r="T2011" i="16"/>
  <c r="T2010" i="16"/>
  <c r="T2009" i="16"/>
  <c r="T2008" i="16"/>
  <c r="T2007" i="16"/>
  <c r="T2006" i="16"/>
  <c r="T2005" i="16"/>
  <c r="T2004" i="16"/>
  <c r="T2003" i="16"/>
  <c r="T2002" i="16"/>
  <c r="T2001" i="16"/>
  <c r="T2000" i="16"/>
  <c r="T1999" i="16"/>
  <c r="T1998" i="16"/>
  <c r="T1997" i="16"/>
  <c r="T1996" i="16"/>
  <c r="T1995" i="16"/>
  <c r="T1994" i="16"/>
  <c r="T1993" i="16"/>
  <c r="T1992" i="16"/>
  <c r="T1991" i="16"/>
  <c r="T1990" i="16"/>
  <c r="T1989" i="16"/>
  <c r="T1988" i="16"/>
  <c r="T1987" i="16"/>
  <c r="T1986" i="16"/>
  <c r="T1985" i="16"/>
  <c r="T1984" i="16"/>
  <c r="T1983" i="16"/>
  <c r="T1982" i="16"/>
  <c r="T1981" i="16"/>
  <c r="T1980" i="16"/>
  <c r="T1979" i="16"/>
  <c r="T1978" i="16"/>
  <c r="T1977" i="16"/>
  <c r="T1976" i="16"/>
  <c r="T1975" i="16"/>
  <c r="T1974" i="16"/>
  <c r="T1973" i="16"/>
  <c r="T1972" i="16"/>
  <c r="T1971" i="16"/>
  <c r="T1970" i="16"/>
  <c r="T1969" i="16"/>
  <c r="T1968" i="16"/>
  <c r="T1967" i="16"/>
  <c r="T1966" i="16"/>
  <c r="T1965" i="16"/>
  <c r="T1964" i="16"/>
  <c r="T1963" i="16"/>
  <c r="T1962" i="16"/>
  <c r="T1961" i="16"/>
  <c r="T1960" i="16"/>
  <c r="T1959" i="16"/>
  <c r="T1958" i="16"/>
  <c r="T1957" i="16"/>
  <c r="T1956" i="16"/>
  <c r="T1955" i="16"/>
  <c r="T1954" i="16"/>
  <c r="T1953" i="16"/>
  <c r="T1952" i="16"/>
  <c r="T1951" i="16"/>
  <c r="T1950" i="16"/>
  <c r="T1949" i="16"/>
  <c r="T1948" i="16"/>
  <c r="T1947" i="16"/>
  <c r="T1946" i="16"/>
  <c r="T1945" i="16"/>
  <c r="T1944" i="16"/>
  <c r="T1943" i="16"/>
  <c r="T1942" i="16"/>
  <c r="T1941" i="16"/>
  <c r="T1940" i="16"/>
  <c r="T1939" i="16"/>
  <c r="T1938" i="16"/>
  <c r="T1937" i="16"/>
  <c r="T1936" i="16"/>
  <c r="T1935" i="16"/>
  <c r="T1934" i="16"/>
  <c r="T1933" i="16"/>
  <c r="T1932" i="16"/>
  <c r="T1931" i="16"/>
  <c r="T1930" i="16"/>
  <c r="T1929" i="16"/>
  <c r="T1928" i="16"/>
  <c r="T1927" i="16"/>
  <c r="T1926" i="16"/>
  <c r="T1925" i="16"/>
  <c r="T1924" i="16"/>
  <c r="T1923" i="16"/>
  <c r="T1922" i="16"/>
  <c r="T1921" i="16"/>
  <c r="T1920" i="16"/>
  <c r="T1919" i="16"/>
  <c r="T1918" i="16"/>
  <c r="T1917" i="16"/>
  <c r="T1916" i="16"/>
  <c r="T1915" i="16"/>
  <c r="T1914" i="16"/>
  <c r="T1913" i="16"/>
  <c r="T1912" i="16"/>
  <c r="T1911" i="16"/>
  <c r="T1910" i="16"/>
  <c r="T1909" i="16"/>
  <c r="T1908" i="16"/>
  <c r="T1907" i="16"/>
  <c r="T1906" i="16"/>
  <c r="T1905" i="16"/>
  <c r="T1904" i="16"/>
  <c r="T1903" i="16"/>
  <c r="T1902" i="16"/>
  <c r="T1901" i="16"/>
  <c r="T1900" i="16"/>
  <c r="T1899" i="16"/>
  <c r="T1898" i="16"/>
  <c r="T1897" i="16"/>
  <c r="T1896" i="16"/>
  <c r="T1895" i="16"/>
  <c r="T1894" i="16"/>
  <c r="T1893" i="16"/>
  <c r="T1892" i="16"/>
  <c r="T1891" i="16"/>
  <c r="T1890" i="16"/>
  <c r="T1889" i="16"/>
  <c r="T1888" i="16"/>
  <c r="T1887" i="16"/>
  <c r="T1886" i="16"/>
  <c r="T1885" i="16"/>
  <c r="T1884" i="16"/>
  <c r="T1883" i="16"/>
  <c r="T1882" i="16"/>
  <c r="T1881" i="16"/>
  <c r="T1880" i="16"/>
  <c r="T1879" i="16"/>
  <c r="T1878" i="16"/>
  <c r="T1877" i="16"/>
  <c r="T1876" i="16"/>
  <c r="T1875" i="16"/>
  <c r="T1874" i="16"/>
  <c r="T1873" i="16"/>
  <c r="T1872" i="16"/>
  <c r="T1871" i="16"/>
  <c r="T1870" i="16"/>
  <c r="T1869" i="16"/>
  <c r="T1868" i="16"/>
  <c r="T1867" i="16"/>
  <c r="T1866" i="16"/>
  <c r="T1865" i="16"/>
  <c r="T1864" i="16"/>
  <c r="T1863" i="16"/>
  <c r="T1862" i="16"/>
  <c r="T1861" i="16"/>
  <c r="T1860" i="16"/>
  <c r="T1859" i="16"/>
  <c r="T1858" i="16"/>
  <c r="T1857" i="16"/>
  <c r="T1856" i="16"/>
  <c r="T1855" i="16"/>
  <c r="T1854" i="16"/>
  <c r="T1853" i="16"/>
  <c r="T1852" i="16"/>
  <c r="T1851" i="16"/>
  <c r="T1850" i="16"/>
  <c r="T1849" i="16"/>
  <c r="T1848" i="16"/>
  <c r="T1847" i="16"/>
  <c r="T1846" i="16"/>
  <c r="T1845" i="16"/>
  <c r="T1844" i="16"/>
  <c r="T1843" i="16"/>
  <c r="T1842" i="16"/>
  <c r="T1841" i="16"/>
  <c r="T1840" i="16"/>
  <c r="T1839" i="16"/>
  <c r="T1838" i="16"/>
  <c r="T1837" i="16"/>
  <c r="T1836" i="16"/>
  <c r="T1835" i="16"/>
  <c r="T1834" i="16"/>
  <c r="T1833" i="16"/>
  <c r="T1832" i="16"/>
  <c r="T1831" i="16"/>
  <c r="T1830" i="16"/>
  <c r="T1829" i="16"/>
  <c r="T1828" i="16"/>
  <c r="T1827" i="16"/>
  <c r="T1826" i="16"/>
  <c r="T1825" i="16"/>
  <c r="T1824" i="16"/>
  <c r="T1823" i="16"/>
  <c r="T1822" i="16"/>
  <c r="T1821" i="16"/>
  <c r="T1820" i="16"/>
  <c r="T1819" i="16"/>
  <c r="T1818" i="16"/>
  <c r="T1817" i="16"/>
  <c r="T1816" i="16"/>
  <c r="T1815" i="16"/>
  <c r="T1814" i="16"/>
  <c r="T1813" i="16"/>
  <c r="T1812" i="16"/>
  <c r="T1811" i="16"/>
  <c r="T1810" i="16"/>
  <c r="T1809" i="16"/>
  <c r="T1808" i="16"/>
  <c r="T1807" i="16"/>
  <c r="T1806" i="16"/>
  <c r="T1805" i="16"/>
  <c r="T1804" i="16"/>
  <c r="T1803" i="16"/>
  <c r="T1802" i="16"/>
  <c r="T1801" i="16"/>
  <c r="T1800" i="16"/>
  <c r="T1799" i="16"/>
  <c r="T1798" i="16"/>
  <c r="T1797" i="16"/>
  <c r="T1796" i="16"/>
  <c r="T1795" i="16"/>
  <c r="T1794" i="16"/>
  <c r="T1793" i="16"/>
  <c r="T1792" i="16"/>
  <c r="T1791" i="16"/>
  <c r="T1790" i="16"/>
  <c r="T1789" i="16"/>
  <c r="T1788" i="16"/>
  <c r="T1787" i="16"/>
  <c r="T1786" i="16"/>
  <c r="T1785" i="16"/>
  <c r="T1784" i="16"/>
  <c r="T1783" i="16"/>
  <c r="T1782" i="16"/>
  <c r="T1781" i="16"/>
  <c r="T1780" i="16"/>
  <c r="T1779" i="16"/>
  <c r="T1778" i="16"/>
  <c r="T1777" i="16"/>
  <c r="T1776" i="16"/>
  <c r="T1775" i="16"/>
  <c r="T1774" i="16"/>
  <c r="T1773" i="16"/>
  <c r="T1772" i="16"/>
  <c r="T1771" i="16"/>
  <c r="T1770" i="16"/>
  <c r="T1769" i="16"/>
  <c r="T1768" i="16"/>
  <c r="T1767" i="16"/>
  <c r="T1766" i="16"/>
  <c r="T1765" i="16"/>
  <c r="T1764" i="16"/>
  <c r="T1763" i="16"/>
  <c r="T1762" i="16"/>
  <c r="T1761" i="16"/>
  <c r="T1760" i="16"/>
  <c r="T1759" i="16"/>
  <c r="T1758" i="16"/>
  <c r="T1757" i="16"/>
  <c r="T1756" i="16"/>
  <c r="T1755" i="16"/>
  <c r="T1754" i="16"/>
  <c r="T1753" i="16"/>
  <c r="T1752" i="16"/>
  <c r="T1751" i="16"/>
  <c r="T1750" i="16"/>
  <c r="T1749" i="16"/>
  <c r="T1748" i="16"/>
  <c r="T1747" i="16"/>
  <c r="T1746" i="16"/>
  <c r="T1745" i="16"/>
  <c r="T1744" i="16"/>
  <c r="T1743" i="16"/>
  <c r="T1742" i="16"/>
  <c r="T1741" i="16"/>
  <c r="T1740" i="16"/>
  <c r="T1739" i="16"/>
  <c r="T1738" i="16"/>
  <c r="T1737" i="16"/>
  <c r="T1736" i="16"/>
  <c r="T1735" i="16"/>
  <c r="T1734" i="16"/>
  <c r="T1733" i="16"/>
  <c r="T1732" i="16"/>
  <c r="T1731" i="16"/>
  <c r="T1730" i="16"/>
  <c r="T1729" i="16"/>
  <c r="T1728" i="16"/>
  <c r="T1727" i="16"/>
  <c r="T1726" i="16"/>
  <c r="T1725" i="16"/>
  <c r="T1724" i="16"/>
  <c r="T1723" i="16"/>
  <c r="T1722" i="16"/>
  <c r="T1721" i="16"/>
  <c r="T1720" i="16"/>
  <c r="T1719" i="16"/>
  <c r="T1718" i="16"/>
  <c r="T1717" i="16"/>
  <c r="T1716" i="16"/>
  <c r="T1715" i="16"/>
  <c r="T1714" i="16"/>
  <c r="T1713" i="16"/>
  <c r="T1712" i="16"/>
  <c r="T1711" i="16"/>
  <c r="T1710" i="16"/>
  <c r="T1709" i="16"/>
  <c r="T1708" i="16"/>
  <c r="T1707" i="16"/>
  <c r="T1706" i="16"/>
  <c r="T1705" i="16"/>
  <c r="T1704" i="16"/>
  <c r="T1703" i="16"/>
  <c r="T1702" i="16"/>
  <c r="T1701" i="16"/>
  <c r="T1700" i="16"/>
  <c r="T1699" i="16"/>
  <c r="T1698" i="16"/>
  <c r="T1697" i="16"/>
  <c r="T1696" i="16"/>
  <c r="T1695" i="16"/>
  <c r="T1694" i="16"/>
  <c r="T1693" i="16"/>
  <c r="T1692" i="16"/>
  <c r="T1691" i="16"/>
  <c r="T1690" i="16"/>
  <c r="T1689" i="16"/>
  <c r="T1688" i="16"/>
  <c r="T1687" i="16"/>
  <c r="T1686" i="16"/>
  <c r="T1685" i="16"/>
  <c r="T1684" i="16"/>
  <c r="T1683" i="16"/>
  <c r="T1682" i="16"/>
  <c r="T1681" i="16"/>
  <c r="T1680" i="16"/>
  <c r="T1679" i="16"/>
  <c r="T1678" i="16"/>
  <c r="T1677" i="16"/>
  <c r="T1676" i="16"/>
  <c r="T1675" i="16"/>
  <c r="T1674" i="16"/>
  <c r="T1673" i="16"/>
  <c r="T1672" i="16"/>
  <c r="T1671" i="16"/>
  <c r="T1670" i="16"/>
  <c r="T1669" i="16"/>
  <c r="T1668" i="16"/>
  <c r="T1667" i="16"/>
  <c r="T1666" i="16"/>
  <c r="T1665" i="16"/>
  <c r="T1664" i="16"/>
  <c r="T1663" i="16"/>
  <c r="T1662" i="16"/>
  <c r="T1661" i="16"/>
  <c r="T1660" i="16"/>
  <c r="T1659" i="16"/>
  <c r="T1658" i="16"/>
  <c r="T1657" i="16"/>
  <c r="T1656" i="16"/>
  <c r="T1655" i="16"/>
  <c r="T1654" i="16"/>
  <c r="T1653" i="16"/>
  <c r="T1652" i="16"/>
  <c r="T1651" i="16"/>
  <c r="T1650" i="16"/>
  <c r="T1649" i="16"/>
  <c r="T1648" i="16"/>
  <c r="T1647" i="16"/>
  <c r="T1646" i="16"/>
  <c r="T1645" i="16"/>
  <c r="T1644" i="16"/>
  <c r="T1643" i="16"/>
  <c r="T1642" i="16"/>
  <c r="T1641" i="16"/>
  <c r="T1640" i="16"/>
  <c r="T1639" i="16"/>
  <c r="T1638" i="16"/>
  <c r="T1637" i="16"/>
  <c r="T1636" i="16"/>
  <c r="T1635" i="16"/>
  <c r="T1634" i="16"/>
  <c r="T1633" i="16"/>
  <c r="T1632" i="16"/>
  <c r="T1631" i="16"/>
  <c r="T1630" i="16"/>
  <c r="T1629" i="16"/>
  <c r="T1628" i="16"/>
  <c r="T1627" i="16"/>
  <c r="T1626" i="16"/>
  <c r="T1625" i="16"/>
  <c r="T1624" i="16"/>
  <c r="T1623" i="16"/>
  <c r="T1622" i="16"/>
  <c r="T1621" i="16"/>
  <c r="T1620" i="16"/>
  <c r="T1619" i="16"/>
  <c r="T1618" i="16"/>
  <c r="T1617" i="16"/>
  <c r="T1616" i="16"/>
  <c r="T1615" i="16"/>
  <c r="T1614" i="16"/>
  <c r="T1613" i="16"/>
  <c r="T1612" i="16"/>
  <c r="T1611" i="16"/>
  <c r="T1610" i="16"/>
  <c r="T1609" i="16"/>
  <c r="T1608" i="16"/>
  <c r="T1607" i="16"/>
  <c r="T1606" i="16"/>
  <c r="T1605" i="16"/>
  <c r="T1604" i="16"/>
  <c r="T1603" i="16"/>
  <c r="T1602" i="16"/>
  <c r="T1601" i="16"/>
  <c r="T1600" i="16"/>
  <c r="T1599" i="16"/>
  <c r="T1598" i="16"/>
  <c r="T1597" i="16"/>
  <c r="T1596" i="16"/>
  <c r="T1595" i="16"/>
  <c r="T1594" i="16"/>
  <c r="T1593" i="16"/>
  <c r="T1592" i="16"/>
  <c r="T1591" i="16"/>
  <c r="T1590" i="16"/>
  <c r="T1589" i="16"/>
  <c r="T1588" i="16"/>
  <c r="T1587" i="16"/>
  <c r="T1586" i="16"/>
  <c r="T1585" i="16"/>
  <c r="T1584" i="16"/>
  <c r="T1583" i="16"/>
  <c r="T1582" i="16"/>
  <c r="T1581" i="16"/>
  <c r="T1580" i="16"/>
  <c r="T1579" i="16"/>
  <c r="T1578" i="16"/>
  <c r="T1577" i="16"/>
  <c r="T1576" i="16"/>
  <c r="T1575" i="16"/>
  <c r="T1574" i="16"/>
  <c r="T1573" i="16"/>
  <c r="T1572" i="16"/>
  <c r="T1571" i="16"/>
  <c r="T1570" i="16"/>
  <c r="T1569" i="16"/>
  <c r="T1568" i="16"/>
  <c r="T1567" i="16"/>
  <c r="T1566" i="16"/>
  <c r="T1565" i="16"/>
  <c r="T1564" i="16"/>
  <c r="T1563" i="16"/>
  <c r="T1562" i="16"/>
  <c r="T1561" i="16"/>
  <c r="T1560" i="16"/>
  <c r="T1559" i="16"/>
  <c r="T1558" i="16"/>
  <c r="T1557" i="16"/>
  <c r="T1556" i="16"/>
  <c r="T1555" i="16"/>
  <c r="T1554" i="16"/>
  <c r="T1553" i="16"/>
  <c r="T1552" i="16"/>
  <c r="T1551" i="16"/>
  <c r="T1550" i="16"/>
  <c r="T1549" i="16"/>
  <c r="T1548" i="16"/>
  <c r="T1547" i="16"/>
  <c r="T1546" i="16"/>
  <c r="T1545" i="16"/>
  <c r="T1544" i="16"/>
  <c r="T1543" i="16"/>
  <c r="T1542" i="16"/>
  <c r="T1541" i="16"/>
  <c r="T1540" i="16"/>
  <c r="T1539" i="16"/>
  <c r="T1538" i="16"/>
  <c r="T1537" i="16"/>
  <c r="T1536" i="16"/>
  <c r="T1535" i="16"/>
  <c r="T1534" i="16"/>
  <c r="T1533" i="16"/>
  <c r="T1532" i="16"/>
  <c r="T1531" i="16"/>
  <c r="T1530" i="16"/>
  <c r="T1529" i="16"/>
  <c r="T1528" i="16"/>
  <c r="T1527" i="16"/>
  <c r="T1526" i="16"/>
  <c r="T1525" i="16"/>
  <c r="T1524" i="16"/>
  <c r="T1523" i="16"/>
  <c r="T1522" i="16"/>
  <c r="T1521" i="16"/>
  <c r="T1520" i="16"/>
  <c r="T1519" i="16"/>
  <c r="T1518" i="16"/>
  <c r="T1517" i="16"/>
  <c r="T1516" i="16"/>
  <c r="T1515" i="16"/>
  <c r="T1514" i="16"/>
  <c r="T1513" i="16"/>
  <c r="T1512" i="16"/>
  <c r="T1511" i="16"/>
  <c r="T1510" i="16"/>
  <c r="T1509" i="16"/>
  <c r="T1508" i="16"/>
  <c r="T1507" i="16"/>
  <c r="T1506" i="16"/>
  <c r="T1505" i="16"/>
  <c r="T1504" i="16"/>
  <c r="T1503" i="16"/>
  <c r="T1502" i="16"/>
  <c r="T1501" i="16"/>
  <c r="T1500" i="16"/>
  <c r="T1499" i="16"/>
  <c r="T1498" i="16"/>
  <c r="T1497" i="16"/>
  <c r="T1496" i="16"/>
  <c r="T1495" i="16"/>
  <c r="T1494" i="16"/>
  <c r="T1493" i="16"/>
  <c r="T1492" i="16"/>
  <c r="T1491" i="16"/>
  <c r="T1490" i="16"/>
  <c r="T1489" i="16"/>
  <c r="T1488" i="16"/>
  <c r="T1487" i="16"/>
  <c r="T1486" i="16"/>
  <c r="T1485" i="16"/>
  <c r="T1484" i="16"/>
  <c r="T1483" i="16"/>
  <c r="T1482" i="16"/>
  <c r="T1481" i="16"/>
  <c r="T1480" i="16"/>
  <c r="T1479" i="16"/>
  <c r="T1478" i="16"/>
  <c r="T1477" i="16"/>
  <c r="T1476" i="16"/>
  <c r="T1475" i="16"/>
  <c r="T1474" i="16"/>
  <c r="T1473" i="16"/>
  <c r="T1472" i="16"/>
  <c r="T1471" i="16"/>
  <c r="T1470" i="16"/>
  <c r="T1469" i="16"/>
  <c r="T1468" i="16"/>
  <c r="T1467" i="16"/>
  <c r="T1466" i="16"/>
  <c r="T1465" i="16"/>
  <c r="T1464" i="16"/>
  <c r="T1463" i="16"/>
  <c r="T1462" i="16"/>
  <c r="T1461" i="16"/>
  <c r="T1460" i="16"/>
  <c r="T1459" i="16"/>
  <c r="T1458" i="16"/>
  <c r="T1457" i="16"/>
  <c r="T1456" i="16"/>
  <c r="T1455" i="16"/>
  <c r="T1454" i="16"/>
  <c r="T1453" i="16"/>
  <c r="T1452" i="16"/>
  <c r="T1451" i="16"/>
  <c r="T1450" i="16"/>
  <c r="T1449" i="16"/>
  <c r="T1448" i="16"/>
  <c r="T1447" i="16"/>
  <c r="T1446" i="16"/>
  <c r="T1445" i="16"/>
  <c r="T1444" i="16"/>
  <c r="T1443" i="16"/>
  <c r="T1442" i="16"/>
  <c r="T1441" i="16"/>
  <c r="T1440" i="16"/>
  <c r="T1439" i="16"/>
  <c r="T1438" i="16"/>
  <c r="T1437" i="16"/>
  <c r="T1436" i="16"/>
  <c r="T1435" i="16"/>
  <c r="T1434" i="16"/>
  <c r="T1433" i="16"/>
  <c r="T1432" i="16"/>
  <c r="T1431" i="16"/>
  <c r="T1430" i="16"/>
  <c r="T1429" i="16"/>
  <c r="T1428" i="16"/>
  <c r="T1427" i="16"/>
  <c r="T1426" i="16"/>
  <c r="T1425" i="16"/>
  <c r="T1424" i="16"/>
  <c r="T1423" i="16"/>
  <c r="T1422" i="16"/>
  <c r="T1421" i="16"/>
  <c r="T1420" i="16"/>
  <c r="T1419" i="16"/>
  <c r="T1418" i="16"/>
  <c r="T1417" i="16"/>
  <c r="T1416" i="16"/>
  <c r="T1415" i="16"/>
  <c r="T1414" i="16"/>
  <c r="T1413" i="16"/>
  <c r="T1412" i="16"/>
  <c r="T1411" i="16"/>
  <c r="T1410" i="16"/>
  <c r="T1409" i="16"/>
  <c r="T1408" i="16"/>
  <c r="T1407" i="16"/>
  <c r="T1406" i="16"/>
  <c r="T1405" i="16"/>
  <c r="T1404" i="16"/>
  <c r="T1403" i="16"/>
  <c r="T1402" i="16"/>
  <c r="T1401" i="16"/>
  <c r="T1400" i="16"/>
  <c r="T1399" i="16"/>
  <c r="T1398" i="16"/>
  <c r="T1397" i="16"/>
  <c r="T1396" i="16"/>
  <c r="T1395" i="16"/>
  <c r="T1394" i="16"/>
  <c r="T1393" i="16"/>
  <c r="T1392" i="16"/>
  <c r="T1391" i="16"/>
  <c r="T1390" i="16"/>
  <c r="T1389" i="16"/>
  <c r="T1388" i="16"/>
  <c r="T1387" i="16"/>
  <c r="T1386" i="16"/>
  <c r="T1385" i="16"/>
  <c r="T1384" i="16"/>
  <c r="T1383" i="16"/>
  <c r="T1382" i="16"/>
  <c r="T1381" i="16"/>
  <c r="T1380" i="16"/>
  <c r="T1379" i="16"/>
  <c r="T1378" i="16"/>
  <c r="T1377" i="16"/>
  <c r="T1376" i="16"/>
  <c r="T1375" i="16"/>
  <c r="T1374" i="16"/>
  <c r="T1373" i="16"/>
  <c r="T1372" i="16"/>
  <c r="T1371" i="16"/>
  <c r="T1370" i="16"/>
  <c r="T1369" i="16"/>
  <c r="T1368" i="16"/>
  <c r="T1367" i="16"/>
  <c r="T1366" i="16"/>
  <c r="T1365" i="16"/>
  <c r="T1364" i="16"/>
  <c r="T1363" i="16"/>
  <c r="T1362" i="16"/>
  <c r="T1361" i="16"/>
  <c r="T1360" i="16"/>
  <c r="T1359" i="16"/>
  <c r="T1358" i="16"/>
  <c r="T1357" i="16"/>
  <c r="T1356" i="16"/>
  <c r="T1355" i="16"/>
  <c r="T1354" i="16"/>
  <c r="T1353" i="16"/>
  <c r="T1352" i="16"/>
  <c r="T1351" i="16"/>
  <c r="T1350" i="16"/>
  <c r="T1349" i="16"/>
  <c r="T1348" i="16"/>
  <c r="T1347" i="16"/>
  <c r="T1346" i="16"/>
  <c r="T1345" i="16"/>
  <c r="T1344" i="16"/>
  <c r="T1343" i="16"/>
  <c r="T1342" i="16"/>
  <c r="T1341" i="16"/>
  <c r="T1340" i="16"/>
  <c r="T1339" i="16"/>
  <c r="T1338" i="16"/>
  <c r="T1337" i="16"/>
  <c r="T1336" i="16"/>
  <c r="T1335" i="16"/>
  <c r="T1334" i="16"/>
  <c r="T1333" i="16"/>
  <c r="T1332" i="16"/>
  <c r="T1331" i="16"/>
  <c r="T1330" i="16"/>
  <c r="T1329" i="16"/>
  <c r="T1328" i="16"/>
  <c r="T1327" i="16"/>
  <c r="T1326" i="16"/>
  <c r="T1325" i="16"/>
  <c r="T1324" i="16"/>
  <c r="T1323" i="16"/>
  <c r="T1322" i="16"/>
  <c r="T1321" i="16"/>
  <c r="T1320" i="16"/>
  <c r="T1319" i="16"/>
  <c r="T1318" i="16"/>
  <c r="T1317" i="16"/>
  <c r="T1316" i="16"/>
  <c r="T1315" i="16"/>
  <c r="T1314" i="16"/>
  <c r="T1313" i="16"/>
  <c r="T1312" i="16"/>
  <c r="T1311" i="16"/>
  <c r="T1310" i="16"/>
  <c r="T1309" i="16"/>
  <c r="T1308" i="16"/>
  <c r="T1307" i="16"/>
  <c r="T1306" i="16"/>
  <c r="T1305" i="16"/>
  <c r="T1304" i="16"/>
  <c r="T1303" i="16"/>
  <c r="T1302" i="16"/>
  <c r="T1301" i="16"/>
  <c r="T1300" i="16"/>
  <c r="T1299" i="16"/>
  <c r="T1298" i="16"/>
  <c r="T1297" i="16"/>
  <c r="T1296" i="16"/>
  <c r="T1295" i="16"/>
  <c r="T1294" i="16"/>
  <c r="T1293" i="16"/>
  <c r="T1292" i="16"/>
  <c r="T1291" i="16"/>
  <c r="T1290" i="16"/>
  <c r="T1289" i="16"/>
  <c r="T1288" i="16"/>
  <c r="T1287" i="16"/>
  <c r="T1286" i="16"/>
  <c r="T1285" i="16"/>
  <c r="T1284" i="16"/>
  <c r="T1283" i="16"/>
  <c r="T1282" i="16"/>
  <c r="T1281" i="16"/>
  <c r="T1280" i="16"/>
  <c r="T1279" i="16"/>
  <c r="T1278" i="16"/>
  <c r="T1277" i="16"/>
  <c r="T1276" i="16"/>
  <c r="T1275" i="16"/>
  <c r="T1274" i="16"/>
  <c r="T1273" i="16"/>
  <c r="T1272" i="16"/>
  <c r="T1271" i="16"/>
  <c r="T1270" i="16"/>
  <c r="T1269" i="16"/>
  <c r="T1268" i="16"/>
  <c r="T1267" i="16"/>
  <c r="T1266" i="16"/>
  <c r="T1265" i="16"/>
  <c r="T1264" i="16"/>
  <c r="T1263" i="16"/>
  <c r="T1262" i="16"/>
  <c r="T1261" i="16"/>
  <c r="T1260" i="16"/>
  <c r="T1259" i="16"/>
  <c r="T1258" i="16"/>
  <c r="T1257" i="16"/>
  <c r="T1256" i="16"/>
  <c r="T1255" i="16"/>
  <c r="T1254" i="16"/>
  <c r="T1253" i="16"/>
  <c r="T1252" i="16"/>
  <c r="T1251" i="16"/>
  <c r="T1250" i="16"/>
  <c r="T1249" i="16"/>
  <c r="T1248" i="16"/>
  <c r="T1247" i="16"/>
  <c r="T1246" i="16"/>
  <c r="T1245" i="16"/>
  <c r="T1244" i="16"/>
  <c r="T1243" i="16"/>
  <c r="T1242" i="16"/>
  <c r="T1241" i="16"/>
  <c r="T1240" i="16"/>
  <c r="T1239" i="16"/>
  <c r="T1238" i="16"/>
  <c r="T1237" i="16"/>
  <c r="T1236" i="16"/>
  <c r="T1235" i="16"/>
  <c r="T1234" i="16"/>
  <c r="T1233" i="16"/>
  <c r="T1232" i="16"/>
  <c r="T1231" i="16"/>
  <c r="T1230" i="16"/>
  <c r="T1229" i="16"/>
  <c r="T1228" i="16"/>
  <c r="T1227" i="16"/>
  <c r="T1226" i="16"/>
  <c r="T1225" i="16"/>
  <c r="T1224" i="16"/>
  <c r="T1223" i="16"/>
  <c r="T1222" i="16"/>
  <c r="T1221" i="16"/>
  <c r="T1220" i="16"/>
  <c r="T1219" i="16"/>
  <c r="T1218" i="16"/>
  <c r="T1217" i="16"/>
  <c r="T1216" i="16"/>
  <c r="T1215" i="16"/>
  <c r="T1214" i="16"/>
  <c r="T1213" i="16"/>
  <c r="T1212" i="16"/>
  <c r="T1211" i="16"/>
  <c r="T1210" i="16"/>
  <c r="T1209" i="16"/>
  <c r="T1208" i="16"/>
  <c r="T1207" i="16"/>
  <c r="T1206" i="16"/>
  <c r="T1205" i="16"/>
  <c r="T1204" i="16"/>
  <c r="T1203" i="16"/>
  <c r="T1202" i="16"/>
  <c r="T1201" i="16"/>
  <c r="T1200" i="16"/>
  <c r="T1199" i="16"/>
  <c r="T1198" i="16"/>
  <c r="T1197" i="16"/>
  <c r="T1196" i="16"/>
  <c r="T1195" i="16"/>
  <c r="T1194" i="16"/>
  <c r="T1193" i="16"/>
  <c r="T1192" i="16"/>
  <c r="T1191" i="16"/>
  <c r="T1190" i="16"/>
  <c r="T1189" i="16"/>
  <c r="T1188" i="16"/>
  <c r="T1187" i="16"/>
  <c r="T1186" i="16"/>
  <c r="T1185" i="16"/>
  <c r="T1184" i="16"/>
  <c r="T1183" i="16"/>
  <c r="T1182" i="16"/>
  <c r="T1181" i="16"/>
  <c r="T1180" i="16"/>
  <c r="T1179" i="16"/>
  <c r="T1178" i="16"/>
  <c r="T1177" i="16"/>
  <c r="T1176" i="16"/>
  <c r="T1175" i="16"/>
  <c r="T1174" i="16"/>
  <c r="T1173" i="16"/>
  <c r="T1172" i="16"/>
  <c r="T1171" i="16"/>
  <c r="T1170" i="16"/>
  <c r="T1169" i="16"/>
  <c r="T1168" i="16"/>
  <c r="T1167" i="16"/>
  <c r="T1166" i="16"/>
  <c r="T1165" i="16"/>
  <c r="T1164" i="16"/>
  <c r="T1163" i="16"/>
  <c r="T1162" i="16"/>
  <c r="T1161" i="16"/>
  <c r="T1160" i="16"/>
  <c r="T1159" i="16"/>
  <c r="T1158" i="16"/>
  <c r="T1157" i="16"/>
  <c r="T1156" i="16"/>
  <c r="T1155" i="16"/>
  <c r="T1154" i="16"/>
  <c r="T1153" i="16"/>
  <c r="T1152" i="16"/>
  <c r="T1151" i="16"/>
  <c r="T1150" i="16"/>
  <c r="T1149" i="16"/>
  <c r="T1148" i="16"/>
  <c r="T1147" i="16"/>
  <c r="T1146" i="16"/>
  <c r="T1145" i="16"/>
  <c r="T1144" i="16"/>
  <c r="T1143" i="16"/>
  <c r="T1142" i="16"/>
  <c r="T1141" i="16"/>
  <c r="T1140" i="16"/>
  <c r="T1139" i="16"/>
  <c r="T1138" i="16"/>
  <c r="T1137" i="16"/>
  <c r="T1136" i="16"/>
  <c r="T1135" i="16"/>
  <c r="T1134" i="16"/>
  <c r="T1133" i="16"/>
  <c r="T1132" i="16"/>
  <c r="T1131" i="16"/>
  <c r="T1130" i="16"/>
  <c r="T1129" i="16"/>
  <c r="T1128" i="16"/>
  <c r="T1127" i="16"/>
  <c r="T1126" i="16"/>
  <c r="T1125" i="16"/>
  <c r="T1124" i="16"/>
  <c r="T1123" i="16"/>
  <c r="T1122" i="16"/>
  <c r="T1121" i="16"/>
  <c r="T1120" i="16"/>
  <c r="T1119" i="16"/>
  <c r="T1118" i="16"/>
  <c r="T1117" i="16"/>
  <c r="T1116" i="16"/>
  <c r="T1115" i="16"/>
  <c r="T1114" i="16"/>
  <c r="T1113" i="16"/>
  <c r="T1112" i="16"/>
  <c r="T1111" i="16"/>
  <c r="T1110" i="16"/>
  <c r="T1109" i="16"/>
  <c r="T1108" i="16"/>
  <c r="T1107" i="16"/>
  <c r="T1106" i="16"/>
  <c r="T1105" i="16"/>
  <c r="T1104" i="16"/>
  <c r="T1103" i="16"/>
  <c r="T1102" i="16"/>
  <c r="T1101" i="16"/>
  <c r="T1100" i="16"/>
  <c r="T1099" i="16"/>
  <c r="T1098" i="16"/>
  <c r="T1097" i="16"/>
  <c r="T1096" i="16"/>
  <c r="T1095" i="16"/>
  <c r="T1094" i="16"/>
  <c r="T1093" i="16"/>
  <c r="T1092" i="16"/>
  <c r="T1091" i="16"/>
  <c r="T1090" i="16"/>
  <c r="T1089" i="16"/>
  <c r="T1088" i="16"/>
  <c r="T1087" i="16"/>
  <c r="T1086" i="16"/>
  <c r="T1085" i="16"/>
  <c r="T1084" i="16"/>
  <c r="T1083" i="16"/>
  <c r="T1082" i="16"/>
  <c r="T1081" i="16"/>
  <c r="T1080" i="16"/>
  <c r="T1079" i="16"/>
  <c r="T1078" i="16"/>
  <c r="T1077" i="16"/>
  <c r="T1076" i="16"/>
  <c r="T1075" i="16"/>
  <c r="T1074" i="16"/>
  <c r="T1073" i="16"/>
  <c r="T1072" i="16"/>
  <c r="T1071" i="16"/>
  <c r="T1070" i="16"/>
  <c r="T1069" i="16"/>
  <c r="T1068" i="16"/>
  <c r="T1067" i="16"/>
  <c r="T1066" i="16"/>
  <c r="T1065" i="16"/>
  <c r="T1064" i="16"/>
  <c r="T1063" i="16"/>
  <c r="T1062" i="16"/>
  <c r="T1061" i="16"/>
  <c r="T1060" i="16"/>
  <c r="T1059" i="16"/>
  <c r="T1058" i="16"/>
  <c r="T1057" i="16"/>
  <c r="T1056" i="16"/>
  <c r="T1055" i="16"/>
  <c r="T1054" i="16"/>
  <c r="T1053" i="16"/>
  <c r="T1052" i="16"/>
  <c r="T1051" i="16"/>
  <c r="T1050" i="16"/>
  <c r="T1049" i="16"/>
  <c r="T1048" i="16"/>
  <c r="T1047" i="16"/>
  <c r="T1046" i="16"/>
  <c r="T1045" i="16"/>
  <c r="T1044" i="16"/>
  <c r="T1043" i="16"/>
  <c r="T1042" i="16"/>
  <c r="T1041" i="16"/>
  <c r="T1040" i="16"/>
  <c r="T1039" i="16"/>
  <c r="T1038" i="16"/>
  <c r="T1037" i="16"/>
  <c r="T1036" i="16"/>
  <c r="T1035" i="16"/>
  <c r="T1034" i="16"/>
  <c r="T1033" i="16"/>
  <c r="T1032" i="16"/>
  <c r="T1031" i="16"/>
  <c r="T1030" i="16"/>
  <c r="T1029" i="16"/>
  <c r="T1028" i="16"/>
  <c r="T1027" i="16"/>
  <c r="T1026" i="16"/>
  <c r="T1025" i="16"/>
  <c r="T1024" i="16"/>
  <c r="T1023" i="16"/>
  <c r="T1022" i="16"/>
  <c r="T1021" i="16"/>
  <c r="T1020" i="16"/>
  <c r="T1019" i="16"/>
  <c r="T1018" i="16"/>
  <c r="T1017" i="16"/>
  <c r="T1016" i="16"/>
  <c r="T1015" i="16"/>
  <c r="T1014" i="16"/>
  <c r="T1013" i="16"/>
  <c r="T1012" i="16"/>
  <c r="T1011" i="16"/>
  <c r="T1010" i="16"/>
  <c r="T1009" i="16"/>
  <c r="T1008" i="16"/>
  <c r="T1007" i="16"/>
  <c r="T1006" i="16"/>
  <c r="T1005" i="16"/>
  <c r="T1004" i="16"/>
  <c r="T1003" i="16"/>
  <c r="T1002" i="16"/>
  <c r="T1001" i="16"/>
  <c r="T1000" i="16"/>
  <c r="T999" i="16"/>
  <c r="T998" i="16"/>
  <c r="T997" i="16"/>
  <c r="T996" i="16"/>
  <c r="T995" i="16"/>
  <c r="T994" i="16"/>
  <c r="T993" i="16"/>
  <c r="T992" i="16"/>
  <c r="T991" i="16"/>
  <c r="T990" i="16"/>
  <c r="T989" i="16"/>
  <c r="T988" i="16"/>
  <c r="T987" i="16"/>
  <c r="T986" i="16"/>
  <c r="T985" i="16"/>
  <c r="T984" i="16"/>
  <c r="T983" i="16"/>
  <c r="T982" i="16"/>
  <c r="T981" i="16"/>
  <c r="T980" i="16"/>
  <c r="T979" i="16"/>
  <c r="T978" i="16"/>
  <c r="T977" i="16"/>
  <c r="T976" i="16"/>
  <c r="T975" i="16"/>
  <c r="T974" i="16"/>
  <c r="T973" i="16"/>
  <c r="T972" i="16"/>
  <c r="T971" i="16"/>
  <c r="T970" i="16"/>
  <c r="T969" i="16"/>
  <c r="T968" i="16"/>
  <c r="T967" i="16"/>
  <c r="T966" i="16"/>
  <c r="T965" i="16"/>
  <c r="T964" i="16"/>
  <c r="T963" i="16"/>
  <c r="T962" i="16"/>
  <c r="T961" i="16"/>
  <c r="T960" i="16"/>
  <c r="T959" i="16"/>
  <c r="T958" i="16"/>
  <c r="T957" i="16"/>
  <c r="T956" i="16"/>
  <c r="T955" i="16"/>
  <c r="T954" i="16"/>
  <c r="T953" i="16"/>
  <c r="T952" i="16"/>
  <c r="T951" i="16"/>
  <c r="T950" i="16"/>
  <c r="T949" i="16"/>
  <c r="T948" i="16"/>
  <c r="T947" i="16"/>
  <c r="T946" i="16"/>
  <c r="T945" i="16"/>
  <c r="T944" i="16"/>
  <c r="T943" i="16"/>
  <c r="T942" i="16"/>
  <c r="T941" i="16"/>
  <c r="T940" i="16"/>
  <c r="T939" i="16"/>
  <c r="T938" i="16"/>
  <c r="T937" i="16"/>
  <c r="T936" i="16"/>
  <c r="T935" i="16"/>
  <c r="T934" i="16"/>
  <c r="T933" i="16"/>
  <c r="T932" i="16"/>
  <c r="T931" i="16"/>
  <c r="T930" i="16"/>
  <c r="T929" i="16"/>
  <c r="T928" i="16"/>
  <c r="T927" i="16"/>
  <c r="T926" i="16"/>
  <c r="T925" i="16"/>
  <c r="T924" i="16"/>
  <c r="T923" i="16"/>
  <c r="T922" i="16"/>
  <c r="T921" i="16"/>
  <c r="T920" i="16"/>
  <c r="T919" i="16"/>
  <c r="T918" i="16"/>
  <c r="T917" i="16"/>
  <c r="T916" i="16"/>
  <c r="T915" i="16"/>
  <c r="T914" i="16"/>
  <c r="T913" i="16"/>
  <c r="T912" i="16"/>
  <c r="T911" i="16"/>
  <c r="T910" i="16"/>
  <c r="T909" i="16"/>
  <c r="T908" i="16"/>
  <c r="T907" i="16"/>
  <c r="T906" i="16"/>
  <c r="T905" i="16"/>
  <c r="T904" i="16"/>
  <c r="T903" i="16"/>
  <c r="T902" i="16"/>
  <c r="T901" i="16"/>
  <c r="T900" i="16"/>
  <c r="T899" i="16"/>
  <c r="T898" i="16"/>
  <c r="T897" i="16"/>
  <c r="T896" i="16"/>
  <c r="T895" i="16"/>
  <c r="T894" i="16"/>
  <c r="T893" i="16"/>
  <c r="T892" i="16"/>
  <c r="T891" i="16"/>
  <c r="T890" i="16"/>
  <c r="T889" i="16"/>
  <c r="T888" i="16"/>
  <c r="T887" i="16"/>
  <c r="T886" i="16"/>
  <c r="T885" i="16"/>
  <c r="T884" i="16"/>
  <c r="T883" i="16"/>
  <c r="T882" i="16"/>
  <c r="T881" i="16"/>
  <c r="T880" i="16"/>
  <c r="T879" i="16"/>
  <c r="T878" i="16"/>
  <c r="T877" i="16"/>
  <c r="T876" i="16"/>
  <c r="T875" i="16"/>
  <c r="T874" i="16"/>
  <c r="T873" i="16"/>
  <c r="T872" i="16"/>
  <c r="T871" i="16"/>
  <c r="T870" i="16"/>
  <c r="T869" i="16"/>
  <c r="T868" i="16"/>
  <c r="T867" i="16"/>
  <c r="T866" i="16"/>
  <c r="T865" i="16"/>
  <c r="T864" i="16"/>
  <c r="T863" i="16"/>
  <c r="T862" i="16"/>
  <c r="T861" i="16"/>
  <c r="T860" i="16"/>
  <c r="T859" i="16"/>
  <c r="T858" i="16"/>
  <c r="T857" i="16"/>
  <c r="T856" i="16"/>
  <c r="T855" i="16"/>
  <c r="T854" i="16"/>
  <c r="T853" i="16"/>
  <c r="T852" i="16"/>
  <c r="T851" i="16"/>
  <c r="T850" i="16"/>
  <c r="T849" i="16"/>
  <c r="T848" i="16"/>
  <c r="T847" i="16"/>
  <c r="T846" i="16"/>
  <c r="T845" i="16"/>
  <c r="T844" i="16"/>
  <c r="T843" i="16"/>
  <c r="T842" i="16"/>
  <c r="T841" i="16"/>
  <c r="T840" i="16"/>
  <c r="T839" i="16"/>
  <c r="T838" i="16"/>
  <c r="T837" i="16"/>
  <c r="T836" i="16"/>
  <c r="T835" i="16"/>
  <c r="T834" i="16"/>
  <c r="T833" i="16"/>
  <c r="T832" i="16"/>
  <c r="T831" i="16"/>
  <c r="T830" i="16"/>
  <c r="T829" i="16"/>
  <c r="T828" i="16"/>
  <c r="T827" i="16"/>
  <c r="T826" i="16"/>
  <c r="T825" i="16"/>
  <c r="T824" i="16"/>
  <c r="T823" i="16"/>
  <c r="T822" i="16"/>
  <c r="T821" i="16"/>
  <c r="T820" i="16"/>
  <c r="T819" i="16"/>
  <c r="T818" i="16"/>
  <c r="T817" i="16"/>
  <c r="T816" i="16"/>
  <c r="T815" i="16"/>
  <c r="T814" i="16"/>
  <c r="T813" i="16"/>
  <c r="T812" i="16"/>
  <c r="T811" i="16"/>
  <c r="T810" i="16"/>
  <c r="T809" i="16"/>
  <c r="T808" i="16"/>
  <c r="T807" i="16"/>
  <c r="T806" i="16"/>
  <c r="T805" i="16"/>
  <c r="T804" i="16"/>
  <c r="T803" i="16"/>
  <c r="T802" i="16"/>
  <c r="T801" i="16"/>
  <c r="T800" i="16"/>
  <c r="T799" i="16"/>
  <c r="T798" i="16"/>
  <c r="T797" i="16"/>
  <c r="T796" i="16"/>
  <c r="T795" i="16"/>
  <c r="T794" i="16"/>
  <c r="T793" i="16"/>
  <c r="T792" i="16"/>
  <c r="T791" i="16"/>
  <c r="T790" i="16"/>
  <c r="T789" i="16"/>
  <c r="T788" i="16"/>
  <c r="T787" i="16"/>
  <c r="T786" i="16"/>
  <c r="T785" i="16"/>
  <c r="T784" i="16"/>
  <c r="T783" i="16"/>
  <c r="T782" i="16"/>
  <c r="T781" i="16"/>
  <c r="T780" i="16"/>
  <c r="T779" i="16"/>
  <c r="T778" i="16"/>
  <c r="T777" i="16"/>
  <c r="T776" i="16"/>
  <c r="T775" i="16"/>
  <c r="T774" i="16"/>
  <c r="T773" i="16"/>
  <c r="T772" i="16"/>
  <c r="T771" i="16"/>
  <c r="T770" i="16"/>
  <c r="T769" i="16"/>
  <c r="T768" i="16"/>
  <c r="T767" i="16"/>
  <c r="T766" i="16"/>
  <c r="T765" i="16"/>
  <c r="T764" i="16"/>
  <c r="T763" i="16"/>
  <c r="T762" i="16"/>
  <c r="T761" i="16"/>
  <c r="T760" i="16"/>
  <c r="T759" i="16"/>
  <c r="T758" i="16"/>
  <c r="T757" i="16"/>
  <c r="T756" i="16"/>
  <c r="T755" i="16"/>
  <c r="T754" i="16"/>
  <c r="T753" i="16"/>
  <c r="T752" i="16"/>
  <c r="T751" i="16"/>
  <c r="T750" i="16"/>
  <c r="T749" i="16"/>
  <c r="T748" i="16"/>
  <c r="T747" i="16"/>
  <c r="T746" i="16"/>
  <c r="T745" i="16"/>
  <c r="T744" i="16"/>
  <c r="T743" i="16"/>
  <c r="T742" i="16"/>
  <c r="T741" i="16"/>
  <c r="T740" i="16"/>
  <c r="T739" i="16"/>
  <c r="T738" i="16"/>
  <c r="T737" i="16"/>
  <c r="T736" i="16"/>
  <c r="T735" i="16"/>
  <c r="T734" i="16"/>
  <c r="T733" i="16"/>
  <c r="T732" i="16"/>
  <c r="T731" i="16"/>
  <c r="T730" i="16"/>
  <c r="T729" i="16"/>
  <c r="T728" i="16"/>
  <c r="T727" i="16"/>
  <c r="T726" i="16"/>
  <c r="T725" i="16"/>
  <c r="T724" i="16"/>
  <c r="T723" i="16"/>
  <c r="T722" i="16"/>
  <c r="T721" i="16"/>
  <c r="T720" i="16"/>
  <c r="T719" i="16"/>
  <c r="T718" i="16"/>
  <c r="T717" i="16"/>
  <c r="T716" i="16"/>
  <c r="T715" i="16"/>
  <c r="T714" i="16"/>
  <c r="T713" i="16"/>
  <c r="T712" i="16"/>
  <c r="T711" i="16"/>
  <c r="T710" i="16"/>
  <c r="T709" i="16"/>
  <c r="T708" i="16"/>
  <c r="T707" i="16"/>
  <c r="T706" i="16"/>
  <c r="T705" i="16"/>
  <c r="T704" i="16"/>
  <c r="T703" i="16"/>
  <c r="T702" i="16"/>
  <c r="T701" i="16"/>
  <c r="T700" i="16"/>
  <c r="T699" i="16"/>
  <c r="T698" i="16"/>
  <c r="T697" i="16"/>
  <c r="T696" i="16"/>
  <c r="T695" i="16"/>
  <c r="T694" i="16"/>
  <c r="T693" i="16"/>
  <c r="T692" i="16"/>
  <c r="T691" i="16"/>
  <c r="T690" i="16"/>
  <c r="T689" i="16"/>
  <c r="T688" i="16"/>
  <c r="T687" i="16"/>
  <c r="T686" i="16"/>
  <c r="T685" i="16"/>
  <c r="T684" i="16"/>
  <c r="T683" i="16"/>
  <c r="T682" i="16"/>
  <c r="T681" i="16"/>
  <c r="T680" i="16"/>
  <c r="T679" i="16"/>
  <c r="T678" i="16"/>
  <c r="T677" i="16"/>
  <c r="T676" i="16"/>
  <c r="T675" i="16"/>
  <c r="T674" i="16"/>
  <c r="T673" i="16"/>
  <c r="T672" i="16"/>
  <c r="T671" i="16"/>
  <c r="T670" i="16"/>
  <c r="T669" i="16"/>
  <c r="T668" i="16"/>
  <c r="T667" i="16"/>
  <c r="T666" i="16"/>
  <c r="T665" i="16"/>
  <c r="T664" i="16"/>
  <c r="T663" i="16"/>
  <c r="T662" i="16"/>
  <c r="T661" i="16"/>
  <c r="T660" i="16"/>
  <c r="T659" i="16"/>
  <c r="T658" i="16"/>
  <c r="T657" i="16"/>
  <c r="T656" i="16"/>
  <c r="T655" i="16"/>
  <c r="T654" i="16"/>
  <c r="T653" i="16"/>
  <c r="T652" i="16"/>
  <c r="T651" i="16"/>
  <c r="T650" i="16"/>
  <c r="T649" i="16"/>
  <c r="T648" i="16"/>
  <c r="T647" i="16"/>
  <c r="T646" i="16"/>
  <c r="T645" i="16"/>
  <c r="T644" i="16"/>
  <c r="T643" i="16"/>
  <c r="T642" i="16"/>
  <c r="T641" i="16"/>
  <c r="T640" i="16"/>
  <c r="T639" i="16"/>
  <c r="T638" i="16"/>
  <c r="T637" i="16"/>
  <c r="T636" i="16"/>
  <c r="T635" i="16"/>
  <c r="T634" i="16"/>
  <c r="T633" i="16"/>
  <c r="T632" i="16"/>
  <c r="T631" i="16"/>
  <c r="T630" i="16"/>
  <c r="T629" i="16"/>
  <c r="T628" i="16"/>
  <c r="T627" i="16"/>
  <c r="T626" i="16"/>
  <c r="T625" i="16"/>
  <c r="T624" i="16"/>
  <c r="T623" i="16"/>
  <c r="T622" i="16"/>
  <c r="T621" i="16"/>
  <c r="T620" i="16"/>
  <c r="T619" i="16"/>
  <c r="T618" i="16"/>
  <c r="T617" i="16"/>
  <c r="T616" i="16"/>
  <c r="T615" i="16"/>
  <c r="T614" i="16"/>
  <c r="T613" i="16"/>
  <c r="T612" i="16"/>
  <c r="T611" i="16"/>
  <c r="T610" i="16"/>
  <c r="T609" i="16"/>
  <c r="T608" i="16"/>
  <c r="T607" i="16"/>
  <c r="T606" i="16"/>
  <c r="T605" i="16"/>
  <c r="T604" i="16"/>
  <c r="T603" i="16"/>
  <c r="T602" i="16"/>
  <c r="T601" i="16"/>
  <c r="T600" i="16"/>
  <c r="T599" i="16"/>
  <c r="T598" i="16"/>
  <c r="T597" i="16"/>
  <c r="T596" i="16"/>
  <c r="T595" i="16"/>
  <c r="T594" i="16"/>
  <c r="T593" i="16"/>
  <c r="T592" i="16"/>
  <c r="T591" i="16"/>
  <c r="T590" i="16"/>
  <c r="T589" i="16"/>
  <c r="T588" i="16"/>
  <c r="T587" i="16"/>
  <c r="T586" i="16"/>
  <c r="T585" i="16"/>
  <c r="T584" i="16"/>
  <c r="T583" i="16"/>
  <c r="T582" i="16"/>
  <c r="T581" i="16"/>
  <c r="T580" i="16"/>
  <c r="T579" i="16"/>
  <c r="T578" i="16"/>
  <c r="T577" i="16"/>
  <c r="T576" i="16"/>
  <c r="T575" i="16"/>
  <c r="T574" i="16"/>
  <c r="T573" i="16"/>
  <c r="T572" i="16"/>
  <c r="T571" i="16"/>
  <c r="T570" i="16"/>
  <c r="T569" i="16"/>
  <c r="T568" i="16"/>
  <c r="T567" i="16"/>
  <c r="T566" i="16"/>
  <c r="T565" i="16"/>
  <c r="T564" i="16"/>
  <c r="T563" i="16"/>
  <c r="T562" i="16"/>
  <c r="T561" i="16"/>
  <c r="T560" i="16"/>
  <c r="T559" i="16"/>
  <c r="T558" i="16"/>
  <c r="T557" i="16"/>
  <c r="T556" i="16"/>
  <c r="T555" i="16"/>
  <c r="T554" i="16"/>
  <c r="T553" i="16"/>
  <c r="T552" i="16"/>
  <c r="T551" i="16"/>
  <c r="T550" i="16"/>
  <c r="T549" i="16"/>
  <c r="T548" i="16"/>
  <c r="T547" i="16"/>
  <c r="T546" i="16"/>
  <c r="T545" i="16"/>
  <c r="T544" i="16"/>
  <c r="T543" i="16"/>
  <c r="T542" i="16"/>
  <c r="T541" i="16"/>
  <c r="T540" i="16"/>
  <c r="T539" i="16"/>
  <c r="T538" i="16"/>
  <c r="T537" i="16"/>
  <c r="T536" i="16"/>
  <c r="T535" i="16"/>
  <c r="T534" i="16"/>
  <c r="T533" i="16"/>
  <c r="T532" i="16"/>
  <c r="T531" i="16"/>
  <c r="T530" i="16"/>
  <c r="T529" i="16"/>
  <c r="T528" i="16"/>
  <c r="T527" i="16"/>
  <c r="T526" i="16"/>
  <c r="T525" i="16"/>
  <c r="T524" i="16"/>
  <c r="T523" i="16"/>
  <c r="T522" i="16"/>
  <c r="T521" i="16"/>
  <c r="T520" i="16"/>
  <c r="T519" i="16"/>
  <c r="T518" i="16"/>
  <c r="T517" i="16"/>
  <c r="T516" i="16"/>
  <c r="T515" i="16"/>
  <c r="T514" i="16"/>
  <c r="T513" i="16"/>
  <c r="T512" i="16"/>
  <c r="T511" i="16"/>
  <c r="T510" i="16"/>
  <c r="T509" i="16"/>
  <c r="T508" i="16"/>
  <c r="T507" i="16"/>
  <c r="T506" i="16"/>
  <c r="T505" i="16"/>
  <c r="T504" i="16"/>
  <c r="T503" i="16"/>
  <c r="T502" i="16"/>
  <c r="T501" i="16"/>
  <c r="T500" i="16"/>
  <c r="T499" i="16"/>
  <c r="T498" i="16"/>
  <c r="T497" i="16"/>
  <c r="T496" i="16"/>
  <c r="T495" i="16"/>
  <c r="T494" i="16"/>
  <c r="T493" i="16"/>
  <c r="T492" i="16"/>
  <c r="T491" i="16"/>
  <c r="T490" i="16"/>
  <c r="T489" i="16"/>
  <c r="T488" i="16"/>
  <c r="T487" i="16"/>
  <c r="T486" i="16"/>
  <c r="T485" i="16"/>
  <c r="T484" i="16"/>
  <c r="T483" i="16"/>
  <c r="T482" i="16"/>
  <c r="T481" i="16"/>
  <c r="T480" i="16"/>
  <c r="T479" i="16"/>
  <c r="T478" i="16"/>
  <c r="T477" i="16"/>
  <c r="T476" i="16"/>
  <c r="T475" i="16"/>
  <c r="T474" i="16"/>
  <c r="T473" i="16"/>
  <c r="T472" i="16"/>
  <c r="T471" i="16"/>
  <c r="T470" i="16"/>
  <c r="T469" i="16"/>
  <c r="T468" i="16"/>
  <c r="T467" i="16"/>
  <c r="T466" i="16"/>
  <c r="T465" i="16"/>
  <c r="T464" i="16"/>
  <c r="T463" i="16"/>
  <c r="T462" i="16"/>
  <c r="T461" i="16"/>
  <c r="T460" i="16"/>
  <c r="T459" i="16"/>
  <c r="T458" i="16"/>
  <c r="T457" i="16"/>
  <c r="T456" i="16"/>
  <c r="T455" i="16"/>
  <c r="T454" i="16"/>
  <c r="T453" i="16"/>
  <c r="T452" i="16"/>
  <c r="T451" i="16"/>
  <c r="T450" i="16"/>
  <c r="T449" i="16"/>
  <c r="T448" i="16"/>
  <c r="T447" i="16"/>
  <c r="T446" i="16"/>
  <c r="T445" i="16"/>
  <c r="T444" i="16"/>
  <c r="T443" i="16"/>
  <c r="T442" i="16"/>
  <c r="T441" i="16"/>
  <c r="T440" i="16"/>
  <c r="T439" i="16"/>
  <c r="T438" i="16"/>
  <c r="T437" i="16"/>
  <c r="T436" i="16"/>
  <c r="T435" i="16"/>
  <c r="T434" i="16"/>
  <c r="T433" i="16"/>
  <c r="T432" i="16"/>
  <c r="T431" i="16"/>
  <c r="T430" i="16"/>
  <c r="T429" i="16"/>
  <c r="T428" i="16"/>
  <c r="T427" i="16"/>
  <c r="T426" i="16"/>
  <c r="T425" i="16"/>
  <c r="T424" i="16"/>
  <c r="T423" i="16"/>
  <c r="T422" i="16"/>
  <c r="T421" i="16"/>
  <c r="T420" i="16"/>
  <c r="T419" i="16"/>
  <c r="T418" i="16"/>
  <c r="T417" i="16"/>
  <c r="T416" i="16"/>
  <c r="T415" i="16"/>
  <c r="T414" i="16"/>
  <c r="T413" i="16"/>
  <c r="T412" i="16"/>
  <c r="T411" i="16"/>
  <c r="T410" i="16"/>
  <c r="T409" i="16"/>
  <c r="T408" i="16"/>
  <c r="T407" i="16"/>
  <c r="T406" i="16"/>
  <c r="T405" i="16"/>
  <c r="T404" i="16"/>
  <c r="T403" i="16"/>
  <c r="T402" i="16"/>
  <c r="T401" i="16"/>
  <c r="T400" i="16"/>
  <c r="T399" i="16"/>
  <c r="T398" i="16"/>
  <c r="T397" i="16"/>
  <c r="T396" i="16"/>
  <c r="T395" i="16"/>
  <c r="T394" i="16"/>
  <c r="T393" i="16"/>
  <c r="T392" i="16"/>
  <c r="T391" i="16"/>
  <c r="T390" i="16"/>
  <c r="T389" i="16"/>
  <c r="T388" i="16"/>
  <c r="T387" i="16"/>
  <c r="T386" i="16"/>
  <c r="T385" i="16"/>
  <c r="T384" i="16"/>
  <c r="T383" i="16"/>
  <c r="T382" i="16"/>
  <c r="T381" i="16"/>
  <c r="T380" i="16"/>
  <c r="T379" i="16"/>
  <c r="T378" i="16"/>
  <c r="T377" i="16"/>
  <c r="T376" i="16"/>
  <c r="T375" i="16"/>
  <c r="T374" i="16"/>
  <c r="T373" i="16"/>
  <c r="T372" i="16"/>
  <c r="T371" i="16"/>
  <c r="T370" i="16"/>
  <c r="T369" i="16"/>
  <c r="T368" i="16"/>
  <c r="T367" i="16"/>
  <c r="T366" i="16"/>
  <c r="T365" i="16"/>
  <c r="T364" i="16"/>
  <c r="T363" i="16"/>
  <c r="T362" i="16"/>
  <c r="T361" i="16"/>
  <c r="T360" i="16"/>
  <c r="T359" i="16"/>
  <c r="T358" i="16"/>
  <c r="T357" i="16"/>
  <c r="T356" i="16"/>
  <c r="T355" i="16"/>
  <c r="T354" i="16"/>
  <c r="T353" i="16"/>
  <c r="T352" i="16"/>
  <c r="T351" i="16"/>
  <c r="T350" i="16"/>
  <c r="T349" i="16"/>
  <c r="T348" i="16"/>
  <c r="T347" i="16"/>
  <c r="T346" i="16"/>
  <c r="T345" i="16"/>
  <c r="T344" i="16"/>
  <c r="T343" i="16"/>
  <c r="T342" i="16"/>
  <c r="T341" i="16"/>
  <c r="T340" i="16"/>
  <c r="T339" i="16"/>
  <c r="T338" i="16"/>
  <c r="T337" i="16"/>
  <c r="T336" i="16"/>
  <c r="T335" i="16"/>
  <c r="T334" i="16"/>
  <c r="T333" i="16"/>
  <c r="T332" i="16"/>
  <c r="T331" i="16"/>
  <c r="T330" i="16"/>
  <c r="T329" i="16"/>
  <c r="T328" i="16"/>
  <c r="T327" i="16"/>
  <c r="T326" i="16"/>
  <c r="T325" i="16"/>
  <c r="T324" i="16"/>
  <c r="T323" i="16"/>
  <c r="T322" i="16"/>
  <c r="T321" i="16"/>
  <c r="T320" i="16"/>
  <c r="T319" i="16"/>
  <c r="T318" i="16"/>
  <c r="T317" i="16"/>
  <c r="T316" i="16"/>
  <c r="T315" i="16"/>
  <c r="T314" i="16"/>
  <c r="T313" i="16"/>
  <c r="T312" i="16"/>
  <c r="T311" i="16"/>
  <c r="T310" i="16"/>
  <c r="T309" i="16"/>
  <c r="T308" i="16"/>
  <c r="T307" i="16"/>
  <c r="T306" i="16"/>
  <c r="T305" i="16"/>
  <c r="T304" i="16"/>
  <c r="T303" i="16"/>
  <c r="T302" i="16"/>
  <c r="T301" i="16"/>
  <c r="T300" i="16"/>
  <c r="T299" i="16"/>
  <c r="T298" i="16"/>
  <c r="T297" i="16"/>
  <c r="T296" i="16"/>
  <c r="T295" i="16"/>
  <c r="T294" i="16"/>
  <c r="T293" i="16"/>
  <c r="T292" i="16"/>
  <c r="T291" i="16"/>
  <c r="T290" i="16"/>
  <c r="T289" i="16"/>
  <c r="T288" i="16"/>
  <c r="T287" i="16"/>
  <c r="T286" i="16"/>
  <c r="T285" i="16"/>
  <c r="T284" i="16"/>
  <c r="T283" i="16"/>
  <c r="T282" i="16"/>
  <c r="T281" i="16"/>
  <c r="T280" i="16"/>
  <c r="T279" i="16"/>
  <c r="T278" i="16"/>
  <c r="T277" i="16"/>
  <c r="T276" i="16"/>
  <c r="T275" i="16"/>
  <c r="T274" i="16"/>
  <c r="T273" i="16"/>
  <c r="T272" i="16"/>
  <c r="T271" i="16"/>
  <c r="T270" i="16"/>
  <c r="T269" i="16"/>
  <c r="T268" i="16"/>
  <c r="T267" i="16"/>
  <c r="T266" i="16"/>
  <c r="T265" i="16"/>
  <c r="T264" i="16"/>
  <c r="T263" i="16"/>
  <c r="T262" i="16"/>
  <c r="T261" i="16"/>
  <c r="T260" i="16"/>
  <c r="T259" i="16"/>
  <c r="T258" i="16"/>
  <c r="T257" i="16"/>
  <c r="T256" i="16"/>
  <c r="T255" i="16"/>
  <c r="T254" i="16"/>
  <c r="T253" i="16"/>
  <c r="T252" i="16"/>
  <c r="T251" i="16"/>
  <c r="T250" i="16"/>
  <c r="T249" i="16"/>
  <c r="T248" i="16"/>
  <c r="T247" i="16"/>
  <c r="T246" i="16"/>
  <c r="T245" i="16"/>
  <c r="T244" i="16"/>
  <c r="T243" i="16"/>
  <c r="T242" i="16"/>
  <c r="T241" i="16"/>
  <c r="T240" i="16"/>
  <c r="T239" i="16"/>
  <c r="T238" i="16"/>
  <c r="T237" i="16"/>
  <c r="T236" i="16"/>
  <c r="T235" i="16"/>
  <c r="T234" i="16"/>
  <c r="T233" i="16"/>
  <c r="T232" i="16"/>
  <c r="T231" i="16"/>
  <c r="T230" i="16"/>
  <c r="T229" i="16"/>
  <c r="T228" i="16"/>
  <c r="T227" i="16"/>
  <c r="T226" i="16"/>
  <c r="T225" i="16"/>
  <c r="T224" i="16"/>
  <c r="T223" i="16"/>
  <c r="T222" i="16"/>
  <c r="T221" i="16"/>
  <c r="T220" i="16"/>
  <c r="T219" i="16"/>
  <c r="T218" i="16"/>
  <c r="T217" i="16"/>
  <c r="T216" i="16"/>
  <c r="T215" i="16"/>
  <c r="T214" i="16"/>
  <c r="T213" i="16"/>
  <c r="T212" i="16"/>
  <c r="T211" i="16"/>
  <c r="T210" i="16"/>
  <c r="T209" i="16"/>
  <c r="T208" i="16"/>
  <c r="T207" i="16"/>
  <c r="T206" i="16"/>
  <c r="T205" i="16"/>
  <c r="T204" i="16"/>
  <c r="T203" i="16"/>
  <c r="T202" i="16"/>
  <c r="T201" i="16"/>
  <c r="T200" i="16"/>
  <c r="T199" i="16"/>
  <c r="T198" i="16"/>
  <c r="T197" i="16"/>
  <c r="T196" i="16"/>
  <c r="T195" i="16"/>
  <c r="T194" i="16"/>
  <c r="T193" i="16"/>
  <c r="T192" i="16"/>
  <c r="T191" i="16"/>
  <c r="T190" i="16"/>
  <c r="T189" i="16"/>
  <c r="T188" i="16"/>
  <c r="T187" i="16"/>
  <c r="T186" i="16"/>
  <c r="T185" i="16"/>
  <c r="T184" i="16"/>
  <c r="T183" i="16"/>
  <c r="T182" i="16"/>
  <c r="T181" i="16"/>
  <c r="T180" i="16"/>
  <c r="T179" i="16"/>
  <c r="T178" i="16"/>
  <c r="T177" i="16"/>
  <c r="T176" i="16"/>
  <c r="T175" i="16"/>
  <c r="T174" i="16"/>
  <c r="T173" i="16"/>
  <c r="T172" i="16"/>
  <c r="T171" i="16"/>
  <c r="T170" i="16"/>
  <c r="T169" i="16"/>
  <c r="T168" i="16"/>
  <c r="T167" i="16"/>
  <c r="T166" i="16"/>
  <c r="T165" i="16"/>
  <c r="T164" i="16"/>
  <c r="T163" i="16"/>
  <c r="T162" i="16"/>
  <c r="T161" i="16"/>
  <c r="T160" i="16"/>
  <c r="T159" i="16"/>
  <c r="T158" i="16"/>
  <c r="T157" i="16"/>
  <c r="T156" i="16"/>
  <c r="T155" i="16"/>
  <c r="T154" i="16"/>
  <c r="T153" i="16"/>
  <c r="T152" i="16"/>
  <c r="T151" i="16"/>
  <c r="T150" i="16"/>
  <c r="T149" i="16"/>
  <c r="T148" i="16"/>
  <c r="T147" i="16"/>
  <c r="T146" i="16"/>
  <c r="T145" i="16"/>
  <c r="T144" i="16"/>
  <c r="T143" i="16"/>
  <c r="T142" i="16"/>
  <c r="T141" i="16"/>
  <c r="T140" i="16"/>
  <c r="T139" i="16"/>
  <c r="T138" i="16"/>
  <c r="T137" i="16"/>
  <c r="T136" i="16"/>
  <c r="T135" i="16"/>
  <c r="T134" i="16"/>
  <c r="T133" i="16"/>
  <c r="T132" i="16"/>
  <c r="T131" i="16"/>
  <c r="T130" i="16"/>
  <c r="T129" i="16"/>
  <c r="T128" i="16"/>
  <c r="T127" i="16"/>
  <c r="T126" i="16"/>
  <c r="T125" i="16"/>
  <c r="T124" i="16"/>
  <c r="T123" i="16"/>
  <c r="T122" i="16"/>
  <c r="T121" i="16"/>
  <c r="T120" i="16"/>
  <c r="T119" i="16"/>
  <c r="T118" i="16"/>
  <c r="T117" i="16"/>
  <c r="T116" i="16"/>
  <c r="T115" i="16"/>
  <c r="T114" i="16"/>
  <c r="T113" i="16"/>
  <c r="T112" i="16"/>
  <c r="T111" i="16"/>
  <c r="T110" i="16"/>
  <c r="T109" i="16"/>
  <c r="T108" i="16"/>
  <c r="T107" i="16"/>
  <c r="T106" i="16"/>
  <c r="T105" i="16"/>
  <c r="T104" i="16"/>
  <c r="T103" i="16"/>
  <c r="T102" i="16"/>
  <c r="T101" i="16"/>
  <c r="T100" i="16"/>
  <c r="T99" i="16"/>
  <c r="T98" i="16"/>
  <c r="T97" i="16"/>
  <c r="T96" i="16"/>
  <c r="T95" i="16"/>
  <c r="T94" i="16"/>
  <c r="T93" i="16"/>
  <c r="T92" i="16"/>
  <c r="T91" i="16"/>
  <c r="T90" i="16"/>
  <c r="T89" i="16"/>
  <c r="T88" i="16"/>
  <c r="T87" i="16"/>
  <c r="T86" i="16"/>
  <c r="T85" i="16"/>
  <c r="T84" i="16"/>
  <c r="T83" i="16"/>
  <c r="T82" i="16"/>
  <c r="T81" i="16"/>
  <c r="T80" i="16"/>
  <c r="T79" i="16"/>
  <c r="T78" i="16"/>
  <c r="T77" i="16"/>
  <c r="T76" i="16"/>
  <c r="T75" i="16"/>
  <c r="T74" i="16"/>
  <c r="T73" i="16"/>
  <c r="T72" i="16"/>
  <c r="T71" i="16"/>
  <c r="T70" i="16"/>
  <c r="T69" i="16"/>
  <c r="T68" i="16"/>
  <c r="T67" i="16"/>
  <c r="T66" i="16"/>
  <c r="T65" i="16"/>
  <c r="T64" i="16"/>
  <c r="T63" i="16"/>
  <c r="T62" i="16"/>
  <c r="T61" i="16"/>
  <c r="T60" i="16"/>
  <c r="T59" i="16"/>
  <c r="T58" i="16"/>
  <c r="T57" i="16"/>
  <c r="T56" i="16"/>
  <c r="T55" i="16"/>
  <c r="T54" i="16"/>
  <c r="T53" i="16"/>
  <c r="T52" i="16"/>
  <c r="T51" i="16"/>
  <c r="T50" i="16"/>
  <c r="T49" i="16"/>
  <c r="T48" i="16"/>
  <c r="T47" i="16"/>
  <c r="T46" i="16"/>
  <c r="T45" i="16"/>
  <c r="T44" i="16"/>
  <c r="T43" i="16"/>
  <c r="T42" i="16"/>
  <c r="T41" i="16"/>
  <c r="T40" i="16"/>
  <c r="T39" i="16"/>
  <c r="T38" i="16"/>
  <c r="T37" i="16"/>
  <c r="T36" i="16"/>
  <c r="T35" i="16"/>
  <c r="T34" i="16"/>
  <c r="T33" i="16"/>
  <c r="T32" i="16"/>
  <c r="T31" i="16"/>
  <c r="T30" i="16"/>
  <c r="T29" i="16"/>
  <c r="T28" i="16"/>
  <c r="T27" i="16"/>
  <c r="T26" i="16"/>
  <c r="T25" i="16"/>
  <c r="T24" i="16"/>
  <c r="T23" i="16"/>
  <c r="T22" i="16"/>
  <c r="T21" i="16"/>
  <c r="T20" i="16"/>
  <c r="T19" i="16"/>
  <c r="T18" i="16"/>
  <c r="T17" i="16"/>
  <c r="T16" i="16"/>
  <c r="T15" i="16"/>
  <c r="T14" i="16"/>
  <c r="T13" i="16"/>
  <c r="T12" i="16"/>
  <c r="T11" i="16"/>
  <c r="T10" i="16"/>
  <c r="T9" i="16"/>
  <c r="T8" i="16"/>
  <c r="T7" i="16"/>
  <c r="T6" i="16"/>
  <c r="T5" i="16"/>
  <c r="T4" i="16"/>
  <c r="T3" i="16"/>
  <c r="T2" i="16"/>
  <c r="K400" i="10"/>
  <c r="I400" i="10" s="1"/>
  <c r="D400" i="10"/>
  <c r="K399" i="10"/>
  <c r="L399" i="10" s="1"/>
  <c r="D399" i="10"/>
  <c r="K398" i="10"/>
  <c r="D398" i="10"/>
  <c r="K397" i="10"/>
  <c r="D397" i="10"/>
  <c r="K396" i="10"/>
  <c r="L396" i="10" s="1"/>
  <c r="D396" i="10"/>
  <c r="K395" i="10"/>
  <c r="L395" i="10" s="1"/>
  <c r="D395" i="10"/>
  <c r="K394" i="10"/>
  <c r="D394" i="10"/>
  <c r="K393" i="10"/>
  <c r="L393" i="10" s="1"/>
  <c r="D393" i="10"/>
  <c r="K392" i="10"/>
  <c r="D392" i="10"/>
  <c r="K391" i="10"/>
  <c r="D391" i="10"/>
  <c r="K390" i="10"/>
  <c r="L390" i="10" s="1"/>
  <c r="D390" i="10"/>
  <c r="K389" i="10"/>
  <c r="L389" i="10" s="1"/>
  <c r="D389" i="10"/>
  <c r="K388" i="10"/>
  <c r="D388" i="10"/>
  <c r="K387" i="10"/>
  <c r="D387" i="10"/>
  <c r="K386" i="10"/>
  <c r="L386" i="10" s="1"/>
  <c r="D386" i="10"/>
  <c r="K385" i="10"/>
  <c r="D385" i="10"/>
  <c r="K384" i="10"/>
  <c r="L384" i="10" s="1"/>
  <c r="D384" i="10"/>
  <c r="K383" i="10"/>
  <c r="L383" i="10" s="1"/>
  <c r="D383" i="10"/>
  <c r="K382" i="10"/>
  <c r="D382" i="10"/>
  <c r="K381" i="10"/>
  <c r="D381" i="10"/>
  <c r="K380" i="10"/>
  <c r="L380" i="10" s="1"/>
  <c r="D380" i="10"/>
  <c r="K379" i="10"/>
  <c r="L379" i="10" s="1"/>
  <c r="D379" i="10"/>
  <c r="K378" i="10"/>
  <c r="I378" i="10" s="1"/>
  <c r="D378" i="10"/>
  <c r="K377" i="10"/>
  <c r="L377" i="10" s="1"/>
  <c r="D377" i="10"/>
  <c r="K376" i="10"/>
  <c r="L376" i="10" s="1"/>
  <c r="D376" i="10"/>
  <c r="K375" i="10"/>
  <c r="D375" i="10"/>
  <c r="K374" i="10"/>
  <c r="L374" i="10" s="1"/>
  <c r="D374" i="10"/>
  <c r="K373" i="10"/>
  <c r="L373" i="10" s="1"/>
  <c r="D373" i="10"/>
  <c r="K372" i="10"/>
  <c r="D372" i="10"/>
  <c r="K371" i="10"/>
  <c r="D371" i="10"/>
  <c r="K370" i="10"/>
  <c r="L370" i="10" s="1"/>
  <c r="D370" i="10"/>
  <c r="K369" i="10"/>
  <c r="L369" i="10" s="1"/>
  <c r="D369" i="10"/>
  <c r="K368" i="10"/>
  <c r="L368" i="10" s="1"/>
  <c r="D368" i="10"/>
  <c r="K367" i="10"/>
  <c r="L367" i="10" s="1"/>
  <c r="D367" i="10"/>
  <c r="K366" i="10"/>
  <c r="D366" i="10"/>
  <c r="K365" i="10"/>
  <c r="D365" i="10"/>
  <c r="K364" i="10"/>
  <c r="L364" i="10" s="1"/>
  <c r="D364" i="10"/>
  <c r="K363" i="10"/>
  <c r="L363" i="10" s="1"/>
  <c r="D363" i="10"/>
  <c r="K362" i="10"/>
  <c r="I362" i="10" s="1"/>
  <c r="D362" i="10"/>
  <c r="K361" i="10"/>
  <c r="L361" i="10" s="1"/>
  <c r="D361" i="10"/>
  <c r="K360" i="10"/>
  <c r="L360" i="10" s="1"/>
  <c r="D360" i="10"/>
  <c r="K359" i="10"/>
  <c r="D359" i="10"/>
  <c r="K358" i="10"/>
  <c r="L358" i="10" s="1"/>
  <c r="D358" i="10"/>
  <c r="K357" i="10"/>
  <c r="L357" i="10" s="1"/>
  <c r="D357" i="10"/>
  <c r="K356" i="10"/>
  <c r="D356" i="10"/>
  <c r="K355" i="10"/>
  <c r="D355" i="10"/>
  <c r="K354" i="10"/>
  <c r="L354" i="10" s="1"/>
  <c r="D354" i="10"/>
  <c r="K353" i="10"/>
  <c r="L353" i="10" s="1"/>
  <c r="D353" i="10"/>
  <c r="K352" i="10"/>
  <c r="L352" i="10" s="1"/>
  <c r="D352" i="10"/>
  <c r="K351" i="10"/>
  <c r="L351" i="10" s="1"/>
  <c r="D351" i="10"/>
  <c r="K350" i="10"/>
  <c r="D350" i="10"/>
  <c r="K349" i="10"/>
  <c r="D349" i="10"/>
  <c r="K348" i="10"/>
  <c r="I348" i="10" s="1"/>
  <c r="D348" i="10"/>
  <c r="K347" i="10"/>
  <c r="L347" i="10" s="1"/>
  <c r="D347" i="10"/>
  <c r="K346" i="10"/>
  <c r="I346" i="10" s="1"/>
  <c r="D346" i="10"/>
  <c r="K345" i="10"/>
  <c r="L345" i="10" s="1"/>
  <c r="D345" i="10"/>
  <c r="K344" i="10"/>
  <c r="L344" i="10" s="1"/>
  <c r="D344" i="10"/>
  <c r="K343" i="10"/>
  <c r="D343" i="10"/>
  <c r="K342" i="10"/>
  <c r="L342" i="10" s="1"/>
  <c r="D342" i="10"/>
  <c r="K341" i="10"/>
  <c r="L341" i="10" s="1"/>
  <c r="D341" i="10"/>
  <c r="K340" i="10"/>
  <c r="D340" i="10"/>
  <c r="K339" i="10"/>
  <c r="D339" i="10"/>
  <c r="K338" i="10"/>
  <c r="L338" i="10" s="1"/>
  <c r="D338" i="10"/>
  <c r="K337" i="10"/>
  <c r="L337" i="10" s="1"/>
  <c r="D337" i="10"/>
  <c r="K336" i="10"/>
  <c r="L336" i="10" s="1"/>
  <c r="D336" i="10"/>
  <c r="K335" i="10"/>
  <c r="L335" i="10" s="1"/>
  <c r="D335" i="10"/>
  <c r="K334" i="10"/>
  <c r="D334" i="10"/>
  <c r="K333" i="10"/>
  <c r="D333" i="10"/>
  <c r="K332" i="10"/>
  <c r="L332" i="10" s="1"/>
  <c r="D332" i="10"/>
  <c r="K331" i="10"/>
  <c r="L331" i="10" s="1"/>
  <c r="D331" i="10"/>
  <c r="K330" i="10"/>
  <c r="D330" i="10"/>
  <c r="K329" i="10"/>
  <c r="L329" i="10" s="1"/>
  <c r="D329" i="10"/>
  <c r="K328" i="10"/>
  <c r="D328" i="10"/>
  <c r="K327" i="10"/>
  <c r="D327" i="10"/>
  <c r="K326" i="10"/>
  <c r="L326" i="10" s="1"/>
  <c r="D326" i="10"/>
  <c r="K325" i="10"/>
  <c r="L325" i="10" s="1"/>
  <c r="D325" i="10"/>
  <c r="K324" i="10"/>
  <c r="D324" i="10"/>
  <c r="K323" i="10"/>
  <c r="D323" i="10"/>
  <c r="K322" i="10"/>
  <c r="L322" i="10" s="1"/>
  <c r="D322" i="10"/>
  <c r="K321" i="10"/>
  <c r="D321" i="10"/>
  <c r="K320" i="10"/>
  <c r="L320" i="10" s="1"/>
  <c r="D320" i="10"/>
  <c r="K319" i="10"/>
  <c r="L319" i="10" s="1"/>
  <c r="D319" i="10"/>
  <c r="K318" i="10"/>
  <c r="D318" i="10"/>
  <c r="K317" i="10"/>
  <c r="D317" i="10"/>
  <c r="K316" i="10"/>
  <c r="I316" i="10" s="1"/>
  <c r="D316" i="10"/>
  <c r="K315" i="10"/>
  <c r="L315" i="10" s="1"/>
  <c r="D315" i="10"/>
  <c r="K314" i="10"/>
  <c r="I314" i="10" s="1"/>
  <c r="D314" i="10"/>
  <c r="K313" i="10"/>
  <c r="L313" i="10" s="1"/>
  <c r="D313" i="10"/>
  <c r="K312" i="10"/>
  <c r="L312" i="10" s="1"/>
  <c r="D312" i="10"/>
  <c r="K311" i="10"/>
  <c r="D311" i="10"/>
  <c r="K310" i="10"/>
  <c r="L310" i="10" s="1"/>
  <c r="D310" i="10"/>
  <c r="K309" i="10"/>
  <c r="L309" i="10" s="1"/>
  <c r="D309" i="10"/>
  <c r="K308" i="10"/>
  <c r="D308" i="10"/>
  <c r="K307" i="10"/>
  <c r="D307" i="10"/>
  <c r="K306" i="10"/>
  <c r="L306" i="10" s="1"/>
  <c r="D306" i="10"/>
  <c r="K305" i="10"/>
  <c r="L305" i="10" s="1"/>
  <c r="D305" i="10"/>
  <c r="K304" i="10"/>
  <c r="L304" i="10" s="1"/>
  <c r="D304" i="10"/>
  <c r="K303" i="10"/>
  <c r="L303" i="10" s="1"/>
  <c r="D303" i="10"/>
  <c r="K302" i="10"/>
  <c r="D302" i="10"/>
  <c r="K301" i="10"/>
  <c r="D301" i="10"/>
  <c r="K300" i="10"/>
  <c r="L300" i="10" s="1"/>
  <c r="D300" i="10"/>
  <c r="K299" i="10"/>
  <c r="L299" i="10" s="1"/>
  <c r="D299" i="10"/>
  <c r="K298" i="10"/>
  <c r="I298" i="10" s="1"/>
  <c r="D298" i="10"/>
  <c r="K297" i="10"/>
  <c r="L297" i="10" s="1"/>
  <c r="D297" i="10"/>
  <c r="K296" i="10"/>
  <c r="L296" i="10" s="1"/>
  <c r="D296" i="10"/>
  <c r="K295" i="10"/>
  <c r="D295" i="10"/>
  <c r="K294" i="10"/>
  <c r="I294" i="10" s="1"/>
  <c r="D294" i="10"/>
  <c r="K293" i="10"/>
  <c r="L293" i="10" s="1"/>
  <c r="D293" i="10"/>
  <c r="K292" i="10"/>
  <c r="D292" i="10"/>
  <c r="K291" i="10"/>
  <c r="D291" i="10"/>
  <c r="K290" i="10"/>
  <c r="L290" i="10" s="1"/>
  <c r="D290" i="10"/>
  <c r="K289" i="10"/>
  <c r="L289" i="10" s="1"/>
  <c r="D289" i="10"/>
  <c r="K288" i="10"/>
  <c r="I288" i="10" s="1"/>
  <c r="D288" i="10"/>
  <c r="K287" i="10"/>
  <c r="L287" i="10" s="1"/>
  <c r="D287" i="10"/>
  <c r="K286" i="10"/>
  <c r="D286" i="10"/>
  <c r="K285" i="10"/>
  <c r="D285" i="10"/>
  <c r="K284" i="10"/>
  <c r="L284" i="10" s="1"/>
  <c r="D284" i="10"/>
  <c r="K283" i="10"/>
  <c r="L283" i="10" s="1"/>
  <c r="D283" i="10"/>
  <c r="K282" i="10"/>
  <c r="I282" i="10" s="1"/>
  <c r="D282" i="10"/>
  <c r="K281" i="10"/>
  <c r="L281" i="10" s="1"/>
  <c r="D281" i="10"/>
  <c r="K280" i="10"/>
  <c r="L280" i="10" s="1"/>
  <c r="D280" i="10"/>
  <c r="K279" i="10"/>
  <c r="D279" i="10"/>
  <c r="K278" i="10"/>
  <c r="I278" i="10" s="1"/>
  <c r="D278" i="10"/>
  <c r="K277" i="10"/>
  <c r="L277" i="10" s="1"/>
  <c r="D277" i="10"/>
  <c r="K276" i="10"/>
  <c r="I276" i="10" s="1"/>
  <c r="D276" i="10"/>
  <c r="K275" i="10"/>
  <c r="D275" i="10"/>
  <c r="K274" i="10"/>
  <c r="D274" i="10"/>
  <c r="K273" i="10"/>
  <c r="L273" i="10" s="1"/>
  <c r="D273" i="10"/>
  <c r="K272" i="10"/>
  <c r="I272" i="10" s="1"/>
  <c r="D272" i="10"/>
  <c r="K271" i="10"/>
  <c r="L271" i="10" s="1"/>
  <c r="D271" i="10"/>
  <c r="K270" i="10"/>
  <c r="D270" i="10"/>
  <c r="K269" i="10"/>
  <c r="D269" i="10"/>
  <c r="K268" i="10"/>
  <c r="L268" i="10" s="1"/>
  <c r="D268" i="10"/>
  <c r="K267" i="10"/>
  <c r="D267" i="10"/>
  <c r="K266" i="10"/>
  <c r="I266" i="10" s="1"/>
  <c r="D266" i="10"/>
  <c r="K265" i="10"/>
  <c r="L265" i="10" s="1"/>
  <c r="D265" i="10"/>
  <c r="K264" i="10"/>
  <c r="L264" i="10" s="1"/>
  <c r="D264" i="10"/>
  <c r="K263" i="10"/>
  <c r="D263" i="10"/>
  <c r="K262" i="10"/>
  <c r="I262" i="10" s="1"/>
  <c r="D262" i="10"/>
  <c r="K261" i="10"/>
  <c r="L261" i="10" s="1"/>
  <c r="D261" i="10"/>
  <c r="K260" i="10"/>
  <c r="I260" i="10" s="1"/>
  <c r="D260" i="10"/>
  <c r="K259" i="10"/>
  <c r="D259" i="10"/>
  <c r="K258" i="10"/>
  <c r="L258" i="10" s="1"/>
  <c r="D258" i="10"/>
  <c r="K257" i="10"/>
  <c r="L257" i="10" s="1"/>
  <c r="D257" i="10"/>
  <c r="K256" i="10"/>
  <c r="L256" i="10" s="1"/>
  <c r="D256" i="10"/>
  <c r="K255" i="10"/>
  <c r="L255" i="10" s="1"/>
  <c r="D255" i="10"/>
  <c r="K254" i="10"/>
  <c r="D254" i="10"/>
  <c r="K253" i="10"/>
  <c r="D253" i="10"/>
  <c r="K252" i="10"/>
  <c r="I252" i="10" s="1"/>
  <c r="D252" i="10"/>
  <c r="K251" i="10"/>
  <c r="L251" i="10" s="1"/>
  <c r="D251" i="10"/>
  <c r="K250" i="10"/>
  <c r="D250" i="10"/>
  <c r="K249" i="10"/>
  <c r="L249" i="10" s="1"/>
  <c r="D249" i="10"/>
  <c r="K248" i="10"/>
  <c r="D248" i="10"/>
  <c r="K247" i="10"/>
  <c r="D247" i="10"/>
  <c r="K246" i="10"/>
  <c r="I246" i="10" s="1"/>
  <c r="D246" i="10"/>
  <c r="K245" i="10"/>
  <c r="L245" i="10" s="1"/>
  <c r="D245" i="10"/>
  <c r="K244" i="10"/>
  <c r="I244" i="10" s="1"/>
  <c r="D244" i="10"/>
  <c r="K243" i="10"/>
  <c r="D243" i="10"/>
  <c r="K242" i="10"/>
  <c r="L242" i="10" s="1"/>
  <c r="D242" i="10"/>
  <c r="K241" i="10"/>
  <c r="L241" i="10" s="1"/>
  <c r="D241" i="10"/>
  <c r="K240" i="10"/>
  <c r="L240" i="10" s="1"/>
  <c r="D240" i="10"/>
  <c r="K239" i="10"/>
  <c r="D239" i="10"/>
  <c r="K238" i="10"/>
  <c r="L238" i="10" s="1"/>
  <c r="D238" i="10"/>
  <c r="K237" i="10"/>
  <c r="L237" i="10" s="1"/>
  <c r="D237" i="10"/>
  <c r="K236" i="10"/>
  <c r="L236" i="10" s="1"/>
  <c r="D236" i="10"/>
  <c r="K235" i="10"/>
  <c r="L235" i="10" s="1"/>
  <c r="D235" i="10"/>
  <c r="K234" i="10"/>
  <c r="L234" i="10" s="1"/>
  <c r="D234" i="10"/>
  <c r="K233" i="10"/>
  <c r="D233" i="10"/>
  <c r="K232" i="10"/>
  <c r="I232" i="10" s="1"/>
  <c r="D232" i="10"/>
  <c r="K231" i="10"/>
  <c r="L231" i="10" s="1"/>
  <c r="D231" i="10"/>
  <c r="K230" i="10"/>
  <c r="L230" i="10" s="1"/>
  <c r="D230" i="10"/>
  <c r="K229" i="10"/>
  <c r="L229" i="10" s="1"/>
  <c r="D229" i="10"/>
  <c r="K228" i="10"/>
  <c r="I228" i="10" s="1"/>
  <c r="D228" i="10"/>
  <c r="K227" i="10"/>
  <c r="L227" i="10" s="1"/>
  <c r="D227" i="10"/>
  <c r="K226" i="10"/>
  <c r="I226" i="10" s="1"/>
  <c r="D226" i="10"/>
  <c r="K225" i="10"/>
  <c r="L225" i="10" s="1"/>
  <c r="D225" i="10"/>
  <c r="K224" i="10"/>
  <c r="L224" i="10" s="1"/>
  <c r="D224" i="10"/>
  <c r="K223" i="10"/>
  <c r="D223" i="10"/>
  <c r="K222" i="10"/>
  <c r="L222" i="10" s="1"/>
  <c r="D222" i="10"/>
  <c r="K221" i="10"/>
  <c r="L221" i="10" s="1"/>
  <c r="D221" i="10"/>
  <c r="K220" i="10"/>
  <c r="I220" i="10" s="1"/>
  <c r="D220" i="10"/>
  <c r="K219" i="10"/>
  <c r="L219" i="10" s="1"/>
  <c r="D219" i="10"/>
  <c r="K218" i="10"/>
  <c r="L218" i="10" s="1"/>
  <c r="D218" i="10"/>
  <c r="K217" i="10"/>
  <c r="D217" i="10"/>
  <c r="K216" i="10"/>
  <c r="L216" i="10" s="1"/>
  <c r="D216" i="10"/>
  <c r="K215" i="10"/>
  <c r="L215" i="10" s="1"/>
  <c r="D215" i="10"/>
  <c r="K214" i="10"/>
  <c r="I214" i="10" s="1"/>
  <c r="D214" i="10"/>
  <c r="K213" i="10"/>
  <c r="L213" i="10" s="1"/>
  <c r="D213" i="10"/>
  <c r="K212" i="10"/>
  <c r="L212" i="10" s="1"/>
  <c r="D212" i="10"/>
  <c r="K211" i="10"/>
  <c r="L211" i="10" s="1"/>
  <c r="D211" i="10"/>
  <c r="K210" i="10"/>
  <c r="L210" i="10" s="1"/>
  <c r="D210" i="10"/>
  <c r="K209" i="10"/>
  <c r="L209" i="10" s="1"/>
  <c r="D209" i="10"/>
  <c r="K208" i="10"/>
  <c r="I208" i="10" s="1"/>
  <c r="D208" i="10"/>
  <c r="K207" i="10"/>
  <c r="D207" i="10"/>
  <c r="K206" i="10"/>
  <c r="L206" i="10" s="1"/>
  <c r="D206" i="10"/>
  <c r="K205" i="10"/>
  <c r="L205" i="10" s="1"/>
  <c r="D205" i="10"/>
  <c r="K204" i="10"/>
  <c r="I204" i="10" s="1"/>
  <c r="D204" i="10"/>
  <c r="K203" i="10"/>
  <c r="L203" i="10" s="1"/>
  <c r="D203" i="10"/>
  <c r="K202" i="10"/>
  <c r="I202" i="10" s="1"/>
  <c r="D202" i="10"/>
  <c r="K201" i="10"/>
  <c r="D201" i="10"/>
  <c r="K200" i="10"/>
  <c r="L200" i="10" s="1"/>
  <c r="D200" i="10"/>
  <c r="K199" i="10"/>
  <c r="L199" i="10" s="1"/>
  <c r="D199" i="10"/>
  <c r="K198" i="10"/>
  <c r="L198" i="10" s="1"/>
  <c r="D198" i="10"/>
  <c r="K197" i="10"/>
  <c r="L197" i="10" s="1"/>
  <c r="D197" i="10"/>
  <c r="K196" i="10"/>
  <c r="L196" i="10" s="1"/>
  <c r="D196" i="10"/>
  <c r="K195" i="10"/>
  <c r="L195" i="10" s="1"/>
  <c r="D195" i="10"/>
  <c r="K194" i="10"/>
  <c r="L194" i="10" s="1"/>
  <c r="D194" i="10"/>
  <c r="K193" i="10"/>
  <c r="L193" i="10" s="1"/>
  <c r="D193" i="10"/>
  <c r="K192" i="10"/>
  <c r="D192" i="10"/>
  <c r="K191" i="10"/>
  <c r="D191" i="10"/>
  <c r="K190" i="10"/>
  <c r="L190" i="10" s="1"/>
  <c r="D190" i="10"/>
  <c r="K189" i="10"/>
  <c r="L189" i="10" s="1"/>
  <c r="D189" i="10"/>
  <c r="K188" i="10"/>
  <c r="D188" i="10"/>
  <c r="K187" i="10"/>
  <c r="L187" i="10" s="1"/>
  <c r="D187" i="10"/>
  <c r="K186" i="10"/>
  <c r="L186" i="10" s="1"/>
  <c r="D186" i="10"/>
  <c r="K185" i="10"/>
  <c r="D185" i="10"/>
  <c r="K184" i="10"/>
  <c r="L184" i="10" s="1"/>
  <c r="D184" i="10"/>
  <c r="K183" i="10"/>
  <c r="L183" i="10" s="1"/>
  <c r="D183" i="10"/>
  <c r="K182" i="10"/>
  <c r="D182" i="10"/>
  <c r="K181" i="10"/>
  <c r="D181" i="10"/>
  <c r="K180" i="10"/>
  <c r="L180" i="10" s="1"/>
  <c r="D180" i="10"/>
  <c r="K179" i="10"/>
  <c r="L179" i="10" s="1"/>
  <c r="D179" i="10"/>
  <c r="K178" i="10"/>
  <c r="L178" i="10" s="1"/>
  <c r="D178" i="10"/>
  <c r="K177" i="10"/>
  <c r="L177" i="10" s="1"/>
  <c r="D177" i="10"/>
  <c r="K176" i="10"/>
  <c r="D176" i="10"/>
  <c r="K175" i="10"/>
  <c r="D175" i="10"/>
  <c r="K174" i="10"/>
  <c r="L174" i="10" s="1"/>
  <c r="D174" i="10"/>
  <c r="K173" i="10"/>
  <c r="L173" i="10" s="1"/>
  <c r="D173" i="10"/>
  <c r="K172" i="10"/>
  <c r="I172" i="10" s="1"/>
  <c r="D172" i="10"/>
  <c r="K171" i="10"/>
  <c r="L171" i="10" s="1"/>
  <c r="D171" i="10"/>
  <c r="K170" i="10"/>
  <c r="L170" i="10" s="1"/>
  <c r="D170" i="10"/>
  <c r="K169" i="10"/>
  <c r="D169" i="10"/>
  <c r="K168" i="10"/>
  <c r="L168" i="10" s="1"/>
  <c r="D168" i="10"/>
  <c r="K167" i="10"/>
  <c r="L167" i="10" s="1"/>
  <c r="D167" i="10"/>
  <c r="K166" i="10"/>
  <c r="D166" i="10"/>
  <c r="K165" i="10"/>
  <c r="D165" i="10"/>
  <c r="K164" i="10"/>
  <c r="L164" i="10" s="1"/>
  <c r="D164" i="10"/>
  <c r="K163" i="10"/>
  <c r="L163" i="10" s="1"/>
  <c r="D163" i="10"/>
  <c r="K162" i="10"/>
  <c r="L162" i="10" s="1"/>
  <c r="D162" i="10"/>
  <c r="K161" i="10"/>
  <c r="L161" i="10" s="1"/>
  <c r="D161" i="10"/>
  <c r="K160" i="10"/>
  <c r="D160" i="10"/>
  <c r="K159" i="10"/>
  <c r="D159" i="10"/>
  <c r="K158" i="10"/>
  <c r="I158" i="10" s="1"/>
  <c r="D158" i="10"/>
  <c r="K157" i="10"/>
  <c r="L157" i="10" s="1"/>
  <c r="D157" i="10"/>
  <c r="K156" i="10"/>
  <c r="I156" i="10" s="1"/>
  <c r="D156" i="10"/>
  <c r="K155" i="10"/>
  <c r="L155" i="10" s="1"/>
  <c r="D155" i="10"/>
  <c r="K154" i="10"/>
  <c r="L154" i="10" s="1"/>
  <c r="D154" i="10"/>
  <c r="K153" i="10"/>
  <c r="D153" i="10"/>
  <c r="K152" i="10"/>
  <c r="L152" i="10" s="1"/>
  <c r="D152" i="10"/>
  <c r="K151" i="10"/>
  <c r="L151" i="10" s="1"/>
  <c r="D151" i="10"/>
  <c r="K150" i="10"/>
  <c r="D150" i="10"/>
  <c r="K149" i="10"/>
  <c r="D149" i="10"/>
  <c r="K148" i="10"/>
  <c r="L148" i="10" s="1"/>
  <c r="D148" i="10"/>
  <c r="K147" i="10"/>
  <c r="L147" i="10" s="1"/>
  <c r="D147" i="10"/>
  <c r="K146" i="10"/>
  <c r="L146" i="10" s="1"/>
  <c r="D146" i="10"/>
  <c r="K145" i="10"/>
  <c r="L145" i="10" s="1"/>
  <c r="D145" i="10"/>
  <c r="K144" i="10"/>
  <c r="D144" i="10"/>
  <c r="K143" i="10"/>
  <c r="D143" i="10"/>
  <c r="K142" i="10"/>
  <c r="L142" i="10" s="1"/>
  <c r="D142" i="10"/>
  <c r="K141" i="10"/>
  <c r="L141" i="10" s="1"/>
  <c r="D141" i="10"/>
  <c r="K140" i="10"/>
  <c r="I140" i="10" s="1"/>
  <c r="D140" i="10"/>
  <c r="K139" i="10"/>
  <c r="L139" i="10" s="1"/>
  <c r="D139" i="10"/>
  <c r="K138" i="10"/>
  <c r="L138" i="10" s="1"/>
  <c r="D138" i="10"/>
  <c r="K137" i="10"/>
  <c r="D137" i="10"/>
  <c r="K136" i="10"/>
  <c r="L136" i="10" s="1"/>
  <c r="D136" i="10"/>
  <c r="K135" i="10"/>
  <c r="L135" i="10" s="1"/>
  <c r="D135" i="10"/>
  <c r="K134" i="10"/>
  <c r="D134" i="10"/>
  <c r="K133" i="10"/>
  <c r="D133" i="10"/>
  <c r="K132" i="10"/>
  <c r="L132" i="10" s="1"/>
  <c r="D132" i="10"/>
  <c r="K131" i="10"/>
  <c r="L131" i="10" s="1"/>
  <c r="D131" i="10"/>
  <c r="K130" i="10"/>
  <c r="L130" i="10" s="1"/>
  <c r="D130" i="10"/>
  <c r="K129" i="10"/>
  <c r="L129" i="10" s="1"/>
  <c r="D129" i="10"/>
  <c r="K128" i="10"/>
  <c r="L128" i="10" s="1"/>
  <c r="D128" i="10"/>
  <c r="K127" i="10"/>
  <c r="L127" i="10" s="1"/>
  <c r="D127" i="10"/>
  <c r="K126" i="10"/>
  <c r="L126" i="10" s="1"/>
  <c r="D126" i="10"/>
  <c r="K125" i="10"/>
  <c r="L125" i="10" s="1"/>
  <c r="D125" i="10"/>
  <c r="K124" i="10"/>
  <c r="L124" i="10" s="1"/>
  <c r="D124" i="10"/>
  <c r="K123" i="10"/>
  <c r="L123" i="10" s="1"/>
  <c r="D123" i="10"/>
  <c r="K122" i="10"/>
  <c r="L122" i="10" s="1"/>
  <c r="D122" i="10"/>
  <c r="K121" i="10"/>
  <c r="L121" i="10" s="1"/>
  <c r="D121" i="10"/>
  <c r="K120" i="10"/>
  <c r="I120" i="10" s="1"/>
  <c r="D120" i="10"/>
  <c r="K119" i="10"/>
  <c r="L119" i="10" s="1"/>
  <c r="D119" i="10"/>
  <c r="K118" i="10"/>
  <c r="I118" i="10" s="1"/>
  <c r="D118" i="10"/>
  <c r="K117" i="10"/>
  <c r="L117" i="10" s="1"/>
  <c r="D117" i="10"/>
  <c r="K116" i="10"/>
  <c r="L116" i="10" s="1"/>
  <c r="D116" i="10"/>
  <c r="K115" i="10"/>
  <c r="L115" i="10" s="1"/>
  <c r="D115" i="10"/>
  <c r="K114" i="10"/>
  <c r="L114" i="10" s="1"/>
  <c r="D114" i="10"/>
  <c r="K113" i="10"/>
  <c r="L113" i="10" s="1"/>
  <c r="D113" i="10"/>
  <c r="K112" i="10"/>
  <c r="L112" i="10" s="1"/>
  <c r="D112" i="10"/>
  <c r="K111" i="10"/>
  <c r="L111" i="10" s="1"/>
  <c r="D111" i="10"/>
  <c r="K110" i="10"/>
  <c r="L110" i="10" s="1"/>
  <c r="D110" i="10"/>
  <c r="K109" i="10"/>
  <c r="L109" i="10" s="1"/>
  <c r="D109" i="10"/>
  <c r="K108" i="10"/>
  <c r="I108" i="10" s="1"/>
  <c r="D108" i="10"/>
  <c r="K107" i="10"/>
  <c r="L107" i="10" s="1"/>
  <c r="D107" i="10"/>
  <c r="K106" i="10"/>
  <c r="L106" i="10" s="1"/>
  <c r="D106" i="10"/>
  <c r="K105" i="10"/>
  <c r="L105" i="10" s="1"/>
  <c r="D105" i="10"/>
  <c r="K104" i="10"/>
  <c r="L104" i="10" s="1"/>
  <c r="D104" i="10"/>
  <c r="K103" i="10"/>
  <c r="L103" i="10" s="1"/>
  <c r="D103" i="10"/>
  <c r="K102" i="10"/>
  <c r="L102" i="10" s="1"/>
  <c r="D102" i="10"/>
  <c r="K101" i="10"/>
  <c r="L101" i="10" s="1"/>
  <c r="D101" i="10"/>
  <c r="K100" i="10"/>
  <c r="I100" i="10" s="1"/>
  <c r="D100" i="10"/>
  <c r="K99" i="10"/>
  <c r="L99" i="10" s="1"/>
  <c r="D99" i="10"/>
  <c r="K98" i="10"/>
  <c r="L98" i="10" s="1"/>
  <c r="D98" i="10"/>
  <c r="K97" i="10"/>
  <c r="L97" i="10" s="1"/>
  <c r="D97" i="10"/>
  <c r="K96" i="10"/>
  <c r="I96" i="10" s="1"/>
  <c r="D96" i="10"/>
  <c r="K95" i="10"/>
  <c r="L95" i="10" s="1"/>
  <c r="D95" i="10"/>
  <c r="K94" i="10"/>
  <c r="I94" i="10" s="1"/>
  <c r="D94" i="10"/>
  <c r="K93" i="10"/>
  <c r="L93" i="10" s="1"/>
  <c r="D93" i="10"/>
  <c r="K92" i="10"/>
  <c r="L92" i="10" s="1"/>
  <c r="D92" i="10"/>
  <c r="K91" i="10"/>
  <c r="L91" i="10" s="1"/>
  <c r="D91" i="10"/>
  <c r="K90" i="10"/>
  <c r="I90" i="10" s="1"/>
  <c r="D90" i="10"/>
  <c r="K89" i="10"/>
  <c r="L89" i="10" s="1"/>
  <c r="D89" i="10"/>
  <c r="K88" i="10"/>
  <c r="I88" i="10" s="1"/>
  <c r="D88" i="10"/>
  <c r="K87" i="10"/>
  <c r="L87" i="10" s="1"/>
  <c r="D87" i="10"/>
  <c r="K86" i="10"/>
  <c r="L86" i="10" s="1"/>
  <c r="D86" i="10"/>
  <c r="K85" i="10"/>
  <c r="L85" i="10" s="1"/>
  <c r="D85" i="10"/>
  <c r="K84" i="10"/>
  <c r="I84" i="10" s="1"/>
  <c r="D84" i="10"/>
  <c r="K83" i="10"/>
  <c r="L83" i="10" s="1"/>
  <c r="D83" i="10"/>
  <c r="K82" i="10"/>
  <c r="L82" i="10" s="1"/>
  <c r="D82" i="10"/>
  <c r="K81" i="10"/>
  <c r="L81" i="10" s="1"/>
  <c r="D81" i="10"/>
  <c r="K80" i="10"/>
  <c r="L80" i="10" s="1"/>
  <c r="D80" i="10"/>
  <c r="K79" i="10"/>
  <c r="L79" i="10" s="1"/>
  <c r="D79" i="10"/>
  <c r="K78" i="10"/>
  <c r="I78" i="10" s="1"/>
  <c r="D78" i="10"/>
  <c r="K77" i="10"/>
  <c r="L77" i="10" s="1"/>
  <c r="D77" i="10"/>
  <c r="K76" i="10"/>
  <c r="I76" i="10" s="1"/>
  <c r="D76" i="10"/>
  <c r="K75" i="10"/>
  <c r="L75" i="10" s="1"/>
  <c r="D75" i="10"/>
  <c r="K74" i="10"/>
  <c r="I74" i="10" s="1"/>
  <c r="D74" i="10"/>
  <c r="K73" i="10"/>
  <c r="L73" i="10" s="1"/>
  <c r="D73" i="10"/>
  <c r="K72" i="10"/>
  <c r="I72" i="10" s="1"/>
  <c r="D72" i="10"/>
  <c r="K71" i="10"/>
  <c r="L71" i="10" s="1"/>
  <c r="D71" i="10"/>
  <c r="K70" i="10"/>
  <c r="L70" i="10" s="1"/>
  <c r="D70" i="10"/>
  <c r="K69" i="10"/>
  <c r="L69" i="10" s="1"/>
  <c r="D69" i="10"/>
  <c r="K68" i="10"/>
  <c r="L68" i="10" s="1"/>
  <c r="D68" i="10"/>
  <c r="K67" i="10"/>
  <c r="L67" i="10" s="1"/>
  <c r="D67" i="10"/>
  <c r="K66" i="10"/>
  <c r="I66" i="10" s="1"/>
  <c r="D66" i="10"/>
  <c r="K65" i="10"/>
  <c r="L65" i="10" s="1"/>
  <c r="D65" i="10"/>
  <c r="K64" i="10"/>
  <c r="L64" i="10" s="1"/>
  <c r="D64" i="10"/>
  <c r="K63" i="10"/>
  <c r="L63" i="10" s="1"/>
  <c r="D63" i="10"/>
  <c r="K62" i="10"/>
  <c r="I62" i="10" s="1"/>
  <c r="D62" i="10"/>
  <c r="K61" i="10"/>
  <c r="L61" i="10" s="1"/>
  <c r="D61" i="10"/>
  <c r="K60" i="10"/>
  <c r="I60" i="10" s="1"/>
  <c r="D60" i="10"/>
  <c r="K59" i="10"/>
  <c r="L59" i="10" s="1"/>
  <c r="D59" i="10"/>
  <c r="K58" i="10"/>
  <c r="L58" i="10" s="1"/>
  <c r="D58" i="10"/>
  <c r="K57" i="10"/>
  <c r="L57" i="10" s="1"/>
  <c r="D57" i="10"/>
  <c r="K56" i="10"/>
  <c r="L56" i="10" s="1"/>
  <c r="D56" i="10"/>
  <c r="K55" i="10"/>
  <c r="L55" i="10" s="1"/>
  <c r="D55" i="10"/>
  <c r="K54" i="10"/>
  <c r="I54" i="10" s="1"/>
  <c r="D54" i="10"/>
  <c r="K53" i="10"/>
  <c r="L53" i="10" s="1"/>
  <c r="D53" i="10"/>
  <c r="K52" i="10"/>
  <c r="L52" i="10" s="1"/>
  <c r="D52" i="10"/>
  <c r="K51" i="10"/>
  <c r="L51" i="10" s="1"/>
  <c r="D51" i="10"/>
  <c r="K50" i="10"/>
  <c r="I50" i="10" s="1"/>
  <c r="D50" i="10"/>
  <c r="K49" i="10"/>
  <c r="L49" i="10" s="1"/>
  <c r="D49" i="10"/>
  <c r="K48" i="10"/>
  <c r="L48" i="10" s="1"/>
  <c r="D48" i="10"/>
  <c r="K47" i="10"/>
  <c r="L47" i="10" s="1"/>
  <c r="D47" i="10"/>
  <c r="K46" i="10"/>
  <c r="L46" i="10" s="1"/>
  <c r="D46" i="10"/>
  <c r="K45" i="10"/>
  <c r="L45" i="10" s="1"/>
  <c r="D45" i="10"/>
  <c r="K44" i="10"/>
  <c r="L44" i="10" s="1"/>
  <c r="D44" i="10"/>
  <c r="K43" i="10"/>
  <c r="L43" i="10" s="1"/>
  <c r="D43" i="10"/>
  <c r="K42" i="10"/>
  <c r="I42" i="10" s="1"/>
  <c r="D42" i="10"/>
  <c r="K41" i="10"/>
  <c r="L41" i="10" s="1"/>
  <c r="D41" i="10"/>
  <c r="K40" i="10"/>
  <c r="L40" i="10" s="1"/>
  <c r="D40" i="10"/>
  <c r="K39" i="10"/>
  <c r="L39" i="10" s="1"/>
  <c r="D39" i="10"/>
  <c r="K38" i="10"/>
  <c r="L38" i="10" s="1"/>
  <c r="D38" i="10"/>
  <c r="K37" i="10"/>
  <c r="L37" i="10" s="1"/>
  <c r="D37" i="10"/>
  <c r="K36" i="10"/>
  <c r="L36" i="10" s="1"/>
  <c r="D36" i="10"/>
  <c r="K35" i="10"/>
  <c r="L35" i="10" s="1"/>
  <c r="D35" i="10"/>
  <c r="K34" i="10"/>
  <c r="L34" i="10" s="1"/>
  <c r="D34" i="10"/>
  <c r="K33" i="10"/>
  <c r="L33" i="10" s="1"/>
  <c r="D33" i="10"/>
  <c r="K32" i="10"/>
  <c r="L32" i="10" s="1"/>
  <c r="D32" i="10"/>
  <c r="K31" i="10"/>
  <c r="L31" i="10" s="1"/>
  <c r="D31" i="10"/>
  <c r="K30" i="10"/>
  <c r="L30" i="10" s="1"/>
  <c r="D30" i="10"/>
  <c r="K29" i="10"/>
  <c r="L29" i="10" s="1"/>
  <c r="D29" i="10"/>
  <c r="K28" i="10"/>
  <c r="I28" i="10" s="1"/>
  <c r="D28" i="10"/>
  <c r="K27" i="10"/>
  <c r="L27" i="10" s="1"/>
  <c r="D27" i="10"/>
  <c r="K26" i="10"/>
  <c r="I26" i="10" s="1"/>
  <c r="D26" i="10"/>
  <c r="K25" i="10"/>
  <c r="L25" i="10" s="1"/>
  <c r="D25" i="10"/>
  <c r="K24" i="10"/>
  <c r="L24" i="10" s="1"/>
  <c r="D24" i="10"/>
  <c r="K23" i="10"/>
  <c r="L23" i="10" s="1"/>
  <c r="D23" i="10"/>
  <c r="K22" i="10"/>
  <c r="L22" i="10" s="1"/>
  <c r="D22" i="10"/>
  <c r="K21" i="10"/>
  <c r="L21" i="10" s="1"/>
  <c r="D21" i="10"/>
  <c r="K20" i="10"/>
  <c r="I20" i="10" s="1"/>
  <c r="D20" i="10"/>
  <c r="K19" i="10"/>
  <c r="L19" i="10" s="1"/>
  <c r="D19" i="10"/>
  <c r="K18" i="10"/>
  <c r="L18" i="10" s="1"/>
  <c r="D18" i="10"/>
  <c r="K17" i="10"/>
  <c r="L17" i="10" s="1"/>
  <c r="D17" i="10"/>
  <c r="K16" i="10"/>
  <c r="L16" i="10" s="1"/>
  <c r="D16" i="10"/>
  <c r="K15" i="10"/>
  <c r="L15" i="10" s="1"/>
  <c r="D15" i="10"/>
  <c r="K14" i="10"/>
  <c r="I14" i="10" s="1"/>
  <c r="D14" i="10"/>
  <c r="K13" i="10"/>
  <c r="L13" i="10" s="1"/>
  <c r="D13" i="10"/>
  <c r="K12" i="10"/>
  <c r="I12" i="10" s="1"/>
  <c r="D12" i="10"/>
  <c r="K11" i="10"/>
  <c r="L11" i="10" s="1"/>
  <c r="D11" i="10"/>
  <c r="K10" i="10"/>
  <c r="I10" i="10" s="1"/>
  <c r="D10" i="10"/>
  <c r="K9" i="10"/>
  <c r="L9" i="10" s="1"/>
  <c r="D9" i="10"/>
  <c r="K8" i="10"/>
  <c r="L8" i="10" s="1"/>
  <c r="D8" i="10"/>
  <c r="Q7" i="10"/>
  <c r="P7" i="10"/>
  <c r="O7" i="10" s="1"/>
  <c r="K7" i="10"/>
  <c r="I7" i="10" s="1"/>
  <c r="D7" i="10"/>
  <c r="K6" i="10"/>
  <c r="L6" i="10" s="1"/>
  <c r="D6" i="10"/>
  <c r="Q5" i="10"/>
  <c r="P5" i="10"/>
  <c r="O5" i="10" s="1"/>
  <c r="K5" i="10"/>
  <c r="L5" i="10" s="1"/>
  <c r="D5" i="10"/>
  <c r="K4" i="10"/>
  <c r="I4" i="10" s="1"/>
  <c r="D4" i="10"/>
  <c r="K3" i="10"/>
  <c r="L3" i="10" s="1"/>
  <c r="D3" i="10"/>
  <c r="D2" i="10"/>
  <c r="K2" i="10" s="1"/>
  <c r="F400" i="3"/>
  <c r="E400" i="3"/>
  <c r="F399" i="3"/>
  <c r="E399" i="3"/>
  <c r="F398" i="3"/>
  <c r="E398" i="3"/>
  <c r="F397" i="3"/>
  <c r="E397" i="3"/>
  <c r="F396" i="3"/>
  <c r="E396" i="3"/>
  <c r="F395" i="3"/>
  <c r="E395" i="3"/>
  <c r="F394" i="3"/>
  <c r="E394" i="3"/>
  <c r="F393" i="3"/>
  <c r="E393" i="3"/>
  <c r="F392" i="3"/>
  <c r="E392" i="3"/>
  <c r="F391" i="3"/>
  <c r="E391" i="3"/>
  <c r="F390" i="3"/>
  <c r="E390" i="3"/>
  <c r="F389" i="3"/>
  <c r="E389" i="3"/>
  <c r="F388" i="3"/>
  <c r="E388" i="3"/>
  <c r="F387" i="3"/>
  <c r="E387" i="3"/>
  <c r="F386" i="3"/>
  <c r="E386" i="3"/>
  <c r="F385" i="3"/>
  <c r="E385" i="3"/>
  <c r="F384" i="3"/>
  <c r="E384" i="3"/>
  <c r="F383" i="3"/>
  <c r="E383" i="3"/>
  <c r="F382" i="3"/>
  <c r="E382" i="3"/>
  <c r="F381" i="3"/>
  <c r="E381" i="3"/>
  <c r="F380" i="3"/>
  <c r="E380" i="3"/>
  <c r="F379" i="3"/>
  <c r="E379" i="3"/>
  <c r="F378" i="3"/>
  <c r="E378" i="3"/>
  <c r="F377" i="3"/>
  <c r="E377" i="3"/>
  <c r="F376" i="3"/>
  <c r="E376" i="3"/>
  <c r="F375" i="3"/>
  <c r="E375" i="3"/>
  <c r="F374" i="3"/>
  <c r="E374" i="3"/>
  <c r="F373" i="3"/>
  <c r="E373" i="3"/>
  <c r="F372" i="3"/>
  <c r="E372" i="3"/>
  <c r="F371" i="3"/>
  <c r="E371" i="3"/>
  <c r="F370" i="3"/>
  <c r="E370" i="3"/>
  <c r="F369" i="3"/>
  <c r="E369" i="3"/>
  <c r="F368" i="3"/>
  <c r="E368" i="3"/>
  <c r="F367" i="3"/>
  <c r="E367" i="3"/>
  <c r="F366" i="3"/>
  <c r="E366" i="3"/>
  <c r="F365" i="3"/>
  <c r="E365" i="3"/>
  <c r="F364" i="3"/>
  <c r="E364" i="3"/>
  <c r="F363" i="3"/>
  <c r="E363" i="3"/>
  <c r="F362" i="3"/>
  <c r="E362" i="3"/>
  <c r="F361" i="3"/>
  <c r="E361" i="3"/>
  <c r="F360" i="3"/>
  <c r="E360" i="3"/>
  <c r="F359" i="3"/>
  <c r="E359" i="3"/>
  <c r="F358" i="3"/>
  <c r="E358" i="3"/>
  <c r="F357" i="3"/>
  <c r="E357" i="3"/>
  <c r="F356" i="3"/>
  <c r="E356" i="3"/>
  <c r="F355" i="3"/>
  <c r="E355" i="3"/>
  <c r="F354" i="3"/>
  <c r="E354" i="3"/>
  <c r="F353" i="3"/>
  <c r="E353" i="3"/>
  <c r="F352" i="3"/>
  <c r="E352" i="3"/>
  <c r="F351" i="3"/>
  <c r="E351" i="3"/>
  <c r="F350" i="3"/>
  <c r="E350" i="3"/>
  <c r="F349" i="3"/>
  <c r="E349" i="3"/>
  <c r="F348" i="3"/>
  <c r="E348" i="3"/>
  <c r="F347" i="3"/>
  <c r="E347" i="3"/>
  <c r="F346" i="3"/>
  <c r="E346" i="3"/>
  <c r="F345" i="3"/>
  <c r="E345" i="3"/>
  <c r="F344" i="3"/>
  <c r="E344" i="3"/>
  <c r="F343" i="3"/>
  <c r="E343" i="3"/>
  <c r="F342" i="3"/>
  <c r="E342" i="3"/>
  <c r="F341" i="3"/>
  <c r="E341" i="3"/>
  <c r="F340" i="3"/>
  <c r="E340" i="3"/>
  <c r="F339" i="3"/>
  <c r="E339" i="3"/>
  <c r="F338" i="3"/>
  <c r="E338" i="3"/>
  <c r="F337" i="3"/>
  <c r="E337" i="3"/>
  <c r="F336" i="3"/>
  <c r="E336" i="3"/>
  <c r="F335" i="3"/>
  <c r="E335" i="3"/>
  <c r="F334" i="3"/>
  <c r="E334" i="3"/>
  <c r="F333" i="3"/>
  <c r="E333" i="3"/>
  <c r="F332" i="3"/>
  <c r="E332" i="3"/>
  <c r="F331" i="3"/>
  <c r="E331" i="3"/>
  <c r="F330" i="3"/>
  <c r="E330" i="3"/>
  <c r="F329" i="3"/>
  <c r="E329" i="3"/>
  <c r="F328" i="3"/>
  <c r="E328" i="3"/>
  <c r="F327" i="3"/>
  <c r="E327" i="3"/>
  <c r="F326" i="3"/>
  <c r="E326" i="3"/>
  <c r="F325" i="3"/>
  <c r="E325" i="3"/>
  <c r="F324" i="3"/>
  <c r="E324" i="3"/>
  <c r="F323" i="3"/>
  <c r="E323" i="3"/>
  <c r="F322" i="3"/>
  <c r="E322" i="3"/>
  <c r="F321" i="3"/>
  <c r="E321" i="3"/>
  <c r="F320" i="3"/>
  <c r="E320" i="3"/>
  <c r="F319" i="3"/>
  <c r="E319" i="3"/>
  <c r="F318" i="3"/>
  <c r="E318" i="3"/>
  <c r="F317" i="3"/>
  <c r="E317" i="3"/>
  <c r="F316" i="3"/>
  <c r="E316" i="3"/>
  <c r="F315" i="3"/>
  <c r="E315" i="3"/>
  <c r="F314" i="3"/>
  <c r="E314" i="3"/>
  <c r="F313" i="3"/>
  <c r="E313" i="3"/>
  <c r="F312" i="3"/>
  <c r="E312" i="3"/>
  <c r="F311" i="3"/>
  <c r="E311" i="3"/>
  <c r="F310" i="3"/>
  <c r="E310" i="3"/>
  <c r="F309" i="3"/>
  <c r="E309" i="3"/>
  <c r="F308" i="3"/>
  <c r="E308" i="3"/>
  <c r="F307" i="3"/>
  <c r="E307" i="3"/>
  <c r="F306" i="3"/>
  <c r="E306" i="3"/>
  <c r="F305" i="3"/>
  <c r="E305" i="3"/>
  <c r="F304" i="3"/>
  <c r="E304" i="3"/>
  <c r="F303" i="3"/>
  <c r="E303" i="3"/>
  <c r="F302" i="3"/>
  <c r="E302" i="3"/>
  <c r="F301" i="3"/>
  <c r="E301" i="3"/>
  <c r="F300" i="3"/>
  <c r="E300" i="3"/>
  <c r="F299" i="3"/>
  <c r="E299" i="3"/>
  <c r="F298" i="3"/>
  <c r="E298" i="3"/>
  <c r="F297" i="3"/>
  <c r="E297" i="3"/>
  <c r="F296" i="3"/>
  <c r="E296" i="3"/>
  <c r="F295" i="3"/>
  <c r="E295" i="3"/>
  <c r="F294" i="3"/>
  <c r="E294" i="3"/>
  <c r="F293" i="3"/>
  <c r="E293" i="3"/>
  <c r="F292" i="3"/>
  <c r="E292" i="3"/>
  <c r="F291" i="3"/>
  <c r="E291" i="3"/>
  <c r="F290" i="3"/>
  <c r="E290" i="3"/>
  <c r="F289" i="3"/>
  <c r="E289" i="3"/>
  <c r="F288" i="3"/>
  <c r="E288" i="3"/>
  <c r="F287" i="3"/>
  <c r="E287" i="3"/>
  <c r="F286" i="3"/>
  <c r="E286" i="3"/>
  <c r="F285" i="3"/>
  <c r="E285" i="3"/>
  <c r="F284" i="3"/>
  <c r="E284" i="3"/>
  <c r="F283" i="3"/>
  <c r="E283" i="3"/>
  <c r="F282" i="3"/>
  <c r="E282" i="3"/>
  <c r="F281" i="3"/>
  <c r="E281" i="3"/>
  <c r="F280" i="3"/>
  <c r="E280" i="3"/>
  <c r="F279" i="3"/>
  <c r="E279" i="3"/>
  <c r="F278" i="3"/>
  <c r="E278" i="3"/>
  <c r="F277" i="3"/>
  <c r="E277" i="3"/>
  <c r="F276" i="3"/>
  <c r="E276" i="3"/>
  <c r="F275" i="3"/>
  <c r="E275" i="3"/>
  <c r="F274" i="3"/>
  <c r="E274" i="3"/>
  <c r="F273" i="3"/>
  <c r="E273" i="3"/>
  <c r="F272" i="3"/>
  <c r="E272" i="3"/>
  <c r="F271" i="3"/>
  <c r="E271" i="3"/>
  <c r="F270" i="3"/>
  <c r="E270" i="3"/>
  <c r="F269" i="3"/>
  <c r="E269" i="3"/>
  <c r="F268" i="3"/>
  <c r="E268" i="3"/>
  <c r="F267" i="3"/>
  <c r="E267" i="3"/>
  <c r="F266" i="3"/>
  <c r="E266" i="3"/>
  <c r="F265" i="3"/>
  <c r="E265" i="3"/>
  <c r="F264" i="3"/>
  <c r="E264" i="3"/>
  <c r="F263" i="3"/>
  <c r="E263" i="3"/>
  <c r="F262" i="3"/>
  <c r="E262" i="3"/>
  <c r="F261" i="3"/>
  <c r="E261" i="3"/>
  <c r="F260" i="3"/>
  <c r="E260" i="3"/>
  <c r="F259" i="3"/>
  <c r="E259" i="3"/>
  <c r="F258" i="3"/>
  <c r="E258" i="3"/>
  <c r="F257" i="3"/>
  <c r="E257" i="3"/>
  <c r="F256" i="3"/>
  <c r="E256" i="3"/>
  <c r="F255" i="3"/>
  <c r="E255" i="3"/>
  <c r="F254" i="3"/>
  <c r="E254" i="3"/>
  <c r="F253" i="3"/>
  <c r="E253" i="3"/>
  <c r="F252" i="3"/>
  <c r="E252" i="3"/>
  <c r="F251" i="3"/>
  <c r="E251" i="3"/>
  <c r="F250" i="3"/>
  <c r="E250" i="3"/>
  <c r="F249" i="3"/>
  <c r="E249" i="3"/>
  <c r="F248" i="3"/>
  <c r="E248" i="3"/>
  <c r="F247" i="3"/>
  <c r="E247" i="3"/>
  <c r="F246" i="3"/>
  <c r="E246" i="3"/>
  <c r="F245" i="3"/>
  <c r="E245" i="3"/>
  <c r="F244" i="3"/>
  <c r="E244" i="3"/>
  <c r="F243" i="3"/>
  <c r="E243" i="3"/>
  <c r="F242" i="3"/>
  <c r="E242" i="3"/>
  <c r="F241" i="3"/>
  <c r="E241" i="3"/>
  <c r="F240" i="3"/>
  <c r="E240" i="3"/>
  <c r="F239" i="3"/>
  <c r="E239" i="3"/>
  <c r="F238" i="3"/>
  <c r="E238" i="3"/>
  <c r="F237" i="3"/>
  <c r="E237" i="3"/>
  <c r="F236" i="3"/>
  <c r="E236" i="3"/>
  <c r="F235" i="3"/>
  <c r="E235" i="3"/>
  <c r="F234" i="3"/>
  <c r="E234" i="3"/>
  <c r="F233" i="3"/>
  <c r="E233" i="3"/>
  <c r="F232" i="3"/>
  <c r="E232" i="3"/>
  <c r="F231" i="3"/>
  <c r="E231" i="3"/>
  <c r="F230" i="3"/>
  <c r="E230" i="3"/>
  <c r="F229" i="3"/>
  <c r="E229" i="3"/>
  <c r="F228" i="3"/>
  <c r="E228" i="3"/>
  <c r="F227" i="3"/>
  <c r="E227" i="3"/>
  <c r="F226" i="3"/>
  <c r="E226" i="3"/>
  <c r="F225" i="3"/>
  <c r="E225" i="3"/>
  <c r="F224" i="3"/>
  <c r="E224" i="3"/>
  <c r="F223" i="3"/>
  <c r="E223" i="3"/>
  <c r="F222" i="3"/>
  <c r="E222" i="3"/>
  <c r="F221" i="3"/>
  <c r="E221" i="3"/>
  <c r="F220" i="3"/>
  <c r="E220" i="3"/>
  <c r="F219" i="3"/>
  <c r="E219" i="3"/>
  <c r="F218" i="3"/>
  <c r="E218" i="3"/>
  <c r="F217" i="3"/>
  <c r="E217" i="3"/>
  <c r="F216" i="3"/>
  <c r="E216" i="3"/>
  <c r="F215" i="3"/>
  <c r="E215" i="3"/>
  <c r="F214" i="3"/>
  <c r="E214" i="3"/>
  <c r="F213" i="3"/>
  <c r="E213" i="3"/>
  <c r="F212" i="3"/>
  <c r="E212" i="3"/>
  <c r="F211" i="3"/>
  <c r="E211" i="3"/>
  <c r="F210" i="3"/>
  <c r="E210" i="3"/>
  <c r="F209" i="3"/>
  <c r="E209" i="3"/>
  <c r="F208" i="3"/>
  <c r="E208" i="3"/>
  <c r="F207" i="3"/>
  <c r="E207" i="3"/>
  <c r="F206" i="3"/>
  <c r="E206" i="3"/>
  <c r="F205" i="3"/>
  <c r="E205" i="3"/>
  <c r="F204" i="3"/>
  <c r="E204" i="3"/>
  <c r="F203" i="3"/>
  <c r="E203" i="3"/>
  <c r="F202" i="3"/>
  <c r="E202" i="3"/>
  <c r="F201" i="3"/>
  <c r="E201" i="3"/>
  <c r="F200" i="3"/>
  <c r="E200" i="3"/>
  <c r="F199" i="3"/>
  <c r="E199" i="3"/>
  <c r="F198" i="3"/>
  <c r="E198" i="3"/>
  <c r="F197" i="3"/>
  <c r="E197" i="3"/>
  <c r="F196" i="3"/>
  <c r="E196" i="3"/>
  <c r="F195" i="3"/>
  <c r="E195" i="3"/>
  <c r="F194" i="3"/>
  <c r="E194" i="3"/>
  <c r="F193" i="3"/>
  <c r="E193" i="3"/>
  <c r="F192" i="3"/>
  <c r="E192" i="3"/>
  <c r="F191" i="3"/>
  <c r="E191" i="3"/>
  <c r="F190" i="3"/>
  <c r="E190" i="3"/>
  <c r="F189" i="3"/>
  <c r="E189" i="3"/>
  <c r="F188" i="3"/>
  <c r="E188" i="3"/>
  <c r="F187" i="3"/>
  <c r="E187" i="3"/>
  <c r="F186" i="3"/>
  <c r="E186" i="3"/>
  <c r="F185" i="3"/>
  <c r="E185" i="3"/>
  <c r="F184" i="3"/>
  <c r="E184" i="3"/>
  <c r="F183" i="3"/>
  <c r="E183" i="3"/>
  <c r="F182" i="3"/>
  <c r="E182" i="3"/>
  <c r="F181" i="3"/>
  <c r="E181" i="3"/>
  <c r="F180" i="3"/>
  <c r="E180" i="3"/>
  <c r="F179" i="3"/>
  <c r="E179" i="3"/>
  <c r="F178" i="3"/>
  <c r="E178" i="3"/>
  <c r="F177" i="3"/>
  <c r="E177" i="3"/>
  <c r="F176" i="3"/>
  <c r="E176" i="3"/>
  <c r="F175" i="3"/>
  <c r="E175" i="3"/>
  <c r="F174" i="3"/>
  <c r="E174" i="3"/>
  <c r="F173" i="3"/>
  <c r="E173" i="3"/>
  <c r="F172" i="3"/>
  <c r="E172" i="3"/>
  <c r="F171" i="3"/>
  <c r="E171" i="3"/>
  <c r="F170" i="3"/>
  <c r="E170" i="3"/>
  <c r="F169" i="3"/>
  <c r="E169" i="3"/>
  <c r="F168" i="3"/>
  <c r="E168" i="3"/>
  <c r="F167" i="3"/>
  <c r="E167" i="3"/>
  <c r="F166" i="3"/>
  <c r="E166" i="3"/>
  <c r="F165" i="3"/>
  <c r="E165" i="3"/>
  <c r="F164" i="3"/>
  <c r="E164" i="3"/>
  <c r="F163" i="3"/>
  <c r="E163" i="3"/>
  <c r="F162" i="3"/>
  <c r="E162" i="3"/>
  <c r="F161" i="3"/>
  <c r="E161" i="3"/>
  <c r="F160" i="3"/>
  <c r="E160" i="3"/>
  <c r="F159" i="3"/>
  <c r="E159" i="3"/>
  <c r="F158" i="3"/>
  <c r="E158" i="3"/>
  <c r="F157" i="3"/>
  <c r="E157" i="3"/>
  <c r="F156" i="3"/>
  <c r="E156" i="3"/>
  <c r="F155" i="3"/>
  <c r="E155" i="3"/>
  <c r="F154" i="3"/>
  <c r="E154" i="3"/>
  <c r="F153" i="3"/>
  <c r="E153" i="3"/>
  <c r="F152" i="3"/>
  <c r="E152" i="3"/>
  <c r="F151" i="3"/>
  <c r="E151" i="3"/>
  <c r="F150" i="3"/>
  <c r="E150" i="3"/>
  <c r="F149" i="3"/>
  <c r="E149" i="3"/>
  <c r="F148" i="3"/>
  <c r="E148" i="3"/>
  <c r="F147" i="3"/>
  <c r="E147" i="3"/>
  <c r="F146" i="3"/>
  <c r="E146" i="3"/>
  <c r="F145" i="3"/>
  <c r="E145" i="3"/>
  <c r="F144" i="3"/>
  <c r="E144" i="3"/>
  <c r="F143" i="3"/>
  <c r="E143" i="3"/>
  <c r="F142" i="3"/>
  <c r="E142" i="3"/>
  <c r="F141" i="3"/>
  <c r="E141" i="3"/>
  <c r="F140" i="3"/>
  <c r="E140" i="3"/>
  <c r="F139" i="3"/>
  <c r="E139" i="3"/>
  <c r="F138" i="3"/>
  <c r="E138" i="3"/>
  <c r="F137" i="3"/>
  <c r="E137" i="3"/>
  <c r="F136" i="3"/>
  <c r="E136" i="3"/>
  <c r="F135" i="3"/>
  <c r="E135" i="3"/>
  <c r="F134" i="3"/>
  <c r="E134" i="3"/>
  <c r="F133" i="3"/>
  <c r="E133" i="3"/>
  <c r="F132" i="3"/>
  <c r="E132" i="3"/>
  <c r="F131" i="3"/>
  <c r="E131" i="3"/>
  <c r="F130" i="3"/>
  <c r="E130" i="3"/>
  <c r="F129" i="3"/>
  <c r="E129" i="3"/>
  <c r="F128" i="3"/>
  <c r="E128" i="3"/>
  <c r="F127" i="3"/>
  <c r="E127" i="3"/>
  <c r="F126" i="3"/>
  <c r="E126" i="3"/>
  <c r="F125" i="3"/>
  <c r="E125" i="3"/>
  <c r="F124" i="3"/>
  <c r="E124" i="3"/>
  <c r="F123" i="3"/>
  <c r="E123" i="3"/>
  <c r="F122" i="3"/>
  <c r="E122" i="3"/>
  <c r="F121" i="3"/>
  <c r="E121" i="3"/>
  <c r="F120" i="3"/>
  <c r="E120" i="3"/>
  <c r="F119" i="3"/>
  <c r="E119" i="3"/>
  <c r="F118" i="3"/>
  <c r="E118" i="3"/>
  <c r="F117" i="3"/>
  <c r="E117" i="3"/>
  <c r="F116" i="3"/>
  <c r="E116" i="3"/>
  <c r="F115" i="3"/>
  <c r="E115" i="3"/>
  <c r="F114" i="3"/>
  <c r="E114" i="3"/>
  <c r="F113" i="3"/>
  <c r="E113" i="3"/>
  <c r="F112" i="3"/>
  <c r="E112" i="3"/>
  <c r="F111" i="3"/>
  <c r="E111" i="3"/>
  <c r="F110" i="3"/>
  <c r="E110" i="3"/>
  <c r="F109" i="3"/>
  <c r="E109" i="3"/>
  <c r="F108" i="3"/>
  <c r="E108" i="3"/>
  <c r="F107" i="3"/>
  <c r="E107" i="3"/>
  <c r="F106" i="3"/>
  <c r="E106" i="3"/>
  <c r="F105" i="3"/>
  <c r="E105" i="3"/>
  <c r="F104" i="3"/>
  <c r="E104" i="3"/>
  <c r="F103" i="3"/>
  <c r="E103" i="3"/>
  <c r="F102" i="3"/>
  <c r="E102" i="3"/>
  <c r="F101" i="3"/>
  <c r="E101" i="3"/>
  <c r="F100" i="3"/>
  <c r="E100" i="3"/>
  <c r="F99" i="3"/>
  <c r="E99" i="3"/>
  <c r="F98" i="3"/>
  <c r="E98" i="3"/>
  <c r="F97" i="3"/>
  <c r="E97" i="3"/>
  <c r="F96" i="3"/>
  <c r="E96" i="3"/>
  <c r="F95" i="3"/>
  <c r="E95" i="3"/>
  <c r="F94" i="3"/>
  <c r="E94" i="3"/>
  <c r="F93" i="3"/>
  <c r="E93" i="3"/>
  <c r="F92" i="3"/>
  <c r="E92" i="3"/>
  <c r="F91" i="3"/>
  <c r="E91" i="3"/>
  <c r="F90" i="3"/>
  <c r="E90" i="3"/>
  <c r="F89" i="3"/>
  <c r="E89" i="3"/>
  <c r="F88" i="3"/>
  <c r="E88" i="3"/>
  <c r="F87" i="3"/>
  <c r="E87" i="3"/>
  <c r="F86" i="3"/>
  <c r="E86" i="3"/>
  <c r="F85" i="3"/>
  <c r="E85" i="3"/>
  <c r="F84" i="3"/>
  <c r="E84" i="3"/>
  <c r="F83" i="3"/>
  <c r="E83" i="3"/>
  <c r="F82" i="3"/>
  <c r="E82" i="3"/>
  <c r="F81" i="3"/>
  <c r="E81" i="3"/>
  <c r="F80" i="3"/>
  <c r="E80" i="3"/>
  <c r="F79" i="3"/>
  <c r="E79" i="3"/>
  <c r="F78" i="3"/>
  <c r="E78" i="3"/>
  <c r="F77" i="3"/>
  <c r="E77" i="3"/>
  <c r="F76" i="3"/>
  <c r="E76" i="3"/>
  <c r="F75" i="3"/>
  <c r="E75" i="3"/>
  <c r="F74" i="3"/>
  <c r="E74" i="3"/>
  <c r="F73" i="3"/>
  <c r="E73" i="3"/>
  <c r="F72" i="3"/>
  <c r="E72" i="3"/>
  <c r="F71" i="3"/>
  <c r="E71" i="3"/>
  <c r="F70" i="3"/>
  <c r="E70" i="3"/>
  <c r="F69" i="3"/>
  <c r="E69" i="3"/>
  <c r="F68" i="3"/>
  <c r="E68" i="3"/>
  <c r="F67" i="3"/>
  <c r="E67" i="3"/>
  <c r="F66" i="3"/>
  <c r="E66" i="3"/>
  <c r="F65" i="3"/>
  <c r="E65" i="3"/>
  <c r="F64" i="3"/>
  <c r="E64" i="3"/>
  <c r="F63" i="3"/>
  <c r="E63" i="3"/>
  <c r="F62" i="3"/>
  <c r="E62" i="3"/>
  <c r="F61" i="3"/>
  <c r="E61" i="3"/>
  <c r="F60" i="3"/>
  <c r="E60" i="3"/>
  <c r="F59" i="3"/>
  <c r="E59" i="3"/>
  <c r="F58" i="3"/>
  <c r="E58" i="3"/>
  <c r="F57" i="3"/>
  <c r="E57" i="3"/>
  <c r="F56" i="3"/>
  <c r="E56" i="3"/>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F18" i="3"/>
  <c r="E18" i="3"/>
  <c r="F17" i="3"/>
  <c r="E17" i="3"/>
  <c r="F16" i="3"/>
  <c r="E16" i="3"/>
  <c r="F15" i="3"/>
  <c r="E15" i="3"/>
  <c r="F14" i="3"/>
  <c r="E14" i="3"/>
  <c r="F13" i="3"/>
  <c r="E13" i="3"/>
  <c r="F12" i="3"/>
  <c r="E12" i="3"/>
  <c r="F11" i="3"/>
  <c r="E11" i="3"/>
  <c r="F10" i="3"/>
  <c r="E10" i="3"/>
  <c r="F9" i="3"/>
  <c r="E9" i="3"/>
  <c r="F8" i="3"/>
  <c r="E8" i="3"/>
  <c r="F7" i="3"/>
  <c r="E7" i="3"/>
  <c r="F6" i="3"/>
  <c r="E6" i="3"/>
  <c r="F5" i="3"/>
  <c r="E5" i="3"/>
  <c r="F4" i="3"/>
  <c r="E4" i="3"/>
  <c r="F3" i="3"/>
  <c r="E3" i="3"/>
  <c r="F2" i="3"/>
  <c r="E2" i="3"/>
  <c r="AJ89" i="2"/>
  <c r="AH89" i="2"/>
  <c r="AB89" i="2"/>
  <c r="AA89" i="2"/>
  <c r="Z89" i="2"/>
  <c r="Y89" i="2"/>
  <c r="X89" i="2"/>
  <c r="W89" i="2"/>
  <c r="V89" i="2"/>
  <c r="U89" i="2"/>
  <c r="T89" i="2"/>
  <c r="S89" i="2"/>
  <c r="R89" i="2"/>
  <c r="Q89" i="2"/>
  <c r="P89" i="2"/>
  <c r="AJ88" i="2"/>
  <c r="AH88" i="2"/>
  <c r="AB88" i="2"/>
  <c r="AA88" i="2"/>
  <c r="Z88" i="2"/>
  <c r="Y88" i="2"/>
  <c r="X88" i="2"/>
  <c r="W88" i="2"/>
  <c r="V88" i="2"/>
  <c r="U88" i="2"/>
  <c r="T88" i="2"/>
  <c r="S88" i="2"/>
  <c r="R88" i="2"/>
  <c r="Q88" i="2"/>
  <c r="P88" i="2"/>
  <c r="AJ87" i="2"/>
  <c r="AH87" i="2"/>
  <c r="AB87" i="2"/>
  <c r="AA87" i="2"/>
  <c r="Z87" i="2"/>
  <c r="Y87" i="2"/>
  <c r="X87" i="2"/>
  <c r="W87" i="2"/>
  <c r="V87" i="2"/>
  <c r="U87" i="2"/>
  <c r="T87" i="2"/>
  <c r="S87" i="2"/>
  <c r="R87" i="2"/>
  <c r="Q87" i="2"/>
  <c r="P87" i="2"/>
  <c r="AJ86" i="2"/>
  <c r="AH86" i="2"/>
  <c r="AB86" i="2"/>
  <c r="AA86" i="2"/>
  <c r="Z86" i="2"/>
  <c r="Y86" i="2"/>
  <c r="X86" i="2"/>
  <c r="W86" i="2"/>
  <c r="V86" i="2"/>
  <c r="U86" i="2"/>
  <c r="T86" i="2"/>
  <c r="S86" i="2"/>
  <c r="R86" i="2"/>
  <c r="Q86" i="2"/>
  <c r="P86" i="2"/>
  <c r="AJ85" i="2"/>
  <c r="AH85" i="2"/>
  <c r="AB85" i="2"/>
  <c r="AA85" i="2"/>
  <c r="Z85" i="2"/>
  <c r="Y85" i="2"/>
  <c r="X85" i="2"/>
  <c r="W85" i="2"/>
  <c r="V85" i="2"/>
  <c r="U85" i="2"/>
  <c r="T85" i="2"/>
  <c r="S85" i="2"/>
  <c r="R85" i="2"/>
  <c r="Q85" i="2"/>
  <c r="P85" i="2"/>
  <c r="AJ84" i="2"/>
  <c r="AH84" i="2"/>
  <c r="AB84" i="2"/>
  <c r="AA84" i="2"/>
  <c r="Z84" i="2"/>
  <c r="Y84" i="2"/>
  <c r="X84" i="2"/>
  <c r="W84" i="2"/>
  <c r="V84" i="2"/>
  <c r="U84" i="2"/>
  <c r="T84" i="2"/>
  <c r="S84" i="2"/>
  <c r="R84" i="2"/>
  <c r="Q84" i="2"/>
  <c r="P84" i="2"/>
  <c r="AJ83" i="2"/>
  <c r="AH83" i="2"/>
  <c r="AB83" i="2"/>
  <c r="AA83" i="2"/>
  <c r="Z83" i="2"/>
  <c r="Y83" i="2"/>
  <c r="X83" i="2"/>
  <c r="W83" i="2"/>
  <c r="V83" i="2"/>
  <c r="U83" i="2"/>
  <c r="T83" i="2"/>
  <c r="S83" i="2"/>
  <c r="R83" i="2"/>
  <c r="Q83" i="2"/>
  <c r="P83" i="2"/>
  <c r="AJ82" i="2"/>
  <c r="AH82" i="2"/>
  <c r="AB82" i="2"/>
  <c r="AA82" i="2"/>
  <c r="Z82" i="2"/>
  <c r="Y82" i="2"/>
  <c r="X82" i="2"/>
  <c r="W82" i="2"/>
  <c r="V82" i="2"/>
  <c r="U82" i="2"/>
  <c r="T82" i="2"/>
  <c r="S82" i="2"/>
  <c r="R82" i="2"/>
  <c r="Q82" i="2"/>
  <c r="P82" i="2"/>
  <c r="AJ81" i="2"/>
  <c r="AH81" i="2"/>
  <c r="AB81" i="2"/>
  <c r="AA81" i="2"/>
  <c r="Z81" i="2"/>
  <c r="Y81" i="2"/>
  <c r="X81" i="2"/>
  <c r="W81" i="2"/>
  <c r="V81" i="2"/>
  <c r="U81" i="2"/>
  <c r="T81" i="2"/>
  <c r="S81" i="2"/>
  <c r="R81" i="2"/>
  <c r="P81" i="2"/>
  <c r="AJ80" i="2"/>
  <c r="AH80" i="2"/>
  <c r="AB80" i="2"/>
  <c r="AA80" i="2"/>
  <c r="Z80" i="2"/>
  <c r="Y80" i="2"/>
  <c r="X80" i="2"/>
  <c r="W80" i="2"/>
  <c r="V80" i="2"/>
  <c r="U80" i="2"/>
  <c r="T80" i="2"/>
  <c r="S80" i="2"/>
  <c r="R80" i="2"/>
  <c r="Q80" i="2"/>
  <c r="P80" i="2"/>
  <c r="AJ79" i="2"/>
  <c r="AH79" i="2"/>
  <c r="AB79" i="2"/>
  <c r="AA79" i="2"/>
  <c r="Z79" i="2"/>
  <c r="Y79" i="2"/>
  <c r="X79" i="2"/>
  <c r="W79" i="2"/>
  <c r="V79" i="2"/>
  <c r="U79" i="2"/>
  <c r="T79" i="2"/>
  <c r="S79" i="2"/>
  <c r="R79" i="2"/>
  <c r="Q79" i="2"/>
  <c r="P79" i="2"/>
  <c r="AJ78" i="2"/>
  <c r="AH78" i="2"/>
  <c r="AB78" i="2"/>
  <c r="AA78" i="2"/>
  <c r="Z78" i="2"/>
  <c r="Y78" i="2"/>
  <c r="X78" i="2"/>
  <c r="W78" i="2"/>
  <c r="V78" i="2"/>
  <c r="U78" i="2"/>
  <c r="T78" i="2"/>
  <c r="S78" i="2"/>
  <c r="R78" i="2"/>
  <c r="Q78" i="2"/>
  <c r="P78" i="2"/>
  <c r="AJ77" i="2"/>
  <c r="AH77" i="2"/>
  <c r="AB77" i="2"/>
  <c r="AA77" i="2"/>
  <c r="Z77" i="2"/>
  <c r="Y77" i="2"/>
  <c r="X77" i="2"/>
  <c r="W77" i="2"/>
  <c r="V77" i="2"/>
  <c r="U77" i="2"/>
  <c r="T77" i="2"/>
  <c r="S77" i="2"/>
  <c r="R77" i="2"/>
  <c r="Q77" i="2"/>
  <c r="P77" i="2"/>
  <c r="AJ76" i="2"/>
  <c r="AH76" i="2"/>
  <c r="AB76" i="2"/>
  <c r="AA76" i="2"/>
  <c r="Z76" i="2"/>
  <c r="Y76" i="2"/>
  <c r="X76" i="2"/>
  <c r="W76" i="2"/>
  <c r="V76" i="2"/>
  <c r="U76" i="2"/>
  <c r="T76" i="2"/>
  <c r="S76" i="2"/>
  <c r="R76" i="2"/>
  <c r="Q76" i="2"/>
  <c r="P76" i="2"/>
  <c r="AJ75" i="2"/>
  <c r="AH75" i="2"/>
  <c r="AB75" i="2"/>
  <c r="AA75" i="2"/>
  <c r="Z75" i="2"/>
  <c r="Y75" i="2"/>
  <c r="X75" i="2"/>
  <c r="W75" i="2"/>
  <c r="V75" i="2"/>
  <c r="U75" i="2"/>
  <c r="T75" i="2"/>
  <c r="S75" i="2"/>
  <c r="R75" i="2"/>
  <c r="Q75" i="2"/>
  <c r="P75" i="2"/>
  <c r="AJ74" i="2"/>
  <c r="AH74" i="2"/>
  <c r="AB74" i="2"/>
  <c r="AA74" i="2"/>
  <c r="Z74" i="2"/>
  <c r="Y74" i="2"/>
  <c r="X74" i="2"/>
  <c r="W74" i="2"/>
  <c r="V74" i="2"/>
  <c r="U74" i="2"/>
  <c r="T74" i="2"/>
  <c r="S74" i="2"/>
  <c r="R74" i="2"/>
  <c r="Q74" i="2"/>
  <c r="P74" i="2"/>
  <c r="AJ73" i="2"/>
  <c r="AH73" i="2"/>
  <c r="AB73" i="2"/>
  <c r="AA73" i="2"/>
  <c r="Z73" i="2"/>
  <c r="Y73" i="2"/>
  <c r="X73" i="2"/>
  <c r="W73" i="2"/>
  <c r="V73" i="2"/>
  <c r="U73" i="2"/>
  <c r="T73" i="2"/>
  <c r="S73" i="2"/>
  <c r="R73" i="2"/>
  <c r="Q73" i="2"/>
  <c r="P73" i="2"/>
  <c r="AJ72" i="2"/>
  <c r="AH72" i="2"/>
  <c r="AB72" i="2"/>
  <c r="AA72" i="2"/>
  <c r="Z72" i="2"/>
  <c r="Y72" i="2"/>
  <c r="X72" i="2"/>
  <c r="W72" i="2"/>
  <c r="V72" i="2"/>
  <c r="U72" i="2"/>
  <c r="T72" i="2"/>
  <c r="S72" i="2"/>
  <c r="R72" i="2"/>
  <c r="P72" i="2"/>
  <c r="AJ71" i="2"/>
  <c r="AH71" i="2"/>
  <c r="AB71" i="2"/>
  <c r="AA71" i="2"/>
  <c r="Z71" i="2"/>
  <c r="Y71" i="2"/>
  <c r="X71" i="2"/>
  <c r="W71" i="2"/>
  <c r="V71" i="2"/>
  <c r="U71" i="2"/>
  <c r="T71" i="2"/>
  <c r="S71" i="2"/>
  <c r="R71" i="2"/>
  <c r="P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N6" i="2"/>
  <c r="H6" i="2"/>
  <c r="AB5" i="2"/>
  <c r="N5" i="2"/>
  <c r="H5" i="2"/>
  <c r="E5" i="2"/>
  <c r="B5" i="2"/>
  <c r="B8" i="2" s="1"/>
  <c r="N4" i="2"/>
  <c r="H4" i="2"/>
  <c r="E4" i="2"/>
  <c r="B4" i="2"/>
  <c r="A11" i="2" s="1"/>
  <c r="Z11" i="2" s="1"/>
  <c r="N3" i="2"/>
  <c r="W531" i="8" s="1"/>
  <c r="I531" i="8" s="1"/>
  <c r="H531" i="8" s="1"/>
  <c r="H3" i="2"/>
  <c r="B3" i="2"/>
  <c r="L1995" i="14"/>
  <c r="H1995" i="14"/>
  <c r="L1994" i="14"/>
  <c r="H1994" i="14"/>
  <c r="L1993" i="14"/>
  <c r="H1993" i="14"/>
  <c r="L1992" i="14"/>
  <c r="H1992" i="14"/>
  <c r="L1991" i="14"/>
  <c r="H1991" i="14"/>
  <c r="L1990" i="14"/>
  <c r="H1990" i="14"/>
  <c r="L1989" i="14"/>
  <c r="H1989" i="14"/>
  <c r="L1988" i="14"/>
  <c r="H1988" i="14"/>
  <c r="L1987" i="14"/>
  <c r="H1987" i="14"/>
  <c r="L1986" i="14"/>
  <c r="H1986" i="14"/>
  <c r="L1985" i="14"/>
  <c r="H1985" i="14"/>
  <c r="L1984" i="14"/>
  <c r="H1984" i="14"/>
  <c r="L1983" i="14"/>
  <c r="H1983" i="14"/>
  <c r="L1982" i="14"/>
  <c r="H1982" i="14"/>
  <c r="L1981" i="14"/>
  <c r="H1981" i="14"/>
  <c r="L1980" i="14"/>
  <c r="H1980" i="14"/>
  <c r="L1979" i="14"/>
  <c r="H1979" i="14"/>
  <c r="L1978" i="14"/>
  <c r="H1978" i="14"/>
  <c r="L1977" i="14"/>
  <c r="H1977" i="14"/>
  <c r="L1976" i="14"/>
  <c r="H1976" i="14"/>
  <c r="L1975" i="14"/>
  <c r="H1975" i="14"/>
  <c r="L1974" i="14"/>
  <c r="H1974" i="14"/>
  <c r="L1973" i="14"/>
  <c r="H1973" i="14"/>
  <c r="L1972" i="14"/>
  <c r="H1972" i="14"/>
  <c r="L1971" i="14"/>
  <c r="H1971" i="14"/>
  <c r="L1970" i="14"/>
  <c r="H1970" i="14"/>
  <c r="L1969" i="14"/>
  <c r="H1969" i="14"/>
  <c r="L1968" i="14"/>
  <c r="H1968" i="14"/>
  <c r="L1967" i="14"/>
  <c r="H1967" i="14"/>
  <c r="L1966" i="14"/>
  <c r="H1966" i="14"/>
  <c r="L1965" i="14"/>
  <c r="H1965" i="14"/>
  <c r="L1964" i="14"/>
  <c r="H1964" i="14"/>
  <c r="L1963" i="14"/>
  <c r="H1963" i="14"/>
  <c r="L1962" i="14"/>
  <c r="H1962" i="14"/>
  <c r="L1961" i="14"/>
  <c r="H1961" i="14"/>
  <c r="L1960" i="14"/>
  <c r="H1960" i="14"/>
  <c r="L1959" i="14"/>
  <c r="H1959" i="14"/>
  <c r="L1958" i="14"/>
  <c r="H1958" i="14"/>
  <c r="L1957" i="14"/>
  <c r="H1957" i="14"/>
  <c r="L1956" i="14"/>
  <c r="H1956" i="14"/>
  <c r="L1955" i="14"/>
  <c r="H1955" i="14"/>
  <c r="L1954" i="14"/>
  <c r="H1954" i="14"/>
  <c r="L1953" i="14"/>
  <c r="H1953" i="14"/>
  <c r="L1952" i="14"/>
  <c r="H1952" i="14"/>
  <c r="L1951" i="14"/>
  <c r="H1951" i="14"/>
  <c r="L1950" i="14"/>
  <c r="H1950" i="14"/>
  <c r="L1949" i="14"/>
  <c r="H1949" i="14"/>
  <c r="L1948" i="14"/>
  <c r="H1948" i="14"/>
  <c r="L1947" i="14"/>
  <c r="H1947" i="14"/>
  <c r="L1946" i="14"/>
  <c r="H1946" i="14"/>
  <c r="L1945" i="14"/>
  <c r="H1945" i="14"/>
  <c r="L1944" i="14"/>
  <c r="H1944" i="14"/>
  <c r="L1943" i="14"/>
  <c r="H1943" i="14"/>
  <c r="L1942" i="14"/>
  <c r="H1942" i="14"/>
  <c r="L1941" i="14"/>
  <c r="H1941" i="14"/>
  <c r="L1940" i="14"/>
  <c r="H1940" i="14"/>
  <c r="L1939" i="14"/>
  <c r="H1939" i="14"/>
  <c r="L1938" i="14"/>
  <c r="H1938" i="14"/>
  <c r="L1937" i="14"/>
  <c r="H1937" i="14"/>
  <c r="L1936" i="14"/>
  <c r="H1936" i="14"/>
  <c r="L1935" i="14"/>
  <c r="H1935" i="14"/>
  <c r="L1934" i="14"/>
  <c r="H1934" i="14"/>
  <c r="L1933" i="14"/>
  <c r="H1933" i="14"/>
  <c r="L1932" i="14"/>
  <c r="H1932" i="14"/>
  <c r="L1931" i="14"/>
  <c r="H1931" i="14"/>
  <c r="L1930" i="14"/>
  <c r="H1930" i="14"/>
  <c r="L1929" i="14"/>
  <c r="H1929" i="14"/>
  <c r="L1928" i="14"/>
  <c r="H1928" i="14"/>
  <c r="L1927" i="14"/>
  <c r="H1927" i="14"/>
  <c r="L1926" i="14"/>
  <c r="H1926" i="14"/>
  <c r="L1925" i="14"/>
  <c r="H1925" i="14"/>
  <c r="L1924" i="14"/>
  <c r="H1924" i="14"/>
  <c r="L1923" i="14"/>
  <c r="H1923" i="14"/>
  <c r="L1922" i="14"/>
  <c r="H1922" i="14"/>
  <c r="L1921" i="14"/>
  <c r="H1921" i="14"/>
  <c r="L1920" i="14"/>
  <c r="H1920" i="14"/>
  <c r="L1919" i="14"/>
  <c r="H1919" i="14"/>
  <c r="L1918" i="14"/>
  <c r="H1918" i="14"/>
  <c r="L1917" i="14"/>
  <c r="H1917" i="14"/>
  <c r="L1916" i="14"/>
  <c r="H1916" i="14"/>
  <c r="L1915" i="14"/>
  <c r="H1915" i="14"/>
  <c r="L1914" i="14"/>
  <c r="H1914" i="14"/>
  <c r="L1913" i="14"/>
  <c r="H1913" i="14"/>
  <c r="L1912" i="14"/>
  <c r="H1912" i="14"/>
  <c r="L1911" i="14"/>
  <c r="H1911" i="14"/>
  <c r="L1910" i="14"/>
  <c r="H1910" i="14"/>
  <c r="L1909" i="14"/>
  <c r="H1909" i="14"/>
  <c r="L1908" i="14"/>
  <c r="H1908" i="14"/>
  <c r="L1907" i="14"/>
  <c r="H1907" i="14"/>
  <c r="L1906" i="14"/>
  <c r="H1906" i="14"/>
  <c r="L1905" i="14"/>
  <c r="H1905" i="14"/>
  <c r="L1904" i="14"/>
  <c r="H1904" i="14"/>
  <c r="L1903" i="14"/>
  <c r="H1903" i="14"/>
  <c r="L1902" i="14"/>
  <c r="H1902" i="14"/>
  <c r="L1901" i="14"/>
  <c r="H1901" i="14"/>
  <c r="L1900" i="14"/>
  <c r="H1900" i="14"/>
  <c r="L1899" i="14"/>
  <c r="H1899" i="14"/>
  <c r="L1898" i="14"/>
  <c r="H1898" i="14"/>
  <c r="L1897" i="14"/>
  <c r="H1897" i="14"/>
  <c r="L1896" i="14"/>
  <c r="H1896" i="14"/>
  <c r="L1895" i="14"/>
  <c r="H1895" i="14"/>
  <c r="L1894" i="14"/>
  <c r="H1894" i="14"/>
  <c r="L1893" i="14"/>
  <c r="H1893" i="14"/>
  <c r="L1892" i="14"/>
  <c r="H1892" i="14"/>
  <c r="L1891" i="14"/>
  <c r="H1891" i="14"/>
  <c r="L1890" i="14"/>
  <c r="H1890" i="14"/>
  <c r="L1889" i="14"/>
  <c r="H1889" i="14"/>
  <c r="L1888" i="14"/>
  <c r="H1888" i="14"/>
  <c r="L1887" i="14"/>
  <c r="H1887" i="14"/>
  <c r="L1886" i="14"/>
  <c r="H1886" i="14"/>
  <c r="L1885" i="14"/>
  <c r="H1885" i="14"/>
  <c r="L1884" i="14"/>
  <c r="H1884" i="14"/>
  <c r="L1883" i="14"/>
  <c r="H1883" i="14"/>
  <c r="L1882" i="14"/>
  <c r="H1882" i="14"/>
  <c r="L1881" i="14"/>
  <c r="H1881" i="14"/>
  <c r="L1880" i="14"/>
  <c r="H1880" i="14"/>
  <c r="L1879" i="14"/>
  <c r="H1879" i="14"/>
  <c r="L1878" i="14"/>
  <c r="H1878" i="14"/>
  <c r="L1877" i="14"/>
  <c r="H1877" i="14"/>
  <c r="L1876" i="14"/>
  <c r="H1876" i="14"/>
  <c r="L1875" i="14"/>
  <c r="H1875" i="14"/>
  <c r="L1874" i="14"/>
  <c r="H1874" i="14"/>
  <c r="L1873" i="14"/>
  <c r="H1873" i="14"/>
  <c r="L1872" i="14"/>
  <c r="H1872" i="14"/>
  <c r="L1871" i="14"/>
  <c r="H1871" i="14"/>
  <c r="L1870" i="14"/>
  <c r="H1870" i="14"/>
  <c r="L1869" i="14"/>
  <c r="H1869" i="14"/>
  <c r="L1868" i="14"/>
  <c r="H1868" i="14"/>
  <c r="L1867" i="14"/>
  <c r="H1867" i="14"/>
  <c r="L1866" i="14"/>
  <c r="H1866" i="14"/>
  <c r="L1865" i="14"/>
  <c r="H1865" i="14"/>
  <c r="L1864" i="14"/>
  <c r="H1864" i="14"/>
  <c r="L1863" i="14"/>
  <c r="H1863" i="14"/>
  <c r="L1862" i="14"/>
  <c r="H1862" i="14"/>
  <c r="L1861" i="14"/>
  <c r="H1861" i="14"/>
  <c r="L1860" i="14"/>
  <c r="H1860" i="14"/>
  <c r="L1859" i="14"/>
  <c r="H1859" i="14"/>
  <c r="L1858" i="14"/>
  <c r="H1858" i="14"/>
  <c r="L1857" i="14"/>
  <c r="H1857" i="14"/>
  <c r="L1856" i="14"/>
  <c r="H1856" i="14"/>
  <c r="L1855" i="14"/>
  <c r="H1855" i="14"/>
  <c r="L1854" i="14"/>
  <c r="H1854" i="14"/>
  <c r="L1853" i="14"/>
  <c r="H1853" i="14"/>
  <c r="L1852" i="14"/>
  <c r="H1852" i="14"/>
  <c r="L1851" i="14"/>
  <c r="H1851" i="14"/>
  <c r="L1850" i="14"/>
  <c r="H1850" i="14"/>
  <c r="L1849" i="14"/>
  <c r="H1849" i="14"/>
  <c r="L1848" i="14"/>
  <c r="H1848" i="14"/>
  <c r="L1847" i="14"/>
  <c r="H1847" i="14"/>
  <c r="L1846" i="14"/>
  <c r="H1846" i="14"/>
  <c r="L1845" i="14"/>
  <c r="H1845" i="14"/>
  <c r="L1844" i="14"/>
  <c r="H1844" i="14"/>
  <c r="L1843" i="14"/>
  <c r="H1843" i="14"/>
  <c r="L1842" i="14"/>
  <c r="H1842" i="14"/>
  <c r="L1841" i="14"/>
  <c r="H1841" i="14"/>
  <c r="L1840" i="14"/>
  <c r="H1840" i="14"/>
  <c r="L1839" i="14"/>
  <c r="H1839" i="14"/>
  <c r="L1838" i="14"/>
  <c r="H1838" i="14"/>
  <c r="L1837" i="14"/>
  <c r="H1837" i="14"/>
  <c r="L1836" i="14"/>
  <c r="H1836" i="14"/>
  <c r="L1835" i="14"/>
  <c r="H1835" i="14"/>
  <c r="L1834" i="14"/>
  <c r="H1834" i="14"/>
  <c r="L1833" i="14"/>
  <c r="H1833" i="14"/>
  <c r="L1832" i="14"/>
  <c r="H1832" i="14"/>
  <c r="L1831" i="14"/>
  <c r="H1831" i="14"/>
  <c r="L1830" i="14"/>
  <c r="H1830" i="14"/>
  <c r="L1829" i="14"/>
  <c r="H1829" i="14"/>
  <c r="L1828" i="14"/>
  <c r="H1828" i="14"/>
  <c r="L1827" i="14"/>
  <c r="H1827" i="14"/>
  <c r="L1826" i="14"/>
  <c r="H1826" i="14"/>
  <c r="L1825" i="14"/>
  <c r="H1825" i="14"/>
  <c r="L1824" i="14"/>
  <c r="H1824" i="14"/>
  <c r="L1823" i="14"/>
  <c r="H1823" i="14"/>
  <c r="L1822" i="14"/>
  <c r="H1822" i="14"/>
  <c r="L1821" i="14"/>
  <c r="H1821" i="14"/>
  <c r="L1820" i="14"/>
  <c r="H1820" i="14"/>
  <c r="L1819" i="14"/>
  <c r="H1819" i="14"/>
  <c r="L1818" i="14"/>
  <c r="H1818" i="14"/>
  <c r="L1817" i="14"/>
  <c r="H1817" i="14"/>
  <c r="L1816" i="14"/>
  <c r="H1816" i="14"/>
  <c r="L1815" i="14"/>
  <c r="H1815" i="14"/>
  <c r="L1814" i="14"/>
  <c r="H1814" i="14"/>
  <c r="L1813" i="14"/>
  <c r="H1813" i="14"/>
  <c r="L1812" i="14"/>
  <c r="H1812" i="14"/>
  <c r="L1811" i="14"/>
  <c r="H1811" i="14"/>
  <c r="L1810" i="14"/>
  <c r="H1810" i="14"/>
  <c r="L1809" i="14"/>
  <c r="H1809" i="14"/>
  <c r="L1808" i="14"/>
  <c r="H1808" i="14"/>
  <c r="L1807" i="14"/>
  <c r="H1807" i="14"/>
  <c r="L1806" i="14"/>
  <c r="H1806" i="14"/>
  <c r="L1805" i="14"/>
  <c r="H1805" i="14"/>
  <c r="L1804" i="14"/>
  <c r="H1804" i="14"/>
  <c r="L1803" i="14"/>
  <c r="H1803" i="14"/>
  <c r="L1802" i="14"/>
  <c r="H1802" i="14"/>
  <c r="L1801" i="14"/>
  <c r="H1801" i="14"/>
  <c r="L1800" i="14"/>
  <c r="H1800" i="14"/>
  <c r="L1799" i="14"/>
  <c r="H1799" i="14"/>
  <c r="L1798" i="14"/>
  <c r="H1798" i="14"/>
  <c r="L1797" i="14"/>
  <c r="H1797" i="14"/>
  <c r="L1796" i="14"/>
  <c r="H1796" i="14"/>
  <c r="L1795" i="14"/>
  <c r="H1795" i="14"/>
  <c r="L1794" i="14"/>
  <c r="H1794" i="14"/>
  <c r="L1793" i="14"/>
  <c r="H1793" i="14"/>
  <c r="L1792" i="14"/>
  <c r="H1792" i="14"/>
  <c r="L1791" i="14"/>
  <c r="H1791" i="14"/>
  <c r="L1790" i="14"/>
  <c r="H1790" i="14"/>
  <c r="L1789" i="14"/>
  <c r="H1789" i="14"/>
  <c r="L1788" i="14"/>
  <c r="H1788" i="14"/>
  <c r="L1787" i="14"/>
  <c r="H1787" i="14"/>
  <c r="L1786" i="14"/>
  <c r="H1786" i="14"/>
  <c r="L1785" i="14"/>
  <c r="H1785" i="14"/>
  <c r="L1784" i="14"/>
  <c r="H1784" i="14"/>
  <c r="L1783" i="14"/>
  <c r="H1783" i="14"/>
  <c r="L1782" i="14"/>
  <c r="H1782" i="14"/>
  <c r="L1781" i="14"/>
  <c r="H1781" i="14"/>
  <c r="L1780" i="14"/>
  <c r="H1780" i="14"/>
  <c r="L1779" i="14"/>
  <c r="H1779" i="14"/>
  <c r="L1778" i="14"/>
  <c r="H1778" i="14"/>
  <c r="L1777" i="14"/>
  <c r="H1777" i="14"/>
  <c r="L1776" i="14"/>
  <c r="H1776" i="14"/>
  <c r="L1775" i="14"/>
  <c r="H1775" i="14"/>
  <c r="L1774" i="14"/>
  <c r="H1774" i="14"/>
  <c r="L1773" i="14"/>
  <c r="H1773" i="14"/>
  <c r="L1772" i="14"/>
  <c r="H1772" i="14"/>
  <c r="L1771" i="14"/>
  <c r="H1771" i="14"/>
  <c r="L1770" i="14"/>
  <c r="H1770" i="14"/>
  <c r="L1769" i="14"/>
  <c r="H1769" i="14"/>
  <c r="L1768" i="14"/>
  <c r="H1768" i="14"/>
  <c r="L1767" i="14"/>
  <c r="H1767" i="14"/>
  <c r="L1766" i="14"/>
  <c r="H1766" i="14"/>
  <c r="L1765" i="14"/>
  <c r="H1765" i="14"/>
  <c r="L1764" i="14"/>
  <c r="H1764" i="14"/>
  <c r="L1763" i="14"/>
  <c r="H1763" i="14"/>
  <c r="L1762" i="14"/>
  <c r="H1762" i="14"/>
  <c r="L1761" i="14"/>
  <c r="H1761" i="14"/>
  <c r="L1760" i="14"/>
  <c r="H1760" i="14"/>
  <c r="L1759" i="14"/>
  <c r="H1759" i="14"/>
  <c r="L1758" i="14"/>
  <c r="H1758" i="14"/>
  <c r="L1757" i="14"/>
  <c r="H1757" i="14"/>
  <c r="L1756" i="14"/>
  <c r="H1756" i="14"/>
  <c r="L1755" i="14"/>
  <c r="H1755" i="14"/>
  <c r="L1754" i="14"/>
  <c r="H1754" i="14"/>
  <c r="L1753" i="14"/>
  <c r="H1753" i="14"/>
  <c r="L1752" i="14"/>
  <c r="H1752" i="14"/>
  <c r="L1751" i="14"/>
  <c r="H1751" i="14"/>
  <c r="L1750" i="14"/>
  <c r="H1750" i="14"/>
  <c r="L1749" i="14"/>
  <c r="H1749" i="14"/>
  <c r="L1748" i="14"/>
  <c r="H1748" i="14"/>
  <c r="L1747" i="14"/>
  <c r="H1747" i="14"/>
  <c r="L1746" i="14"/>
  <c r="H1746" i="14"/>
  <c r="L1745" i="14"/>
  <c r="H1745" i="14"/>
  <c r="L1744" i="14"/>
  <c r="H1744" i="14"/>
  <c r="L1743" i="14"/>
  <c r="H1743" i="14"/>
  <c r="L1742" i="14"/>
  <c r="H1742" i="14"/>
  <c r="L1741" i="14"/>
  <c r="H1741" i="14"/>
  <c r="L1740" i="14"/>
  <c r="H1740" i="14"/>
  <c r="L1739" i="14"/>
  <c r="H1739" i="14"/>
  <c r="L1738" i="14"/>
  <c r="H1738" i="14"/>
  <c r="L1737" i="14"/>
  <c r="H1737" i="14"/>
  <c r="L1736" i="14"/>
  <c r="H1736" i="14"/>
  <c r="L1735" i="14"/>
  <c r="H1735" i="14"/>
  <c r="L1734" i="14"/>
  <c r="H1734" i="14"/>
  <c r="L1733" i="14"/>
  <c r="H1733" i="14"/>
  <c r="L1732" i="14"/>
  <c r="H1732" i="14"/>
  <c r="L1731" i="14"/>
  <c r="H1731" i="14"/>
  <c r="L1730" i="14"/>
  <c r="H1730" i="14"/>
  <c r="L1729" i="14"/>
  <c r="H1729" i="14"/>
  <c r="L1728" i="14"/>
  <c r="H1728" i="14"/>
  <c r="L1727" i="14"/>
  <c r="H1727" i="14"/>
  <c r="L1726" i="14"/>
  <c r="H1726" i="14"/>
  <c r="L1725" i="14"/>
  <c r="H1725" i="14"/>
  <c r="L1724" i="14"/>
  <c r="H1724" i="14"/>
  <c r="L1723" i="14"/>
  <c r="H1723" i="14"/>
  <c r="L1722" i="14"/>
  <c r="H1722" i="14"/>
  <c r="L1721" i="14"/>
  <c r="H1721" i="14"/>
  <c r="L1720" i="14"/>
  <c r="H1720" i="14"/>
  <c r="L1719" i="14"/>
  <c r="H1719" i="14"/>
  <c r="L1718" i="14"/>
  <c r="H1718" i="14"/>
  <c r="L1717" i="14"/>
  <c r="H1717" i="14"/>
  <c r="L1716" i="14"/>
  <c r="H1716" i="14"/>
  <c r="L1715" i="14"/>
  <c r="H1715" i="14"/>
  <c r="L1714" i="14"/>
  <c r="H1714" i="14"/>
  <c r="L1713" i="14"/>
  <c r="H1713" i="14"/>
  <c r="L1712" i="14"/>
  <c r="H1712" i="14"/>
  <c r="L1711" i="14"/>
  <c r="H1711" i="14"/>
  <c r="L1710" i="14"/>
  <c r="H1710" i="14"/>
  <c r="L1709" i="14"/>
  <c r="H1709" i="14"/>
  <c r="L1708" i="14"/>
  <c r="H1708" i="14"/>
  <c r="L1707" i="14"/>
  <c r="H1707" i="14"/>
  <c r="L1706" i="14"/>
  <c r="H1706" i="14"/>
  <c r="L1705" i="14"/>
  <c r="H1705" i="14"/>
  <c r="L1704" i="14"/>
  <c r="H1704" i="14"/>
  <c r="L1703" i="14"/>
  <c r="H1703" i="14"/>
  <c r="L1702" i="14"/>
  <c r="H1702" i="14"/>
  <c r="L1701" i="14"/>
  <c r="H1701" i="14"/>
  <c r="L1700" i="14"/>
  <c r="H1700" i="14"/>
  <c r="L1699" i="14"/>
  <c r="H1699" i="14"/>
  <c r="L1698" i="14"/>
  <c r="H1698" i="14"/>
  <c r="L1697" i="14"/>
  <c r="H1697" i="14"/>
  <c r="L1696" i="14"/>
  <c r="H1696" i="14"/>
  <c r="L1695" i="14"/>
  <c r="H1695" i="14"/>
  <c r="L1694" i="14"/>
  <c r="H1694" i="14"/>
  <c r="L1693" i="14"/>
  <c r="H1693" i="14"/>
  <c r="L1692" i="14"/>
  <c r="H1692" i="14"/>
  <c r="L1691" i="14"/>
  <c r="H1691" i="14"/>
  <c r="L1690" i="14"/>
  <c r="H1690" i="14"/>
  <c r="L1689" i="14"/>
  <c r="H1689" i="14"/>
  <c r="L1688" i="14"/>
  <c r="H1688" i="14"/>
  <c r="L1687" i="14"/>
  <c r="H1687" i="14"/>
  <c r="L1686" i="14"/>
  <c r="H1686" i="14"/>
  <c r="L1685" i="14"/>
  <c r="H1685" i="14"/>
  <c r="L1684" i="14"/>
  <c r="H1684" i="14"/>
  <c r="L1683" i="14"/>
  <c r="H1683" i="14"/>
  <c r="L1682" i="14"/>
  <c r="H1682" i="14"/>
  <c r="L1681" i="14"/>
  <c r="H1681" i="14"/>
  <c r="L1680" i="14"/>
  <c r="H1680" i="14"/>
  <c r="L1679" i="14"/>
  <c r="H1679" i="14"/>
  <c r="L1678" i="14"/>
  <c r="H1678" i="14"/>
  <c r="L1677" i="14"/>
  <c r="H1677" i="14"/>
  <c r="L1676" i="14"/>
  <c r="H1676" i="14"/>
  <c r="L1675" i="14"/>
  <c r="H1675" i="14"/>
  <c r="L1674" i="14"/>
  <c r="H1674" i="14"/>
  <c r="L1673" i="14"/>
  <c r="H1673" i="14"/>
  <c r="L1672" i="14"/>
  <c r="H1672" i="14"/>
  <c r="L1671" i="14"/>
  <c r="H1671" i="14"/>
  <c r="L1670" i="14"/>
  <c r="H1670" i="14"/>
  <c r="L1669" i="14"/>
  <c r="H1669" i="14"/>
  <c r="L1668" i="14"/>
  <c r="H1668" i="14"/>
  <c r="L1667" i="14"/>
  <c r="H1667" i="14"/>
  <c r="L1666" i="14"/>
  <c r="H1666" i="14"/>
  <c r="L1665" i="14"/>
  <c r="H1665" i="14"/>
  <c r="L1664" i="14"/>
  <c r="H1664" i="14"/>
  <c r="L1663" i="14"/>
  <c r="H1663" i="14"/>
  <c r="L1662" i="14"/>
  <c r="H1662" i="14"/>
  <c r="L1661" i="14"/>
  <c r="H1661" i="14"/>
  <c r="L1660" i="14"/>
  <c r="H1660" i="14"/>
  <c r="L1659" i="14"/>
  <c r="H1659" i="14"/>
  <c r="L1658" i="14"/>
  <c r="H1658" i="14"/>
  <c r="L1657" i="14"/>
  <c r="H1657" i="14"/>
  <c r="L1656" i="14"/>
  <c r="H1656" i="14"/>
  <c r="L1655" i="14"/>
  <c r="H1655" i="14"/>
  <c r="L1654" i="14"/>
  <c r="H1654" i="14"/>
  <c r="L1653" i="14"/>
  <c r="H1653" i="14"/>
  <c r="L1652" i="14"/>
  <c r="H1652" i="14"/>
  <c r="L1651" i="14"/>
  <c r="H1651" i="14"/>
  <c r="L1650" i="14"/>
  <c r="H1650" i="14"/>
  <c r="L1649" i="14"/>
  <c r="H1649" i="14"/>
  <c r="L1648" i="14"/>
  <c r="H1648" i="14"/>
  <c r="L1647" i="14"/>
  <c r="H1647" i="14"/>
  <c r="L1646" i="14"/>
  <c r="H1646" i="14"/>
  <c r="L1645" i="14"/>
  <c r="H1645" i="14"/>
  <c r="L1644" i="14"/>
  <c r="H1644" i="14"/>
  <c r="L1643" i="14"/>
  <c r="H1643" i="14"/>
  <c r="L1642" i="14"/>
  <c r="H1642" i="14"/>
  <c r="L1641" i="14"/>
  <c r="H1641" i="14"/>
  <c r="L1640" i="14"/>
  <c r="H1640" i="14"/>
  <c r="L1639" i="14"/>
  <c r="H1639" i="14"/>
  <c r="L1638" i="14"/>
  <c r="H1638" i="14"/>
  <c r="L1637" i="14"/>
  <c r="H1637" i="14"/>
  <c r="L1636" i="14"/>
  <c r="H1636" i="14"/>
  <c r="L1635" i="14"/>
  <c r="H1635" i="14"/>
  <c r="L1634" i="14"/>
  <c r="H1634" i="14"/>
  <c r="L1633" i="14"/>
  <c r="H1633" i="14"/>
  <c r="L1632" i="14"/>
  <c r="H1632" i="14"/>
  <c r="L1631" i="14"/>
  <c r="H1631" i="14"/>
  <c r="L1630" i="14"/>
  <c r="H1630" i="14"/>
  <c r="L1629" i="14"/>
  <c r="H1629" i="14"/>
  <c r="L1628" i="14"/>
  <c r="H1628" i="14"/>
  <c r="L1627" i="14"/>
  <c r="H1627" i="14"/>
  <c r="L1626" i="14"/>
  <c r="H1626" i="14"/>
  <c r="L1625" i="14"/>
  <c r="H1625" i="14"/>
  <c r="L1624" i="14"/>
  <c r="H1624" i="14"/>
  <c r="L1623" i="14"/>
  <c r="H1623" i="14"/>
  <c r="L1622" i="14"/>
  <c r="H1622" i="14"/>
  <c r="L1621" i="14"/>
  <c r="H1621" i="14"/>
  <c r="L1620" i="14"/>
  <c r="H1620" i="14"/>
  <c r="L1619" i="14"/>
  <c r="H1619" i="14"/>
  <c r="L1618" i="14"/>
  <c r="H1618" i="14"/>
  <c r="L1617" i="14"/>
  <c r="H1617" i="14"/>
  <c r="L1616" i="14"/>
  <c r="H1616" i="14"/>
  <c r="L1615" i="14"/>
  <c r="H1615" i="14"/>
  <c r="L1614" i="14"/>
  <c r="H1614" i="14"/>
  <c r="L1613" i="14"/>
  <c r="H1613" i="14"/>
  <c r="L1612" i="14"/>
  <c r="H1612" i="14"/>
  <c r="L1611" i="14"/>
  <c r="H1611" i="14"/>
  <c r="L1610" i="14"/>
  <c r="H1610" i="14"/>
  <c r="L1609" i="14"/>
  <c r="H1609" i="14"/>
  <c r="L1608" i="14"/>
  <c r="H1608" i="14"/>
  <c r="L1607" i="14"/>
  <c r="H1607" i="14"/>
  <c r="L1606" i="14"/>
  <c r="H1606" i="14"/>
  <c r="L1605" i="14"/>
  <c r="H1605" i="14"/>
  <c r="L1604" i="14"/>
  <c r="H1604" i="14"/>
  <c r="L1603" i="14"/>
  <c r="H1603" i="14"/>
  <c r="L1602" i="14"/>
  <c r="H1602" i="14"/>
  <c r="L1601" i="14"/>
  <c r="H1601" i="14"/>
  <c r="L1600" i="14"/>
  <c r="H1600" i="14"/>
  <c r="L1599" i="14"/>
  <c r="H1599" i="14"/>
  <c r="L1598" i="14"/>
  <c r="H1598" i="14"/>
  <c r="L1597" i="14"/>
  <c r="H1597" i="14"/>
  <c r="L1596" i="14"/>
  <c r="H1596" i="14"/>
  <c r="L1595" i="14"/>
  <c r="H1595" i="14"/>
  <c r="L1594" i="14"/>
  <c r="H1594" i="14"/>
  <c r="L1593" i="14"/>
  <c r="H1593" i="14"/>
  <c r="L1592" i="14"/>
  <c r="H1592" i="14"/>
  <c r="L1591" i="14"/>
  <c r="H1591" i="14"/>
  <c r="L1590" i="14"/>
  <c r="H1590" i="14"/>
  <c r="L1589" i="14"/>
  <c r="H1589" i="14"/>
  <c r="L1588" i="14"/>
  <c r="H1588" i="14"/>
  <c r="L1587" i="14"/>
  <c r="H1587" i="14"/>
  <c r="L1586" i="14"/>
  <c r="H1586" i="14"/>
  <c r="L1585" i="14"/>
  <c r="H1585" i="14"/>
  <c r="L1584" i="14"/>
  <c r="H1584" i="14"/>
  <c r="L1583" i="14"/>
  <c r="H1583" i="14"/>
  <c r="L1582" i="14"/>
  <c r="H1582" i="14"/>
  <c r="L1581" i="14"/>
  <c r="H1581" i="14"/>
  <c r="L1580" i="14"/>
  <c r="H1580" i="14"/>
  <c r="L1579" i="14"/>
  <c r="H1579" i="14"/>
  <c r="L1578" i="14"/>
  <c r="H1578" i="14"/>
  <c r="L1577" i="14"/>
  <c r="H1577" i="14"/>
  <c r="L1576" i="14"/>
  <c r="H1576" i="14"/>
  <c r="L1575" i="14"/>
  <c r="H1575" i="14"/>
  <c r="L1574" i="14"/>
  <c r="H1574" i="14"/>
  <c r="L1573" i="14"/>
  <c r="H1573" i="14"/>
  <c r="L1572" i="14"/>
  <c r="H1572" i="14"/>
  <c r="L1571" i="14"/>
  <c r="H1571" i="14"/>
  <c r="L1570" i="14"/>
  <c r="H1570" i="14"/>
  <c r="L1569" i="14"/>
  <c r="H1569" i="14"/>
  <c r="L1568" i="14"/>
  <c r="H1568" i="14"/>
  <c r="L1567" i="14"/>
  <c r="H1567" i="14"/>
  <c r="L1566" i="14"/>
  <c r="H1566" i="14"/>
  <c r="L1565" i="14"/>
  <c r="H1565" i="14"/>
  <c r="L1564" i="14"/>
  <c r="H1564" i="14"/>
  <c r="L1563" i="14"/>
  <c r="H1563" i="14"/>
  <c r="L1562" i="14"/>
  <c r="H1562" i="14"/>
  <c r="L1561" i="14"/>
  <c r="H1561" i="14"/>
  <c r="L1560" i="14"/>
  <c r="H1560" i="14"/>
  <c r="L1559" i="14"/>
  <c r="H1559" i="14"/>
  <c r="L1558" i="14"/>
  <c r="H1558" i="14"/>
  <c r="L1557" i="14"/>
  <c r="H1557" i="14"/>
  <c r="L1556" i="14"/>
  <c r="H1556" i="14"/>
  <c r="L1555" i="14"/>
  <c r="H1555" i="14"/>
  <c r="L1554" i="14"/>
  <c r="H1554" i="14"/>
  <c r="L1553" i="14"/>
  <c r="H1553" i="14"/>
  <c r="L1552" i="14"/>
  <c r="H1552" i="14"/>
  <c r="L1551" i="14"/>
  <c r="H1551" i="14"/>
  <c r="L1550" i="14"/>
  <c r="H1550" i="14"/>
  <c r="L1549" i="14"/>
  <c r="H1549" i="14"/>
  <c r="L1548" i="14"/>
  <c r="H1548" i="14"/>
  <c r="L1547" i="14"/>
  <c r="H1547" i="14"/>
  <c r="L1546" i="14"/>
  <c r="H1546" i="14"/>
  <c r="L1545" i="14"/>
  <c r="H1545" i="14"/>
  <c r="L1544" i="14"/>
  <c r="H1544" i="14"/>
  <c r="L1543" i="14"/>
  <c r="H1543" i="14"/>
  <c r="L1542" i="14"/>
  <c r="H1542" i="14"/>
  <c r="L1541" i="14"/>
  <c r="H1541" i="14"/>
  <c r="L1540" i="14"/>
  <c r="H1540" i="14"/>
  <c r="L1539" i="14"/>
  <c r="H1539" i="14"/>
  <c r="L1538" i="14"/>
  <c r="H1538" i="14"/>
  <c r="L1537" i="14"/>
  <c r="H1537" i="14"/>
  <c r="L1536" i="14"/>
  <c r="H1536" i="14"/>
  <c r="L1535" i="14"/>
  <c r="H1535" i="14"/>
  <c r="L1534" i="14"/>
  <c r="H1534" i="14"/>
  <c r="L1533" i="14"/>
  <c r="H1533" i="14"/>
  <c r="L1532" i="14"/>
  <c r="H1532" i="14"/>
  <c r="L1531" i="14"/>
  <c r="H1531" i="14"/>
  <c r="L1530" i="14"/>
  <c r="H1530" i="14"/>
  <c r="L1529" i="14"/>
  <c r="H1529" i="14"/>
  <c r="L1528" i="14"/>
  <c r="H1528" i="14"/>
  <c r="L1527" i="14"/>
  <c r="H1527" i="14"/>
  <c r="L1526" i="14"/>
  <c r="H1526" i="14"/>
  <c r="L1525" i="14"/>
  <c r="H1525" i="14"/>
  <c r="L1524" i="14"/>
  <c r="H1524" i="14"/>
  <c r="L1523" i="14"/>
  <c r="H1523" i="14"/>
  <c r="L1522" i="14"/>
  <c r="H1522" i="14"/>
  <c r="L1521" i="14"/>
  <c r="H1521" i="14"/>
  <c r="L1520" i="14"/>
  <c r="H1520" i="14"/>
  <c r="L1519" i="14"/>
  <c r="H1519" i="14"/>
  <c r="L1518" i="14"/>
  <c r="H1518" i="14"/>
  <c r="L1517" i="14"/>
  <c r="H1517" i="14"/>
  <c r="L1516" i="14"/>
  <c r="H1516" i="14"/>
  <c r="L1515" i="14"/>
  <c r="H1515" i="14"/>
  <c r="L1514" i="14"/>
  <c r="H1514" i="14"/>
  <c r="L1513" i="14"/>
  <c r="H1513" i="14"/>
  <c r="L1512" i="14"/>
  <c r="H1512" i="14"/>
  <c r="L1511" i="14"/>
  <c r="H1511" i="14"/>
  <c r="L1510" i="14"/>
  <c r="H1510" i="14"/>
  <c r="L1509" i="14"/>
  <c r="H1509" i="14"/>
  <c r="L1508" i="14"/>
  <c r="H1508" i="14"/>
  <c r="L1507" i="14"/>
  <c r="H1507" i="14"/>
  <c r="L1506" i="14"/>
  <c r="H1506" i="14"/>
  <c r="L1505" i="14"/>
  <c r="H1505" i="14"/>
  <c r="L1504" i="14"/>
  <c r="H1504" i="14"/>
  <c r="L1503" i="14"/>
  <c r="H1503" i="14"/>
  <c r="L1502" i="14"/>
  <c r="H1502" i="14"/>
  <c r="L1501" i="14"/>
  <c r="H1501" i="14"/>
  <c r="L1500" i="14"/>
  <c r="H1500" i="14"/>
  <c r="L1499" i="14"/>
  <c r="H1499" i="14"/>
  <c r="L1498" i="14"/>
  <c r="H1498" i="14"/>
  <c r="L1497" i="14"/>
  <c r="H1497" i="14"/>
  <c r="L1496" i="14"/>
  <c r="H1496" i="14"/>
  <c r="L1495" i="14"/>
  <c r="H1495" i="14"/>
  <c r="L1494" i="14"/>
  <c r="H1494" i="14"/>
  <c r="L1493" i="14"/>
  <c r="H1493" i="14"/>
  <c r="L1492" i="14"/>
  <c r="H1492" i="14"/>
  <c r="L1491" i="14"/>
  <c r="H1491" i="14"/>
  <c r="L1490" i="14"/>
  <c r="H1490" i="14"/>
  <c r="L1489" i="14"/>
  <c r="H1489" i="14"/>
  <c r="L1488" i="14"/>
  <c r="H1488" i="14"/>
  <c r="L1487" i="14"/>
  <c r="H1487" i="14"/>
  <c r="L1486" i="14"/>
  <c r="H1486" i="14"/>
  <c r="L1485" i="14"/>
  <c r="H1485" i="14"/>
  <c r="L1484" i="14"/>
  <c r="H1484" i="14"/>
  <c r="L1483" i="14"/>
  <c r="H1483" i="14"/>
  <c r="L1482" i="14"/>
  <c r="H1482" i="14"/>
  <c r="L1481" i="14"/>
  <c r="H1481" i="14"/>
  <c r="L1480" i="14"/>
  <c r="H1480" i="14"/>
  <c r="L1479" i="14"/>
  <c r="H1479" i="14"/>
  <c r="L1478" i="14"/>
  <c r="H1478" i="14"/>
  <c r="L1477" i="14"/>
  <c r="H1477" i="14"/>
  <c r="L1476" i="14"/>
  <c r="H1476" i="14"/>
  <c r="L1475" i="14"/>
  <c r="H1475" i="14"/>
  <c r="L1474" i="14"/>
  <c r="H1474" i="14"/>
  <c r="L1473" i="14"/>
  <c r="H1473" i="14"/>
  <c r="L1472" i="14"/>
  <c r="H1472" i="14"/>
  <c r="L1471" i="14"/>
  <c r="H1471" i="14"/>
  <c r="L1470" i="14"/>
  <c r="H1470" i="14"/>
  <c r="L1469" i="14"/>
  <c r="H1469" i="14"/>
  <c r="L1468" i="14"/>
  <c r="H1468" i="14"/>
  <c r="L1467" i="14"/>
  <c r="H1467" i="14"/>
  <c r="L1466" i="14"/>
  <c r="H1466" i="14"/>
  <c r="L1465" i="14"/>
  <c r="H1465" i="14"/>
  <c r="L1464" i="14"/>
  <c r="H1464" i="14"/>
  <c r="L1463" i="14"/>
  <c r="H1463" i="14"/>
  <c r="L1462" i="14"/>
  <c r="H1462" i="14"/>
  <c r="L1461" i="14"/>
  <c r="H1461" i="14"/>
  <c r="L1460" i="14"/>
  <c r="H1460" i="14"/>
  <c r="L1459" i="14"/>
  <c r="H1459" i="14"/>
  <c r="L1458" i="14"/>
  <c r="H1458" i="14"/>
  <c r="L1457" i="14"/>
  <c r="H1457" i="14"/>
  <c r="L1456" i="14"/>
  <c r="H1456" i="14"/>
  <c r="L1455" i="14"/>
  <c r="H1455" i="14"/>
  <c r="L1454" i="14"/>
  <c r="H1454" i="14"/>
  <c r="L1453" i="14"/>
  <c r="H1453" i="14"/>
  <c r="L1452" i="14"/>
  <c r="H1452" i="14"/>
  <c r="L1451" i="14"/>
  <c r="H1451" i="14"/>
  <c r="L1450" i="14"/>
  <c r="H1450" i="14"/>
  <c r="L1449" i="14"/>
  <c r="H1449" i="14"/>
  <c r="L1448" i="14"/>
  <c r="H1448" i="14"/>
  <c r="L1447" i="14"/>
  <c r="H1447" i="14"/>
  <c r="L1446" i="14"/>
  <c r="H1446" i="14"/>
  <c r="L1445" i="14"/>
  <c r="H1445" i="14"/>
  <c r="L1444" i="14"/>
  <c r="H1444" i="14"/>
  <c r="L1443" i="14"/>
  <c r="H1443" i="14"/>
  <c r="L1442" i="14"/>
  <c r="H1442" i="14"/>
  <c r="L1441" i="14"/>
  <c r="H1441" i="14"/>
  <c r="L1440" i="14"/>
  <c r="H1440" i="14"/>
  <c r="L1439" i="14"/>
  <c r="H1439" i="14"/>
  <c r="L1438" i="14"/>
  <c r="H1438" i="14"/>
  <c r="L1437" i="14"/>
  <c r="H1437" i="14"/>
  <c r="L1436" i="14"/>
  <c r="H1436" i="14"/>
  <c r="L1435" i="14"/>
  <c r="H1435" i="14"/>
  <c r="L1434" i="14"/>
  <c r="H1434" i="14"/>
  <c r="L1433" i="14"/>
  <c r="H1433" i="14"/>
  <c r="L1432" i="14"/>
  <c r="H1432" i="14"/>
  <c r="L1431" i="14"/>
  <c r="H1431" i="14"/>
  <c r="L1430" i="14"/>
  <c r="H1430" i="14"/>
  <c r="L1429" i="14"/>
  <c r="H1429" i="14"/>
  <c r="L1428" i="14"/>
  <c r="H1428" i="14"/>
  <c r="L1427" i="14"/>
  <c r="H1427" i="14"/>
  <c r="L1426" i="14"/>
  <c r="H1426" i="14"/>
  <c r="L1425" i="14"/>
  <c r="H1425" i="14"/>
  <c r="L1424" i="14"/>
  <c r="H1424" i="14"/>
  <c r="L1423" i="14"/>
  <c r="H1423" i="14"/>
  <c r="L1422" i="14"/>
  <c r="H1422" i="14"/>
  <c r="L1421" i="14"/>
  <c r="H1421" i="14"/>
  <c r="L1420" i="14"/>
  <c r="H1420" i="14"/>
  <c r="L1419" i="14"/>
  <c r="H1419" i="14"/>
  <c r="L1418" i="14"/>
  <c r="H1418" i="14"/>
  <c r="L1417" i="14"/>
  <c r="H1417" i="14"/>
  <c r="L1416" i="14"/>
  <c r="H1416" i="14"/>
  <c r="L1415" i="14"/>
  <c r="H1415" i="14"/>
  <c r="L1414" i="14"/>
  <c r="H1414" i="14"/>
  <c r="L1413" i="14"/>
  <c r="H1413" i="14"/>
  <c r="L1412" i="14"/>
  <c r="H1412" i="14"/>
  <c r="L1411" i="14"/>
  <c r="H1411" i="14"/>
  <c r="L1410" i="14"/>
  <c r="H1410" i="14"/>
  <c r="L1409" i="14"/>
  <c r="H1409" i="14"/>
  <c r="L1408" i="14"/>
  <c r="H1408" i="14"/>
  <c r="L1407" i="14"/>
  <c r="H1407" i="14"/>
  <c r="L1406" i="14"/>
  <c r="H1406" i="14"/>
  <c r="L1405" i="14"/>
  <c r="H1405" i="14"/>
  <c r="L1404" i="14"/>
  <c r="H1404" i="14"/>
  <c r="L1403" i="14"/>
  <c r="H1403" i="14"/>
  <c r="L1402" i="14"/>
  <c r="H1402" i="14"/>
  <c r="L1401" i="14"/>
  <c r="H1401" i="14"/>
  <c r="L1400" i="14"/>
  <c r="H1400" i="14"/>
  <c r="L1399" i="14"/>
  <c r="H1399" i="14"/>
  <c r="L1398" i="14"/>
  <c r="H1398" i="14"/>
  <c r="L1397" i="14"/>
  <c r="H1397" i="14"/>
  <c r="L1396" i="14"/>
  <c r="H1396" i="14"/>
  <c r="L1395" i="14"/>
  <c r="H1395" i="14"/>
  <c r="L1394" i="14"/>
  <c r="H1394" i="14"/>
  <c r="L1393" i="14"/>
  <c r="H1393" i="14"/>
  <c r="L1392" i="14"/>
  <c r="H1392" i="14"/>
  <c r="L1391" i="14"/>
  <c r="H1391" i="14"/>
  <c r="L1390" i="14"/>
  <c r="H1390" i="14"/>
  <c r="L1389" i="14"/>
  <c r="H1389" i="14"/>
  <c r="L1388" i="14"/>
  <c r="H1388" i="14"/>
  <c r="L1387" i="14"/>
  <c r="H1387" i="14"/>
  <c r="L1386" i="14"/>
  <c r="H1386" i="14"/>
  <c r="L1385" i="14"/>
  <c r="H1385" i="14"/>
  <c r="L1384" i="14"/>
  <c r="H1384" i="14"/>
  <c r="L1383" i="14"/>
  <c r="H1383" i="14"/>
  <c r="L1382" i="14"/>
  <c r="H1382" i="14"/>
  <c r="L1381" i="14"/>
  <c r="H1381" i="14"/>
  <c r="L1380" i="14"/>
  <c r="H1380" i="14"/>
  <c r="L1379" i="14"/>
  <c r="H1379" i="14"/>
  <c r="L1378" i="14"/>
  <c r="H1378" i="14"/>
  <c r="L1377" i="14"/>
  <c r="H1377" i="14"/>
  <c r="L1376" i="14"/>
  <c r="H1376" i="14"/>
  <c r="L1375" i="14"/>
  <c r="H1375" i="14"/>
  <c r="L1374" i="14"/>
  <c r="H1374" i="14"/>
  <c r="L1373" i="14"/>
  <c r="H1373" i="14"/>
  <c r="L1372" i="14"/>
  <c r="H1372" i="14"/>
  <c r="L1371" i="14"/>
  <c r="H1371" i="14"/>
  <c r="L1370" i="14"/>
  <c r="H1370" i="14"/>
  <c r="L1369" i="14"/>
  <c r="H1369" i="14"/>
  <c r="L1368" i="14"/>
  <c r="H1368" i="14"/>
  <c r="L1367" i="14"/>
  <c r="H1367" i="14"/>
  <c r="L1366" i="14"/>
  <c r="H1366" i="14"/>
  <c r="L1365" i="14"/>
  <c r="H1365" i="14"/>
  <c r="L1364" i="14"/>
  <c r="H1364" i="14"/>
  <c r="L1363" i="14"/>
  <c r="H1363" i="14"/>
  <c r="L1362" i="14"/>
  <c r="H1362" i="14"/>
  <c r="L1361" i="14"/>
  <c r="H1361" i="14"/>
  <c r="L1360" i="14"/>
  <c r="H1360" i="14"/>
  <c r="L1359" i="14"/>
  <c r="H1359" i="14"/>
  <c r="L1358" i="14"/>
  <c r="H1358" i="14"/>
  <c r="L1357" i="14"/>
  <c r="H1357" i="14"/>
  <c r="L1356" i="14"/>
  <c r="H1356" i="14"/>
  <c r="L1355" i="14"/>
  <c r="H1355" i="14"/>
  <c r="L1354" i="14"/>
  <c r="H1354" i="14"/>
  <c r="L1353" i="14"/>
  <c r="H1353" i="14"/>
  <c r="L1352" i="14"/>
  <c r="H1352" i="14"/>
  <c r="L1351" i="14"/>
  <c r="H1351" i="14"/>
  <c r="L1350" i="14"/>
  <c r="H1350" i="14"/>
  <c r="L1349" i="14"/>
  <c r="H1349" i="14"/>
  <c r="L1348" i="14"/>
  <c r="H1348" i="14"/>
  <c r="L1347" i="14"/>
  <c r="H1347" i="14"/>
  <c r="L1346" i="14"/>
  <c r="H1346" i="14"/>
  <c r="L1345" i="14"/>
  <c r="H1345" i="14"/>
  <c r="L1344" i="14"/>
  <c r="H1344" i="14"/>
  <c r="L1343" i="14"/>
  <c r="H1343" i="14"/>
  <c r="L1342" i="14"/>
  <c r="H1342" i="14"/>
  <c r="L1341" i="14"/>
  <c r="H1341" i="14"/>
  <c r="L1340" i="14"/>
  <c r="H1340" i="14"/>
  <c r="L1339" i="14"/>
  <c r="H1339" i="14"/>
  <c r="L1338" i="14"/>
  <c r="H1338" i="14"/>
  <c r="L1337" i="14"/>
  <c r="H1337" i="14"/>
  <c r="L1336" i="14"/>
  <c r="H1336" i="14"/>
  <c r="L1335" i="14"/>
  <c r="H1335" i="14"/>
  <c r="L1334" i="14"/>
  <c r="H1334" i="14"/>
  <c r="L1333" i="14"/>
  <c r="H1333" i="14"/>
  <c r="L1332" i="14"/>
  <c r="H1332" i="14"/>
  <c r="L1331" i="14"/>
  <c r="H1331" i="14"/>
  <c r="L1330" i="14"/>
  <c r="H1330" i="14"/>
  <c r="L1329" i="14"/>
  <c r="H1329" i="14"/>
  <c r="L1328" i="14"/>
  <c r="H1328" i="14"/>
  <c r="L1327" i="14"/>
  <c r="H1327" i="14"/>
  <c r="L1326" i="14"/>
  <c r="H1326" i="14"/>
  <c r="L1325" i="14"/>
  <c r="H1325" i="14"/>
  <c r="L1324" i="14"/>
  <c r="H1324" i="14"/>
  <c r="L1323" i="14"/>
  <c r="H1323" i="14"/>
  <c r="L1322" i="14"/>
  <c r="H1322" i="14"/>
  <c r="L1321" i="14"/>
  <c r="H1321" i="14"/>
  <c r="L1320" i="14"/>
  <c r="H1320" i="14"/>
  <c r="L1319" i="14"/>
  <c r="H1319" i="14"/>
  <c r="L1318" i="14"/>
  <c r="H1318" i="14"/>
  <c r="L1317" i="14"/>
  <c r="H1317" i="14"/>
  <c r="L1316" i="14"/>
  <c r="H1316" i="14"/>
  <c r="L1315" i="14"/>
  <c r="H1315" i="14"/>
  <c r="L1314" i="14"/>
  <c r="H1314" i="14"/>
  <c r="L1313" i="14"/>
  <c r="H1313" i="14"/>
  <c r="L1312" i="14"/>
  <c r="H1312" i="14"/>
  <c r="L1311" i="14"/>
  <c r="H1311" i="14"/>
  <c r="L1310" i="14"/>
  <c r="H1310" i="14"/>
  <c r="L1309" i="14"/>
  <c r="H1309" i="14"/>
  <c r="L1308" i="14"/>
  <c r="H1308" i="14"/>
  <c r="L1307" i="14"/>
  <c r="H1307" i="14"/>
  <c r="L1306" i="14"/>
  <c r="H1306" i="14"/>
  <c r="L1305" i="14"/>
  <c r="H1305" i="14"/>
  <c r="L1304" i="14"/>
  <c r="H1304" i="14"/>
  <c r="L1303" i="14"/>
  <c r="H1303" i="14"/>
  <c r="L1302" i="14"/>
  <c r="H1302" i="14"/>
  <c r="L1301" i="14"/>
  <c r="H1301" i="14"/>
  <c r="L1300" i="14"/>
  <c r="H1300" i="14"/>
  <c r="L1299" i="14"/>
  <c r="H1299" i="14"/>
  <c r="L1298" i="14"/>
  <c r="H1298" i="14"/>
  <c r="L1297" i="14"/>
  <c r="H1297" i="14"/>
  <c r="L1296" i="14"/>
  <c r="H1296" i="14"/>
  <c r="L1295" i="14"/>
  <c r="H1295" i="14"/>
  <c r="L1294" i="14"/>
  <c r="H1294" i="14"/>
  <c r="L1293" i="14"/>
  <c r="H1293" i="14"/>
  <c r="L1292" i="14"/>
  <c r="H1292" i="14"/>
  <c r="L1291" i="14"/>
  <c r="H1291" i="14"/>
  <c r="L1290" i="14"/>
  <c r="H1290" i="14"/>
  <c r="L1289" i="14"/>
  <c r="H1289" i="14"/>
  <c r="L1288" i="14"/>
  <c r="H1288" i="14"/>
  <c r="L1287" i="14"/>
  <c r="H1287" i="14"/>
  <c r="L1286" i="14"/>
  <c r="H1286" i="14"/>
  <c r="L1285" i="14"/>
  <c r="H1285" i="14"/>
  <c r="L1284" i="14"/>
  <c r="H1284" i="14"/>
  <c r="L1283" i="14"/>
  <c r="H1283" i="14"/>
  <c r="L1282" i="14"/>
  <c r="H1282" i="14"/>
  <c r="L1281" i="14"/>
  <c r="H1281" i="14"/>
  <c r="L1280" i="14"/>
  <c r="H1280" i="14"/>
  <c r="L1279" i="14"/>
  <c r="H1279" i="14"/>
  <c r="L1278" i="14"/>
  <c r="H1278" i="14"/>
  <c r="L1277" i="14"/>
  <c r="H1277" i="14"/>
  <c r="L1276" i="14"/>
  <c r="H1276" i="14"/>
  <c r="L1275" i="14"/>
  <c r="H1275" i="14"/>
  <c r="L1274" i="14"/>
  <c r="H1274" i="14"/>
  <c r="L1273" i="14"/>
  <c r="H1273" i="14"/>
  <c r="L1272" i="14"/>
  <c r="H1272" i="14"/>
  <c r="L1271" i="14"/>
  <c r="H1271" i="14"/>
  <c r="L1270" i="14"/>
  <c r="H1270" i="14"/>
  <c r="L1269" i="14"/>
  <c r="H1269" i="14"/>
  <c r="L1268" i="14"/>
  <c r="H1268" i="14"/>
  <c r="L1267" i="14"/>
  <c r="H1267" i="14"/>
  <c r="L1266" i="14"/>
  <c r="H1266" i="14"/>
  <c r="L1265" i="14"/>
  <c r="H1265" i="14"/>
  <c r="L1264" i="14"/>
  <c r="H1264" i="14"/>
  <c r="L1263" i="14"/>
  <c r="H1263" i="14"/>
  <c r="L1262" i="14"/>
  <c r="H1262" i="14"/>
  <c r="L1261" i="14"/>
  <c r="H1261" i="14"/>
  <c r="L1260" i="14"/>
  <c r="H1260" i="14"/>
  <c r="L1259" i="14"/>
  <c r="H1259" i="14"/>
  <c r="L1258" i="14"/>
  <c r="H1258" i="14"/>
  <c r="L1257" i="14"/>
  <c r="H1257" i="14"/>
  <c r="L1256" i="14"/>
  <c r="H1256" i="14"/>
  <c r="L1255" i="14"/>
  <c r="H1255" i="14"/>
  <c r="L1254" i="14"/>
  <c r="H1254" i="14"/>
  <c r="L1253" i="14"/>
  <c r="H1253" i="14"/>
  <c r="L1252" i="14"/>
  <c r="H1252" i="14"/>
  <c r="L1251" i="14"/>
  <c r="H1251" i="14"/>
  <c r="L1250" i="14"/>
  <c r="H1250" i="14"/>
  <c r="L1249" i="14"/>
  <c r="H1249" i="14"/>
  <c r="L1248" i="14"/>
  <c r="H1248" i="14"/>
  <c r="L1247" i="14"/>
  <c r="H1247" i="14"/>
  <c r="L1246" i="14"/>
  <c r="H1246" i="14"/>
  <c r="L1245" i="14"/>
  <c r="H1245" i="14"/>
  <c r="L1244" i="14"/>
  <c r="H1244" i="14"/>
  <c r="L1243" i="14"/>
  <c r="H1243" i="14"/>
  <c r="L1242" i="14"/>
  <c r="H1242" i="14"/>
  <c r="L1241" i="14"/>
  <c r="H1241" i="14"/>
  <c r="L1240" i="14"/>
  <c r="H1240" i="14"/>
  <c r="L1239" i="14"/>
  <c r="H1239" i="14"/>
  <c r="L1238" i="14"/>
  <c r="H1238" i="14"/>
  <c r="L1237" i="14"/>
  <c r="H1237" i="14"/>
  <c r="L1236" i="14"/>
  <c r="H1236" i="14"/>
  <c r="L1235" i="14"/>
  <c r="H1235" i="14"/>
  <c r="L1234" i="14"/>
  <c r="H1234" i="14"/>
  <c r="L1233" i="14"/>
  <c r="H1233" i="14"/>
  <c r="L1232" i="14"/>
  <c r="H1232" i="14"/>
  <c r="L1231" i="14"/>
  <c r="H1231" i="14"/>
  <c r="L1230" i="14"/>
  <c r="H1230" i="14"/>
  <c r="L1229" i="14"/>
  <c r="H1229" i="14"/>
  <c r="L1228" i="14"/>
  <c r="H1228" i="14"/>
  <c r="L1227" i="14"/>
  <c r="H1227" i="14"/>
  <c r="L1226" i="14"/>
  <c r="H1226" i="14"/>
  <c r="L1225" i="14"/>
  <c r="H1225" i="14"/>
  <c r="L1224" i="14"/>
  <c r="H1224" i="14"/>
  <c r="L1223" i="14"/>
  <c r="H1223" i="14"/>
  <c r="L1222" i="14"/>
  <c r="H1222" i="14"/>
  <c r="L1221" i="14"/>
  <c r="H1221" i="14"/>
  <c r="L1220" i="14"/>
  <c r="H1220" i="14"/>
  <c r="L1219" i="14"/>
  <c r="H1219" i="14"/>
  <c r="L1218" i="14"/>
  <c r="H1218" i="14"/>
  <c r="L1217" i="14"/>
  <c r="H1217" i="14"/>
  <c r="L1216" i="14"/>
  <c r="H1216" i="14"/>
  <c r="L1215" i="14"/>
  <c r="H1215" i="14"/>
  <c r="L1214" i="14"/>
  <c r="H1214" i="14"/>
  <c r="L1213" i="14"/>
  <c r="H1213" i="14"/>
  <c r="L1212" i="14"/>
  <c r="H1212" i="14"/>
  <c r="L1211" i="14"/>
  <c r="H1211" i="14"/>
  <c r="L1210" i="14"/>
  <c r="H1210" i="14"/>
  <c r="L1209" i="14"/>
  <c r="H1209" i="14"/>
  <c r="L1208" i="14"/>
  <c r="H1208" i="14"/>
  <c r="L1207" i="14"/>
  <c r="H1207" i="14"/>
  <c r="L1206" i="14"/>
  <c r="H1206" i="14"/>
  <c r="L1205" i="14"/>
  <c r="H1205" i="14"/>
  <c r="L1204" i="14"/>
  <c r="H1204" i="14"/>
  <c r="L1203" i="14"/>
  <c r="H1203" i="14"/>
  <c r="L1202" i="14"/>
  <c r="H1202" i="14"/>
  <c r="L1201" i="14"/>
  <c r="H1201" i="14"/>
  <c r="L1200" i="14"/>
  <c r="H1200" i="14"/>
  <c r="L1199" i="14"/>
  <c r="H1199" i="14"/>
  <c r="L1198" i="14"/>
  <c r="H1198" i="14"/>
  <c r="L1197" i="14"/>
  <c r="H1197" i="14"/>
  <c r="L1196" i="14"/>
  <c r="H1196" i="14"/>
  <c r="L1195" i="14"/>
  <c r="H1195" i="14"/>
  <c r="L1194" i="14"/>
  <c r="H1194" i="14"/>
  <c r="L1193" i="14"/>
  <c r="H1193" i="14"/>
  <c r="L1192" i="14"/>
  <c r="H1192" i="14"/>
  <c r="L1191" i="14"/>
  <c r="H1191" i="14"/>
  <c r="L1190" i="14"/>
  <c r="H1190" i="14"/>
  <c r="L1189" i="14"/>
  <c r="H1189" i="14"/>
  <c r="L1188" i="14"/>
  <c r="H1188" i="14"/>
  <c r="L1187" i="14"/>
  <c r="H1187" i="14"/>
  <c r="L1186" i="14"/>
  <c r="H1186" i="14"/>
  <c r="L1185" i="14"/>
  <c r="H1185" i="14"/>
  <c r="L1184" i="14"/>
  <c r="H1184" i="14"/>
  <c r="L1183" i="14"/>
  <c r="H1183" i="14"/>
  <c r="L1182" i="14"/>
  <c r="H1182" i="14"/>
  <c r="L1181" i="14"/>
  <c r="H1181" i="14"/>
  <c r="L1180" i="14"/>
  <c r="H1180" i="14"/>
  <c r="L1179" i="14"/>
  <c r="H1179" i="14"/>
  <c r="L1178" i="14"/>
  <c r="H1178" i="14"/>
  <c r="L1177" i="14"/>
  <c r="H1177" i="14"/>
  <c r="L1176" i="14"/>
  <c r="H1176" i="14"/>
  <c r="L1175" i="14"/>
  <c r="H1175" i="14"/>
  <c r="L1174" i="14"/>
  <c r="H1174" i="14"/>
  <c r="L1173" i="14"/>
  <c r="H1173" i="14"/>
  <c r="L1172" i="14"/>
  <c r="H1172" i="14"/>
  <c r="L1171" i="14"/>
  <c r="H1171" i="14"/>
  <c r="L1170" i="14"/>
  <c r="H1170" i="14"/>
  <c r="L1169" i="14"/>
  <c r="H1169" i="14"/>
  <c r="L1168" i="14"/>
  <c r="H1168" i="14"/>
  <c r="L1167" i="14"/>
  <c r="H1167" i="14"/>
  <c r="L1166" i="14"/>
  <c r="H1166" i="14"/>
  <c r="L1165" i="14"/>
  <c r="H1165" i="14"/>
  <c r="L1164" i="14"/>
  <c r="H1164" i="14"/>
  <c r="L1163" i="14"/>
  <c r="H1163" i="14"/>
  <c r="L1162" i="14"/>
  <c r="H1162" i="14"/>
  <c r="L1161" i="14"/>
  <c r="H1161" i="14"/>
  <c r="L1160" i="14"/>
  <c r="H1160" i="14"/>
  <c r="L1159" i="14"/>
  <c r="H1159" i="14"/>
  <c r="L1158" i="14"/>
  <c r="H1158" i="14"/>
  <c r="L1157" i="14"/>
  <c r="H1157" i="14"/>
  <c r="L1156" i="14"/>
  <c r="H1156" i="14"/>
  <c r="L1155" i="14"/>
  <c r="H1155" i="14"/>
  <c r="L1154" i="14"/>
  <c r="H1154" i="14"/>
  <c r="L1153" i="14"/>
  <c r="H1153" i="14"/>
  <c r="L1152" i="14"/>
  <c r="H1152" i="14"/>
  <c r="L1151" i="14"/>
  <c r="H1151" i="14"/>
  <c r="L1150" i="14"/>
  <c r="H1150" i="14"/>
  <c r="L1149" i="14"/>
  <c r="H1149" i="14"/>
  <c r="L1148" i="14"/>
  <c r="H1148" i="14"/>
  <c r="L1147" i="14"/>
  <c r="H1147" i="14"/>
  <c r="L1146" i="14"/>
  <c r="H1146" i="14"/>
  <c r="L1145" i="14"/>
  <c r="H1145" i="14"/>
  <c r="L1144" i="14"/>
  <c r="H1144" i="14"/>
  <c r="L1143" i="14"/>
  <c r="H1143" i="14"/>
  <c r="L1142" i="14"/>
  <c r="H1142" i="14"/>
  <c r="L1141" i="14"/>
  <c r="H1141" i="14"/>
  <c r="L1140" i="14"/>
  <c r="H1140" i="14"/>
  <c r="L1139" i="14"/>
  <c r="H1139" i="14"/>
  <c r="L1138" i="14"/>
  <c r="H1138" i="14"/>
  <c r="L1137" i="14"/>
  <c r="H1137" i="14"/>
  <c r="L1136" i="14"/>
  <c r="H1136" i="14"/>
  <c r="L1135" i="14"/>
  <c r="H1135" i="14"/>
  <c r="L1134" i="14"/>
  <c r="H1134" i="14"/>
  <c r="L1133" i="14"/>
  <c r="H1133" i="14"/>
  <c r="L1132" i="14"/>
  <c r="H1132" i="14"/>
  <c r="L1131" i="14"/>
  <c r="H1131" i="14"/>
  <c r="L1130" i="14"/>
  <c r="H1130" i="14"/>
  <c r="L1129" i="14"/>
  <c r="H1129" i="14"/>
  <c r="L1128" i="14"/>
  <c r="H1128" i="14"/>
  <c r="L1127" i="14"/>
  <c r="H1127" i="14"/>
  <c r="L1126" i="14"/>
  <c r="H1126" i="14"/>
  <c r="L1125" i="14"/>
  <c r="H1125" i="14"/>
  <c r="L1124" i="14"/>
  <c r="H1124" i="14"/>
  <c r="L1123" i="14"/>
  <c r="H1123" i="14"/>
  <c r="L1122" i="14"/>
  <c r="H1122" i="14"/>
  <c r="L1121" i="14"/>
  <c r="H1121" i="14"/>
  <c r="L1120" i="14"/>
  <c r="H1120" i="14"/>
  <c r="L1119" i="14"/>
  <c r="H1119" i="14"/>
  <c r="L1118" i="14"/>
  <c r="H1118" i="14"/>
  <c r="L1117" i="14"/>
  <c r="H1117" i="14"/>
  <c r="L1116" i="14"/>
  <c r="H1116" i="14"/>
  <c r="L1115" i="14"/>
  <c r="H1115" i="14"/>
  <c r="L1114" i="14"/>
  <c r="H1114" i="14"/>
  <c r="L1113" i="14"/>
  <c r="H1113" i="14"/>
  <c r="L1112" i="14"/>
  <c r="H1112" i="14"/>
  <c r="L1111" i="14"/>
  <c r="H1111" i="14"/>
  <c r="L1110" i="14"/>
  <c r="H1110" i="14"/>
  <c r="L1109" i="14"/>
  <c r="H1109" i="14"/>
  <c r="L1108" i="14"/>
  <c r="H1108" i="14"/>
  <c r="L1107" i="14"/>
  <c r="H1107" i="14"/>
  <c r="L1106" i="14"/>
  <c r="H1106" i="14"/>
  <c r="L1105" i="14"/>
  <c r="H1105" i="14"/>
  <c r="L1104" i="14"/>
  <c r="H1104" i="14"/>
  <c r="L1103" i="14"/>
  <c r="H1103" i="14"/>
  <c r="L1102" i="14"/>
  <c r="H1102" i="14"/>
  <c r="L1101" i="14"/>
  <c r="H1101" i="14"/>
  <c r="L1100" i="14"/>
  <c r="H1100" i="14"/>
  <c r="L1099" i="14"/>
  <c r="H1099" i="14"/>
  <c r="L1098" i="14"/>
  <c r="H1098" i="14"/>
  <c r="L1097" i="14"/>
  <c r="H1097" i="14"/>
  <c r="L1096" i="14"/>
  <c r="H1096" i="14"/>
  <c r="L1095" i="14"/>
  <c r="H1095" i="14"/>
  <c r="L1094" i="14"/>
  <c r="H1094" i="14"/>
  <c r="L1093" i="14"/>
  <c r="H1093" i="14"/>
  <c r="L1092" i="14"/>
  <c r="H1092" i="14"/>
  <c r="L1091" i="14"/>
  <c r="H1091" i="14"/>
  <c r="L1090" i="14"/>
  <c r="H1090" i="14"/>
  <c r="L1089" i="14"/>
  <c r="H1089" i="14"/>
  <c r="L1088" i="14"/>
  <c r="H1088" i="14"/>
  <c r="L1087" i="14"/>
  <c r="H1087" i="14"/>
  <c r="L1086" i="14"/>
  <c r="H1086" i="14"/>
  <c r="L1085" i="14"/>
  <c r="H1085" i="14"/>
  <c r="L1084" i="14"/>
  <c r="H1084" i="14"/>
  <c r="L1083" i="14"/>
  <c r="H1083" i="14"/>
  <c r="L1082" i="14"/>
  <c r="H1082" i="14"/>
  <c r="L1081" i="14"/>
  <c r="H1081" i="14"/>
  <c r="L1080" i="14"/>
  <c r="H1080" i="14"/>
  <c r="L1079" i="14"/>
  <c r="H1079" i="14"/>
  <c r="L1078" i="14"/>
  <c r="H1078" i="14"/>
  <c r="L1077" i="14"/>
  <c r="H1077" i="14"/>
  <c r="L1076" i="14"/>
  <c r="H1076" i="14"/>
  <c r="L1075" i="14"/>
  <c r="H1075" i="14"/>
  <c r="L1074" i="14"/>
  <c r="H1074" i="14"/>
  <c r="L1073" i="14"/>
  <c r="H1073" i="14"/>
  <c r="L1072" i="14"/>
  <c r="H1072" i="14"/>
  <c r="L1071" i="14"/>
  <c r="H1071" i="14"/>
  <c r="L1070" i="14"/>
  <c r="H1070" i="14"/>
  <c r="L1069" i="14"/>
  <c r="H1069" i="14"/>
  <c r="L1068" i="14"/>
  <c r="H1068" i="14"/>
  <c r="L1067" i="14"/>
  <c r="H1067" i="14"/>
  <c r="L1066" i="14"/>
  <c r="H1066" i="14"/>
  <c r="L1065" i="14"/>
  <c r="H1065" i="14"/>
  <c r="L1064" i="14"/>
  <c r="H1064" i="14"/>
  <c r="L1063" i="14"/>
  <c r="H1063" i="14"/>
  <c r="L1062" i="14"/>
  <c r="H1062" i="14"/>
  <c r="L1061" i="14"/>
  <c r="H1061" i="14"/>
  <c r="L1060" i="14"/>
  <c r="H1060" i="14"/>
  <c r="L1059" i="14"/>
  <c r="H1059" i="14"/>
  <c r="L1058" i="14"/>
  <c r="H1058" i="14"/>
  <c r="L1057" i="14"/>
  <c r="H1057" i="14"/>
  <c r="L1056" i="14"/>
  <c r="H1056" i="14"/>
  <c r="L1055" i="14"/>
  <c r="H1055" i="14"/>
  <c r="L1054" i="14"/>
  <c r="H1054" i="14"/>
  <c r="L1053" i="14"/>
  <c r="H1053" i="14"/>
  <c r="L1052" i="14"/>
  <c r="H1052" i="14"/>
  <c r="L1051" i="14"/>
  <c r="H1051" i="14"/>
  <c r="L1050" i="14"/>
  <c r="H1050" i="14"/>
  <c r="L1049" i="14"/>
  <c r="H1049" i="14"/>
  <c r="L1048" i="14"/>
  <c r="H1048" i="14"/>
  <c r="L1047" i="14"/>
  <c r="H1047" i="14"/>
  <c r="L1046" i="14"/>
  <c r="H1046" i="14"/>
  <c r="L1045" i="14"/>
  <c r="H1045" i="14"/>
  <c r="L1044" i="14"/>
  <c r="H1044" i="14"/>
  <c r="L1043" i="14"/>
  <c r="H1043" i="14"/>
  <c r="L1042" i="14"/>
  <c r="H1042" i="14"/>
  <c r="L1041" i="14"/>
  <c r="H1041" i="14"/>
  <c r="L1040" i="14"/>
  <c r="H1040" i="14"/>
  <c r="L1039" i="14"/>
  <c r="H1039" i="14"/>
  <c r="L1038" i="14"/>
  <c r="H1038" i="14"/>
  <c r="L1037" i="14"/>
  <c r="H1037" i="14"/>
  <c r="L1036" i="14"/>
  <c r="H1036" i="14"/>
  <c r="L1035" i="14"/>
  <c r="H1035" i="14"/>
  <c r="L1034" i="14"/>
  <c r="H1034" i="14"/>
  <c r="L1033" i="14"/>
  <c r="H1033" i="14"/>
  <c r="L1032" i="14"/>
  <c r="H1032" i="14"/>
  <c r="L1031" i="14"/>
  <c r="H1031" i="14"/>
  <c r="L1030" i="14"/>
  <c r="H1030" i="14"/>
  <c r="L1029" i="14"/>
  <c r="H1029" i="14"/>
  <c r="L1028" i="14"/>
  <c r="H1028" i="14"/>
  <c r="L1027" i="14"/>
  <c r="H1027" i="14"/>
  <c r="L1026" i="14"/>
  <c r="H1026" i="14"/>
  <c r="L1025" i="14"/>
  <c r="H1025" i="14"/>
  <c r="L1024" i="14"/>
  <c r="H1024" i="14"/>
  <c r="L1023" i="14"/>
  <c r="H1023" i="14"/>
  <c r="L1022" i="14"/>
  <c r="H1022" i="14"/>
  <c r="L1021" i="14"/>
  <c r="H1021" i="14"/>
  <c r="L1020" i="14"/>
  <c r="H1020" i="14"/>
  <c r="L1019" i="14"/>
  <c r="H1019" i="14"/>
  <c r="L1018" i="14"/>
  <c r="H1018" i="14"/>
  <c r="L1017" i="14"/>
  <c r="H1017" i="14"/>
  <c r="L1016" i="14"/>
  <c r="H1016" i="14"/>
  <c r="L1015" i="14"/>
  <c r="H1015" i="14"/>
  <c r="L1014" i="14"/>
  <c r="H1014" i="14"/>
  <c r="L1013" i="14"/>
  <c r="H1013" i="14"/>
  <c r="L1012" i="14"/>
  <c r="H1012" i="14"/>
  <c r="L1011" i="14"/>
  <c r="H1011" i="14"/>
  <c r="L1010" i="14"/>
  <c r="H1010" i="14"/>
  <c r="L1009" i="14"/>
  <c r="H1009" i="14"/>
  <c r="L1008" i="14"/>
  <c r="H1008" i="14"/>
  <c r="L1007" i="14"/>
  <c r="H1007" i="14"/>
  <c r="L1006" i="14"/>
  <c r="H1006" i="14"/>
  <c r="L1005" i="14"/>
  <c r="H1005" i="14"/>
  <c r="L1004" i="14"/>
  <c r="H1004" i="14"/>
  <c r="L1003" i="14"/>
  <c r="H1003" i="14"/>
  <c r="L1002" i="14"/>
  <c r="H1002" i="14"/>
  <c r="L1001" i="14"/>
  <c r="H1001" i="14"/>
  <c r="L1000" i="14"/>
  <c r="H1000" i="14"/>
  <c r="L999" i="14"/>
  <c r="H999" i="14"/>
  <c r="L998" i="14"/>
  <c r="H998" i="14"/>
  <c r="L997" i="14"/>
  <c r="H997" i="14"/>
  <c r="L996" i="14"/>
  <c r="H996" i="14"/>
  <c r="L995" i="14"/>
  <c r="H995" i="14"/>
  <c r="L994" i="14"/>
  <c r="H994" i="14"/>
  <c r="L993" i="14"/>
  <c r="H993" i="14"/>
  <c r="L992" i="14"/>
  <c r="H992" i="14"/>
  <c r="L991" i="14"/>
  <c r="H991" i="14"/>
  <c r="L990" i="14"/>
  <c r="H990" i="14"/>
  <c r="L989" i="14"/>
  <c r="H989" i="14"/>
  <c r="L988" i="14"/>
  <c r="H988" i="14"/>
  <c r="L987" i="14"/>
  <c r="H987" i="14"/>
  <c r="L986" i="14"/>
  <c r="H986" i="14"/>
  <c r="L985" i="14"/>
  <c r="H985" i="14"/>
  <c r="L984" i="14"/>
  <c r="H984" i="14"/>
  <c r="L983" i="14"/>
  <c r="H983" i="14"/>
  <c r="L982" i="14"/>
  <c r="H982" i="14"/>
  <c r="L981" i="14"/>
  <c r="H981" i="14"/>
  <c r="L980" i="14"/>
  <c r="H980" i="14"/>
  <c r="L979" i="14"/>
  <c r="H979" i="14"/>
  <c r="L978" i="14"/>
  <c r="H978" i="14"/>
  <c r="L977" i="14"/>
  <c r="H977" i="14"/>
  <c r="L976" i="14"/>
  <c r="H976" i="14"/>
  <c r="L975" i="14"/>
  <c r="H975" i="14"/>
  <c r="L974" i="14"/>
  <c r="H974" i="14"/>
  <c r="L973" i="14"/>
  <c r="H973" i="14"/>
  <c r="L972" i="14"/>
  <c r="H972" i="14"/>
  <c r="L971" i="14"/>
  <c r="H971" i="14"/>
  <c r="L970" i="14"/>
  <c r="H970" i="14"/>
  <c r="L969" i="14"/>
  <c r="H969" i="14"/>
  <c r="L968" i="14"/>
  <c r="H968" i="14"/>
  <c r="L967" i="14"/>
  <c r="H967" i="14"/>
  <c r="L966" i="14"/>
  <c r="H966" i="14"/>
  <c r="L965" i="14"/>
  <c r="H965" i="14"/>
  <c r="L964" i="14"/>
  <c r="H964" i="14"/>
  <c r="L963" i="14"/>
  <c r="H963" i="14"/>
  <c r="L962" i="14"/>
  <c r="H962" i="14"/>
  <c r="L961" i="14"/>
  <c r="H961" i="14"/>
  <c r="L960" i="14"/>
  <c r="H960" i="14"/>
  <c r="L959" i="14"/>
  <c r="H959" i="14"/>
  <c r="L958" i="14"/>
  <c r="H958" i="14"/>
  <c r="L957" i="14"/>
  <c r="H957" i="14"/>
  <c r="L956" i="14"/>
  <c r="H956" i="14"/>
  <c r="L955" i="14"/>
  <c r="H955" i="14"/>
  <c r="L954" i="14"/>
  <c r="H954" i="14"/>
  <c r="L953" i="14"/>
  <c r="H953" i="14"/>
  <c r="L952" i="14"/>
  <c r="H952" i="14"/>
  <c r="L951" i="14"/>
  <c r="H951" i="14"/>
  <c r="L950" i="14"/>
  <c r="H950" i="14"/>
  <c r="L949" i="14"/>
  <c r="H949" i="14"/>
  <c r="L948" i="14"/>
  <c r="H948" i="14"/>
  <c r="L947" i="14"/>
  <c r="H947" i="14"/>
  <c r="L946" i="14"/>
  <c r="H946" i="14"/>
  <c r="L945" i="14"/>
  <c r="H945" i="14"/>
  <c r="L944" i="14"/>
  <c r="H944" i="14"/>
  <c r="L943" i="14"/>
  <c r="H943" i="14"/>
  <c r="L942" i="14"/>
  <c r="H942" i="14"/>
  <c r="L941" i="14"/>
  <c r="H941" i="14"/>
  <c r="L940" i="14"/>
  <c r="H940" i="14"/>
  <c r="L939" i="14"/>
  <c r="H939" i="14"/>
  <c r="L938" i="14"/>
  <c r="H938" i="14"/>
  <c r="L937" i="14"/>
  <c r="H937" i="14"/>
  <c r="L936" i="14"/>
  <c r="H936" i="14"/>
  <c r="L935" i="14"/>
  <c r="H935" i="14"/>
  <c r="L934" i="14"/>
  <c r="H934" i="14"/>
  <c r="L933" i="14"/>
  <c r="H933" i="14"/>
  <c r="L932" i="14"/>
  <c r="H932" i="14"/>
  <c r="L931" i="14"/>
  <c r="H931" i="14"/>
  <c r="L930" i="14"/>
  <c r="H930" i="14"/>
  <c r="L929" i="14"/>
  <c r="H929" i="14"/>
  <c r="L928" i="14"/>
  <c r="H928" i="14"/>
  <c r="L927" i="14"/>
  <c r="H927" i="14"/>
  <c r="L926" i="14"/>
  <c r="H926" i="14"/>
  <c r="L925" i="14"/>
  <c r="H925" i="14"/>
  <c r="L924" i="14"/>
  <c r="H924" i="14"/>
  <c r="L923" i="14"/>
  <c r="H923" i="14"/>
  <c r="L922" i="14"/>
  <c r="H922" i="14"/>
  <c r="L921" i="14"/>
  <c r="H921" i="14"/>
  <c r="L920" i="14"/>
  <c r="H920" i="14"/>
  <c r="L919" i="14"/>
  <c r="H919" i="14"/>
  <c r="L918" i="14"/>
  <c r="H918" i="14"/>
  <c r="L917" i="14"/>
  <c r="H917" i="14"/>
  <c r="L916" i="14"/>
  <c r="H916" i="14"/>
  <c r="L915" i="14"/>
  <c r="H915" i="14"/>
  <c r="L914" i="14"/>
  <c r="H914" i="14"/>
  <c r="L913" i="14"/>
  <c r="H913" i="14"/>
  <c r="L912" i="14"/>
  <c r="H912" i="14"/>
  <c r="L911" i="14"/>
  <c r="H911" i="14"/>
  <c r="L910" i="14"/>
  <c r="H910" i="14"/>
  <c r="L909" i="14"/>
  <c r="H909" i="14"/>
  <c r="L908" i="14"/>
  <c r="H908" i="14"/>
  <c r="L907" i="14"/>
  <c r="H907" i="14"/>
  <c r="L906" i="14"/>
  <c r="H906" i="14"/>
  <c r="L905" i="14"/>
  <c r="H905" i="14"/>
  <c r="L904" i="14"/>
  <c r="H904" i="14"/>
  <c r="L903" i="14"/>
  <c r="H903" i="14"/>
  <c r="L902" i="14"/>
  <c r="H902" i="14"/>
  <c r="L901" i="14"/>
  <c r="H901" i="14"/>
  <c r="L900" i="14"/>
  <c r="H900" i="14"/>
  <c r="L899" i="14"/>
  <c r="H899" i="14"/>
  <c r="L898" i="14"/>
  <c r="H898" i="14"/>
  <c r="L897" i="14"/>
  <c r="H897" i="14"/>
  <c r="L896" i="14"/>
  <c r="H896" i="14"/>
  <c r="L895" i="14"/>
  <c r="H895" i="14"/>
  <c r="L894" i="14"/>
  <c r="H894" i="14"/>
  <c r="L893" i="14"/>
  <c r="H893" i="14"/>
  <c r="L892" i="14"/>
  <c r="H892" i="14"/>
  <c r="L891" i="14"/>
  <c r="H891" i="14"/>
  <c r="L890" i="14"/>
  <c r="H890" i="14"/>
  <c r="L889" i="14"/>
  <c r="H889" i="14"/>
  <c r="L888" i="14"/>
  <c r="H888" i="14"/>
  <c r="L887" i="14"/>
  <c r="H887" i="14"/>
  <c r="L886" i="14"/>
  <c r="H886" i="14"/>
  <c r="L885" i="14"/>
  <c r="H885" i="14"/>
  <c r="L884" i="14"/>
  <c r="H884" i="14"/>
  <c r="L883" i="14"/>
  <c r="H883" i="14"/>
  <c r="L882" i="14"/>
  <c r="H882" i="14"/>
  <c r="L881" i="14"/>
  <c r="H881" i="14"/>
  <c r="L880" i="14"/>
  <c r="H880" i="14"/>
  <c r="L879" i="14"/>
  <c r="H879" i="14"/>
  <c r="L878" i="14"/>
  <c r="H878" i="14"/>
  <c r="L877" i="14"/>
  <c r="H877" i="14"/>
  <c r="L876" i="14"/>
  <c r="H876" i="14"/>
  <c r="L875" i="14"/>
  <c r="H875" i="14"/>
  <c r="L874" i="14"/>
  <c r="H874" i="14"/>
  <c r="L873" i="14"/>
  <c r="H873" i="14"/>
  <c r="L872" i="14"/>
  <c r="H872" i="14"/>
  <c r="L871" i="14"/>
  <c r="H871" i="14"/>
  <c r="L870" i="14"/>
  <c r="H870" i="14"/>
  <c r="L869" i="14"/>
  <c r="H869" i="14"/>
  <c r="L868" i="14"/>
  <c r="H868" i="14"/>
  <c r="L867" i="14"/>
  <c r="H867" i="14"/>
  <c r="L866" i="14"/>
  <c r="H866" i="14"/>
  <c r="L865" i="14"/>
  <c r="H865" i="14"/>
  <c r="L864" i="14"/>
  <c r="H864" i="14"/>
  <c r="L863" i="14"/>
  <c r="H863" i="14"/>
  <c r="L862" i="14"/>
  <c r="H862" i="14"/>
  <c r="L861" i="14"/>
  <c r="H861" i="14"/>
  <c r="L860" i="14"/>
  <c r="H860" i="14"/>
  <c r="L859" i="14"/>
  <c r="H859" i="14"/>
  <c r="L858" i="14"/>
  <c r="H858" i="14"/>
  <c r="L857" i="14"/>
  <c r="H857" i="14"/>
  <c r="L856" i="14"/>
  <c r="H856" i="14"/>
  <c r="L855" i="14"/>
  <c r="H855" i="14"/>
  <c r="L854" i="14"/>
  <c r="H854" i="14"/>
  <c r="L853" i="14"/>
  <c r="H853" i="14"/>
  <c r="L852" i="14"/>
  <c r="H852" i="14"/>
  <c r="L851" i="14"/>
  <c r="H851" i="14"/>
  <c r="L850" i="14"/>
  <c r="H850" i="14"/>
  <c r="L849" i="14"/>
  <c r="H849" i="14"/>
  <c r="L848" i="14"/>
  <c r="H848" i="14"/>
  <c r="L847" i="14"/>
  <c r="H847" i="14"/>
  <c r="L846" i="14"/>
  <c r="H846" i="14"/>
  <c r="L845" i="14"/>
  <c r="H845" i="14"/>
  <c r="L844" i="14"/>
  <c r="H844" i="14"/>
  <c r="L843" i="14"/>
  <c r="H843" i="14"/>
  <c r="L842" i="14"/>
  <c r="H842" i="14"/>
  <c r="L841" i="14"/>
  <c r="H841" i="14"/>
  <c r="L840" i="14"/>
  <c r="H840" i="14"/>
  <c r="L839" i="14"/>
  <c r="H839" i="14"/>
  <c r="L838" i="14"/>
  <c r="H838" i="14"/>
  <c r="L837" i="14"/>
  <c r="H837" i="14"/>
  <c r="L836" i="14"/>
  <c r="H836" i="14"/>
  <c r="L835" i="14"/>
  <c r="H835" i="14"/>
  <c r="L834" i="14"/>
  <c r="H834" i="14"/>
  <c r="L833" i="14"/>
  <c r="H833" i="14"/>
  <c r="L832" i="14"/>
  <c r="H832" i="14"/>
  <c r="L831" i="14"/>
  <c r="H831" i="14"/>
  <c r="L830" i="14"/>
  <c r="H830" i="14"/>
  <c r="L829" i="14"/>
  <c r="H829" i="14"/>
  <c r="L828" i="14"/>
  <c r="H828" i="14"/>
  <c r="L827" i="14"/>
  <c r="H827" i="14"/>
  <c r="L826" i="14"/>
  <c r="H826" i="14"/>
  <c r="L825" i="14"/>
  <c r="H825" i="14"/>
  <c r="L824" i="14"/>
  <c r="H824" i="14"/>
  <c r="L823" i="14"/>
  <c r="H823" i="14"/>
  <c r="L822" i="14"/>
  <c r="H822" i="14"/>
  <c r="L821" i="14"/>
  <c r="H821" i="14"/>
  <c r="L820" i="14"/>
  <c r="H820" i="14"/>
  <c r="L819" i="14"/>
  <c r="H819" i="14"/>
  <c r="L818" i="14"/>
  <c r="H818" i="14"/>
  <c r="L817" i="14"/>
  <c r="H817" i="14"/>
  <c r="L816" i="14"/>
  <c r="H816" i="14"/>
  <c r="L815" i="14"/>
  <c r="H815" i="14"/>
  <c r="L814" i="14"/>
  <c r="H814" i="14"/>
  <c r="L813" i="14"/>
  <c r="H813" i="14"/>
  <c r="L812" i="14"/>
  <c r="H812" i="14"/>
  <c r="L811" i="14"/>
  <c r="H811" i="14"/>
  <c r="L810" i="14"/>
  <c r="H810" i="14"/>
  <c r="L809" i="14"/>
  <c r="H809" i="14"/>
  <c r="L808" i="14"/>
  <c r="H808" i="14"/>
  <c r="L807" i="14"/>
  <c r="H807" i="14"/>
  <c r="L806" i="14"/>
  <c r="H806" i="14"/>
  <c r="L805" i="14"/>
  <c r="H805" i="14"/>
  <c r="L804" i="14"/>
  <c r="H804" i="14"/>
  <c r="L803" i="14"/>
  <c r="H803" i="14"/>
  <c r="L802" i="14"/>
  <c r="H802" i="14"/>
  <c r="L801" i="14"/>
  <c r="H801" i="14"/>
  <c r="L800" i="14"/>
  <c r="H800" i="14"/>
  <c r="L799" i="14"/>
  <c r="H799" i="14"/>
  <c r="L798" i="14"/>
  <c r="H798" i="14"/>
  <c r="L797" i="14"/>
  <c r="H797" i="14"/>
  <c r="L796" i="14"/>
  <c r="H796" i="14"/>
  <c r="L795" i="14"/>
  <c r="H795" i="14"/>
  <c r="L794" i="14"/>
  <c r="H794" i="14"/>
  <c r="L793" i="14"/>
  <c r="H793" i="14"/>
  <c r="L792" i="14"/>
  <c r="H792" i="14"/>
  <c r="L791" i="14"/>
  <c r="H791" i="14"/>
  <c r="L790" i="14"/>
  <c r="H790" i="14"/>
  <c r="L789" i="14"/>
  <c r="H789" i="14"/>
  <c r="L788" i="14"/>
  <c r="H788" i="14"/>
  <c r="L787" i="14"/>
  <c r="H787" i="14"/>
  <c r="L786" i="14"/>
  <c r="H786" i="14"/>
  <c r="L785" i="14"/>
  <c r="H785" i="14"/>
  <c r="L784" i="14"/>
  <c r="H784" i="14"/>
  <c r="L783" i="14"/>
  <c r="H783" i="14"/>
  <c r="L782" i="14"/>
  <c r="H782" i="14"/>
  <c r="L781" i="14"/>
  <c r="H781" i="14"/>
  <c r="L780" i="14"/>
  <c r="H780" i="14"/>
  <c r="L779" i="14"/>
  <c r="H779" i="14"/>
  <c r="L778" i="14"/>
  <c r="H778" i="14"/>
  <c r="L777" i="14"/>
  <c r="H777" i="14"/>
  <c r="L776" i="14"/>
  <c r="H776" i="14"/>
  <c r="L775" i="14"/>
  <c r="H775" i="14"/>
  <c r="L774" i="14"/>
  <c r="H774" i="14"/>
  <c r="L773" i="14"/>
  <c r="H773" i="14"/>
  <c r="L772" i="14"/>
  <c r="H772" i="14"/>
  <c r="L771" i="14"/>
  <c r="H771" i="14"/>
  <c r="L770" i="14"/>
  <c r="H770" i="14"/>
  <c r="L769" i="14"/>
  <c r="H769" i="14"/>
  <c r="L768" i="14"/>
  <c r="H768" i="14"/>
  <c r="L767" i="14"/>
  <c r="H767" i="14"/>
  <c r="L766" i="14"/>
  <c r="H766" i="14"/>
  <c r="L765" i="14"/>
  <c r="H765" i="14"/>
  <c r="L764" i="14"/>
  <c r="H764" i="14"/>
  <c r="L763" i="14"/>
  <c r="H763" i="14"/>
  <c r="L762" i="14"/>
  <c r="H762" i="14"/>
  <c r="L761" i="14"/>
  <c r="H761" i="14"/>
  <c r="L760" i="14"/>
  <c r="H760" i="14"/>
  <c r="L759" i="14"/>
  <c r="H759" i="14"/>
  <c r="L758" i="14"/>
  <c r="H758" i="14"/>
  <c r="L757" i="14"/>
  <c r="H757" i="14"/>
  <c r="L756" i="14"/>
  <c r="H756" i="14"/>
  <c r="L755" i="14"/>
  <c r="H755" i="14"/>
  <c r="L754" i="14"/>
  <c r="H754" i="14"/>
  <c r="L753" i="14"/>
  <c r="H753" i="14"/>
  <c r="L752" i="14"/>
  <c r="H752" i="14"/>
  <c r="L751" i="14"/>
  <c r="H751" i="14"/>
  <c r="L750" i="14"/>
  <c r="H750" i="14"/>
  <c r="L749" i="14"/>
  <c r="H749" i="14"/>
  <c r="L748" i="14"/>
  <c r="H748" i="14"/>
  <c r="L747" i="14"/>
  <c r="H747" i="14"/>
  <c r="L746" i="14"/>
  <c r="H746" i="14"/>
  <c r="L745" i="14"/>
  <c r="H745" i="14"/>
  <c r="L744" i="14"/>
  <c r="H744" i="14"/>
  <c r="L743" i="14"/>
  <c r="H743" i="14"/>
  <c r="L742" i="14"/>
  <c r="H742" i="14"/>
  <c r="L741" i="14"/>
  <c r="H741" i="14"/>
  <c r="L740" i="14"/>
  <c r="H740" i="14"/>
  <c r="L739" i="14"/>
  <c r="H739" i="14"/>
  <c r="L738" i="14"/>
  <c r="H738" i="14"/>
  <c r="L737" i="14"/>
  <c r="H737" i="14"/>
  <c r="L736" i="14"/>
  <c r="H736" i="14"/>
  <c r="L735" i="14"/>
  <c r="H735" i="14"/>
  <c r="L734" i="14"/>
  <c r="H734" i="14"/>
  <c r="L733" i="14"/>
  <c r="H733" i="14"/>
  <c r="L732" i="14"/>
  <c r="H732" i="14"/>
  <c r="L731" i="14"/>
  <c r="H731" i="14"/>
  <c r="L730" i="14"/>
  <c r="H730" i="14"/>
  <c r="L729" i="14"/>
  <c r="H729" i="14"/>
  <c r="L728" i="14"/>
  <c r="H728" i="14"/>
  <c r="L727" i="14"/>
  <c r="H727" i="14"/>
  <c r="L726" i="14"/>
  <c r="H726" i="14"/>
  <c r="L725" i="14"/>
  <c r="H725" i="14"/>
  <c r="L724" i="14"/>
  <c r="H724" i="14"/>
  <c r="L723" i="14"/>
  <c r="H723" i="14"/>
  <c r="L722" i="14"/>
  <c r="H722" i="14"/>
  <c r="L721" i="14"/>
  <c r="H721" i="14"/>
  <c r="L720" i="14"/>
  <c r="H720" i="14"/>
  <c r="L719" i="14"/>
  <c r="H719" i="14"/>
  <c r="L718" i="14"/>
  <c r="H718" i="14"/>
  <c r="L717" i="14"/>
  <c r="H717" i="14"/>
  <c r="L716" i="14"/>
  <c r="H716" i="14"/>
  <c r="L715" i="14"/>
  <c r="H715" i="14"/>
  <c r="L714" i="14"/>
  <c r="H714" i="14"/>
  <c r="L713" i="14"/>
  <c r="H713" i="14"/>
  <c r="L712" i="14"/>
  <c r="H712" i="14"/>
  <c r="L711" i="14"/>
  <c r="H711" i="14"/>
  <c r="L710" i="14"/>
  <c r="H710" i="14"/>
  <c r="L709" i="14"/>
  <c r="H709" i="14"/>
  <c r="L708" i="14"/>
  <c r="H708" i="14"/>
  <c r="L707" i="14"/>
  <c r="H707" i="14"/>
  <c r="L706" i="14"/>
  <c r="H706" i="14"/>
  <c r="L705" i="14"/>
  <c r="H705" i="14"/>
  <c r="L704" i="14"/>
  <c r="H704" i="14"/>
  <c r="L703" i="14"/>
  <c r="H703" i="14"/>
  <c r="L702" i="14"/>
  <c r="H702" i="14"/>
  <c r="L701" i="14"/>
  <c r="H701" i="14"/>
  <c r="L700" i="14"/>
  <c r="H700" i="14"/>
  <c r="L699" i="14"/>
  <c r="H699" i="14"/>
  <c r="L698" i="14"/>
  <c r="H698" i="14"/>
  <c r="L697" i="14"/>
  <c r="H697" i="14"/>
  <c r="L696" i="14"/>
  <c r="H696" i="14"/>
  <c r="L695" i="14"/>
  <c r="H695" i="14"/>
  <c r="L694" i="14"/>
  <c r="H694" i="14"/>
  <c r="L693" i="14"/>
  <c r="H693" i="14"/>
  <c r="L692" i="14"/>
  <c r="H692" i="14"/>
  <c r="L691" i="14"/>
  <c r="H691" i="14"/>
  <c r="L690" i="14"/>
  <c r="H690" i="14"/>
  <c r="L689" i="14"/>
  <c r="H689" i="14"/>
  <c r="L688" i="14"/>
  <c r="H688" i="14"/>
  <c r="L687" i="14"/>
  <c r="H687" i="14"/>
  <c r="L686" i="14"/>
  <c r="H686" i="14"/>
  <c r="L685" i="14"/>
  <c r="H685" i="14"/>
  <c r="L684" i="14"/>
  <c r="H684" i="14"/>
  <c r="L683" i="14"/>
  <c r="H683" i="14"/>
  <c r="L682" i="14"/>
  <c r="H682" i="14"/>
  <c r="L681" i="14"/>
  <c r="H681" i="14"/>
  <c r="L680" i="14"/>
  <c r="H680" i="14"/>
  <c r="L679" i="14"/>
  <c r="H679" i="14"/>
  <c r="L678" i="14"/>
  <c r="H678" i="14"/>
  <c r="L677" i="14"/>
  <c r="H677" i="14"/>
  <c r="L676" i="14"/>
  <c r="H676" i="14"/>
  <c r="L675" i="14"/>
  <c r="H675" i="14"/>
  <c r="L674" i="14"/>
  <c r="H674" i="14"/>
  <c r="L673" i="14"/>
  <c r="H673" i="14"/>
  <c r="L672" i="14"/>
  <c r="H672" i="14"/>
  <c r="L671" i="14"/>
  <c r="H671" i="14"/>
  <c r="L670" i="14"/>
  <c r="H670" i="14"/>
  <c r="L669" i="14"/>
  <c r="H669" i="14"/>
  <c r="L668" i="14"/>
  <c r="H668" i="14"/>
  <c r="L667" i="14"/>
  <c r="H667" i="14"/>
  <c r="L666" i="14"/>
  <c r="H666" i="14"/>
  <c r="L665" i="14"/>
  <c r="H665" i="14"/>
  <c r="L664" i="14"/>
  <c r="H664" i="14"/>
  <c r="L663" i="14"/>
  <c r="H663" i="14"/>
  <c r="L662" i="14"/>
  <c r="H662" i="14"/>
  <c r="L661" i="14"/>
  <c r="H661" i="14"/>
  <c r="L660" i="14"/>
  <c r="H660" i="14"/>
  <c r="L659" i="14"/>
  <c r="H659" i="14"/>
  <c r="L658" i="14"/>
  <c r="H658" i="14"/>
  <c r="L657" i="14"/>
  <c r="H657" i="14"/>
  <c r="L656" i="14"/>
  <c r="H656" i="14"/>
  <c r="L655" i="14"/>
  <c r="H655" i="14"/>
  <c r="L654" i="14"/>
  <c r="H654" i="14"/>
  <c r="L653" i="14"/>
  <c r="H653" i="14"/>
  <c r="L652" i="14"/>
  <c r="H652" i="14"/>
  <c r="L651" i="14"/>
  <c r="H651" i="14"/>
  <c r="L650" i="14"/>
  <c r="H650" i="14"/>
  <c r="L649" i="14"/>
  <c r="H649" i="14"/>
  <c r="L648" i="14"/>
  <c r="H648" i="14"/>
  <c r="L647" i="14"/>
  <c r="H647" i="14"/>
  <c r="L646" i="14"/>
  <c r="H646" i="14"/>
  <c r="L645" i="14"/>
  <c r="H645" i="14"/>
  <c r="L644" i="14"/>
  <c r="H644" i="14"/>
  <c r="L643" i="14"/>
  <c r="H643" i="14"/>
  <c r="L642" i="14"/>
  <c r="H642" i="14"/>
  <c r="L641" i="14"/>
  <c r="H641" i="14"/>
  <c r="L640" i="14"/>
  <c r="H640" i="14"/>
  <c r="L639" i="14"/>
  <c r="H639" i="14"/>
  <c r="L638" i="14"/>
  <c r="H638" i="14"/>
  <c r="L637" i="14"/>
  <c r="H637" i="14"/>
  <c r="L636" i="14"/>
  <c r="H636" i="14"/>
  <c r="L635" i="14"/>
  <c r="H635" i="14"/>
  <c r="L634" i="14"/>
  <c r="H634" i="14"/>
  <c r="L633" i="14"/>
  <c r="H633" i="14"/>
  <c r="L632" i="14"/>
  <c r="H632" i="14"/>
  <c r="L631" i="14"/>
  <c r="H631" i="14"/>
  <c r="L630" i="14"/>
  <c r="H630" i="14"/>
  <c r="L629" i="14"/>
  <c r="H629" i="14"/>
  <c r="L628" i="14"/>
  <c r="H628" i="14"/>
  <c r="L627" i="14"/>
  <c r="H627" i="14"/>
  <c r="L626" i="14"/>
  <c r="H626" i="14"/>
  <c r="L625" i="14"/>
  <c r="H625" i="14"/>
  <c r="L624" i="14"/>
  <c r="H624" i="14"/>
  <c r="L623" i="14"/>
  <c r="H623" i="14"/>
  <c r="L622" i="14"/>
  <c r="H622" i="14"/>
  <c r="L621" i="14"/>
  <c r="H621" i="14"/>
  <c r="L620" i="14"/>
  <c r="H620" i="14"/>
  <c r="L619" i="14"/>
  <c r="H619" i="14"/>
  <c r="L618" i="14"/>
  <c r="H618" i="14"/>
  <c r="L617" i="14"/>
  <c r="H617" i="14"/>
  <c r="L616" i="14"/>
  <c r="H616" i="14"/>
  <c r="L615" i="14"/>
  <c r="H615" i="14"/>
  <c r="L614" i="14"/>
  <c r="H614" i="14"/>
  <c r="L613" i="14"/>
  <c r="H613" i="14"/>
  <c r="L612" i="14"/>
  <c r="H612" i="14"/>
  <c r="L611" i="14"/>
  <c r="H611" i="14"/>
  <c r="L610" i="14"/>
  <c r="H610" i="14"/>
  <c r="L609" i="14"/>
  <c r="H609" i="14"/>
  <c r="L608" i="14"/>
  <c r="H608" i="14"/>
  <c r="L607" i="14"/>
  <c r="H607" i="14"/>
  <c r="L606" i="14"/>
  <c r="H606" i="14"/>
  <c r="L605" i="14"/>
  <c r="H605" i="14"/>
  <c r="L604" i="14"/>
  <c r="H604" i="14"/>
  <c r="L603" i="14"/>
  <c r="H603" i="14"/>
  <c r="L602" i="14"/>
  <c r="H602" i="14"/>
  <c r="L601" i="14"/>
  <c r="H601" i="14"/>
  <c r="L600" i="14"/>
  <c r="H600" i="14"/>
  <c r="L599" i="14"/>
  <c r="H599" i="14"/>
  <c r="L598" i="14"/>
  <c r="H598" i="14"/>
  <c r="L597" i="14"/>
  <c r="H597" i="14"/>
  <c r="L596" i="14"/>
  <c r="H596" i="14"/>
  <c r="L595" i="14"/>
  <c r="H595" i="14"/>
  <c r="L594" i="14"/>
  <c r="H594" i="14"/>
  <c r="L593" i="14"/>
  <c r="H593" i="14"/>
  <c r="L592" i="14"/>
  <c r="H592" i="14"/>
  <c r="L591" i="14"/>
  <c r="H591" i="14"/>
  <c r="L590" i="14"/>
  <c r="H590" i="14"/>
  <c r="L589" i="14"/>
  <c r="H589" i="14"/>
  <c r="L588" i="14"/>
  <c r="H588" i="14"/>
  <c r="L587" i="14"/>
  <c r="H587" i="14"/>
  <c r="L586" i="14"/>
  <c r="H586" i="14"/>
  <c r="L585" i="14"/>
  <c r="H585" i="14"/>
  <c r="L584" i="14"/>
  <c r="H584" i="14"/>
  <c r="L583" i="14"/>
  <c r="H583" i="14"/>
  <c r="L582" i="14"/>
  <c r="H582" i="14"/>
  <c r="L581" i="14"/>
  <c r="H581" i="14"/>
  <c r="L580" i="14"/>
  <c r="H580" i="14"/>
  <c r="L579" i="14"/>
  <c r="H579" i="14"/>
  <c r="L578" i="14"/>
  <c r="H578" i="14"/>
  <c r="L577" i="14"/>
  <c r="H577" i="14"/>
  <c r="L576" i="14"/>
  <c r="H576" i="14"/>
  <c r="L575" i="14"/>
  <c r="H575" i="14"/>
  <c r="L574" i="14"/>
  <c r="H574" i="14"/>
  <c r="L573" i="14"/>
  <c r="H573" i="14"/>
  <c r="L572" i="14"/>
  <c r="H572" i="14"/>
  <c r="L571" i="14"/>
  <c r="H571" i="14"/>
  <c r="L570" i="14"/>
  <c r="H570" i="14"/>
  <c r="L569" i="14"/>
  <c r="H569" i="14"/>
  <c r="L568" i="14"/>
  <c r="H568" i="14"/>
  <c r="L567" i="14"/>
  <c r="H567" i="14"/>
  <c r="L566" i="14"/>
  <c r="H566" i="14"/>
  <c r="L565" i="14"/>
  <c r="H565" i="14"/>
  <c r="L564" i="14"/>
  <c r="H564" i="14"/>
  <c r="L563" i="14"/>
  <c r="H563" i="14"/>
  <c r="L562" i="14"/>
  <c r="H562" i="14"/>
  <c r="L561" i="14"/>
  <c r="H561" i="14"/>
  <c r="L560" i="14"/>
  <c r="H560" i="14"/>
  <c r="L559" i="14"/>
  <c r="H559" i="14"/>
  <c r="L558" i="14"/>
  <c r="H558" i="14"/>
  <c r="L557" i="14"/>
  <c r="H557" i="14"/>
  <c r="L556" i="14"/>
  <c r="H556" i="14"/>
  <c r="L555" i="14"/>
  <c r="H555" i="14"/>
  <c r="L554" i="14"/>
  <c r="H554" i="14"/>
  <c r="L553" i="14"/>
  <c r="H553" i="14"/>
  <c r="L552" i="14"/>
  <c r="H552" i="14"/>
  <c r="L551" i="14"/>
  <c r="H551" i="14"/>
  <c r="L550" i="14"/>
  <c r="H550" i="14"/>
  <c r="L549" i="14"/>
  <c r="H549" i="14"/>
  <c r="L548" i="14"/>
  <c r="H548" i="14"/>
  <c r="L547" i="14"/>
  <c r="H547" i="14"/>
  <c r="L546" i="14"/>
  <c r="H546" i="14"/>
  <c r="L545" i="14"/>
  <c r="H545" i="14"/>
  <c r="L544" i="14"/>
  <c r="H544" i="14"/>
  <c r="L543" i="14"/>
  <c r="H543" i="14"/>
  <c r="L542" i="14"/>
  <c r="H542" i="14"/>
  <c r="L541" i="14"/>
  <c r="H541" i="14"/>
  <c r="L540" i="14"/>
  <c r="H540" i="14"/>
  <c r="L539" i="14"/>
  <c r="H539" i="14"/>
  <c r="L538" i="14"/>
  <c r="H538" i="14"/>
  <c r="L537" i="14"/>
  <c r="H537" i="14"/>
  <c r="L536" i="14"/>
  <c r="H536" i="14"/>
  <c r="L535" i="14"/>
  <c r="H535" i="14"/>
  <c r="L534" i="14"/>
  <c r="H534" i="14"/>
  <c r="L533" i="14"/>
  <c r="H533" i="14"/>
  <c r="L532" i="14"/>
  <c r="H532" i="14"/>
  <c r="L531" i="14"/>
  <c r="H531" i="14"/>
  <c r="L530" i="14"/>
  <c r="H530" i="14"/>
  <c r="L529" i="14"/>
  <c r="H529" i="14"/>
  <c r="L528" i="14"/>
  <c r="H528" i="14"/>
  <c r="L527" i="14"/>
  <c r="H527" i="14"/>
  <c r="L526" i="14"/>
  <c r="H526" i="14"/>
  <c r="L525" i="14"/>
  <c r="H525" i="14"/>
  <c r="L524" i="14"/>
  <c r="H524" i="14"/>
  <c r="L523" i="14"/>
  <c r="H523" i="14"/>
  <c r="L522" i="14"/>
  <c r="H522" i="14"/>
  <c r="L521" i="14"/>
  <c r="H521" i="14"/>
  <c r="L520" i="14"/>
  <c r="H520" i="14"/>
  <c r="L519" i="14"/>
  <c r="H519" i="14"/>
  <c r="L518" i="14"/>
  <c r="H518" i="14"/>
  <c r="L517" i="14"/>
  <c r="H517" i="14"/>
  <c r="L516" i="14"/>
  <c r="H516" i="14"/>
  <c r="L515" i="14"/>
  <c r="H515" i="14"/>
  <c r="L514" i="14"/>
  <c r="H514" i="14"/>
  <c r="L513" i="14"/>
  <c r="H513" i="14"/>
  <c r="L512" i="14"/>
  <c r="H512" i="14"/>
  <c r="L511" i="14"/>
  <c r="H511" i="14"/>
  <c r="L510" i="14"/>
  <c r="H510" i="14"/>
  <c r="L509" i="14"/>
  <c r="H509" i="14"/>
  <c r="L508" i="14"/>
  <c r="H508" i="14"/>
  <c r="L507" i="14"/>
  <c r="H507" i="14"/>
  <c r="L506" i="14"/>
  <c r="H506" i="14"/>
  <c r="L505" i="14"/>
  <c r="H505" i="14"/>
  <c r="L504" i="14"/>
  <c r="H504" i="14"/>
  <c r="L503" i="14"/>
  <c r="H503" i="14"/>
  <c r="L502" i="14"/>
  <c r="H502" i="14"/>
  <c r="L501" i="14"/>
  <c r="H501" i="14"/>
  <c r="L500" i="14"/>
  <c r="H500" i="14"/>
  <c r="L499" i="14"/>
  <c r="H499" i="14"/>
  <c r="L498" i="14"/>
  <c r="H498" i="14"/>
  <c r="L497" i="14"/>
  <c r="H497" i="14"/>
  <c r="L496" i="14"/>
  <c r="H496" i="14"/>
  <c r="L495" i="14"/>
  <c r="H495" i="14"/>
  <c r="L494" i="14"/>
  <c r="E494" i="14"/>
  <c r="H494" i="14" s="1"/>
  <c r="D494" i="14"/>
  <c r="B494" i="14"/>
  <c r="L493" i="14"/>
  <c r="E493" i="14"/>
  <c r="H493" i="14" s="1"/>
  <c r="D493" i="14"/>
  <c r="B493" i="14"/>
  <c r="L492" i="14"/>
  <c r="E492" i="14"/>
  <c r="H492" i="14" s="1"/>
  <c r="D492" i="14"/>
  <c r="B492" i="14"/>
  <c r="L491" i="14"/>
  <c r="E491" i="14"/>
  <c r="H491" i="14" s="1"/>
  <c r="D491" i="14"/>
  <c r="B491" i="14"/>
  <c r="L490" i="14"/>
  <c r="E490" i="14"/>
  <c r="H490" i="14" s="1"/>
  <c r="D490" i="14"/>
  <c r="B490" i="14"/>
  <c r="L489" i="14"/>
  <c r="E489" i="14"/>
  <c r="H489" i="14" s="1"/>
  <c r="D489" i="14"/>
  <c r="B489" i="14"/>
  <c r="L488" i="14"/>
  <c r="E488" i="14"/>
  <c r="H488" i="14" s="1"/>
  <c r="D488" i="14"/>
  <c r="B488" i="14"/>
  <c r="L487" i="14"/>
  <c r="E487" i="14"/>
  <c r="H487" i="14" s="1"/>
  <c r="D487" i="14"/>
  <c r="B487" i="14"/>
  <c r="L486" i="14"/>
  <c r="E486" i="14"/>
  <c r="H486" i="14" s="1"/>
  <c r="D486" i="14"/>
  <c r="B486" i="14"/>
  <c r="L485" i="14"/>
  <c r="E485" i="14"/>
  <c r="H485" i="14" s="1"/>
  <c r="D485" i="14"/>
  <c r="B485" i="14"/>
  <c r="L484" i="14"/>
  <c r="E484" i="14"/>
  <c r="H484" i="14" s="1"/>
  <c r="D484" i="14"/>
  <c r="B484" i="14"/>
  <c r="L483" i="14"/>
  <c r="E483" i="14"/>
  <c r="H483" i="14" s="1"/>
  <c r="D483" i="14"/>
  <c r="B483" i="14"/>
  <c r="L482" i="14"/>
  <c r="E482" i="14"/>
  <c r="H482" i="14" s="1"/>
  <c r="D482" i="14"/>
  <c r="B482" i="14"/>
  <c r="L481" i="14"/>
  <c r="E481" i="14"/>
  <c r="H481" i="14" s="1"/>
  <c r="D481" i="14"/>
  <c r="B481" i="14"/>
  <c r="L480" i="14"/>
  <c r="E480" i="14"/>
  <c r="H480" i="14" s="1"/>
  <c r="D480" i="14"/>
  <c r="B480" i="14"/>
  <c r="L479" i="14"/>
  <c r="E479" i="14"/>
  <c r="H479" i="14" s="1"/>
  <c r="D479" i="14"/>
  <c r="B479" i="14"/>
  <c r="L478" i="14"/>
  <c r="E478" i="14"/>
  <c r="H478" i="14" s="1"/>
  <c r="D478" i="14"/>
  <c r="B478" i="14"/>
  <c r="L477" i="14"/>
  <c r="E477" i="14"/>
  <c r="H477" i="14" s="1"/>
  <c r="D477" i="14"/>
  <c r="B477" i="14"/>
  <c r="L476" i="14"/>
  <c r="E476" i="14"/>
  <c r="H476" i="14" s="1"/>
  <c r="D476" i="14"/>
  <c r="B476" i="14"/>
  <c r="L475" i="14"/>
  <c r="E475" i="14"/>
  <c r="H475" i="14" s="1"/>
  <c r="D475" i="14"/>
  <c r="B475" i="14"/>
  <c r="L474" i="14"/>
  <c r="E474" i="14"/>
  <c r="H474" i="14" s="1"/>
  <c r="D474" i="14"/>
  <c r="B474" i="14"/>
  <c r="L473" i="14"/>
  <c r="E473" i="14"/>
  <c r="H473" i="14" s="1"/>
  <c r="D473" i="14"/>
  <c r="B473" i="14"/>
  <c r="L472" i="14"/>
  <c r="E472" i="14"/>
  <c r="H472" i="14" s="1"/>
  <c r="D472" i="14"/>
  <c r="B472" i="14"/>
  <c r="L471" i="14"/>
  <c r="E471" i="14"/>
  <c r="H471" i="14" s="1"/>
  <c r="D471" i="14"/>
  <c r="B471" i="14"/>
  <c r="L470" i="14"/>
  <c r="E470" i="14"/>
  <c r="H470" i="14" s="1"/>
  <c r="D470" i="14"/>
  <c r="B470" i="14"/>
  <c r="L469" i="14"/>
  <c r="E469" i="14"/>
  <c r="H469" i="14" s="1"/>
  <c r="D469" i="14"/>
  <c r="B469" i="14"/>
  <c r="L468" i="14"/>
  <c r="E468" i="14"/>
  <c r="H468" i="14" s="1"/>
  <c r="D468" i="14"/>
  <c r="B468" i="14"/>
  <c r="L467" i="14"/>
  <c r="E467" i="14"/>
  <c r="H467" i="14" s="1"/>
  <c r="D467" i="14"/>
  <c r="B467" i="14"/>
  <c r="L466" i="14"/>
  <c r="E466" i="14"/>
  <c r="H466" i="14" s="1"/>
  <c r="D466" i="14"/>
  <c r="B466" i="14"/>
  <c r="L465" i="14"/>
  <c r="E465" i="14"/>
  <c r="H465" i="14" s="1"/>
  <c r="D465" i="14"/>
  <c r="B465" i="14"/>
  <c r="L464" i="14"/>
  <c r="E464" i="14"/>
  <c r="H464" i="14" s="1"/>
  <c r="D464" i="14"/>
  <c r="B464" i="14"/>
  <c r="L463" i="14"/>
  <c r="E463" i="14"/>
  <c r="H463" i="14" s="1"/>
  <c r="D463" i="14"/>
  <c r="B463" i="14"/>
  <c r="L462" i="14"/>
  <c r="E462" i="14"/>
  <c r="H462" i="14" s="1"/>
  <c r="D462" i="14"/>
  <c r="B462" i="14"/>
  <c r="L461" i="14"/>
  <c r="E461" i="14"/>
  <c r="H461" i="14" s="1"/>
  <c r="D461" i="14"/>
  <c r="B461" i="14"/>
  <c r="L460" i="14"/>
  <c r="E460" i="14"/>
  <c r="H460" i="14" s="1"/>
  <c r="D460" i="14"/>
  <c r="B460" i="14"/>
  <c r="L459" i="14"/>
  <c r="E459" i="14"/>
  <c r="H459" i="14" s="1"/>
  <c r="D459" i="14"/>
  <c r="B459" i="14"/>
  <c r="L458" i="14"/>
  <c r="E458" i="14"/>
  <c r="H458" i="14" s="1"/>
  <c r="D458" i="14"/>
  <c r="B458" i="14"/>
  <c r="L457" i="14"/>
  <c r="E457" i="14"/>
  <c r="H457" i="14" s="1"/>
  <c r="D457" i="14"/>
  <c r="B457" i="14"/>
  <c r="L456" i="14"/>
  <c r="E456" i="14"/>
  <c r="H456" i="14" s="1"/>
  <c r="D456" i="14"/>
  <c r="B456" i="14"/>
  <c r="L455" i="14"/>
  <c r="E455" i="14"/>
  <c r="H455" i="14" s="1"/>
  <c r="D455" i="14"/>
  <c r="B455" i="14"/>
  <c r="L454" i="14"/>
  <c r="E454" i="14"/>
  <c r="H454" i="14" s="1"/>
  <c r="D454" i="14"/>
  <c r="B454" i="14"/>
  <c r="L453" i="14"/>
  <c r="E453" i="14"/>
  <c r="H453" i="14" s="1"/>
  <c r="D453" i="14"/>
  <c r="B453" i="14"/>
  <c r="L452" i="14"/>
  <c r="E452" i="14"/>
  <c r="H452" i="14" s="1"/>
  <c r="D452" i="14"/>
  <c r="B452" i="14"/>
  <c r="L451" i="14"/>
  <c r="E451" i="14"/>
  <c r="H451" i="14" s="1"/>
  <c r="D451" i="14"/>
  <c r="B451" i="14"/>
  <c r="L450" i="14"/>
  <c r="E450" i="14"/>
  <c r="H450" i="14" s="1"/>
  <c r="D450" i="14"/>
  <c r="B450" i="14"/>
  <c r="L449" i="14"/>
  <c r="E449" i="14"/>
  <c r="H449" i="14" s="1"/>
  <c r="D449" i="14"/>
  <c r="B449" i="14"/>
  <c r="L448" i="14"/>
  <c r="E448" i="14"/>
  <c r="H448" i="14" s="1"/>
  <c r="D448" i="14"/>
  <c r="B448" i="14"/>
  <c r="L447" i="14"/>
  <c r="E447" i="14"/>
  <c r="H447" i="14" s="1"/>
  <c r="D447" i="14"/>
  <c r="B447" i="14"/>
  <c r="L446" i="14"/>
  <c r="E446" i="14"/>
  <c r="H446" i="14" s="1"/>
  <c r="D446" i="14"/>
  <c r="B446" i="14"/>
  <c r="L445" i="14"/>
  <c r="E445" i="14"/>
  <c r="H445" i="14" s="1"/>
  <c r="D445" i="14"/>
  <c r="B445" i="14"/>
  <c r="L444" i="14"/>
  <c r="E444" i="14"/>
  <c r="H444" i="14" s="1"/>
  <c r="D444" i="14"/>
  <c r="B444" i="14"/>
  <c r="L443" i="14"/>
  <c r="E443" i="14"/>
  <c r="H443" i="14" s="1"/>
  <c r="D443" i="14"/>
  <c r="B443" i="14"/>
  <c r="L442" i="14"/>
  <c r="E442" i="14"/>
  <c r="H442" i="14" s="1"/>
  <c r="D442" i="14"/>
  <c r="B442" i="14"/>
  <c r="L441" i="14"/>
  <c r="E441" i="14"/>
  <c r="H441" i="14" s="1"/>
  <c r="D441" i="14"/>
  <c r="B441" i="14"/>
  <c r="L440" i="14"/>
  <c r="E440" i="14"/>
  <c r="H440" i="14" s="1"/>
  <c r="D440" i="14"/>
  <c r="B440" i="14"/>
  <c r="L439" i="14"/>
  <c r="E439" i="14"/>
  <c r="H439" i="14" s="1"/>
  <c r="D439" i="14"/>
  <c r="B439" i="14"/>
  <c r="L438" i="14"/>
  <c r="E438" i="14"/>
  <c r="H438" i="14" s="1"/>
  <c r="D438" i="14"/>
  <c r="B438" i="14"/>
  <c r="L437" i="14"/>
  <c r="E437" i="14"/>
  <c r="H437" i="14" s="1"/>
  <c r="D437" i="14"/>
  <c r="B437" i="14"/>
  <c r="L436" i="14"/>
  <c r="E436" i="14"/>
  <c r="H436" i="14" s="1"/>
  <c r="D436" i="14"/>
  <c r="B436" i="14"/>
  <c r="L435" i="14"/>
  <c r="E435" i="14"/>
  <c r="H435" i="14" s="1"/>
  <c r="D435" i="14"/>
  <c r="B435" i="14"/>
  <c r="L434" i="14"/>
  <c r="E434" i="14"/>
  <c r="H434" i="14" s="1"/>
  <c r="D434" i="14"/>
  <c r="B434" i="14"/>
  <c r="L433" i="14"/>
  <c r="E433" i="14"/>
  <c r="H433" i="14" s="1"/>
  <c r="D433" i="14"/>
  <c r="B433" i="14"/>
  <c r="L432" i="14"/>
  <c r="E432" i="14"/>
  <c r="H432" i="14" s="1"/>
  <c r="D432" i="14"/>
  <c r="B432" i="14"/>
  <c r="L431" i="14"/>
  <c r="E431" i="14"/>
  <c r="H431" i="14" s="1"/>
  <c r="D431" i="14"/>
  <c r="B431" i="14"/>
  <c r="L430" i="14"/>
  <c r="E430" i="14"/>
  <c r="H430" i="14" s="1"/>
  <c r="D430" i="14"/>
  <c r="B430" i="14"/>
  <c r="L429" i="14"/>
  <c r="E429" i="14"/>
  <c r="H429" i="14" s="1"/>
  <c r="D429" i="14"/>
  <c r="B429" i="14"/>
  <c r="L428" i="14"/>
  <c r="E428" i="14"/>
  <c r="H428" i="14" s="1"/>
  <c r="D428" i="14"/>
  <c r="B428" i="14"/>
  <c r="L427" i="14"/>
  <c r="E427" i="14"/>
  <c r="H427" i="14" s="1"/>
  <c r="D427" i="14"/>
  <c r="B427" i="14"/>
  <c r="L426" i="14"/>
  <c r="E426" i="14"/>
  <c r="H426" i="14" s="1"/>
  <c r="D426" i="14"/>
  <c r="B426" i="14"/>
  <c r="L425" i="14"/>
  <c r="E425" i="14"/>
  <c r="H425" i="14" s="1"/>
  <c r="D425" i="14"/>
  <c r="B425" i="14"/>
  <c r="L424" i="14"/>
  <c r="E424" i="14"/>
  <c r="H424" i="14" s="1"/>
  <c r="D424" i="14"/>
  <c r="B424" i="14"/>
  <c r="L423" i="14"/>
  <c r="E423" i="14"/>
  <c r="H423" i="14" s="1"/>
  <c r="D423" i="14"/>
  <c r="B423" i="14"/>
  <c r="L422" i="14"/>
  <c r="E422" i="14"/>
  <c r="H422" i="14" s="1"/>
  <c r="D422" i="14"/>
  <c r="B422" i="14"/>
  <c r="L421" i="14"/>
  <c r="E421" i="14"/>
  <c r="H421" i="14" s="1"/>
  <c r="D421" i="14"/>
  <c r="B421" i="14"/>
  <c r="L420" i="14"/>
  <c r="E420" i="14"/>
  <c r="H420" i="14" s="1"/>
  <c r="D420" i="14"/>
  <c r="B420" i="14"/>
  <c r="L419" i="14"/>
  <c r="E419" i="14"/>
  <c r="H419" i="14" s="1"/>
  <c r="D419" i="14"/>
  <c r="B419" i="14"/>
  <c r="L418" i="14"/>
  <c r="E418" i="14"/>
  <c r="H418" i="14" s="1"/>
  <c r="D418" i="14"/>
  <c r="B418" i="14"/>
  <c r="L417" i="14"/>
  <c r="E417" i="14"/>
  <c r="H417" i="14" s="1"/>
  <c r="D417" i="14"/>
  <c r="B417" i="14"/>
  <c r="L416" i="14"/>
  <c r="E416" i="14"/>
  <c r="H416" i="14" s="1"/>
  <c r="D416" i="14"/>
  <c r="B416" i="14"/>
  <c r="L415" i="14"/>
  <c r="E415" i="14"/>
  <c r="H415" i="14" s="1"/>
  <c r="D415" i="14"/>
  <c r="B415" i="14"/>
  <c r="L414" i="14"/>
  <c r="E414" i="14"/>
  <c r="H414" i="14" s="1"/>
  <c r="D414" i="14"/>
  <c r="B414" i="14"/>
  <c r="L413" i="14"/>
  <c r="E413" i="14"/>
  <c r="H413" i="14" s="1"/>
  <c r="D413" i="14"/>
  <c r="B413" i="14"/>
  <c r="L412" i="14"/>
  <c r="E412" i="14"/>
  <c r="H412" i="14" s="1"/>
  <c r="D412" i="14"/>
  <c r="B412" i="14"/>
  <c r="L411" i="14"/>
  <c r="E411" i="14"/>
  <c r="H411" i="14" s="1"/>
  <c r="D411" i="14"/>
  <c r="B411" i="14"/>
  <c r="L410" i="14"/>
  <c r="E410" i="14"/>
  <c r="H410" i="14" s="1"/>
  <c r="D410" i="14"/>
  <c r="B410" i="14"/>
  <c r="L409" i="14"/>
  <c r="E409" i="14"/>
  <c r="H409" i="14" s="1"/>
  <c r="D409" i="14"/>
  <c r="B409" i="14"/>
  <c r="L408" i="14"/>
  <c r="E408" i="14"/>
  <c r="H408" i="14" s="1"/>
  <c r="D408" i="14"/>
  <c r="B408" i="14"/>
  <c r="L407" i="14"/>
  <c r="E407" i="14"/>
  <c r="H407" i="14" s="1"/>
  <c r="D407" i="14"/>
  <c r="B407" i="14"/>
  <c r="L406" i="14"/>
  <c r="E406" i="14"/>
  <c r="H406" i="14" s="1"/>
  <c r="D406" i="14"/>
  <c r="B406" i="14"/>
  <c r="L405" i="14"/>
  <c r="E405" i="14"/>
  <c r="H405" i="14" s="1"/>
  <c r="D405" i="14"/>
  <c r="B405" i="14"/>
  <c r="L404" i="14"/>
  <c r="E404" i="14"/>
  <c r="H404" i="14" s="1"/>
  <c r="D404" i="14"/>
  <c r="B404" i="14"/>
  <c r="L403" i="14"/>
  <c r="E403" i="14"/>
  <c r="H403" i="14" s="1"/>
  <c r="D403" i="14"/>
  <c r="B403" i="14"/>
  <c r="L402" i="14"/>
  <c r="E402" i="14"/>
  <c r="H402" i="14" s="1"/>
  <c r="D402" i="14"/>
  <c r="B402" i="14"/>
  <c r="L401" i="14"/>
  <c r="E401" i="14"/>
  <c r="H401" i="14" s="1"/>
  <c r="D401" i="14"/>
  <c r="B401" i="14"/>
  <c r="L400" i="14"/>
  <c r="E400" i="14"/>
  <c r="H400" i="14" s="1"/>
  <c r="D400" i="14"/>
  <c r="B400" i="14"/>
  <c r="L399" i="14"/>
  <c r="E399" i="14"/>
  <c r="H399" i="14" s="1"/>
  <c r="D399" i="14"/>
  <c r="B399" i="14"/>
  <c r="L398" i="14"/>
  <c r="E398" i="14"/>
  <c r="H398" i="14" s="1"/>
  <c r="D398" i="14"/>
  <c r="B398" i="14"/>
  <c r="L397" i="14"/>
  <c r="E397" i="14"/>
  <c r="H397" i="14" s="1"/>
  <c r="D397" i="14"/>
  <c r="B397" i="14"/>
  <c r="L396" i="14"/>
  <c r="E396" i="14"/>
  <c r="H396" i="14" s="1"/>
  <c r="D396" i="14"/>
  <c r="B396" i="14"/>
  <c r="L395" i="14"/>
  <c r="E395" i="14"/>
  <c r="H395" i="14" s="1"/>
  <c r="D395" i="14"/>
  <c r="B395" i="14"/>
  <c r="L394" i="14"/>
  <c r="E394" i="14"/>
  <c r="H394" i="14" s="1"/>
  <c r="D394" i="14"/>
  <c r="B394" i="14"/>
  <c r="L393" i="14"/>
  <c r="E393" i="14"/>
  <c r="H393" i="14" s="1"/>
  <c r="D393" i="14"/>
  <c r="B393" i="14"/>
  <c r="L392" i="14"/>
  <c r="E392" i="14"/>
  <c r="H392" i="14" s="1"/>
  <c r="D392" i="14"/>
  <c r="B392" i="14"/>
  <c r="L391" i="14"/>
  <c r="E391" i="14"/>
  <c r="H391" i="14" s="1"/>
  <c r="D391" i="14"/>
  <c r="B391" i="14"/>
  <c r="L390" i="14"/>
  <c r="E390" i="14"/>
  <c r="H390" i="14" s="1"/>
  <c r="D390" i="14"/>
  <c r="B390" i="14"/>
  <c r="L389" i="14"/>
  <c r="E389" i="14"/>
  <c r="H389" i="14" s="1"/>
  <c r="D389" i="14"/>
  <c r="B389" i="14"/>
  <c r="L388" i="14"/>
  <c r="E388" i="14"/>
  <c r="H388" i="14" s="1"/>
  <c r="D388" i="14"/>
  <c r="B388" i="14"/>
  <c r="L387" i="14"/>
  <c r="E387" i="14"/>
  <c r="H387" i="14" s="1"/>
  <c r="D387" i="14"/>
  <c r="B387" i="14"/>
  <c r="L386" i="14"/>
  <c r="E386" i="14"/>
  <c r="H386" i="14" s="1"/>
  <c r="D386" i="14"/>
  <c r="B386" i="14"/>
  <c r="L385" i="14"/>
  <c r="E385" i="14"/>
  <c r="H385" i="14" s="1"/>
  <c r="D385" i="14"/>
  <c r="B385" i="14"/>
  <c r="L384" i="14"/>
  <c r="E384" i="14"/>
  <c r="H384" i="14" s="1"/>
  <c r="D384" i="14"/>
  <c r="B384" i="14"/>
  <c r="L383" i="14"/>
  <c r="E383" i="14"/>
  <c r="H383" i="14" s="1"/>
  <c r="D383" i="14"/>
  <c r="B383" i="14"/>
  <c r="L382" i="14"/>
  <c r="E382" i="14"/>
  <c r="H382" i="14" s="1"/>
  <c r="D382" i="14"/>
  <c r="B382" i="14"/>
  <c r="L381" i="14"/>
  <c r="E381" i="14"/>
  <c r="H381" i="14" s="1"/>
  <c r="D381" i="14"/>
  <c r="B381" i="14"/>
  <c r="L380" i="14"/>
  <c r="E380" i="14"/>
  <c r="H380" i="14" s="1"/>
  <c r="D380" i="14"/>
  <c r="B380" i="14"/>
  <c r="L379" i="14"/>
  <c r="E379" i="14"/>
  <c r="H379" i="14" s="1"/>
  <c r="D379" i="14"/>
  <c r="B379" i="14"/>
  <c r="L378" i="14"/>
  <c r="E378" i="14"/>
  <c r="H378" i="14" s="1"/>
  <c r="D378" i="14"/>
  <c r="B378" i="14"/>
  <c r="L377" i="14"/>
  <c r="E377" i="14"/>
  <c r="H377" i="14" s="1"/>
  <c r="D377" i="14"/>
  <c r="B377" i="14"/>
  <c r="L376" i="14"/>
  <c r="E376" i="14"/>
  <c r="H376" i="14" s="1"/>
  <c r="D376" i="14"/>
  <c r="B376" i="14"/>
  <c r="L375" i="14"/>
  <c r="E375" i="14"/>
  <c r="H375" i="14" s="1"/>
  <c r="D375" i="14"/>
  <c r="B375" i="14"/>
  <c r="L374" i="14"/>
  <c r="E374" i="14"/>
  <c r="H374" i="14" s="1"/>
  <c r="D374" i="14"/>
  <c r="B374" i="14"/>
  <c r="L373" i="14"/>
  <c r="E373" i="14"/>
  <c r="H373" i="14" s="1"/>
  <c r="D373" i="14"/>
  <c r="B373" i="14"/>
  <c r="L372" i="14"/>
  <c r="E372" i="14"/>
  <c r="H372" i="14" s="1"/>
  <c r="D372" i="14"/>
  <c r="B372" i="14"/>
  <c r="L371" i="14"/>
  <c r="E371" i="14"/>
  <c r="H371" i="14" s="1"/>
  <c r="D371" i="14"/>
  <c r="B371" i="14"/>
  <c r="L370" i="14"/>
  <c r="E370" i="14"/>
  <c r="H370" i="14" s="1"/>
  <c r="D370" i="14"/>
  <c r="B370" i="14"/>
  <c r="L369" i="14"/>
  <c r="E369" i="14"/>
  <c r="H369" i="14" s="1"/>
  <c r="D369" i="14"/>
  <c r="B369" i="14"/>
  <c r="L368" i="14"/>
  <c r="E368" i="14"/>
  <c r="H368" i="14" s="1"/>
  <c r="D368" i="14"/>
  <c r="B368" i="14"/>
  <c r="L367" i="14"/>
  <c r="E367" i="14"/>
  <c r="H367" i="14" s="1"/>
  <c r="D367" i="14"/>
  <c r="B367" i="14"/>
  <c r="L366" i="14"/>
  <c r="E366" i="14"/>
  <c r="H366" i="14" s="1"/>
  <c r="D366" i="14"/>
  <c r="B366" i="14"/>
  <c r="L365" i="14"/>
  <c r="E365" i="14"/>
  <c r="H365" i="14" s="1"/>
  <c r="D365" i="14"/>
  <c r="B365" i="14"/>
  <c r="L364" i="14"/>
  <c r="E364" i="14"/>
  <c r="H364" i="14" s="1"/>
  <c r="D364" i="14"/>
  <c r="B364" i="14"/>
  <c r="L363" i="14"/>
  <c r="E363" i="14"/>
  <c r="H363" i="14" s="1"/>
  <c r="D363" i="14"/>
  <c r="B363" i="14"/>
  <c r="L362" i="14"/>
  <c r="E362" i="14"/>
  <c r="H362" i="14" s="1"/>
  <c r="D362" i="14"/>
  <c r="B362" i="14"/>
  <c r="L361" i="14"/>
  <c r="E361" i="14"/>
  <c r="H361" i="14" s="1"/>
  <c r="D361" i="14"/>
  <c r="B361" i="14"/>
  <c r="L360" i="14"/>
  <c r="E360" i="14"/>
  <c r="H360" i="14" s="1"/>
  <c r="D360" i="14"/>
  <c r="B360" i="14"/>
  <c r="L359" i="14"/>
  <c r="E359" i="14"/>
  <c r="H359" i="14" s="1"/>
  <c r="D359" i="14"/>
  <c r="B359" i="14"/>
  <c r="L358" i="14"/>
  <c r="E358" i="14"/>
  <c r="H358" i="14" s="1"/>
  <c r="D358" i="14"/>
  <c r="B358" i="14"/>
  <c r="L357" i="14"/>
  <c r="E357" i="14"/>
  <c r="H357" i="14" s="1"/>
  <c r="D357" i="14"/>
  <c r="B357" i="14"/>
  <c r="L356" i="14"/>
  <c r="E356" i="14"/>
  <c r="H356" i="14" s="1"/>
  <c r="D356" i="14"/>
  <c r="B356" i="14"/>
  <c r="L355" i="14"/>
  <c r="E355" i="14"/>
  <c r="H355" i="14" s="1"/>
  <c r="D355" i="14"/>
  <c r="B355" i="14"/>
  <c r="L354" i="14"/>
  <c r="E354" i="14"/>
  <c r="H354" i="14" s="1"/>
  <c r="D354" i="14"/>
  <c r="B354" i="14"/>
  <c r="L353" i="14"/>
  <c r="E353" i="14"/>
  <c r="H353" i="14" s="1"/>
  <c r="D353" i="14"/>
  <c r="B353" i="14"/>
  <c r="L352" i="14"/>
  <c r="E352" i="14"/>
  <c r="H352" i="14" s="1"/>
  <c r="D352" i="14"/>
  <c r="B352" i="14"/>
  <c r="L351" i="14"/>
  <c r="E351" i="14"/>
  <c r="H351" i="14" s="1"/>
  <c r="D351" i="14"/>
  <c r="B351" i="14"/>
  <c r="L350" i="14"/>
  <c r="E350" i="14"/>
  <c r="H350" i="14" s="1"/>
  <c r="D350" i="14"/>
  <c r="B350" i="14"/>
  <c r="L349" i="14"/>
  <c r="E349" i="14"/>
  <c r="H349" i="14" s="1"/>
  <c r="D349" i="14"/>
  <c r="B349" i="14"/>
  <c r="L348" i="14"/>
  <c r="E348" i="14"/>
  <c r="H348" i="14" s="1"/>
  <c r="D348" i="14"/>
  <c r="B348" i="14"/>
  <c r="L347" i="14"/>
  <c r="E347" i="14"/>
  <c r="H347" i="14" s="1"/>
  <c r="D347" i="14"/>
  <c r="B347" i="14"/>
  <c r="L346" i="14"/>
  <c r="E346" i="14"/>
  <c r="H346" i="14" s="1"/>
  <c r="D346" i="14"/>
  <c r="B346" i="14"/>
  <c r="L345" i="14"/>
  <c r="E345" i="14"/>
  <c r="H345" i="14" s="1"/>
  <c r="D345" i="14"/>
  <c r="B345" i="14"/>
  <c r="L344" i="14"/>
  <c r="E344" i="14"/>
  <c r="H344" i="14" s="1"/>
  <c r="D344" i="14"/>
  <c r="B344" i="14"/>
  <c r="L343" i="14"/>
  <c r="E343" i="14"/>
  <c r="H343" i="14" s="1"/>
  <c r="D343" i="14"/>
  <c r="B343" i="14"/>
  <c r="L342" i="14"/>
  <c r="E342" i="14"/>
  <c r="H342" i="14" s="1"/>
  <c r="D342" i="14"/>
  <c r="B342" i="14"/>
  <c r="L341" i="14"/>
  <c r="E341" i="14"/>
  <c r="H341" i="14" s="1"/>
  <c r="D341" i="14"/>
  <c r="B341" i="14"/>
  <c r="L340" i="14"/>
  <c r="E340" i="14"/>
  <c r="H340" i="14" s="1"/>
  <c r="D340" i="14"/>
  <c r="B340" i="14"/>
  <c r="L339" i="14"/>
  <c r="E339" i="14"/>
  <c r="H339" i="14" s="1"/>
  <c r="D339" i="14"/>
  <c r="B339" i="14"/>
  <c r="L338" i="14"/>
  <c r="E338" i="14"/>
  <c r="H338" i="14" s="1"/>
  <c r="D338" i="14"/>
  <c r="B338" i="14"/>
  <c r="L337" i="14"/>
  <c r="E337" i="14"/>
  <c r="H337" i="14" s="1"/>
  <c r="D337" i="14"/>
  <c r="B337" i="14"/>
  <c r="L336" i="14"/>
  <c r="E336" i="14"/>
  <c r="H336" i="14" s="1"/>
  <c r="D336" i="14"/>
  <c r="B336" i="14"/>
  <c r="L335" i="14"/>
  <c r="E335" i="14"/>
  <c r="H335" i="14" s="1"/>
  <c r="D335" i="14"/>
  <c r="B335" i="14"/>
  <c r="L334" i="14"/>
  <c r="E334" i="14"/>
  <c r="H334" i="14" s="1"/>
  <c r="D334" i="14"/>
  <c r="B334" i="14"/>
  <c r="L333" i="14"/>
  <c r="E333" i="14"/>
  <c r="H333" i="14" s="1"/>
  <c r="D333" i="14"/>
  <c r="B333" i="14"/>
  <c r="L332" i="14"/>
  <c r="E332" i="14"/>
  <c r="H332" i="14" s="1"/>
  <c r="D332" i="14"/>
  <c r="B332" i="14"/>
  <c r="L331" i="14"/>
  <c r="E331" i="14"/>
  <c r="H331" i="14" s="1"/>
  <c r="D331" i="14"/>
  <c r="B331" i="14"/>
  <c r="L330" i="14"/>
  <c r="E330" i="14"/>
  <c r="H330" i="14" s="1"/>
  <c r="D330" i="14"/>
  <c r="B330" i="14"/>
  <c r="L329" i="14"/>
  <c r="E329" i="14"/>
  <c r="H329" i="14" s="1"/>
  <c r="D329" i="14"/>
  <c r="B329" i="14"/>
  <c r="L328" i="14"/>
  <c r="E328" i="14"/>
  <c r="H328" i="14" s="1"/>
  <c r="D328" i="14"/>
  <c r="B328" i="14"/>
  <c r="L327" i="14"/>
  <c r="E327" i="14"/>
  <c r="H327" i="14" s="1"/>
  <c r="D327" i="14"/>
  <c r="B327" i="14"/>
  <c r="L326" i="14"/>
  <c r="E326" i="14"/>
  <c r="H326" i="14" s="1"/>
  <c r="D326" i="14"/>
  <c r="B326" i="14"/>
  <c r="L325" i="14"/>
  <c r="E325" i="14"/>
  <c r="H325" i="14" s="1"/>
  <c r="D325" i="14"/>
  <c r="B325" i="14"/>
  <c r="L324" i="14"/>
  <c r="E324" i="14"/>
  <c r="H324" i="14" s="1"/>
  <c r="D324" i="14"/>
  <c r="B324" i="14"/>
  <c r="L323" i="14"/>
  <c r="E323" i="14"/>
  <c r="H323" i="14" s="1"/>
  <c r="D323" i="14"/>
  <c r="B323" i="14"/>
  <c r="L322" i="14"/>
  <c r="E322" i="14"/>
  <c r="H322" i="14" s="1"/>
  <c r="D322" i="14"/>
  <c r="B322" i="14"/>
  <c r="L321" i="14"/>
  <c r="E321" i="14"/>
  <c r="H321" i="14" s="1"/>
  <c r="D321" i="14"/>
  <c r="B321" i="14"/>
  <c r="L320" i="14"/>
  <c r="E320" i="14"/>
  <c r="H320" i="14" s="1"/>
  <c r="D320" i="14"/>
  <c r="B320" i="14"/>
  <c r="L319" i="14"/>
  <c r="E319" i="14"/>
  <c r="H319" i="14" s="1"/>
  <c r="D319" i="14"/>
  <c r="B319" i="14"/>
  <c r="L318" i="14"/>
  <c r="E318" i="14"/>
  <c r="H318" i="14" s="1"/>
  <c r="D318" i="14"/>
  <c r="B318" i="14"/>
  <c r="L317" i="14"/>
  <c r="E317" i="14"/>
  <c r="H317" i="14" s="1"/>
  <c r="D317" i="14"/>
  <c r="B317" i="14"/>
  <c r="L316" i="14"/>
  <c r="E316" i="14"/>
  <c r="H316" i="14" s="1"/>
  <c r="D316" i="14"/>
  <c r="B316" i="14"/>
  <c r="L315" i="14"/>
  <c r="E315" i="14"/>
  <c r="H315" i="14" s="1"/>
  <c r="D315" i="14"/>
  <c r="B315" i="14"/>
  <c r="L314" i="14"/>
  <c r="E314" i="14"/>
  <c r="H314" i="14" s="1"/>
  <c r="D314" i="14"/>
  <c r="B314" i="14"/>
  <c r="L313" i="14"/>
  <c r="E313" i="14"/>
  <c r="H313" i="14" s="1"/>
  <c r="D313" i="14"/>
  <c r="B313" i="14"/>
  <c r="L312" i="14"/>
  <c r="E312" i="14"/>
  <c r="H312" i="14" s="1"/>
  <c r="D312" i="14"/>
  <c r="B312" i="14"/>
  <c r="L311" i="14"/>
  <c r="E311" i="14"/>
  <c r="H311" i="14" s="1"/>
  <c r="D311" i="14"/>
  <c r="B311" i="14"/>
  <c r="L310" i="14"/>
  <c r="E310" i="14"/>
  <c r="H310" i="14" s="1"/>
  <c r="D310" i="14"/>
  <c r="B310" i="14"/>
  <c r="L309" i="14"/>
  <c r="E309" i="14"/>
  <c r="H309" i="14" s="1"/>
  <c r="D309" i="14"/>
  <c r="B309" i="14"/>
  <c r="L308" i="14"/>
  <c r="E308" i="14"/>
  <c r="H308" i="14" s="1"/>
  <c r="D308" i="14"/>
  <c r="B308" i="14"/>
  <c r="L307" i="14"/>
  <c r="E307" i="14"/>
  <c r="H307" i="14" s="1"/>
  <c r="D307" i="14"/>
  <c r="B307" i="14"/>
  <c r="L306" i="14"/>
  <c r="E306" i="14"/>
  <c r="H306" i="14" s="1"/>
  <c r="D306" i="14"/>
  <c r="B306" i="14"/>
  <c r="L305" i="14"/>
  <c r="E305" i="14"/>
  <c r="H305" i="14" s="1"/>
  <c r="D305" i="14"/>
  <c r="B305" i="14"/>
  <c r="L304" i="14"/>
  <c r="E304" i="14"/>
  <c r="H304" i="14" s="1"/>
  <c r="D304" i="14"/>
  <c r="B304" i="14"/>
  <c r="L303" i="14"/>
  <c r="E303" i="14"/>
  <c r="H303" i="14" s="1"/>
  <c r="D303" i="14"/>
  <c r="B303" i="14"/>
  <c r="L302" i="14"/>
  <c r="E302" i="14"/>
  <c r="H302" i="14" s="1"/>
  <c r="D302" i="14"/>
  <c r="B302" i="14"/>
  <c r="L301" i="14"/>
  <c r="E301" i="14"/>
  <c r="H301" i="14" s="1"/>
  <c r="D301" i="14"/>
  <c r="B301" i="14"/>
  <c r="L300" i="14"/>
  <c r="E300" i="14"/>
  <c r="H300" i="14" s="1"/>
  <c r="D300" i="14"/>
  <c r="B300" i="14"/>
  <c r="L299" i="14"/>
  <c r="E299" i="14"/>
  <c r="H299" i="14" s="1"/>
  <c r="D299" i="14"/>
  <c r="B299" i="14"/>
  <c r="L298" i="14"/>
  <c r="E298" i="14"/>
  <c r="H298" i="14" s="1"/>
  <c r="D298" i="14"/>
  <c r="B298" i="14"/>
  <c r="L297" i="14"/>
  <c r="E297" i="14"/>
  <c r="H297" i="14" s="1"/>
  <c r="D297" i="14"/>
  <c r="B297" i="14"/>
  <c r="L296" i="14"/>
  <c r="E296" i="14"/>
  <c r="H296" i="14" s="1"/>
  <c r="D296" i="14"/>
  <c r="B296" i="14"/>
  <c r="L295" i="14"/>
  <c r="E295" i="14"/>
  <c r="H295" i="14" s="1"/>
  <c r="D295" i="14"/>
  <c r="B295" i="14"/>
  <c r="L294" i="14"/>
  <c r="E294" i="14"/>
  <c r="H294" i="14" s="1"/>
  <c r="D294" i="14"/>
  <c r="B294" i="14"/>
  <c r="L293" i="14"/>
  <c r="E293" i="14"/>
  <c r="H293" i="14" s="1"/>
  <c r="D293" i="14"/>
  <c r="B293" i="14"/>
  <c r="L292" i="14"/>
  <c r="E292" i="14"/>
  <c r="H292" i="14" s="1"/>
  <c r="D292" i="14"/>
  <c r="B292" i="14"/>
  <c r="L291" i="14"/>
  <c r="E291" i="14"/>
  <c r="H291" i="14" s="1"/>
  <c r="D291" i="14"/>
  <c r="B291" i="14"/>
  <c r="L290" i="14"/>
  <c r="E290" i="14"/>
  <c r="H290" i="14" s="1"/>
  <c r="D290" i="14"/>
  <c r="B290" i="14"/>
  <c r="L289" i="14"/>
  <c r="E289" i="14"/>
  <c r="H289" i="14" s="1"/>
  <c r="D289" i="14"/>
  <c r="B289" i="14"/>
  <c r="L288" i="14"/>
  <c r="E288" i="14"/>
  <c r="H288" i="14" s="1"/>
  <c r="D288" i="14"/>
  <c r="B288" i="14"/>
  <c r="L287" i="14"/>
  <c r="E287" i="14"/>
  <c r="H287" i="14" s="1"/>
  <c r="D287" i="14"/>
  <c r="B287" i="14"/>
  <c r="L286" i="14"/>
  <c r="E286" i="14"/>
  <c r="H286" i="14" s="1"/>
  <c r="D286" i="14"/>
  <c r="B286" i="14"/>
  <c r="L285" i="14"/>
  <c r="E285" i="14"/>
  <c r="H285" i="14" s="1"/>
  <c r="D285" i="14"/>
  <c r="B285" i="14"/>
  <c r="L284" i="14"/>
  <c r="E284" i="14"/>
  <c r="H284" i="14" s="1"/>
  <c r="D284" i="14"/>
  <c r="B284" i="14"/>
  <c r="L283" i="14"/>
  <c r="E283" i="14"/>
  <c r="H283" i="14" s="1"/>
  <c r="D283" i="14"/>
  <c r="B283" i="14"/>
  <c r="L282" i="14"/>
  <c r="E282" i="14"/>
  <c r="H282" i="14" s="1"/>
  <c r="D282" i="14"/>
  <c r="B282" i="14"/>
  <c r="L281" i="14"/>
  <c r="E281" i="14"/>
  <c r="H281" i="14" s="1"/>
  <c r="D281" i="14"/>
  <c r="B281" i="14"/>
  <c r="L280" i="14"/>
  <c r="E280" i="14"/>
  <c r="H280" i="14" s="1"/>
  <c r="D280" i="14"/>
  <c r="B280" i="14"/>
  <c r="L279" i="14"/>
  <c r="E279" i="14"/>
  <c r="H279" i="14" s="1"/>
  <c r="D279" i="14"/>
  <c r="B279" i="14"/>
  <c r="L278" i="14"/>
  <c r="E278" i="14"/>
  <c r="H278" i="14" s="1"/>
  <c r="D278" i="14"/>
  <c r="B278" i="14"/>
  <c r="L277" i="14"/>
  <c r="E277" i="14"/>
  <c r="H277" i="14" s="1"/>
  <c r="D277" i="14"/>
  <c r="B277" i="14"/>
  <c r="L276" i="14"/>
  <c r="E276" i="14"/>
  <c r="H276" i="14" s="1"/>
  <c r="D276" i="14"/>
  <c r="B276" i="14"/>
  <c r="L275" i="14"/>
  <c r="E275" i="14"/>
  <c r="H275" i="14" s="1"/>
  <c r="D275" i="14"/>
  <c r="B275" i="14"/>
  <c r="L274" i="14"/>
  <c r="E274" i="14"/>
  <c r="H274" i="14" s="1"/>
  <c r="D274" i="14"/>
  <c r="B274" i="14"/>
  <c r="L273" i="14"/>
  <c r="E273" i="14"/>
  <c r="H273" i="14" s="1"/>
  <c r="D273" i="14"/>
  <c r="B273" i="14"/>
  <c r="L272" i="14"/>
  <c r="E272" i="14"/>
  <c r="H272" i="14" s="1"/>
  <c r="D272" i="14"/>
  <c r="B272" i="14"/>
  <c r="L271" i="14"/>
  <c r="E271" i="14"/>
  <c r="H271" i="14" s="1"/>
  <c r="D271" i="14"/>
  <c r="B271" i="14"/>
  <c r="L270" i="14"/>
  <c r="E270" i="14"/>
  <c r="H270" i="14" s="1"/>
  <c r="D270" i="14"/>
  <c r="B270" i="14"/>
  <c r="L269" i="14"/>
  <c r="E269" i="14"/>
  <c r="H269" i="14" s="1"/>
  <c r="D269" i="14"/>
  <c r="B269" i="14"/>
  <c r="L268" i="14"/>
  <c r="E268" i="14"/>
  <c r="H268" i="14" s="1"/>
  <c r="D268" i="14"/>
  <c r="B268" i="14"/>
  <c r="L267" i="14"/>
  <c r="E267" i="14"/>
  <c r="H267" i="14" s="1"/>
  <c r="D267" i="14"/>
  <c r="B267" i="14"/>
  <c r="L266" i="14"/>
  <c r="E266" i="14"/>
  <c r="H266" i="14" s="1"/>
  <c r="D266" i="14"/>
  <c r="B266" i="14"/>
  <c r="L265" i="14"/>
  <c r="E265" i="14"/>
  <c r="H265" i="14" s="1"/>
  <c r="D265" i="14"/>
  <c r="B265" i="14"/>
  <c r="L264" i="14"/>
  <c r="E264" i="14"/>
  <c r="H264" i="14" s="1"/>
  <c r="D264" i="14"/>
  <c r="B264" i="14"/>
  <c r="L263" i="14"/>
  <c r="E263" i="14"/>
  <c r="H263" i="14" s="1"/>
  <c r="D263" i="14"/>
  <c r="B263" i="14"/>
  <c r="L262" i="14"/>
  <c r="E262" i="14"/>
  <c r="H262" i="14" s="1"/>
  <c r="D262" i="14"/>
  <c r="B262" i="14"/>
  <c r="L261" i="14"/>
  <c r="E261" i="14"/>
  <c r="H261" i="14" s="1"/>
  <c r="D261" i="14"/>
  <c r="B261" i="14"/>
  <c r="L260" i="14"/>
  <c r="E260" i="14"/>
  <c r="H260" i="14" s="1"/>
  <c r="D260" i="14"/>
  <c r="B260" i="14"/>
  <c r="L259" i="14"/>
  <c r="E259" i="14"/>
  <c r="H259" i="14" s="1"/>
  <c r="D259" i="14"/>
  <c r="B259" i="14"/>
  <c r="L258" i="14"/>
  <c r="E258" i="14"/>
  <c r="H258" i="14" s="1"/>
  <c r="D258" i="14"/>
  <c r="B258" i="14"/>
  <c r="L257" i="14"/>
  <c r="E257" i="14"/>
  <c r="H257" i="14" s="1"/>
  <c r="D257" i="14"/>
  <c r="B257" i="14"/>
  <c r="L256" i="14"/>
  <c r="E256" i="14"/>
  <c r="H256" i="14" s="1"/>
  <c r="D256" i="14"/>
  <c r="B256" i="14"/>
  <c r="L255" i="14"/>
  <c r="E255" i="14"/>
  <c r="H255" i="14" s="1"/>
  <c r="D255" i="14"/>
  <c r="B255" i="14"/>
  <c r="L254" i="14"/>
  <c r="E254" i="14"/>
  <c r="H254" i="14" s="1"/>
  <c r="D254" i="14"/>
  <c r="B254" i="14"/>
  <c r="L253" i="14"/>
  <c r="E253" i="14"/>
  <c r="H253" i="14" s="1"/>
  <c r="D253" i="14"/>
  <c r="B253" i="14"/>
  <c r="L252" i="14"/>
  <c r="E252" i="14"/>
  <c r="H252" i="14" s="1"/>
  <c r="D252" i="14"/>
  <c r="B252" i="14"/>
  <c r="L251" i="14"/>
  <c r="E251" i="14"/>
  <c r="H251" i="14" s="1"/>
  <c r="D251" i="14"/>
  <c r="B251" i="14"/>
  <c r="L250" i="14"/>
  <c r="E250" i="14"/>
  <c r="H250" i="14" s="1"/>
  <c r="D250" i="14"/>
  <c r="B250" i="14"/>
  <c r="L249" i="14"/>
  <c r="E249" i="14"/>
  <c r="H249" i="14" s="1"/>
  <c r="D249" i="14"/>
  <c r="B249" i="14"/>
  <c r="L248" i="14"/>
  <c r="E248" i="14"/>
  <c r="H248" i="14" s="1"/>
  <c r="D248" i="14"/>
  <c r="B248" i="14"/>
  <c r="L247" i="14"/>
  <c r="E247" i="14"/>
  <c r="H247" i="14" s="1"/>
  <c r="D247" i="14"/>
  <c r="B247" i="14"/>
  <c r="L246" i="14"/>
  <c r="E246" i="14"/>
  <c r="H246" i="14" s="1"/>
  <c r="D246" i="14"/>
  <c r="B246" i="14"/>
  <c r="L245" i="14"/>
  <c r="E245" i="14"/>
  <c r="H245" i="14" s="1"/>
  <c r="D245" i="14"/>
  <c r="B245" i="14"/>
  <c r="L244" i="14"/>
  <c r="E244" i="14"/>
  <c r="H244" i="14" s="1"/>
  <c r="D244" i="14"/>
  <c r="B244" i="14"/>
  <c r="L243" i="14"/>
  <c r="E243" i="14"/>
  <c r="H243" i="14" s="1"/>
  <c r="D243" i="14"/>
  <c r="B243" i="14"/>
  <c r="L242" i="14"/>
  <c r="E242" i="14"/>
  <c r="H242" i="14" s="1"/>
  <c r="D242" i="14"/>
  <c r="B242" i="14"/>
  <c r="L241" i="14"/>
  <c r="E241" i="14"/>
  <c r="H241" i="14" s="1"/>
  <c r="D241" i="14"/>
  <c r="B241" i="14"/>
  <c r="L240" i="14"/>
  <c r="E240" i="14"/>
  <c r="H240" i="14" s="1"/>
  <c r="D240" i="14"/>
  <c r="B240" i="14"/>
  <c r="L239" i="14"/>
  <c r="E239" i="14"/>
  <c r="H239" i="14" s="1"/>
  <c r="D239" i="14"/>
  <c r="B239" i="14"/>
  <c r="L238" i="14"/>
  <c r="E238" i="14"/>
  <c r="H238" i="14" s="1"/>
  <c r="D238" i="14"/>
  <c r="B238" i="14"/>
  <c r="L237" i="14"/>
  <c r="E237" i="14"/>
  <c r="H237" i="14" s="1"/>
  <c r="D237" i="14"/>
  <c r="B237" i="14"/>
  <c r="L236" i="14"/>
  <c r="E236" i="14"/>
  <c r="H236" i="14" s="1"/>
  <c r="D236" i="14"/>
  <c r="B236" i="14"/>
  <c r="L235" i="14"/>
  <c r="E235" i="14"/>
  <c r="H235" i="14" s="1"/>
  <c r="D235" i="14"/>
  <c r="B235" i="14"/>
  <c r="L234" i="14"/>
  <c r="E234" i="14"/>
  <c r="H234" i="14" s="1"/>
  <c r="D234" i="14"/>
  <c r="B234" i="14"/>
  <c r="L233" i="14"/>
  <c r="E233" i="14"/>
  <c r="H233" i="14" s="1"/>
  <c r="D233" i="14"/>
  <c r="B233" i="14"/>
  <c r="L232" i="14"/>
  <c r="E232" i="14"/>
  <c r="H232" i="14" s="1"/>
  <c r="D232" i="14"/>
  <c r="B232" i="14"/>
  <c r="L231" i="14"/>
  <c r="E231" i="14"/>
  <c r="H231" i="14" s="1"/>
  <c r="D231" i="14"/>
  <c r="B231" i="14"/>
  <c r="L230" i="14"/>
  <c r="E230" i="14"/>
  <c r="H230" i="14" s="1"/>
  <c r="D230" i="14"/>
  <c r="B230" i="14"/>
  <c r="L229" i="14"/>
  <c r="E229" i="14"/>
  <c r="H229" i="14" s="1"/>
  <c r="D229" i="14"/>
  <c r="B229" i="14"/>
  <c r="L228" i="14"/>
  <c r="E228" i="14"/>
  <c r="H228" i="14" s="1"/>
  <c r="D228" i="14"/>
  <c r="B228" i="14"/>
  <c r="L227" i="14"/>
  <c r="E227" i="14"/>
  <c r="H227" i="14" s="1"/>
  <c r="D227" i="14"/>
  <c r="B227" i="14"/>
  <c r="L226" i="14"/>
  <c r="E226" i="14"/>
  <c r="H226" i="14" s="1"/>
  <c r="D226" i="14"/>
  <c r="B226" i="14"/>
  <c r="L225" i="14"/>
  <c r="E225" i="14"/>
  <c r="H225" i="14" s="1"/>
  <c r="D225" i="14"/>
  <c r="B225" i="14"/>
  <c r="L224" i="14"/>
  <c r="E224" i="14"/>
  <c r="H224" i="14" s="1"/>
  <c r="D224" i="14"/>
  <c r="B224" i="14"/>
  <c r="L223" i="14"/>
  <c r="E223" i="14"/>
  <c r="H223" i="14" s="1"/>
  <c r="D223" i="14"/>
  <c r="B223" i="14"/>
  <c r="L222" i="14"/>
  <c r="E222" i="14"/>
  <c r="H222" i="14" s="1"/>
  <c r="D222" i="14"/>
  <c r="B222" i="14"/>
  <c r="L221" i="14"/>
  <c r="E221" i="14"/>
  <c r="H221" i="14" s="1"/>
  <c r="D221" i="14"/>
  <c r="B221" i="14"/>
  <c r="L220" i="14"/>
  <c r="E220" i="14"/>
  <c r="H220" i="14" s="1"/>
  <c r="D220" i="14"/>
  <c r="B220" i="14"/>
  <c r="L219" i="14"/>
  <c r="E219" i="14"/>
  <c r="H219" i="14" s="1"/>
  <c r="D219" i="14"/>
  <c r="B219" i="14"/>
  <c r="L218" i="14"/>
  <c r="E218" i="14"/>
  <c r="H218" i="14" s="1"/>
  <c r="D218" i="14"/>
  <c r="B218" i="14"/>
  <c r="L217" i="14"/>
  <c r="E217" i="14"/>
  <c r="H217" i="14" s="1"/>
  <c r="D217" i="14"/>
  <c r="B217" i="14"/>
  <c r="L216" i="14"/>
  <c r="E216" i="14"/>
  <c r="H216" i="14" s="1"/>
  <c r="D216" i="14"/>
  <c r="B216" i="14"/>
  <c r="L215" i="14"/>
  <c r="E215" i="14"/>
  <c r="H215" i="14" s="1"/>
  <c r="D215" i="14"/>
  <c r="B215" i="14"/>
  <c r="L214" i="14"/>
  <c r="E214" i="14"/>
  <c r="H214" i="14" s="1"/>
  <c r="D214" i="14"/>
  <c r="B214" i="14"/>
  <c r="L213" i="14"/>
  <c r="E213" i="14"/>
  <c r="H213" i="14" s="1"/>
  <c r="D213" i="14"/>
  <c r="B213" i="14"/>
  <c r="L212" i="14"/>
  <c r="E212" i="14"/>
  <c r="H212" i="14" s="1"/>
  <c r="D212" i="14"/>
  <c r="B212" i="14"/>
  <c r="L211" i="14"/>
  <c r="E211" i="14"/>
  <c r="H211" i="14" s="1"/>
  <c r="D211" i="14"/>
  <c r="B211" i="14"/>
  <c r="L210" i="14"/>
  <c r="E210" i="14"/>
  <c r="H210" i="14" s="1"/>
  <c r="D210" i="14"/>
  <c r="B210" i="14"/>
  <c r="L209" i="14"/>
  <c r="E209" i="14"/>
  <c r="H209" i="14" s="1"/>
  <c r="D209" i="14"/>
  <c r="B209" i="14"/>
  <c r="L208" i="14"/>
  <c r="E208" i="14"/>
  <c r="H208" i="14" s="1"/>
  <c r="D208" i="14"/>
  <c r="B208" i="14"/>
  <c r="L207" i="14"/>
  <c r="E207" i="14"/>
  <c r="H207" i="14" s="1"/>
  <c r="D207" i="14"/>
  <c r="B207" i="14"/>
  <c r="L206" i="14"/>
  <c r="E206" i="14"/>
  <c r="H206" i="14" s="1"/>
  <c r="D206" i="14"/>
  <c r="B206" i="14"/>
  <c r="L205" i="14"/>
  <c r="E205" i="14"/>
  <c r="H205" i="14" s="1"/>
  <c r="D205" i="14"/>
  <c r="B205" i="14"/>
  <c r="L204" i="14"/>
  <c r="E204" i="14"/>
  <c r="H204" i="14" s="1"/>
  <c r="D204" i="14"/>
  <c r="B204" i="14"/>
  <c r="L203" i="14"/>
  <c r="E203" i="14"/>
  <c r="H203" i="14" s="1"/>
  <c r="D203" i="14"/>
  <c r="B203" i="14"/>
  <c r="L202" i="14"/>
  <c r="E202" i="14"/>
  <c r="H202" i="14" s="1"/>
  <c r="D202" i="14"/>
  <c r="B202" i="14"/>
  <c r="L201" i="14"/>
  <c r="E201" i="14"/>
  <c r="H201" i="14" s="1"/>
  <c r="D201" i="14"/>
  <c r="B201" i="14"/>
  <c r="L200" i="14"/>
  <c r="E200" i="14"/>
  <c r="H200" i="14" s="1"/>
  <c r="D200" i="14"/>
  <c r="B200" i="14"/>
  <c r="L199" i="14"/>
  <c r="E199" i="14"/>
  <c r="H199" i="14" s="1"/>
  <c r="D199" i="14"/>
  <c r="B199" i="14"/>
  <c r="L198" i="14"/>
  <c r="E198" i="14"/>
  <c r="H198" i="14" s="1"/>
  <c r="D198" i="14"/>
  <c r="B198" i="14"/>
  <c r="L197" i="14"/>
  <c r="E197" i="14"/>
  <c r="H197" i="14" s="1"/>
  <c r="D197" i="14"/>
  <c r="B197" i="14"/>
  <c r="L196" i="14"/>
  <c r="E196" i="14"/>
  <c r="H196" i="14" s="1"/>
  <c r="D196" i="14"/>
  <c r="B196" i="14"/>
  <c r="L195" i="14"/>
  <c r="E195" i="14"/>
  <c r="H195" i="14" s="1"/>
  <c r="D195" i="14"/>
  <c r="B195" i="14"/>
  <c r="L194" i="14"/>
  <c r="E194" i="14"/>
  <c r="H194" i="14" s="1"/>
  <c r="D194" i="14"/>
  <c r="B194" i="14"/>
  <c r="L193" i="14"/>
  <c r="E193" i="14"/>
  <c r="H193" i="14" s="1"/>
  <c r="D193" i="14"/>
  <c r="B193" i="14"/>
  <c r="L192" i="14"/>
  <c r="E192" i="14"/>
  <c r="H192" i="14" s="1"/>
  <c r="D192" i="14"/>
  <c r="B192" i="14"/>
  <c r="L191" i="14"/>
  <c r="E191" i="14"/>
  <c r="H191" i="14" s="1"/>
  <c r="D191" i="14"/>
  <c r="B191" i="14"/>
  <c r="L190" i="14"/>
  <c r="E190" i="14"/>
  <c r="H190" i="14" s="1"/>
  <c r="D190" i="14"/>
  <c r="B190" i="14"/>
  <c r="L189" i="14"/>
  <c r="E189" i="14"/>
  <c r="H189" i="14" s="1"/>
  <c r="D189" i="14"/>
  <c r="B189" i="14"/>
  <c r="L188" i="14"/>
  <c r="E188" i="14"/>
  <c r="H188" i="14" s="1"/>
  <c r="D188" i="14"/>
  <c r="B188" i="14"/>
  <c r="L187" i="14"/>
  <c r="E187" i="14"/>
  <c r="H187" i="14" s="1"/>
  <c r="D187" i="14"/>
  <c r="B187" i="14"/>
  <c r="L186" i="14"/>
  <c r="E186" i="14"/>
  <c r="H186" i="14" s="1"/>
  <c r="D186" i="14"/>
  <c r="B186" i="14"/>
  <c r="L185" i="14"/>
  <c r="E185" i="14"/>
  <c r="H185" i="14" s="1"/>
  <c r="D185" i="14"/>
  <c r="B185" i="14"/>
  <c r="L184" i="14"/>
  <c r="E184" i="14"/>
  <c r="H184" i="14" s="1"/>
  <c r="D184" i="14"/>
  <c r="B184" i="14"/>
  <c r="L183" i="14"/>
  <c r="E183" i="14"/>
  <c r="H183" i="14" s="1"/>
  <c r="D183" i="14"/>
  <c r="B183" i="14"/>
  <c r="L182" i="14"/>
  <c r="E182" i="14"/>
  <c r="H182" i="14" s="1"/>
  <c r="D182" i="14"/>
  <c r="B182" i="14"/>
  <c r="L181" i="14"/>
  <c r="E181" i="14"/>
  <c r="H181" i="14" s="1"/>
  <c r="D181" i="14"/>
  <c r="B181" i="14"/>
  <c r="L180" i="14"/>
  <c r="E180" i="14"/>
  <c r="H180" i="14" s="1"/>
  <c r="D180" i="14"/>
  <c r="B180" i="14"/>
  <c r="L179" i="14"/>
  <c r="E179" i="14"/>
  <c r="H179" i="14" s="1"/>
  <c r="D179" i="14"/>
  <c r="B179" i="14"/>
  <c r="L178" i="14"/>
  <c r="E178" i="14"/>
  <c r="H178" i="14" s="1"/>
  <c r="D178" i="14"/>
  <c r="B178" i="14"/>
  <c r="L177" i="14"/>
  <c r="E177" i="14"/>
  <c r="H177" i="14" s="1"/>
  <c r="D177" i="14"/>
  <c r="B177" i="14"/>
  <c r="L176" i="14"/>
  <c r="E176" i="14"/>
  <c r="H176" i="14" s="1"/>
  <c r="D176" i="14"/>
  <c r="B176" i="14"/>
  <c r="L175" i="14"/>
  <c r="E175" i="14"/>
  <c r="H175" i="14" s="1"/>
  <c r="D175" i="14"/>
  <c r="B175" i="14"/>
  <c r="L174" i="14"/>
  <c r="E174" i="14"/>
  <c r="H174" i="14" s="1"/>
  <c r="D174" i="14"/>
  <c r="B174" i="14"/>
  <c r="L173" i="14"/>
  <c r="E173" i="14"/>
  <c r="H173" i="14" s="1"/>
  <c r="D173" i="14"/>
  <c r="B173" i="14"/>
  <c r="L172" i="14"/>
  <c r="E172" i="14"/>
  <c r="H172" i="14" s="1"/>
  <c r="D172" i="14"/>
  <c r="B172" i="14"/>
  <c r="L171" i="14"/>
  <c r="E171" i="14"/>
  <c r="H171" i="14" s="1"/>
  <c r="D171" i="14"/>
  <c r="B171" i="14"/>
  <c r="L170" i="14"/>
  <c r="E170" i="14"/>
  <c r="H170" i="14" s="1"/>
  <c r="D170" i="14"/>
  <c r="B170" i="14"/>
  <c r="L169" i="14"/>
  <c r="E169" i="14"/>
  <c r="H169" i="14" s="1"/>
  <c r="D169" i="14"/>
  <c r="B169" i="14"/>
  <c r="L168" i="14"/>
  <c r="E168" i="14"/>
  <c r="H168" i="14" s="1"/>
  <c r="D168" i="14"/>
  <c r="B168" i="14"/>
  <c r="L167" i="14"/>
  <c r="E167" i="14"/>
  <c r="H167" i="14" s="1"/>
  <c r="D167" i="14"/>
  <c r="B167" i="14"/>
  <c r="L166" i="14"/>
  <c r="E166" i="14"/>
  <c r="H166" i="14" s="1"/>
  <c r="D166" i="14"/>
  <c r="B166" i="14"/>
  <c r="L165" i="14"/>
  <c r="E165" i="14"/>
  <c r="H165" i="14" s="1"/>
  <c r="D165" i="14"/>
  <c r="B165" i="14"/>
  <c r="L164" i="14"/>
  <c r="E164" i="14"/>
  <c r="H164" i="14" s="1"/>
  <c r="D164" i="14"/>
  <c r="B164" i="14"/>
  <c r="L163" i="14"/>
  <c r="E163" i="14"/>
  <c r="H163" i="14" s="1"/>
  <c r="D163" i="14"/>
  <c r="B163" i="14"/>
  <c r="L162" i="14"/>
  <c r="E162" i="14"/>
  <c r="H162" i="14" s="1"/>
  <c r="D162" i="14"/>
  <c r="B162" i="14"/>
  <c r="L161" i="14"/>
  <c r="E161" i="14"/>
  <c r="H161" i="14" s="1"/>
  <c r="D161" i="14"/>
  <c r="B161" i="14"/>
  <c r="L160" i="14"/>
  <c r="E160" i="14"/>
  <c r="H160" i="14" s="1"/>
  <c r="D160" i="14"/>
  <c r="B160" i="14"/>
  <c r="L159" i="14"/>
  <c r="E159" i="14"/>
  <c r="H159" i="14" s="1"/>
  <c r="D159" i="14"/>
  <c r="B159" i="14"/>
  <c r="L158" i="14"/>
  <c r="E158" i="14"/>
  <c r="H158" i="14" s="1"/>
  <c r="D158" i="14"/>
  <c r="B158" i="14"/>
  <c r="L157" i="14"/>
  <c r="E157" i="14"/>
  <c r="H157" i="14" s="1"/>
  <c r="D157" i="14"/>
  <c r="B157" i="14"/>
  <c r="L156" i="14"/>
  <c r="E156" i="14"/>
  <c r="H156" i="14" s="1"/>
  <c r="D156" i="14"/>
  <c r="B156" i="14"/>
  <c r="L155" i="14"/>
  <c r="E155" i="14"/>
  <c r="H155" i="14" s="1"/>
  <c r="D155" i="14"/>
  <c r="B155" i="14"/>
  <c r="L154" i="14"/>
  <c r="E154" i="14"/>
  <c r="H154" i="14" s="1"/>
  <c r="D154" i="14"/>
  <c r="B154" i="14"/>
  <c r="L153" i="14"/>
  <c r="E153" i="14"/>
  <c r="H153" i="14" s="1"/>
  <c r="D153" i="14"/>
  <c r="B153" i="14"/>
  <c r="L152" i="14"/>
  <c r="E152" i="14"/>
  <c r="H152" i="14" s="1"/>
  <c r="D152" i="14"/>
  <c r="B152" i="14"/>
  <c r="L151" i="14"/>
  <c r="E151" i="14"/>
  <c r="H151" i="14" s="1"/>
  <c r="D151" i="14"/>
  <c r="B151" i="14"/>
  <c r="L150" i="14"/>
  <c r="E150" i="14"/>
  <c r="H150" i="14" s="1"/>
  <c r="D150" i="14"/>
  <c r="B150" i="14"/>
  <c r="L149" i="14"/>
  <c r="E149" i="14"/>
  <c r="H149" i="14" s="1"/>
  <c r="D149" i="14"/>
  <c r="B149" i="14"/>
  <c r="L148" i="14"/>
  <c r="E148" i="14"/>
  <c r="H148" i="14" s="1"/>
  <c r="D148" i="14"/>
  <c r="B148" i="14"/>
  <c r="L147" i="14"/>
  <c r="E147" i="14"/>
  <c r="H147" i="14" s="1"/>
  <c r="D147" i="14"/>
  <c r="B147" i="14"/>
  <c r="L146" i="14"/>
  <c r="E146" i="14"/>
  <c r="H146" i="14" s="1"/>
  <c r="D146" i="14"/>
  <c r="B146" i="14"/>
  <c r="L145" i="14"/>
  <c r="E145" i="14"/>
  <c r="H145" i="14" s="1"/>
  <c r="D145" i="14"/>
  <c r="B145" i="14"/>
  <c r="L144" i="14"/>
  <c r="E144" i="14"/>
  <c r="H144" i="14" s="1"/>
  <c r="D144" i="14"/>
  <c r="B144" i="14"/>
  <c r="L143" i="14"/>
  <c r="E143" i="14"/>
  <c r="H143" i="14" s="1"/>
  <c r="D143" i="14"/>
  <c r="B143" i="14"/>
  <c r="L142" i="14"/>
  <c r="E142" i="14"/>
  <c r="H142" i="14" s="1"/>
  <c r="D142" i="14"/>
  <c r="B142" i="14"/>
  <c r="L141" i="14"/>
  <c r="E141" i="14"/>
  <c r="H141" i="14" s="1"/>
  <c r="D141" i="14"/>
  <c r="B141" i="14"/>
  <c r="L140" i="14"/>
  <c r="E140" i="14"/>
  <c r="H140" i="14" s="1"/>
  <c r="D140" i="14"/>
  <c r="B140" i="14"/>
  <c r="L139" i="14"/>
  <c r="E139" i="14"/>
  <c r="H139" i="14" s="1"/>
  <c r="D139" i="14"/>
  <c r="B139" i="14"/>
  <c r="L138" i="14"/>
  <c r="E138" i="14"/>
  <c r="H138" i="14" s="1"/>
  <c r="D138" i="14"/>
  <c r="B138" i="14"/>
  <c r="L137" i="14"/>
  <c r="E137" i="14"/>
  <c r="H137" i="14" s="1"/>
  <c r="D137" i="14"/>
  <c r="B137" i="14"/>
  <c r="L136" i="14"/>
  <c r="E136" i="14"/>
  <c r="H136" i="14" s="1"/>
  <c r="D136" i="14"/>
  <c r="B136" i="14"/>
  <c r="L135" i="14"/>
  <c r="E135" i="14"/>
  <c r="H135" i="14" s="1"/>
  <c r="D135" i="14"/>
  <c r="B135" i="14"/>
  <c r="L134" i="14"/>
  <c r="E134" i="14"/>
  <c r="H134" i="14" s="1"/>
  <c r="D134" i="14"/>
  <c r="B134" i="14"/>
  <c r="L133" i="14"/>
  <c r="E133" i="14"/>
  <c r="H133" i="14" s="1"/>
  <c r="D133" i="14"/>
  <c r="B133" i="14"/>
  <c r="L132" i="14"/>
  <c r="E132" i="14"/>
  <c r="H132" i="14" s="1"/>
  <c r="D132" i="14"/>
  <c r="B132" i="14"/>
  <c r="L131" i="14"/>
  <c r="E131" i="14"/>
  <c r="H131" i="14" s="1"/>
  <c r="D131" i="14"/>
  <c r="B131" i="14"/>
  <c r="L130" i="14"/>
  <c r="E130" i="14"/>
  <c r="H130" i="14" s="1"/>
  <c r="D130" i="14"/>
  <c r="B130" i="14"/>
  <c r="L129" i="14"/>
  <c r="E129" i="14"/>
  <c r="H129" i="14" s="1"/>
  <c r="D129" i="14"/>
  <c r="B129" i="14"/>
  <c r="L128" i="14"/>
  <c r="E128" i="14"/>
  <c r="H128" i="14" s="1"/>
  <c r="D128" i="14"/>
  <c r="B128" i="14"/>
  <c r="L127" i="14"/>
  <c r="E127" i="14"/>
  <c r="H127" i="14" s="1"/>
  <c r="D127" i="14"/>
  <c r="B127" i="14"/>
  <c r="L126" i="14"/>
  <c r="E126" i="14"/>
  <c r="H126" i="14" s="1"/>
  <c r="D126" i="14"/>
  <c r="B126" i="14"/>
  <c r="L125" i="14"/>
  <c r="E125" i="14"/>
  <c r="H125" i="14" s="1"/>
  <c r="D125" i="14"/>
  <c r="B125" i="14"/>
  <c r="L124" i="14"/>
  <c r="E124" i="14"/>
  <c r="H124" i="14" s="1"/>
  <c r="D124" i="14"/>
  <c r="B124" i="14"/>
  <c r="L123" i="14"/>
  <c r="E123" i="14"/>
  <c r="H123" i="14" s="1"/>
  <c r="D123" i="14"/>
  <c r="B123" i="14"/>
  <c r="L122" i="14"/>
  <c r="E122" i="14"/>
  <c r="H122" i="14" s="1"/>
  <c r="D122" i="14"/>
  <c r="B122" i="14"/>
  <c r="L121" i="14"/>
  <c r="E121" i="14"/>
  <c r="H121" i="14" s="1"/>
  <c r="D121" i="14"/>
  <c r="B121" i="14"/>
  <c r="L120" i="14"/>
  <c r="E120" i="14"/>
  <c r="H120" i="14" s="1"/>
  <c r="D120" i="14"/>
  <c r="B120" i="14"/>
  <c r="L119" i="14"/>
  <c r="E119" i="14"/>
  <c r="H119" i="14" s="1"/>
  <c r="D119" i="14"/>
  <c r="B119" i="14"/>
  <c r="L118" i="14"/>
  <c r="E118" i="14"/>
  <c r="H118" i="14" s="1"/>
  <c r="D118" i="14"/>
  <c r="B118" i="14"/>
  <c r="L117" i="14"/>
  <c r="E117" i="14"/>
  <c r="H117" i="14" s="1"/>
  <c r="D117" i="14"/>
  <c r="B117" i="14"/>
  <c r="L116" i="14"/>
  <c r="E116" i="14"/>
  <c r="H116" i="14" s="1"/>
  <c r="D116" i="14"/>
  <c r="B116" i="14"/>
  <c r="L115" i="14"/>
  <c r="E115" i="14"/>
  <c r="H115" i="14" s="1"/>
  <c r="D115" i="14"/>
  <c r="B115" i="14"/>
  <c r="L114" i="14"/>
  <c r="E114" i="14"/>
  <c r="H114" i="14" s="1"/>
  <c r="D114" i="14"/>
  <c r="B114" i="14"/>
  <c r="L113" i="14"/>
  <c r="E113" i="14"/>
  <c r="H113" i="14" s="1"/>
  <c r="D113" i="14"/>
  <c r="B113" i="14"/>
  <c r="L112" i="14"/>
  <c r="E112" i="14"/>
  <c r="H112" i="14" s="1"/>
  <c r="D112" i="14"/>
  <c r="B112" i="14"/>
  <c r="L111" i="14"/>
  <c r="E111" i="14"/>
  <c r="H111" i="14" s="1"/>
  <c r="D111" i="14"/>
  <c r="B111" i="14"/>
  <c r="L110" i="14"/>
  <c r="E110" i="14"/>
  <c r="H110" i="14" s="1"/>
  <c r="D110" i="14"/>
  <c r="B110" i="14"/>
  <c r="L109" i="14"/>
  <c r="E109" i="14"/>
  <c r="H109" i="14" s="1"/>
  <c r="D109" i="14"/>
  <c r="B109" i="14"/>
  <c r="L108" i="14"/>
  <c r="E108" i="14"/>
  <c r="H108" i="14" s="1"/>
  <c r="D108" i="14"/>
  <c r="B108" i="14"/>
  <c r="L107" i="14"/>
  <c r="E107" i="14"/>
  <c r="H107" i="14" s="1"/>
  <c r="D107" i="14"/>
  <c r="B107" i="14"/>
  <c r="L106" i="14"/>
  <c r="E106" i="14"/>
  <c r="H106" i="14" s="1"/>
  <c r="D106" i="14"/>
  <c r="B106" i="14"/>
  <c r="L105" i="14"/>
  <c r="E105" i="14"/>
  <c r="H105" i="14" s="1"/>
  <c r="D105" i="14"/>
  <c r="B105" i="14"/>
  <c r="L104" i="14"/>
  <c r="E104" i="14"/>
  <c r="H104" i="14" s="1"/>
  <c r="D104" i="14"/>
  <c r="B104" i="14"/>
  <c r="L103" i="14"/>
  <c r="E103" i="14"/>
  <c r="H103" i="14" s="1"/>
  <c r="D103" i="14"/>
  <c r="B103" i="14"/>
  <c r="L102" i="14"/>
  <c r="E102" i="14"/>
  <c r="H102" i="14" s="1"/>
  <c r="D102" i="14"/>
  <c r="B102" i="14"/>
  <c r="L101" i="14"/>
  <c r="E101" i="14"/>
  <c r="H101" i="14" s="1"/>
  <c r="D101" i="14"/>
  <c r="B101" i="14"/>
  <c r="L100" i="14"/>
  <c r="E100" i="14"/>
  <c r="H100" i="14" s="1"/>
  <c r="D100" i="14"/>
  <c r="B100" i="14"/>
  <c r="L99" i="14"/>
  <c r="E99" i="14"/>
  <c r="H99" i="14" s="1"/>
  <c r="D99" i="14"/>
  <c r="B99" i="14"/>
  <c r="L98" i="14"/>
  <c r="E98" i="14"/>
  <c r="H98" i="14" s="1"/>
  <c r="D98" i="14"/>
  <c r="B98" i="14"/>
  <c r="L97" i="14"/>
  <c r="E97" i="14"/>
  <c r="H97" i="14" s="1"/>
  <c r="D97" i="14"/>
  <c r="B97" i="14"/>
  <c r="L96" i="14"/>
  <c r="E96" i="14"/>
  <c r="H96" i="14" s="1"/>
  <c r="D96" i="14"/>
  <c r="B96" i="14"/>
  <c r="L95" i="14"/>
  <c r="E95" i="14"/>
  <c r="H95" i="14" s="1"/>
  <c r="D95" i="14"/>
  <c r="B95" i="14"/>
  <c r="L94" i="14"/>
  <c r="E94" i="14"/>
  <c r="H94" i="14" s="1"/>
  <c r="D94" i="14"/>
  <c r="B94" i="14"/>
  <c r="L93" i="14"/>
  <c r="E93" i="14"/>
  <c r="H93" i="14" s="1"/>
  <c r="D93" i="14"/>
  <c r="B93" i="14"/>
  <c r="L92" i="14"/>
  <c r="E92" i="14"/>
  <c r="H92" i="14" s="1"/>
  <c r="D92" i="14"/>
  <c r="B92" i="14"/>
  <c r="L91" i="14"/>
  <c r="E91" i="14"/>
  <c r="H91" i="14" s="1"/>
  <c r="D91" i="14"/>
  <c r="B91" i="14"/>
  <c r="L90" i="14"/>
  <c r="E90" i="14"/>
  <c r="H90" i="14" s="1"/>
  <c r="D90" i="14"/>
  <c r="B90" i="14"/>
  <c r="L89" i="14"/>
  <c r="E89" i="14"/>
  <c r="H89" i="14" s="1"/>
  <c r="D89" i="14"/>
  <c r="B89" i="14"/>
  <c r="L88" i="14"/>
  <c r="E88" i="14"/>
  <c r="H88" i="14" s="1"/>
  <c r="D88" i="14"/>
  <c r="B88" i="14"/>
  <c r="L87" i="14"/>
  <c r="E87" i="14"/>
  <c r="H87" i="14" s="1"/>
  <c r="D87" i="14"/>
  <c r="B87" i="14"/>
  <c r="L86" i="14"/>
  <c r="E86" i="14"/>
  <c r="H86" i="14" s="1"/>
  <c r="D86" i="14"/>
  <c r="B86" i="14"/>
  <c r="L85" i="14"/>
  <c r="E85" i="14"/>
  <c r="H85" i="14" s="1"/>
  <c r="D85" i="14"/>
  <c r="B85" i="14"/>
  <c r="L84" i="14"/>
  <c r="E84" i="14"/>
  <c r="H84" i="14" s="1"/>
  <c r="D84" i="14"/>
  <c r="B84" i="14"/>
  <c r="L83" i="14"/>
  <c r="E83" i="14"/>
  <c r="H83" i="14" s="1"/>
  <c r="D83" i="14"/>
  <c r="B83" i="14"/>
  <c r="L82" i="14"/>
  <c r="E82" i="14"/>
  <c r="H82" i="14" s="1"/>
  <c r="D82" i="14"/>
  <c r="B82" i="14"/>
  <c r="L81" i="14"/>
  <c r="E81" i="14"/>
  <c r="H81" i="14" s="1"/>
  <c r="D81" i="14"/>
  <c r="B81" i="14"/>
  <c r="L80" i="14"/>
  <c r="E80" i="14"/>
  <c r="H80" i="14" s="1"/>
  <c r="D80" i="14"/>
  <c r="B80" i="14"/>
  <c r="L79" i="14"/>
  <c r="E79" i="14"/>
  <c r="H79" i="14" s="1"/>
  <c r="D79" i="14"/>
  <c r="B79" i="14"/>
  <c r="L78" i="14"/>
  <c r="E78" i="14"/>
  <c r="H78" i="14" s="1"/>
  <c r="D78" i="14"/>
  <c r="B78" i="14"/>
  <c r="L77" i="14"/>
  <c r="E77" i="14"/>
  <c r="H77" i="14" s="1"/>
  <c r="D77" i="14"/>
  <c r="B77" i="14"/>
  <c r="L76" i="14"/>
  <c r="E76" i="14"/>
  <c r="H76" i="14" s="1"/>
  <c r="D76" i="14"/>
  <c r="B76" i="14"/>
  <c r="L75" i="14"/>
  <c r="E75" i="14"/>
  <c r="H75" i="14" s="1"/>
  <c r="D75" i="14"/>
  <c r="B75" i="14"/>
  <c r="L74" i="14"/>
  <c r="E74" i="14"/>
  <c r="H74" i="14" s="1"/>
  <c r="D74" i="14"/>
  <c r="B74" i="14"/>
  <c r="L73" i="14"/>
  <c r="E73" i="14"/>
  <c r="H73" i="14" s="1"/>
  <c r="D73" i="14"/>
  <c r="B73" i="14"/>
  <c r="L72" i="14"/>
  <c r="E72" i="14"/>
  <c r="H72" i="14" s="1"/>
  <c r="D72" i="14"/>
  <c r="B72" i="14"/>
  <c r="L71" i="14"/>
  <c r="E71" i="14"/>
  <c r="H71" i="14" s="1"/>
  <c r="D71" i="14"/>
  <c r="B71" i="14"/>
  <c r="L70" i="14"/>
  <c r="E70" i="14"/>
  <c r="H70" i="14" s="1"/>
  <c r="D70" i="14"/>
  <c r="B70" i="14"/>
  <c r="L69" i="14"/>
  <c r="E69" i="14"/>
  <c r="H69" i="14" s="1"/>
  <c r="D69" i="14"/>
  <c r="B69" i="14"/>
  <c r="L68" i="14"/>
  <c r="E68" i="14"/>
  <c r="H68" i="14" s="1"/>
  <c r="D68" i="14"/>
  <c r="B68" i="14"/>
  <c r="L67" i="14"/>
  <c r="E67" i="14"/>
  <c r="H67" i="14" s="1"/>
  <c r="D67" i="14"/>
  <c r="B67" i="14"/>
  <c r="L66" i="14"/>
  <c r="E66" i="14"/>
  <c r="H66" i="14" s="1"/>
  <c r="D66" i="14"/>
  <c r="B66" i="14"/>
  <c r="L65" i="14"/>
  <c r="E65" i="14"/>
  <c r="H65" i="14" s="1"/>
  <c r="D65" i="14"/>
  <c r="B65" i="14"/>
  <c r="L64" i="14"/>
  <c r="E64" i="14"/>
  <c r="H64" i="14" s="1"/>
  <c r="D64" i="14"/>
  <c r="B64" i="14"/>
  <c r="L63" i="14"/>
  <c r="E63" i="14"/>
  <c r="H63" i="14" s="1"/>
  <c r="D63" i="14"/>
  <c r="B63" i="14"/>
  <c r="L62" i="14"/>
  <c r="E62" i="14"/>
  <c r="H62" i="14" s="1"/>
  <c r="D62" i="14"/>
  <c r="B62" i="14"/>
  <c r="L61" i="14"/>
  <c r="E61" i="14"/>
  <c r="H61" i="14" s="1"/>
  <c r="D61" i="14"/>
  <c r="B61" i="14"/>
  <c r="L60" i="14"/>
  <c r="E60" i="14"/>
  <c r="H60" i="14" s="1"/>
  <c r="D60" i="14"/>
  <c r="B60" i="14"/>
  <c r="L59" i="14"/>
  <c r="E59" i="14"/>
  <c r="H59" i="14" s="1"/>
  <c r="D59" i="14"/>
  <c r="B59" i="14"/>
  <c r="L58" i="14"/>
  <c r="E58" i="14"/>
  <c r="H58" i="14" s="1"/>
  <c r="D58" i="14"/>
  <c r="B58" i="14"/>
  <c r="L57" i="14"/>
  <c r="E57" i="14"/>
  <c r="H57" i="14" s="1"/>
  <c r="D57" i="14"/>
  <c r="B57" i="14"/>
  <c r="L56" i="14"/>
  <c r="E56" i="14"/>
  <c r="H56" i="14" s="1"/>
  <c r="D56" i="14"/>
  <c r="B56" i="14"/>
  <c r="L55" i="14"/>
  <c r="E55" i="14"/>
  <c r="H55" i="14" s="1"/>
  <c r="D55" i="14"/>
  <c r="B55" i="14"/>
  <c r="L54" i="14"/>
  <c r="E54" i="14"/>
  <c r="H54" i="14" s="1"/>
  <c r="D54" i="14"/>
  <c r="B54" i="14"/>
  <c r="L53" i="14"/>
  <c r="E53" i="14"/>
  <c r="H53" i="14" s="1"/>
  <c r="D53" i="14"/>
  <c r="B53" i="14"/>
  <c r="L52" i="14"/>
  <c r="E52" i="14"/>
  <c r="H52" i="14" s="1"/>
  <c r="D52" i="14"/>
  <c r="B52" i="14"/>
  <c r="L51" i="14"/>
  <c r="E51" i="14"/>
  <c r="H51" i="14" s="1"/>
  <c r="D51" i="14"/>
  <c r="B51" i="14"/>
  <c r="L50" i="14"/>
  <c r="E50" i="14"/>
  <c r="H50" i="14" s="1"/>
  <c r="D50" i="14"/>
  <c r="B50" i="14"/>
  <c r="L49" i="14"/>
  <c r="E49" i="14"/>
  <c r="H49" i="14" s="1"/>
  <c r="D49" i="14"/>
  <c r="B49" i="14"/>
  <c r="L48" i="14"/>
  <c r="E48" i="14"/>
  <c r="H48" i="14" s="1"/>
  <c r="D48" i="14"/>
  <c r="B48" i="14"/>
  <c r="L47" i="14"/>
  <c r="E47" i="14"/>
  <c r="H47" i="14" s="1"/>
  <c r="D47" i="14"/>
  <c r="B47" i="14"/>
  <c r="L46" i="14"/>
  <c r="E46" i="14"/>
  <c r="H46" i="14" s="1"/>
  <c r="D46" i="14"/>
  <c r="B46" i="14"/>
  <c r="L45" i="14"/>
  <c r="E45" i="14"/>
  <c r="H45" i="14" s="1"/>
  <c r="D45" i="14"/>
  <c r="B45" i="14"/>
  <c r="L44" i="14"/>
  <c r="E44" i="14"/>
  <c r="H44" i="14" s="1"/>
  <c r="D44" i="14"/>
  <c r="B44" i="14"/>
  <c r="L43" i="14"/>
  <c r="E43" i="14"/>
  <c r="H43" i="14" s="1"/>
  <c r="D43" i="14"/>
  <c r="B43" i="14"/>
  <c r="L42" i="14"/>
  <c r="E42" i="14"/>
  <c r="H42" i="14" s="1"/>
  <c r="D42" i="14"/>
  <c r="B42" i="14"/>
  <c r="L41" i="14"/>
  <c r="E41" i="14"/>
  <c r="H41" i="14" s="1"/>
  <c r="D41" i="14"/>
  <c r="B41" i="14"/>
  <c r="L40" i="14"/>
  <c r="E40" i="14"/>
  <c r="H40" i="14" s="1"/>
  <c r="D40" i="14"/>
  <c r="B40" i="14"/>
  <c r="L39" i="14"/>
  <c r="E39" i="14"/>
  <c r="H39" i="14" s="1"/>
  <c r="D39" i="14"/>
  <c r="B39" i="14"/>
  <c r="L38" i="14"/>
  <c r="E38" i="14"/>
  <c r="H38" i="14" s="1"/>
  <c r="D38" i="14"/>
  <c r="B38" i="14"/>
  <c r="L37" i="14"/>
  <c r="E37" i="14"/>
  <c r="H37" i="14" s="1"/>
  <c r="D37" i="14"/>
  <c r="B37" i="14"/>
  <c r="L36" i="14"/>
  <c r="E36" i="14"/>
  <c r="H36" i="14" s="1"/>
  <c r="D36" i="14"/>
  <c r="B36" i="14"/>
  <c r="L35" i="14"/>
  <c r="E35" i="14"/>
  <c r="H35" i="14" s="1"/>
  <c r="D35" i="14"/>
  <c r="B35" i="14"/>
  <c r="L34" i="14"/>
  <c r="E34" i="14"/>
  <c r="H34" i="14" s="1"/>
  <c r="D34" i="14"/>
  <c r="B34" i="14"/>
  <c r="L33" i="14"/>
  <c r="E33" i="14"/>
  <c r="H33" i="14" s="1"/>
  <c r="D33" i="14"/>
  <c r="B33" i="14"/>
  <c r="L32" i="14"/>
  <c r="E32" i="14"/>
  <c r="H32" i="14" s="1"/>
  <c r="D32" i="14"/>
  <c r="B32" i="14"/>
  <c r="L31" i="14"/>
  <c r="E31" i="14"/>
  <c r="H31" i="14" s="1"/>
  <c r="D31" i="14"/>
  <c r="B31" i="14"/>
  <c r="L30" i="14"/>
  <c r="E30" i="14"/>
  <c r="H30" i="14" s="1"/>
  <c r="D30" i="14"/>
  <c r="B30" i="14"/>
  <c r="L29" i="14"/>
  <c r="E29" i="14"/>
  <c r="H29" i="14" s="1"/>
  <c r="D29" i="14"/>
  <c r="B29" i="14"/>
  <c r="L28" i="14"/>
  <c r="E28" i="14"/>
  <c r="H28" i="14" s="1"/>
  <c r="D28" i="14"/>
  <c r="B28" i="14"/>
  <c r="L27" i="14"/>
  <c r="E27" i="14"/>
  <c r="H27" i="14" s="1"/>
  <c r="D27" i="14"/>
  <c r="B27" i="14"/>
  <c r="L26" i="14"/>
  <c r="E26" i="14"/>
  <c r="H26" i="14" s="1"/>
  <c r="D26" i="14"/>
  <c r="B26" i="14"/>
  <c r="L25" i="14"/>
  <c r="E25" i="14"/>
  <c r="H25" i="14" s="1"/>
  <c r="D25" i="14"/>
  <c r="B25" i="14"/>
  <c r="L24" i="14"/>
  <c r="E24" i="14"/>
  <c r="H24" i="14" s="1"/>
  <c r="D24" i="14"/>
  <c r="B24" i="14"/>
  <c r="L23" i="14"/>
  <c r="E23" i="14"/>
  <c r="H23" i="14" s="1"/>
  <c r="D23" i="14"/>
  <c r="B23" i="14"/>
  <c r="L22" i="14"/>
  <c r="E22" i="14"/>
  <c r="H22" i="14" s="1"/>
  <c r="D22" i="14"/>
  <c r="B22" i="14"/>
  <c r="L21" i="14"/>
  <c r="E21" i="14"/>
  <c r="H21" i="14" s="1"/>
  <c r="D21" i="14"/>
  <c r="B21" i="14"/>
  <c r="L20" i="14"/>
  <c r="E20" i="14"/>
  <c r="H20" i="14" s="1"/>
  <c r="D20" i="14"/>
  <c r="B20" i="14"/>
  <c r="L19" i="14"/>
  <c r="E19" i="14"/>
  <c r="H19" i="14" s="1"/>
  <c r="D19" i="14"/>
  <c r="B19" i="14"/>
  <c r="L18" i="14"/>
  <c r="E18" i="14"/>
  <c r="H18" i="14" s="1"/>
  <c r="D18" i="14"/>
  <c r="B18" i="14"/>
  <c r="L17" i="14"/>
  <c r="E17" i="14"/>
  <c r="H17" i="14" s="1"/>
  <c r="D17" i="14"/>
  <c r="B17" i="14"/>
  <c r="L16" i="14"/>
  <c r="E16" i="14"/>
  <c r="H16" i="14" s="1"/>
  <c r="D16" i="14"/>
  <c r="B16" i="14"/>
  <c r="L15" i="14"/>
  <c r="E15" i="14"/>
  <c r="H15" i="14" s="1"/>
  <c r="D15" i="14"/>
  <c r="B15" i="14"/>
  <c r="L14" i="14"/>
  <c r="E14" i="14"/>
  <c r="H14" i="14" s="1"/>
  <c r="D14" i="14"/>
  <c r="B14" i="14"/>
  <c r="L13" i="14"/>
  <c r="E13" i="14"/>
  <c r="H13" i="14" s="1"/>
  <c r="D13" i="14"/>
  <c r="B13" i="14"/>
  <c r="L12" i="14"/>
  <c r="E12" i="14"/>
  <c r="H12" i="14" s="1"/>
  <c r="D12" i="14"/>
  <c r="B12" i="14"/>
  <c r="L11" i="14"/>
  <c r="E11" i="14"/>
  <c r="H11" i="14" s="1"/>
  <c r="D11" i="14"/>
  <c r="B11" i="14"/>
  <c r="L10" i="14"/>
  <c r="E10" i="14"/>
  <c r="H10" i="14" s="1"/>
  <c r="D10" i="14"/>
  <c r="B10" i="14"/>
  <c r="L9" i="14"/>
  <c r="E9" i="14"/>
  <c r="H9" i="14" s="1"/>
  <c r="D9" i="14"/>
  <c r="B9" i="14"/>
  <c r="L8" i="14"/>
  <c r="E8" i="14"/>
  <c r="H8" i="14" s="1"/>
  <c r="D8" i="14"/>
  <c r="B8" i="14"/>
  <c r="L7" i="14"/>
  <c r="E7" i="14"/>
  <c r="H7" i="14" s="1"/>
  <c r="D7" i="14"/>
  <c r="B7" i="14"/>
  <c r="L6" i="14"/>
  <c r="E6" i="14"/>
  <c r="H6" i="14" s="1"/>
  <c r="D6" i="14"/>
  <c r="B6" i="14"/>
  <c r="L5" i="14"/>
  <c r="E5" i="14"/>
  <c r="H5" i="14" s="1"/>
  <c r="D5" i="14"/>
  <c r="B5" i="14"/>
  <c r="L4" i="14"/>
  <c r="E4" i="14"/>
  <c r="H4" i="14" s="1"/>
  <c r="D4" i="14"/>
  <c r="B4" i="14"/>
  <c r="L3" i="14"/>
  <c r="E3" i="14"/>
  <c r="H3" i="14" s="1"/>
  <c r="D3" i="14"/>
  <c r="B3" i="14"/>
  <c r="L2" i="14"/>
  <c r="E2" i="14"/>
  <c r="H2" i="14" s="1"/>
  <c r="D2" i="14"/>
  <c r="B2" i="14"/>
  <c r="B500" i="13"/>
  <c r="B499" i="13"/>
  <c r="B498" i="13"/>
  <c r="B497" i="13"/>
  <c r="B496" i="13"/>
  <c r="B495" i="13"/>
  <c r="B494" i="13"/>
  <c r="B493" i="13"/>
  <c r="B492" i="13"/>
  <c r="B491" i="13"/>
  <c r="B490" i="13"/>
  <c r="B489" i="13"/>
  <c r="B488" i="13"/>
  <c r="B487" i="13"/>
  <c r="B486" i="13"/>
  <c r="B485" i="13"/>
  <c r="B484" i="13"/>
  <c r="B483" i="13"/>
  <c r="B482" i="13"/>
  <c r="B481" i="13"/>
  <c r="B480" i="13"/>
  <c r="B479" i="13"/>
  <c r="B478" i="13"/>
  <c r="B477" i="13"/>
  <c r="B476" i="13"/>
  <c r="B475" i="13"/>
  <c r="B474" i="13"/>
  <c r="B473" i="13"/>
  <c r="B472" i="13"/>
  <c r="B471" i="13"/>
  <c r="B470" i="13"/>
  <c r="B469" i="13"/>
  <c r="B468" i="13"/>
  <c r="B467" i="13"/>
  <c r="B466" i="13"/>
  <c r="B465" i="13"/>
  <c r="B464" i="13"/>
  <c r="B463" i="13"/>
  <c r="B462" i="13"/>
  <c r="B461" i="13"/>
  <c r="B460" i="13"/>
  <c r="B459" i="13"/>
  <c r="B458" i="13"/>
  <c r="B457" i="13"/>
  <c r="B456" i="13"/>
  <c r="B455" i="13"/>
  <c r="B454" i="13"/>
  <c r="B453" i="13"/>
  <c r="B452" i="13"/>
  <c r="B451" i="13"/>
  <c r="B450" i="13"/>
  <c r="B449" i="13"/>
  <c r="B448" i="13"/>
  <c r="B447" i="13"/>
  <c r="B446" i="13"/>
  <c r="B445" i="13"/>
  <c r="B444" i="13"/>
  <c r="B443" i="13"/>
  <c r="B442" i="13"/>
  <c r="B441" i="13"/>
  <c r="B440" i="13"/>
  <c r="B439" i="13"/>
  <c r="B438" i="13"/>
  <c r="B437" i="13"/>
  <c r="B436" i="13"/>
  <c r="B435" i="13"/>
  <c r="B434" i="13"/>
  <c r="B433" i="13"/>
  <c r="B432" i="13"/>
  <c r="B431" i="13"/>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E38" i="8"/>
  <c r="I1500" i="9"/>
  <c r="A1500" i="9" a="1"/>
  <c r="A1500" i="9" s="1"/>
  <c r="H1500" i="9" s="1"/>
  <c r="I1499" i="9"/>
  <c r="A1499" i="9" a="1"/>
  <c r="A1499" i="9" s="1"/>
  <c r="H1499" i="9" s="1"/>
  <c r="I1498" i="9"/>
  <c r="A1498" i="9" a="1"/>
  <c r="A1498" i="9" s="1"/>
  <c r="H1498" i="9" s="1"/>
  <c r="I1497" i="9"/>
  <c r="A1497" i="9" a="1"/>
  <c r="A1497" i="9" s="1"/>
  <c r="H1497" i="9" s="1"/>
  <c r="I1496" i="9"/>
  <c r="A1496" i="9" a="1"/>
  <c r="A1496" i="9" s="1"/>
  <c r="H1496" i="9" s="1"/>
  <c r="I1495" i="9"/>
  <c r="A1495" i="9" a="1"/>
  <c r="A1495" i="9" s="1"/>
  <c r="H1495" i="9" s="1"/>
  <c r="I1494" i="9"/>
  <c r="A1494" i="9" a="1"/>
  <c r="A1494" i="9" s="1"/>
  <c r="H1494" i="9" s="1"/>
  <c r="I1493" i="9"/>
  <c r="A1493" i="9" a="1"/>
  <c r="A1493" i="9" s="1"/>
  <c r="H1493" i="9" s="1"/>
  <c r="I1492" i="9"/>
  <c r="A1492" i="9" a="1"/>
  <c r="A1492" i="9" s="1"/>
  <c r="H1492" i="9" s="1"/>
  <c r="I1491" i="9"/>
  <c r="A1491" i="9" a="1"/>
  <c r="A1491" i="9" s="1"/>
  <c r="H1491" i="9" s="1"/>
  <c r="I1490" i="9"/>
  <c r="A1490" i="9" a="1"/>
  <c r="A1490" i="9" s="1"/>
  <c r="H1490" i="9" s="1"/>
  <c r="I1489" i="9"/>
  <c r="A1489" i="9" a="1"/>
  <c r="A1489" i="9" s="1"/>
  <c r="H1489" i="9" s="1"/>
  <c r="I1488" i="9"/>
  <c r="A1488" i="9" a="1"/>
  <c r="A1488" i="9" s="1"/>
  <c r="H1488" i="9" s="1"/>
  <c r="I1487" i="9"/>
  <c r="A1487" i="9" a="1"/>
  <c r="A1487" i="9" s="1"/>
  <c r="H1487" i="9" s="1"/>
  <c r="I1486" i="9"/>
  <c r="A1486" i="9" a="1"/>
  <c r="A1486" i="9" s="1"/>
  <c r="H1486" i="9" s="1"/>
  <c r="I1485" i="9"/>
  <c r="A1485" i="9" a="1"/>
  <c r="A1485" i="9" s="1"/>
  <c r="H1485" i="9" s="1"/>
  <c r="I1484" i="9"/>
  <c r="A1484" i="9" a="1"/>
  <c r="A1484" i="9" s="1"/>
  <c r="H1484" i="9" s="1"/>
  <c r="I1483" i="9"/>
  <c r="A1483" i="9" a="1"/>
  <c r="A1483" i="9" s="1"/>
  <c r="H1483" i="9" s="1"/>
  <c r="I1482" i="9"/>
  <c r="A1482" i="9" a="1"/>
  <c r="A1482" i="9" s="1"/>
  <c r="H1482" i="9" s="1"/>
  <c r="I1481" i="9"/>
  <c r="A1481" i="9" a="1"/>
  <c r="A1481" i="9" s="1"/>
  <c r="H1481" i="9" s="1"/>
  <c r="I1480" i="9"/>
  <c r="A1480" i="9" a="1"/>
  <c r="A1480" i="9" s="1"/>
  <c r="H1480" i="9" s="1"/>
  <c r="I1479" i="9"/>
  <c r="A1479" i="9" a="1"/>
  <c r="A1479" i="9" s="1"/>
  <c r="H1479" i="9" s="1"/>
  <c r="I1478" i="9"/>
  <c r="A1478" i="9" a="1"/>
  <c r="A1478" i="9" s="1"/>
  <c r="H1478" i="9" s="1"/>
  <c r="I1477" i="9"/>
  <c r="A1477" i="9" a="1"/>
  <c r="A1477" i="9" s="1"/>
  <c r="H1477" i="9" s="1"/>
  <c r="I1476" i="9"/>
  <c r="A1476" i="9" a="1"/>
  <c r="A1476" i="9" s="1"/>
  <c r="H1476" i="9" s="1"/>
  <c r="I1475" i="9"/>
  <c r="A1475" i="9" a="1"/>
  <c r="A1475" i="9" s="1"/>
  <c r="H1475" i="9" s="1"/>
  <c r="I1474" i="9"/>
  <c r="A1474" i="9" a="1"/>
  <c r="A1474" i="9" s="1"/>
  <c r="H1474" i="9" s="1"/>
  <c r="I1473" i="9"/>
  <c r="A1473" i="9" a="1"/>
  <c r="A1473" i="9" s="1"/>
  <c r="H1473" i="9" s="1"/>
  <c r="I1472" i="9"/>
  <c r="A1472" i="9" a="1"/>
  <c r="A1472" i="9" s="1"/>
  <c r="H1472" i="9" s="1"/>
  <c r="I1471" i="9"/>
  <c r="A1471" i="9" a="1"/>
  <c r="A1471" i="9" s="1"/>
  <c r="H1471" i="9" s="1"/>
  <c r="I1470" i="9"/>
  <c r="A1470" i="9" a="1"/>
  <c r="A1470" i="9" s="1"/>
  <c r="H1470" i="9" s="1"/>
  <c r="I1469" i="9"/>
  <c r="A1469" i="9" a="1"/>
  <c r="A1469" i="9" s="1"/>
  <c r="H1469" i="9" s="1"/>
  <c r="I1468" i="9"/>
  <c r="A1468" i="9" a="1"/>
  <c r="A1468" i="9" s="1"/>
  <c r="H1468" i="9" s="1"/>
  <c r="I1467" i="9"/>
  <c r="A1467" i="9" a="1"/>
  <c r="A1467" i="9" s="1"/>
  <c r="H1467" i="9" s="1"/>
  <c r="I1466" i="9"/>
  <c r="A1466" i="9" a="1"/>
  <c r="A1466" i="9" s="1"/>
  <c r="H1466" i="9" s="1"/>
  <c r="I1465" i="9"/>
  <c r="A1465" i="9" a="1"/>
  <c r="A1465" i="9" s="1"/>
  <c r="H1465" i="9" s="1"/>
  <c r="I1464" i="9"/>
  <c r="A1464" i="9" a="1"/>
  <c r="A1464" i="9" s="1"/>
  <c r="H1464" i="9" s="1"/>
  <c r="I1463" i="9"/>
  <c r="A1463" i="9" a="1"/>
  <c r="A1463" i="9" s="1"/>
  <c r="H1463" i="9" s="1"/>
  <c r="I1462" i="9"/>
  <c r="A1462" i="9" a="1"/>
  <c r="A1462" i="9" s="1"/>
  <c r="H1462" i="9" s="1"/>
  <c r="I1461" i="9"/>
  <c r="A1461" i="9" a="1"/>
  <c r="A1461" i="9" s="1"/>
  <c r="H1461" i="9" s="1"/>
  <c r="I1460" i="9"/>
  <c r="A1460" i="9" a="1"/>
  <c r="A1460" i="9" s="1"/>
  <c r="H1460" i="9" s="1"/>
  <c r="I1459" i="9"/>
  <c r="A1459" i="9" a="1"/>
  <c r="A1459" i="9" s="1"/>
  <c r="H1459" i="9" s="1"/>
  <c r="I1458" i="9"/>
  <c r="A1458" i="9" a="1"/>
  <c r="A1458" i="9" s="1"/>
  <c r="H1458" i="9" s="1"/>
  <c r="I1457" i="9"/>
  <c r="A1457" i="9" a="1"/>
  <c r="A1457" i="9" s="1"/>
  <c r="H1457" i="9" s="1"/>
  <c r="I1456" i="9"/>
  <c r="A1456" i="9" a="1"/>
  <c r="A1456" i="9" s="1"/>
  <c r="H1456" i="9" s="1"/>
  <c r="I1455" i="9"/>
  <c r="A1455" i="9" a="1"/>
  <c r="A1455" i="9" s="1"/>
  <c r="H1455" i="9" s="1"/>
  <c r="I1454" i="9"/>
  <c r="A1454" i="9" a="1"/>
  <c r="A1454" i="9" s="1"/>
  <c r="H1454" i="9" s="1"/>
  <c r="I1453" i="9"/>
  <c r="A1453" i="9" a="1"/>
  <c r="A1453" i="9" s="1"/>
  <c r="H1453" i="9" s="1"/>
  <c r="I1452" i="9"/>
  <c r="A1452" i="9" a="1"/>
  <c r="A1452" i="9" s="1"/>
  <c r="H1452" i="9" s="1"/>
  <c r="I1451" i="9"/>
  <c r="A1451" i="9" a="1"/>
  <c r="A1451" i="9" s="1"/>
  <c r="H1451" i="9" s="1"/>
  <c r="I1450" i="9"/>
  <c r="A1450" i="9" a="1"/>
  <c r="A1450" i="9" s="1"/>
  <c r="H1450" i="9" s="1"/>
  <c r="I1449" i="9"/>
  <c r="A1449" i="9" a="1"/>
  <c r="A1449" i="9" s="1"/>
  <c r="H1449" i="9" s="1"/>
  <c r="I1448" i="9"/>
  <c r="A1448" i="9" a="1"/>
  <c r="A1448" i="9" s="1"/>
  <c r="H1448" i="9" s="1"/>
  <c r="I1447" i="9"/>
  <c r="A1447" i="9" a="1"/>
  <c r="A1447" i="9" s="1"/>
  <c r="H1447" i="9" s="1"/>
  <c r="I1446" i="9"/>
  <c r="A1446" i="9" a="1"/>
  <c r="A1446" i="9" s="1"/>
  <c r="H1446" i="9" s="1"/>
  <c r="I1445" i="9"/>
  <c r="A1445" i="9" a="1"/>
  <c r="A1445" i="9" s="1"/>
  <c r="H1445" i="9" s="1"/>
  <c r="I1444" i="9"/>
  <c r="A1444" i="9" a="1"/>
  <c r="A1444" i="9" s="1"/>
  <c r="H1444" i="9" s="1"/>
  <c r="I1443" i="9"/>
  <c r="A1443" i="9" a="1"/>
  <c r="A1443" i="9" s="1"/>
  <c r="H1443" i="9" s="1"/>
  <c r="I1442" i="9"/>
  <c r="A1442" i="9" a="1"/>
  <c r="A1442" i="9" s="1"/>
  <c r="H1442" i="9" s="1"/>
  <c r="I1441" i="9"/>
  <c r="A1441" i="9" a="1"/>
  <c r="A1441" i="9" s="1"/>
  <c r="H1441" i="9" s="1"/>
  <c r="I1440" i="9"/>
  <c r="A1440" i="9" a="1"/>
  <c r="A1440" i="9" s="1"/>
  <c r="H1440" i="9" s="1"/>
  <c r="I1439" i="9"/>
  <c r="A1439" i="9" a="1"/>
  <c r="A1439" i="9" s="1"/>
  <c r="H1439" i="9" s="1"/>
  <c r="I1438" i="9"/>
  <c r="A1438" i="9" a="1"/>
  <c r="A1438" i="9" s="1"/>
  <c r="H1438" i="9" s="1"/>
  <c r="I1437" i="9"/>
  <c r="A1437" i="9" a="1"/>
  <c r="A1437" i="9" s="1"/>
  <c r="H1437" i="9" s="1"/>
  <c r="I1436" i="9"/>
  <c r="A1436" i="9" a="1"/>
  <c r="A1436" i="9" s="1"/>
  <c r="H1436" i="9" s="1"/>
  <c r="I1435" i="9"/>
  <c r="A1435" i="9" a="1"/>
  <c r="A1435" i="9" s="1"/>
  <c r="H1435" i="9" s="1"/>
  <c r="I1434" i="9"/>
  <c r="A1434" i="9" a="1"/>
  <c r="A1434" i="9" s="1"/>
  <c r="H1434" i="9" s="1"/>
  <c r="I1433" i="9"/>
  <c r="A1433" i="9" a="1"/>
  <c r="A1433" i="9" s="1"/>
  <c r="H1433" i="9" s="1"/>
  <c r="I1432" i="9"/>
  <c r="A1432" i="9" a="1"/>
  <c r="A1432" i="9" s="1"/>
  <c r="H1432" i="9" s="1"/>
  <c r="I1431" i="9"/>
  <c r="A1431" i="9" a="1"/>
  <c r="A1431" i="9" s="1"/>
  <c r="H1431" i="9" s="1"/>
  <c r="I1430" i="9"/>
  <c r="A1430" i="9" a="1"/>
  <c r="A1430" i="9" s="1"/>
  <c r="H1430" i="9" s="1"/>
  <c r="I1429" i="9"/>
  <c r="A1429" i="9" a="1"/>
  <c r="A1429" i="9" s="1"/>
  <c r="H1429" i="9" s="1"/>
  <c r="I1428" i="9"/>
  <c r="A1428" i="9" a="1"/>
  <c r="A1428" i="9" s="1"/>
  <c r="H1428" i="9" s="1"/>
  <c r="I1427" i="9"/>
  <c r="A1427" i="9" a="1"/>
  <c r="A1427" i="9" s="1"/>
  <c r="H1427" i="9" s="1"/>
  <c r="I1426" i="9"/>
  <c r="A1426" i="9" a="1"/>
  <c r="A1426" i="9" s="1"/>
  <c r="H1426" i="9" s="1"/>
  <c r="I1425" i="9"/>
  <c r="A1425" i="9" a="1"/>
  <c r="A1425" i="9" s="1"/>
  <c r="H1425" i="9" s="1"/>
  <c r="I1424" i="9"/>
  <c r="A1424" i="9" a="1"/>
  <c r="A1424" i="9" s="1"/>
  <c r="H1424" i="9" s="1"/>
  <c r="I1423" i="9"/>
  <c r="A1423" i="9" a="1"/>
  <c r="A1423" i="9" s="1"/>
  <c r="H1423" i="9" s="1"/>
  <c r="I1422" i="9"/>
  <c r="A1422" i="9" a="1"/>
  <c r="A1422" i="9" s="1"/>
  <c r="H1422" i="9" s="1"/>
  <c r="I1421" i="9"/>
  <c r="A1421" i="9" a="1"/>
  <c r="A1421" i="9" s="1"/>
  <c r="H1421" i="9" s="1"/>
  <c r="I1420" i="9"/>
  <c r="A1420" i="9" a="1"/>
  <c r="A1420" i="9" s="1"/>
  <c r="H1420" i="9" s="1"/>
  <c r="I1419" i="9"/>
  <c r="A1419" i="9" a="1"/>
  <c r="A1419" i="9" s="1"/>
  <c r="H1419" i="9" s="1"/>
  <c r="I1418" i="9"/>
  <c r="A1418" i="9" a="1"/>
  <c r="A1418" i="9" s="1"/>
  <c r="H1418" i="9" s="1"/>
  <c r="I1417" i="9"/>
  <c r="A1417" i="9" a="1"/>
  <c r="A1417" i="9" s="1"/>
  <c r="H1417" i="9" s="1"/>
  <c r="I1416" i="9"/>
  <c r="A1416" i="9" a="1"/>
  <c r="A1416" i="9" s="1"/>
  <c r="H1416" i="9" s="1"/>
  <c r="I1415" i="9"/>
  <c r="A1415" i="9" a="1"/>
  <c r="A1415" i="9" s="1"/>
  <c r="H1415" i="9" s="1"/>
  <c r="I1414" i="9"/>
  <c r="A1414" i="9" a="1"/>
  <c r="A1414" i="9" s="1"/>
  <c r="H1414" i="9" s="1"/>
  <c r="I1413" i="9"/>
  <c r="A1413" i="9" a="1"/>
  <c r="A1413" i="9" s="1"/>
  <c r="H1413" i="9" s="1"/>
  <c r="I1412" i="9"/>
  <c r="A1412" i="9" a="1"/>
  <c r="A1412" i="9" s="1"/>
  <c r="H1412" i="9" s="1"/>
  <c r="I1411" i="9"/>
  <c r="A1411" i="9" a="1"/>
  <c r="A1411" i="9" s="1"/>
  <c r="H1411" i="9" s="1"/>
  <c r="I1410" i="9"/>
  <c r="A1410" i="9" a="1"/>
  <c r="A1410" i="9" s="1"/>
  <c r="H1410" i="9" s="1"/>
  <c r="I1409" i="9"/>
  <c r="A1409" i="9" a="1"/>
  <c r="A1409" i="9" s="1"/>
  <c r="H1409" i="9" s="1"/>
  <c r="I1408" i="9"/>
  <c r="A1408" i="9" a="1"/>
  <c r="A1408" i="9" s="1"/>
  <c r="H1408" i="9" s="1"/>
  <c r="I1407" i="9"/>
  <c r="A1407" i="9" a="1"/>
  <c r="A1407" i="9" s="1"/>
  <c r="H1407" i="9" s="1"/>
  <c r="I1406" i="9"/>
  <c r="A1406" i="9" a="1"/>
  <c r="A1406" i="9" s="1"/>
  <c r="H1406" i="9" s="1"/>
  <c r="I1405" i="9"/>
  <c r="A1405" i="9" a="1"/>
  <c r="A1405" i="9" s="1"/>
  <c r="H1405" i="9" s="1"/>
  <c r="I1404" i="9"/>
  <c r="A1404" i="9" a="1"/>
  <c r="A1404" i="9" s="1"/>
  <c r="H1404" i="9" s="1"/>
  <c r="I1403" i="9"/>
  <c r="A1403" i="9" a="1"/>
  <c r="A1403" i="9" s="1"/>
  <c r="H1403" i="9" s="1"/>
  <c r="I1402" i="9"/>
  <c r="A1402" i="9" a="1"/>
  <c r="A1402" i="9" s="1"/>
  <c r="H1402" i="9" s="1"/>
  <c r="I1401" i="9"/>
  <c r="A1401" i="9" a="1"/>
  <c r="A1401" i="9" s="1"/>
  <c r="H1401" i="9" s="1"/>
  <c r="I1400" i="9"/>
  <c r="A1400" i="9" a="1"/>
  <c r="A1400" i="9" s="1"/>
  <c r="H1400" i="9" s="1"/>
  <c r="I1399" i="9"/>
  <c r="A1399" i="9" a="1"/>
  <c r="A1399" i="9" s="1"/>
  <c r="H1399" i="9" s="1"/>
  <c r="I1398" i="9"/>
  <c r="A1398" i="9" a="1"/>
  <c r="A1398" i="9" s="1"/>
  <c r="H1398" i="9" s="1"/>
  <c r="I1397" i="9"/>
  <c r="A1397" i="9" a="1"/>
  <c r="A1397" i="9" s="1"/>
  <c r="H1397" i="9" s="1"/>
  <c r="I1396" i="9"/>
  <c r="A1396" i="9" a="1"/>
  <c r="A1396" i="9" s="1"/>
  <c r="H1396" i="9" s="1"/>
  <c r="I1395" i="9"/>
  <c r="A1395" i="9" a="1"/>
  <c r="A1395" i="9" s="1"/>
  <c r="H1395" i="9" s="1"/>
  <c r="I1394" i="9"/>
  <c r="A1394" i="9" a="1"/>
  <c r="A1394" i="9" s="1"/>
  <c r="H1394" i="9" s="1"/>
  <c r="I1393" i="9"/>
  <c r="A1393" i="9" a="1"/>
  <c r="A1393" i="9" s="1"/>
  <c r="H1393" i="9" s="1"/>
  <c r="I1392" i="9"/>
  <c r="A1392" i="9" a="1"/>
  <c r="A1392" i="9" s="1"/>
  <c r="H1392" i="9" s="1"/>
  <c r="I1391" i="9"/>
  <c r="A1391" i="9" a="1"/>
  <c r="A1391" i="9" s="1"/>
  <c r="H1391" i="9" s="1"/>
  <c r="I1390" i="9"/>
  <c r="A1390" i="9" a="1"/>
  <c r="A1390" i="9" s="1"/>
  <c r="H1390" i="9" s="1"/>
  <c r="I1389" i="9"/>
  <c r="A1389" i="9" a="1"/>
  <c r="A1389" i="9" s="1"/>
  <c r="H1389" i="9" s="1"/>
  <c r="I1388" i="9"/>
  <c r="A1388" i="9" a="1"/>
  <c r="A1388" i="9" s="1"/>
  <c r="H1388" i="9" s="1"/>
  <c r="I1387" i="9"/>
  <c r="A1387" i="9" a="1"/>
  <c r="A1387" i="9" s="1"/>
  <c r="H1387" i="9" s="1"/>
  <c r="I1386" i="9"/>
  <c r="A1386" i="9" a="1"/>
  <c r="A1386" i="9" s="1"/>
  <c r="H1386" i="9" s="1"/>
  <c r="I1385" i="9"/>
  <c r="A1385" i="9" a="1"/>
  <c r="A1385" i="9" s="1"/>
  <c r="H1385" i="9" s="1"/>
  <c r="I1384" i="9"/>
  <c r="A1384" i="9" a="1"/>
  <c r="A1384" i="9" s="1"/>
  <c r="H1384" i="9" s="1"/>
  <c r="I1383" i="9"/>
  <c r="A1383" i="9" a="1"/>
  <c r="A1383" i="9" s="1"/>
  <c r="H1383" i="9" s="1"/>
  <c r="I1382" i="9"/>
  <c r="A1382" i="9" a="1"/>
  <c r="A1382" i="9" s="1"/>
  <c r="H1382" i="9" s="1"/>
  <c r="I1381" i="9"/>
  <c r="A1381" i="9" a="1"/>
  <c r="A1381" i="9" s="1"/>
  <c r="H1381" i="9" s="1"/>
  <c r="I1380" i="9"/>
  <c r="A1380" i="9" a="1"/>
  <c r="A1380" i="9" s="1"/>
  <c r="H1380" i="9" s="1"/>
  <c r="I1379" i="9"/>
  <c r="A1379" i="9" a="1"/>
  <c r="A1379" i="9" s="1"/>
  <c r="H1379" i="9" s="1"/>
  <c r="I1378" i="9"/>
  <c r="A1378" i="9" a="1"/>
  <c r="A1378" i="9" s="1"/>
  <c r="H1378" i="9" s="1"/>
  <c r="I1377" i="9"/>
  <c r="A1377" i="9" a="1"/>
  <c r="A1377" i="9" s="1"/>
  <c r="H1377" i="9" s="1"/>
  <c r="I1376" i="9"/>
  <c r="A1376" i="9" a="1"/>
  <c r="A1376" i="9" s="1"/>
  <c r="H1376" i="9" s="1"/>
  <c r="I1375" i="9"/>
  <c r="A1375" i="9" a="1"/>
  <c r="A1375" i="9" s="1"/>
  <c r="H1375" i="9" s="1"/>
  <c r="I1374" i="9"/>
  <c r="A1374" i="9" a="1"/>
  <c r="A1374" i="9" s="1"/>
  <c r="H1374" i="9" s="1"/>
  <c r="I1373" i="9"/>
  <c r="A1373" i="9" a="1"/>
  <c r="A1373" i="9" s="1"/>
  <c r="H1373" i="9" s="1"/>
  <c r="I1372" i="9"/>
  <c r="A1372" i="9" a="1"/>
  <c r="A1372" i="9" s="1"/>
  <c r="H1372" i="9" s="1"/>
  <c r="I1371" i="9"/>
  <c r="A1371" i="9" a="1"/>
  <c r="A1371" i="9" s="1"/>
  <c r="H1371" i="9" s="1"/>
  <c r="I1370" i="9"/>
  <c r="A1370" i="9" a="1"/>
  <c r="A1370" i="9" s="1"/>
  <c r="H1370" i="9" s="1"/>
  <c r="I1369" i="9"/>
  <c r="A1369" i="9" a="1"/>
  <c r="A1369" i="9" s="1"/>
  <c r="H1369" i="9" s="1"/>
  <c r="I1368" i="9"/>
  <c r="A1368" i="9" a="1"/>
  <c r="A1368" i="9" s="1"/>
  <c r="H1368" i="9" s="1"/>
  <c r="I1367" i="9"/>
  <c r="A1367" i="9" a="1"/>
  <c r="A1367" i="9" s="1"/>
  <c r="H1367" i="9" s="1"/>
  <c r="I1366" i="9"/>
  <c r="A1366" i="9" a="1"/>
  <c r="A1366" i="9" s="1"/>
  <c r="H1366" i="9" s="1"/>
  <c r="I1365" i="9"/>
  <c r="A1365" i="9" a="1"/>
  <c r="A1365" i="9" s="1"/>
  <c r="H1365" i="9" s="1"/>
  <c r="I1364" i="9"/>
  <c r="A1364" i="9" a="1"/>
  <c r="A1364" i="9" s="1"/>
  <c r="H1364" i="9" s="1"/>
  <c r="I1363" i="9"/>
  <c r="A1363" i="9" a="1"/>
  <c r="A1363" i="9" s="1"/>
  <c r="H1363" i="9" s="1"/>
  <c r="I1362" i="9"/>
  <c r="A1362" i="9" a="1"/>
  <c r="A1362" i="9" s="1"/>
  <c r="H1362" i="9" s="1"/>
  <c r="I1361" i="9"/>
  <c r="A1361" i="9" a="1"/>
  <c r="A1361" i="9" s="1"/>
  <c r="H1361" i="9" s="1"/>
  <c r="I1360" i="9"/>
  <c r="A1360" i="9" a="1"/>
  <c r="A1360" i="9" s="1"/>
  <c r="H1360" i="9" s="1"/>
  <c r="I1359" i="9"/>
  <c r="A1359" i="9" a="1"/>
  <c r="A1359" i="9" s="1"/>
  <c r="H1359" i="9" s="1"/>
  <c r="I1358" i="9"/>
  <c r="A1358" i="9" a="1"/>
  <c r="A1358" i="9" s="1"/>
  <c r="H1358" i="9" s="1"/>
  <c r="I1357" i="9"/>
  <c r="A1357" i="9" a="1"/>
  <c r="A1357" i="9" s="1"/>
  <c r="H1357" i="9" s="1"/>
  <c r="I1356" i="9"/>
  <c r="A1356" i="9" a="1"/>
  <c r="A1356" i="9" s="1"/>
  <c r="H1356" i="9" s="1"/>
  <c r="I1355" i="9"/>
  <c r="A1355" i="9" a="1"/>
  <c r="A1355" i="9" s="1"/>
  <c r="H1355" i="9" s="1"/>
  <c r="I1354" i="9"/>
  <c r="A1354" i="9" a="1"/>
  <c r="A1354" i="9" s="1"/>
  <c r="H1354" i="9" s="1"/>
  <c r="I1353" i="9"/>
  <c r="A1353" i="9" a="1"/>
  <c r="A1353" i="9" s="1"/>
  <c r="H1353" i="9" s="1"/>
  <c r="I1352" i="9"/>
  <c r="A1352" i="9" a="1"/>
  <c r="A1352" i="9" s="1"/>
  <c r="H1352" i="9" s="1"/>
  <c r="I1351" i="9"/>
  <c r="A1351" i="9" a="1"/>
  <c r="A1351" i="9" s="1"/>
  <c r="H1351" i="9" s="1"/>
  <c r="I1350" i="9"/>
  <c r="A1350" i="9" a="1"/>
  <c r="A1350" i="9" s="1"/>
  <c r="H1350" i="9" s="1"/>
  <c r="I1349" i="9"/>
  <c r="A1349" i="9" a="1"/>
  <c r="A1349" i="9" s="1"/>
  <c r="H1349" i="9" s="1"/>
  <c r="I1348" i="9"/>
  <c r="A1348" i="9" a="1"/>
  <c r="A1348" i="9" s="1"/>
  <c r="H1348" i="9" s="1"/>
  <c r="I1347" i="9"/>
  <c r="A1347" i="9" a="1"/>
  <c r="A1347" i="9" s="1"/>
  <c r="H1347" i="9" s="1"/>
  <c r="I1346" i="9"/>
  <c r="A1346" i="9" a="1"/>
  <c r="A1346" i="9" s="1"/>
  <c r="H1346" i="9" s="1"/>
  <c r="I1345" i="9"/>
  <c r="A1345" i="9" a="1"/>
  <c r="A1345" i="9" s="1"/>
  <c r="H1345" i="9" s="1"/>
  <c r="I1344" i="9"/>
  <c r="A1344" i="9" a="1"/>
  <c r="A1344" i="9" s="1"/>
  <c r="H1344" i="9" s="1"/>
  <c r="I1343" i="9"/>
  <c r="A1343" i="9" a="1"/>
  <c r="A1343" i="9" s="1"/>
  <c r="H1343" i="9" s="1"/>
  <c r="I1342" i="9"/>
  <c r="A1342" i="9" a="1"/>
  <c r="A1342" i="9" s="1"/>
  <c r="H1342" i="9" s="1"/>
  <c r="I1341" i="9"/>
  <c r="A1341" i="9" a="1"/>
  <c r="A1341" i="9" s="1"/>
  <c r="H1341" i="9" s="1"/>
  <c r="I1340" i="9"/>
  <c r="A1340" i="9" a="1"/>
  <c r="A1340" i="9" s="1"/>
  <c r="H1340" i="9" s="1"/>
  <c r="I1339" i="9"/>
  <c r="A1339" i="9" a="1"/>
  <c r="A1339" i="9" s="1"/>
  <c r="H1339" i="9" s="1"/>
  <c r="I1338" i="9"/>
  <c r="A1338" i="9" a="1"/>
  <c r="A1338" i="9" s="1"/>
  <c r="H1338" i="9" s="1"/>
  <c r="I1337" i="9"/>
  <c r="A1337" i="9" a="1"/>
  <c r="A1337" i="9" s="1"/>
  <c r="H1337" i="9" s="1"/>
  <c r="I1336" i="9"/>
  <c r="A1336" i="9" a="1"/>
  <c r="A1336" i="9" s="1"/>
  <c r="H1336" i="9" s="1"/>
  <c r="I1335" i="9"/>
  <c r="A1335" i="9" a="1"/>
  <c r="A1335" i="9" s="1"/>
  <c r="H1335" i="9" s="1"/>
  <c r="I1334" i="9"/>
  <c r="A1334" i="9" a="1"/>
  <c r="A1334" i="9" s="1"/>
  <c r="H1334" i="9" s="1"/>
  <c r="I1333" i="9"/>
  <c r="A1333" i="9" a="1"/>
  <c r="A1333" i="9" s="1"/>
  <c r="H1333" i="9" s="1"/>
  <c r="I1332" i="9"/>
  <c r="A1332" i="9" a="1"/>
  <c r="A1332" i="9" s="1"/>
  <c r="H1332" i="9" s="1"/>
  <c r="I1331" i="9"/>
  <c r="A1331" i="9" a="1"/>
  <c r="A1331" i="9" s="1"/>
  <c r="H1331" i="9" s="1"/>
  <c r="I1330" i="9"/>
  <c r="A1330" i="9" a="1"/>
  <c r="A1330" i="9" s="1"/>
  <c r="H1330" i="9" s="1"/>
  <c r="I1329" i="9"/>
  <c r="A1329" i="9" a="1"/>
  <c r="A1329" i="9" s="1"/>
  <c r="H1329" i="9" s="1"/>
  <c r="I1328" i="9"/>
  <c r="A1328" i="9" a="1"/>
  <c r="A1328" i="9" s="1"/>
  <c r="H1328" i="9" s="1"/>
  <c r="I1327" i="9"/>
  <c r="A1327" i="9" a="1"/>
  <c r="A1327" i="9" s="1"/>
  <c r="H1327" i="9" s="1"/>
  <c r="I1326" i="9"/>
  <c r="A1326" i="9" a="1"/>
  <c r="A1326" i="9" s="1"/>
  <c r="H1326" i="9" s="1"/>
  <c r="I1325" i="9"/>
  <c r="A1325" i="9" a="1"/>
  <c r="A1325" i="9" s="1"/>
  <c r="H1325" i="9" s="1"/>
  <c r="I1324" i="9"/>
  <c r="A1324" i="9" a="1"/>
  <c r="A1324" i="9" s="1"/>
  <c r="H1324" i="9" s="1"/>
  <c r="I1323" i="9"/>
  <c r="A1323" i="9" a="1"/>
  <c r="A1323" i="9" s="1"/>
  <c r="H1323" i="9" s="1"/>
  <c r="I1322" i="9"/>
  <c r="A1322" i="9" a="1"/>
  <c r="A1322" i="9" s="1"/>
  <c r="H1322" i="9" s="1"/>
  <c r="I1321" i="9"/>
  <c r="A1321" i="9" a="1"/>
  <c r="A1321" i="9" s="1"/>
  <c r="H1321" i="9" s="1"/>
  <c r="I1320" i="9"/>
  <c r="A1320" i="9" a="1"/>
  <c r="A1320" i="9" s="1"/>
  <c r="H1320" i="9" s="1"/>
  <c r="I1319" i="9"/>
  <c r="A1319" i="9" a="1"/>
  <c r="A1319" i="9" s="1"/>
  <c r="H1319" i="9" s="1"/>
  <c r="I1318" i="9"/>
  <c r="A1318" i="9" a="1"/>
  <c r="A1318" i="9" s="1"/>
  <c r="H1318" i="9" s="1"/>
  <c r="I1317" i="9"/>
  <c r="A1317" i="9" a="1"/>
  <c r="A1317" i="9" s="1"/>
  <c r="H1317" i="9" s="1"/>
  <c r="I1316" i="9"/>
  <c r="A1316" i="9" a="1"/>
  <c r="A1316" i="9" s="1"/>
  <c r="H1316" i="9" s="1"/>
  <c r="I1315" i="9"/>
  <c r="A1315" i="9" a="1"/>
  <c r="A1315" i="9" s="1"/>
  <c r="H1315" i="9" s="1"/>
  <c r="I1314" i="9"/>
  <c r="A1314" i="9" a="1"/>
  <c r="A1314" i="9" s="1"/>
  <c r="H1314" i="9" s="1"/>
  <c r="I1313" i="9"/>
  <c r="A1313" i="9" a="1"/>
  <c r="A1313" i="9" s="1"/>
  <c r="H1313" i="9" s="1"/>
  <c r="I1312" i="9"/>
  <c r="A1312" i="9" a="1"/>
  <c r="A1312" i="9" s="1"/>
  <c r="H1312" i="9" s="1"/>
  <c r="I1311" i="9"/>
  <c r="A1311" i="9" a="1"/>
  <c r="A1311" i="9" s="1"/>
  <c r="H1311" i="9" s="1"/>
  <c r="I1310" i="9"/>
  <c r="A1310" i="9" a="1"/>
  <c r="A1310" i="9" s="1"/>
  <c r="H1310" i="9" s="1"/>
  <c r="I1309" i="9"/>
  <c r="A1309" i="9" a="1"/>
  <c r="A1309" i="9" s="1"/>
  <c r="H1309" i="9" s="1"/>
  <c r="I1308" i="9"/>
  <c r="A1308" i="9" a="1"/>
  <c r="A1308" i="9" s="1"/>
  <c r="H1308" i="9" s="1"/>
  <c r="I1307" i="9"/>
  <c r="A1307" i="9" a="1"/>
  <c r="A1307" i="9" s="1"/>
  <c r="H1307" i="9" s="1"/>
  <c r="I1306" i="9"/>
  <c r="A1306" i="9" a="1"/>
  <c r="A1306" i="9" s="1"/>
  <c r="H1306" i="9" s="1"/>
  <c r="I1305" i="9"/>
  <c r="A1305" i="9" a="1"/>
  <c r="A1305" i="9" s="1"/>
  <c r="H1305" i="9" s="1"/>
  <c r="I1304" i="9"/>
  <c r="A1304" i="9" a="1"/>
  <c r="A1304" i="9" s="1"/>
  <c r="H1304" i="9" s="1"/>
  <c r="I1303" i="9"/>
  <c r="A1303" i="9" a="1"/>
  <c r="A1303" i="9" s="1"/>
  <c r="H1303" i="9" s="1"/>
  <c r="I1302" i="9"/>
  <c r="A1302" i="9" a="1"/>
  <c r="A1302" i="9" s="1"/>
  <c r="H1302" i="9" s="1"/>
  <c r="I1301" i="9"/>
  <c r="A1301" i="9" a="1"/>
  <c r="A1301" i="9" s="1"/>
  <c r="H1301" i="9" s="1"/>
  <c r="I1300" i="9"/>
  <c r="A1300" i="9" a="1"/>
  <c r="A1300" i="9" s="1"/>
  <c r="H1300" i="9" s="1"/>
  <c r="I1299" i="9"/>
  <c r="A1299" i="9" a="1"/>
  <c r="A1299" i="9" s="1"/>
  <c r="H1299" i="9" s="1"/>
  <c r="I1298" i="9"/>
  <c r="A1298" i="9" a="1"/>
  <c r="A1298" i="9" s="1"/>
  <c r="H1298" i="9" s="1"/>
  <c r="I1297" i="9"/>
  <c r="A1297" i="9" a="1"/>
  <c r="A1297" i="9" s="1"/>
  <c r="H1297" i="9" s="1"/>
  <c r="I1296" i="9"/>
  <c r="A1296" i="9" a="1"/>
  <c r="A1296" i="9" s="1"/>
  <c r="H1296" i="9" s="1"/>
  <c r="I1295" i="9"/>
  <c r="A1295" i="9" a="1"/>
  <c r="A1295" i="9" s="1"/>
  <c r="H1295" i="9" s="1"/>
  <c r="I1294" i="9"/>
  <c r="A1294" i="9" a="1"/>
  <c r="A1294" i="9" s="1"/>
  <c r="H1294" i="9" s="1"/>
  <c r="I1293" i="9"/>
  <c r="A1293" i="9" a="1"/>
  <c r="A1293" i="9" s="1"/>
  <c r="H1293" i="9" s="1"/>
  <c r="I1292" i="9"/>
  <c r="A1292" i="9" a="1"/>
  <c r="A1292" i="9" s="1"/>
  <c r="H1292" i="9" s="1"/>
  <c r="I1291" i="9"/>
  <c r="A1291" i="9" a="1"/>
  <c r="A1291" i="9" s="1"/>
  <c r="H1291" i="9" s="1"/>
  <c r="I1290" i="9"/>
  <c r="A1290" i="9" a="1"/>
  <c r="A1290" i="9" s="1"/>
  <c r="H1290" i="9" s="1"/>
  <c r="I1289" i="9"/>
  <c r="A1289" i="9" a="1"/>
  <c r="A1289" i="9" s="1"/>
  <c r="H1289" i="9" s="1"/>
  <c r="I1288" i="9"/>
  <c r="A1288" i="9" a="1"/>
  <c r="A1288" i="9" s="1"/>
  <c r="H1288" i="9" s="1"/>
  <c r="I1287" i="9"/>
  <c r="A1287" i="9" a="1"/>
  <c r="A1287" i="9" s="1"/>
  <c r="H1287" i="9" s="1"/>
  <c r="I1286" i="9"/>
  <c r="A1286" i="9" a="1"/>
  <c r="A1286" i="9" s="1"/>
  <c r="H1286" i="9" s="1"/>
  <c r="I1285" i="9"/>
  <c r="A1285" i="9" a="1"/>
  <c r="A1285" i="9" s="1"/>
  <c r="H1285" i="9" s="1"/>
  <c r="I1284" i="9"/>
  <c r="A1284" i="9" a="1"/>
  <c r="A1284" i="9" s="1"/>
  <c r="H1284" i="9" s="1"/>
  <c r="I1283" i="9"/>
  <c r="A1283" i="9" a="1"/>
  <c r="A1283" i="9" s="1"/>
  <c r="H1283" i="9" s="1"/>
  <c r="I1282" i="9"/>
  <c r="A1282" i="9" a="1"/>
  <c r="A1282" i="9" s="1"/>
  <c r="H1282" i="9" s="1"/>
  <c r="I1281" i="9"/>
  <c r="A1281" i="9" a="1"/>
  <c r="A1281" i="9" s="1"/>
  <c r="H1281" i="9" s="1"/>
  <c r="I1280" i="9"/>
  <c r="A1280" i="9" a="1"/>
  <c r="A1280" i="9" s="1"/>
  <c r="H1280" i="9" s="1"/>
  <c r="I1279" i="9"/>
  <c r="A1279" i="9" a="1"/>
  <c r="A1279" i="9" s="1"/>
  <c r="H1279" i="9" s="1"/>
  <c r="I1278" i="9"/>
  <c r="A1278" i="9" a="1"/>
  <c r="A1278" i="9" s="1"/>
  <c r="H1278" i="9" s="1"/>
  <c r="I1277" i="9"/>
  <c r="A1277" i="9" a="1"/>
  <c r="A1277" i="9" s="1"/>
  <c r="H1277" i="9" s="1"/>
  <c r="I1276" i="9"/>
  <c r="A1276" i="9" a="1"/>
  <c r="A1276" i="9" s="1"/>
  <c r="H1276" i="9" s="1"/>
  <c r="I1275" i="9"/>
  <c r="A1275" i="9" a="1"/>
  <c r="A1275" i="9" s="1"/>
  <c r="H1275" i="9" s="1"/>
  <c r="I1274" i="9"/>
  <c r="A1274" i="9" a="1"/>
  <c r="A1274" i="9" s="1"/>
  <c r="H1274" i="9" s="1"/>
  <c r="I1273" i="9"/>
  <c r="A1273" i="9" a="1"/>
  <c r="A1273" i="9" s="1"/>
  <c r="H1273" i="9" s="1"/>
  <c r="I1272" i="9"/>
  <c r="A1272" i="9" a="1"/>
  <c r="A1272" i="9" s="1"/>
  <c r="H1272" i="9" s="1"/>
  <c r="I1271" i="9"/>
  <c r="A1271" i="9" a="1"/>
  <c r="A1271" i="9" s="1"/>
  <c r="H1271" i="9" s="1"/>
  <c r="I1270" i="9"/>
  <c r="A1270" i="9" a="1"/>
  <c r="A1270" i="9" s="1"/>
  <c r="H1270" i="9" s="1"/>
  <c r="I1269" i="9"/>
  <c r="A1269" i="9" a="1"/>
  <c r="A1269" i="9" s="1"/>
  <c r="H1269" i="9" s="1"/>
  <c r="I1268" i="9"/>
  <c r="A1268" i="9" a="1"/>
  <c r="A1268" i="9" s="1"/>
  <c r="H1268" i="9" s="1"/>
  <c r="I1267" i="9"/>
  <c r="A1267" i="9" a="1"/>
  <c r="A1267" i="9" s="1"/>
  <c r="H1267" i="9" s="1"/>
  <c r="I1266" i="9"/>
  <c r="A1266" i="9" a="1"/>
  <c r="A1266" i="9" s="1"/>
  <c r="H1266" i="9" s="1"/>
  <c r="I1265" i="9"/>
  <c r="A1265" i="9" a="1"/>
  <c r="A1265" i="9" s="1"/>
  <c r="H1265" i="9" s="1"/>
  <c r="I1264" i="9"/>
  <c r="A1264" i="9" a="1"/>
  <c r="A1264" i="9" s="1"/>
  <c r="H1264" i="9" s="1"/>
  <c r="I1263" i="9"/>
  <c r="A1263" i="9" a="1"/>
  <c r="A1263" i="9" s="1"/>
  <c r="H1263" i="9" s="1"/>
  <c r="I1262" i="9"/>
  <c r="A1262" i="9" a="1"/>
  <c r="A1262" i="9" s="1"/>
  <c r="H1262" i="9" s="1"/>
  <c r="I1261" i="9"/>
  <c r="A1261" i="9" a="1"/>
  <c r="A1261" i="9" s="1"/>
  <c r="H1261" i="9" s="1"/>
  <c r="I1260" i="9"/>
  <c r="A1260" i="9" a="1"/>
  <c r="A1260" i="9" s="1"/>
  <c r="H1260" i="9" s="1"/>
  <c r="I1259" i="9"/>
  <c r="A1259" i="9" a="1"/>
  <c r="A1259" i="9" s="1"/>
  <c r="H1259" i="9" s="1"/>
  <c r="I1258" i="9"/>
  <c r="A1258" i="9" a="1"/>
  <c r="A1258" i="9" s="1"/>
  <c r="H1258" i="9" s="1"/>
  <c r="I1257" i="9"/>
  <c r="A1257" i="9" a="1"/>
  <c r="A1257" i="9" s="1"/>
  <c r="H1257" i="9" s="1"/>
  <c r="I1256" i="9"/>
  <c r="A1256" i="9" a="1"/>
  <c r="A1256" i="9" s="1"/>
  <c r="H1256" i="9" s="1"/>
  <c r="I1255" i="9"/>
  <c r="A1255" i="9" a="1"/>
  <c r="A1255" i="9" s="1"/>
  <c r="H1255" i="9" s="1"/>
  <c r="I1254" i="9"/>
  <c r="A1254" i="9" a="1"/>
  <c r="A1254" i="9" s="1"/>
  <c r="H1254" i="9" s="1"/>
  <c r="I1253" i="9"/>
  <c r="A1253" i="9" a="1"/>
  <c r="A1253" i="9" s="1"/>
  <c r="H1253" i="9" s="1"/>
  <c r="I1252" i="9"/>
  <c r="A1252" i="9" a="1"/>
  <c r="A1252" i="9" s="1"/>
  <c r="H1252" i="9" s="1"/>
  <c r="I1251" i="9"/>
  <c r="A1251" i="9" a="1"/>
  <c r="A1251" i="9" s="1"/>
  <c r="H1251" i="9" s="1"/>
  <c r="I1250" i="9"/>
  <c r="A1250" i="9" a="1"/>
  <c r="A1250" i="9" s="1"/>
  <c r="H1250" i="9" s="1"/>
  <c r="I1249" i="9"/>
  <c r="A1249" i="9" a="1"/>
  <c r="A1249" i="9" s="1"/>
  <c r="H1249" i="9" s="1"/>
  <c r="I1248" i="9"/>
  <c r="A1248" i="9" a="1"/>
  <c r="A1248" i="9" s="1"/>
  <c r="H1248" i="9" s="1"/>
  <c r="I1247" i="9"/>
  <c r="A1247" i="9" a="1"/>
  <c r="A1247" i="9" s="1"/>
  <c r="H1247" i="9" s="1"/>
  <c r="I1246" i="9"/>
  <c r="A1246" i="9" a="1"/>
  <c r="A1246" i="9" s="1"/>
  <c r="H1246" i="9" s="1"/>
  <c r="I1245" i="9"/>
  <c r="A1245" i="9" a="1"/>
  <c r="A1245" i="9" s="1"/>
  <c r="H1245" i="9" s="1"/>
  <c r="I1244" i="9"/>
  <c r="A1244" i="9" a="1"/>
  <c r="A1244" i="9" s="1"/>
  <c r="H1244" i="9" s="1"/>
  <c r="I1243" i="9"/>
  <c r="A1243" i="9" a="1"/>
  <c r="A1243" i="9" s="1"/>
  <c r="H1243" i="9" s="1"/>
  <c r="I1242" i="9"/>
  <c r="A1242" i="9" a="1"/>
  <c r="A1242" i="9" s="1"/>
  <c r="H1242" i="9" s="1"/>
  <c r="I1241" i="9"/>
  <c r="A1241" i="9" a="1"/>
  <c r="A1241" i="9" s="1"/>
  <c r="H1241" i="9" s="1"/>
  <c r="I1240" i="9"/>
  <c r="A1240" i="9" a="1"/>
  <c r="A1240" i="9" s="1"/>
  <c r="H1240" i="9" s="1"/>
  <c r="I1239" i="9"/>
  <c r="A1239" i="9" a="1"/>
  <c r="A1239" i="9" s="1"/>
  <c r="H1239" i="9" s="1"/>
  <c r="I1238" i="9"/>
  <c r="A1238" i="9" a="1"/>
  <c r="A1238" i="9" s="1"/>
  <c r="H1238" i="9" s="1"/>
  <c r="I1237" i="9"/>
  <c r="A1237" i="9" a="1"/>
  <c r="A1237" i="9" s="1"/>
  <c r="H1237" i="9" s="1"/>
  <c r="I1236" i="9"/>
  <c r="A1236" i="9" a="1"/>
  <c r="A1236" i="9" s="1"/>
  <c r="H1236" i="9" s="1"/>
  <c r="I1235" i="9"/>
  <c r="A1235" i="9" a="1"/>
  <c r="A1235" i="9" s="1"/>
  <c r="H1235" i="9" s="1"/>
  <c r="I1234" i="9"/>
  <c r="A1234" i="9" a="1"/>
  <c r="A1234" i="9" s="1"/>
  <c r="H1234" i="9" s="1"/>
  <c r="I1233" i="9"/>
  <c r="A1233" i="9" a="1"/>
  <c r="A1233" i="9" s="1"/>
  <c r="H1233" i="9" s="1"/>
  <c r="I1232" i="9"/>
  <c r="A1232" i="9" a="1"/>
  <c r="A1232" i="9" s="1"/>
  <c r="H1232" i="9" s="1"/>
  <c r="I1231" i="9"/>
  <c r="A1231" i="9" a="1"/>
  <c r="A1231" i="9" s="1"/>
  <c r="H1231" i="9" s="1"/>
  <c r="I1230" i="9"/>
  <c r="A1230" i="9" a="1"/>
  <c r="A1230" i="9" s="1"/>
  <c r="H1230" i="9" s="1"/>
  <c r="I1229" i="9"/>
  <c r="A1229" i="9" a="1"/>
  <c r="A1229" i="9" s="1"/>
  <c r="H1229" i="9" s="1"/>
  <c r="I1228" i="9"/>
  <c r="A1228" i="9" a="1"/>
  <c r="A1228" i="9" s="1"/>
  <c r="H1228" i="9" s="1"/>
  <c r="I1227" i="9"/>
  <c r="A1227" i="9" a="1"/>
  <c r="A1227" i="9" s="1"/>
  <c r="H1227" i="9" s="1"/>
  <c r="I1226" i="9"/>
  <c r="A1226" i="9" a="1"/>
  <c r="A1226" i="9" s="1"/>
  <c r="H1226" i="9" s="1"/>
  <c r="I1225" i="9"/>
  <c r="A1225" i="9" a="1"/>
  <c r="A1225" i="9" s="1"/>
  <c r="H1225" i="9" s="1"/>
  <c r="I1224" i="9"/>
  <c r="A1224" i="9" a="1"/>
  <c r="A1224" i="9" s="1"/>
  <c r="H1224" i="9" s="1"/>
  <c r="I1223" i="9"/>
  <c r="A1223" i="9" a="1"/>
  <c r="A1223" i="9" s="1"/>
  <c r="H1223" i="9" s="1"/>
  <c r="I1222" i="9"/>
  <c r="A1222" i="9" a="1"/>
  <c r="A1222" i="9" s="1"/>
  <c r="H1222" i="9" s="1"/>
  <c r="I1221" i="9"/>
  <c r="A1221" i="9" a="1"/>
  <c r="A1221" i="9" s="1"/>
  <c r="H1221" i="9" s="1"/>
  <c r="I1220" i="9"/>
  <c r="A1220" i="9" a="1"/>
  <c r="A1220" i="9" s="1"/>
  <c r="H1220" i="9" s="1"/>
  <c r="I1219" i="9"/>
  <c r="A1219" i="9" a="1"/>
  <c r="A1219" i="9" s="1"/>
  <c r="H1219" i="9" s="1"/>
  <c r="I1218" i="9"/>
  <c r="A1218" i="9" a="1"/>
  <c r="A1218" i="9" s="1"/>
  <c r="H1218" i="9" s="1"/>
  <c r="I1217" i="9"/>
  <c r="A1217" i="9" a="1"/>
  <c r="A1217" i="9" s="1"/>
  <c r="H1217" i="9" s="1"/>
  <c r="I1216" i="9"/>
  <c r="A1216" i="9" a="1"/>
  <c r="A1216" i="9" s="1"/>
  <c r="H1216" i="9" s="1"/>
  <c r="I1215" i="9"/>
  <c r="A1215" i="9" a="1"/>
  <c r="A1215" i="9" s="1"/>
  <c r="H1215" i="9" s="1"/>
  <c r="I1214" i="9"/>
  <c r="A1214" i="9" a="1"/>
  <c r="A1214" i="9" s="1"/>
  <c r="H1214" i="9" s="1"/>
  <c r="I1213" i="9"/>
  <c r="A1213" i="9" a="1"/>
  <c r="A1213" i="9" s="1"/>
  <c r="H1213" i="9" s="1"/>
  <c r="I1212" i="9"/>
  <c r="A1212" i="9" a="1"/>
  <c r="A1212" i="9" s="1"/>
  <c r="H1212" i="9" s="1"/>
  <c r="I1211" i="9"/>
  <c r="A1211" i="9" a="1"/>
  <c r="A1211" i="9" s="1"/>
  <c r="H1211" i="9" s="1"/>
  <c r="I1210" i="9"/>
  <c r="A1210" i="9" a="1"/>
  <c r="A1210" i="9" s="1"/>
  <c r="H1210" i="9" s="1"/>
  <c r="I1209" i="9"/>
  <c r="A1209" i="9" a="1"/>
  <c r="A1209" i="9" s="1"/>
  <c r="H1209" i="9" s="1"/>
  <c r="I1208" i="9"/>
  <c r="A1208" i="9" a="1"/>
  <c r="A1208" i="9" s="1"/>
  <c r="H1208" i="9" s="1"/>
  <c r="I1207" i="9"/>
  <c r="A1207" i="9" a="1"/>
  <c r="A1207" i="9" s="1"/>
  <c r="H1207" i="9" s="1"/>
  <c r="I1206" i="9"/>
  <c r="A1206" i="9" a="1"/>
  <c r="A1206" i="9" s="1"/>
  <c r="H1206" i="9" s="1"/>
  <c r="I1205" i="9"/>
  <c r="A1205" i="9" a="1"/>
  <c r="A1205" i="9" s="1"/>
  <c r="H1205" i="9" s="1"/>
  <c r="I1204" i="9"/>
  <c r="A1204" i="9" a="1"/>
  <c r="A1204" i="9" s="1"/>
  <c r="H1204" i="9" s="1"/>
  <c r="I1203" i="9"/>
  <c r="A1203" i="9" a="1"/>
  <c r="A1203" i="9" s="1"/>
  <c r="H1203" i="9" s="1"/>
  <c r="I1202" i="9"/>
  <c r="A1202" i="9" a="1"/>
  <c r="A1202" i="9" s="1"/>
  <c r="H1202" i="9" s="1"/>
  <c r="I1201" i="9"/>
  <c r="A1201" i="9" a="1"/>
  <c r="A1201" i="9" s="1"/>
  <c r="H1201" i="9" s="1"/>
  <c r="I1200" i="9"/>
  <c r="A1200" i="9" a="1"/>
  <c r="A1200" i="9" s="1"/>
  <c r="H1200" i="9" s="1"/>
  <c r="I1199" i="9"/>
  <c r="A1199" i="9" a="1"/>
  <c r="A1199" i="9" s="1"/>
  <c r="H1199" i="9" s="1"/>
  <c r="I1198" i="9"/>
  <c r="A1198" i="9" a="1"/>
  <c r="A1198" i="9" s="1"/>
  <c r="H1198" i="9" s="1"/>
  <c r="I1197" i="9"/>
  <c r="A1197" i="9" a="1"/>
  <c r="A1197" i="9" s="1"/>
  <c r="H1197" i="9" s="1"/>
  <c r="I1196" i="9"/>
  <c r="A1196" i="9" a="1"/>
  <c r="A1196" i="9" s="1"/>
  <c r="H1196" i="9" s="1"/>
  <c r="I1195" i="9"/>
  <c r="A1195" i="9" a="1"/>
  <c r="A1195" i="9" s="1"/>
  <c r="H1195" i="9" s="1"/>
  <c r="I1194" i="9"/>
  <c r="A1194" i="9" a="1"/>
  <c r="A1194" i="9" s="1"/>
  <c r="H1194" i="9" s="1"/>
  <c r="I1193" i="9"/>
  <c r="A1193" i="9" a="1"/>
  <c r="A1193" i="9" s="1"/>
  <c r="H1193" i="9" s="1"/>
  <c r="I1192" i="9"/>
  <c r="A1192" i="9" a="1"/>
  <c r="A1192" i="9" s="1"/>
  <c r="H1192" i="9" s="1"/>
  <c r="I1191" i="9"/>
  <c r="A1191" i="9" a="1"/>
  <c r="A1191" i="9" s="1"/>
  <c r="H1191" i="9" s="1"/>
  <c r="I1190" i="9"/>
  <c r="A1190" i="9" a="1"/>
  <c r="A1190" i="9" s="1"/>
  <c r="H1190" i="9" s="1"/>
  <c r="I1189" i="9"/>
  <c r="A1189" i="9" a="1"/>
  <c r="A1189" i="9" s="1"/>
  <c r="H1189" i="9" s="1"/>
  <c r="I1188" i="9"/>
  <c r="A1188" i="9" a="1"/>
  <c r="A1188" i="9" s="1"/>
  <c r="H1188" i="9" s="1"/>
  <c r="I1187" i="9"/>
  <c r="A1187" i="9" a="1"/>
  <c r="A1187" i="9" s="1"/>
  <c r="H1187" i="9" s="1"/>
  <c r="I1186" i="9"/>
  <c r="A1186" i="9" a="1"/>
  <c r="A1186" i="9" s="1"/>
  <c r="H1186" i="9" s="1"/>
  <c r="I1185" i="9"/>
  <c r="A1185" i="9" a="1"/>
  <c r="A1185" i="9" s="1"/>
  <c r="H1185" i="9" s="1"/>
  <c r="I1184" i="9"/>
  <c r="A1184" i="9" a="1"/>
  <c r="A1184" i="9" s="1"/>
  <c r="H1184" i="9" s="1"/>
  <c r="I1183" i="9"/>
  <c r="A1183" i="9" a="1"/>
  <c r="A1183" i="9" s="1"/>
  <c r="H1183" i="9" s="1"/>
  <c r="I1182" i="9"/>
  <c r="A1182" i="9" a="1"/>
  <c r="A1182" i="9" s="1"/>
  <c r="H1182" i="9" s="1"/>
  <c r="I1181" i="9"/>
  <c r="A1181" i="9" a="1"/>
  <c r="A1181" i="9" s="1"/>
  <c r="H1181" i="9" s="1"/>
  <c r="I1180" i="9"/>
  <c r="A1180" i="9" a="1"/>
  <c r="A1180" i="9" s="1"/>
  <c r="H1180" i="9" s="1"/>
  <c r="I1179" i="9"/>
  <c r="A1179" i="9" a="1"/>
  <c r="A1179" i="9" s="1"/>
  <c r="H1179" i="9" s="1"/>
  <c r="I1178" i="9"/>
  <c r="A1178" i="9" a="1"/>
  <c r="A1178" i="9" s="1"/>
  <c r="H1178" i="9" s="1"/>
  <c r="I1177" i="9"/>
  <c r="A1177" i="9" a="1"/>
  <c r="A1177" i="9" s="1"/>
  <c r="H1177" i="9" s="1"/>
  <c r="I1176" i="9"/>
  <c r="A1176" i="9" a="1"/>
  <c r="A1176" i="9" s="1"/>
  <c r="H1176" i="9" s="1"/>
  <c r="I1175" i="9"/>
  <c r="A1175" i="9" a="1"/>
  <c r="A1175" i="9" s="1"/>
  <c r="H1175" i="9" s="1"/>
  <c r="I1174" i="9"/>
  <c r="A1174" i="9" a="1"/>
  <c r="A1174" i="9" s="1"/>
  <c r="H1174" i="9" s="1"/>
  <c r="I1173" i="9"/>
  <c r="A1173" i="9" a="1"/>
  <c r="A1173" i="9" s="1"/>
  <c r="H1173" i="9" s="1"/>
  <c r="I1172" i="9"/>
  <c r="A1172" i="9" a="1"/>
  <c r="A1172" i="9" s="1"/>
  <c r="H1172" i="9" s="1"/>
  <c r="I1171" i="9"/>
  <c r="A1171" i="9" a="1"/>
  <c r="A1171" i="9" s="1"/>
  <c r="H1171" i="9" s="1"/>
  <c r="I1170" i="9"/>
  <c r="A1170" i="9" a="1"/>
  <c r="A1170" i="9" s="1"/>
  <c r="H1170" i="9" s="1"/>
  <c r="I1169" i="9"/>
  <c r="A1169" i="9" a="1"/>
  <c r="A1169" i="9" s="1"/>
  <c r="H1169" i="9" s="1"/>
  <c r="I1168" i="9"/>
  <c r="A1168" i="9" a="1"/>
  <c r="A1168" i="9" s="1"/>
  <c r="H1168" i="9" s="1"/>
  <c r="I1167" i="9"/>
  <c r="A1167" i="9" a="1"/>
  <c r="A1167" i="9" s="1"/>
  <c r="H1167" i="9" s="1"/>
  <c r="I1166" i="9"/>
  <c r="A1166" i="9" a="1"/>
  <c r="A1166" i="9" s="1"/>
  <c r="H1166" i="9" s="1"/>
  <c r="I1165" i="9"/>
  <c r="A1165" i="9" a="1"/>
  <c r="A1165" i="9" s="1"/>
  <c r="H1165" i="9" s="1"/>
  <c r="I1164" i="9"/>
  <c r="A1164" i="9" a="1"/>
  <c r="A1164" i="9" s="1"/>
  <c r="H1164" i="9" s="1"/>
  <c r="I1163" i="9"/>
  <c r="A1163" i="9" a="1"/>
  <c r="A1163" i="9" s="1"/>
  <c r="H1163" i="9" s="1"/>
  <c r="I1162" i="9"/>
  <c r="A1162" i="9" a="1"/>
  <c r="A1162" i="9" s="1"/>
  <c r="H1162" i="9" s="1"/>
  <c r="I1161" i="9"/>
  <c r="A1161" i="9" a="1"/>
  <c r="A1161" i="9" s="1"/>
  <c r="H1161" i="9" s="1"/>
  <c r="I1160" i="9"/>
  <c r="A1160" i="9" a="1"/>
  <c r="A1160" i="9" s="1"/>
  <c r="H1160" i="9" s="1"/>
  <c r="I1159" i="9"/>
  <c r="A1159" i="9" a="1"/>
  <c r="A1159" i="9" s="1"/>
  <c r="H1159" i="9" s="1"/>
  <c r="I1158" i="9"/>
  <c r="A1158" i="9" a="1"/>
  <c r="A1158" i="9" s="1"/>
  <c r="H1158" i="9" s="1"/>
  <c r="I1157" i="9"/>
  <c r="A1157" i="9" a="1"/>
  <c r="A1157" i="9" s="1"/>
  <c r="H1157" i="9" s="1"/>
  <c r="I1156" i="9"/>
  <c r="A1156" i="9" a="1"/>
  <c r="A1156" i="9" s="1"/>
  <c r="H1156" i="9" s="1"/>
  <c r="I1155" i="9"/>
  <c r="A1155" i="9" a="1"/>
  <c r="A1155" i="9" s="1"/>
  <c r="H1155" i="9" s="1"/>
  <c r="I1154" i="9"/>
  <c r="A1154" i="9" a="1"/>
  <c r="A1154" i="9" s="1"/>
  <c r="H1154" i="9" s="1"/>
  <c r="I1153" i="9"/>
  <c r="A1153" i="9" a="1"/>
  <c r="A1153" i="9" s="1"/>
  <c r="H1153" i="9" s="1"/>
  <c r="I1152" i="9"/>
  <c r="A1152" i="9" a="1"/>
  <c r="A1152" i="9" s="1"/>
  <c r="H1152" i="9" s="1"/>
  <c r="I1151" i="9"/>
  <c r="A1151" i="9" a="1"/>
  <c r="A1151" i="9" s="1"/>
  <c r="H1151" i="9" s="1"/>
  <c r="I1150" i="9"/>
  <c r="A1150" i="9" a="1"/>
  <c r="A1150" i="9" s="1"/>
  <c r="H1150" i="9" s="1"/>
  <c r="I1149" i="9"/>
  <c r="A1149" i="9" a="1"/>
  <c r="A1149" i="9" s="1"/>
  <c r="H1149" i="9" s="1"/>
  <c r="I1148" i="9"/>
  <c r="A1148" i="9" a="1"/>
  <c r="A1148" i="9" s="1"/>
  <c r="H1148" i="9" s="1"/>
  <c r="I1147" i="9"/>
  <c r="A1147" i="9" a="1"/>
  <c r="A1147" i="9" s="1"/>
  <c r="H1147" i="9" s="1"/>
  <c r="I1146" i="9"/>
  <c r="A1146" i="9" a="1"/>
  <c r="A1146" i="9" s="1"/>
  <c r="H1146" i="9" s="1"/>
  <c r="I1145" i="9"/>
  <c r="A1145" i="9" a="1"/>
  <c r="A1145" i="9" s="1"/>
  <c r="H1145" i="9" s="1"/>
  <c r="I1144" i="9"/>
  <c r="A1144" i="9" a="1"/>
  <c r="A1144" i="9" s="1"/>
  <c r="H1144" i="9" s="1"/>
  <c r="I1143" i="9"/>
  <c r="A1143" i="9" a="1"/>
  <c r="A1143" i="9" s="1"/>
  <c r="H1143" i="9" s="1"/>
  <c r="I1142" i="9"/>
  <c r="A1142" i="9" a="1"/>
  <c r="A1142" i="9" s="1"/>
  <c r="H1142" i="9" s="1"/>
  <c r="I1141" i="9"/>
  <c r="A1141" i="9" a="1"/>
  <c r="A1141" i="9" s="1"/>
  <c r="H1141" i="9" s="1"/>
  <c r="I1140" i="9"/>
  <c r="A1140" i="9" a="1"/>
  <c r="A1140" i="9" s="1"/>
  <c r="H1140" i="9" s="1"/>
  <c r="I1139" i="9"/>
  <c r="A1139" i="9" a="1"/>
  <c r="A1139" i="9" s="1"/>
  <c r="H1139" i="9" s="1"/>
  <c r="I1138" i="9"/>
  <c r="A1138" i="9" a="1"/>
  <c r="A1138" i="9" s="1"/>
  <c r="H1138" i="9" s="1"/>
  <c r="I1137" i="9"/>
  <c r="A1137" i="9" a="1"/>
  <c r="A1137" i="9" s="1"/>
  <c r="H1137" i="9" s="1"/>
  <c r="I1136" i="9"/>
  <c r="A1136" i="9" a="1"/>
  <c r="A1136" i="9" s="1"/>
  <c r="H1136" i="9" s="1"/>
  <c r="I1135" i="9"/>
  <c r="A1135" i="9" a="1"/>
  <c r="A1135" i="9" s="1"/>
  <c r="H1135" i="9" s="1"/>
  <c r="I1134" i="9"/>
  <c r="A1134" i="9" a="1"/>
  <c r="A1134" i="9" s="1"/>
  <c r="H1134" i="9" s="1"/>
  <c r="I1133" i="9"/>
  <c r="A1133" i="9" a="1"/>
  <c r="A1133" i="9" s="1"/>
  <c r="H1133" i="9" s="1"/>
  <c r="I1132" i="9"/>
  <c r="A1132" i="9" a="1"/>
  <c r="A1132" i="9" s="1"/>
  <c r="H1132" i="9" s="1"/>
  <c r="I1131" i="9"/>
  <c r="A1131" i="9" a="1"/>
  <c r="A1131" i="9" s="1"/>
  <c r="H1131" i="9" s="1"/>
  <c r="I1130" i="9"/>
  <c r="A1130" i="9" a="1"/>
  <c r="A1130" i="9" s="1"/>
  <c r="H1130" i="9" s="1"/>
  <c r="I1129" i="9"/>
  <c r="A1129" i="9" a="1"/>
  <c r="A1129" i="9" s="1"/>
  <c r="H1129" i="9" s="1"/>
  <c r="I1128" i="9"/>
  <c r="A1128" i="9" a="1"/>
  <c r="A1128" i="9" s="1"/>
  <c r="H1128" i="9" s="1"/>
  <c r="I1127" i="9"/>
  <c r="A1127" i="9" a="1"/>
  <c r="A1127" i="9" s="1"/>
  <c r="H1127" i="9" s="1"/>
  <c r="I1126" i="9"/>
  <c r="A1126" i="9" a="1"/>
  <c r="A1126" i="9" s="1"/>
  <c r="H1126" i="9" s="1"/>
  <c r="I1125" i="9"/>
  <c r="A1125" i="9" a="1"/>
  <c r="A1125" i="9" s="1"/>
  <c r="H1125" i="9" s="1"/>
  <c r="I1124" i="9"/>
  <c r="A1124" i="9" a="1"/>
  <c r="A1124" i="9" s="1"/>
  <c r="H1124" i="9" s="1"/>
  <c r="I1123" i="9"/>
  <c r="A1123" i="9" a="1"/>
  <c r="A1123" i="9" s="1"/>
  <c r="H1123" i="9" s="1"/>
  <c r="I1122" i="9"/>
  <c r="A1122" i="9" a="1"/>
  <c r="A1122" i="9" s="1"/>
  <c r="H1122" i="9" s="1"/>
  <c r="I1121" i="9"/>
  <c r="A1121" i="9" a="1"/>
  <c r="A1121" i="9" s="1"/>
  <c r="H1121" i="9" s="1"/>
  <c r="I1120" i="9"/>
  <c r="A1120" i="9" a="1"/>
  <c r="A1120" i="9" s="1"/>
  <c r="H1120" i="9" s="1"/>
  <c r="I1119" i="9"/>
  <c r="A1119" i="9" a="1"/>
  <c r="A1119" i="9" s="1"/>
  <c r="H1119" i="9" s="1"/>
  <c r="I1118" i="9"/>
  <c r="A1118" i="9" a="1"/>
  <c r="A1118" i="9" s="1"/>
  <c r="H1118" i="9" s="1"/>
  <c r="I1117" i="9"/>
  <c r="A1117" i="9" a="1"/>
  <c r="A1117" i="9" s="1"/>
  <c r="H1117" i="9" s="1"/>
  <c r="I1116" i="9"/>
  <c r="A1116" i="9" a="1"/>
  <c r="A1116" i="9" s="1"/>
  <c r="H1116" i="9" s="1"/>
  <c r="I1115" i="9"/>
  <c r="A1115" i="9" a="1"/>
  <c r="A1115" i="9" s="1"/>
  <c r="H1115" i="9" s="1"/>
  <c r="I1114" i="9"/>
  <c r="A1114" i="9" a="1"/>
  <c r="A1114" i="9" s="1"/>
  <c r="H1114" i="9" s="1"/>
  <c r="I1113" i="9"/>
  <c r="A1113" i="9" a="1"/>
  <c r="A1113" i="9" s="1"/>
  <c r="H1113" i="9" s="1"/>
  <c r="I1112" i="9"/>
  <c r="A1112" i="9" a="1"/>
  <c r="A1112" i="9" s="1"/>
  <c r="H1112" i="9" s="1"/>
  <c r="I1111" i="9"/>
  <c r="A1111" i="9" a="1"/>
  <c r="A1111" i="9" s="1"/>
  <c r="H1111" i="9" s="1"/>
  <c r="I1110" i="9"/>
  <c r="A1110" i="9" a="1"/>
  <c r="A1110" i="9" s="1"/>
  <c r="H1110" i="9" s="1"/>
  <c r="I1109" i="9"/>
  <c r="A1109" i="9" a="1"/>
  <c r="A1109" i="9" s="1"/>
  <c r="H1109" i="9" s="1"/>
  <c r="I1108" i="9"/>
  <c r="A1108" i="9" a="1"/>
  <c r="A1108" i="9" s="1"/>
  <c r="H1108" i="9" s="1"/>
  <c r="I1107" i="9"/>
  <c r="A1107" i="9" a="1"/>
  <c r="A1107" i="9" s="1"/>
  <c r="H1107" i="9" s="1"/>
  <c r="I1106" i="9"/>
  <c r="A1106" i="9" a="1"/>
  <c r="A1106" i="9" s="1"/>
  <c r="H1106" i="9" s="1"/>
  <c r="I1105" i="9"/>
  <c r="A1105" i="9" a="1"/>
  <c r="A1105" i="9" s="1"/>
  <c r="H1105" i="9" s="1"/>
  <c r="I1104" i="9"/>
  <c r="A1104" i="9" a="1"/>
  <c r="A1104" i="9" s="1"/>
  <c r="H1104" i="9" s="1"/>
  <c r="I1103" i="9"/>
  <c r="A1103" i="9" a="1"/>
  <c r="A1103" i="9" s="1"/>
  <c r="H1103" i="9" s="1"/>
  <c r="I1102" i="9"/>
  <c r="A1102" i="9" a="1"/>
  <c r="A1102" i="9" s="1"/>
  <c r="H1102" i="9" s="1"/>
  <c r="I1101" i="9"/>
  <c r="A1101" i="9" a="1"/>
  <c r="A1101" i="9" s="1"/>
  <c r="H1101" i="9" s="1"/>
  <c r="I1100" i="9"/>
  <c r="A1100" i="9" a="1"/>
  <c r="A1100" i="9" s="1"/>
  <c r="H1100" i="9" s="1"/>
  <c r="I1099" i="9"/>
  <c r="A1099" i="9" a="1"/>
  <c r="A1099" i="9" s="1"/>
  <c r="H1099" i="9" s="1"/>
  <c r="I1098" i="9"/>
  <c r="A1098" i="9" a="1"/>
  <c r="A1098" i="9" s="1"/>
  <c r="H1098" i="9" s="1"/>
  <c r="I1097" i="9"/>
  <c r="A1097" i="9" a="1"/>
  <c r="A1097" i="9" s="1"/>
  <c r="H1097" i="9" s="1"/>
  <c r="I1096" i="9"/>
  <c r="A1096" i="9" a="1"/>
  <c r="A1096" i="9" s="1"/>
  <c r="H1096" i="9" s="1"/>
  <c r="I1095" i="9"/>
  <c r="A1095" i="9" a="1"/>
  <c r="A1095" i="9" s="1"/>
  <c r="H1095" i="9" s="1"/>
  <c r="I1094" i="9"/>
  <c r="A1094" i="9" a="1"/>
  <c r="A1094" i="9" s="1"/>
  <c r="H1094" i="9" s="1"/>
  <c r="I1093" i="9"/>
  <c r="A1093" i="9" a="1"/>
  <c r="A1093" i="9" s="1"/>
  <c r="H1093" i="9" s="1"/>
  <c r="I1092" i="9"/>
  <c r="A1092" i="9" a="1"/>
  <c r="A1092" i="9" s="1"/>
  <c r="H1092" i="9" s="1"/>
  <c r="I1091" i="9"/>
  <c r="A1091" i="9" a="1"/>
  <c r="A1091" i="9" s="1"/>
  <c r="H1091" i="9" s="1"/>
  <c r="I1090" i="9"/>
  <c r="A1090" i="9" a="1"/>
  <c r="A1090" i="9" s="1"/>
  <c r="H1090" i="9" s="1"/>
  <c r="I1089" i="9"/>
  <c r="A1089" i="9" a="1"/>
  <c r="A1089" i="9" s="1"/>
  <c r="H1089" i="9" s="1"/>
  <c r="I1088" i="9"/>
  <c r="A1088" i="9" a="1"/>
  <c r="A1088" i="9" s="1"/>
  <c r="H1088" i="9" s="1"/>
  <c r="I1087" i="9"/>
  <c r="A1087" i="9" a="1"/>
  <c r="A1087" i="9" s="1"/>
  <c r="H1087" i="9" s="1"/>
  <c r="I1086" i="9"/>
  <c r="A1086" i="9" a="1"/>
  <c r="A1086" i="9" s="1"/>
  <c r="H1086" i="9" s="1"/>
  <c r="I1085" i="9"/>
  <c r="A1085" i="9" a="1"/>
  <c r="A1085" i="9" s="1"/>
  <c r="H1085" i="9" s="1"/>
  <c r="I1084" i="9"/>
  <c r="A1084" i="9" a="1"/>
  <c r="A1084" i="9" s="1"/>
  <c r="H1084" i="9" s="1"/>
  <c r="I1083" i="9"/>
  <c r="A1083" i="9" a="1"/>
  <c r="A1083" i="9" s="1"/>
  <c r="H1083" i="9" s="1"/>
  <c r="I1082" i="9"/>
  <c r="A1082" i="9" a="1"/>
  <c r="A1082" i="9" s="1"/>
  <c r="H1082" i="9" s="1"/>
  <c r="I1081" i="9"/>
  <c r="A1081" i="9" a="1"/>
  <c r="A1081" i="9" s="1"/>
  <c r="H1081" i="9" s="1"/>
  <c r="I1080" i="9"/>
  <c r="A1080" i="9" a="1"/>
  <c r="A1080" i="9" s="1"/>
  <c r="H1080" i="9" s="1"/>
  <c r="I1079" i="9"/>
  <c r="A1079" i="9" a="1"/>
  <c r="A1079" i="9" s="1"/>
  <c r="H1079" i="9" s="1"/>
  <c r="I1078" i="9"/>
  <c r="A1078" i="9" a="1"/>
  <c r="A1078" i="9" s="1"/>
  <c r="H1078" i="9" s="1"/>
  <c r="I1077" i="9"/>
  <c r="A1077" i="9" a="1"/>
  <c r="A1077" i="9" s="1"/>
  <c r="H1077" i="9" s="1"/>
  <c r="I1076" i="9"/>
  <c r="A1076" i="9" a="1"/>
  <c r="A1076" i="9" s="1"/>
  <c r="H1076" i="9" s="1"/>
  <c r="I1075" i="9"/>
  <c r="A1075" i="9" a="1"/>
  <c r="A1075" i="9" s="1"/>
  <c r="H1075" i="9" s="1"/>
  <c r="I1074" i="9"/>
  <c r="A1074" i="9" a="1"/>
  <c r="A1074" i="9" s="1"/>
  <c r="H1074" i="9" s="1"/>
  <c r="I1073" i="9"/>
  <c r="A1073" i="9" a="1"/>
  <c r="A1073" i="9" s="1"/>
  <c r="H1073" i="9" s="1"/>
  <c r="I1072" i="9"/>
  <c r="A1072" i="9" a="1"/>
  <c r="A1072" i="9" s="1"/>
  <c r="H1072" i="9" s="1"/>
  <c r="I1071" i="9"/>
  <c r="A1071" i="9" a="1"/>
  <c r="A1071" i="9" s="1"/>
  <c r="H1071" i="9" s="1"/>
  <c r="I1070" i="9"/>
  <c r="A1070" i="9" a="1"/>
  <c r="A1070" i="9" s="1"/>
  <c r="H1070" i="9" s="1"/>
  <c r="I1069" i="9"/>
  <c r="A1069" i="9" a="1"/>
  <c r="A1069" i="9" s="1"/>
  <c r="H1069" i="9" s="1"/>
  <c r="I1068" i="9"/>
  <c r="A1068" i="9" a="1"/>
  <c r="A1068" i="9" s="1"/>
  <c r="H1068" i="9" s="1"/>
  <c r="I1067" i="9"/>
  <c r="A1067" i="9" a="1"/>
  <c r="A1067" i="9" s="1"/>
  <c r="H1067" i="9" s="1"/>
  <c r="I1066" i="9"/>
  <c r="A1066" i="9" a="1"/>
  <c r="A1066" i="9" s="1"/>
  <c r="H1066" i="9" s="1"/>
  <c r="I1065" i="9"/>
  <c r="A1065" i="9" a="1"/>
  <c r="A1065" i="9" s="1"/>
  <c r="H1065" i="9" s="1"/>
  <c r="I1064" i="9"/>
  <c r="A1064" i="9" a="1"/>
  <c r="A1064" i="9" s="1"/>
  <c r="H1064" i="9" s="1"/>
  <c r="I1063" i="9"/>
  <c r="A1063" i="9" a="1"/>
  <c r="A1063" i="9" s="1"/>
  <c r="H1063" i="9" s="1"/>
  <c r="I1062" i="9"/>
  <c r="A1062" i="9" a="1"/>
  <c r="A1062" i="9" s="1"/>
  <c r="H1062" i="9" s="1"/>
  <c r="I1061" i="9"/>
  <c r="A1061" i="9" a="1"/>
  <c r="A1061" i="9" s="1"/>
  <c r="H1061" i="9" s="1"/>
  <c r="I1060" i="9"/>
  <c r="A1060" i="9" a="1"/>
  <c r="A1060" i="9" s="1"/>
  <c r="H1060" i="9" s="1"/>
  <c r="I1059" i="9"/>
  <c r="A1059" i="9" a="1"/>
  <c r="A1059" i="9" s="1"/>
  <c r="H1059" i="9" s="1"/>
  <c r="I1058" i="9"/>
  <c r="A1058" i="9" a="1"/>
  <c r="A1058" i="9" s="1"/>
  <c r="H1058" i="9" s="1"/>
  <c r="I1057" i="9"/>
  <c r="A1057" i="9" a="1"/>
  <c r="A1057" i="9" s="1"/>
  <c r="H1057" i="9" s="1"/>
  <c r="I1056" i="9"/>
  <c r="A1056" i="9" a="1"/>
  <c r="A1056" i="9" s="1"/>
  <c r="H1056" i="9" s="1"/>
  <c r="I1055" i="9"/>
  <c r="A1055" i="9" a="1"/>
  <c r="A1055" i="9" s="1"/>
  <c r="H1055" i="9" s="1"/>
  <c r="I1054" i="9"/>
  <c r="A1054" i="9" a="1"/>
  <c r="A1054" i="9" s="1"/>
  <c r="H1054" i="9" s="1"/>
  <c r="I1053" i="9"/>
  <c r="A1053" i="9" a="1"/>
  <c r="A1053" i="9" s="1"/>
  <c r="H1053" i="9" s="1"/>
  <c r="I1052" i="9"/>
  <c r="A1052" i="9" a="1"/>
  <c r="A1052" i="9" s="1"/>
  <c r="H1052" i="9" s="1"/>
  <c r="I1051" i="9"/>
  <c r="A1051" i="9" a="1"/>
  <c r="A1051" i="9" s="1"/>
  <c r="H1051" i="9" s="1"/>
  <c r="I1050" i="9"/>
  <c r="A1050" i="9" a="1"/>
  <c r="A1050" i="9" s="1"/>
  <c r="H1050" i="9" s="1"/>
  <c r="I1049" i="9"/>
  <c r="A1049" i="9" a="1"/>
  <c r="A1049" i="9" s="1"/>
  <c r="H1049" i="9" s="1"/>
  <c r="I1048" i="9"/>
  <c r="A1048" i="9" a="1"/>
  <c r="A1048" i="9" s="1"/>
  <c r="H1048" i="9" s="1"/>
  <c r="I1047" i="9"/>
  <c r="A1047" i="9" a="1"/>
  <c r="A1047" i="9" s="1"/>
  <c r="H1047" i="9" s="1"/>
  <c r="I1046" i="9"/>
  <c r="A1046" i="9" a="1"/>
  <c r="A1046" i="9" s="1"/>
  <c r="H1046" i="9" s="1"/>
  <c r="I1045" i="9"/>
  <c r="A1045" i="9" a="1"/>
  <c r="A1045" i="9" s="1"/>
  <c r="H1045" i="9" s="1"/>
  <c r="I1044" i="9"/>
  <c r="A1044" i="9" a="1"/>
  <c r="A1044" i="9" s="1"/>
  <c r="H1044" i="9" s="1"/>
  <c r="I1043" i="9"/>
  <c r="A1043" i="9" a="1"/>
  <c r="A1043" i="9" s="1"/>
  <c r="H1043" i="9" s="1"/>
  <c r="I1042" i="9"/>
  <c r="A1042" i="9" a="1"/>
  <c r="A1042" i="9" s="1"/>
  <c r="H1042" i="9" s="1"/>
  <c r="I1041" i="9"/>
  <c r="A1041" i="9" a="1"/>
  <c r="A1041" i="9" s="1"/>
  <c r="H1041" i="9" s="1"/>
  <c r="I1040" i="9"/>
  <c r="A1040" i="9" a="1"/>
  <c r="A1040" i="9" s="1"/>
  <c r="H1040" i="9" s="1"/>
  <c r="I1039" i="9"/>
  <c r="A1039" i="9" a="1"/>
  <c r="A1039" i="9" s="1"/>
  <c r="H1039" i="9" s="1"/>
  <c r="I1038" i="9"/>
  <c r="A1038" i="9" a="1"/>
  <c r="A1038" i="9" s="1"/>
  <c r="H1038" i="9" s="1"/>
  <c r="I1037" i="9"/>
  <c r="A1037" i="9" a="1"/>
  <c r="A1037" i="9" s="1"/>
  <c r="H1037" i="9" s="1"/>
  <c r="I1036" i="9"/>
  <c r="A1036" i="9" a="1"/>
  <c r="A1036" i="9" s="1"/>
  <c r="H1036" i="9" s="1"/>
  <c r="I1035" i="9"/>
  <c r="A1035" i="9" a="1"/>
  <c r="A1035" i="9" s="1"/>
  <c r="H1035" i="9" s="1"/>
  <c r="I1034" i="9"/>
  <c r="A1034" i="9" a="1"/>
  <c r="A1034" i="9" s="1"/>
  <c r="H1034" i="9" s="1"/>
  <c r="I1033" i="9"/>
  <c r="A1033" i="9" a="1"/>
  <c r="A1033" i="9" s="1"/>
  <c r="H1033" i="9" s="1"/>
  <c r="I1032" i="9"/>
  <c r="A1032" i="9" a="1"/>
  <c r="A1032" i="9" s="1"/>
  <c r="H1032" i="9" s="1"/>
  <c r="I1031" i="9"/>
  <c r="A1031" i="9" a="1"/>
  <c r="A1031" i="9" s="1"/>
  <c r="H1031" i="9" s="1"/>
  <c r="I1030" i="9"/>
  <c r="A1030" i="9" a="1"/>
  <c r="A1030" i="9" s="1"/>
  <c r="H1030" i="9" s="1"/>
  <c r="I1029" i="9"/>
  <c r="A1029" i="9" a="1"/>
  <c r="A1029" i="9" s="1"/>
  <c r="H1029" i="9" s="1"/>
  <c r="I1028" i="9"/>
  <c r="A1028" i="9" a="1"/>
  <c r="A1028" i="9" s="1"/>
  <c r="H1028" i="9" s="1"/>
  <c r="I1027" i="9"/>
  <c r="A1027" i="9" a="1"/>
  <c r="A1027" i="9" s="1"/>
  <c r="H1027" i="9" s="1"/>
  <c r="I1026" i="9"/>
  <c r="A1026" i="9" a="1"/>
  <c r="A1026" i="9" s="1"/>
  <c r="H1026" i="9" s="1"/>
  <c r="I1025" i="9"/>
  <c r="A1025" i="9" a="1"/>
  <c r="A1025" i="9" s="1"/>
  <c r="H1025" i="9" s="1"/>
  <c r="I1024" i="9"/>
  <c r="A1024" i="9" a="1"/>
  <c r="A1024" i="9" s="1"/>
  <c r="H1024" i="9" s="1"/>
  <c r="I1023" i="9"/>
  <c r="A1023" i="9" a="1"/>
  <c r="A1023" i="9" s="1"/>
  <c r="H1023" i="9" s="1"/>
  <c r="I1022" i="9"/>
  <c r="A1022" i="9" a="1"/>
  <c r="A1022" i="9" s="1"/>
  <c r="H1022" i="9" s="1"/>
  <c r="I1021" i="9"/>
  <c r="A1021" i="9" a="1"/>
  <c r="A1021" i="9" s="1"/>
  <c r="H1021" i="9" s="1"/>
  <c r="I1020" i="9"/>
  <c r="A1020" i="9" a="1"/>
  <c r="A1020" i="9" s="1"/>
  <c r="H1020" i="9" s="1"/>
  <c r="I1019" i="9"/>
  <c r="A1019" i="9" a="1"/>
  <c r="A1019" i="9" s="1"/>
  <c r="H1019" i="9" s="1"/>
  <c r="I1018" i="9"/>
  <c r="A1018" i="9" a="1"/>
  <c r="A1018" i="9" s="1"/>
  <c r="H1018" i="9" s="1"/>
  <c r="I1017" i="9"/>
  <c r="A1017" i="9" a="1"/>
  <c r="A1017" i="9" s="1"/>
  <c r="H1017" i="9" s="1"/>
  <c r="I1016" i="9"/>
  <c r="A1016" i="9" a="1"/>
  <c r="A1016" i="9" s="1"/>
  <c r="H1016" i="9" s="1"/>
  <c r="I1015" i="9"/>
  <c r="A1015" i="9" a="1"/>
  <c r="A1015" i="9" s="1"/>
  <c r="H1015" i="9" s="1"/>
  <c r="I1014" i="9"/>
  <c r="A1014" i="9" a="1"/>
  <c r="A1014" i="9" s="1"/>
  <c r="H1014" i="9" s="1"/>
  <c r="I1013" i="9"/>
  <c r="A1013" i="9" a="1"/>
  <c r="A1013" i="9" s="1"/>
  <c r="H1013" i="9" s="1"/>
  <c r="I1012" i="9"/>
  <c r="A1012" i="9" a="1"/>
  <c r="A1012" i="9" s="1"/>
  <c r="H1012" i="9" s="1"/>
  <c r="I1011" i="9"/>
  <c r="A1011" i="9" a="1"/>
  <c r="A1011" i="9" s="1"/>
  <c r="H1011" i="9" s="1"/>
  <c r="I1010" i="9"/>
  <c r="A1010" i="9" a="1"/>
  <c r="A1010" i="9" s="1"/>
  <c r="H1010" i="9" s="1"/>
  <c r="I1009" i="9"/>
  <c r="A1009" i="9" a="1"/>
  <c r="A1009" i="9" s="1"/>
  <c r="H1009" i="9" s="1"/>
  <c r="I1008" i="9"/>
  <c r="A1008" i="9" a="1"/>
  <c r="A1008" i="9" s="1"/>
  <c r="H1008" i="9" s="1"/>
  <c r="I1007" i="9"/>
  <c r="A1007" i="9" a="1"/>
  <c r="A1007" i="9" s="1"/>
  <c r="H1007" i="9" s="1"/>
  <c r="I1006" i="9"/>
  <c r="A1006" i="9" a="1"/>
  <c r="A1006" i="9" s="1"/>
  <c r="H1006" i="9" s="1"/>
  <c r="I1005" i="9"/>
  <c r="A1005" i="9" a="1"/>
  <c r="A1005" i="9" s="1"/>
  <c r="H1005" i="9" s="1"/>
  <c r="I1004" i="9"/>
  <c r="A1004" i="9" a="1"/>
  <c r="A1004" i="9" s="1"/>
  <c r="H1004" i="9" s="1"/>
  <c r="I1003" i="9"/>
  <c r="A1003" i="9" a="1"/>
  <c r="A1003" i="9" s="1"/>
  <c r="H1003" i="9" s="1"/>
  <c r="I1002" i="9"/>
  <c r="A1002" i="9" a="1"/>
  <c r="A1002" i="9" s="1"/>
  <c r="H1002" i="9" s="1"/>
  <c r="I1001" i="9"/>
  <c r="A1001" i="9" a="1"/>
  <c r="A1001" i="9" s="1"/>
  <c r="H1001" i="9" s="1"/>
  <c r="I1000" i="9"/>
  <c r="A1000" i="9" a="1"/>
  <c r="A1000" i="9" s="1"/>
  <c r="H1000" i="9" s="1"/>
  <c r="I999" i="9"/>
  <c r="A999" i="9" a="1"/>
  <c r="A999" i="9" s="1"/>
  <c r="H999" i="9" s="1"/>
  <c r="I998" i="9"/>
  <c r="A998" i="9" a="1"/>
  <c r="A998" i="9" s="1"/>
  <c r="H998" i="9" s="1"/>
  <c r="I997" i="9"/>
  <c r="A997" i="9" a="1"/>
  <c r="A997" i="9" s="1"/>
  <c r="H997" i="9" s="1"/>
  <c r="I996" i="9"/>
  <c r="A996" i="9" a="1"/>
  <c r="A996" i="9" s="1"/>
  <c r="H996" i="9" s="1"/>
  <c r="I995" i="9"/>
  <c r="A995" i="9" a="1"/>
  <c r="A995" i="9" s="1"/>
  <c r="H995" i="9" s="1"/>
  <c r="I994" i="9"/>
  <c r="A994" i="9" a="1"/>
  <c r="A994" i="9" s="1"/>
  <c r="H994" i="9" s="1"/>
  <c r="I993" i="9"/>
  <c r="A993" i="9" a="1"/>
  <c r="A993" i="9" s="1"/>
  <c r="H993" i="9" s="1"/>
  <c r="I992" i="9"/>
  <c r="A992" i="9" a="1"/>
  <c r="A992" i="9" s="1"/>
  <c r="H992" i="9" s="1"/>
  <c r="I991" i="9"/>
  <c r="A991" i="9" a="1"/>
  <c r="A991" i="9" s="1"/>
  <c r="H991" i="9" s="1"/>
  <c r="I990" i="9"/>
  <c r="A990" i="9" a="1"/>
  <c r="A990" i="9" s="1"/>
  <c r="H990" i="9" s="1"/>
  <c r="I989" i="9"/>
  <c r="A989" i="9" a="1"/>
  <c r="A989" i="9" s="1"/>
  <c r="H989" i="9" s="1"/>
  <c r="I988" i="9"/>
  <c r="A988" i="9" a="1"/>
  <c r="A988" i="9" s="1"/>
  <c r="H988" i="9" s="1"/>
  <c r="I987" i="9"/>
  <c r="A987" i="9" a="1"/>
  <c r="A987" i="9" s="1"/>
  <c r="H987" i="9" s="1"/>
  <c r="I986" i="9"/>
  <c r="A986" i="9" a="1"/>
  <c r="A986" i="9" s="1"/>
  <c r="H986" i="9" s="1"/>
  <c r="I985" i="9"/>
  <c r="A985" i="9" a="1"/>
  <c r="A985" i="9" s="1"/>
  <c r="H985" i="9" s="1"/>
  <c r="I984" i="9"/>
  <c r="A984" i="9" a="1"/>
  <c r="A984" i="9" s="1"/>
  <c r="H984" i="9" s="1"/>
  <c r="I983" i="9"/>
  <c r="A983" i="9" a="1"/>
  <c r="A983" i="9" s="1"/>
  <c r="H983" i="9" s="1"/>
  <c r="I982" i="9"/>
  <c r="A982" i="9" a="1"/>
  <c r="A982" i="9" s="1"/>
  <c r="H982" i="9" s="1"/>
  <c r="I981" i="9"/>
  <c r="A981" i="9" a="1"/>
  <c r="A981" i="9" s="1"/>
  <c r="H981" i="9" s="1"/>
  <c r="I980" i="9"/>
  <c r="A980" i="9" a="1"/>
  <c r="A980" i="9" s="1"/>
  <c r="H980" i="9" s="1"/>
  <c r="I979" i="9"/>
  <c r="A979" i="9" a="1"/>
  <c r="A979" i="9" s="1"/>
  <c r="H979" i="9" s="1"/>
  <c r="I978" i="9"/>
  <c r="A978" i="9" a="1"/>
  <c r="A978" i="9" s="1"/>
  <c r="H978" i="9" s="1"/>
  <c r="I977" i="9"/>
  <c r="A977" i="9" a="1"/>
  <c r="A977" i="9" s="1"/>
  <c r="H977" i="9" s="1"/>
  <c r="I976" i="9"/>
  <c r="A976" i="9" a="1"/>
  <c r="A976" i="9" s="1"/>
  <c r="H976" i="9" s="1"/>
  <c r="I975" i="9"/>
  <c r="A975" i="9" a="1"/>
  <c r="A975" i="9" s="1"/>
  <c r="H975" i="9" s="1"/>
  <c r="I974" i="9"/>
  <c r="A974" i="9" a="1"/>
  <c r="A974" i="9" s="1"/>
  <c r="H974" i="9" s="1"/>
  <c r="I973" i="9"/>
  <c r="A973" i="9" a="1"/>
  <c r="A973" i="9" s="1"/>
  <c r="H973" i="9" s="1"/>
  <c r="I972" i="9"/>
  <c r="A972" i="9" a="1"/>
  <c r="A972" i="9" s="1"/>
  <c r="H972" i="9" s="1"/>
  <c r="I971" i="9"/>
  <c r="A971" i="9" a="1"/>
  <c r="A971" i="9" s="1"/>
  <c r="H971" i="9" s="1"/>
  <c r="I970" i="9"/>
  <c r="A970" i="9" a="1"/>
  <c r="A970" i="9" s="1"/>
  <c r="H970" i="9" s="1"/>
  <c r="I969" i="9"/>
  <c r="A969" i="9" a="1"/>
  <c r="A969" i="9" s="1"/>
  <c r="H969" i="9" s="1"/>
  <c r="I968" i="9"/>
  <c r="A968" i="9" a="1"/>
  <c r="A968" i="9" s="1"/>
  <c r="H968" i="9" s="1"/>
  <c r="I967" i="9"/>
  <c r="A967" i="9" a="1"/>
  <c r="A967" i="9" s="1"/>
  <c r="H967" i="9" s="1"/>
  <c r="I966" i="9"/>
  <c r="A966" i="9" a="1"/>
  <c r="A966" i="9" s="1"/>
  <c r="H966" i="9" s="1"/>
  <c r="I965" i="9"/>
  <c r="A965" i="9" a="1"/>
  <c r="A965" i="9" s="1"/>
  <c r="H965" i="9" s="1"/>
  <c r="I964" i="9"/>
  <c r="A964" i="9" a="1"/>
  <c r="A964" i="9" s="1"/>
  <c r="H964" i="9" s="1"/>
  <c r="I963" i="9"/>
  <c r="A963" i="9" a="1"/>
  <c r="A963" i="9" s="1"/>
  <c r="H963" i="9" s="1"/>
  <c r="I962" i="9"/>
  <c r="A962" i="9" a="1"/>
  <c r="A962" i="9" s="1"/>
  <c r="H962" i="9" s="1"/>
  <c r="I961" i="9"/>
  <c r="A961" i="9" a="1"/>
  <c r="A961" i="9" s="1"/>
  <c r="H961" i="9" s="1"/>
  <c r="I960" i="9"/>
  <c r="A960" i="9" a="1"/>
  <c r="A960" i="9" s="1"/>
  <c r="H960" i="9" s="1"/>
  <c r="I959" i="9"/>
  <c r="A959" i="9" a="1"/>
  <c r="A959" i="9" s="1"/>
  <c r="H959" i="9" s="1"/>
  <c r="I958" i="9"/>
  <c r="A958" i="9" a="1"/>
  <c r="A958" i="9" s="1"/>
  <c r="H958" i="9" s="1"/>
  <c r="I957" i="9"/>
  <c r="A957" i="9" a="1"/>
  <c r="A957" i="9" s="1"/>
  <c r="H957" i="9" s="1"/>
  <c r="I956" i="9"/>
  <c r="A956" i="9" a="1"/>
  <c r="A956" i="9" s="1"/>
  <c r="H956" i="9" s="1"/>
  <c r="I955" i="9"/>
  <c r="A955" i="9" a="1"/>
  <c r="A955" i="9" s="1"/>
  <c r="H955" i="9" s="1"/>
  <c r="I954" i="9"/>
  <c r="A954" i="9" a="1"/>
  <c r="A954" i="9" s="1"/>
  <c r="H954" i="9" s="1"/>
  <c r="I953" i="9"/>
  <c r="A953" i="9" a="1"/>
  <c r="A953" i="9" s="1"/>
  <c r="H953" i="9" s="1"/>
  <c r="I952" i="9"/>
  <c r="A952" i="9" a="1"/>
  <c r="A952" i="9" s="1"/>
  <c r="H952" i="9" s="1"/>
  <c r="I951" i="9"/>
  <c r="A951" i="9" a="1"/>
  <c r="A951" i="9" s="1"/>
  <c r="H951" i="9" s="1"/>
  <c r="I950" i="9"/>
  <c r="A950" i="9" a="1"/>
  <c r="A950" i="9" s="1"/>
  <c r="H950" i="9" s="1"/>
  <c r="I949" i="9"/>
  <c r="A949" i="9" a="1"/>
  <c r="A949" i="9" s="1"/>
  <c r="H949" i="9" s="1"/>
  <c r="I948" i="9"/>
  <c r="A948" i="9" a="1"/>
  <c r="A948" i="9" s="1"/>
  <c r="H948" i="9" s="1"/>
  <c r="I947" i="9"/>
  <c r="A947" i="9" a="1"/>
  <c r="A947" i="9" s="1"/>
  <c r="H947" i="9" s="1"/>
  <c r="I946" i="9"/>
  <c r="A946" i="9" a="1"/>
  <c r="A946" i="9" s="1"/>
  <c r="H946" i="9" s="1"/>
  <c r="I945" i="9"/>
  <c r="A945" i="9" a="1"/>
  <c r="A945" i="9" s="1"/>
  <c r="H945" i="9" s="1"/>
  <c r="I944" i="9"/>
  <c r="A944" i="9" a="1"/>
  <c r="A944" i="9" s="1"/>
  <c r="H944" i="9" s="1"/>
  <c r="I943" i="9"/>
  <c r="A943" i="9" a="1"/>
  <c r="A943" i="9" s="1"/>
  <c r="H943" i="9" s="1"/>
  <c r="I942" i="9"/>
  <c r="A942" i="9" a="1"/>
  <c r="A942" i="9" s="1"/>
  <c r="H942" i="9" s="1"/>
  <c r="I941" i="9"/>
  <c r="A941" i="9" a="1"/>
  <c r="A941" i="9" s="1"/>
  <c r="H941" i="9" s="1"/>
  <c r="I940" i="9"/>
  <c r="A940" i="9" a="1"/>
  <c r="A940" i="9" s="1"/>
  <c r="H940" i="9" s="1"/>
  <c r="I939" i="9"/>
  <c r="A939" i="9" a="1"/>
  <c r="A939" i="9" s="1"/>
  <c r="H939" i="9" s="1"/>
  <c r="I938" i="9"/>
  <c r="A938" i="9" a="1"/>
  <c r="A938" i="9" s="1"/>
  <c r="H938" i="9" s="1"/>
  <c r="I937" i="9"/>
  <c r="A937" i="9" a="1"/>
  <c r="A937" i="9" s="1"/>
  <c r="H937" i="9" s="1"/>
  <c r="I936" i="9"/>
  <c r="A936" i="9" a="1"/>
  <c r="A936" i="9" s="1"/>
  <c r="H936" i="9" s="1"/>
  <c r="I935" i="9"/>
  <c r="A935" i="9" a="1"/>
  <c r="A935" i="9" s="1"/>
  <c r="H935" i="9" s="1"/>
  <c r="I934" i="9"/>
  <c r="A934" i="9" a="1"/>
  <c r="A934" i="9" s="1"/>
  <c r="H934" i="9" s="1"/>
  <c r="I933" i="9"/>
  <c r="A933" i="9" a="1"/>
  <c r="A933" i="9" s="1"/>
  <c r="H933" i="9" s="1"/>
  <c r="I932" i="9"/>
  <c r="A932" i="9" a="1"/>
  <c r="A932" i="9" s="1"/>
  <c r="H932" i="9" s="1"/>
  <c r="I931" i="9"/>
  <c r="A931" i="9" a="1"/>
  <c r="A931" i="9" s="1"/>
  <c r="H931" i="9" s="1"/>
  <c r="I930" i="9"/>
  <c r="A930" i="9" a="1"/>
  <c r="A930" i="9" s="1"/>
  <c r="H930" i="9" s="1"/>
  <c r="I929" i="9"/>
  <c r="A929" i="9" a="1"/>
  <c r="A929" i="9" s="1"/>
  <c r="H929" i="9" s="1"/>
  <c r="I928" i="9"/>
  <c r="A928" i="9" a="1"/>
  <c r="A928" i="9" s="1"/>
  <c r="H928" i="9" s="1"/>
  <c r="I927" i="9"/>
  <c r="A927" i="9" a="1"/>
  <c r="A927" i="9" s="1"/>
  <c r="H927" i="9" s="1"/>
  <c r="I926" i="9"/>
  <c r="A926" i="9" a="1"/>
  <c r="A926" i="9" s="1"/>
  <c r="H926" i="9" s="1"/>
  <c r="I925" i="9"/>
  <c r="A925" i="9" a="1"/>
  <c r="A925" i="9" s="1"/>
  <c r="H925" i="9" s="1"/>
  <c r="I924" i="9"/>
  <c r="A924" i="9" a="1"/>
  <c r="A924" i="9" s="1"/>
  <c r="H924" i="9" s="1"/>
  <c r="I923" i="9"/>
  <c r="A923" i="9" a="1"/>
  <c r="A923" i="9" s="1"/>
  <c r="H923" i="9" s="1"/>
  <c r="I922" i="9"/>
  <c r="A922" i="9" a="1"/>
  <c r="A922" i="9" s="1"/>
  <c r="H922" i="9" s="1"/>
  <c r="I921" i="9"/>
  <c r="A921" i="9" a="1"/>
  <c r="A921" i="9" s="1"/>
  <c r="H921" i="9" s="1"/>
  <c r="I920" i="9"/>
  <c r="A920" i="9" a="1"/>
  <c r="A920" i="9" s="1"/>
  <c r="H920" i="9" s="1"/>
  <c r="I919" i="9"/>
  <c r="A919" i="9" a="1"/>
  <c r="A919" i="9" s="1"/>
  <c r="H919" i="9" s="1"/>
  <c r="I918" i="9"/>
  <c r="A918" i="9" a="1"/>
  <c r="A918" i="9" s="1"/>
  <c r="H918" i="9" s="1"/>
  <c r="I917" i="9"/>
  <c r="A917" i="9" a="1"/>
  <c r="A917" i="9" s="1"/>
  <c r="H917" i="9" s="1"/>
  <c r="I916" i="9"/>
  <c r="A916" i="9" a="1"/>
  <c r="A916" i="9" s="1"/>
  <c r="H916" i="9" s="1"/>
  <c r="I915" i="9"/>
  <c r="A915" i="9" a="1"/>
  <c r="A915" i="9" s="1"/>
  <c r="H915" i="9" s="1"/>
  <c r="I914" i="9"/>
  <c r="A914" i="9" a="1"/>
  <c r="A914" i="9" s="1"/>
  <c r="H914" i="9" s="1"/>
  <c r="I913" i="9"/>
  <c r="A913" i="9" a="1"/>
  <c r="A913" i="9" s="1"/>
  <c r="H913" i="9" s="1"/>
  <c r="I912" i="9"/>
  <c r="A912" i="9" a="1"/>
  <c r="A912" i="9" s="1"/>
  <c r="H912" i="9" s="1"/>
  <c r="I911" i="9"/>
  <c r="A911" i="9" a="1"/>
  <c r="A911" i="9" s="1"/>
  <c r="H911" i="9" s="1"/>
  <c r="I910" i="9"/>
  <c r="A910" i="9" a="1"/>
  <c r="A910" i="9" s="1"/>
  <c r="H910" i="9" s="1"/>
  <c r="I909" i="9"/>
  <c r="A909" i="9" a="1"/>
  <c r="A909" i="9" s="1"/>
  <c r="H909" i="9" s="1"/>
  <c r="I908" i="9"/>
  <c r="A908" i="9" a="1"/>
  <c r="A908" i="9" s="1"/>
  <c r="H908" i="9" s="1"/>
  <c r="I907" i="9"/>
  <c r="A907" i="9" a="1"/>
  <c r="A907" i="9" s="1"/>
  <c r="H907" i="9" s="1"/>
  <c r="I906" i="9"/>
  <c r="A906" i="9" a="1"/>
  <c r="A906" i="9" s="1"/>
  <c r="H906" i="9" s="1"/>
  <c r="I905" i="9"/>
  <c r="A905" i="9" a="1"/>
  <c r="A905" i="9" s="1"/>
  <c r="H905" i="9" s="1"/>
  <c r="I904" i="9"/>
  <c r="A904" i="9" a="1"/>
  <c r="A904" i="9" s="1"/>
  <c r="H904" i="9" s="1"/>
  <c r="I903" i="9"/>
  <c r="A903" i="9" a="1"/>
  <c r="A903" i="9" s="1"/>
  <c r="H903" i="9" s="1"/>
  <c r="I902" i="9"/>
  <c r="A902" i="9" a="1"/>
  <c r="A902" i="9" s="1"/>
  <c r="H902" i="9" s="1"/>
  <c r="I901" i="9"/>
  <c r="A901" i="9" a="1"/>
  <c r="A901" i="9" s="1"/>
  <c r="H901" i="9" s="1"/>
  <c r="I900" i="9"/>
  <c r="A900" i="9" a="1"/>
  <c r="A900" i="9" s="1"/>
  <c r="H900" i="9" s="1"/>
  <c r="I899" i="9"/>
  <c r="A899" i="9" a="1"/>
  <c r="A899" i="9" s="1"/>
  <c r="H899" i="9" s="1"/>
  <c r="I898" i="9"/>
  <c r="A898" i="9" a="1"/>
  <c r="A898" i="9" s="1"/>
  <c r="H898" i="9" s="1"/>
  <c r="I897" i="9"/>
  <c r="A897" i="9" a="1"/>
  <c r="A897" i="9" s="1"/>
  <c r="H897" i="9" s="1"/>
  <c r="I896" i="9"/>
  <c r="A896" i="9" a="1"/>
  <c r="A896" i="9" s="1"/>
  <c r="H896" i="9" s="1"/>
  <c r="I895" i="9"/>
  <c r="A895" i="9" a="1"/>
  <c r="A895" i="9" s="1"/>
  <c r="H895" i="9" s="1"/>
  <c r="I894" i="9"/>
  <c r="A894" i="9" a="1"/>
  <c r="A894" i="9" s="1"/>
  <c r="H894" i="9" s="1"/>
  <c r="I893" i="9"/>
  <c r="A893" i="9" a="1"/>
  <c r="A893" i="9" s="1"/>
  <c r="H893" i="9" s="1"/>
  <c r="I892" i="9"/>
  <c r="A892" i="9" a="1"/>
  <c r="A892" i="9" s="1"/>
  <c r="H892" i="9" s="1"/>
  <c r="I891" i="9"/>
  <c r="A891" i="9" a="1"/>
  <c r="A891" i="9" s="1"/>
  <c r="H891" i="9" s="1"/>
  <c r="I890" i="9"/>
  <c r="A890" i="9" a="1"/>
  <c r="A890" i="9" s="1"/>
  <c r="H890" i="9" s="1"/>
  <c r="I889" i="9"/>
  <c r="A889" i="9" a="1"/>
  <c r="A889" i="9" s="1"/>
  <c r="H889" i="9" s="1"/>
  <c r="I888" i="9"/>
  <c r="A888" i="9" a="1"/>
  <c r="A888" i="9" s="1"/>
  <c r="H888" i="9" s="1"/>
  <c r="I887" i="9"/>
  <c r="A887" i="9" a="1"/>
  <c r="A887" i="9" s="1"/>
  <c r="H887" i="9" s="1"/>
  <c r="I886" i="9"/>
  <c r="A886" i="9" a="1"/>
  <c r="A886" i="9" s="1"/>
  <c r="H886" i="9" s="1"/>
  <c r="I885" i="9"/>
  <c r="A885" i="9" a="1"/>
  <c r="A885" i="9" s="1"/>
  <c r="H885" i="9" s="1"/>
  <c r="I884" i="9"/>
  <c r="A884" i="9" a="1"/>
  <c r="A884" i="9" s="1"/>
  <c r="H884" i="9" s="1"/>
  <c r="I883" i="9"/>
  <c r="A883" i="9" a="1"/>
  <c r="A883" i="9" s="1"/>
  <c r="H883" i="9" s="1"/>
  <c r="I882" i="9"/>
  <c r="A882" i="9" a="1"/>
  <c r="A882" i="9" s="1"/>
  <c r="H882" i="9" s="1"/>
  <c r="I881" i="9"/>
  <c r="A881" i="9" a="1"/>
  <c r="A881" i="9" s="1"/>
  <c r="H881" i="9" s="1"/>
  <c r="I880" i="9"/>
  <c r="A880" i="9" a="1"/>
  <c r="A880" i="9" s="1"/>
  <c r="H880" i="9" s="1"/>
  <c r="I879" i="9"/>
  <c r="A879" i="9" a="1"/>
  <c r="A879" i="9" s="1"/>
  <c r="H879" i="9" s="1"/>
  <c r="I878" i="9"/>
  <c r="A878" i="9" a="1"/>
  <c r="A878" i="9" s="1"/>
  <c r="H878" i="9" s="1"/>
  <c r="I877" i="9"/>
  <c r="A877" i="9" a="1"/>
  <c r="A877" i="9" s="1"/>
  <c r="H877" i="9" s="1"/>
  <c r="I876" i="9"/>
  <c r="A876" i="9" a="1"/>
  <c r="A876" i="9" s="1"/>
  <c r="H876" i="9" s="1"/>
  <c r="I875" i="9"/>
  <c r="A875" i="9" a="1"/>
  <c r="A875" i="9" s="1"/>
  <c r="H875" i="9" s="1"/>
  <c r="I874" i="9"/>
  <c r="A874" i="9" a="1"/>
  <c r="A874" i="9" s="1"/>
  <c r="H874" i="9" s="1"/>
  <c r="I873" i="9"/>
  <c r="A873" i="9" a="1"/>
  <c r="A873" i="9" s="1"/>
  <c r="H873" i="9" s="1"/>
  <c r="I872" i="9"/>
  <c r="A872" i="9" a="1"/>
  <c r="A872" i="9" s="1"/>
  <c r="H872" i="9" s="1"/>
  <c r="I871" i="9"/>
  <c r="A871" i="9" a="1"/>
  <c r="A871" i="9" s="1"/>
  <c r="H871" i="9" s="1"/>
  <c r="I870" i="9"/>
  <c r="A870" i="9" a="1"/>
  <c r="A870" i="9" s="1"/>
  <c r="H870" i="9" s="1"/>
  <c r="I869" i="9"/>
  <c r="A869" i="9" a="1"/>
  <c r="A869" i="9" s="1"/>
  <c r="H869" i="9" s="1"/>
  <c r="I868" i="9"/>
  <c r="A868" i="9" a="1"/>
  <c r="A868" i="9" s="1"/>
  <c r="H868" i="9" s="1"/>
  <c r="I867" i="9"/>
  <c r="A867" i="9" a="1"/>
  <c r="A867" i="9" s="1"/>
  <c r="H867" i="9" s="1"/>
  <c r="I866" i="9"/>
  <c r="A866" i="9" a="1"/>
  <c r="A866" i="9" s="1"/>
  <c r="H866" i="9" s="1"/>
  <c r="I865" i="9"/>
  <c r="A865" i="9" a="1"/>
  <c r="A865" i="9" s="1"/>
  <c r="H865" i="9" s="1"/>
  <c r="I864" i="9"/>
  <c r="A864" i="9" a="1"/>
  <c r="A864" i="9" s="1"/>
  <c r="H864" i="9" s="1"/>
  <c r="I863" i="9"/>
  <c r="A863" i="9" a="1"/>
  <c r="A863" i="9" s="1"/>
  <c r="H863" i="9" s="1"/>
  <c r="I862" i="9"/>
  <c r="A862" i="9" a="1"/>
  <c r="A862" i="9" s="1"/>
  <c r="H862" i="9" s="1"/>
  <c r="I861" i="9"/>
  <c r="A861" i="9" a="1"/>
  <c r="A861" i="9" s="1"/>
  <c r="H861" i="9" s="1"/>
  <c r="I860" i="9"/>
  <c r="A860" i="9" a="1"/>
  <c r="A860" i="9" s="1"/>
  <c r="H860" i="9" s="1"/>
  <c r="I859" i="9"/>
  <c r="A859" i="9" a="1"/>
  <c r="A859" i="9" s="1"/>
  <c r="H859" i="9" s="1"/>
  <c r="I858" i="9"/>
  <c r="A858" i="9" a="1"/>
  <c r="A858" i="9" s="1"/>
  <c r="H858" i="9" s="1"/>
  <c r="I857" i="9"/>
  <c r="A857" i="9" a="1"/>
  <c r="A857" i="9" s="1"/>
  <c r="H857" i="9" s="1"/>
  <c r="I856" i="9"/>
  <c r="A856" i="9" a="1"/>
  <c r="A856" i="9" s="1"/>
  <c r="H856" i="9" s="1"/>
  <c r="I855" i="9"/>
  <c r="A855" i="9" a="1"/>
  <c r="A855" i="9" s="1"/>
  <c r="H855" i="9" s="1"/>
  <c r="I854" i="9"/>
  <c r="A854" i="9" a="1"/>
  <c r="A854" i="9" s="1"/>
  <c r="H854" i="9" s="1"/>
  <c r="I853" i="9"/>
  <c r="A853" i="9" a="1"/>
  <c r="A853" i="9" s="1"/>
  <c r="H853" i="9" s="1"/>
  <c r="I852" i="9"/>
  <c r="A852" i="9" a="1"/>
  <c r="A852" i="9" s="1"/>
  <c r="H852" i="9" s="1"/>
  <c r="I851" i="9"/>
  <c r="A851" i="9" a="1"/>
  <c r="A851" i="9" s="1"/>
  <c r="H851" i="9" s="1"/>
  <c r="I850" i="9"/>
  <c r="A850" i="9" a="1"/>
  <c r="A850" i="9" s="1"/>
  <c r="H850" i="9" s="1"/>
  <c r="I849" i="9"/>
  <c r="A849" i="9" a="1"/>
  <c r="A849" i="9" s="1"/>
  <c r="H849" i="9" s="1"/>
  <c r="I848" i="9"/>
  <c r="A848" i="9" a="1"/>
  <c r="A848" i="9" s="1"/>
  <c r="H848" i="9" s="1"/>
  <c r="I847" i="9"/>
  <c r="A847" i="9" a="1"/>
  <c r="A847" i="9" s="1"/>
  <c r="H847" i="9" s="1"/>
  <c r="I846" i="9"/>
  <c r="A846" i="9" a="1"/>
  <c r="A846" i="9" s="1"/>
  <c r="H846" i="9" s="1"/>
  <c r="I845" i="9"/>
  <c r="A845" i="9" a="1"/>
  <c r="A845" i="9" s="1"/>
  <c r="H845" i="9" s="1"/>
  <c r="I844" i="9"/>
  <c r="A844" i="9" a="1"/>
  <c r="A844" i="9" s="1"/>
  <c r="H844" i="9" s="1"/>
  <c r="I843" i="9"/>
  <c r="A843" i="9" a="1"/>
  <c r="A843" i="9" s="1"/>
  <c r="H843" i="9" s="1"/>
  <c r="I842" i="9"/>
  <c r="A842" i="9" a="1"/>
  <c r="A842" i="9" s="1"/>
  <c r="H842" i="9" s="1"/>
  <c r="I841" i="9"/>
  <c r="A841" i="9" a="1"/>
  <c r="A841" i="9" s="1"/>
  <c r="H841" i="9" s="1"/>
  <c r="I840" i="9"/>
  <c r="A840" i="9" a="1"/>
  <c r="A840" i="9" s="1"/>
  <c r="H840" i="9" s="1"/>
  <c r="I839" i="9"/>
  <c r="A839" i="9" a="1"/>
  <c r="A839" i="9" s="1"/>
  <c r="H839" i="9" s="1"/>
  <c r="I838" i="9"/>
  <c r="A838" i="9" a="1"/>
  <c r="A838" i="9" s="1"/>
  <c r="H838" i="9" s="1"/>
  <c r="I837" i="9"/>
  <c r="A837" i="9" a="1"/>
  <c r="A837" i="9" s="1"/>
  <c r="H837" i="9" s="1"/>
  <c r="I836" i="9"/>
  <c r="A836" i="9" a="1"/>
  <c r="A836" i="9" s="1"/>
  <c r="H836" i="9" s="1"/>
  <c r="I835" i="9"/>
  <c r="A835" i="9" a="1"/>
  <c r="A835" i="9" s="1"/>
  <c r="H835" i="9" s="1"/>
  <c r="I834" i="9"/>
  <c r="A834" i="9" a="1"/>
  <c r="A834" i="9" s="1"/>
  <c r="H834" i="9" s="1"/>
  <c r="I833" i="9"/>
  <c r="A833" i="9" a="1"/>
  <c r="A833" i="9" s="1"/>
  <c r="H833" i="9" s="1"/>
  <c r="I832" i="9"/>
  <c r="A832" i="9" a="1"/>
  <c r="A832" i="9" s="1"/>
  <c r="H832" i="9" s="1"/>
  <c r="I831" i="9"/>
  <c r="A831" i="9" a="1"/>
  <c r="A831" i="9" s="1"/>
  <c r="H831" i="9" s="1"/>
  <c r="I830" i="9"/>
  <c r="A830" i="9" a="1"/>
  <c r="A830" i="9" s="1"/>
  <c r="H830" i="9" s="1"/>
  <c r="I829" i="9"/>
  <c r="A829" i="9" a="1"/>
  <c r="A829" i="9" s="1"/>
  <c r="H829" i="9" s="1"/>
  <c r="I828" i="9"/>
  <c r="A828" i="9" a="1"/>
  <c r="A828" i="9" s="1"/>
  <c r="H828" i="9" s="1"/>
  <c r="I827" i="9"/>
  <c r="A827" i="9" a="1"/>
  <c r="A827" i="9" s="1"/>
  <c r="H827" i="9" s="1"/>
  <c r="I826" i="9"/>
  <c r="A826" i="9" a="1"/>
  <c r="A826" i="9" s="1"/>
  <c r="H826" i="9" s="1"/>
  <c r="I825" i="9"/>
  <c r="A825" i="9" a="1"/>
  <c r="A825" i="9" s="1"/>
  <c r="H825" i="9" s="1"/>
  <c r="I824" i="9"/>
  <c r="A824" i="9" a="1"/>
  <c r="A824" i="9" s="1"/>
  <c r="H824" i="9" s="1"/>
  <c r="I823" i="9"/>
  <c r="A823" i="9" a="1"/>
  <c r="A823" i="9" s="1"/>
  <c r="H823" i="9" s="1"/>
  <c r="I822" i="9"/>
  <c r="A822" i="9" a="1"/>
  <c r="A822" i="9" s="1"/>
  <c r="H822" i="9" s="1"/>
  <c r="I821" i="9"/>
  <c r="A821" i="9" a="1"/>
  <c r="A821" i="9" s="1"/>
  <c r="H821" i="9" s="1"/>
  <c r="I820" i="9"/>
  <c r="A820" i="9" a="1"/>
  <c r="A820" i="9" s="1"/>
  <c r="H820" i="9" s="1"/>
  <c r="I819" i="9"/>
  <c r="A819" i="9" a="1"/>
  <c r="A819" i="9" s="1"/>
  <c r="H819" i="9" s="1"/>
  <c r="I818" i="9"/>
  <c r="A818" i="9" a="1"/>
  <c r="A818" i="9" s="1"/>
  <c r="H818" i="9" s="1"/>
  <c r="I817" i="9"/>
  <c r="A817" i="9" a="1"/>
  <c r="A817" i="9" s="1"/>
  <c r="H817" i="9" s="1"/>
  <c r="I816" i="9"/>
  <c r="A816" i="9" a="1"/>
  <c r="A816" i="9" s="1"/>
  <c r="H816" i="9" s="1"/>
  <c r="I815" i="9"/>
  <c r="A815" i="9" a="1"/>
  <c r="A815" i="9" s="1"/>
  <c r="H815" i="9" s="1"/>
  <c r="I814" i="9"/>
  <c r="A814" i="9" a="1"/>
  <c r="A814" i="9" s="1"/>
  <c r="H814" i="9" s="1"/>
  <c r="I813" i="9"/>
  <c r="A813" i="9" a="1"/>
  <c r="A813" i="9" s="1"/>
  <c r="H813" i="9" s="1"/>
  <c r="I812" i="9"/>
  <c r="A812" i="9" a="1"/>
  <c r="A812" i="9" s="1"/>
  <c r="H812" i="9" s="1"/>
  <c r="I811" i="9"/>
  <c r="A811" i="9" a="1"/>
  <c r="A811" i="9" s="1"/>
  <c r="H811" i="9" s="1"/>
  <c r="I810" i="9"/>
  <c r="A810" i="9" a="1"/>
  <c r="A810" i="9" s="1"/>
  <c r="H810" i="9" s="1"/>
  <c r="I809" i="9"/>
  <c r="A809" i="9" a="1"/>
  <c r="A809" i="9" s="1"/>
  <c r="H809" i="9" s="1"/>
  <c r="I808" i="9"/>
  <c r="A808" i="9" a="1"/>
  <c r="A808" i="9" s="1"/>
  <c r="H808" i="9" s="1"/>
  <c r="I807" i="9"/>
  <c r="A807" i="9" a="1"/>
  <c r="A807" i="9" s="1"/>
  <c r="H807" i="9" s="1"/>
  <c r="I806" i="9"/>
  <c r="A806" i="9" a="1"/>
  <c r="A806" i="9" s="1"/>
  <c r="H806" i="9" s="1"/>
  <c r="I805" i="9"/>
  <c r="A805" i="9" a="1"/>
  <c r="A805" i="9" s="1"/>
  <c r="H805" i="9" s="1"/>
  <c r="I804" i="9"/>
  <c r="A804" i="9" a="1"/>
  <c r="A804" i="9" s="1"/>
  <c r="H804" i="9" s="1"/>
  <c r="I803" i="9"/>
  <c r="A803" i="9" a="1"/>
  <c r="A803" i="9" s="1"/>
  <c r="H803" i="9" s="1"/>
  <c r="I802" i="9"/>
  <c r="A802" i="9" a="1"/>
  <c r="A802" i="9" s="1"/>
  <c r="H802" i="9" s="1"/>
  <c r="I801" i="9"/>
  <c r="A801" i="9" a="1"/>
  <c r="A801" i="9" s="1"/>
  <c r="H801" i="9" s="1"/>
  <c r="I800" i="9"/>
  <c r="A800" i="9" a="1"/>
  <c r="A800" i="9" s="1"/>
  <c r="H800" i="9" s="1"/>
  <c r="I799" i="9"/>
  <c r="A799" i="9" a="1"/>
  <c r="A799" i="9" s="1"/>
  <c r="H799" i="9" s="1"/>
  <c r="I798" i="9"/>
  <c r="A798" i="9" a="1"/>
  <c r="A798" i="9" s="1"/>
  <c r="H798" i="9" s="1"/>
  <c r="I797" i="9"/>
  <c r="A797" i="9" a="1"/>
  <c r="A797" i="9" s="1"/>
  <c r="H797" i="9" s="1"/>
  <c r="I796" i="9"/>
  <c r="A796" i="9" a="1"/>
  <c r="A796" i="9" s="1"/>
  <c r="H796" i="9" s="1"/>
  <c r="I795" i="9"/>
  <c r="A795" i="9" a="1"/>
  <c r="A795" i="9" s="1"/>
  <c r="H795" i="9" s="1"/>
  <c r="I794" i="9"/>
  <c r="A794" i="9" a="1"/>
  <c r="A794" i="9" s="1"/>
  <c r="H794" i="9" s="1"/>
  <c r="I793" i="9"/>
  <c r="A793" i="9" a="1"/>
  <c r="A793" i="9" s="1"/>
  <c r="H793" i="9" s="1"/>
  <c r="I792" i="9"/>
  <c r="A792" i="9" a="1"/>
  <c r="A792" i="9" s="1"/>
  <c r="H792" i="9" s="1"/>
  <c r="I791" i="9"/>
  <c r="A791" i="9" a="1"/>
  <c r="A791" i="9" s="1"/>
  <c r="H791" i="9" s="1"/>
  <c r="I790" i="9"/>
  <c r="A790" i="9" a="1"/>
  <c r="A790" i="9" s="1"/>
  <c r="H790" i="9" s="1"/>
  <c r="I789" i="9"/>
  <c r="A789" i="9" a="1"/>
  <c r="A789" i="9" s="1"/>
  <c r="H789" i="9" s="1"/>
  <c r="I788" i="9"/>
  <c r="A788" i="9" a="1"/>
  <c r="A788" i="9" s="1"/>
  <c r="H788" i="9" s="1"/>
  <c r="I787" i="9"/>
  <c r="A787" i="9" a="1"/>
  <c r="A787" i="9" s="1"/>
  <c r="H787" i="9" s="1"/>
  <c r="I786" i="9"/>
  <c r="A786" i="9" a="1"/>
  <c r="A786" i="9" s="1"/>
  <c r="H786" i="9" s="1"/>
  <c r="I785" i="9"/>
  <c r="A785" i="9" a="1"/>
  <c r="A785" i="9" s="1"/>
  <c r="H785" i="9" s="1"/>
  <c r="I784" i="9"/>
  <c r="A784" i="9" a="1"/>
  <c r="A784" i="9" s="1"/>
  <c r="H784" i="9" s="1"/>
  <c r="I783" i="9"/>
  <c r="A783" i="9" a="1"/>
  <c r="A783" i="9" s="1"/>
  <c r="H783" i="9" s="1"/>
  <c r="I782" i="9"/>
  <c r="A782" i="9" a="1"/>
  <c r="A782" i="9" s="1"/>
  <c r="H782" i="9" s="1"/>
  <c r="I781" i="9"/>
  <c r="A781" i="9" a="1"/>
  <c r="A781" i="9" s="1"/>
  <c r="H781" i="9" s="1"/>
  <c r="I780" i="9"/>
  <c r="A780" i="9" a="1"/>
  <c r="A780" i="9" s="1"/>
  <c r="H780" i="9" s="1"/>
  <c r="I779" i="9"/>
  <c r="A779" i="9" a="1"/>
  <c r="A779" i="9" s="1"/>
  <c r="H779" i="9" s="1"/>
  <c r="I778" i="9"/>
  <c r="A778" i="9" a="1"/>
  <c r="A778" i="9" s="1"/>
  <c r="H778" i="9" s="1"/>
  <c r="I777" i="9"/>
  <c r="A777" i="9" a="1"/>
  <c r="A777" i="9" s="1"/>
  <c r="H777" i="9" s="1"/>
  <c r="I776" i="9"/>
  <c r="A776" i="9" a="1"/>
  <c r="A776" i="9" s="1"/>
  <c r="H776" i="9" s="1"/>
  <c r="I775" i="9"/>
  <c r="A775" i="9" a="1"/>
  <c r="A775" i="9" s="1"/>
  <c r="H775" i="9" s="1"/>
  <c r="I774" i="9"/>
  <c r="A774" i="9" a="1"/>
  <c r="A774" i="9" s="1"/>
  <c r="H774" i="9" s="1"/>
  <c r="I773" i="9"/>
  <c r="A773" i="9" a="1"/>
  <c r="A773" i="9" s="1"/>
  <c r="H773" i="9" s="1"/>
  <c r="I772" i="9"/>
  <c r="A772" i="9" a="1"/>
  <c r="A772" i="9" s="1"/>
  <c r="H772" i="9" s="1"/>
  <c r="I771" i="9"/>
  <c r="A771" i="9" a="1"/>
  <c r="A771" i="9" s="1"/>
  <c r="H771" i="9" s="1"/>
  <c r="I770" i="9"/>
  <c r="A770" i="9" a="1"/>
  <c r="A770" i="9" s="1"/>
  <c r="H770" i="9" s="1"/>
  <c r="I769" i="9"/>
  <c r="A769" i="9" a="1"/>
  <c r="A769" i="9" s="1"/>
  <c r="H769" i="9" s="1"/>
  <c r="I768" i="9"/>
  <c r="A768" i="9" a="1"/>
  <c r="A768" i="9" s="1"/>
  <c r="H768" i="9" s="1"/>
  <c r="I767" i="9"/>
  <c r="A767" i="9" a="1"/>
  <c r="A767" i="9" s="1"/>
  <c r="H767" i="9" s="1"/>
  <c r="I766" i="9"/>
  <c r="A766" i="9" a="1"/>
  <c r="A766" i="9" s="1"/>
  <c r="H766" i="9" s="1"/>
  <c r="I765" i="9"/>
  <c r="A765" i="9" a="1"/>
  <c r="A765" i="9" s="1"/>
  <c r="H765" i="9" s="1"/>
  <c r="I764" i="9"/>
  <c r="A764" i="9" a="1"/>
  <c r="A764" i="9" s="1"/>
  <c r="H764" i="9" s="1"/>
  <c r="I763" i="9"/>
  <c r="A763" i="9" a="1"/>
  <c r="A763" i="9" s="1"/>
  <c r="H763" i="9" s="1"/>
  <c r="I762" i="9"/>
  <c r="A762" i="9" a="1"/>
  <c r="A762" i="9" s="1"/>
  <c r="H762" i="9" s="1"/>
  <c r="I761" i="9"/>
  <c r="A761" i="9" a="1"/>
  <c r="A761" i="9" s="1"/>
  <c r="H761" i="9" s="1"/>
  <c r="I760" i="9"/>
  <c r="A760" i="9" a="1"/>
  <c r="A760" i="9" s="1"/>
  <c r="H760" i="9" s="1"/>
  <c r="I759" i="9"/>
  <c r="A759" i="9" a="1"/>
  <c r="A759" i="9" s="1"/>
  <c r="H759" i="9" s="1"/>
  <c r="I758" i="9"/>
  <c r="A758" i="9" a="1"/>
  <c r="A758" i="9" s="1"/>
  <c r="H758" i="9" s="1"/>
  <c r="I757" i="9"/>
  <c r="A757" i="9" a="1"/>
  <c r="A757" i="9" s="1"/>
  <c r="H757" i="9" s="1"/>
  <c r="I756" i="9"/>
  <c r="A756" i="9" a="1"/>
  <c r="A756" i="9" s="1"/>
  <c r="H756" i="9" s="1"/>
  <c r="I755" i="9"/>
  <c r="A755" i="9" a="1"/>
  <c r="A755" i="9" s="1"/>
  <c r="H755" i="9" s="1"/>
  <c r="I754" i="9"/>
  <c r="A754" i="9" a="1"/>
  <c r="A754" i="9" s="1"/>
  <c r="H754" i="9" s="1"/>
  <c r="I753" i="9"/>
  <c r="A753" i="9" a="1"/>
  <c r="A753" i="9" s="1"/>
  <c r="H753" i="9" s="1"/>
  <c r="I752" i="9"/>
  <c r="A752" i="9" a="1"/>
  <c r="A752" i="9" s="1"/>
  <c r="H752" i="9" s="1"/>
  <c r="I751" i="9"/>
  <c r="A751" i="9" a="1"/>
  <c r="A751" i="9" s="1"/>
  <c r="H751" i="9" s="1"/>
  <c r="I750" i="9"/>
  <c r="A750" i="9" a="1"/>
  <c r="A750" i="9" s="1"/>
  <c r="H750" i="9" s="1"/>
  <c r="I749" i="9"/>
  <c r="A749" i="9" a="1"/>
  <c r="A749" i="9" s="1"/>
  <c r="H749" i="9" s="1"/>
  <c r="I748" i="9"/>
  <c r="A748" i="9" a="1"/>
  <c r="A748" i="9" s="1"/>
  <c r="H748" i="9" s="1"/>
  <c r="I747" i="9"/>
  <c r="A747" i="9" a="1"/>
  <c r="A747" i="9" s="1"/>
  <c r="H747" i="9" s="1"/>
  <c r="I746" i="9"/>
  <c r="A746" i="9" a="1"/>
  <c r="A746" i="9" s="1"/>
  <c r="H746" i="9" s="1"/>
  <c r="I745" i="9"/>
  <c r="A745" i="9" a="1"/>
  <c r="A745" i="9" s="1"/>
  <c r="H745" i="9" s="1"/>
  <c r="I744" i="9"/>
  <c r="A744" i="9" a="1"/>
  <c r="A744" i="9" s="1"/>
  <c r="H744" i="9" s="1"/>
  <c r="I743" i="9"/>
  <c r="A743" i="9" a="1"/>
  <c r="A743" i="9" s="1"/>
  <c r="H743" i="9" s="1"/>
  <c r="I742" i="9"/>
  <c r="A742" i="9" a="1"/>
  <c r="A742" i="9" s="1"/>
  <c r="H742" i="9" s="1"/>
  <c r="I741" i="9"/>
  <c r="A741" i="9" a="1"/>
  <c r="A741" i="9" s="1"/>
  <c r="H741" i="9" s="1"/>
  <c r="I740" i="9"/>
  <c r="A740" i="9" a="1"/>
  <c r="A740" i="9" s="1"/>
  <c r="H740" i="9" s="1"/>
  <c r="I739" i="9"/>
  <c r="A739" i="9" a="1"/>
  <c r="A739" i="9" s="1"/>
  <c r="H739" i="9" s="1"/>
  <c r="I738" i="9"/>
  <c r="A738" i="9" a="1"/>
  <c r="A738" i="9" s="1"/>
  <c r="H738" i="9" s="1"/>
  <c r="I737" i="9"/>
  <c r="A737" i="9" a="1"/>
  <c r="A737" i="9" s="1"/>
  <c r="H737" i="9" s="1"/>
  <c r="I736" i="9"/>
  <c r="A736" i="9" a="1"/>
  <c r="A736" i="9" s="1"/>
  <c r="H736" i="9" s="1"/>
  <c r="I735" i="9"/>
  <c r="A735" i="9" a="1"/>
  <c r="A735" i="9" s="1"/>
  <c r="H735" i="9" s="1"/>
  <c r="I734" i="9"/>
  <c r="A734" i="9" a="1"/>
  <c r="A734" i="9" s="1"/>
  <c r="H734" i="9" s="1"/>
  <c r="I733" i="9"/>
  <c r="A733" i="9" a="1"/>
  <c r="A733" i="9" s="1"/>
  <c r="H733" i="9" s="1"/>
  <c r="I732" i="9"/>
  <c r="A732" i="9" a="1"/>
  <c r="A732" i="9" s="1"/>
  <c r="H732" i="9" s="1"/>
  <c r="I731" i="9"/>
  <c r="A731" i="9" a="1"/>
  <c r="A731" i="9" s="1"/>
  <c r="H731" i="9" s="1"/>
  <c r="I730" i="9"/>
  <c r="A730" i="9" a="1"/>
  <c r="A730" i="9" s="1"/>
  <c r="H730" i="9" s="1"/>
  <c r="I729" i="9"/>
  <c r="A729" i="9" a="1"/>
  <c r="A729" i="9" s="1"/>
  <c r="H729" i="9" s="1"/>
  <c r="I728" i="9"/>
  <c r="A728" i="9" a="1"/>
  <c r="A728" i="9" s="1"/>
  <c r="H728" i="9" s="1"/>
  <c r="I727" i="9"/>
  <c r="A727" i="9" a="1"/>
  <c r="A727" i="9" s="1"/>
  <c r="H727" i="9" s="1"/>
  <c r="I726" i="9"/>
  <c r="A726" i="9" a="1"/>
  <c r="A726" i="9" s="1"/>
  <c r="H726" i="9" s="1"/>
  <c r="I725" i="9"/>
  <c r="A725" i="9" a="1"/>
  <c r="A725" i="9" s="1"/>
  <c r="H725" i="9" s="1"/>
  <c r="I724" i="9"/>
  <c r="A724" i="9" a="1"/>
  <c r="A724" i="9" s="1"/>
  <c r="H724" i="9" s="1"/>
  <c r="I723" i="9"/>
  <c r="A723" i="9" a="1"/>
  <c r="A723" i="9" s="1"/>
  <c r="H723" i="9" s="1"/>
  <c r="I722" i="9"/>
  <c r="A722" i="9" a="1"/>
  <c r="A722" i="9" s="1"/>
  <c r="H722" i="9" s="1"/>
  <c r="I721" i="9"/>
  <c r="A721" i="9" a="1"/>
  <c r="A721" i="9" s="1"/>
  <c r="H721" i="9" s="1"/>
  <c r="I720" i="9"/>
  <c r="A720" i="9" a="1"/>
  <c r="A720" i="9" s="1"/>
  <c r="H720" i="9" s="1"/>
  <c r="I719" i="9"/>
  <c r="A719" i="9" a="1"/>
  <c r="A719" i="9" s="1"/>
  <c r="H719" i="9" s="1"/>
  <c r="I718" i="9"/>
  <c r="A718" i="9" a="1"/>
  <c r="A718" i="9" s="1"/>
  <c r="H718" i="9" s="1"/>
  <c r="I717" i="9"/>
  <c r="A717" i="9" a="1"/>
  <c r="A717" i="9" s="1"/>
  <c r="H717" i="9" s="1"/>
  <c r="I716" i="9"/>
  <c r="A716" i="9" a="1"/>
  <c r="A716" i="9" s="1"/>
  <c r="H716" i="9" s="1"/>
  <c r="I715" i="9"/>
  <c r="A715" i="9" a="1"/>
  <c r="A715" i="9" s="1"/>
  <c r="H715" i="9" s="1"/>
  <c r="I714" i="9"/>
  <c r="A714" i="9" a="1"/>
  <c r="A714" i="9" s="1"/>
  <c r="H714" i="9" s="1"/>
  <c r="I713" i="9"/>
  <c r="A713" i="9" a="1"/>
  <c r="A713" i="9" s="1"/>
  <c r="H713" i="9" s="1"/>
  <c r="I712" i="9"/>
  <c r="A712" i="9" a="1"/>
  <c r="A712" i="9" s="1"/>
  <c r="H712" i="9" s="1"/>
  <c r="I711" i="9"/>
  <c r="A711" i="9" a="1"/>
  <c r="A711" i="9" s="1"/>
  <c r="H711" i="9" s="1"/>
  <c r="I710" i="9"/>
  <c r="A710" i="9" a="1"/>
  <c r="A710" i="9" s="1"/>
  <c r="H710" i="9" s="1"/>
  <c r="I709" i="9"/>
  <c r="A709" i="9" a="1"/>
  <c r="A709" i="9" s="1"/>
  <c r="H709" i="9" s="1"/>
  <c r="I708" i="9"/>
  <c r="A708" i="9" a="1"/>
  <c r="A708" i="9" s="1"/>
  <c r="H708" i="9" s="1"/>
  <c r="I707" i="9"/>
  <c r="A707" i="9" a="1"/>
  <c r="A707" i="9" s="1"/>
  <c r="H707" i="9" s="1"/>
  <c r="I706" i="9"/>
  <c r="A706" i="9" a="1"/>
  <c r="A706" i="9" s="1"/>
  <c r="H706" i="9" s="1"/>
  <c r="I705" i="9"/>
  <c r="A705" i="9" a="1"/>
  <c r="A705" i="9" s="1"/>
  <c r="H705" i="9" s="1"/>
  <c r="I704" i="9"/>
  <c r="A704" i="9" a="1"/>
  <c r="A704" i="9" s="1"/>
  <c r="H704" i="9" s="1"/>
  <c r="I703" i="9"/>
  <c r="A703" i="9" a="1"/>
  <c r="A703" i="9" s="1"/>
  <c r="H703" i="9" s="1"/>
  <c r="I702" i="9"/>
  <c r="A702" i="9" a="1"/>
  <c r="A702" i="9" s="1"/>
  <c r="H702" i="9" s="1"/>
  <c r="I701" i="9"/>
  <c r="A701" i="9" a="1"/>
  <c r="A701" i="9" s="1"/>
  <c r="H701" i="9" s="1"/>
  <c r="I700" i="9"/>
  <c r="A700" i="9" a="1"/>
  <c r="A700" i="9" s="1"/>
  <c r="H700" i="9" s="1"/>
  <c r="I699" i="9"/>
  <c r="A699" i="9" a="1"/>
  <c r="A699" i="9" s="1"/>
  <c r="H699" i="9" s="1"/>
  <c r="I698" i="9"/>
  <c r="A698" i="9" a="1"/>
  <c r="A698" i="9" s="1"/>
  <c r="H698" i="9" s="1"/>
  <c r="I697" i="9"/>
  <c r="A697" i="9" a="1"/>
  <c r="A697" i="9" s="1"/>
  <c r="H697" i="9" s="1"/>
  <c r="I696" i="9"/>
  <c r="A696" i="9" a="1"/>
  <c r="A696" i="9" s="1"/>
  <c r="H696" i="9" s="1"/>
  <c r="I695" i="9"/>
  <c r="A695" i="9" a="1"/>
  <c r="A695" i="9" s="1"/>
  <c r="H695" i="9" s="1"/>
  <c r="I694" i="9"/>
  <c r="A694" i="9" a="1"/>
  <c r="A694" i="9" s="1"/>
  <c r="H694" i="9" s="1"/>
  <c r="I693" i="9"/>
  <c r="A693" i="9" a="1"/>
  <c r="A693" i="9" s="1"/>
  <c r="H693" i="9" s="1"/>
  <c r="I692" i="9"/>
  <c r="A692" i="9" a="1"/>
  <c r="A692" i="9" s="1"/>
  <c r="H692" i="9" s="1"/>
  <c r="I691" i="9"/>
  <c r="A691" i="9" a="1"/>
  <c r="A691" i="9" s="1"/>
  <c r="H691" i="9" s="1"/>
  <c r="I690" i="9"/>
  <c r="A690" i="9" a="1"/>
  <c r="A690" i="9" s="1"/>
  <c r="H690" i="9" s="1"/>
  <c r="I689" i="9"/>
  <c r="A689" i="9" a="1"/>
  <c r="A689" i="9" s="1"/>
  <c r="H689" i="9" s="1"/>
  <c r="I688" i="9"/>
  <c r="A688" i="9" a="1"/>
  <c r="A688" i="9" s="1"/>
  <c r="H688" i="9" s="1"/>
  <c r="I687" i="9"/>
  <c r="A687" i="9" a="1"/>
  <c r="A687" i="9" s="1"/>
  <c r="H687" i="9" s="1"/>
  <c r="I686" i="9"/>
  <c r="A686" i="9" a="1"/>
  <c r="A686" i="9" s="1"/>
  <c r="H686" i="9" s="1"/>
  <c r="I685" i="9"/>
  <c r="A685" i="9" a="1"/>
  <c r="A685" i="9" s="1"/>
  <c r="H685" i="9" s="1"/>
  <c r="I684" i="9"/>
  <c r="A684" i="9" a="1"/>
  <c r="A684" i="9" s="1"/>
  <c r="H684" i="9" s="1"/>
  <c r="I683" i="9"/>
  <c r="A683" i="9" a="1"/>
  <c r="A683" i="9" s="1"/>
  <c r="H683" i="9" s="1"/>
  <c r="I682" i="9"/>
  <c r="A682" i="9" a="1"/>
  <c r="A682" i="9" s="1"/>
  <c r="H682" i="9" s="1"/>
  <c r="I681" i="9"/>
  <c r="A681" i="9" a="1"/>
  <c r="A681" i="9" s="1"/>
  <c r="H681" i="9" s="1"/>
  <c r="I680" i="9"/>
  <c r="A680" i="9" a="1"/>
  <c r="A680" i="9" s="1"/>
  <c r="H680" i="9" s="1"/>
  <c r="I679" i="9"/>
  <c r="A679" i="9" a="1"/>
  <c r="A679" i="9" s="1"/>
  <c r="H679" i="9" s="1"/>
  <c r="I678" i="9"/>
  <c r="A678" i="9" a="1"/>
  <c r="A678" i="9" s="1"/>
  <c r="H678" i="9" s="1"/>
  <c r="I677" i="9"/>
  <c r="A677" i="9" a="1"/>
  <c r="A677" i="9" s="1"/>
  <c r="H677" i="9" s="1"/>
  <c r="I676" i="9"/>
  <c r="A676" i="9" a="1"/>
  <c r="A676" i="9" s="1"/>
  <c r="H676" i="9" s="1"/>
  <c r="I675" i="9"/>
  <c r="A675" i="9" a="1"/>
  <c r="A675" i="9" s="1"/>
  <c r="H675" i="9" s="1"/>
  <c r="I674" i="9"/>
  <c r="A674" i="9" a="1"/>
  <c r="A674" i="9" s="1"/>
  <c r="H674" i="9" s="1"/>
  <c r="I673" i="9"/>
  <c r="A673" i="9" a="1"/>
  <c r="A673" i="9" s="1"/>
  <c r="H673" i="9" s="1"/>
  <c r="I672" i="9"/>
  <c r="A672" i="9" a="1"/>
  <c r="A672" i="9" s="1"/>
  <c r="H672" i="9" s="1"/>
  <c r="I671" i="9"/>
  <c r="A671" i="9" a="1"/>
  <c r="A671" i="9" s="1"/>
  <c r="H671" i="9" s="1"/>
  <c r="I670" i="9"/>
  <c r="A670" i="9" a="1"/>
  <c r="A670" i="9" s="1"/>
  <c r="H670" i="9" s="1"/>
  <c r="I669" i="9"/>
  <c r="A669" i="9" a="1"/>
  <c r="A669" i="9" s="1"/>
  <c r="H669" i="9" s="1"/>
  <c r="I668" i="9"/>
  <c r="A668" i="9" a="1"/>
  <c r="A668" i="9" s="1"/>
  <c r="H668" i="9" s="1"/>
  <c r="I667" i="9"/>
  <c r="A667" i="9" a="1"/>
  <c r="A667" i="9" s="1"/>
  <c r="H667" i="9" s="1"/>
  <c r="I666" i="9"/>
  <c r="A666" i="9" a="1"/>
  <c r="A666" i="9" s="1"/>
  <c r="H666" i="9" s="1"/>
  <c r="I665" i="9"/>
  <c r="A665" i="9" a="1"/>
  <c r="A665" i="9" s="1"/>
  <c r="H665" i="9" s="1"/>
  <c r="I664" i="9"/>
  <c r="A664" i="9" a="1"/>
  <c r="A664" i="9" s="1"/>
  <c r="H664" i="9" s="1"/>
  <c r="I663" i="9"/>
  <c r="A663" i="9" a="1"/>
  <c r="A663" i="9" s="1"/>
  <c r="H663" i="9" s="1"/>
  <c r="I662" i="9"/>
  <c r="A662" i="9" a="1"/>
  <c r="A662" i="9" s="1"/>
  <c r="H662" i="9" s="1"/>
  <c r="I661" i="9"/>
  <c r="A661" i="9" a="1"/>
  <c r="A661" i="9" s="1"/>
  <c r="H661" i="9" s="1"/>
  <c r="I660" i="9"/>
  <c r="A660" i="9" a="1"/>
  <c r="A660" i="9" s="1"/>
  <c r="H660" i="9" s="1"/>
  <c r="I659" i="9"/>
  <c r="A659" i="9" a="1"/>
  <c r="A659" i="9" s="1"/>
  <c r="H659" i="9" s="1"/>
  <c r="I658" i="9"/>
  <c r="A658" i="9" a="1"/>
  <c r="A658" i="9" s="1"/>
  <c r="H658" i="9" s="1"/>
  <c r="I657" i="9"/>
  <c r="A657" i="9" a="1"/>
  <c r="A657" i="9" s="1"/>
  <c r="H657" i="9" s="1"/>
  <c r="I656" i="9"/>
  <c r="A656" i="9" a="1"/>
  <c r="A656" i="9" s="1"/>
  <c r="H656" i="9" s="1"/>
  <c r="I655" i="9"/>
  <c r="A655" i="9" a="1"/>
  <c r="A655" i="9" s="1"/>
  <c r="H655" i="9" s="1"/>
  <c r="I654" i="9"/>
  <c r="A654" i="9" a="1"/>
  <c r="A654" i="9" s="1"/>
  <c r="H654" i="9" s="1"/>
  <c r="I653" i="9"/>
  <c r="A653" i="9" a="1"/>
  <c r="A653" i="9" s="1"/>
  <c r="H653" i="9" s="1"/>
  <c r="I652" i="9"/>
  <c r="A652" i="9" a="1"/>
  <c r="A652" i="9" s="1"/>
  <c r="H652" i="9" s="1"/>
  <c r="I651" i="9"/>
  <c r="A651" i="9" a="1"/>
  <c r="A651" i="9" s="1"/>
  <c r="H651" i="9" s="1"/>
  <c r="I650" i="9"/>
  <c r="A650" i="9" a="1"/>
  <c r="A650" i="9" s="1"/>
  <c r="H650" i="9" s="1"/>
  <c r="I649" i="9"/>
  <c r="A649" i="9" a="1"/>
  <c r="A649" i="9" s="1"/>
  <c r="H649" i="9" s="1"/>
  <c r="I648" i="9"/>
  <c r="A648" i="9" a="1"/>
  <c r="A648" i="9" s="1"/>
  <c r="H648" i="9" s="1"/>
  <c r="I647" i="9"/>
  <c r="A647" i="9" a="1"/>
  <c r="A647" i="9" s="1"/>
  <c r="H647" i="9" s="1"/>
  <c r="I646" i="9"/>
  <c r="A646" i="9" a="1"/>
  <c r="A646" i="9" s="1"/>
  <c r="H646" i="9" s="1"/>
  <c r="I645" i="9"/>
  <c r="A645" i="9" a="1"/>
  <c r="A645" i="9" s="1"/>
  <c r="H645" i="9" s="1"/>
  <c r="I644" i="9"/>
  <c r="A644" i="9" a="1"/>
  <c r="A644" i="9" s="1"/>
  <c r="H644" i="9" s="1"/>
  <c r="I643" i="9"/>
  <c r="A643" i="9" a="1"/>
  <c r="A643" i="9" s="1"/>
  <c r="H643" i="9" s="1"/>
  <c r="I642" i="9"/>
  <c r="A642" i="9" a="1"/>
  <c r="A642" i="9" s="1"/>
  <c r="H642" i="9" s="1"/>
  <c r="I641" i="9"/>
  <c r="A641" i="9" a="1"/>
  <c r="A641" i="9" s="1"/>
  <c r="H641" i="9" s="1"/>
  <c r="I640" i="9"/>
  <c r="A640" i="9" a="1"/>
  <c r="A640" i="9" s="1"/>
  <c r="H640" i="9" s="1"/>
  <c r="I639" i="9"/>
  <c r="A639" i="9" a="1"/>
  <c r="A639" i="9" s="1"/>
  <c r="H639" i="9" s="1"/>
  <c r="I638" i="9"/>
  <c r="A638" i="9" a="1"/>
  <c r="A638" i="9" s="1"/>
  <c r="H638" i="9" s="1"/>
  <c r="I637" i="9"/>
  <c r="A637" i="9" a="1"/>
  <c r="A637" i="9" s="1"/>
  <c r="H637" i="9" s="1"/>
  <c r="I636" i="9"/>
  <c r="A636" i="9" a="1"/>
  <c r="A636" i="9" s="1"/>
  <c r="H636" i="9" s="1"/>
  <c r="I635" i="9"/>
  <c r="A635" i="9" a="1"/>
  <c r="A635" i="9" s="1"/>
  <c r="H635" i="9" s="1"/>
  <c r="I634" i="9"/>
  <c r="A634" i="9" a="1"/>
  <c r="A634" i="9" s="1"/>
  <c r="H634" i="9" s="1"/>
  <c r="I633" i="9"/>
  <c r="A633" i="9" a="1"/>
  <c r="A633" i="9" s="1"/>
  <c r="H633" i="9" s="1"/>
  <c r="I632" i="9"/>
  <c r="A632" i="9" a="1"/>
  <c r="A632" i="9" s="1"/>
  <c r="H632" i="9" s="1"/>
  <c r="I631" i="9"/>
  <c r="A631" i="9" a="1"/>
  <c r="A631" i="9" s="1"/>
  <c r="H631" i="9" s="1"/>
  <c r="I630" i="9"/>
  <c r="A630" i="9" a="1"/>
  <c r="A630" i="9" s="1"/>
  <c r="H630" i="9" s="1"/>
  <c r="I629" i="9"/>
  <c r="A629" i="9" a="1"/>
  <c r="A629" i="9" s="1"/>
  <c r="H629" i="9" s="1"/>
  <c r="I628" i="9"/>
  <c r="A628" i="9" a="1"/>
  <c r="A628" i="9" s="1"/>
  <c r="H628" i="9" s="1"/>
  <c r="I627" i="9"/>
  <c r="A627" i="9" a="1"/>
  <c r="A627" i="9" s="1"/>
  <c r="H627" i="9" s="1"/>
  <c r="I626" i="9"/>
  <c r="A626" i="9" a="1"/>
  <c r="A626" i="9" s="1"/>
  <c r="H626" i="9" s="1"/>
  <c r="I625" i="9"/>
  <c r="A625" i="9" a="1"/>
  <c r="A625" i="9" s="1"/>
  <c r="H625" i="9" s="1"/>
  <c r="I624" i="9"/>
  <c r="A624" i="9" a="1"/>
  <c r="A624" i="9" s="1"/>
  <c r="H624" i="9" s="1"/>
  <c r="I623" i="9"/>
  <c r="A623" i="9" a="1"/>
  <c r="A623" i="9" s="1"/>
  <c r="H623" i="9" s="1"/>
  <c r="I622" i="9"/>
  <c r="A622" i="9" a="1"/>
  <c r="A622" i="9" s="1"/>
  <c r="H622" i="9" s="1"/>
  <c r="I621" i="9"/>
  <c r="A621" i="9" a="1"/>
  <c r="A621" i="9" s="1"/>
  <c r="H621" i="9" s="1"/>
  <c r="I620" i="9"/>
  <c r="A620" i="9" a="1"/>
  <c r="A620" i="9" s="1"/>
  <c r="H620" i="9" s="1"/>
  <c r="I619" i="9"/>
  <c r="A619" i="9" a="1"/>
  <c r="A619" i="9" s="1"/>
  <c r="H619" i="9" s="1"/>
  <c r="I618" i="9"/>
  <c r="A618" i="9" a="1"/>
  <c r="A618" i="9" s="1"/>
  <c r="H618" i="9" s="1"/>
  <c r="I617" i="9"/>
  <c r="A617" i="9" a="1"/>
  <c r="A617" i="9" s="1"/>
  <c r="H617" i="9" s="1"/>
  <c r="I616" i="9"/>
  <c r="A616" i="9" a="1"/>
  <c r="A616" i="9" s="1"/>
  <c r="H616" i="9" s="1"/>
  <c r="I615" i="9"/>
  <c r="A615" i="9" a="1"/>
  <c r="A615" i="9" s="1"/>
  <c r="H615" i="9" s="1"/>
  <c r="I614" i="9"/>
  <c r="A614" i="9" a="1"/>
  <c r="A614" i="9" s="1"/>
  <c r="H614" i="9" s="1"/>
  <c r="I613" i="9"/>
  <c r="A613" i="9" a="1"/>
  <c r="A613" i="9" s="1"/>
  <c r="H613" i="9" s="1"/>
  <c r="I612" i="9"/>
  <c r="A612" i="9" a="1"/>
  <c r="A612" i="9" s="1"/>
  <c r="H612" i="9" s="1"/>
  <c r="I611" i="9"/>
  <c r="A611" i="9" a="1"/>
  <c r="A611" i="9" s="1"/>
  <c r="H611" i="9" s="1"/>
  <c r="I610" i="9"/>
  <c r="A610" i="9" a="1"/>
  <c r="A610" i="9" s="1"/>
  <c r="H610" i="9" s="1"/>
  <c r="I609" i="9"/>
  <c r="A609" i="9" a="1"/>
  <c r="A609" i="9" s="1"/>
  <c r="H609" i="9" s="1"/>
  <c r="I608" i="9"/>
  <c r="A608" i="9" a="1"/>
  <c r="A608" i="9" s="1"/>
  <c r="H608" i="9" s="1"/>
  <c r="I607" i="9"/>
  <c r="A607" i="9" a="1"/>
  <c r="A607" i="9" s="1"/>
  <c r="H607" i="9" s="1"/>
  <c r="I606" i="9"/>
  <c r="A606" i="9" a="1"/>
  <c r="A606" i="9" s="1"/>
  <c r="H606" i="9" s="1"/>
  <c r="I605" i="9"/>
  <c r="A605" i="9" a="1"/>
  <c r="A605" i="9" s="1"/>
  <c r="H605" i="9" s="1"/>
  <c r="I604" i="9"/>
  <c r="A604" i="9" a="1"/>
  <c r="A604" i="9" s="1"/>
  <c r="H604" i="9" s="1"/>
  <c r="I603" i="9"/>
  <c r="A603" i="9" a="1"/>
  <c r="A603" i="9" s="1"/>
  <c r="H603" i="9" s="1"/>
  <c r="I602" i="9"/>
  <c r="A602" i="9" a="1"/>
  <c r="A602" i="9" s="1"/>
  <c r="H602" i="9" s="1"/>
  <c r="I601" i="9"/>
  <c r="A601" i="9" a="1"/>
  <c r="A601" i="9" s="1"/>
  <c r="H601" i="9" s="1"/>
  <c r="I600" i="9"/>
  <c r="A600" i="9" a="1"/>
  <c r="A600" i="9" s="1"/>
  <c r="H600" i="9" s="1"/>
  <c r="I599" i="9"/>
  <c r="A599" i="9" a="1"/>
  <c r="A599" i="9" s="1"/>
  <c r="H599" i="9" s="1"/>
  <c r="I598" i="9"/>
  <c r="A598" i="9" a="1"/>
  <c r="A598" i="9" s="1"/>
  <c r="H598" i="9" s="1"/>
  <c r="I597" i="9"/>
  <c r="A597" i="9" a="1"/>
  <c r="A597" i="9" s="1"/>
  <c r="H597" i="9" s="1"/>
  <c r="I596" i="9"/>
  <c r="A596" i="9" a="1"/>
  <c r="A596" i="9" s="1"/>
  <c r="H596" i="9" s="1"/>
  <c r="I595" i="9"/>
  <c r="A595" i="9" a="1"/>
  <c r="A595" i="9" s="1"/>
  <c r="H595" i="9" s="1"/>
  <c r="I594" i="9"/>
  <c r="A594" i="9" a="1"/>
  <c r="A594" i="9" s="1"/>
  <c r="H594" i="9" s="1"/>
  <c r="I593" i="9"/>
  <c r="A593" i="9" a="1"/>
  <c r="A593" i="9" s="1"/>
  <c r="H593" i="9" s="1"/>
  <c r="I592" i="9"/>
  <c r="A592" i="9" a="1"/>
  <c r="A592" i="9" s="1"/>
  <c r="H592" i="9" s="1"/>
  <c r="I591" i="9"/>
  <c r="A591" i="9" a="1"/>
  <c r="A591" i="9" s="1"/>
  <c r="H591" i="9" s="1"/>
  <c r="I590" i="9"/>
  <c r="A590" i="9" a="1"/>
  <c r="A590" i="9" s="1"/>
  <c r="H590" i="9" s="1"/>
  <c r="I589" i="9"/>
  <c r="A589" i="9" a="1"/>
  <c r="A589" i="9" s="1"/>
  <c r="H589" i="9" s="1"/>
  <c r="I588" i="9"/>
  <c r="A588" i="9" a="1"/>
  <c r="A588" i="9" s="1"/>
  <c r="H588" i="9" s="1"/>
  <c r="I587" i="9"/>
  <c r="A587" i="9" a="1"/>
  <c r="A587" i="9" s="1"/>
  <c r="H587" i="9" s="1"/>
  <c r="I586" i="9"/>
  <c r="A586" i="9" a="1"/>
  <c r="A586" i="9" s="1"/>
  <c r="H586" i="9" s="1"/>
  <c r="I585" i="9"/>
  <c r="A585" i="9" a="1"/>
  <c r="A585" i="9" s="1"/>
  <c r="H585" i="9" s="1"/>
  <c r="I584" i="9"/>
  <c r="A584" i="9" a="1"/>
  <c r="A584" i="9" s="1"/>
  <c r="H584" i="9" s="1"/>
  <c r="I583" i="9"/>
  <c r="A583" i="9" a="1"/>
  <c r="A583" i="9" s="1"/>
  <c r="H583" i="9" s="1"/>
  <c r="I582" i="9"/>
  <c r="A582" i="9" a="1"/>
  <c r="A582" i="9" s="1"/>
  <c r="H582" i="9" s="1"/>
  <c r="I581" i="9"/>
  <c r="A581" i="9" a="1"/>
  <c r="A581" i="9" s="1"/>
  <c r="H581" i="9" s="1"/>
  <c r="I580" i="9"/>
  <c r="A580" i="9" a="1"/>
  <c r="A580" i="9" s="1"/>
  <c r="H580" i="9" s="1"/>
  <c r="I579" i="9"/>
  <c r="A579" i="9" a="1"/>
  <c r="A579" i="9" s="1"/>
  <c r="H579" i="9" s="1"/>
  <c r="I578" i="9"/>
  <c r="A578" i="9" a="1"/>
  <c r="A578" i="9" s="1"/>
  <c r="H578" i="9" s="1"/>
  <c r="I577" i="9"/>
  <c r="A577" i="9" a="1"/>
  <c r="A577" i="9" s="1"/>
  <c r="H577" i="9" s="1"/>
  <c r="I576" i="9"/>
  <c r="A576" i="9" a="1"/>
  <c r="A576" i="9" s="1"/>
  <c r="H576" i="9" s="1"/>
  <c r="I575" i="9"/>
  <c r="A575" i="9" a="1"/>
  <c r="A575" i="9" s="1"/>
  <c r="H575" i="9" s="1"/>
  <c r="I574" i="9"/>
  <c r="A574" i="9" a="1"/>
  <c r="A574" i="9" s="1"/>
  <c r="H574" i="9" s="1"/>
  <c r="I573" i="9"/>
  <c r="A573" i="9" a="1"/>
  <c r="A573" i="9" s="1"/>
  <c r="H573" i="9" s="1"/>
  <c r="I572" i="9"/>
  <c r="A572" i="9" a="1"/>
  <c r="A572" i="9" s="1"/>
  <c r="H572" i="9" s="1"/>
  <c r="I571" i="9"/>
  <c r="A571" i="9" a="1"/>
  <c r="A571" i="9" s="1"/>
  <c r="H571" i="9" s="1"/>
  <c r="I570" i="9"/>
  <c r="A570" i="9" a="1"/>
  <c r="A570" i="9" s="1"/>
  <c r="H570" i="9" s="1"/>
  <c r="I569" i="9"/>
  <c r="A569" i="9" a="1"/>
  <c r="A569" i="9" s="1"/>
  <c r="H569" i="9" s="1"/>
  <c r="I568" i="9"/>
  <c r="A568" i="9" a="1"/>
  <c r="A568" i="9" s="1"/>
  <c r="H568" i="9" s="1"/>
  <c r="I567" i="9"/>
  <c r="A567" i="9" a="1"/>
  <c r="A567" i="9" s="1"/>
  <c r="H567" i="9" s="1"/>
  <c r="I566" i="9"/>
  <c r="A566" i="9" a="1"/>
  <c r="A566" i="9" s="1"/>
  <c r="H566" i="9" s="1"/>
  <c r="I565" i="9"/>
  <c r="A565" i="9" a="1"/>
  <c r="A565" i="9" s="1"/>
  <c r="H565" i="9" s="1"/>
  <c r="I564" i="9"/>
  <c r="A564" i="9" a="1"/>
  <c r="A564" i="9" s="1"/>
  <c r="H564" i="9" s="1"/>
  <c r="I563" i="9"/>
  <c r="A563" i="9" a="1"/>
  <c r="A563" i="9" s="1"/>
  <c r="H563" i="9" s="1"/>
  <c r="I562" i="9"/>
  <c r="A562" i="9" a="1"/>
  <c r="A562" i="9" s="1"/>
  <c r="H562" i="9" s="1"/>
  <c r="I561" i="9"/>
  <c r="A561" i="9" a="1"/>
  <c r="A561" i="9" s="1"/>
  <c r="H561" i="9" s="1"/>
  <c r="I560" i="9"/>
  <c r="A560" i="9" a="1"/>
  <c r="A560" i="9" s="1"/>
  <c r="H560" i="9" s="1"/>
  <c r="I559" i="9"/>
  <c r="A559" i="9" a="1"/>
  <c r="A559" i="9" s="1"/>
  <c r="H559" i="9" s="1"/>
  <c r="I558" i="9"/>
  <c r="A558" i="9" a="1"/>
  <c r="A558" i="9" s="1"/>
  <c r="H558" i="9" s="1"/>
  <c r="I557" i="9"/>
  <c r="A557" i="9" a="1"/>
  <c r="A557" i="9" s="1"/>
  <c r="H557" i="9" s="1"/>
  <c r="I556" i="9"/>
  <c r="A556" i="9" a="1"/>
  <c r="A556" i="9" s="1"/>
  <c r="H556" i="9" s="1"/>
  <c r="I555" i="9"/>
  <c r="A555" i="9" a="1"/>
  <c r="A555" i="9" s="1"/>
  <c r="H555" i="9" s="1"/>
  <c r="I554" i="9"/>
  <c r="A554" i="9" a="1"/>
  <c r="A554" i="9" s="1"/>
  <c r="H554" i="9" s="1"/>
  <c r="I553" i="9"/>
  <c r="A553" i="9" a="1"/>
  <c r="A553" i="9" s="1"/>
  <c r="H553" i="9" s="1"/>
  <c r="I552" i="9"/>
  <c r="A552" i="9" a="1"/>
  <c r="A552" i="9" s="1"/>
  <c r="H552" i="9" s="1"/>
  <c r="I551" i="9"/>
  <c r="A551" i="9" a="1"/>
  <c r="A551" i="9" s="1"/>
  <c r="H551" i="9" s="1"/>
  <c r="I550" i="9"/>
  <c r="A550" i="9" a="1"/>
  <c r="A550" i="9" s="1"/>
  <c r="H550" i="9" s="1"/>
  <c r="I549" i="9"/>
  <c r="A549" i="9" a="1"/>
  <c r="A549" i="9" s="1"/>
  <c r="H549" i="9" s="1"/>
  <c r="I548" i="9"/>
  <c r="A548" i="9" a="1"/>
  <c r="A548" i="9" s="1"/>
  <c r="H548" i="9" s="1"/>
  <c r="I547" i="9"/>
  <c r="A547" i="9" a="1"/>
  <c r="A547" i="9" s="1"/>
  <c r="H547" i="9" s="1"/>
  <c r="I546" i="9"/>
  <c r="A546" i="9" a="1"/>
  <c r="A546" i="9" s="1"/>
  <c r="H546" i="9" s="1"/>
  <c r="I545" i="9"/>
  <c r="A545" i="9" a="1"/>
  <c r="A545" i="9" s="1"/>
  <c r="H545" i="9" s="1"/>
  <c r="I544" i="9"/>
  <c r="A544" i="9" a="1"/>
  <c r="A544" i="9" s="1"/>
  <c r="H544" i="9" s="1"/>
  <c r="I543" i="9"/>
  <c r="A543" i="9" a="1"/>
  <c r="A543" i="9" s="1"/>
  <c r="H543" i="9" s="1"/>
  <c r="I542" i="9"/>
  <c r="A542" i="9" a="1"/>
  <c r="A542" i="9" s="1"/>
  <c r="H542" i="9" s="1"/>
  <c r="I541" i="9"/>
  <c r="A541" i="9" a="1"/>
  <c r="A541" i="9" s="1"/>
  <c r="H541" i="9" s="1"/>
  <c r="I540" i="9"/>
  <c r="A540" i="9" a="1"/>
  <c r="A540" i="9" s="1"/>
  <c r="H540" i="9" s="1"/>
  <c r="I539" i="9"/>
  <c r="A539" i="9" a="1"/>
  <c r="A539" i="9" s="1"/>
  <c r="H539" i="9" s="1"/>
  <c r="I538" i="9"/>
  <c r="A538" i="9" a="1"/>
  <c r="A538" i="9" s="1"/>
  <c r="H538" i="9" s="1"/>
  <c r="I537" i="9"/>
  <c r="A537" i="9" a="1"/>
  <c r="A537" i="9" s="1"/>
  <c r="H537" i="9" s="1"/>
  <c r="I536" i="9"/>
  <c r="A536" i="9" a="1"/>
  <c r="A536" i="9" s="1"/>
  <c r="H536" i="9" s="1"/>
  <c r="I535" i="9"/>
  <c r="A535" i="9" a="1"/>
  <c r="A535" i="9" s="1"/>
  <c r="H535" i="9" s="1"/>
  <c r="I534" i="9"/>
  <c r="A534" i="9" a="1"/>
  <c r="A534" i="9" s="1"/>
  <c r="H534" i="9" s="1"/>
  <c r="I533" i="9"/>
  <c r="A533" i="9" a="1"/>
  <c r="A533" i="9" s="1"/>
  <c r="H533" i="9" s="1"/>
  <c r="I532" i="9"/>
  <c r="A532" i="9" a="1"/>
  <c r="A532" i="9" s="1"/>
  <c r="H532" i="9" s="1"/>
  <c r="I531" i="9"/>
  <c r="A531" i="9" a="1"/>
  <c r="A531" i="9" s="1"/>
  <c r="H531" i="9" s="1"/>
  <c r="I530" i="9"/>
  <c r="A530" i="9" a="1"/>
  <c r="A530" i="9" s="1"/>
  <c r="H530" i="9" s="1"/>
  <c r="I529" i="9"/>
  <c r="A529" i="9" a="1"/>
  <c r="A529" i="9" s="1"/>
  <c r="H529" i="9" s="1"/>
  <c r="I528" i="9"/>
  <c r="A528" i="9" a="1"/>
  <c r="A528" i="9" s="1"/>
  <c r="H528" i="9" s="1"/>
  <c r="I527" i="9"/>
  <c r="A527" i="9" a="1"/>
  <c r="A527" i="9" s="1"/>
  <c r="H527" i="9" s="1"/>
  <c r="I526" i="9"/>
  <c r="A526" i="9" a="1"/>
  <c r="A526" i="9" s="1"/>
  <c r="H526" i="9" s="1"/>
  <c r="I525" i="9"/>
  <c r="A525" i="9" a="1"/>
  <c r="A525" i="9" s="1"/>
  <c r="H525" i="9" s="1"/>
  <c r="I524" i="9"/>
  <c r="A524" i="9" a="1"/>
  <c r="A524" i="9" s="1"/>
  <c r="H524" i="9" s="1"/>
  <c r="I523" i="9"/>
  <c r="A523" i="9" a="1"/>
  <c r="A523" i="9" s="1"/>
  <c r="H523" i="9" s="1"/>
  <c r="I522" i="9"/>
  <c r="A522" i="9" a="1"/>
  <c r="A522" i="9" s="1"/>
  <c r="H522" i="9" s="1"/>
  <c r="I521" i="9"/>
  <c r="A521" i="9" a="1"/>
  <c r="A521" i="9" s="1"/>
  <c r="H521" i="9" s="1"/>
  <c r="I520" i="9"/>
  <c r="A520" i="9" a="1"/>
  <c r="A520" i="9" s="1"/>
  <c r="H520" i="9" s="1"/>
  <c r="I519" i="9"/>
  <c r="A519" i="9" a="1"/>
  <c r="A519" i="9" s="1"/>
  <c r="H519" i="9" s="1"/>
  <c r="I518" i="9"/>
  <c r="A518" i="9" a="1"/>
  <c r="A518" i="9" s="1"/>
  <c r="H518" i="9" s="1"/>
  <c r="I517" i="9"/>
  <c r="A517" i="9" a="1"/>
  <c r="A517" i="9" s="1"/>
  <c r="H517" i="9" s="1"/>
  <c r="I516" i="9"/>
  <c r="A516" i="9" a="1"/>
  <c r="A516" i="9" s="1"/>
  <c r="H516" i="9" s="1"/>
  <c r="I515" i="9"/>
  <c r="A515" i="9" a="1"/>
  <c r="A515" i="9" s="1"/>
  <c r="H515" i="9" s="1"/>
  <c r="I514" i="9"/>
  <c r="A514" i="9" a="1"/>
  <c r="A514" i="9" s="1"/>
  <c r="H514" i="9" s="1"/>
  <c r="I513" i="9"/>
  <c r="A513" i="9" a="1"/>
  <c r="A513" i="9" s="1"/>
  <c r="H513" i="9" s="1"/>
  <c r="I512" i="9"/>
  <c r="A512" i="9" a="1"/>
  <c r="A512" i="9" s="1"/>
  <c r="H512" i="9" s="1"/>
  <c r="I511" i="9"/>
  <c r="A511" i="9" a="1"/>
  <c r="A511" i="9" s="1"/>
  <c r="H511" i="9" s="1"/>
  <c r="I510" i="9"/>
  <c r="A510" i="9" a="1"/>
  <c r="A510" i="9" s="1"/>
  <c r="H510" i="9" s="1"/>
  <c r="I509" i="9"/>
  <c r="A509" i="9" a="1"/>
  <c r="A509" i="9" s="1"/>
  <c r="H509" i="9" s="1"/>
  <c r="I508" i="9"/>
  <c r="A508" i="9" a="1"/>
  <c r="A508" i="9" s="1"/>
  <c r="H508" i="9" s="1"/>
  <c r="I507" i="9"/>
  <c r="A507" i="9" a="1"/>
  <c r="A507" i="9" s="1"/>
  <c r="H507" i="9" s="1"/>
  <c r="I506" i="9"/>
  <c r="A506" i="9" a="1"/>
  <c r="A506" i="9" s="1"/>
  <c r="H506" i="9" s="1"/>
  <c r="I505" i="9"/>
  <c r="A505" i="9" a="1"/>
  <c r="A505" i="9" s="1"/>
  <c r="H505" i="9" s="1"/>
  <c r="I504" i="9"/>
  <c r="A504" i="9" a="1"/>
  <c r="A504" i="9" s="1"/>
  <c r="H504" i="9" s="1"/>
  <c r="I503" i="9"/>
  <c r="A503" i="9" a="1"/>
  <c r="A503" i="9" s="1"/>
  <c r="H503" i="9" s="1"/>
  <c r="I502" i="9"/>
  <c r="A502" i="9" a="1"/>
  <c r="A502" i="9" s="1"/>
  <c r="H502" i="9" s="1"/>
  <c r="I501" i="9"/>
  <c r="A501" i="9" a="1"/>
  <c r="A501" i="9" s="1"/>
  <c r="H501" i="9" s="1"/>
  <c r="I500" i="9"/>
  <c r="A500" i="9" a="1"/>
  <c r="A500" i="9" s="1"/>
  <c r="H500" i="9" s="1"/>
  <c r="I499" i="9"/>
  <c r="A499" i="9" a="1"/>
  <c r="A499" i="9" s="1"/>
  <c r="H499" i="9" s="1"/>
  <c r="I498" i="9"/>
  <c r="A498" i="9" a="1"/>
  <c r="A498" i="9" s="1"/>
  <c r="H498" i="9" s="1"/>
  <c r="I497" i="9"/>
  <c r="A497" i="9" a="1"/>
  <c r="A497" i="9" s="1"/>
  <c r="H497" i="9" s="1"/>
  <c r="I496" i="9"/>
  <c r="A496" i="9" a="1"/>
  <c r="A496" i="9" s="1"/>
  <c r="H496" i="9" s="1"/>
  <c r="I495" i="9"/>
  <c r="A495" i="9" a="1"/>
  <c r="A495" i="9" s="1"/>
  <c r="H495" i="9" s="1"/>
  <c r="I494" i="9"/>
  <c r="A494" i="9" a="1"/>
  <c r="A494" i="9" s="1"/>
  <c r="H494" i="9" s="1"/>
  <c r="I493" i="9"/>
  <c r="A493" i="9" a="1"/>
  <c r="A493" i="9" s="1"/>
  <c r="H493" i="9" s="1"/>
  <c r="I492" i="9"/>
  <c r="A492" i="9" a="1"/>
  <c r="A492" i="9" s="1"/>
  <c r="H492" i="9" s="1"/>
  <c r="I491" i="9"/>
  <c r="A491" i="9" a="1"/>
  <c r="A491" i="9" s="1"/>
  <c r="H491" i="9" s="1"/>
  <c r="I490" i="9"/>
  <c r="A490" i="9" a="1"/>
  <c r="A490" i="9" s="1"/>
  <c r="H490" i="9" s="1"/>
  <c r="I489" i="9"/>
  <c r="A489" i="9" a="1"/>
  <c r="A489" i="9" s="1"/>
  <c r="H489" i="9" s="1"/>
  <c r="I488" i="9"/>
  <c r="A488" i="9" a="1"/>
  <c r="A488" i="9" s="1"/>
  <c r="H488" i="9" s="1"/>
  <c r="I487" i="9"/>
  <c r="A487" i="9" a="1"/>
  <c r="A487" i="9" s="1"/>
  <c r="H487" i="9" s="1"/>
  <c r="I486" i="9"/>
  <c r="A486" i="9" a="1"/>
  <c r="A486" i="9" s="1"/>
  <c r="H486" i="9" s="1"/>
  <c r="I485" i="9"/>
  <c r="A485" i="9" a="1"/>
  <c r="A485" i="9" s="1"/>
  <c r="H485" i="9" s="1"/>
  <c r="I484" i="9"/>
  <c r="A484" i="9" a="1"/>
  <c r="A484" i="9" s="1"/>
  <c r="H484" i="9" s="1"/>
  <c r="I483" i="9"/>
  <c r="A483" i="9" a="1"/>
  <c r="A483" i="9" s="1"/>
  <c r="H483" i="9" s="1"/>
  <c r="I482" i="9"/>
  <c r="A482" i="9" a="1"/>
  <c r="A482" i="9" s="1"/>
  <c r="H482" i="9" s="1"/>
  <c r="I481" i="9"/>
  <c r="A481" i="9" a="1"/>
  <c r="A481" i="9" s="1"/>
  <c r="H481" i="9" s="1"/>
  <c r="I480" i="9"/>
  <c r="A480" i="9" a="1"/>
  <c r="A480" i="9" s="1"/>
  <c r="H480" i="9" s="1"/>
  <c r="I479" i="9"/>
  <c r="A479" i="9" a="1"/>
  <c r="A479" i="9" s="1"/>
  <c r="H479" i="9" s="1"/>
  <c r="I478" i="9"/>
  <c r="A478" i="9" a="1"/>
  <c r="A478" i="9" s="1"/>
  <c r="H478" i="9" s="1"/>
  <c r="I477" i="9"/>
  <c r="A477" i="9" a="1"/>
  <c r="A477" i="9" s="1"/>
  <c r="H477" i="9" s="1"/>
  <c r="I476" i="9"/>
  <c r="A476" i="9" a="1"/>
  <c r="A476" i="9" s="1"/>
  <c r="H476" i="9" s="1"/>
  <c r="I475" i="9"/>
  <c r="A475" i="9" a="1"/>
  <c r="A475" i="9" s="1"/>
  <c r="H475" i="9" s="1"/>
  <c r="I474" i="9"/>
  <c r="A474" i="9" a="1"/>
  <c r="A474" i="9" s="1"/>
  <c r="H474" i="9" s="1"/>
  <c r="I473" i="9"/>
  <c r="A473" i="9" a="1"/>
  <c r="A473" i="9" s="1"/>
  <c r="H473" i="9" s="1"/>
  <c r="I472" i="9"/>
  <c r="A472" i="9" a="1"/>
  <c r="A472" i="9" s="1"/>
  <c r="H472" i="9" s="1"/>
  <c r="I471" i="9"/>
  <c r="A471" i="9" a="1"/>
  <c r="A471" i="9" s="1"/>
  <c r="H471" i="9" s="1"/>
  <c r="I470" i="9"/>
  <c r="A470" i="9" a="1"/>
  <c r="A470" i="9" s="1"/>
  <c r="H470" i="9" s="1"/>
  <c r="I469" i="9"/>
  <c r="A469" i="9" a="1"/>
  <c r="A469" i="9" s="1"/>
  <c r="H469" i="9" s="1"/>
  <c r="I468" i="9"/>
  <c r="A468" i="9" a="1"/>
  <c r="A468" i="9" s="1"/>
  <c r="H468" i="9" s="1"/>
  <c r="I467" i="9"/>
  <c r="A467" i="9" a="1"/>
  <c r="A467" i="9" s="1"/>
  <c r="H467" i="9" s="1"/>
  <c r="I466" i="9"/>
  <c r="A466" i="9" a="1"/>
  <c r="A466" i="9" s="1"/>
  <c r="H466" i="9" s="1"/>
  <c r="I465" i="9"/>
  <c r="A465" i="9" a="1"/>
  <c r="A465" i="9" s="1"/>
  <c r="H465" i="9" s="1"/>
  <c r="I464" i="9"/>
  <c r="A464" i="9" a="1"/>
  <c r="A464" i="9" s="1"/>
  <c r="H464" i="9" s="1"/>
  <c r="I463" i="9"/>
  <c r="A463" i="9" a="1"/>
  <c r="A463" i="9" s="1"/>
  <c r="H463" i="9" s="1"/>
  <c r="I462" i="9"/>
  <c r="A462" i="9" a="1"/>
  <c r="A462" i="9" s="1"/>
  <c r="H462" i="9" s="1"/>
  <c r="I461" i="9"/>
  <c r="A461" i="9" a="1"/>
  <c r="A461" i="9" s="1"/>
  <c r="H461" i="9" s="1"/>
  <c r="I460" i="9"/>
  <c r="A460" i="9" a="1"/>
  <c r="A460" i="9" s="1"/>
  <c r="H460" i="9" s="1"/>
  <c r="I459" i="9"/>
  <c r="A459" i="9" a="1"/>
  <c r="A459" i="9" s="1"/>
  <c r="H459" i="9" s="1"/>
  <c r="I458" i="9"/>
  <c r="A458" i="9" a="1"/>
  <c r="A458" i="9" s="1"/>
  <c r="H458" i="9" s="1"/>
  <c r="I457" i="9"/>
  <c r="A457" i="9" a="1"/>
  <c r="A457" i="9" s="1"/>
  <c r="H457" i="9" s="1"/>
  <c r="I456" i="9"/>
  <c r="A456" i="9" a="1"/>
  <c r="A456" i="9" s="1"/>
  <c r="H456" i="9" s="1"/>
  <c r="I455" i="9"/>
  <c r="A455" i="9" a="1"/>
  <c r="A455" i="9" s="1"/>
  <c r="H455" i="9" s="1"/>
  <c r="I454" i="9"/>
  <c r="A454" i="9" a="1"/>
  <c r="A454" i="9" s="1"/>
  <c r="H454" i="9" s="1"/>
  <c r="I453" i="9"/>
  <c r="A453" i="9" a="1"/>
  <c r="A453" i="9" s="1"/>
  <c r="H453" i="9" s="1"/>
  <c r="I452" i="9"/>
  <c r="A452" i="9" a="1"/>
  <c r="A452" i="9" s="1"/>
  <c r="H452" i="9" s="1"/>
  <c r="I451" i="9"/>
  <c r="A451" i="9" a="1"/>
  <c r="A451" i="9" s="1"/>
  <c r="H451" i="9" s="1"/>
  <c r="I450" i="9"/>
  <c r="A450" i="9" a="1"/>
  <c r="A450" i="9" s="1"/>
  <c r="H450" i="9" s="1"/>
  <c r="I449" i="9"/>
  <c r="A449" i="9" a="1"/>
  <c r="A449" i="9" s="1"/>
  <c r="H449" i="9" s="1"/>
  <c r="I448" i="9"/>
  <c r="A448" i="9" a="1"/>
  <c r="A448" i="9" s="1"/>
  <c r="H448" i="9" s="1"/>
  <c r="I447" i="9"/>
  <c r="A447" i="9" a="1"/>
  <c r="A447" i="9" s="1"/>
  <c r="H447" i="9" s="1"/>
  <c r="I446" i="9"/>
  <c r="A446" i="9" a="1"/>
  <c r="A446" i="9" s="1"/>
  <c r="H446" i="9" s="1"/>
  <c r="I445" i="9"/>
  <c r="A445" i="9" a="1"/>
  <c r="A445" i="9" s="1"/>
  <c r="H445" i="9" s="1"/>
  <c r="I444" i="9"/>
  <c r="A444" i="9" a="1"/>
  <c r="A444" i="9" s="1"/>
  <c r="H444" i="9" s="1"/>
  <c r="I443" i="9"/>
  <c r="A443" i="9" a="1"/>
  <c r="A443" i="9" s="1"/>
  <c r="H443" i="9" s="1"/>
  <c r="I442" i="9"/>
  <c r="A442" i="9" a="1"/>
  <c r="A442" i="9" s="1"/>
  <c r="H442" i="9" s="1"/>
  <c r="I441" i="9"/>
  <c r="A441" i="9" a="1"/>
  <c r="A441" i="9" s="1"/>
  <c r="H441" i="9" s="1"/>
  <c r="I440" i="9"/>
  <c r="A440" i="9" a="1"/>
  <c r="A440" i="9" s="1"/>
  <c r="H440" i="9" s="1"/>
  <c r="I439" i="9"/>
  <c r="A439" i="9" a="1"/>
  <c r="A439" i="9" s="1"/>
  <c r="H439" i="9" s="1"/>
  <c r="I438" i="9"/>
  <c r="A438" i="9" a="1"/>
  <c r="A438" i="9" s="1"/>
  <c r="H438" i="9" s="1"/>
  <c r="I437" i="9"/>
  <c r="A437" i="9" a="1"/>
  <c r="A437" i="9" s="1"/>
  <c r="H437" i="9" s="1"/>
  <c r="I436" i="9"/>
  <c r="A436" i="9" a="1"/>
  <c r="A436" i="9" s="1"/>
  <c r="H436" i="9" s="1"/>
  <c r="I435" i="9"/>
  <c r="A435" i="9" a="1"/>
  <c r="A435" i="9" s="1"/>
  <c r="H435" i="9" s="1"/>
  <c r="I434" i="9"/>
  <c r="A434" i="9" a="1"/>
  <c r="A434" i="9" s="1"/>
  <c r="H434" i="9" s="1"/>
  <c r="I433" i="9"/>
  <c r="A433" i="9" a="1"/>
  <c r="A433" i="9" s="1"/>
  <c r="H433" i="9" s="1"/>
  <c r="I432" i="9"/>
  <c r="A432" i="9" a="1"/>
  <c r="A432" i="9" s="1"/>
  <c r="H432" i="9" s="1"/>
  <c r="I431" i="9"/>
  <c r="A431" i="9" a="1"/>
  <c r="A431" i="9" s="1"/>
  <c r="H431" i="9" s="1"/>
  <c r="I430" i="9"/>
  <c r="A430" i="9" a="1"/>
  <c r="A430" i="9" s="1"/>
  <c r="H430" i="9" s="1"/>
  <c r="I429" i="9"/>
  <c r="A429" i="9" a="1"/>
  <c r="A429" i="9" s="1"/>
  <c r="H429" i="9" s="1"/>
  <c r="I428" i="9"/>
  <c r="A428" i="9" a="1"/>
  <c r="A428" i="9" s="1"/>
  <c r="H428" i="9" s="1"/>
  <c r="I427" i="9"/>
  <c r="A427" i="9" a="1"/>
  <c r="A427" i="9" s="1"/>
  <c r="H427" i="9" s="1"/>
  <c r="I426" i="9"/>
  <c r="A426" i="9" a="1"/>
  <c r="A426" i="9" s="1"/>
  <c r="H426" i="9" s="1"/>
  <c r="I425" i="9"/>
  <c r="A425" i="9" a="1"/>
  <c r="A425" i="9" s="1"/>
  <c r="H425" i="9" s="1"/>
  <c r="I424" i="9"/>
  <c r="A424" i="9" a="1"/>
  <c r="A424" i="9" s="1"/>
  <c r="H424" i="9" s="1"/>
  <c r="I423" i="9"/>
  <c r="A423" i="9" a="1"/>
  <c r="A423" i="9" s="1"/>
  <c r="H423" i="9" s="1"/>
  <c r="I422" i="9"/>
  <c r="A422" i="9" a="1"/>
  <c r="A422" i="9" s="1"/>
  <c r="H422" i="9" s="1"/>
  <c r="I421" i="9"/>
  <c r="A421" i="9" a="1"/>
  <c r="A421" i="9" s="1"/>
  <c r="H421" i="9" s="1"/>
  <c r="I420" i="9"/>
  <c r="A420" i="9" a="1"/>
  <c r="A420" i="9" s="1"/>
  <c r="H420" i="9" s="1"/>
  <c r="I419" i="9"/>
  <c r="A419" i="9" a="1"/>
  <c r="A419" i="9" s="1"/>
  <c r="H419" i="9" s="1"/>
  <c r="I418" i="9"/>
  <c r="A418" i="9" a="1"/>
  <c r="A418" i="9" s="1"/>
  <c r="H418" i="9" s="1"/>
  <c r="I417" i="9"/>
  <c r="A417" i="9" a="1"/>
  <c r="A417" i="9" s="1"/>
  <c r="H417" i="9" s="1"/>
  <c r="I416" i="9"/>
  <c r="A416" i="9" a="1"/>
  <c r="A416" i="9" s="1"/>
  <c r="H416" i="9" s="1"/>
  <c r="I415" i="9"/>
  <c r="A415" i="9" a="1"/>
  <c r="A415" i="9" s="1"/>
  <c r="H415" i="9" s="1"/>
  <c r="I414" i="9"/>
  <c r="A414" i="9" a="1"/>
  <c r="A414" i="9" s="1"/>
  <c r="H414" i="9" s="1"/>
  <c r="I413" i="9"/>
  <c r="A413" i="9" a="1"/>
  <c r="A413" i="9" s="1"/>
  <c r="H413" i="9" s="1"/>
  <c r="I412" i="9"/>
  <c r="A412" i="9" a="1"/>
  <c r="A412" i="9" s="1"/>
  <c r="H412" i="9" s="1"/>
  <c r="I411" i="9"/>
  <c r="A411" i="9" a="1"/>
  <c r="A411" i="9" s="1"/>
  <c r="H411" i="9" s="1"/>
  <c r="I410" i="9"/>
  <c r="A410" i="9" a="1"/>
  <c r="A410" i="9" s="1"/>
  <c r="H410" i="9" s="1"/>
  <c r="I409" i="9"/>
  <c r="A409" i="9" a="1"/>
  <c r="A409" i="9" s="1"/>
  <c r="H409" i="9" s="1"/>
  <c r="I408" i="9"/>
  <c r="A408" i="9" a="1"/>
  <c r="A408" i="9" s="1"/>
  <c r="H408" i="9" s="1"/>
  <c r="I407" i="9"/>
  <c r="A407" i="9" a="1"/>
  <c r="A407" i="9" s="1"/>
  <c r="H407" i="9" s="1"/>
  <c r="I406" i="9"/>
  <c r="A406" i="9" a="1"/>
  <c r="A406" i="9" s="1"/>
  <c r="H406" i="9" s="1"/>
  <c r="I405" i="9"/>
  <c r="A405" i="9" a="1"/>
  <c r="A405" i="9" s="1"/>
  <c r="H405" i="9" s="1"/>
  <c r="I404" i="9"/>
  <c r="A404" i="9" a="1"/>
  <c r="A404" i="9" s="1"/>
  <c r="H404" i="9" s="1"/>
  <c r="I403" i="9"/>
  <c r="A403" i="9" a="1"/>
  <c r="A403" i="9" s="1"/>
  <c r="H403" i="9" s="1"/>
  <c r="I402" i="9"/>
  <c r="A402" i="9" a="1"/>
  <c r="A402" i="9" s="1"/>
  <c r="H402" i="9" s="1"/>
  <c r="I401" i="9"/>
  <c r="A401" i="9" a="1"/>
  <c r="A401" i="9" s="1"/>
  <c r="H401" i="9" s="1"/>
  <c r="I400" i="9"/>
  <c r="A400" i="9" a="1"/>
  <c r="A400" i="9" s="1"/>
  <c r="H400" i="9" s="1"/>
  <c r="I399" i="9"/>
  <c r="A399" i="9" a="1"/>
  <c r="A399" i="9" s="1"/>
  <c r="H399" i="9" s="1"/>
  <c r="I398" i="9"/>
  <c r="A398" i="9" a="1"/>
  <c r="A398" i="9" s="1"/>
  <c r="H398" i="9" s="1"/>
  <c r="I397" i="9"/>
  <c r="A397" i="9" a="1"/>
  <c r="A397" i="9" s="1"/>
  <c r="H397" i="9" s="1"/>
  <c r="I396" i="9"/>
  <c r="A396" i="9" a="1"/>
  <c r="A396" i="9" s="1"/>
  <c r="H396" i="9" s="1"/>
  <c r="I395" i="9"/>
  <c r="A395" i="9" a="1"/>
  <c r="A395" i="9" s="1"/>
  <c r="H395" i="9" s="1"/>
  <c r="I394" i="9"/>
  <c r="A394" i="9" a="1"/>
  <c r="A394" i="9" s="1"/>
  <c r="H394" i="9" s="1"/>
  <c r="I393" i="9"/>
  <c r="A393" i="9" a="1"/>
  <c r="A393" i="9" s="1"/>
  <c r="H393" i="9" s="1"/>
  <c r="I392" i="9"/>
  <c r="A392" i="9" a="1"/>
  <c r="A392" i="9" s="1"/>
  <c r="H392" i="9" s="1"/>
  <c r="I391" i="9"/>
  <c r="A391" i="9" a="1"/>
  <c r="A391" i="9" s="1"/>
  <c r="H391" i="9" s="1"/>
  <c r="I390" i="9"/>
  <c r="A390" i="9" a="1"/>
  <c r="A390" i="9" s="1"/>
  <c r="H390" i="9" s="1"/>
  <c r="I389" i="9"/>
  <c r="A389" i="9" a="1"/>
  <c r="A389" i="9" s="1"/>
  <c r="H389" i="9" s="1"/>
  <c r="I388" i="9"/>
  <c r="A388" i="9" a="1"/>
  <c r="A388" i="9" s="1"/>
  <c r="H388" i="9" s="1"/>
  <c r="I387" i="9"/>
  <c r="A387" i="9" a="1"/>
  <c r="A387" i="9" s="1"/>
  <c r="H387" i="9" s="1"/>
  <c r="I386" i="9"/>
  <c r="A386" i="9" a="1"/>
  <c r="A386" i="9" s="1"/>
  <c r="H386" i="9" s="1"/>
  <c r="I385" i="9"/>
  <c r="A385" i="9" a="1"/>
  <c r="A385" i="9" s="1"/>
  <c r="H385" i="9" s="1"/>
  <c r="I384" i="9"/>
  <c r="A384" i="9" a="1"/>
  <c r="A384" i="9" s="1"/>
  <c r="H384" i="9" s="1"/>
  <c r="I383" i="9"/>
  <c r="A383" i="9" a="1"/>
  <c r="A383" i="9" s="1"/>
  <c r="H383" i="9" s="1"/>
  <c r="I382" i="9"/>
  <c r="A382" i="9" a="1"/>
  <c r="A382" i="9" s="1"/>
  <c r="H382" i="9" s="1"/>
  <c r="I381" i="9"/>
  <c r="A381" i="9" a="1"/>
  <c r="A381" i="9" s="1"/>
  <c r="H381" i="9" s="1"/>
  <c r="I380" i="9"/>
  <c r="A380" i="9" a="1"/>
  <c r="A380" i="9" s="1"/>
  <c r="H380" i="9" s="1"/>
  <c r="I379" i="9"/>
  <c r="A379" i="9" a="1"/>
  <c r="A379" i="9" s="1"/>
  <c r="H379" i="9" s="1"/>
  <c r="I378" i="9"/>
  <c r="A378" i="9" a="1"/>
  <c r="A378" i="9" s="1"/>
  <c r="H378" i="9" s="1"/>
  <c r="I377" i="9"/>
  <c r="A377" i="9" a="1"/>
  <c r="A377" i="9" s="1"/>
  <c r="H377" i="9" s="1"/>
  <c r="I376" i="9"/>
  <c r="A376" i="9" a="1"/>
  <c r="A376" i="9" s="1"/>
  <c r="H376" i="9" s="1"/>
  <c r="I375" i="9"/>
  <c r="A375" i="9" a="1"/>
  <c r="A375" i="9" s="1"/>
  <c r="H375" i="9" s="1"/>
  <c r="I374" i="9"/>
  <c r="A374" i="9" a="1"/>
  <c r="A374" i="9" s="1"/>
  <c r="H374" i="9" s="1"/>
  <c r="I373" i="9"/>
  <c r="A373" i="9" a="1"/>
  <c r="A373" i="9" s="1"/>
  <c r="H373" i="9" s="1"/>
  <c r="I372" i="9"/>
  <c r="A372" i="9" a="1"/>
  <c r="A372" i="9" s="1"/>
  <c r="H372" i="9" s="1"/>
  <c r="I371" i="9"/>
  <c r="A371" i="9" a="1"/>
  <c r="A371" i="9" s="1"/>
  <c r="H371" i="9" s="1"/>
  <c r="I370" i="9"/>
  <c r="A370" i="9" a="1"/>
  <c r="A370" i="9" s="1"/>
  <c r="H370" i="9" s="1"/>
  <c r="I369" i="9"/>
  <c r="A369" i="9" a="1"/>
  <c r="A369" i="9" s="1"/>
  <c r="H369" i="9" s="1"/>
  <c r="I368" i="9"/>
  <c r="A368" i="9" a="1"/>
  <c r="A368" i="9" s="1"/>
  <c r="H368" i="9" s="1"/>
  <c r="I367" i="9"/>
  <c r="A367" i="9" a="1"/>
  <c r="A367" i="9" s="1"/>
  <c r="H367" i="9" s="1"/>
  <c r="I366" i="9"/>
  <c r="A366" i="9" a="1"/>
  <c r="A366" i="9" s="1"/>
  <c r="H366" i="9" s="1"/>
  <c r="I365" i="9"/>
  <c r="A365" i="9" a="1"/>
  <c r="A365" i="9" s="1"/>
  <c r="H365" i="9" s="1"/>
  <c r="I364" i="9"/>
  <c r="A364" i="9" a="1"/>
  <c r="A364" i="9" s="1"/>
  <c r="H364" i="9" s="1"/>
  <c r="I363" i="9"/>
  <c r="A363" i="9" a="1"/>
  <c r="A363" i="9" s="1"/>
  <c r="H363" i="9" s="1"/>
  <c r="I362" i="9"/>
  <c r="A362" i="9" a="1"/>
  <c r="A362" i="9" s="1"/>
  <c r="H362" i="9" s="1"/>
  <c r="I361" i="9"/>
  <c r="A361" i="9" a="1"/>
  <c r="A361" i="9" s="1"/>
  <c r="H361" i="9" s="1"/>
  <c r="I360" i="9"/>
  <c r="A360" i="9" a="1"/>
  <c r="A360" i="9" s="1"/>
  <c r="H360" i="9" s="1"/>
  <c r="I359" i="9"/>
  <c r="A359" i="9" a="1"/>
  <c r="A359" i="9" s="1"/>
  <c r="H359" i="9" s="1"/>
  <c r="I358" i="9"/>
  <c r="A358" i="9" a="1"/>
  <c r="A358" i="9" s="1"/>
  <c r="H358" i="9" s="1"/>
  <c r="I357" i="9"/>
  <c r="A357" i="9" a="1"/>
  <c r="A357" i="9" s="1"/>
  <c r="H357" i="9" s="1"/>
  <c r="I356" i="9"/>
  <c r="A356" i="9" a="1"/>
  <c r="A356" i="9" s="1"/>
  <c r="H356" i="9" s="1"/>
  <c r="I355" i="9"/>
  <c r="A355" i="9" a="1"/>
  <c r="A355" i="9" s="1"/>
  <c r="H355" i="9" s="1"/>
  <c r="I354" i="9"/>
  <c r="A354" i="9" a="1"/>
  <c r="A354" i="9" s="1"/>
  <c r="H354" i="9" s="1"/>
  <c r="I353" i="9"/>
  <c r="A353" i="9" a="1"/>
  <c r="A353" i="9" s="1"/>
  <c r="H353" i="9" s="1"/>
  <c r="I352" i="9"/>
  <c r="A352" i="9" a="1"/>
  <c r="A352" i="9" s="1"/>
  <c r="H352" i="9" s="1"/>
  <c r="I351" i="9"/>
  <c r="A351" i="9" a="1"/>
  <c r="A351" i="9" s="1"/>
  <c r="H351" i="9" s="1"/>
  <c r="I350" i="9"/>
  <c r="A350" i="9" a="1"/>
  <c r="A350" i="9" s="1"/>
  <c r="H350" i="9" s="1"/>
  <c r="I349" i="9"/>
  <c r="A349" i="9" a="1"/>
  <c r="A349" i="9" s="1"/>
  <c r="H349" i="9" s="1"/>
  <c r="I348" i="9"/>
  <c r="A348" i="9" a="1"/>
  <c r="A348" i="9" s="1"/>
  <c r="H348" i="9" s="1"/>
  <c r="I347" i="9"/>
  <c r="A347" i="9" a="1"/>
  <c r="A347" i="9" s="1"/>
  <c r="H347" i="9" s="1"/>
  <c r="I346" i="9"/>
  <c r="A346" i="9" a="1"/>
  <c r="A346" i="9" s="1"/>
  <c r="H346" i="9" s="1"/>
  <c r="I345" i="9"/>
  <c r="A345" i="9" a="1"/>
  <c r="A345" i="9" s="1"/>
  <c r="H345" i="9" s="1"/>
  <c r="I344" i="9"/>
  <c r="A344" i="9" a="1"/>
  <c r="A344" i="9" s="1"/>
  <c r="H344" i="9" s="1"/>
  <c r="I343" i="9"/>
  <c r="A343" i="9" a="1"/>
  <c r="A343" i="9" s="1"/>
  <c r="H343" i="9" s="1"/>
  <c r="I342" i="9"/>
  <c r="A342" i="9" a="1"/>
  <c r="A342" i="9" s="1"/>
  <c r="H342" i="9" s="1"/>
  <c r="I341" i="9"/>
  <c r="A341" i="9" a="1"/>
  <c r="A341" i="9" s="1"/>
  <c r="H341" i="9" s="1"/>
  <c r="I340" i="9"/>
  <c r="A340" i="9" a="1"/>
  <c r="A340" i="9" s="1"/>
  <c r="H340" i="9" s="1"/>
  <c r="I339" i="9"/>
  <c r="A339" i="9" a="1"/>
  <c r="A339" i="9" s="1"/>
  <c r="H339" i="9" s="1"/>
  <c r="I338" i="9"/>
  <c r="A338" i="9" a="1"/>
  <c r="A338" i="9" s="1"/>
  <c r="H338" i="9" s="1"/>
  <c r="I337" i="9"/>
  <c r="A337" i="9" a="1"/>
  <c r="A337" i="9" s="1"/>
  <c r="H337" i="9" s="1"/>
  <c r="I336" i="9"/>
  <c r="A336" i="9" a="1"/>
  <c r="A336" i="9" s="1"/>
  <c r="H336" i="9" s="1"/>
  <c r="I335" i="9"/>
  <c r="A335" i="9" a="1"/>
  <c r="A335" i="9" s="1"/>
  <c r="H335" i="9" s="1"/>
  <c r="I334" i="9"/>
  <c r="A334" i="9" a="1"/>
  <c r="A334" i="9" s="1"/>
  <c r="H334" i="9" s="1"/>
  <c r="I333" i="9"/>
  <c r="A333" i="9" a="1"/>
  <c r="A333" i="9" s="1"/>
  <c r="H333" i="9" s="1"/>
  <c r="I332" i="9"/>
  <c r="A332" i="9" a="1"/>
  <c r="A332" i="9" s="1"/>
  <c r="H332" i="9" s="1"/>
  <c r="I331" i="9"/>
  <c r="A331" i="9" a="1"/>
  <c r="A331" i="9" s="1"/>
  <c r="H331" i="9" s="1"/>
  <c r="I330" i="9"/>
  <c r="A330" i="9" a="1"/>
  <c r="A330" i="9" s="1"/>
  <c r="H330" i="9" s="1"/>
  <c r="I329" i="9"/>
  <c r="A329" i="9" a="1"/>
  <c r="A329" i="9" s="1"/>
  <c r="H329" i="9" s="1"/>
  <c r="I328" i="9"/>
  <c r="A328" i="9" a="1"/>
  <c r="A328" i="9" s="1"/>
  <c r="H328" i="9" s="1"/>
  <c r="I327" i="9"/>
  <c r="A327" i="9" a="1"/>
  <c r="A327" i="9" s="1"/>
  <c r="H327" i="9" s="1"/>
  <c r="I326" i="9"/>
  <c r="A326" i="9" a="1"/>
  <c r="A326" i="9" s="1"/>
  <c r="H326" i="9" s="1"/>
  <c r="I325" i="9"/>
  <c r="A325" i="9" a="1"/>
  <c r="A325" i="9" s="1"/>
  <c r="H325" i="9" s="1"/>
  <c r="I324" i="9"/>
  <c r="A324" i="9" a="1"/>
  <c r="A324" i="9" s="1"/>
  <c r="H324" i="9" s="1"/>
  <c r="I323" i="9"/>
  <c r="A323" i="9" a="1"/>
  <c r="A323" i="9" s="1"/>
  <c r="H323" i="9" s="1"/>
  <c r="I322" i="9"/>
  <c r="A322" i="9" a="1"/>
  <c r="A322" i="9" s="1"/>
  <c r="H322" i="9" s="1"/>
  <c r="I321" i="9"/>
  <c r="A321" i="9" a="1"/>
  <c r="A321" i="9" s="1"/>
  <c r="H321" i="9" s="1"/>
  <c r="I320" i="9"/>
  <c r="A320" i="9" a="1"/>
  <c r="A320" i="9" s="1"/>
  <c r="H320" i="9" s="1"/>
  <c r="I319" i="9"/>
  <c r="A319" i="9" a="1"/>
  <c r="A319" i="9" s="1"/>
  <c r="H319" i="9" s="1"/>
  <c r="I318" i="9"/>
  <c r="A318" i="9" a="1"/>
  <c r="A318" i="9" s="1"/>
  <c r="H318" i="9" s="1"/>
  <c r="I317" i="9"/>
  <c r="A317" i="9" a="1"/>
  <c r="A317" i="9" s="1"/>
  <c r="H317" i="9" s="1"/>
  <c r="I316" i="9"/>
  <c r="A316" i="9" a="1"/>
  <c r="A316" i="9" s="1"/>
  <c r="H316" i="9" s="1"/>
  <c r="I315" i="9"/>
  <c r="A315" i="9" a="1"/>
  <c r="A315" i="9" s="1"/>
  <c r="H315" i="9" s="1"/>
  <c r="I314" i="9"/>
  <c r="A314" i="9" a="1"/>
  <c r="A314" i="9" s="1"/>
  <c r="H314" i="9" s="1"/>
  <c r="I313" i="9"/>
  <c r="A313" i="9" a="1"/>
  <c r="A313" i="9" s="1"/>
  <c r="H313" i="9" s="1"/>
  <c r="I312" i="9"/>
  <c r="A312" i="9" a="1"/>
  <c r="A312" i="9" s="1"/>
  <c r="H312" i="9" s="1"/>
  <c r="I311" i="9"/>
  <c r="A311" i="9" a="1"/>
  <c r="A311" i="9" s="1"/>
  <c r="H311" i="9" s="1"/>
  <c r="I310" i="9"/>
  <c r="A310" i="9" a="1"/>
  <c r="A310" i="9" s="1"/>
  <c r="H310" i="9" s="1"/>
  <c r="I309" i="9"/>
  <c r="A309" i="9" a="1"/>
  <c r="A309" i="9" s="1"/>
  <c r="H309" i="9" s="1"/>
  <c r="I308" i="9"/>
  <c r="A308" i="9" a="1"/>
  <c r="A308" i="9" s="1"/>
  <c r="H308" i="9" s="1"/>
  <c r="I307" i="9"/>
  <c r="A307" i="9" a="1"/>
  <c r="A307" i="9" s="1"/>
  <c r="H307" i="9" s="1"/>
  <c r="I306" i="9"/>
  <c r="A306" i="9" a="1"/>
  <c r="A306" i="9" s="1"/>
  <c r="H306" i="9" s="1"/>
  <c r="I305" i="9"/>
  <c r="A305" i="9" a="1"/>
  <c r="A305" i="9" s="1"/>
  <c r="H305" i="9" s="1"/>
  <c r="I304" i="9"/>
  <c r="A304" i="9" a="1"/>
  <c r="A304" i="9" s="1"/>
  <c r="H304" i="9" s="1"/>
  <c r="I303" i="9"/>
  <c r="A303" i="9" a="1"/>
  <c r="A303" i="9" s="1"/>
  <c r="H303" i="9" s="1"/>
  <c r="I302" i="9"/>
  <c r="A302" i="9" a="1"/>
  <c r="A302" i="9" s="1"/>
  <c r="H302" i="9" s="1"/>
  <c r="I301" i="9"/>
  <c r="A301" i="9" a="1"/>
  <c r="A301" i="9" s="1"/>
  <c r="H301" i="9" s="1"/>
  <c r="I300" i="9"/>
  <c r="A300" i="9" a="1"/>
  <c r="A300" i="9" s="1"/>
  <c r="H300" i="9" s="1"/>
  <c r="I299" i="9"/>
  <c r="A299" i="9" a="1"/>
  <c r="A299" i="9" s="1"/>
  <c r="H299" i="9" s="1"/>
  <c r="I298" i="9"/>
  <c r="A298" i="9" a="1"/>
  <c r="A298" i="9" s="1"/>
  <c r="H298" i="9" s="1"/>
  <c r="I297" i="9"/>
  <c r="A297" i="9" a="1"/>
  <c r="A297" i="9" s="1"/>
  <c r="H297" i="9" s="1"/>
  <c r="I296" i="9"/>
  <c r="A296" i="9" a="1"/>
  <c r="A296" i="9" s="1"/>
  <c r="H296" i="9" s="1"/>
  <c r="I295" i="9"/>
  <c r="A295" i="9" a="1"/>
  <c r="A295" i="9" s="1"/>
  <c r="H295" i="9" s="1"/>
  <c r="I294" i="9"/>
  <c r="A294" i="9" a="1"/>
  <c r="A294" i="9" s="1"/>
  <c r="H294" i="9" s="1"/>
  <c r="I293" i="9"/>
  <c r="A293" i="9" a="1"/>
  <c r="A293" i="9" s="1"/>
  <c r="H293" i="9" s="1"/>
  <c r="I292" i="9"/>
  <c r="A292" i="9" a="1"/>
  <c r="A292" i="9" s="1"/>
  <c r="H292" i="9" s="1"/>
  <c r="I291" i="9"/>
  <c r="A291" i="9" a="1"/>
  <c r="A291" i="9" s="1"/>
  <c r="H291" i="9" s="1"/>
  <c r="I290" i="9"/>
  <c r="A290" i="9" a="1"/>
  <c r="A290" i="9" s="1"/>
  <c r="H290" i="9" s="1"/>
  <c r="I289" i="9"/>
  <c r="A289" i="9" a="1"/>
  <c r="A289" i="9" s="1"/>
  <c r="H289" i="9" s="1"/>
  <c r="I288" i="9"/>
  <c r="A288" i="9" a="1"/>
  <c r="A288" i="9" s="1"/>
  <c r="H288" i="9" s="1"/>
  <c r="I287" i="9"/>
  <c r="A287" i="9" a="1"/>
  <c r="A287" i="9" s="1"/>
  <c r="H287" i="9" s="1"/>
  <c r="I286" i="9"/>
  <c r="A286" i="9" a="1"/>
  <c r="A286" i="9" s="1"/>
  <c r="H286" i="9" s="1"/>
  <c r="I285" i="9"/>
  <c r="A285" i="9" a="1"/>
  <c r="A285" i="9" s="1"/>
  <c r="H285" i="9" s="1"/>
  <c r="I284" i="9"/>
  <c r="A284" i="9" a="1"/>
  <c r="A284" i="9" s="1"/>
  <c r="H284" i="9" s="1"/>
  <c r="I283" i="9"/>
  <c r="A283" i="9" a="1"/>
  <c r="A283" i="9" s="1"/>
  <c r="H283" i="9" s="1"/>
  <c r="I282" i="9"/>
  <c r="A282" i="9" a="1"/>
  <c r="A282" i="9" s="1"/>
  <c r="H282" i="9" s="1"/>
  <c r="I281" i="9"/>
  <c r="A281" i="9" a="1"/>
  <c r="A281" i="9" s="1"/>
  <c r="H281" i="9" s="1"/>
  <c r="I280" i="9"/>
  <c r="A280" i="9" a="1"/>
  <c r="A280" i="9" s="1"/>
  <c r="H280" i="9" s="1"/>
  <c r="I279" i="9"/>
  <c r="A279" i="9" a="1"/>
  <c r="A279" i="9" s="1"/>
  <c r="H279" i="9" s="1"/>
  <c r="I278" i="9"/>
  <c r="A278" i="9" a="1"/>
  <c r="A278" i="9" s="1"/>
  <c r="H278" i="9" s="1"/>
  <c r="I277" i="9"/>
  <c r="A277" i="9" a="1"/>
  <c r="A277" i="9" s="1"/>
  <c r="H277" i="9" s="1"/>
  <c r="I276" i="9"/>
  <c r="A276" i="9" a="1"/>
  <c r="A276" i="9" s="1"/>
  <c r="H276" i="9" s="1"/>
  <c r="I275" i="9"/>
  <c r="A275" i="9" a="1"/>
  <c r="A275" i="9" s="1"/>
  <c r="H275" i="9" s="1"/>
  <c r="I274" i="9"/>
  <c r="A274" i="9" a="1"/>
  <c r="A274" i="9" s="1"/>
  <c r="H274" i="9" s="1"/>
  <c r="I273" i="9"/>
  <c r="A273" i="9" a="1"/>
  <c r="A273" i="9" s="1"/>
  <c r="H273" i="9" s="1"/>
  <c r="I272" i="9"/>
  <c r="A272" i="9" a="1"/>
  <c r="A272" i="9" s="1"/>
  <c r="H272" i="9" s="1"/>
  <c r="I271" i="9"/>
  <c r="A271" i="9" a="1"/>
  <c r="A271" i="9" s="1"/>
  <c r="H271" i="9" s="1"/>
  <c r="I270" i="9"/>
  <c r="A270" i="9" a="1"/>
  <c r="A270" i="9" s="1"/>
  <c r="H270" i="9" s="1"/>
  <c r="I269" i="9"/>
  <c r="A269" i="9" a="1"/>
  <c r="A269" i="9" s="1"/>
  <c r="H269" i="9" s="1"/>
  <c r="I268" i="9"/>
  <c r="A268" i="9" a="1"/>
  <c r="A268" i="9" s="1"/>
  <c r="H268" i="9" s="1"/>
  <c r="I267" i="9"/>
  <c r="A267" i="9" a="1"/>
  <c r="A267" i="9" s="1"/>
  <c r="H267" i="9" s="1"/>
  <c r="I266" i="9"/>
  <c r="A266" i="9" a="1"/>
  <c r="A266" i="9" s="1"/>
  <c r="H266" i="9" s="1"/>
  <c r="I265" i="9"/>
  <c r="A265" i="9" a="1"/>
  <c r="A265" i="9" s="1"/>
  <c r="H265" i="9" s="1"/>
  <c r="I264" i="9"/>
  <c r="A264" i="9" a="1"/>
  <c r="A264" i="9" s="1"/>
  <c r="H264" i="9" s="1"/>
  <c r="I263" i="9"/>
  <c r="A263" i="9" a="1"/>
  <c r="A263" i="9" s="1"/>
  <c r="H263" i="9" s="1"/>
  <c r="I262" i="9"/>
  <c r="A262" i="9" a="1"/>
  <c r="A262" i="9" s="1"/>
  <c r="H262" i="9" s="1"/>
  <c r="I261" i="9"/>
  <c r="A261" i="9" a="1"/>
  <c r="A261" i="9" s="1"/>
  <c r="H261" i="9" s="1"/>
  <c r="I260" i="9"/>
  <c r="A260" i="9" a="1"/>
  <c r="A260" i="9" s="1"/>
  <c r="H260" i="9" s="1"/>
  <c r="I259" i="9"/>
  <c r="A259" i="9" a="1"/>
  <c r="A259" i="9" s="1"/>
  <c r="H259" i="9" s="1"/>
  <c r="I258" i="9"/>
  <c r="A258" i="9" a="1"/>
  <c r="A258" i="9" s="1"/>
  <c r="H258" i="9" s="1"/>
  <c r="I257" i="9"/>
  <c r="A257" i="9" a="1"/>
  <c r="A257" i="9" s="1"/>
  <c r="H257" i="9" s="1"/>
  <c r="I256" i="9"/>
  <c r="A256" i="9" a="1"/>
  <c r="A256" i="9" s="1"/>
  <c r="H256" i="9" s="1"/>
  <c r="I255" i="9"/>
  <c r="A255" i="9" a="1"/>
  <c r="A255" i="9" s="1"/>
  <c r="H255" i="9" s="1"/>
  <c r="I254" i="9"/>
  <c r="A254" i="9" a="1"/>
  <c r="A254" i="9" s="1"/>
  <c r="H254" i="9" s="1"/>
  <c r="I253" i="9"/>
  <c r="A253" i="9" a="1"/>
  <c r="A253" i="9" s="1"/>
  <c r="H253" i="9" s="1"/>
  <c r="I252" i="9"/>
  <c r="A252" i="9" a="1"/>
  <c r="A252" i="9" s="1"/>
  <c r="H252" i="9" s="1"/>
  <c r="I251" i="9"/>
  <c r="A251" i="9" a="1"/>
  <c r="A251" i="9" s="1"/>
  <c r="H251" i="9" s="1"/>
  <c r="I250" i="9"/>
  <c r="A250" i="9" a="1"/>
  <c r="A250" i="9" s="1"/>
  <c r="H250" i="9" s="1"/>
  <c r="I249" i="9"/>
  <c r="A249" i="9" a="1"/>
  <c r="A249" i="9" s="1"/>
  <c r="H249" i="9" s="1"/>
  <c r="I248" i="9"/>
  <c r="A248" i="9" a="1"/>
  <c r="A248" i="9" s="1"/>
  <c r="H248" i="9" s="1"/>
  <c r="I247" i="9"/>
  <c r="A247" i="9" a="1"/>
  <c r="A247" i="9" s="1"/>
  <c r="H247" i="9" s="1"/>
  <c r="I246" i="9"/>
  <c r="A246" i="9" a="1"/>
  <c r="A246" i="9" s="1"/>
  <c r="H246" i="9" s="1"/>
  <c r="I245" i="9"/>
  <c r="A245" i="9" a="1"/>
  <c r="A245" i="9" s="1"/>
  <c r="H245" i="9" s="1"/>
  <c r="I244" i="9"/>
  <c r="A244" i="9" a="1"/>
  <c r="A244" i="9" s="1"/>
  <c r="H244" i="9" s="1"/>
  <c r="I243" i="9"/>
  <c r="A243" i="9" a="1"/>
  <c r="A243" i="9" s="1"/>
  <c r="H243" i="9" s="1"/>
  <c r="I242" i="9"/>
  <c r="A242" i="9" a="1"/>
  <c r="A242" i="9" s="1"/>
  <c r="H242" i="9" s="1"/>
  <c r="I241" i="9"/>
  <c r="A241" i="9" a="1"/>
  <c r="A241" i="9" s="1"/>
  <c r="H241" i="9" s="1"/>
  <c r="I240" i="9"/>
  <c r="A240" i="9" a="1"/>
  <c r="A240" i="9" s="1"/>
  <c r="H240" i="9" s="1"/>
  <c r="I239" i="9"/>
  <c r="A239" i="9" a="1"/>
  <c r="A239" i="9" s="1"/>
  <c r="H239" i="9" s="1"/>
  <c r="I238" i="9"/>
  <c r="A238" i="9" a="1"/>
  <c r="A238" i="9" s="1"/>
  <c r="H238" i="9" s="1"/>
  <c r="I237" i="9"/>
  <c r="A237" i="9" a="1"/>
  <c r="A237" i="9" s="1"/>
  <c r="H237" i="9" s="1"/>
  <c r="I236" i="9"/>
  <c r="A236" i="9" a="1"/>
  <c r="A236" i="9" s="1"/>
  <c r="H236" i="9" s="1"/>
  <c r="I235" i="9"/>
  <c r="A235" i="9" a="1"/>
  <c r="A235" i="9" s="1"/>
  <c r="H235" i="9" s="1"/>
  <c r="I234" i="9"/>
  <c r="A234" i="9" a="1"/>
  <c r="A234" i="9" s="1"/>
  <c r="H234" i="9" s="1"/>
  <c r="I233" i="9"/>
  <c r="A233" i="9" a="1"/>
  <c r="A233" i="9" s="1"/>
  <c r="H233" i="9" s="1"/>
  <c r="I232" i="9"/>
  <c r="A232" i="9" a="1"/>
  <c r="A232" i="9" s="1"/>
  <c r="H232" i="9" s="1"/>
  <c r="I231" i="9"/>
  <c r="A231" i="9" a="1"/>
  <c r="A231" i="9" s="1"/>
  <c r="H231" i="9" s="1"/>
  <c r="I230" i="9"/>
  <c r="A230" i="9" a="1"/>
  <c r="A230" i="9" s="1"/>
  <c r="H230" i="9" s="1"/>
  <c r="I229" i="9"/>
  <c r="A229" i="9" a="1"/>
  <c r="A229" i="9" s="1"/>
  <c r="H229" i="9" s="1"/>
  <c r="I228" i="9"/>
  <c r="A228" i="9" a="1"/>
  <c r="A228" i="9" s="1"/>
  <c r="H228" i="9" s="1"/>
  <c r="I227" i="9"/>
  <c r="A227" i="9" a="1"/>
  <c r="A227" i="9" s="1"/>
  <c r="H227" i="9" s="1"/>
  <c r="I226" i="9"/>
  <c r="A226" i="9" a="1"/>
  <c r="A226" i="9" s="1"/>
  <c r="H226" i="9" s="1"/>
  <c r="I225" i="9"/>
  <c r="A225" i="9" a="1"/>
  <c r="A225" i="9" s="1"/>
  <c r="H225" i="9" s="1"/>
  <c r="I224" i="9"/>
  <c r="A224" i="9" a="1"/>
  <c r="A224" i="9" s="1"/>
  <c r="H224" i="9" s="1"/>
  <c r="I223" i="9"/>
  <c r="A223" i="9" a="1"/>
  <c r="A223" i="9" s="1"/>
  <c r="H223" i="9" s="1"/>
  <c r="I222" i="9"/>
  <c r="A222" i="9" a="1"/>
  <c r="A222" i="9" s="1"/>
  <c r="H222" i="9" s="1"/>
  <c r="I221" i="9"/>
  <c r="A221" i="9" a="1"/>
  <c r="A221" i="9" s="1"/>
  <c r="H221" i="9" s="1"/>
  <c r="I220" i="9"/>
  <c r="A220" i="9" a="1"/>
  <c r="A220" i="9" s="1"/>
  <c r="H220" i="9" s="1"/>
  <c r="I219" i="9"/>
  <c r="A219" i="9" a="1"/>
  <c r="A219" i="9" s="1"/>
  <c r="H219" i="9" s="1"/>
  <c r="I218" i="9"/>
  <c r="A218" i="9" a="1"/>
  <c r="A218" i="9" s="1"/>
  <c r="H218" i="9" s="1"/>
  <c r="I217" i="9"/>
  <c r="A217" i="9" a="1"/>
  <c r="A217" i="9" s="1"/>
  <c r="H217" i="9" s="1"/>
  <c r="I216" i="9"/>
  <c r="A216" i="9" a="1"/>
  <c r="A216" i="9" s="1"/>
  <c r="H216" i="9" s="1"/>
  <c r="I215" i="9"/>
  <c r="A215" i="9" a="1"/>
  <c r="A215" i="9" s="1"/>
  <c r="H215" i="9" s="1"/>
  <c r="I214" i="9"/>
  <c r="A214" i="9" a="1"/>
  <c r="A214" i="9" s="1"/>
  <c r="H214" i="9" s="1"/>
  <c r="I213" i="9"/>
  <c r="A213" i="9" a="1"/>
  <c r="A213" i="9" s="1"/>
  <c r="H213" i="9" s="1"/>
  <c r="I212" i="9"/>
  <c r="A212" i="9" a="1"/>
  <c r="A212" i="9" s="1"/>
  <c r="H212" i="9" s="1"/>
  <c r="I211" i="9"/>
  <c r="A211" i="9" a="1"/>
  <c r="A211" i="9" s="1"/>
  <c r="H211" i="9" s="1"/>
  <c r="I210" i="9"/>
  <c r="A210" i="9" a="1"/>
  <c r="A210" i="9" s="1"/>
  <c r="H210" i="9" s="1"/>
  <c r="I209" i="9"/>
  <c r="A209" i="9" a="1"/>
  <c r="A209" i="9" s="1"/>
  <c r="H209" i="9" s="1"/>
  <c r="I208" i="9"/>
  <c r="A208" i="9" a="1"/>
  <c r="A208" i="9" s="1"/>
  <c r="H208" i="9" s="1"/>
  <c r="I207" i="9"/>
  <c r="A207" i="9" a="1"/>
  <c r="A207" i="9" s="1"/>
  <c r="H207" i="9" s="1"/>
  <c r="I206" i="9"/>
  <c r="A206" i="9" a="1"/>
  <c r="A206" i="9" s="1"/>
  <c r="H206" i="9" s="1"/>
  <c r="I205" i="9"/>
  <c r="A205" i="9" a="1"/>
  <c r="A205" i="9" s="1"/>
  <c r="H205" i="9" s="1"/>
  <c r="I204" i="9"/>
  <c r="A204" i="9" a="1"/>
  <c r="A204" i="9" s="1"/>
  <c r="H204" i="9" s="1"/>
  <c r="I203" i="9"/>
  <c r="A203" i="9" a="1"/>
  <c r="A203" i="9" s="1"/>
  <c r="H203" i="9" s="1"/>
  <c r="I202" i="9"/>
  <c r="A202" i="9" a="1"/>
  <c r="A202" i="9" s="1"/>
  <c r="H202" i="9" s="1"/>
  <c r="I201" i="9"/>
  <c r="A201" i="9" a="1"/>
  <c r="A201" i="9" s="1"/>
  <c r="H201" i="9" s="1"/>
  <c r="I200" i="9"/>
  <c r="A200" i="9" a="1"/>
  <c r="A200" i="9" s="1"/>
  <c r="H200" i="9" s="1"/>
  <c r="I199" i="9"/>
  <c r="A199" i="9" a="1"/>
  <c r="A199" i="9" s="1"/>
  <c r="H199" i="9" s="1"/>
  <c r="I198" i="9"/>
  <c r="A198" i="9" a="1"/>
  <c r="A198" i="9" s="1"/>
  <c r="H198" i="9" s="1"/>
  <c r="I197" i="9"/>
  <c r="A197" i="9" a="1"/>
  <c r="A197" i="9" s="1"/>
  <c r="H197" i="9" s="1"/>
  <c r="I196" i="9"/>
  <c r="A196" i="9" a="1"/>
  <c r="A196" i="9" s="1"/>
  <c r="H196" i="9" s="1"/>
  <c r="I195" i="9"/>
  <c r="A195" i="9" a="1"/>
  <c r="A195" i="9" s="1"/>
  <c r="H195" i="9" s="1"/>
  <c r="I194" i="9"/>
  <c r="A194" i="9" a="1"/>
  <c r="A194" i="9" s="1"/>
  <c r="H194" i="9" s="1"/>
  <c r="I193" i="9"/>
  <c r="A193" i="9" a="1"/>
  <c r="A193" i="9" s="1"/>
  <c r="H193" i="9" s="1"/>
  <c r="I192" i="9"/>
  <c r="A192" i="9" a="1"/>
  <c r="A192" i="9" s="1"/>
  <c r="H192" i="9" s="1"/>
  <c r="I191" i="9"/>
  <c r="A191" i="9" a="1"/>
  <c r="A191" i="9" s="1"/>
  <c r="H191" i="9" s="1"/>
  <c r="I190" i="9"/>
  <c r="A190" i="9" a="1"/>
  <c r="A190" i="9" s="1"/>
  <c r="H190" i="9" s="1"/>
  <c r="I189" i="9"/>
  <c r="A189" i="9" a="1"/>
  <c r="A189" i="9" s="1"/>
  <c r="H189" i="9" s="1"/>
  <c r="I188" i="9"/>
  <c r="A188" i="9" a="1"/>
  <c r="A188" i="9" s="1"/>
  <c r="H188" i="9" s="1"/>
  <c r="I187" i="9"/>
  <c r="A187" i="9" a="1"/>
  <c r="A187" i="9" s="1"/>
  <c r="H187" i="9" s="1"/>
  <c r="I186" i="9"/>
  <c r="A186" i="9" a="1"/>
  <c r="A186" i="9" s="1"/>
  <c r="H186" i="9" s="1"/>
  <c r="I185" i="9"/>
  <c r="A185" i="9" a="1"/>
  <c r="A185" i="9" s="1"/>
  <c r="H185" i="9" s="1"/>
  <c r="I184" i="9"/>
  <c r="A184" i="9" a="1"/>
  <c r="A184" i="9" s="1"/>
  <c r="H184" i="9" s="1"/>
  <c r="I183" i="9"/>
  <c r="A183" i="9" a="1"/>
  <c r="A183" i="9" s="1"/>
  <c r="H183" i="9" s="1"/>
  <c r="I182" i="9"/>
  <c r="A182" i="9" a="1"/>
  <c r="A182" i="9" s="1"/>
  <c r="H182" i="9" s="1"/>
  <c r="I181" i="9"/>
  <c r="A181" i="9" a="1"/>
  <c r="A181" i="9" s="1"/>
  <c r="H181" i="9" s="1"/>
  <c r="I180" i="9"/>
  <c r="A180" i="9" a="1"/>
  <c r="A180" i="9" s="1"/>
  <c r="H180" i="9" s="1"/>
  <c r="I179" i="9"/>
  <c r="A179" i="9" a="1"/>
  <c r="A179" i="9" s="1"/>
  <c r="H179" i="9" s="1"/>
  <c r="I178" i="9"/>
  <c r="A178" i="9" a="1"/>
  <c r="A178" i="9" s="1"/>
  <c r="H178" i="9" s="1"/>
  <c r="I177" i="9"/>
  <c r="A177" i="9" a="1"/>
  <c r="A177" i="9" s="1"/>
  <c r="H177" i="9" s="1"/>
  <c r="I176" i="9"/>
  <c r="A176" i="9" a="1"/>
  <c r="A176" i="9" s="1"/>
  <c r="H176" i="9" s="1"/>
  <c r="I175" i="9"/>
  <c r="A175" i="9" a="1"/>
  <c r="A175" i="9" s="1"/>
  <c r="H175" i="9" s="1"/>
  <c r="I174" i="9"/>
  <c r="A174" i="9" a="1"/>
  <c r="A174" i="9" s="1"/>
  <c r="H174" i="9" s="1"/>
  <c r="I173" i="9"/>
  <c r="A173" i="9" a="1"/>
  <c r="A173" i="9" s="1"/>
  <c r="H173" i="9" s="1"/>
  <c r="I172" i="9"/>
  <c r="A172" i="9" a="1"/>
  <c r="A172" i="9" s="1"/>
  <c r="H172" i="9" s="1"/>
  <c r="I171" i="9"/>
  <c r="A171" i="9" a="1"/>
  <c r="A171" i="9" s="1"/>
  <c r="H171" i="9" s="1"/>
  <c r="I170" i="9"/>
  <c r="A170" i="9" a="1"/>
  <c r="A170" i="9" s="1"/>
  <c r="H170" i="9" s="1"/>
  <c r="I169" i="9"/>
  <c r="A169" i="9" a="1"/>
  <c r="A169" i="9" s="1"/>
  <c r="H169" i="9" s="1"/>
  <c r="I168" i="9"/>
  <c r="A168" i="9" a="1"/>
  <c r="A168" i="9" s="1"/>
  <c r="H168" i="9" s="1"/>
  <c r="I167" i="9"/>
  <c r="A167" i="9" a="1"/>
  <c r="A167" i="9" s="1"/>
  <c r="H167" i="9" s="1"/>
  <c r="I166" i="9"/>
  <c r="A166" i="9" a="1"/>
  <c r="A166" i="9" s="1"/>
  <c r="H166" i="9" s="1"/>
  <c r="I165" i="9"/>
  <c r="A165" i="9" a="1"/>
  <c r="A165" i="9" s="1"/>
  <c r="H165" i="9" s="1"/>
  <c r="I164" i="9"/>
  <c r="A164" i="9" a="1"/>
  <c r="A164" i="9" s="1"/>
  <c r="H164" i="9" s="1"/>
  <c r="I163" i="9"/>
  <c r="A163" i="9" a="1"/>
  <c r="A163" i="9" s="1"/>
  <c r="H163" i="9" s="1"/>
  <c r="I162" i="9"/>
  <c r="A162" i="9" a="1"/>
  <c r="A162" i="9" s="1"/>
  <c r="H162" i="9" s="1"/>
  <c r="I161" i="9"/>
  <c r="A161" i="9" a="1"/>
  <c r="A161" i="9" s="1"/>
  <c r="H161" i="9" s="1"/>
  <c r="I160" i="9"/>
  <c r="A160" i="9" a="1"/>
  <c r="A160" i="9" s="1"/>
  <c r="H160" i="9" s="1"/>
  <c r="I159" i="9"/>
  <c r="A159" i="9" a="1"/>
  <c r="A159" i="9" s="1"/>
  <c r="H159" i="9" s="1"/>
  <c r="I158" i="9"/>
  <c r="A158" i="9" a="1"/>
  <c r="A158" i="9" s="1"/>
  <c r="H158" i="9" s="1"/>
  <c r="I157" i="9"/>
  <c r="A157" i="9" a="1"/>
  <c r="A157" i="9" s="1"/>
  <c r="H157" i="9" s="1"/>
  <c r="I156" i="9"/>
  <c r="A156" i="9" a="1"/>
  <c r="A156" i="9" s="1"/>
  <c r="H156" i="9" s="1"/>
  <c r="I155" i="9"/>
  <c r="A155" i="9" a="1"/>
  <c r="A155" i="9" s="1"/>
  <c r="H155" i="9" s="1"/>
  <c r="I154" i="9"/>
  <c r="A154" i="9" a="1"/>
  <c r="A154" i="9" s="1"/>
  <c r="H154" i="9" s="1"/>
  <c r="I153" i="9"/>
  <c r="A153" i="9" a="1"/>
  <c r="A153" i="9" s="1"/>
  <c r="H153" i="9" s="1"/>
  <c r="I152" i="9"/>
  <c r="A152" i="9" a="1"/>
  <c r="A152" i="9" s="1"/>
  <c r="H152" i="9" s="1"/>
  <c r="I151" i="9"/>
  <c r="A151" i="9" a="1"/>
  <c r="A151" i="9" s="1"/>
  <c r="H151" i="9" s="1"/>
  <c r="I150" i="9"/>
  <c r="A150" i="9" a="1"/>
  <c r="A150" i="9" s="1"/>
  <c r="H150" i="9" s="1"/>
  <c r="I149" i="9"/>
  <c r="A149" i="9" a="1"/>
  <c r="A149" i="9" s="1"/>
  <c r="H149" i="9" s="1"/>
  <c r="I148" i="9"/>
  <c r="A148" i="9" a="1"/>
  <c r="A148" i="9" s="1"/>
  <c r="H148" i="9" s="1"/>
  <c r="I147" i="9"/>
  <c r="A147" i="9" a="1"/>
  <c r="A147" i="9" s="1"/>
  <c r="H147" i="9" s="1"/>
  <c r="I146" i="9"/>
  <c r="A146" i="9" a="1"/>
  <c r="A146" i="9" s="1"/>
  <c r="H146" i="9" s="1"/>
  <c r="I145" i="9"/>
  <c r="A145" i="9" a="1"/>
  <c r="A145" i="9" s="1"/>
  <c r="H145" i="9" s="1"/>
  <c r="I144" i="9"/>
  <c r="A144" i="9" a="1"/>
  <c r="A144" i="9" s="1"/>
  <c r="H144" i="9" s="1"/>
  <c r="I143" i="9"/>
  <c r="A143" i="9" a="1"/>
  <c r="A143" i="9" s="1"/>
  <c r="H143" i="9" s="1"/>
  <c r="I142" i="9"/>
  <c r="A142" i="9" a="1"/>
  <c r="A142" i="9" s="1"/>
  <c r="H142" i="9" s="1"/>
  <c r="I141" i="9"/>
  <c r="A141" i="9" a="1"/>
  <c r="A141" i="9" s="1"/>
  <c r="H141" i="9" s="1"/>
  <c r="I140" i="9"/>
  <c r="A140" i="9" a="1"/>
  <c r="A140" i="9" s="1"/>
  <c r="H140" i="9" s="1"/>
  <c r="I139" i="9"/>
  <c r="A139" i="9" a="1"/>
  <c r="A139" i="9" s="1"/>
  <c r="H139" i="9" s="1"/>
  <c r="I138" i="9"/>
  <c r="A138" i="9" a="1"/>
  <c r="A138" i="9" s="1"/>
  <c r="H138" i="9" s="1"/>
  <c r="I137" i="9"/>
  <c r="A137" i="9" a="1"/>
  <c r="A137" i="9" s="1"/>
  <c r="H137" i="9" s="1"/>
  <c r="I136" i="9"/>
  <c r="A136" i="9" a="1"/>
  <c r="A136" i="9" s="1"/>
  <c r="H136" i="9" s="1"/>
  <c r="I135" i="9"/>
  <c r="A135" i="9" a="1"/>
  <c r="A135" i="9" s="1"/>
  <c r="H135" i="9" s="1"/>
  <c r="I134" i="9"/>
  <c r="A134" i="9" a="1"/>
  <c r="A134" i="9" s="1"/>
  <c r="H134" i="9" s="1"/>
  <c r="I133" i="9"/>
  <c r="A133" i="9" a="1"/>
  <c r="A133" i="9" s="1"/>
  <c r="H133" i="9" s="1"/>
  <c r="I132" i="9"/>
  <c r="A132" i="9" a="1"/>
  <c r="A132" i="9" s="1"/>
  <c r="H132" i="9" s="1"/>
  <c r="I131" i="9"/>
  <c r="A131" i="9" a="1"/>
  <c r="A131" i="9" s="1"/>
  <c r="H131" i="9" s="1"/>
  <c r="I130" i="9"/>
  <c r="A130" i="9" a="1"/>
  <c r="A130" i="9" s="1"/>
  <c r="H130" i="9" s="1"/>
  <c r="I129" i="9"/>
  <c r="A129" i="9" a="1"/>
  <c r="A129" i="9" s="1"/>
  <c r="H129" i="9" s="1"/>
  <c r="I128" i="9"/>
  <c r="A128" i="9" a="1"/>
  <c r="A128" i="9" s="1"/>
  <c r="H128" i="9" s="1"/>
  <c r="I127" i="9"/>
  <c r="A127" i="9" a="1"/>
  <c r="A127" i="9" s="1"/>
  <c r="H127" i="9" s="1"/>
  <c r="I126" i="9"/>
  <c r="A126" i="9" a="1"/>
  <c r="A126" i="9" s="1"/>
  <c r="H126" i="9" s="1"/>
  <c r="I125" i="9"/>
  <c r="A125" i="9" a="1"/>
  <c r="A125" i="9" s="1"/>
  <c r="H125" i="9" s="1"/>
  <c r="I124" i="9"/>
  <c r="A124" i="9" a="1"/>
  <c r="A124" i="9" s="1"/>
  <c r="H124" i="9" s="1"/>
  <c r="I123" i="9"/>
  <c r="A123" i="9" a="1"/>
  <c r="A123" i="9" s="1"/>
  <c r="H123" i="9" s="1"/>
  <c r="I122" i="9"/>
  <c r="A122" i="9" a="1"/>
  <c r="A122" i="9" s="1"/>
  <c r="H122" i="9" s="1"/>
  <c r="I121" i="9"/>
  <c r="A121" i="9" a="1"/>
  <c r="A121" i="9" s="1"/>
  <c r="H121" i="9" s="1"/>
  <c r="I120" i="9"/>
  <c r="A120" i="9" a="1"/>
  <c r="A120" i="9" s="1"/>
  <c r="H120" i="9" s="1"/>
  <c r="I119" i="9"/>
  <c r="A119" i="9" a="1"/>
  <c r="A119" i="9" s="1"/>
  <c r="H119" i="9" s="1"/>
  <c r="I118" i="9"/>
  <c r="A118" i="9" a="1"/>
  <c r="A118" i="9" s="1"/>
  <c r="H118" i="9" s="1"/>
  <c r="I117" i="9"/>
  <c r="A117" i="9" a="1"/>
  <c r="A117" i="9" s="1"/>
  <c r="H117" i="9" s="1"/>
  <c r="I116" i="9"/>
  <c r="A116" i="9" a="1"/>
  <c r="A116" i="9" s="1"/>
  <c r="H116" i="9" s="1"/>
  <c r="I115" i="9"/>
  <c r="A115" i="9" a="1"/>
  <c r="A115" i="9" s="1"/>
  <c r="H115" i="9" s="1"/>
  <c r="I114" i="9"/>
  <c r="A114" i="9" a="1"/>
  <c r="A114" i="9" s="1"/>
  <c r="H114" i="9" s="1"/>
  <c r="I113" i="9"/>
  <c r="A113" i="9" a="1"/>
  <c r="A113" i="9" s="1"/>
  <c r="H113" i="9" s="1"/>
  <c r="I112" i="9"/>
  <c r="A112" i="9" a="1"/>
  <c r="A112" i="9" s="1"/>
  <c r="H112" i="9" s="1"/>
  <c r="I111" i="9"/>
  <c r="A111" i="9" a="1"/>
  <c r="A111" i="9" s="1"/>
  <c r="H111" i="9" s="1"/>
  <c r="I110" i="9"/>
  <c r="A110" i="9" a="1"/>
  <c r="A110" i="9" s="1"/>
  <c r="H110" i="9" s="1"/>
  <c r="I109" i="9"/>
  <c r="A109" i="9" a="1"/>
  <c r="A109" i="9" s="1"/>
  <c r="H109" i="9" s="1"/>
  <c r="I108" i="9"/>
  <c r="A108" i="9" a="1"/>
  <c r="A108" i="9" s="1"/>
  <c r="H108" i="9" s="1"/>
  <c r="I107" i="9"/>
  <c r="A107" i="9" a="1"/>
  <c r="A107" i="9" s="1"/>
  <c r="H107" i="9" s="1"/>
  <c r="I106" i="9"/>
  <c r="A106" i="9" a="1"/>
  <c r="A106" i="9" s="1"/>
  <c r="H106" i="9" s="1"/>
  <c r="I105" i="9"/>
  <c r="A105" i="9" a="1"/>
  <c r="A105" i="9" s="1"/>
  <c r="H105" i="9" s="1"/>
  <c r="I104" i="9"/>
  <c r="A104" i="9" a="1"/>
  <c r="A104" i="9" s="1"/>
  <c r="H104" i="9" s="1"/>
  <c r="I103" i="9"/>
  <c r="A103" i="9" a="1"/>
  <c r="A103" i="9" s="1"/>
  <c r="H103" i="9" s="1"/>
  <c r="I102" i="9"/>
  <c r="A102" i="9" a="1"/>
  <c r="A102" i="9" s="1"/>
  <c r="H102" i="9" s="1"/>
  <c r="I101" i="9"/>
  <c r="A101" i="9" a="1"/>
  <c r="A101" i="9" s="1"/>
  <c r="H101" i="9" s="1"/>
  <c r="I100" i="9"/>
  <c r="A100" i="9" a="1"/>
  <c r="A100" i="9" s="1"/>
  <c r="H100" i="9" s="1"/>
  <c r="I99" i="9"/>
  <c r="A99" i="9" a="1"/>
  <c r="A99" i="9" s="1"/>
  <c r="H99" i="9" s="1"/>
  <c r="I98" i="9"/>
  <c r="A98" i="9" a="1"/>
  <c r="A98" i="9" s="1"/>
  <c r="H98" i="9" s="1"/>
  <c r="I97" i="9"/>
  <c r="A97" i="9" a="1"/>
  <c r="A97" i="9" s="1"/>
  <c r="H97" i="9" s="1"/>
  <c r="I96" i="9"/>
  <c r="A96" i="9" a="1"/>
  <c r="A96" i="9" s="1"/>
  <c r="H96" i="9" s="1"/>
  <c r="I95" i="9"/>
  <c r="A95" i="9" a="1"/>
  <c r="A95" i="9" s="1"/>
  <c r="H95" i="9" s="1"/>
  <c r="I94" i="9"/>
  <c r="A94" i="9" a="1"/>
  <c r="A94" i="9" s="1"/>
  <c r="H94" i="9" s="1"/>
  <c r="I93" i="9"/>
  <c r="A93" i="9" a="1"/>
  <c r="A93" i="9" s="1"/>
  <c r="H93" i="9" s="1"/>
  <c r="I92" i="9"/>
  <c r="A92" i="9" a="1"/>
  <c r="A92" i="9" s="1"/>
  <c r="H92" i="9" s="1"/>
  <c r="I91" i="9"/>
  <c r="A91" i="9" a="1"/>
  <c r="A91" i="9" s="1"/>
  <c r="H91" i="9" s="1"/>
  <c r="I90" i="9"/>
  <c r="A90" i="9" a="1"/>
  <c r="A90" i="9" s="1"/>
  <c r="H90" i="9" s="1"/>
  <c r="I89" i="9"/>
  <c r="A89" i="9" a="1"/>
  <c r="A89" i="9" s="1"/>
  <c r="H89" i="9" s="1"/>
  <c r="I88" i="9"/>
  <c r="A88" i="9" a="1"/>
  <c r="A88" i="9" s="1"/>
  <c r="H88" i="9" s="1"/>
  <c r="I87" i="9"/>
  <c r="A87" i="9" a="1"/>
  <c r="A87" i="9" s="1"/>
  <c r="H87" i="9" s="1"/>
  <c r="I86" i="9"/>
  <c r="A86" i="9" a="1"/>
  <c r="A86" i="9" s="1"/>
  <c r="H86" i="9" s="1"/>
  <c r="I85" i="9"/>
  <c r="A85" i="9" a="1"/>
  <c r="A85" i="9" s="1"/>
  <c r="H85" i="9" s="1"/>
  <c r="I84" i="9"/>
  <c r="A84" i="9" a="1"/>
  <c r="A84" i="9" s="1"/>
  <c r="H84" i="9" s="1"/>
  <c r="I83" i="9"/>
  <c r="A83" i="9" a="1"/>
  <c r="A83" i="9" s="1"/>
  <c r="H83" i="9" s="1"/>
  <c r="I82" i="9"/>
  <c r="A82" i="9" a="1"/>
  <c r="A82" i="9" s="1"/>
  <c r="H82" i="9" s="1"/>
  <c r="I81" i="9"/>
  <c r="A81" i="9" a="1"/>
  <c r="A81" i="9" s="1"/>
  <c r="H81" i="9" s="1"/>
  <c r="I80" i="9"/>
  <c r="A80" i="9" a="1"/>
  <c r="A80" i="9" s="1"/>
  <c r="H80" i="9" s="1"/>
  <c r="I79" i="9"/>
  <c r="A79" i="9" a="1"/>
  <c r="A79" i="9" s="1"/>
  <c r="H79" i="9" s="1"/>
  <c r="I78" i="9"/>
  <c r="A78" i="9" a="1"/>
  <c r="A78" i="9" s="1"/>
  <c r="H78" i="9" s="1"/>
  <c r="I77" i="9"/>
  <c r="A77" i="9" a="1"/>
  <c r="A77" i="9" s="1"/>
  <c r="H77" i="9" s="1"/>
  <c r="I76" i="9"/>
  <c r="A76" i="9" a="1"/>
  <c r="A76" i="9" s="1"/>
  <c r="H76" i="9" s="1"/>
  <c r="I75" i="9"/>
  <c r="A75" i="9" a="1"/>
  <c r="A75" i="9" s="1"/>
  <c r="H75" i="9" s="1"/>
  <c r="I74" i="9"/>
  <c r="A74" i="9" a="1"/>
  <c r="A74" i="9" s="1"/>
  <c r="H74" i="9" s="1"/>
  <c r="I73" i="9"/>
  <c r="A73" i="9" a="1"/>
  <c r="A73" i="9" s="1"/>
  <c r="H73" i="9" s="1"/>
  <c r="I72" i="9"/>
  <c r="A72" i="9" a="1"/>
  <c r="A72" i="9" s="1"/>
  <c r="H72" i="9" s="1"/>
  <c r="I71" i="9"/>
  <c r="A71" i="9" a="1"/>
  <c r="A71" i="9" s="1"/>
  <c r="H71" i="9" s="1"/>
  <c r="I70" i="9"/>
  <c r="A70" i="9" a="1"/>
  <c r="A70" i="9" s="1"/>
  <c r="H70" i="9" s="1"/>
  <c r="I69" i="9"/>
  <c r="A69" i="9" a="1"/>
  <c r="A69" i="9" s="1"/>
  <c r="H69" i="9" s="1"/>
  <c r="I68" i="9"/>
  <c r="A68" i="9" a="1"/>
  <c r="A68" i="9" s="1"/>
  <c r="H68" i="9" s="1"/>
  <c r="I67" i="9"/>
  <c r="A67" i="9" a="1"/>
  <c r="A67" i="9" s="1"/>
  <c r="H67" i="9" s="1"/>
  <c r="I66" i="9"/>
  <c r="A66" i="9" a="1"/>
  <c r="A66" i="9" s="1"/>
  <c r="H66" i="9" s="1"/>
  <c r="I65" i="9"/>
  <c r="A65" i="9" a="1"/>
  <c r="A65" i="9" s="1"/>
  <c r="H65" i="9" s="1"/>
  <c r="I64" i="9"/>
  <c r="A64" i="9" a="1"/>
  <c r="A64" i="9" s="1"/>
  <c r="H64" i="9" s="1"/>
  <c r="I63" i="9"/>
  <c r="A63" i="9" a="1"/>
  <c r="A63" i="9" s="1"/>
  <c r="H63" i="9" s="1"/>
  <c r="I62" i="9"/>
  <c r="A62" i="9" a="1"/>
  <c r="A62" i="9" s="1"/>
  <c r="H62" i="9" s="1"/>
  <c r="I61" i="9"/>
  <c r="A61" i="9" a="1"/>
  <c r="A61" i="9" s="1"/>
  <c r="H61" i="9" s="1"/>
  <c r="I60" i="9"/>
  <c r="A60" i="9" a="1"/>
  <c r="A60" i="9" s="1"/>
  <c r="H60" i="9" s="1"/>
  <c r="I59" i="9"/>
  <c r="A59" i="9" a="1"/>
  <c r="A59" i="9" s="1"/>
  <c r="H59" i="9" s="1"/>
  <c r="I58" i="9"/>
  <c r="A58" i="9" a="1"/>
  <c r="A58" i="9" s="1"/>
  <c r="H58" i="9" s="1"/>
  <c r="I57" i="9"/>
  <c r="A57" i="9" a="1"/>
  <c r="A57" i="9" s="1"/>
  <c r="H57" i="9" s="1"/>
  <c r="I56" i="9"/>
  <c r="A56" i="9" a="1"/>
  <c r="A56" i="9" s="1"/>
  <c r="H56" i="9" s="1"/>
  <c r="I55" i="9"/>
  <c r="A55" i="9" a="1"/>
  <c r="A55" i="9" s="1"/>
  <c r="H55" i="9" s="1"/>
  <c r="I54" i="9"/>
  <c r="A54" i="9" a="1"/>
  <c r="A54" i="9" s="1"/>
  <c r="H54" i="9" s="1"/>
  <c r="I53" i="9"/>
  <c r="A53" i="9" a="1"/>
  <c r="A53" i="9" s="1"/>
  <c r="H53" i="9" s="1"/>
  <c r="I52" i="9"/>
  <c r="A52" i="9" a="1"/>
  <c r="A52" i="9" s="1"/>
  <c r="H52" i="9" s="1"/>
  <c r="I51" i="9"/>
  <c r="A51" i="9" a="1"/>
  <c r="A51" i="9" s="1"/>
  <c r="H51" i="9" s="1"/>
  <c r="I50" i="9"/>
  <c r="A50" i="9" a="1"/>
  <c r="A50" i="9" s="1"/>
  <c r="H50" i="9" s="1"/>
  <c r="I49" i="9"/>
  <c r="A49" i="9" a="1"/>
  <c r="A49" i="9" s="1"/>
  <c r="H49" i="9" s="1"/>
  <c r="I48" i="9"/>
  <c r="A48" i="9" a="1"/>
  <c r="A48" i="9" s="1"/>
  <c r="H48" i="9" s="1"/>
  <c r="I47" i="9"/>
  <c r="A47" i="9" a="1"/>
  <c r="A47" i="9" s="1"/>
  <c r="H47" i="9" s="1"/>
  <c r="I46" i="9"/>
  <c r="A46" i="9" a="1"/>
  <c r="A46" i="9" s="1"/>
  <c r="H46" i="9" s="1"/>
  <c r="I45" i="9"/>
  <c r="A45" i="9" a="1"/>
  <c r="A45" i="9" s="1"/>
  <c r="H45" i="9" s="1"/>
  <c r="I44" i="9"/>
  <c r="A44" i="9" a="1"/>
  <c r="A44" i="9" s="1"/>
  <c r="H44" i="9" s="1"/>
  <c r="I43" i="9"/>
  <c r="A43" i="9" a="1"/>
  <c r="A43" i="9" s="1"/>
  <c r="H43" i="9" s="1"/>
  <c r="I42" i="9"/>
  <c r="A42" i="9" a="1"/>
  <c r="A42" i="9" s="1"/>
  <c r="H42" i="9" s="1"/>
  <c r="I41" i="9"/>
  <c r="A41" i="9" a="1"/>
  <c r="A41" i="9" s="1"/>
  <c r="H41" i="9" s="1"/>
  <c r="I40" i="9"/>
  <c r="A40" i="9" a="1"/>
  <c r="A40" i="9" s="1"/>
  <c r="H40" i="9" s="1"/>
  <c r="I39" i="9"/>
  <c r="A39" i="9" a="1"/>
  <c r="A39" i="9" s="1"/>
  <c r="H39" i="9" s="1"/>
  <c r="I38" i="9"/>
  <c r="A38" i="9" a="1"/>
  <c r="A38" i="9" s="1"/>
  <c r="H38" i="9" s="1"/>
  <c r="A37" i="9" a="1"/>
  <c r="A37" i="9" s="1"/>
  <c r="I30" i="9"/>
  <c r="A30" i="9" a="1"/>
  <c r="A30" i="9" s="1"/>
  <c r="I29" i="9"/>
  <c r="A29" i="9" a="1"/>
  <c r="A29" i="9" s="1"/>
  <c r="I28" i="9"/>
  <c r="A28" i="9" a="1"/>
  <c r="A28" i="9" s="1"/>
  <c r="I27" i="9"/>
  <c r="A27" i="9" a="1"/>
  <c r="A27" i="9" s="1"/>
  <c r="I26" i="9"/>
  <c r="A26" i="9" a="1"/>
  <c r="A26" i="9" s="1"/>
  <c r="I25" i="9"/>
  <c r="A25" i="9" a="1"/>
  <c r="A25" i="9" s="1"/>
  <c r="I24" i="9"/>
  <c r="A24" i="9" a="1"/>
  <c r="A24" i="9" s="1"/>
  <c r="I23" i="9"/>
  <c r="A23" i="9" a="1"/>
  <c r="A23" i="9" s="1"/>
  <c r="I22" i="9"/>
  <c r="A22" i="9" a="1"/>
  <c r="A22" i="9" s="1"/>
  <c r="I21" i="9"/>
  <c r="A21" i="9" a="1"/>
  <c r="A21" i="9" s="1"/>
  <c r="I20" i="9"/>
  <c r="A20" i="9" a="1"/>
  <c r="A20" i="9" s="1"/>
  <c r="I19" i="9"/>
  <c r="A19" i="9" a="1"/>
  <c r="A19" i="9" s="1"/>
  <c r="I18" i="9"/>
  <c r="A18" i="9" a="1"/>
  <c r="A18" i="9" s="1"/>
  <c r="I17" i="9"/>
  <c r="A17" i="9" a="1"/>
  <c r="A17" i="9" s="1"/>
  <c r="I16" i="9"/>
  <c r="A16" i="9" a="1"/>
  <c r="A16" i="9" s="1"/>
  <c r="I15" i="9"/>
  <c r="A15" i="9" a="1"/>
  <c r="A15" i="9" s="1"/>
  <c r="I14" i="9"/>
  <c r="A14" i="9" a="1"/>
  <c r="A14" i="9" s="1"/>
  <c r="I13" i="9"/>
  <c r="A13" i="9" a="1"/>
  <c r="A13" i="9" s="1"/>
  <c r="I12" i="9"/>
  <c r="A12" i="9" a="1"/>
  <c r="A12" i="9" s="1"/>
  <c r="I11" i="9"/>
  <c r="A11" i="9" a="1"/>
  <c r="A11" i="9" s="1"/>
  <c r="I10" i="9"/>
  <c r="A10" i="9" a="1"/>
  <c r="A10" i="9" s="1"/>
  <c r="I9" i="9"/>
  <c r="A9" i="9" a="1"/>
  <c r="A9" i="9" s="1"/>
  <c r="I8" i="9"/>
  <c r="A8" i="9" a="1"/>
  <c r="A8" i="9" s="1"/>
  <c r="I7" i="9"/>
  <c r="A7" i="9" a="1"/>
  <c r="A7" i="9" s="1"/>
  <c r="I6" i="9"/>
  <c r="A6" i="9" a="1"/>
  <c r="A6" i="9" s="1"/>
  <c r="I5" i="9"/>
  <c r="A5" i="9" a="1"/>
  <c r="A5" i="9" s="1"/>
  <c r="I4" i="9"/>
  <c r="A4" i="9" a="1"/>
  <c r="A4" i="9" s="1"/>
  <c r="I3" i="9"/>
  <c r="A3" i="9" a="1"/>
  <c r="A3" i="9" s="1"/>
  <c r="I2" i="9"/>
  <c r="A2" i="9" a="1"/>
  <c r="A2" i="9" s="1"/>
  <c r="X1500" i="8"/>
  <c r="Y1500" i="8" s="1"/>
  <c r="W1500" i="8"/>
  <c r="N1500" i="8"/>
  <c r="I1500" i="8"/>
  <c r="H1500" i="8" s="1"/>
  <c r="F1500" i="8"/>
  <c r="E1500" i="8"/>
  <c r="D1500" i="8"/>
  <c r="C1500" i="8"/>
  <c r="X1499" i="8"/>
  <c r="W1499" i="8"/>
  <c r="N1499" i="8"/>
  <c r="I1499" i="8"/>
  <c r="H1499" i="8" s="1"/>
  <c r="F1499" i="8"/>
  <c r="E1499" i="8"/>
  <c r="D1499" i="8"/>
  <c r="C1499" i="8"/>
  <c r="X1498" i="8"/>
  <c r="W1498" i="8"/>
  <c r="N1498" i="8"/>
  <c r="I1498" i="8"/>
  <c r="H1498" i="8" s="1"/>
  <c r="F1498" i="8"/>
  <c r="E1498" i="8"/>
  <c r="D1498" i="8"/>
  <c r="C1498" i="8"/>
  <c r="X1497" i="8"/>
  <c r="Y1497" i="8" s="1"/>
  <c r="W1497" i="8"/>
  <c r="N1497" i="8"/>
  <c r="I1497" i="8"/>
  <c r="H1497" i="8" s="1"/>
  <c r="F1497" i="8"/>
  <c r="E1497" i="8"/>
  <c r="D1497" i="8"/>
  <c r="C1497" i="8"/>
  <c r="X1496" i="8"/>
  <c r="Y1496" i="8" s="1"/>
  <c r="W1496" i="8"/>
  <c r="N1496" i="8"/>
  <c r="I1496" i="8"/>
  <c r="H1496" i="8" s="1"/>
  <c r="F1496" i="8"/>
  <c r="E1496" i="8"/>
  <c r="D1496" i="8"/>
  <c r="C1496" i="8"/>
  <c r="X1495" i="8"/>
  <c r="W1495" i="8"/>
  <c r="N1495" i="8"/>
  <c r="I1495" i="8"/>
  <c r="H1495" i="8" s="1"/>
  <c r="F1495" i="8"/>
  <c r="E1495" i="8"/>
  <c r="D1495" i="8"/>
  <c r="C1495" i="8"/>
  <c r="X1494" i="8"/>
  <c r="Y1494" i="8" s="1"/>
  <c r="W1494" i="8"/>
  <c r="N1494" i="8"/>
  <c r="I1494" i="8"/>
  <c r="H1494" i="8" s="1"/>
  <c r="F1494" i="8"/>
  <c r="E1494" i="8"/>
  <c r="D1494" i="8"/>
  <c r="C1494" i="8"/>
  <c r="X1493" i="8"/>
  <c r="W1493" i="8"/>
  <c r="N1493" i="8"/>
  <c r="I1493" i="8"/>
  <c r="H1493" i="8" s="1"/>
  <c r="F1493" i="8"/>
  <c r="E1493" i="8"/>
  <c r="D1493" i="8"/>
  <c r="C1493" i="8"/>
  <c r="X1492" i="8"/>
  <c r="Y1492" i="8" s="1"/>
  <c r="W1492" i="8"/>
  <c r="N1492" i="8"/>
  <c r="I1492" i="8"/>
  <c r="H1492" i="8" s="1"/>
  <c r="F1492" i="8"/>
  <c r="E1492" i="8"/>
  <c r="D1492" i="8"/>
  <c r="C1492" i="8"/>
  <c r="X1491" i="8"/>
  <c r="W1491" i="8"/>
  <c r="N1491" i="8"/>
  <c r="I1491" i="8"/>
  <c r="H1491" i="8" s="1"/>
  <c r="C1491" i="8"/>
  <c r="X1490" i="8"/>
  <c r="Z1490" i="8" s="1"/>
  <c r="W1490" i="8"/>
  <c r="N1490" i="8"/>
  <c r="I1490" i="8"/>
  <c r="H1490" i="8" s="1"/>
  <c r="F1490" i="8"/>
  <c r="E1490" i="8"/>
  <c r="D1490" i="8"/>
  <c r="C1490" i="8"/>
  <c r="X1489" i="8"/>
  <c r="Y1489" i="8" s="1"/>
  <c r="W1489" i="8"/>
  <c r="N1489" i="8"/>
  <c r="I1489" i="8"/>
  <c r="H1489" i="8" s="1"/>
  <c r="F1489" i="8"/>
  <c r="E1489" i="8"/>
  <c r="D1489" i="8"/>
  <c r="C1489" i="8"/>
  <c r="X1488" i="8"/>
  <c r="Y1488" i="8" s="1"/>
  <c r="W1488" i="8"/>
  <c r="N1488" i="8"/>
  <c r="I1488" i="8"/>
  <c r="H1488" i="8" s="1"/>
  <c r="F1488" i="8"/>
  <c r="E1488" i="8"/>
  <c r="D1488" i="8"/>
  <c r="C1488" i="8"/>
  <c r="X1487" i="8"/>
  <c r="W1487" i="8"/>
  <c r="N1487" i="8"/>
  <c r="I1487" i="8"/>
  <c r="H1487" i="8" s="1"/>
  <c r="F1487" i="8"/>
  <c r="E1487" i="8"/>
  <c r="D1487" i="8"/>
  <c r="C1487" i="8"/>
  <c r="X1486" i="8"/>
  <c r="Z1486" i="8" s="1"/>
  <c r="W1486" i="8"/>
  <c r="N1486" i="8"/>
  <c r="I1486" i="8"/>
  <c r="H1486" i="8" s="1"/>
  <c r="F1486" i="8"/>
  <c r="E1486" i="8"/>
  <c r="D1486" i="8"/>
  <c r="C1486" i="8"/>
  <c r="X1485" i="8"/>
  <c r="W1485" i="8"/>
  <c r="N1485" i="8"/>
  <c r="I1485" i="8"/>
  <c r="H1485" i="8" s="1"/>
  <c r="F1485" i="8"/>
  <c r="E1485" i="8"/>
  <c r="D1485" i="8"/>
  <c r="C1485" i="8"/>
  <c r="X1484" i="8"/>
  <c r="Y1484" i="8" s="1"/>
  <c r="W1484" i="8"/>
  <c r="N1484" i="8"/>
  <c r="I1484" i="8"/>
  <c r="H1484" i="8" s="1"/>
  <c r="F1484" i="8"/>
  <c r="E1484" i="8"/>
  <c r="D1484" i="8"/>
  <c r="C1484" i="8"/>
  <c r="X1483" i="8"/>
  <c r="W1483" i="8"/>
  <c r="N1483" i="8"/>
  <c r="I1483" i="8"/>
  <c r="H1483" i="8" s="1"/>
  <c r="F1483" i="8"/>
  <c r="E1483" i="8"/>
  <c r="D1483" i="8"/>
  <c r="C1483" i="8"/>
  <c r="X1482" i="8"/>
  <c r="Y1482" i="8" s="1"/>
  <c r="W1482" i="8"/>
  <c r="N1482" i="8"/>
  <c r="I1482" i="8"/>
  <c r="H1482" i="8" s="1"/>
  <c r="F1482" i="8"/>
  <c r="E1482" i="8"/>
  <c r="D1482" i="8"/>
  <c r="C1482" i="8"/>
  <c r="X1481" i="8"/>
  <c r="W1481" i="8"/>
  <c r="N1481" i="8"/>
  <c r="I1481" i="8"/>
  <c r="H1481" i="8" s="1"/>
  <c r="F1481" i="8"/>
  <c r="E1481" i="8"/>
  <c r="D1481" i="8"/>
  <c r="C1481" i="8"/>
  <c r="X1480" i="8"/>
  <c r="Y1480" i="8" s="1"/>
  <c r="W1480" i="8"/>
  <c r="N1480" i="8"/>
  <c r="I1480" i="8"/>
  <c r="H1480" i="8" s="1"/>
  <c r="F1480" i="8"/>
  <c r="E1480" i="8"/>
  <c r="D1480" i="8"/>
  <c r="C1480" i="8"/>
  <c r="X1479" i="8"/>
  <c r="W1479" i="8"/>
  <c r="N1479" i="8"/>
  <c r="I1479" i="8"/>
  <c r="H1479" i="8" s="1"/>
  <c r="F1479" i="8"/>
  <c r="E1479" i="8"/>
  <c r="D1479" i="8"/>
  <c r="C1479" i="8"/>
  <c r="X1478" i="8"/>
  <c r="W1478" i="8"/>
  <c r="N1478" i="8"/>
  <c r="I1478" i="8"/>
  <c r="H1478" i="8" s="1"/>
  <c r="F1478" i="8"/>
  <c r="E1478" i="8"/>
  <c r="D1478" i="8"/>
  <c r="C1478" i="8"/>
  <c r="X1477" i="8"/>
  <c r="W1477" i="8"/>
  <c r="N1477" i="8"/>
  <c r="I1477" i="8"/>
  <c r="H1477" i="8" s="1"/>
  <c r="F1477" i="8"/>
  <c r="E1477" i="8"/>
  <c r="D1477" i="8"/>
  <c r="C1477" i="8"/>
  <c r="X1476" i="8"/>
  <c r="Y1476" i="8" s="1"/>
  <c r="W1476" i="8"/>
  <c r="N1476" i="8"/>
  <c r="I1476" i="8"/>
  <c r="H1476" i="8" s="1"/>
  <c r="F1476" i="8"/>
  <c r="E1476" i="8"/>
  <c r="D1476" i="8"/>
  <c r="C1476" i="8"/>
  <c r="X1475" i="8"/>
  <c r="W1475" i="8"/>
  <c r="N1475" i="8"/>
  <c r="I1475" i="8"/>
  <c r="H1475" i="8" s="1"/>
  <c r="F1475" i="8"/>
  <c r="E1475" i="8"/>
  <c r="D1475" i="8"/>
  <c r="C1475" i="8"/>
  <c r="X1474" i="8"/>
  <c r="Y1474" i="8" s="1"/>
  <c r="W1474" i="8"/>
  <c r="N1474" i="8"/>
  <c r="I1474" i="8"/>
  <c r="H1474" i="8" s="1"/>
  <c r="F1474" i="8"/>
  <c r="E1474" i="8"/>
  <c r="D1474" i="8"/>
  <c r="C1474" i="8"/>
  <c r="X1473" i="8"/>
  <c r="W1473" i="8"/>
  <c r="N1473" i="8"/>
  <c r="I1473" i="8"/>
  <c r="H1473" i="8" s="1"/>
  <c r="F1473" i="8"/>
  <c r="E1473" i="8"/>
  <c r="D1473" i="8"/>
  <c r="C1473" i="8"/>
  <c r="X1472" i="8"/>
  <c r="Y1472" i="8" s="1"/>
  <c r="W1472" i="8"/>
  <c r="N1472" i="8"/>
  <c r="I1472" i="8"/>
  <c r="H1472" i="8" s="1"/>
  <c r="F1472" i="8"/>
  <c r="E1472" i="8"/>
  <c r="D1472" i="8"/>
  <c r="C1472" i="8"/>
  <c r="X1471" i="8"/>
  <c r="Y1471" i="8" s="1"/>
  <c r="W1471" i="8"/>
  <c r="N1471" i="8"/>
  <c r="I1471" i="8"/>
  <c r="H1471" i="8" s="1"/>
  <c r="F1471" i="8"/>
  <c r="E1471" i="8"/>
  <c r="D1471" i="8"/>
  <c r="C1471" i="8"/>
  <c r="X1470" i="8"/>
  <c r="W1470" i="8"/>
  <c r="N1470" i="8"/>
  <c r="I1470" i="8"/>
  <c r="H1470" i="8" s="1"/>
  <c r="F1470" i="8"/>
  <c r="E1470" i="8"/>
  <c r="D1470" i="8"/>
  <c r="C1470" i="8"/>
  <c r="X1469" i="8"/>
  <c r="W1469" i="8"/>
  <c r="N1469" i="8"/>
  <c r="I1469" i="8"/>
  <c r="H1469" i="8" s="1"/>
  <c r="F1469" i="8"/>
  <c r="E1469" i="8"/>
  <c r="D1469" i="8"/>
  <c r="C1469" i="8"/>
  <c r="X1468" i="8"/>
  <c r="Y1468" i="8" s="1"/>
  <c r="W1468" i="8"/>
  <c r="N1468" i="8"/>
  <c r="I1468" i="8"/>
  <c r="H1468" i="8" s="1"/>
  <c r="F1468" i="8"/>
  <c r="E1468" i="8"/>
  <c r="D1468" i="8"/>
  <c r="C1468" i="8"/>
  <c r="X1467" i="8"/>
  <c r="Y1467" i="8" s="1"/>
  <c r="W1467" i="8"/>
  <c r="N1467" i="8"/>
  <c r="I1467" i="8"/>
  <c r="H1467" i="8" s="1"/>
  <c r="F1467" i="8"/>
  <c r="E1467" i="8"/>
  <c r="D1467" i="8"/>
  <c r="C1467" i="8"/>
  <c r="X1466" i="8"/>
  <c r="W1466" i="8"/>
  <c r="N1466" i="8"/>
  <c r="I1466" i="8"/>
  <c r="H1466" i="8" s="1"/>
  <c r="F1466" i="8"/>
  <c r="E1466" i="8"/>
  <c r="D1466" i="8"/>
  <c r="C1466" i="8"/>
  <c r="X1465" i="8"/>
  <c r="W1465" i="8"/>
  <c r="N1465" i="8"/>
  <c r="I1465" i="8"/>
  <c r="H1465" i="8" s="1"/>
  <c r="F1465" i="8"/>
  <c r="E1465" i="8"/>
  <c r="D1465" i="8"/>
  <c r="C1465" i="8"/>
  <c r="X1464" i="8"/>
  <c r="Y1464" i="8" s="1"/>
  <c r="W1464" i="8"/>
  <c r="N1464" i="8"/>
  <c r="I1464" i="8"/>
  <c r="H1464" i="8" s="1"/>
  <c r="F1464" i="8"/>
  <c r="E1464" i="8"/>
  <c r="D1464" i="8"/>
  <c r="C1464" i="8"/>
  <c r="X1463" i="8"/>
  <c r="Y1463" i="8" s="1"/>
  <c r="W1463" i="8"/>
  <c r="N1463" i="8"/>
  <c r="I1463" i="8"/>
  <c r="H1463" i="8" s="1"/>
  <c r="F1463" i="8"/>
  <c r="E1463" i="8"/>
  <c r="D1463" i="8"/>
  <c r="C1463" i="8"/>
  <c r="X1462" i="8"/>
  <c r="Z1462" i="8" s="1"/>
  <c r="W1462" i="8"/>
  <c r="N1462" i="8"/>
  <c r="I1462" i="8"/>
  <c r="H1462" i="8" s="1"/>
  <c r="F1462" i="8"/>
  <c r="E1462" i="8"/>
  <c r="D1462" i="8"/>
  <c r="C1462" i="8"/>
  <c r="X1461" i="8"/>
  <c r="W1461" i="8"/>
  <c r="N1461" i="8"/>
  <c r="I1461" i="8"/>
  <c r="H1461" i="8" s="1"/>
  <c r="F1461" i="8"/>
  <c r="E1461" i="8"/>
  <c r="D1461" i="8"/>
  <c r="C1461" i="8"/>
  <c r="X1460" i="8"/>
  <c r="Y1460" i="8" s="1"/>
  <c r="W1460" i="8"/>
  <c r="N1460" i="8"/>
  <c r="I1460" i="8"/>
  <c r="H1460" i="8" s="1"/>
  <c r="F1460" i="8"/>
  <c r="E1460" i="8"/>
  <c r="D1460" i="8"/>
  <c r="C1460" i="8"/>
  <c r="X1459" i="8"/>
  <c r="W1459" i="8"/>
  <c r="N1459" i="8"/>
  <c r="I1459" i="8"/>
  <c r="H1459" i="8" s="1"/>
  <c r="F1459" i="8"/>
  <c r="E1459" i="8"/>
  <c r="D1459" i="8"/>
  <c r="C1459" i="8"/>
  <c r="X1458" i="8"/>
  <c r="W1458" i="8"/>
  <c r="N1458" i="8"/>
  <c r="I1458" i="8"/>
  <c r="H1458" i="8" s="1"/>
  <c r="F1458" i="8"/>
  <c r="E1458" i="8"/>
  <c r="D1458" i="8"/>
  <c r="C1458" i="8"/>
  <c r="X1457" i="8"/>
  <c r="W1457" i="8"/>
  <c r="N1457" i="8"/>
  <c r="I1457" i="8"/>
  <c r="H1457" i="8" s="1"/>
  <c r="F1457" i="8"/>
  <c r="E1457" i="8"/>
  <c r="D1457" i="8"/>
  <c r="C1457" i="8"/>
  <c r="X1456" i="8"/>
  <c r="Y1456" i="8" s="1"/>
  <c r="W1456" i="8"/>
  <c r="N1456" i="8"/>
  <c r="I1456" i="8"/>
  <c r="H1456" i="8" s="1"/>
  <c r="F1456" i="8"/>
  <c r="E1456" i="8"/>
  <c r="D1456" i="8"/>
  <c r="C1456" i="8"/>
  <c r="X1455" i="8"/>
  <c r="Y1455" i="8" s="1"/>
  <c r="W1455" i="8"/>
  <c r="N1455" i="8"/>
  <c r="I1455" i="8"/>
  <c r="H1455" i="8" s="1"/>
  <c r="F1455" i="8"/>
  <c r="E1455" i="8"/>
  <c r="D1455" i="8"/>
  <c r="C1455" i="8"/>
  <c r="X1454" i="8"/>
  <c r="Y1454" i="8" s="1"/>
  <c r="W1454" i="8"/>
  <c r="N1454" i="8"/>
  <c r="I1454" i="8"/>
  <c r="H1454" i="8" s="1"/>
  <c r="F1454" i="8"/>
  <c r="E1454" i="8"/>
  <c r="D1454" i="8"/>
  <c r="C1454" i="8"/>
  <c r="X1453" i="8"/>
  <c r="W1453" i="8"/>
  <c r="N1453" i="8"/>
  <c r="I1453" i="8"/>
  <c r="H1453" i="8" s="1"/>
  <c r="F1453" i="8"/>
  <c r="E1453" i="8"/>
  <c r="D1453" i="8"/>
  <c r="C1453" i="8"/>
  <c r="X1452" i="8"/>
  <c r="Y1452" i="8" s="1"/>
  <c r="W1452" i="8"/>
  <c r="N1452" i="8"/>
  <c r="I1452" i="8"/>
  <c r="H1452" i="8" s="1"/>
  <c r="F1452" i="8"/>
  <c r="E1452" i="8"/>
  <c r="D1452" i="8"/>
  <c r="C1452" i="8"/>
  <c r="X1451" i="8"/>
  <c r="W1451" i="8"/>
  <c r="N1451" i="8"/>
  <c r="I1451" i="8"/>
  <c r="H1451" i="8" s="1"/>
  <c r="F1451" i="8"/>
  <c r="E1451" i="8"/>
  <c r="D1451" i="8"/>
  <c r="C1451" i="8"/>
  <c r="X1450" i="8"/>
  <c r="W1450" i="8"/>
  <c r="N1450" i="8"/>
  <c r="I1450" i="8"/>
  <c r="H1450" i="8" s="1"/>
  <c r="F1450" i="8"/>
  <c r="E1450" i="8"/>
  <c r="D1450" i="8"/>
  <c r="C1450" i="8"/>
  <c r="X1449" i="8"/>
  <c r="W1449" i="8"/>
  <c r="N1449" i="8"/>
  <c r="I1449" i="8"/>
  <c r="H1449" i="8" s="1"/>
  <c r="F1449" i="8"/>
  <c r="E1449" i="8"/>
  <c r="D1449" i="8"/>
  <c r="C1449" i="8"/>
  <c r="X1448" i="8"/>
  <c r="Y1448" i="8" s="1"/>
  <c r="W1448" i="8"/>
  <c r="N1448" i="8"/>
  <c r="I1448" i="8"/>
  <c r="H1448" i="8" s="1"/>
  <c r="F1448" i="8"/>
  <c r="E1448" i="8"/>
  <c r="D1448" i="8"/>
  <c r="C1448" i="8"/>
  <c r="X1447" i="8"/>
  <c r="W1447" i="8"/>
  <c r="N1447" i="8"/>
  <c r="I1447" i="8"/>
  <c r="H1447" i="8" s="1"/>
  <c r="F1447" i="8"/>
  <c r="E1447" i="8"/>
  <c r="D1447" i="8"/>
  <c r="C1447" i="8"/>
  <c r="X1446" i="8"/>
  <c r="Z1446" i="8" s="1"/>
  <c r="W1446" i="8"/>
  <c r="N1446" i="8"/>
  <c r="I1446" i="8"/>
  <c r="H1446" i="8" s="1"/>
  <c r="F1446" i="8"/>
  <c r="E1446" i="8"/>
  <c r="D1446" i="8"/>
  <c r="C1446" i="8"/>
  <c r="X1445" i="8"/>
  <c r="W1445" i="8"/>
  <c r="N1445" i="8"/>
  <c r="I1445" i="8"/>
  <c r="H1445" i="8" s="1"/>
  <c r="F1445" i="8"/>
  <c r="E1445" i="8"/>
  <c r="D1445" i="8"/>
  <c r="C1445" i="8"/>
  <c r="X1444" i="8"/>
  <c r="Y1444" i="8" s="1"/>
  <c r="W1444" i="8"/>
  <c r="N1444" i="8"/>
  <c r="I1444" i="8"/>
  <c r="H1444" i="8" s="1"/>
  <c r="F1444" i="8"/>
  <c r="E1444" i="8"/>
  <c r="D1444" i="8"/>
  <c r="C1444" i="8"/>
  <c r="X1443" i="8"/>
  <c r="Y1443" i="8" s="1"/>
  <c r="W1443" i="8"/>
  <c r="N1443" i="8"/>
  <c r="I1443" i="8"/>
  <c r="H1443" i="8" s="1"/>
  <c r="F1443" i="8"/>
  <c r="E1443" i="8"/>
  <c r="D1443" i="8"/>
  <c r="C1443" i="8"/>
  <c r="X1442" i="8"/>
  <c r="W1442" i="8"/>
  <c r="N1442" i="8"/>
  <c r="I1442" i="8"/>
  <c r="H1442" i="8" s="1"/>
  <c r="F1442" i="8"/>
  <c r="E1442" i="8"/>
  <c r="D1442" i="8"/>
  <c r="C1442" i="8"/>
  <c r="X1441" i="8"/>
  <c r="Y1441" i="8" s="1"/>
  <c r="W1441" i="8"/>
  <c r="N1441" i="8"/>
  <c r="I1441" i="8"/>
  <c r="H1441" i="8" s="1"/>
  <c r="F1441" i="8"/>
  <c r="E1441" i="8"/>
  <c r="D1441" i="8"/>
  <c r="C1441" i="8"/>
  <c r="X1440" i="8"/>
  <c r="Y1440" i="8" s="1"/>
  <c r="W1440" i="8"/>
  <c r="N1440" i="8"/>
  <c r="I1440" i="8"/>
  <c r="H1440" i="8" s="1"/>
  <c r="F1440" i="8"/>
  <c r="E1440" i="8"/>
  <c r="D1440" i="8"/>
  <c r="C1440" i="8"/>
  <c r="X1439" i="8"/>
  <c r="W1439" i="8"/>
  <c r="N1439" i="8"/>
  <c r="I1439" i="8"/>
  <c r="H1439" i="8" s="1"/>
  <c r="F1439" i="8"/>
  <c r="E1439" i="8"/>
  <c r="D1439" i="8"/>
  <c r="C1439" i="8"/>
  <c r="X1438" i="8"/>
  <c r="Y1438" i="8" s="1"/>
  <c r="W1438" i="8"/>
  <c r="N1438" i="8"/>
  <c r="I1438" i="8"/>
  <c r="H1438" i="8" s="1"/>
  <c r="F1438" i="8"/>
  <c r="E1438" i="8"/>
  <c r="D1438" i="8"/>
  <c r="C1438" i="8"/>
  <c r="X1437" i="8"/>
  <c r="W1437" i="8"/>
  <c r="N1437" i="8"/>
  <c r="I1437" i="8"/>
  <c r="H1437" i="8" s="1"/>
  <c r="F1437" i="8"/>
  <c r="E1437" i="8"/>
  <c r="D1437" i="8"/>
  <c r="C1437" i="8"/>
  <c r="X1436" i="8"/>
  <c r="Y1436" i="8" s="1"/>
  <c r="W1436" i="8"/>
  <c r="N1436" i="8"/>
  <c r="I1436" i="8"/>
  <c r="H1436" i="8" s="1"/>
  <c r="F1436" i="8"/>
  <c r="E1436" i="8"/>
  <c r="D1436" i="8"/>
  <c r="C1436" i="8"/>
  <c r="X1435" i="8"/>
  <c r="W1435" i="8"/>
  <c r="N1435" i="8"/>
  <c r="I1435" i="8"/>
  <c r="H1435" i="8" s="1"/>
  <c r="F1435" i="8"/>
  <c r="E1435" i="8"/>
  <c r="D1435" i="8"/>
  <c r="C1435" i="8"/>
  <c r="X1434" i="8"/>
  <c r="W1434" i="8"/>
  <c r="N1434" i="8"/>
  <c r="I1434" i="8"/>
  <c r="H1434" i="8" s="1"/>
  <c r="F1434" i="8"/>
  <c r="E1434" i="8"/>
  <c r="D1434" i="8"/>
  <c r="C1434" i="8"/>
  <c r="X1433" i="8"/>
  <c r="Y1433" i="8" s="1"/>
  <c r="W1433" i="8"/>
  <c r="N1433" i="8"/>
  <c r="I1433" i="8"/>
  <c r="H1433" i="8" s="1"/>
  <c r="F1433" i="8"/>
  <c r="E1433" i="8"/>
  <c r="D1433" i="8"/>
  <c r="C1433" i="8"/>
  <c r="X1432" i="8"/>
  <c r="Y1432" i="8" s="1"/>
  <c r="W1432" i="8"/>
  <c r="N1432" i="8"/>
  <c r="I1432" i="8"/>
  <c r="H1432" i="8" s="1"/>
  <c r="F1432" i="8"/>
  <c r="E1432" i="8"/>
  <c r="D1432" i="8"/>
  <c r="C1432" i="8"/>
  <c r="X1431" i="8"/>
  <c r="W1431" i="8"/>
  <c r="N1431" i="8"/>
  <c r="I1431" i="8"/>
  <c r="H1431" i="8" s="1"/>
  <c r="F1431" i="8"/>
  <c r="E1431" i="8"/>
  <c r="D1431" i="8"/>
  <c r="C1431" i="8"/>
  <c r="X1430" i="8"/>
  <c r="W1430" i="8"/>
  <c r="N1430" i="8"/>
  <c r="I1430" i="8"/>
  <c r="H1430" i="8" s="1"/>
  <c r="F1430" i="8"/>
  <c r="E1430" i="8"/>
  <c r="D1430" i="8"/>
  <c r="C1430" i="8"/>
  <c r="X1429" i="8"/>
  <c r="W1429" i="8"/>
  <c r="N1429" i="8"/>
  <c r="I1429" i="8"/>
  <c r="H1429" i="8" s="1"/>
  <c r="F1429" i="8"/>
  <c r="E1429" i="8"/>
  <c r="D1429" i="8"/>
  <c r="C1429" i="8"/>
  <c r="X1428" i="8"/>
  <c r="Y1428" i="8" s="1"/>
  <c r="W1428" i="8"/>
  <c r="N1428" i="8"/>
  <c r="I1428" i="8"/>
  <c r="H1428" i="8" s="1"/>
  <c r="F1428" i="8"/>
  <c r="E1428" i="8"/>
  <c r="D1428" i="8"/>
  <c r="C1428" i="8"/>
  <c r="X1427" i="8"/>
  <c r="W1427" i="8"/>
  <c r="N1427" i="8"/>
  <c r="I1427" i="8"/>
  <c r="H1427" i="8" s="1"/>
  <c r="F1427" i="8"/>
  <c r="E1427" i="8"/>
  <c r="D1427" i="8"/>
  <c r="C1427" i="8"/>
  <c r="X1426" i="8"/>
  <c r="Z1426" i="8" s="1"/>
  <c r="W1426" i="8"/>
  <c r="N1426" i="8"/>
  <c r="I1426" i="8"/>
  <c r="H1426" i="8" s="1"/>
  <c r="F1426" i="8"/>
  <c r="E1426" i="8"/>
  <c r="D1426" i="8"/>
  <c r="C1426" i="8"/>
  <c r="X1425" i="8"/>
  <c r="Y1425" i="8" s="1"/>
  <c r="W1425" i="8"/>
  <c r="N1425" i="8"/>
  <c r="I1425" i="8"/>
  <c r="H1425" i="8" s="1"/>
  <c r="F1425" i="8"/>
  <c r="E1425" i="8"/>
  <c r="D1425" i="8"/>
  <c r="C1425" i="8"/>
  <c r="X1424" i="8"/>
  <c r="Y1424" i="8" s="1"/>
  <c r="W1424" i="8"/>
  <c r="N1424" i="8"/>
  <c r="I1424" i="8"/>
  <c r="H1424" i="8" s="1"/>
  <c r="F1424" i="8"/>
  <c r="E1424" i="8"/>
  <c r="D1424" i="8"/>
  <c r="C1424" i="8"/>
  <c r="X1423" i="8"/>
  <c r="W1423" i="8"/>
  <c r="N1423" i="8"/>
  <c r="I1423" i="8"/>
  <c r="H1423" i="8" s="1"/>
  <c r="F1423" i="8"/>
  <c r="E1423" i="8"/>
  <c r="D1423" i="8"/>
  <c r="C1423" i="8"/>
  <c r="X1422" i="8"/>
  <c r="Z1422" i="8" s="1"/>
  <c r="W1422" i="8"/>
  <c r="N1422" i="8"/>
  <c r="I1422" i="8"/>
  <c r="H1422" i="8" s="1"/>
  <c r="F1422" i="8"/>
  <c r="E1422" i="8"/>
  <c r="D1422" i="8"/>
  <c r="C1422" i="8"/>
  <c r="X1421" i="8"/>
  <c r="W1421" i="8"/>
  <c r="N1421" i="8"/>
  <c r="I1421" i="8"/>
  <c r="H1421" i="8" s="1"/>
  <c r="F1421" i="8"/>
  <c r="E1421" i="8"/>
  <c r="D1421" i="8"/>
  <c r="C1421" i="8"/>
  <c r="X1420" i="8"/>
  <c r="Y1420" i="8" s="1"/>
  <c r="W1420" i="8"/>
  <c r="N1420" i="8"/>
  <c r="I1420" i="8"/>
  <c r="H1420" i="8" s="1"/>
  <c r="F1420" i="8"/>
  <c r="E1420" i="8"/>
  <c r="D1420" i="8"/>
  <c r="C1420" i="8"/>
  <c r="X1419" i="8"/>
  <c r="W1419" i="8"/>
  <c r="N1419" i="8"/>
  <c r="I1419" i="8"/>
  <c r="H1419" i="8" s="1"/>
  <c r="F1419" i="8"/>
  <c r="E1419" i="8"/>
  <c r="D1419" i="8"/>
  <c r="C1419" i="8"/>
  <c r="X1418" i="8"/>
  <c r="Y1418" i="8" s="1"/>
  <c r="W1418" i="8"/>
  <c r="N1418" i="8"/>
  <c r="I1418" i="8"/>
  <c r="H1418" i="8" s="1"/>
  <c r="F1418" i="8"/>
  <c r="E1418" i="8"/>
  <c r="D1418" i="8"/>
  <c r="C1418" i="8"/>
  <c r="X1417" i="8"/>
  <c r="W1417" i="8"/>
  <c r="N1417" i="8"/>
  <c r="I1417" i="8"/>
  <c r="H1417" i="8" s="1"/>
  <c r="F1417" i="8"/>
  <c r="E1417" i="8"/>
  <c r="D1417" i="8"/>
  <c r="C1417" i="8"/>
  <c r="X1416" i="8"/>
  <c r="Y1416" i="8" s="1"/>
  <c r="W1416" i="8"/>
  <c r="N1416" i="8"/>
  <c r="I1416" i="8"/>
  <c r="H1416" i="8" s="1"/>
  <c r="F1416" i="8"/>
  <c r="E1416" i="8"/>
  <c r="D1416" i="8"/>
  <c r="C1416" i="8"/>
  <c r="X1415" i="8"/>
  <c r="Y1415" i="8" s="1"/>
  <c r="W1415" i="8"/>
  <c r="N1415" i="8"/>
  <c r="I1415" i="8"/>
  <c r="H1415" i="8" s="1"/>
  <c r="F1415" i="8"/>
  <c r="E1415" i="8"/>
  <c r="D1415" i="8"/>
  <c r="C1415" i="8"/>
  <c r="X1414" i="8"/>
  <c r="Z1414" i="8" s="1"/>
  <c r="W1414" i="8"/>
  <c r="N1414" i="8"/>
  <c r="I1414" i="8"/>
  <c r="H1414" i="8" s="1"/>
  <c r="F1414" i="8"/>
  <c r="E1414" i="8"/>
  <c r="D1414" i="8"/>
  <c r="C1414" i="8"/>
  <c r="X1413" i="8"/>
  <c r="W1413" i="8"/>
  <c r="N1413" i="8"/>
  <c r="I1413" i="8"/>
  <c r="H1413" i="8" s="1"/>
  <c r="F1413" i="8"/>
  <c r="E1413" i="8"/>
  <c r="D1413" i="8"/>
  <c r="C1413" i="8"/>
  <c r="X1412" i="8"/>
  <c r="Y1412" i="8" s="1"/>
  <c r="W1412" i="8"/>
  <c r="N1412" i="8"/>
  <c r="I1412" i="8"/>
  <c r="H1412" i="8" s="1"/>
  <c r="F1412" i="8"/>
  <c r="E1412" i="8"/>
  <c r="D1412" i="8"/>
  <c r="C1412" i="8"/>
  <c r="X1411" i="8"/>
  <c r="Y1411" i="8" s="1"/>
  <c r="W1411" i="8"/>
  <c r="N1411" i="8"/>
  <c r="I1411" i="8"/>
  <c r="H1411" i="8" s="1"/>
  <c r="F1411" i="8"/>
  <c r="E1411" i="8"/>
  <c r="D1411" i="8"/>
  <c r="C1411" i="8"/>
  <c r="X1410" i="8"/>
  <c r="Y1410" i="8" s="1"/>
  <c r="W1410" i="8"/>
  <c r="N1410" i="8"/>
  <c r="I1410" i="8"/>
  <c r="H1410" i="8" s="1"/>
  <c r="F1410" i="8"/>
  <c r="E1410" i="8"/>
  <c r="D1410" i="8"/>
  <c r="C1410" i="8"/>
  <c r="X1409" i="8"/>
  <c r="W1409" i="8"/>
  <c r="N1409" i="8"/>
  <c r="I1409" i="8"/>
  <c r="H1409" i="8" s="1"/>
  <c r="F1409" i="8"/>
  <c r="E1409" i="8"/>
  <c r="D1409" i="8"/>
  <c r="C1409" i="8"/>
  <c r="X1408" i="8"/>
  <c r="Y1408" i="8" s="1"/>
  <c r="W1408" i="8"/>
  <c r="N1408" i="8"/>
  <c r="I1408" i="8"/>
  <c r="H1408" i="8" s="1"/>
  <c r="F1408" i="8"/>
  <c r="E1408" i="8"/>
  <c r="D1408" i="8"/>
  <c r="C1408" i="8"/>
  <c r="X1407" i="8"/>
  <c r="Y1407" i="8" s="1"/>
  <c r="W1407" i="8"/>
  <c r="N1407" i="8"/>
  <c r="I1407" i="8"/>
  <c r="H1407" i="8" s="1"/>
  <c r="F1407" i="8"/>
  <c r="E1407" i="8"/>
  <c r="D1407" i="8"/>
  <c r="C1407" i="8"/>
  <c r="X1406" i="8"/>
  <c r="Y1406" i="8" s="1"/>
  <c r="W1406" i="8"/>
  <c r="N1406" i="8"/>
  <c r="I1406" i="8"/>
  <c r="H1406" i="8" s="1"/>
  <c r="F1406" i="8"/>
  <c r="E1406" i="8"/>
  <c r="D1406" i="8"/>
  <c r="C1406" i="8"/>
  <c r="X1405" i="8"/>
  <c r="W1405" i="8"/>
  <c r="N1405" i="8"/>
  <c r="I1405" i="8"/>
  <c r="H1405" i="8" s="1"/>
  <c r="F1405" i="8"/>
  <c r="E1405" i="8"/>
  <c r="D1405" i="8"/>
  <c r="C1405" i="8"/>
  <c r="X1404" i="8"/>
  <c r="Y1404" i="8" s="1"/>
  <c r="W1404" i="8"/>
  <c r="N1404" i="8"/>
  <c r="I1404" i="8"/>
  <c r="H1404" i="8" s="1"/>
  <c r="F1404" i="8"/>
  <c r="E1404" i="8"/>
  <c r="D1404" i="8"/>
  <c r="C1404" i="8"/>
  <c r="X1403" i="8"/>
  <c r="Y1403" i="8" s="1"/>
  <c r="W1403" i="8"/>
  <c r="N1403" i="8"/>
  <c r="I1403" i="8"/>
  <c r="H1403" i="8" s="1"/>
  <c r="F1403" i="8"/>
  <c r="E1403" i="8"/>
  <c r="D1403" i="8"/>
  <c r="C1403" i="8"/>
  <c r="X1402" i="8"/>
  <c r="W1402" i="8"/>
  <c r="N1402" i="8"/>
  <c r="I1402" i="8"/>
  <c r="H1402" i="8" s="1"/>
  <c r="F1402" i="8"/>
  <c r="E1402" i="8"/>
  <c r="D1402" i="8"/>
  <c r="C1402" i="8"/>
  <c r="X1401" i="8"/>
  <c r="W1401" i="8"/>
  <c r="N1401" i="8"/>
  <c r="I1401" i="8"/>
  <c r="H1401" i="8" s="1"/>
  <c r="F1401" i="8"/>
  <c r="E1401" i="8"/>
  <c r="D1401" i="8"/>
  <c r="C1401" i="8"/>
  <c r="X1400" i="8"/>
  <c r="Y1400" i="8" s="1"/>
  <c r="W1400" i="8"/>
  <c r="N1400" i="8"/>
  <c r="I1400" i="8"/>
  <c r="H1400" i="8" s="1"/>
  <c r="F1400" i="8"/>
  <c r="E1400" i="8"/>
  <c r="D1400" i="8"/>
  <c r="C1400" i="8"/>
  <c r="X1399" i="8"/>
  <c r="Y1399" i="8" s="1"/>
  <c r="W1399" i="8"/>
  <c r="N1399" i="8"/>
  <c r="I1399" i="8"/>
  <c r="H1399" i="8" s="1"/>
  <c r="F1399" i="8"/>
  <c r="E1399" i="8"/>
  <c r="D1399" i="8"/>
  <c r="C1399" i="8"/>
  <c r="X1398" i="8"/>
  <c r="Z1398" i="8" s="1"/>
  <c r="W1398" i="8"/>
  <c r="N1398" i="8"/>
  <c r="I1398" i="8"/>
  <c r="H1398" i="8" s="1"/>
  <c r="F1398" i="8"/>
  <c r="E1398" i="8"/>
  <c r="D1398" i="8"/>
  <c r="C1398" i="8"/>
  <c r="X1397" i="8"/>
  <c r="W1397" i="8"/>
  <c r="N1397" i="8"/>
  <c r="I1397" i="8"/>
  <c r="H1397" i="8" s="1"/>
  <c r="F1397" i="8"/>
  <c r="E1397" i="8"/>
  <c r="D1397" i="8"/>
  <c r="C1397" i="8"/>
  <c r="X1396" i="8"/>
  <c r="Y1396" i="8" s="1"/>
  <c r="W1396" i="8"/>
  <c r="N1396" i="8"/>
  <c r="I1396" i="8"/>
  <c r="H1396" i="8" s="1"/>
  <c r="F1396" i="8"/>
  <c r="E1396" i="8"/>
  <c r="D1396" i="8"/>
  <c r="C1396" i="8"/>
  <c r="X1395" i="8"/>
  <c r="W1395" i="8"/>
  <c r="N1395" i="8"/>
  <c r="I1395" i="8"/>
  <c r="H1395" i="8" s="1"/>
  <c r="F1395" i="8"/>
  <c r="E1395" i="8"/>
  <c r="D1395" i="8"/>
  <c r="C1395" i="8"/>
  <c r="X1394" i="8"/>
  <c r="W1394" i="8"/>
  <c r="N1394" i="8"/>
  <c r="I1394" i="8"/>
  <c r="H1394" i="8" s="1"/>
  <c r="F1394" i="8"/>
  <c r="E1394" i="8"/>
  <c r="D1394" i="8"/>
  <c r="C1394" i="8"/>
  <c r="X1393" i="8"/>
  <c r="Y1393" i="8" s="1"/>
  <c r="W1393" i="8"/>
  <c r="N1393" i="8"/>
  <c r="I1393" i="8"/>
  <c r="H1393" i="8" s="1"/>
  <c r="F1393" i="8"/>
  <c r="E1393" i="8"/>
  <c r="D1393" i="8"/>
  <c r="C1393" i="8"/>
  <c r="X1392" i="8"/>
  <c r="Y1392" i="8" s="1"/>
  <c r="W1392" i="8"/>
  <c r="N1392" i="8"/>
  <c r="I1392" i="8"/>
  <c r="H1392" i="8" s="1"/>
  <c r="F1392" i="8"/>
  <c r="E1392" i="8"/>
  <c r="D1392" i="8"/>
  <c r="C1392" i="8"/>
  <c r="X1391" i="8"/>
  <c r="Y1391" i="8" s="1"/>
  <c r="W1391" i="8"/>
  <c r="N1391" i="8"/>
  <c r="I1391" i="8"/>
  <c r="H1391" i="8" s="1"/>
  <c r="F1391" i="8"/>
  <c r="E1391" i="8"/>
  <c r="D1391" i="8"/>
  <c r="C1391" i="8"/>
  <c r="X1390" i="8"/>
  <c r="W1390" i="8"/>
  <c r="N1390" i="8"/>
  <c r="I1390" i="8"/>
  <c r="H1390" i="8" s="1"/>
  <c r="F1390" i="8"/>
  <c r="E1390" i="8"/>
  <c r="D1390" i="8"/>
  <c r="C1390" i="8"/>
  <c r="X1389" i="8"/>
  <c r="W1389" i="8"/>
  <c r="N1389" i="8"/>
  <c r="I1389" i="8"/>
  <c r="H1389" i="8" s="1"/>
  <c r="F1389" i="8"/>
  <c r="E1389" i="8"/>
  <c r="D1389" i="8"/>
  <c r="C1389" i="8"/>
  <c r="X1388" i="8"/>
  <c r="Y1388" i="8" s="1"/>
  <c r="W1388" i="8"/>
  <c r="N1388" i="8"/>
  <c r="I1388" i="8"/>
  <c r="H1388" i="8" s="1"/>
  <c r="F1388" i="8"/>
  <c r="E1388" i="8"/>
  <c r="D1388" i="8"/>
  <c r="C1388" i="8"/>
  <c r="X1387" i="8"/>
  <c r="Y1387" i="8" s="1"/>
  <c r="W1387" i="8"/>
  <c r="N1387" i="8"/>
  <c r="I1387" i="8"/>
  <c r="H1387" i="8" s="1"/>
  <c r="F1387" i="8"/>
  <c r="E1387" i="8"/>
  <c r="D1387" i="8"/>
  <c r="C1387" i="8"/>
  <c r="X1386" i="8"/>
  <c r="W1386" i="8"/>
  <c r="N1386" i="8"/>
  <c r="I1386" i="8"/>
  <c r="H1386" i="8" s="1"/>
  <c r="F1386" i="8"/>
  <c r="E1386" i="8"/>
  <c r="D1386" i="8"/>
  <c r="C1386" i="8"/>
  <c r="X1385" i="8"/>
  <c r="Y1385" i="8" s="1"/>
  <c r="W1385" i="8"/>
  <c r="N1385" i="8"/>
  <c r="I1385" i="8"/>
  <c r="H1385" i="8" s="1"/>
  <c r="F1385" i="8"/>
  <c r="E1385" i="8"/>
  <c r="D1385" i="8"/>
  <c r="C1385" i="8"/>
  <c r="X1384" i="8"/>
  <c r="Y1384" i="8" s="1"/>
  <c r="W1384" i="8"/>
  <c r="N1384" i="8"/>
  <c r="I1384" i="8"/>
  <c r="H1384" i="8" s="1"/>
  <c r="F1384" i="8"/>
  <c r="E1384" i="8"/>
  <c r="D1384" i="8"/>
  <c r="C1384" i="8"/>
  <c r="X1383" i="8"/>
  <c r="W1383" i="8"/>
  <c r="N1383" i="8"/>
  <c r="I1383" i="8"/>
  <c r="H1383" i="8" s="1"/>
  <c r="F1383" i="8"/>
  <c r="E1383" i="8"/>
  <c r="D1383" i="8"/>
  <c r="C1383" i="8"/>
  <c r="X1382" i="8"/>
  <c r="Y1382" i="8" s="1"/>
  <c r="W1382" i="8"/>
  <c r="N1382" i="8"/>
  <c r="I1382" i="8"/>
  <c r="H1382" i="8" s="1"/>
  <c r="F1382" i="8"/>
  <c r="E1382" i="8"/>
  <c r="D1382" i="8"/>
  <c r="C1382" i="8"/>
  <c r="X1381" i="8"/>
  <c r="W1381" i="8"/>
  <c r="N1381" i="8"/>
  <c r="I1381" i="8"/>
  <c r="H1381" i="8" s="1"/>
  <c r="F1381" i="8"/>
  <c r="E1381" i="8"/>
  <c r="D1381" i="8"/>
  <c r="C1381" i="8"/>
  <c r="X1380" i="8"/>
  <c r="Y1380" i="8" s="1"/>
  <c r="W1380" i="8"/>
  <c r="N1380" i="8"/>
  <c r="I1380" i="8"/>
  <c r="H1380" i="8" s="1"/>
  <c r="F1380" i="8"/>
  <c r="E1380" i="8"/>
  <c r="D1380" i="8"/>
  <c r="C1380" i="8"/>
  <c r="X1379" i="8"/>
  <c r="W1379" i="8"/>
  <c r="N1379" i="8"/>
  <c r="I1379" i="8"/>
  <c r="H1379" i="8" s="1"/>
  <c r="F1379" i="8"/>
  <c r="E1379" i="8"/>
  <c r="D1379" i="8"/>
  <c r="C1379" i="8"/>
  <c r="X1378" i="8"/>
  <c r="Y1378" i="8" s="1"/>
  <c r="W1378" i="8"/>
  <c r="N1378" i="8"/>
  <c r="I1378" i="8"/>
  <c r="H1378" i="8" s="1"/>
  <c r="F1378" i="8"/>
  <c r="E1378" i="8"/>
  <c r="D1378" i="8"/>
  <c r="C1378" i="8"/>
  <c r="X1377" i="8"/>
  <c r="Y1377" i="8" s="1"/>
  <c r="W1377" i="8"/>
  <c r="N1377" i="8"/>
  <c r="I1377" i="8"/>
  <c r="H1377" i="8" s="1"/>
  <c r="F1377" i="8"/>
  <c r="E1377" i="8"/>
  <c r="D1377" i="8"/>
  <c r="C1377" i="8"/>
  <c r="X1376" i="8"/>
  <c r="Y1376" i="8" s="1"/>
  <c r="W1376" i="8"/>
  <c r="N1376" i="8"/>
  <c r="I1376" i="8"/>
  <c r="H1376" i="8" s="1"/>
  <c r="F1376" i="8"/>
  <c r="E1376" i="8"/>
  <c r="D1376" i="8"/>
  <c r="C1376" i="8"/>
  <c r="X1375" i="8"/>
  <c r="W1375" i="8"/>
  <c r="N1375" i="8"/>
  <c r="I1375" i="8"/>
  <c r="H1375" i="8" s="1"/>
  <c r="F1375" i="8"/>
  <c r="E1375" i="8"/>
  <c r="D1375" i="8"/>
  <c r="C1375" i="8"/>
  <c r="X1374" i="8"/>
  <c r="Y1374" i="8" s="1"/>
  <c r="W1374" i="8"/>
  <c r="N1374" i="8"/>
  <c r="I1374" i="8"/>
  <c r="H1374" i="8" s="1"/>
  <c r="F1374" i="8"/>
  <c r="E1374" i="8"/>
  <c r="D1374" i="8"/>
  <c r="C1374" i="8"/>
  <c r="X1373" i="8"/>
  <c r="W1373" i="8"/>
  <c r="N1373" i="8"/>
  <c r="I1373" i="8"/>
  <c r="H1373" i="8" s="1"/>
  <c r="F1373" i="8"/>
  <c r="E1373" i="8"/>
  <c r="D1373" i="8"/>
  <c r="C1373" i="8"/>
  <c r="X1372" i="8"/>
  <c r="Y1372" i="8" s="1"/>
  <c r="W1372" i="8"/>
  <c r="N1372" i="8"/>
  <c r="I1372" i="8"/>
  <c r="H1372" i="8" s="1"/>
  <c r="F1372" i="8"/>
  <c r="E1372" i="8"/>
  <c r="D1372" i="8"/>
  <c r="C1372" i="8"/>
  <c r="X1371" i="8"/>
  <c r="W1371" i="8"/>
  <c r="N1371" i="8"/>
  <c r="I1371" i="8"/>
  <c r="H1371" i="8" s="1"/>
  <c r="F1371" i="8"/>
  <c r="E1371" i="8"/>
  <c r="D1371" i="8"/>
  <c r="C1371" i="8"/>
  <c r="X1370" i="8"/>
  <c r="W1370" i="8"/>
  <c r="N1370" i="8"/>
  <c r="I1370" i="8"/>
  <c r="H1370" i="8" s="1"/>
  <c r="F1370" i="8"/>
  <c r="E1370" i="8"/>
  <c r="D1370" i="8"/>
  <c r="C1370" i="8"/>
  <c r="X1369" i="8"/>
  <c r="Y1369" i="8" s="1"/>
  <c r="W1369" i="8"/>
  <c r="N1369" i="8"/>
  <c r="I1369" i="8"/>
  <c r="H1369" i="8" s="1"/>
  <c r="F1369" i="8"/>
  <c r="E1369" i="8"/>
  <c r="D1369" i="8"/>
  <c r="C1369" i="8"/>
  <c r="X1368" i="8"/>
  <c r="Y1368" i="8" s="1"/>
  <c r="W1368" i="8"/>
  <c r="N1368" i="8"/>
  <c r="I1368" i="8"/>
  <c r="H1368" i="8" s="1"/>
  <c r="F1368" i="8"/>
  <c r="E1368" i="8"/>
  <c r="D1368" i="8"/>
  <c r="C1368" i="8"/>
  <c r="X1367" i="8"/>
  <c r="W1367" i="8"/>
  <c r="N1367" i="8"/>
  <c r="I1367" i="8"/>
  <c r="H1367" i="8" s="1"/>
  <c r="F1367" i="8"/>
  <c r="E1367" i="8"/>
  <c r="D1367" i="8"/>
  <c r="C1367" i="8"/>
  <c r="X1366" i="8"/>
  <c r="Z1366" i="8" s="1"/>
  <c r="W1366" i="8"/>
  <c r="N1366" i="8"/>
  <c r="I1366" i="8"/>
  <c r="H1366" i="8" s="1"/>
  <c r="F1366" i="8"/>
  <c r="E1366" i="8"/>
  <c r="D1366" i="8"/>
  <c r="C1366" i="8"/>
  <c r="X1365" i="8"/>
  <c r="W1365" i="8"/>
  <c r="N1365" i="8"/>
  <c r="I1365" i="8"/>
  <c r="H1365" i="8" s="1"/>
  <c r="F1365" i="8"/>
  <c r="E1365" i="8"/>
  <c r="D1365" i="8"/>
  <c r="C1365" i="8"/>
  <c r="X1364" i="8"/>
  <c r="Y1364" i="8" s="1"/>
  <c r="W1364" i="8"/>
  <c r="N1364" i="8"/>
  <c r="I1364" i="8"/>
  <c r="H1364" i="8" s="1"/>
  <c r="F1364" i="8"/>
  <c r="E1364" i="8"/>
  <c r="D1364" i="8"/>
  <c r="C1364" i="8"/>
  <c r="X1363" i="8"/>
  <c r="W1363" i="8"/>
  <c r="N1363" i="8"/>
  <c r="I1363" i="8"/>
  <c r="H1363" i="8" s="1"/>
  <c r="F1363" i="8"/>
  <c r="E1363" i="8"/>
  <c r="D1363" i="8"/>
  <c r="C1363" i="8"/>
  <c r="X1362" i="8"/>
  <c r="Z1362" i="8" s="1"/>
  <c r="W1362" i="8"/>
  <c r="N1362" i="8"/>
  <c r="I1362" i="8"/>
  <c r="H1362" i="8" s="1"/>
  <c r="F1362" i="8"/>
  <c r="E1362" i="8"/>
  <c r="D1362" i="8"/>
  <c r="C1362" i="8"/>
  <c r="X1361" i="8"/>
  <c r="W1361" i="8"/>
  <c r="N1361" i="8"/>
  <c r="I1361" i="8"/>
  <c r="H1361" i="8" s="1"/>
  <c r="F1361" i="8"/>
  <c r="E1361" i="8"/>
  <c r="D1361" i="8"/>
  <c r="C1361" i="8"/>
  <c r="X1360" i="8"/>
  <c r="Y1360" i="8" s="1"/>
  <c r="W1360" i="8"/>
  <c r="N1360" i="8"/>
  <c r="I1360" i="8"/>
  <c r="H1360" i="8" s="1"/>
  <c r="F1360" i="8"/>
  <c r="E1360" i="8"/>
  <c r="D1360" i="8"/>
  <c r="C1360" i="8"/>
  <c r="X1359" i="8"/>
  <c r="W1359" i="8"/>
  <c r="N1359" i="8"/>
  <c r="I1359" i="8"/>
  <c r="H1359" i="8" s="1"/>
  <c r="F1359" i="8"/>
  <c r="E1359" i="8"/>
  <c r="D1359" i="8"/>
  <c r="C1359" i="8"/>
  <c r="X1358" i="8"/>
  <c r="Z1358" i="8" s="1"/>
  <c r="W1358" i="8"/>
  <c r="N1358" i="8"/>
  <c r="I1358" i="8"/>
  <c r="H1358" i="8" s="1"/>
  <c r="F1358" i="8"/>
  <c r="E1358" i="8"/>
  <c r="D1358" i="8"/>
  <c r="C1358" i="8"/>
  <c r="X1357" i="8"/>
  <c r="W1357" i="8"/>
  <c r="N1357" i="8"/>
  <c r="I1357" i="8"/>
  <c r="H1357" i="8" s="1"/>
  <c r="F1357" i="8"/>
  <c r="E1357" i="8"/>
  <c r="D1357" i="8"/>
  <c r="C1357" i="8"/>
  <c r="X1356" i="8"/>
  <c r="Y1356" i="8" s="1"/>
  <c r="W1356" i="8"/>
  <c r="N1356" i="8"/>
  <c r="I1356" i="8"/>
  <c r="H1356" i="8" s="1"/>
  <c r="F1356" i="8"/>
  <c r="E1356" i="8"/>
  <c r="D1356" i="8"/>
  <c r="C1356" i="8"/>
  <c r="X1355" i="8"/>
  <c r="Y1355" i="8" s="1"/>
  <c r="W1355" i="8"/>
  <c r="N1355" i="8"/>
  <c r="I1355" i="8"/>
  <c r="H1355" i="8" s="1"/>
  <c r="F1355" i="8"/>
  <c r="E1355" i="8"/>
  <c r="D1355" i="8"/>
  <c r="C1355" i="8"/>
  <c r="X1354" i="8"/>
  <c r="W1354" i="8"/>
  <c r="N1354" i="8"/>
  <c r="I1354" i="8"/>
  <c r="H1354" i="8" s="1"/>
  <c r="F1354" i="8"/>
  <c r="E1354" i="8"/>
  <c r="D1354" i="8"/>
  <c r="C1354" i="8"/>
  <c r="X1353" i="8"/>
  <c r="W1353" i="8"/>
  <c r="N1353" i="8"/>
  <c r="I1353" i="8"/>
  <c r="H1353" i="8" s="1"/>
  <c r="F1353" i="8"/>
  <c r="E1353" i="8"/>
  <c r="D1353" i="8"/>
  <c r="C1353" i="8"/>
  <c r="X1352" i="8"/>
  <c r="Y1352" i="8" s="1"/>
  <c r="W1352" i="8"/>
  <c r="N1352" i="8"/>
  <c r="I1352" i="8"/>
  <c r="H1352" i="8" s="1"/>
  <c r="F1352" i="8"/>
  <c r="E1352" i="8"/>
  <c r="D1352" i="8"/>
  <c r="C1352" i="8"/>
  <c r="X1351" i="8"/>
  <c r="Y1351" i="8" s="1"/>
  <c r="W1351" i="8"/>
  <c r="N1351" i="8"/>
  <c r="I1351" i="8"/>
  <c r="H1351" i="8" s="1"/>
  <c r="F1351" i="8"/>
  <c r="E1351" i="8"/>
  <c r="D1351" i="8"/>
  <c r="C1351" i="8"/>
  <c r="X1350" i="8"/>
  <c r="Z1350" i="8" s="1"/>
  <c r="W1350" i="8"/>
  <c r="N1350" i="8"/>
  <c r="I1350" i="8"/>
  <c r="H1350" i="8" s="1"/>
  <c r="F1350" i="8"/>
  <c r="E1350" i="8"/>
  <c r="D1350" i="8"/>
  <c r="C1350" i="8"/>
  <c r="X1349" i="8"/>
  <c r="W1349" i="8"/>
  <c r="N1349" i="8"/>
  <c r="I1349" i="8"/>
  <c r="H1349" i="8" s="1"/>
  <c r="F1349" i="8"/>
  <c r="E1349" i="8"/>
  <c r="D1349" i="8"/>
  <c r="C1349" i="8"/>
  <c r="X1348" i="8"/>
  <c r="Y1348" i="8" s="1"/>
  <c r="W1348" i="8"/>
  <c r="N1348" i="8"/>
  <c r="I1348" i="8"/>
  <c r="H1348" i="8" s="1"/>
  <c r="F1348" i="8"/>
  <c r="E1348" i="8"/>
  <c r="D1348" i="8"/>
  <c r="C1348" i="8"/>
  <c r="X1347" i="8"/>
  <c r="Y1347" i="8" s="1"/>
  <c r="W1347" i="8"/>
  <c r="N1347" i="8"/>
  <c r="I1347" i="8"/>
  <c r="H1347" i="8" s="1"/>
  <c r="F1347" i="8"/>
  <c r="E1347" i="8"/>
  <c r="D1347" i="8"/>
  <c r="C1347" i="8"/>
  <c r="X1346" i="8"/>
  <c r="Y1346" i="8" s="1"/>
  <c r="W1346" i="8"/>
  <c r="N1346" i="8"/>
  <c r="I1346" i="8"/>
  <c r="H1346" i="8" s="1"/>
  <c r="F1346" i="8"/>
  <c r="E1346" i="8"/>
  <c r="D1346" i="8"/>
  <c r="C1346" i="8"/>
  <c r="X1345" i="8"/>
  <c r="W1345" i="8"/>
  <c r="N1345" i="8"/>
  <c r="I1345" i="8"/>
  <c r="H1345" i="8" s="1"/>
  <c r="F1345" i="8"/>
  <c r="E1345" i="8"/>
  <c r="D1345" i="8"/>
  <c r="C1345" i="8"/>
  <c r="X1344" i="8"/>
  <c r="Y1344" i="8" s="1"/>
  <c r="W1344" i="8"/>
  <c r="N1344" i="8"/>
  <c r="I1344" i="8"/>
  <c r="H1344" i="8" s="1"/>
  <c r="F1344" i="8"/>
  <c r="E1344" i="8"/>
  <c r="D1344" i="8"/>
  <c r="C1344" i="8"/>
  <c r="X1343" i="8"/>
  <c r="Y1343" i="8" s="1"/>
  <c r="W1343" i="8"/>
  <c r="N1343" i="8"/>
  <c r="I1343" i="8"/>
  <c r="H1343" i="8" s="1"/>
  <c r="F1343" i="8"/>
  <c r="E1343" i="8"/>
  <c r="D1343" i="8"/>
  <c r="C1343" i="8"/>
  <c r="X1342" i="8"/>
  <c r="Y1342" i="8" s="1"/>
  <c r="W1342" i="8"/>
  <c r="N1342" i="8"/>
  <c r="I1342" i="8"/>
  <c r="H1342" i="8" s="1"/>
  <c r="F1342" i="8"/>
  <c r="E1342" i="8"/>
  <c r="D1342" i="8"/>
  <c r="C1342" i="8"/>
  <c r="X1341" i="8"/>
  <c r="W1341" i="8"/>
  <c r="N1341" i="8"/>
  <c r="I1341" i="8"/>
  <c r="H1341" i="8" s="1"/>
  <c r="F1341" i="8"/>
  <c r="E1341" i="8"/>
  <c r="D1341" i="8"/>
  <c r="C1341" i="8"/>
  <c r="X1340" i="8"/>
  <c r="Y1340" i="8" s="1"/>
  <c r="W1340" i="8"/>
  <c r="N1340" i="8"/>
  <c r="I1340" i="8"/>
  <c r="H1340" i="8" s="1"/>
  <c r="F1340" i="8"/>
  <c r="E1340" i="8"/>
  <c r="D1340" i="8"/>
  <c r="C1340" i="8"/>
  <c r="X1339" i="8"/>
  <c r="Y1339" i="8" s="1"/>
  <c r="W1339" i="8"/>
  <c r="N1339" i="8"/>
  <c r="I1339" i="8"/>
  <c r="H1339" i="8" s="1"/>
  <c r="F1339" i="8"/>
  <c r="E1339" i="8"/>
  <c r="D1339" i="8"/>
  <c r="C1339" i="8"/>
  <c r="X1338" i="8"/>
  <c r="W1338" i="8"/>
  <c r="N1338" i="8"/>
  <c r="I1338" i="8"/>
  <c r="H1338" i="8" s="1"/>
  <c r="F1338" i="8"/>
  <c r="E1338" i="8"/>
  <c r="D1338" i="8"/>
  <c r="C1338" i="8"/>
  <c r="X1337" i="8"/>
  <c r="W1337" i="8"/>
  <c r="N1337" i="8"/>
  <c r="I1337" i="8"/>
  <c r="H1337" i="8" s="1"/>
  <c r="F1337" i="8"/>
  <c r="E1337" i="8"/>
  <c r="D1337" i="8"/>
  <c r="C1337" i="8"/>
  <c r="X1336" i="8"/>
  <c r="Y1336" i="8" s="1"/>
  <c r="W1336" i="8"/>
  <c r="N1336" i="8"/>
  <c r="I1336" i="8"/>
  <c r="H1336" i="8" s="1"/>
  <c r="F1336" i="8"/>
  <c r="E1336" i="8"/>
  <c r="D1336" i="8"/>
  <c r="C1336" i="8"/>
  <c r="X1335" i="8"/>
  <c r="Y1335" i="8" s="1"/>
  <c r="W1335" i="8"/>
  <c r="N1335" i="8"/>
  <c r="I1335" i="8"/>
  <c r="H1335" i="8" s="1"/>
  <c r="F1335" i="8"/>
  <c r="E1335" i="8"/>
  <c r="D1335" i="8"/>
  <c r="C1335" i="8"/>
  <c r="X1334" i="8"/>
  <c r="Z1334" i="8" s="1"/>
  <c r="W1334" i="8"/>
  <c r="N1334" i="8"/>
  <c r="I1334" i="8"/>
  <c r="H1334" i="8" s="1"/>
  <c r="F1334" i="8"/>
  <c r="E1334" i="8"/>
  <c r="D1334" i="8"/>
  <c r="C1334" i="8"/>
  <c r="X1333" i="8"/>
  <c r="W1333" i="8"/>
  <c r="N1333" i="8"/>
  <c r="I1333" i="8"/>
  <c r="H1333" i="8" s="1"/>
  <c r="F1333" i="8"/>
  <c r="E1333" i="8"/>
  <c r="D1333" i="8"/>
  <c r="C1333" i="8"/>
  <c r="X1332" i="8"/>
  <c r="Y1332" i="8" s="1"/>
  <c r="W1332" i="8"/>
  <c r="N1332" i="8"/>
  <c r="I1332" i="8"/>
  <c r="H1332" i="8" s="1"/>
  <c r="F1332" i="8"/>
  <c r="E1332" i="8"/>
  <c r="D1332" i="8"/>
  <c r="C1332" i="8"/>
  <c r="X1331" i="8"/>
  <c r="W1331" i="8"/>
  <c r="N1331" i="8"/>
  <c r="I1331" i="8"/>
  <c r="H1331" i="8" s="1"/>
  <c r="F1331" i="8"/>
  <c r="E1331" i="8"/>
  <c r="D1331" i="8"/>
  <c r="C1331" i="8"/>
  <c r="X1330" i="8"/>
  <c r="W1330" i="8"/>
  <c r="N1330" i="8"/>
  <c r="I1330" i="8"/>
  <c r="H1330" i="8" s="1"/>
  <c r="F1330" i="8"/>
  <c r="E1330" i="8"/>
  <c r="D1330" i="8"/>
  <c r="C1330" i="8"/>
  <c r="X1329" i="8"/>
  <c r="W1329" i="8"/>
  <c r="N1329" i="8"/>
  <c r="I1329" i="8"/>
  <c r="H1329" i="8" s="1"/>
  <c r="F1329" i="8"/>
  <c r="E1329" i="8"/>
  <c r="D1329" i="8"/>
  <c r="C1329" i="8"/>
  <c r="X1328" i="8"/>
  <c r="Y1328" i="8" s="1"/>
  <c r="W1328" i="8"/>
  <c r="N1328" i="8"/>
  <c r="I1328" i="8"/>
  <c r="H1328" i="8" s="1"/>
  <c r="F1328" i="8"/>
  <c r="E1328" i="8"/>
  <c r="D1328" i="8"/>
  <c r="C1328" i="8"/>
  <c r="X1327" i="8"/>
  <c r="Y1327" i="8" s="1"/>
  <c r="W1327" i="8"/>
  <c r="N1327" i="8"/>
  <c r="I1327" i="8"/>
  <c r="H1327" i="8" s="1"/>
  <c r="F1327" i="8"/>
  <c r="E1327" i="8"/>
  <c r="D1327" i="8"/>
  <c r="C1327" i="8"/>
  <c r="X1326" i="8"/>
  <c r="Z1326" i="8" s="1"/>
  <c r="W1326" i="8"/>
  <c r="N1326" i="8"/>
  <c r="I1326" i="8"/>
  <c r="H1326" i="8" s="1"/>
  <c r="F1326" i="8"/>
  <c r="E1326" i="8"/>
  <c r="D1326" i="8"/>
  <c r="C1326" i="8"/>
  <c r="X1325" i="8"/>
  <c r="W1325" i="8"/>
  <c r="N1325" i="8"/>
  <c r="I1325" i="8"/>
  <c r="H1325" i="8" s="1"/>
  <c r="F1325" i="8"/>
  <c r="E1325" i="8"/>
  <c r="D1325" i="8"/>
  <c r="C1325" i="8"/>
  <c r="X1324" i="8"/>
  <c r="Y1324" i="8" s="1"/>
  <c r="W1324" i="8"/>
  <c r="N1324" i="8"/>
  <c r="I1324" i="8"/>
  <c r="H1324" i="8" s="1"/>
  <c r="F1324" i="8"/>
  <c r="E1324" i="8"/>
  <c r="D1324" i="8"/>
  <c r="C1324" i="8"/>
  <c r="X1323" i="8"/>
  <c r="Y1323" i="8" s="1"/>
  <c r="W1323" i="8"/>
  <c r="N1323" i="8"/>
  <c r="I1323" i="8"/>
  <c r="H1323" i="8" s="1"/>
  <c r="F1323" i="8"/>
  <c r="E1323" i="8"/>
  <c r="D1323" i="8"/>
  <c r="C1323" i="8"/>
  <c r="X1322" i="8"/>
  <c r="W1322" i="8"/>
  <c r="N1322" i="8"/>
  <c r="I1322" i="8"/>
  <c r="H1322" i="8" s="1"/>
  <c r="F1322" i="8"/>
  <c r="E1322" i="8"/>
  <c r="D1322" i="8"/>
  <c r="C1322" i="8"/>
  <c r="X1321" i="8"/>
  <c r="Y1321" i="8" s="1"/>
  <c r="W1321" i="8"/>
  <c r="N1321" i="8"/>
  <c r="I1321" i="8"/>
  <c r="H1321" i="8" s="1"/>
  <c r="F1321" i="8"/>
  <c r="E1321" i="8"/>
  <c r="D1321" i="8"/>
  <c r="C1321" i="8"/>
  <c r="X1320" i="8"/>
  <c r="Y1320" i="8" s="1"/>
  <c r="W1320" i="8"/>
  <c r="N1320" i="8"/>
  <c r="I1320" i="8"/>
  <c r="H1320" i="8" s="1"/>
  <c r="F1320" i="8"/>
  <c r="E1320" i="8"/>
  <c r="D1320" i="8"/>
  <c r="C1320" i="8"/>
  <c r="X1319" i="8"/>
  <c r="W1319" i="8"/>
  <c r="N1319" i="8"/>
  <c r="I1319" i="8"/>
  <c r="H1319" i="8" s="1"/>
  <c r="F1319" i="8"/>
  <c r="E1319" i="8"/>
  <c r="D1319" i="8"/>
  <c r="C1319" i="8"/>
  <c r="X1318" i="8"/>
  <c r="Y1318" i="8" s="1"/>
  <c r="W1318" i="8"/>
  <c r="N1318" i="8"/>
  <c r="I1318" i="8"/>
  <c r="H1318" i="8" s="1"/>
  <c r="F1318" i="8"/>
  <c r="E1318" i="8"/>
  <c r="D1318" i="8"/>
  <c r="C1318" i="8"/>
  <c r="X1317" i="8"/>
  <c r="W1317" i="8"/>
  <c r="N1317" i="8"/>
  <c r="I1317" i="8"/>
  <c r="H1317" i="8" s="1"/>
  <c r="F1317" i="8"/>
  <c r="E1317" i="8"/>
  <c r="D1317" i="8"/>
  <c r="C1317" i="8"/>
  <c r="X1316" i="8"/>
  <c r="Y1316" i="8" s="1"/>
  <c r="W1316" i="8"/>
  <c r="N1316" i="8"/>
  <c r="I1316" i="8"/>
  <c r="H1316" i="8" s="1"/>
  <c r="F1316" i="8"/>
  <c r="E1316" i="8"/>
  <c r="D1316" i="8"/>
  <c r="C1316" i="8"/>
  <c r="X1315" i="8"/>
  <c r="W1315" i="8"/>
  <c r="N1315" i="8"/>
  <c r="I1315" i="8"/>
  <c r="H1315" i="8" s="1"/>
  <c r="F1315" i="8"/>
  <c r="E1315" i="8"/>
  <c r="D1315" i="8"/>
  <c r="C1315" i="8"/>
  <c r="X1314" i="8"/>
  <c r="Y1314" i="8" s="1"/>
  <c r="W1314" i="8"/>
  <c r="N1314" i="8"/>
  <c r="I1314" i="8"/>
  <c r="H1314" i="8" s="1"/>
  <c r="F1314" i="8"/>
  <c r="E1314" i="8"/>
  <c r="D1314" i="8"/>
  <c r="C1314" i="8"/>
  <c r="X1313" i="8"/>
  <c r="Y1313" i="8" s="1"/>
  <c r="W1313" i="8"/>
  <c r="N1313" i="8"/>
  <c r="I1313" i="8"/>
  <c r="H1313" i="8" s="1"/>
  <c r="F1313" i="8"/>
  <c r="E1313" i="8"/>
  <c r="D1313" i="8"/>
  <c r="C1313" i="8"/>
  <c r="X1312" i="8"/>
  <c r="Y1312" i="8" s="1"/>
  <c r="W1312" i="8"/>
  <c r="N1312" i="8"/>
  <c r="I1312" i="8"/>
  <c r="H1312" i="8" s="1"/>
  <c r="F1312" i="8"/>
  <c r="E1312" i="8"/>
  <c r="D1312" i="8"/>
  <c r="C1312" i="8"/>
  <c r="X1311" i="8"/>
  <c r="W1311" i="8"/>
  <c r="N1311" i="8"/>
  <c r="I1311" i="8"/>
  <c r="H1311" i="8" s="1"/>
  <c r="F1311" i="8"/>
  <c r="E1311" i="8"/>
  <c r="D1311" i="8"/>
  <c r="C1311" i="8"/>
  <c r="X1310" i="8"/>
  <c r="Z1310" i="8" s="1"/>
  <c r="W1310" i="8"/>
  <c r="N1310" i="8"/>
  <c r="I1310" i="8"/>
  <c r="H1310" i="8" s="1"/>
  <c r="F1310" i="8"/>
  <c r="E1310" i="8"/>
  <c r="D1310" i="8"/>
  <c r="C1310" i="8"/>
  <c r="X1309" i="8"/>
  <c r="W1309" i="8"/>
  <c r="N1309" i="8"/>
  <c r="I1309" i="8"/>
  <c r="H1309" i="8" s="1"/>
  <c r="F1309" i="8"/>
  <c r="E1309" i="8"/>
  <c r="D1309" i="8"/>
  <c r="C1309" i="8"/>
  <c r="X1308" i="8"/>
  <c r="Y1308" i="8" s="1"/>
  <c r="W1308" i="8"/>
  <c r="N1308" i="8"/>
  <c r="I1308" i="8"/>
  <c r="H1308" i="8" s="1"/>
  <c r="F1308" i="8"/>
  <c r="E1308" i="8"/>
  <c r="D1308" i="8"/>
  <c r="C1308" i="8"/>
  <c r="X1307" i="8"/>
  <c r="W1307" i="8"/>
  <c r="N1307" i="8"/>
  <c r="I1307" i="8"/>
  <c r="H1307" i="8" s="1"/>
  <c r="F1307" i="8"/>
  <c r="E1307" i="8"/>
  <c r="D1307" i="8"/>
  <c r="C1307" i="8"/>
  <c r="X1306" i="8"/>
  <c r="W1306" i="8"/>
  <c r="N1306" i="8"/>
  <c r="I1306" i="8"/>
  <c r="H1306" i="8" s="1"/>
  <c r="F1306" i="8"/>
  <c r="E1306" i="8"/>
  <c r="D1306" i="8"/>
  <c r="C1306" i="8"/>
  <c r="X1305" i="8"/>
  <c r="Y1305" i="8" s="1"/>
  <c r="W1305" i="8"/>
  <c r="N1305" i="8"/>
  <c r="I1305" i="8"/>
  <c r="H1305" i="8" s="1"/>
  <c r="F1305" i="8"/>
  <c r="E1305" i="8"/>
  <c r="D1305" i="8"/>
  <c r="C1305" i="8"/>
  <c r="X1304" i="8"/>
  <c r="Y1304" i="8" s="1"/>
  <c r="W1304" i="8"/>
  <c r="N1304" i="8"/>
  <c r="I1304" i="8"/>
  <c r="H1304" i="8" s="1"/>
  <c r="F1304" i="8"/>
  <c r="E1304" i="8"/>
  <c r="D1304" i="8"/>
  <c r="C1304" i="8"/>
  <c r="X1303" i="8"/>
  <c r="W1303" i="8"/>
  <c r="N1303" i="8"/>
  <c r="I1303" i="8"/>
  <c r="H1303" i="8" s="1"/>
  <c r="F1303" i="8"/>
  <c r="E1303" i="8"/>
  <c r="D1303" i="8"/>
  <c r="C1303" i="8"/>
  <c r="X1302" i="8"/>
  <c r="Z1302" i="8" s="1"/>
  <c r="W1302" i="8"/>
  <c r="N1302" i="8"/>
  <c r="I1302" i="8"/>
  <c r="H1302" i="8" s="1"/>
  <c r="F1302" i="8"/>
  <c r="E1302" i="8"/>
  <c r="D1302" i="8"/>
  <c r="C1302" i="8"/>
  <c r="X1301" i="8"/>
  <c r="W1301" i="8"/>
  <c r="N1301" i="8"/>
  <c r="I1301" i="8"/>
  <c r="H1301" i="8" s="1"/>
  <c r="F1301" i="8"/>
  <c r="E1301" i="8"/>
  <c r="D1301" i="8"/>
  <c r="C1301" i="8"/>
  <c r="X1300" i="8"/>
  <c r="Y1300" i="8" s="1"/>
  <c r="W1300" i="8"/>
  <c r="N1300" i="8"/>
  <c r="I1300" i="8"/>
  <c r="H1300" i="8" s="1"/>
  <c r="F1300" i="8"/>
  <c r="E1300" i="8"/>
  <c r="D1300" i="8"/>
  <c r="C1300" i="8"/>
  <c r="X1299" i="8"/>
  <c r="W1299" i="8"/>
  <c r="N1299" i="8"/>
  <c r="I1299" i="8"/>
  <c r="H1299" i="8" s="1"/>
  <c r="F1299" i="8"/>
  <c r="E1299" i="8"/>
  <c r="D1299" i="8"/>
  <c r="C1299" i="8"/>
  <c r="X1298" i="8"/>
  <c r="Z1298" i="8" s="1"/>
  <c r="W1298" i="8"/>
  <c r="N1298" i="8"/>
  <c r="I1298" i="8"/>
  <c r="H1298" i="8" s="1"/>
  <c r="F1298" i="8"/>
  <c r="E1298" i="8"/>
  <c r="D1298" i="8"/>
  <c r="C1298" i="8"/>
  <c r="X1297" i="8"/>
  <c r="W1297" i="8"/>
  <c r="N1297" i="8"/>
  <c r="I1297" i="8"/>
  <c r="H1297" i="8" s="1"/>
  <c r="F1297" i="8"/>
  <c r="E1297" i="8"/>
  <c r="D1297" i="8"/>
  <c r="C1297" i="8"/>
  <c r="X1296" i="8"/>
  <c r="Y1296" i="8" s="1"/>
  <c r="W1296" i="8"/>
  <c r="N1296" i="8"/>
  <c r="I1296" i="8"/>
  <c r="H1296" i="8" s="1"/>
  <c r="F1296" i="8"/>
  <c r="E1296" i="8"/>
  <c r="D1296" i="8"/>
  <c r="C1296" i="8"/>
  <c r="X1295" i="8"/>
  <c r="W1295" i="8"/>
  <c r="N1295" i="8"/>
  <c r="I1295" i="8"/>
  <c r="H1295" i="8" s="1"/>
  <c r="F1295" i="8"/>
  <c r="E1295" i="8"/>
  <c r="D1295" i="8"/>
  <c r="C1295" i="8"/>
  <c r="X1294" i="8"/>
  <c r="W1294" i="8"/>
  <c r="N1294" i="8"/>
  <c r="I1294" i="8"/>
  <c r="H1294" i="8" s="1"/>
  <c r="F1294" i="8"/>
  <c r="E1294" i="8"/>
  <c r="D1294" i="8"/>
  <c r="C1294" i="8"/>
  <c r="X1293" i="8"/>
  <c r="W1293" i="8"/>
  <c r="N1293" i="8"/>
  <c r="I1293" i="8"/>
  <c r="H1293" i="8" s="1"/>
  <c r="F1293" i="8"/>
  <c r="E1293" i="8"/>
  <c r="D1293" i="8"/>
  <c r="C1293" i="8"/>
  <c r="X1292" i="8"/>
  <c r="Y1292" i="8" s="1"/>
  <c r="W1292" i="8"/>
  <c r="N1292" i="8"/>
  <c r="I1292" i="8"/>
  <c r="H1292" i="8" s="1"/>
  <c r="F1292" i="8"/>
  <c r="E1292" i="8"/>
  <c r="D1292" i="8"/>
  <c r="C1292" i="8"/>
  <c r="X1291" i="8"/>
  <c r="W1291" i="8"/>
  <c r="N1291" i="8"/>
  <c r="I1291" i="8"/>
  <c r="H1291" i="8" s="1"/>
  <c r="F1291" i="8"/>
  <c r="E1291" i="8"/>
  <c r="D1291" i="8"/>
  <c r="C1291" i="8"/>
  <c r="X1290" i="8"/>
  <c r="Y1290" i="8" s="1"/>
  <c r="W1290" i="8"/>
  <c r="N1290" i="8"/>
  <c r="I1290" i="8"/>
  <c r="H1290" i="8" s="1"/>
  <c r="F1290" i="8"/>
  <c r="E1290" i="8"/>
  <c r="D1290" i="8"/>
  <c r="C1290" i="8"/>
  <c r="X1289" i="8"/>
  <c r="Y1289" i="8" s="1"/>
  <c r="W1289" i="8"/>
  <c r="N1289" i="8"/>
  <c r="I1289" i="8"/>
  <c r="H1289" i="8" s="1"/>
  <c r="F1289" i="8"/>
  <c r="E1289" i="8"/>
  <c r="D1289" i="8"/>
  <c r="C1289" i="8"/>
  <c r="X1288" i="8"/>
  <c r="Y1288" i="8" s="1"/>
  <c r="W1288" i="8"/>
  <c r="N1288" i="8"/>
  <c r="I1288" i="8"/>
  <c r="H1288" i="8" s="1"/>
  <c r="F1288" i="8"/>
  <c r="E1288" i="8"/>
  <c r="D1288" i="8"/>
  <c r="C1288" i="8"/>
  <c r="X1287" i="8"/>
  <c r="Y1287" i="8" s="1"/>
  <c r="W1287" i="8"/>
  <c r="N1287" i="8"/>
  <c r="I1287" i="8"/>
  <c r="H1287" i="8" s="1"/>
  <c r="F1287" i="8"/>
  <c r="E1287" i="8"/>
  <c r="D1287" i="8"/>
  <c r="C1287" i="8"/>
  <c r="X1286" i="8"/>
  <c r="W1286" i="8"/>
  <c r="N1286" i="8"/>
  <c r="I1286" i="8"/>
  <c r="H1286" i="8" s="1"/>
  <c r="F1286" i="8"/>
  <c r="E1286" i="8"/>
  <c r="D1286" i="8"/>
  <c r="C1286" i="8"/>
  <c r="X1285" i="8"/>
  <c r="W1285" i="8"/>
  <c r="N1285" i="8"/>
  <c r="I1285" i="8"/>
  <c r="H1285" i="8" s="1"/>
  <c r="F1285" i="8"/>
  <c r="E1285" i="8"/>
  <c r="D1285" i="8"/>
  <c r="C1285" i="8"/>
  <c r="X1284" i="8"/>
  <c r="Y1284" i="8" s="1"/>
  <c r="W1284" i="8"/>
  <c r="N1284" i="8"/>
  <c r="I1284" i="8"/>
  <c r="H1284" i="8" s="1"/>
  <c r="F1284" i="8"/>
  <c r="E1284" i="8"/>
  <c r="D1284" i="8"/>
  <c r="C1284" i="8"/>
  <c r="X1283" i="8"/>
  <c r="Y1283" i="8" s="1"/>
  <c r="W1283" i="8"/>
  <c r="N1283" i="8"/>
  <c r="I1283" i="8"/>
  <c r="H1283" i="8" s="1"/>
  <c r="F1283" i="8"/>
  <c r="E1283" i="8"/>
  <c r="D1283" i="8"/>
  <c r="C1283" i="8"/>
  <c r="X1282" i="8"/>
  <c r="Y1282" i="8" s="1"/>
  <c r="W1282" i="8"/>
  <c r="N1282" i="8"/>
  <c r="I1282" i="8"/>
  <c r="H1282" i="8" s="1"/>
  <c r="F1282" i="8"/>
  <c r="E1282" i="8"/>
  <c r="D1282" i="8"/>
  <c r="C1282" i="8"/>
  <c r="X1281" i="8"/>
  <c r="W1281" i="8"/>
  <c r="N1281" i="8"/>
  <c r="I1281" i="8"/>
  <c r="H1281" i="8" s="1"/>
  <c r="F1281" i="8"/>
  <c r="E1281" i="8"/>
  <c r="D1281" i="8"/>
  <c r="C1281" i="8"/>
  <c r="X1280" i="8"/>
  <c r="Y1280" i="8" s="1"/>
  <c r="W1280" i="8"/>
  <c r="N1280" i="8"/>
  <c r="I1280" i="8"/>
  <c r="H1280" i="8" s="1"/>
  <c r="F1280" i="8"/>
  <c r="E1280" i="8"/>
  <c r="D1280" i="8"/>
  <c r="C1280" i="8"/>
  <c r="X1279" i="8"/>
  <c r="Y1279" i="8" s="1"/>
  <c r="W1279" i="8"/>
  <c r="N1279" i="8"/>
  <c r="I1279" i="8"/>
  <c r="H1279" i="8" s="1"/>
  <c r="F1279" i="8"/>
  <c r="E1279" i="8"/>
  <c r="D1279" i="8"/>
  <c r="C1279" i="8"/>
  <c r="X1278" i="8"/>
  <c r="Z1278" i="8" s="1"/>
  <c r="W1278" i="8"/>
  <c r="N1278" i="8"/>
  <c r="I1278" i="8"/>
  <c r="H1278" i="8" s="1"/>
  <c r="F1278" i="8"/>
  <c r="E1278" i="8"/>
  <c r="D1278" i="8"/>
  <c r="C1278" i="8"/>
  <c r="X1277" i="8"/>
  <c r="W1277" i="8"/>
  <c r="N1277" i="8"/>
  <c r="I1277" i="8"/>
  <c r="H1277" i="8" s="1"/>
  <c r="F1277" i="8"/>
  <c r="E1277" i="8"/>
  <c r="D1277" i="8"/>
  <c r="C1277" i="8"/>
  <c r="X1276" i="8"/>
  <c r="Y1276" i="8" s="1"/>
  <c r="W1276" i="8"/>
  <c r="N1276" i="8"/>
  <c r="I1276" i="8"/>
  <c r="H1276" i="8" s="1"/>
  <c r="F1276" i="8"/>
  <c r="E1276" i="8"/>
  <c r="D1276" i="8"/>
  <c r="C1276" i="8"/>
  <c r="X1275" i="8"/>
  <c r="Y1275" i="8" s="1"/>
  <c r="W1275" i="8"/>
  <c r="N1275" i="8"/>
  <c r="I1275" i="8"/>
  <c r="H1275" i="8" s="1"/>
  <c r="F1275" i="8"/>
  <c r="E1275" i="8"/>
  <c r="D1275" i="8"/>
  <c r="C1275" i="8"/>
  <c r="X1274" i="8"/>
  <c r="Y1274" i="8" s="1"/>
  <c r="W1274" i="8"/>
  <c r="N1274" i="8"/>
  <c r="I1274" i="8"/>
  <c r="H1274" i="8" s="1"/>
  <c r="F1274" i="8"/>
  <c r="E1274" i="8"/>
  <c r="D1274" i="8"/>
  <c r="C1274" i="8"/>
  <c r="X1273" i="8"/>
  <c r="Y1273" i="8" s="1"/>
  <c r="W1273" i="8"/>
  <c r="N1273" i="8"/>
  <c r="I1273" i="8"/>
  <c r="H1273" i="8" s="1"/>
  <c r="F1273" i="8"/>
  <c r="E1273" i="8"/>
  <c r="D1273" i="8"/>
  <c r="C1273" i="8"/>
  <c r="X1272" i="8"/>
  <c r="Y1272" i="8" s="1"/>
  <c r="W1272" i="8"/>
  <c r="N1272" i="8"/>
  <c r="I1272" i="8"/>
  <c r="H1272" i="8" s="1"/>
  <c r="F1272" i="8"/>
  <c r="E1272" i="8"/>
  <c r="D1272" i="8"/>
  <c r="C1272" i="8"/>
  <c r="X1271" i="8"/>
  <c r="Y1271" i="8" s="1"/>
  <c r="W1271" i="8"/>
  <c r="N1271" i="8"/>
  <c r="I1271" i="8"/>
  <c r="H1271" i="8" s="1"/>
  <c r="F1271" i="8"/>
  <c r="E1271" i="8"/>
  <c r="D1271" i="8"/>
  <c r="C1271" i="8"/>
  <c r="X1270" i="8"/>
  <c r="W1270" i="8"/>
  <c r="N1270" i="8"/>
  <c r="I1270" i="8"/>
  <c r="H1270" i="8" s="1"/>
  <c r="F1270" i="8"/>
  <c r="E1270" i="8"/>
  <c r="D1270" i="8"/>
  <c r="C1270" i="8"/>
  <c r="X1269" i="8"/>
  <c r="W1269" i="8"/>
  <c r="N1269" i="8"/>
  <c r="I1269" i="8"/>
  <c r="H1269" i="8" s="1"/>
  <c r="F1269" i="8"/>
  <c r="E1269" i="8"/>
  <c r="D1269" i="8"/>
  <c r="C1269" i="8"/>
  <c r="X1268" i="8"/>
  <c r="Y1268" i="8" s="1"/>
  <c r="W1268" i="8"/>
  <c r="N1268" i="8"/>
  <c r="I1268" i="8"/>
  <c r="H1268" i="8" s="1"/>
  <c r="F1268" i="8"/>
  <c r="E1268" i="8"/>
  <c r="D1268" i="8"/>
  <c r="C1268" i="8"/>
  <c r="X1267" i="8"/>
  <c r="Y1267" i="8" s="1"/>
  <c r="W1267" i="8"/>
  <c r="N1267" i="8"/>
  <c r="I1267" i="8"/>
  <c r="H1267" i="8" s="1"/>
  <c r="F1267" i="8"/>
  <c r="E1267" i="8"/>
  <c r="D1267" i="8"/>
  <c r="C1267" i="8"/>
  <c r="X1266" i="8"/>
  <c r="Z1266" i="8" s="1"/>
  <c r="W1266" i="8"/>
  <c r="N1266" i="8"/>
  <c r="I1266" i="8"/>
  <c r="H1266" i="8" s="1"/>
  <c r="F1266" i="8"/>
  <c r="E1266" i="8"/>
  <c r="D1266" i="8"/>
  <c r="C1266" i="8"/>
  <c r="X1265" i="8"/>
  <c r="Y1265" i="8" s="1"/>
  <c r="W1265" i="8"/>
  <c r="N1265" i="8"/>
  <c r="I1265" i="8"/>
  <c r="H1265" i="8" s="1"/>
  <c r="F1265" i="8"/>
  <c r="E1265" i="8"/>
  <c r="D1265" i="8"/>
  <c r="C1265" i="8"/>
  <c r="X1264" i="8"/>
  <c r="Y1264" i="8" s="1"/>
  <c r="W1264" i="8"/>
  <c r="N1264" i="8"/>
  <c r="I1264" i="8"/>
  <c r="H1264" i="8" s="1"/>
  <c r="F1264" i="8"/>
  <c r="E1264" i="8"/>
  <c r="D1264" i="8"/>
  <c r="C1264" i="8"/>
  <c r="X1263" i="8"/>
  <c r="Y1263" i="8" s="1"/>
  <c r="W1263" i="8"/>
  <c r="N1263" i="8"/>
  <c r="I1263" i="8"/>
  <c r="H1263" i="8" s="1"/>
  <c r="F1263" i="8"/>
  <c r="E1263" i="8"/>
  <c r="D1263" i="8"/>
  <c r="C1263" i="8"/>
  <c r="X1262" i="8"/>
  <c r="Z1262" i="8" s="1"/>
  <c r="W1262" i="8"/>
  <c r="N1262" i="8"/>
  <c r="I1262" i="8"/>
  <c r="H1262" i="8" s="1"/>
  <c r="F1262" i="8"/>
  <c r="E1262" i="8"/>
  <c r="D1262" i="8"/>
  <c r="C1262" i="8"/>
  <c r="X1261" i="8"/>
  <c r="Y1261" i="8" s="1"/>
  <c r="W1261" i="8"/>
  <c r="N1261" i="8"/>
  <c r="I1261" i="8"/>
  <c r="H1261" i="8" s="1"/>
  <c r="F1261" i="8"/>
  <c r="E1261" i="8"/>
  <c r="D1261" i="8"/>
  <c r="C1261" i="8"/>
  <c r="X1260" i="8"/>
  <c r="Y1260" i="8" s="1"/>
  <c r="W1260" i="8"/>
  <c r="N1260" i="8"/>
  <c r="I1260" i="8"/>
  <c r="H1260" i="8" s="1"/>
  <c r="F1260" i="8"/>
  <c r="E1260" i="8"/>
  <c r="D1260" i="8"/>
  <c r="C1260" i="8"/>
  <c r="X1259" i="8"/>
  <c r="W1259" i="8"/>
  <c r="N1259" i="8"/>
  <c r="I1259" i="8"/>
  <c r="H1259" i="8" s="1"/>
  <c r="F1259" i="8"/>
  <c r="E1259" i="8"/>
  <c r="D1259" i="8"/>
  <c r="C1259" i="8"/>
  <c r="X1258" i="8"/>
  <c r="Z1258" i="8" s="1"/>
  <c r="W1258" i="8"/>
  <c r="N1258" i="8"/>
  <c r="I1258" i="8"/>
  <c r="H1258" i="8" s="1"/>
  <c r="F1258" i="8"/>
  <c r="E1258" i="8"/>
  <c r="D1258" i="8"/>
  <c r="C1258" i="8"/>
  <c r="X1257" i="8"/>
  <c r="W1257" i="8"/>
  <c r="N1257" i="8"/>
  <c r="I1257" i="8"/>
  <c r="H1257" i="8" s="1"/>
  <c r="F1257" i="8"/>
  <c r="E1257" i="8"/>
  <c r="D1257" i="8"/>
  <c r="C1257" i="8"/>
  <c r="X1256" i="8"/>
  <c r="Y1256" i="8" s="1"/>
  <c r="W1256" i="8"/>
  <c r="N1256" i="8"/>
  <c r="I1256" i="8"/>
  <c r="H1256" i="8" s="1"/>
  <c r="F1256" i="8"/>
  <c r="E1256" i="8"/>
  <c r="D1256" i="8"/>
  <c r="C1256" i="8"/>
  <c r="X1255" i="8"/>
  <c r="Z1255" i="8" s="1"/>
  <c r="W1255" i="8"/>
  <c r="N1255" i="8"/>
  <c r="I1255" i="8"/>
  <c r="H1255" i="8" s="1"/>
  <c r="F1255" i="8"/>
  <c r="E1255" i="8"/>
  <c r="D1255" i="8"/>
  <c r="C1255" i="8"/>
  <c r="X1254" i="8"/>
  <c r="W1254" i="8"/>
  <c r="N1254" i="8"/>
  <c r="I1254" i="8"/>
  <c r="H1254" i="8" s="1"/>
  <c r="F1254" i="8"/>
  <c r="E1254" i="8"/>
  <c r="D1254" i="8"/>
  <c r="C1254" i="8"/>
  <c r="X1253" i="8"/>
  <c r="W1253" i="8"/>
  <c r="N1253" i="8"/>
  <c r="I1253" i="8"/>
  <c r="H1253" i="8" s="1"/>
  <c r="F1253" i="8"/>
  <c r="E1253" i="8"/>
  <c r="D1253" i="8"/>
  <c r="C1253" i="8"/>
  <c r="X1252" i="8"/>
  <c r="Y1252" i="8" s="1"/>
  <c r="W1252" i="8"/>
  <c r="N1252" i="8"/>
  <c r="I1252" i="8"/>
  <c r="H1252" i="8" s="1"/>
  <c r="F1252" i="8"/>
  <c r="E1252" i="8"/>
  <c r="D1252" i="8"/>
  <c r="C1252" i="8"/>
  <c r="X1251" i="8"/>
  <c r="W1251" i="8"/>
  <c r="N1251" i="8"/>
  <c r="I1251" i="8"/>
  <c r="H1251" i="8" s="1"/>
  <c r="F1251" i="8"/>
  <c r="E1251" i="8"/>
  <c r="D1251" i="8"/>
  <c r="C1251" i="8"/>
  <c r="X1250" i="8"/>
  <c r="W1250" i="8"/>
  <c r="N1250" i="8"/>
  <c r="I1250" i="8"/>
  <c r="H1250" i="8" s="1"/>
  <c r="F1250" i="8"/>
  <c r="E1250" i="8"/>
  <c r="D1250" i="8"/>
  <c r="C1250" i="8"/>
  <c r="X1249" i="8"/>
  <c r="Y1249" i="8" s="1"/>
  <c r="W1249" i="8"/>
  <c r="N1249" i="8"/>
  <c r="I1249" i="8"/>
  <c r="H1249" i="8" s="1"/>
  <c r="F1249" i="8"/>
  <c r="E1249" i="8"/>
  <c r="D1249" i="8"/>
  <c r="C1249" i="8"/>
  <c r="X1248" i="8"/>
  <c r="Y1248" i="8" s="1"/>
  <c r="W1248" i="8"/>
  <c r="N1248" i="8"/>
  <c r="I1248" i="8"/>
  <c r="H1248" i="8" s="1"/>
  <c r="F1248" i="8"/>
  <c r="E1248" i="8"/>
  <c r="D1248" i="8"/>
  <c r="C1248" i="8"/>
  <c r="X1247" i="8"/>
  <c r="W1247" i="8"/>
  <c r="N1247" i="8"/>
  <c r="I1247" i="8"/>
  <c r="H1247" i="8" s="1"/>
  <c r="F1247" i="8"/>
  <c r="E1247" i="8"/>
  <c r="D1247" i="8"/>
  <c r="C1247" i="8"/>
  <c r="X1246" i="8"/>
  <c r="W1246" i="8"/>
  <c r="N1246" i="8"/>
  <c r="I1246" i="8"/>
  <c r="H1246" i="8" s="1"/>
  <c r="F1246" i="8"/>
  <c r="E1246" i="8"/>
  <c r="D1246" i="8"/>
  <c r="C1246" i="8"/>
  <c r="X1245" i="8"/>
  <c r="W1245" i="8"/>
  <c r="N1245" i="8"/>
  <c r="I1245" i="8"/>
  <c r="H1245" i="8" s="1"/>
  <c r="F1245" i="8"/>
  <c r="E1245" i="8"/>
  <c r="D1245" i="8"/>
  <c r="C1245" i="8"/>
  <c r="X1244" i="8"/>
  <c r="Y1244" i="8" s="1"/>
  <c r="W1244" i="8"/>
  <c r="N1244" i="8"/>
  <c r="I1244" i="8"/>
  <c r="H1244" i="8" s="1"/>
  <c r="F1244" i="8"/>
  <c r="E1244" i="8"/>
  <c r="D1244" i="8"/>
  <c r="C1244" i="8"/>
  <c r="X1243" i="8"/>
  <c r="W1243" i="8"/>
  <c r="N1243" i="8"/>
  <c r="I1243" i="8"/>
  <c r="H1243" i="8" s="1"/>
  <c r="F1243" i="8"/>
  <c r="E1243" i="8"/>
  <c r="D1243" i="8"/>
  <c r="C1243" i="8"/>
  <c r="X1242" i="8"/>
  <c r="W1242" i="8"/>
  <c r="N1242" i="8"/>
  <c r="I1242" i="8"/>
  <c r="H1242" i="8" s="1"/>
  <c r="F1242" i="8"/>
  <c r="E1242" i="8"/>
  <c r="D1242" i="8"/>
  <c r="C1242" i="8"/>
  <c r="X1241" i="8"/>
  <c r="W1241" i="8"/>
  <c r="N1241" i="8"/>
  <c r="I1241" i="8"/>
  <c r="H1241" i="8" s="1"/>
  <c r="F1241" i="8"/>
  <c r="E1241" i="8"/>
  <c r="D1241" i="8"/>
  <c r="C1241" i="8"/>
  <c r="X1240" i="8"/>
  <c r="Y1240" i="8" s="1"/>
  <c r="W1240" i="8"/>
  <c r="N1240" i="8"/>
  <c r="I1240" i="8"/>
  <c r="H1240" i="8" s="1"/>
  <c r="F1240" i="8"/>
  <c r="E1240" i="8"/>
  <c r="D1240" i="8"/>
  <c r="C1240" i="8"/>
  <c r="X1239" i="8"/>
  <c r="W1239" i="8"/>
  <c r="N1239" i="8"/>
  <c r="I1239" i="8"/>
  <c r="H1239" i="8" s="1"/>
  <c r="F1239" i="8"/>
  <c r="E1239" i="8"/>
  <c r="D1239" i="8"/>
  <c r="C1239" i="8"/>
  <c r="X1238" i="8"/>
  <c r="Z1238" i="8" s="1"/>
  <c r="W1238" i="8"/>
  <c r="N1238" i="8"/>
  <c r="I1238" i="8"/>
  <c r="H1238" i="8" s="1"/>
  <c r="F1238" i="8"/>
  <c r="E1238" i="8"/>
  <c r="D1238" i="8"/>
  <c r="C1238" i="8"/>
  <c r="X1237" i="8"/>
  <c r="W1237" i="8"/>
  <c r="N1237" i="8"/>
  <c r="I1237" i="8"/>
  <c r="H1237" i="8" s="1"/>
  <c r="F1237" i="8"/>
  <c r="E1237" i="8"/>
  <c r="D1237" i="8"/>
  <c r="C1237" i="8"/>
  <c r="X1236" i="8"/>
  <c r="Y1236" i="8" s="1"/>
  <c r="W1236" i="8"/>
  <c r="N1236" i="8"/>
  <c r="I1236" i="8"/>
  <c r="H1236" i="8" s="1"/>
  <c r="F1236" i="8"/>
  <c r="E1236" i="8"/>
  <c r="D1236" i="8"/>
  <c r="C1236" i="8"/>
  <c r="X1235" i="8"/>
  <c r="W1235" i="8"/>
  <c r="N1235" i="8"/>
  <c r="I1235" i="8"/>
  <c r="H1235" i="8" s="1"/>
  <c r="F1235" i="8"/>
  <c r="E1235" i="8"/>
  <c r="D1235" i="8"/>
  <c r="C1235" i="8"/>
  <c r="X1234" i="8"/>
  <c r="W1234" i="8"/>
  <c r="N1234" i="8"/>
  <c r="I1234" i="8"/>
  <c r="H1234" i="8" s="1"/>
  <c r="F1234" i="8"/>
  <c r="E1234" i="8"/>
  <c r="D1234" i="8"/>
  <c r="C1234" i="8"/>
  <c r="X1233" i="8"/>
  <c r="Y1233" i="8" s="1"/>
  <c r="W1233" i="8"/>
  <c r="N1233" i="8"/>
  <c r="I1233" i="8"/>
  <c r="H1233" i="8" s="1"/>
  <c r="F1233" i="8"/>
  <c r="E1233" i="8"/>
  <c r="D1233" i="8"/>
  <c r="C1233" i="8"/>
  <c r="X1232" i="8"/>
  <c r="Y1232" i="8" s="1"/>
  <c r="W1232" i="8"/>
  <c r="N1232" i="8"/>
  <c r="I1232" i="8"/>
  <c r="H1232" i="8" s="1"/>
  <c r="F1232" i="8"/>
  <c r="E1232" i="8"/>
  <c r="D1232" i="8"/>
  <c r="C1232" i="8"/>
  <c r="X1231" i="8"/>
  <c r="Y1231" i="8" s="1"/>
  <c r="W1231" i="8"/>
  <c r="N1231" i="8"/>
  <c r="I1231" i="8"/>
  <c r="H1231" i="8" s="1"/>
  <c r="F1231" i="8"/>
  <c r="E1231" i="8"/>
  <c r="D1231" i="8"/>
  <c r="C1231" i="8"/>
  <c r="X1230" i="8"/>
  <c r="W1230" i="8"/>
  <c r="N1230" i="8"/>
  <c r="I1230" i="8"/>
  <c r="H1230" i="8" s="1"/>
  <c r="F1230" i="8"/>
  <c r="E1230" i="8"/>
  <c r="D1230" i="8"/>
  <c r="C1230" i="8"/>
  <c r="X1229" i="8"/>
  <c r="W1229" i="8"/>
  <c r="N1229" i="8"/>
  <c r="I1229" i="8"/>
  <c r="H1229" i="8" s="1"/>
  <c r="F1229" i="8"/>
  <c r="E1229" i="8"/>
  <c r="D1229" i="8"/>
  <c r="C1229" i="8"/>
  <c r="X1228" i="8"/>
  <c r="Y1228" i="8" s="1"/>
  <c r="W1228" i="8"/>
  <c r="N1228" i="8"/>
  <c r="I1228" i="8"/>
  <c r="H1228" i="8" s="1"/>
  <c r="F1228" i="8"/>
  <c r="E1228" i="8"/>
  <c r="D1228" i="8"/>
  <c r="C1228" i="8"/>
  <c r="X1227" i="8"/>
  <c r="Y1227" i="8" s="1"/>
  <c r="W1227" i="8"/>
  <c r="N1227" i="8"/>
  <c r="I1227" i="8"/>
  <c r="H1227" i="8" s="1"/>
  <c r="F1227" i="8"/>
  <c r="E1227" i="8"/>
  <c r="D1227" i="8"/>
  <c r="C1227" i="8"/>
  <c r="X1226" i="8"/>
  <c r="Y1226" i="8" s="1"/>
  <c r="W1226" i="8"/>
  <c r="N1226" i="8"/>
  <c r="I1226" i="8"/>
  <c r="H1226" i="8" s="1"/>
  <c r="F1226" i="8"/>
  <c r="E1226" i="8"/>
  <c r="D1226" i="8"/>
  <c r="C1226" i="8"/>
  <c r="X1225" i="8"/>
  <c r="Y1225" i="8" s="1"/>
  <c r="W1225" i="8"/>
  <c r="N1225" i="8"/>
  <c r="I1225" i="8"/>
  <c r="H1225" i="8" s="1"/>
  <c r="F1225" i="8"/>
  <c r="E1225" i="8"/>
  <c r="D1225" i="8"/>
  <c r="C1225" i="8"/>
  <c r="X1224" i="8"/>
  <c r="Y1224" i="8" s="1"/>
  <c r="W1224" i="8"/>
  <c r="N1224" i="8"/>
  <c r="I1224" i="8"/>
  <c r="H1224" i="8" s="1"/>
  <c r="F1224" i="8"/>
  <c r="E1224" i="8"/>
  <c r="D1224" i="8"/>
  <c r="C1224" i="8"/>
  <c r="X1223" i="8"/>
  <c r="Y1223" i="8" s="1"/>
  <c r="W1223" i="8"/>
  <c r="N1223" i="8"/>
  <c r="I1223" i="8"/>
  <c r="H1223" i="8" s="1"/>
  <c r="F1223" i="8"/>
  <c r="E1223" i="8"/>
  <c r="D1223" i="8"/>
  <c r="C1223" i="8"/>
  <c r="X1222" i="8"/>
  <c r="Y1222" i="8" s="1"/>
  <c r="W1222" i="8"/>
  <c r="N1222" i="8"/>
  <c r="I1222" i="8"/>
  <c r="H1222" i="8" s="1"/>
  <c r="F1222" i="8"/>
  <c r="E1222" i="8"/>
  <c r="D1222" i="8"/>
  <c r="C1222" i="8"/>
  <c r="X1221" i="8"/>
  <c r="W1221" i="8"/>
  <c r="N1221" i="8"/>
  <c r="I1221" i="8"/>
  <c r="H1221" i="8" s="1"/>
  <c r="F1221" i="8"/>
  <c r="E1221" i="8"/>
  <c r="D1221" i="8"/>
  <c r="C1221" i="8"/>
  <c r="X1220" i="8"/>
  <c r="Y1220" i="8" s="1"/>
  <c r="W1220" i="8"/>
  <c r="N1220" i="8"/>
  <c r="I1220" i="8"/>
  <c r="H1220" i="8" s="1"/>
  <c r="F1220" i="8"/>
  <c r="E1220" i="8"/>
  <c r="D1220" i="8"/>
  <c r="C1220" i="8"/>
  <c r="X1219" i="8"/>
  <c r="Y1219" i="8" s="1"/>
  <c r="W1219" i="8"/>
  <c r="N1219" i="8"/>
  <c r="I1219" i="8"/>
  <c r="H1219" i="8" s="1"/>
  <c r="F1219" i="8"/>
  <c r="E1219" i="8"/>
  <c r="D1219" i="8"/>
  <c r="C1219" i="8"/>
  <c r="X1218" i="8"/>
  <c r="W1218" i="8"/>
  <c r="N1218" i="8"/>
  <c r="I1218" i="8"/>
  <c r="H1218" i="8" s="1"/>
  <c r="F1218" i="8"/>
  <c r="E1218" i="8"/>
  <c r="D1218" i="8"/>
  <c r="C1218" i="8"/>
  <c r="X1217" i="8"/>
  <c r="W1217" i="8"/>
  <c r="N1217" i="8"/>
  <c r="I1217" i="8"/>
  <c r="H1217" i="8" s="1"/>
  <c r="F1217" i="8"/>
  <c r="E1217" i="8"/>
  <c r="D1217" i="8"/>
  <c r="C1217" i="8"/>
  <c r="X1216" i="8"/>
  <c r="Y1216" i="8" s="1"/>
  <c r="W1216" i="8"/>
  <c r="N1216" i="8"/>
  <c r="I1216" i="8"/>
  <c r="H1216" i="8" s="1"/>
  <c r="F1216" i="8"/>
  <c r="E1216" i="8"/>
  <c r="D1216" i="8"/>
  <c r="C1216" i="8"/>
  <c r="X1215" i="8"/>
  <c r="Y1215" i="8" s="1"/>
  <c r="W1215" i="8"/>
  <c r="N1215" i="8"/>
  <c r="I1215" i="8"/>
  <c r="H1215" i="8" s="1"/>
  <c r="F1215" i="8"/>
  <c r="E1215" i="8"/>
  <c r="D1215" i="8"/>
  <c r="C1215" i="8"/>
  <c r="X1214" i="8"/>
  <c r="Z1214" i="8" s="1"/>
  <c r="W1214" i="8"/>
  <c r="N1214" i="8"/>
  <c r="I1214" i="8"/>
  <c r="H1214" i="8" s="1"/>
  <c r="F1214" i="8"/>
  <c r="E1214" i="8"/>
  <c r="D1214" i="8"/>
  <c r="C1214" i="8"/>
  <c r="X1213" i="8"/>
  <c r="W1213" i="8"/>
  <c r="N1213" i="8"/>
  <c r="I1213" i="8"/>
  <c r="H1213" i="8" s="1"/>
  <c r="F1213" i="8"/>
  <c r="E1213" i="8"/>
  <c r="D1213" i="8"/>
  <c r="C1213" i="8"/>
  <c r="X1212" i="8"/>
  <c r="Y1212" i="8" s="1"/>
  <c r="W1212" i="8"/>
  <c r="N1212" i="8"/>
  <c r="I1212" i="8"/>
  <c r="H1212" i="8" s="1"/>
  <c r="F1212" i="8"/>
  <c r="E1212" i="8"/>
  <c r="D1212" i="8"/>
  <c r="C1212" i="8"/>
  <c r="X1211" i="8"/>
  <c r="Y1211" i="8" s="1"/>
  <c r="W1211" i="8"/>
  <c r="N1211" i="8"/>
  <c r="I1211" i="8"/>
  <c r="H1211" i="8" s="1"/>
  <c r="F1211" i="8"/>
  <c r="E1211" i="8"/>
  <c r="D1211" i="8"/>
  <c r="C1211" i="8"/>
  <c r="X1210" i="8"/>
  <c r="Y1210" i="8" s="1"/>
  <c r="W1210" i="8"/>
  <c r="N1210" i="8"/>
  <c r="I1210" i="8"/>
  <c r="H1210" i="8" s="1"/>
  <c r="F1210" i="8"/>
  <c r="E1210" i="8"/>
  <c r="D1210" i="8"/>
  <c r="C1210" i="8"/>
  <c r="X1209" i="8"/>
  <c r="W1209" i="8"/>
  <c r="N1209" i="8"/>
  <c r="I1209" i="8"/>
  <c r="H1209" i="8" s="1"/>
  <c r="F1209" i="8"/>
  <c r="E1209" i="8"/>
  <c r="D1209" i="8"/>
  <c r="C1209" i="8"/>
  <c r="X1208" i="8"/>
  <c r="Y1208" i="8" s="1"/>
  <c r="W1208" i="8"/>
  <c r="N1208" i="8"/>
  <c r="I1208" i="8"/>
  <c r="H1208" i="8" s="1"/>
  <c r="F1208" i="8"/>
  <c r="E1208" i="8"/>
  <c r="D1208" i="8"/>
  <c r="C1208" i="8"/>
  <c r="X1207" i="8"/>
  <c r="Y1207" i="8" s="1"/>
  <c r="W1207" i="8"/>
  <c r="N1207" i="8"/>
  <c r="I1207" i="8"/>
  <c r="H1207" i="8" s="1"/>
  <c r="F1207" i="8"/>
  <c r="E1207" i="8"/>
  <c r="D1207" i="8"/>
  <c r="C1207" i="8"/>
  <c r="X1206" i="8"/>
  <c r="Y1206" i="8" s="1"/>
  <c r="W1206" i="8"/>
  <c r="N1206" i="8"/>
  <c r="I1206" i="8"/>
  <c r="H1206" i="8" s="1"/>
  <c r="F1206" i="8"/>
  <c r="E1206" i="8"/>
  <c r="D1206" i="8"/>
  <c r="C1206" i="8"/>
  <c r="X1205" i="8"/>
  <c r="W1205" i="8"/>
  <c r="N1205" i="8"/>
  <c r="I1205" i="8"/>
  <c r="H1205" i="8" s="1"/>
  <c r="F1205" i="8"/>
  <c r="E1205" i="8"/>
  <c r="D1205" i="8"/>
  <c r="C1205" i="8"/>
  <c r="X1204" i="8"/>
  <c r="Y1204" i="8" s="1"/>
  <c r="W1204" i="8"/>
  <c r="N1204" i="8"/>
  <c r="I1204" i="8"/>
  <c r="H1204" i="8" s="1"/>
  <c r="F1204" i="8"/>
  <c r="E1204" i="8"/>
  <c r="D1204" i="8"/>
  <c r="C1204" i="8"/>
  <c r="X1203" i="8"/>
  <c r="W1203" i="8"/>
  <c r="N1203" i="8"/>
  <c r="I1203" i="8"/>
  <c r="H1203" i="8" s="1"/>
  <c r="F1203" i="8"/>
  <c r="E1203" i="8"/>
  <c r="D1203" i="8"/>
  <c r="C1203" i="8"/>
  <c r="X1202" i="8"/>
  <c r="W1202" i="8"/>
  <c r="N1202" i="8"/>
  <c r="I1202" i="8"/>
  <c r="H1202" i="8" s="1"/>
  <c r="F1202" i="8"/>
  <c r="E1202" i="8"/>
  <c r="D1202" i="8"/>
  <c r="C1202" i="8"/>
  <c r="X1201" i="8"/>
  <c r="Y1201" i="8" s="1"/>
  <c r="W1201" i="8"/>
  <c r="N1201" i="8"/>
  <c r="I1201" i="8"/>
  <c r="H1201" i="8" s="1"/>
  <c r="F1201" i="8"/>
  <c r="E1201" i="8"/>
  <c r="D1201" i="8"/>
  <c r="C1201" i="8"/>
  <c r="X1200" i="8"/>
  <c r="Y1200" i="8" s="1"/>
  <c r="W1200" i="8"/>
  <c r="N1200" i="8"/>
  <c r="I1200" i="8"/>
  <c r="H1200" i="8" s="1"/>
  <c r="F1200" i="8"/>
  <c r="E1200" i="8"/>
  <c r="D1200" i="8"/>
  <c r="C1200" i="8"/>
  <c r="X1199" i="8"/>
  <c r="Y1199" i="8" s="1"/>
  <c r="W1199" i="8"/>
  <c r="N1199" i="8"/>
  <c r="I1199" i="8"/>
  <c r="H1199" i="8" s="1"/>
  <c r="F1199" i="8"/>
  <c r="E1199" i="8"/>
  <c r="D1199" i="8"/>
  <c r="C1199" i="8"/>
  <c r="X1198" i="8"/>
  <c r="Z1198" i="8" s="1"/>
  <c r="W1198" i="8"/>
  <c r="N1198" i="8"/>
  <c r="I1198" i="8"/>
  <c r="H1198" i="8" s="1"/>
  <c r="F1198" i="8"/>
  <c r="E1198" i="8"/>
  <c r="D1198" i="8"/>
  <c r="C1198" i="8"/>
  <c r="X1197" i="8"/>
  <c r="Y1197" i="8" s="1"/>
  <c r="W1197" i="8"/>
  <c r="N1197" i="8"/>
  <c r="I1197" i="8"/>
  <c r="H1197" i="8" s="1"/>
  <c r="F1197" i="8"/>
  <c r="E1197" i="8"/>
  <c r="D1197" i="8"/>
  <c r="C1197" i="8"/>
  <c r="X1196" i="8"/>
  <c r="Z1196" i="8" s="1"/>
  <c r="W1196" i="8"/>
  <c r="N1196" i="8"/>
  <c r="I1196" i="8"/>
  <c r="H1196" i="8" s="1"/>
  <c r="F1196" i="8"/>
  <c r="E1196" i="8"/>
  <c r="D1196" i="8"/>
  <c r="C1196" i="8"/>
  <c r="X1195" i="8"/>
  <c r="Z1195" i="8" s="1"/>
  <c r="W1195" i="8"/>
  <c r="N1195" i="8"/>
  <c r="I1195" i="8"/>
  <c r="H1195" i="8" s="1"/>
  <c r="F1195" i="8"/>
  <c r="E1195" i="8"/>
  <c r="D1195" i="8"/>
  <c r="C1195" i="8"/>
  <c r="X1194" i="8"/>
  <c r="W1194" i="8"/>
  <c r="N1194" i="8"/>
  <c r="I1194" i="8"/>
  <c r="H1194" i="8" s="1"/>
  <c r="F1194" i="8"/>
  <c r="E1194" i="8"/>
  <c r="D1194" i="8"/>
  <c r="C1194" i="8"/>
  <c r="X1193" i="8"/>
  <c r="W1193" i="8"/>
  <c r="N1193" i="8"/>
  <c r="I1193" i="8"/>
  <c r="H1193" i="8" s="1"/>
  <c r="F1193" i="8"/>
  <c r="E1193" i="8"/>
  <c r="D1193" i="8"/>
  <c r="C1193" i="8"/>
  <c r="X1192" i="8"/>
  <c r="Y1192" i="8" s="1"/>
  <c r="W1192" i="8"/>
  <c r="N1192" i="8"/>
  <c r="I1192" i="8"/>
  <c r="H1192" i="8" s="1"/>
  <c r="F1192" i="8"/>
  <c r="E1192" i="8"/>
  <c r="D1192" i="8"/>
  <c r="C1192" i="8"/>
  <c r="X1191" i="8"/>
  <c r="W1191" i="8"/>
  <c r="N1191" i="8"/>
  <c r="I1191" i="8"/>
  <c r="H1191" i="8" s="1"/>
  <c r="F1191" i="8"/>
  <c r="E1191" i="8"/>
  <c r="D1191" i="8"/>
  <c r="C1191" i="8"/>
  <c r="X1190" i="8"/>
  <c r="W1190" i="8"/>
  <c r="N1190" i="8"/>
  <c r="I1190" i="8"/>
  <c r="H1190" i="8" s="1"/>
  <c r="F1190" i="8"/>
  <c r="E1190" i="8"/>
  <c r="D1190" i="8"/>
  <c r="C1190" i="8"/>
  <c r="X1189" i="8"/>
  <c r="Z1189" i="8" s="1"/>
  <c r="W1189" i="8"/>
  <c r="N1189" i="8"/>
  <c r="I1189" i="8"/>
  <c r="H1189" i="8" s="1"/>
  <c r="F1189" i="8"/>
  <c r="E1189" i="8"/>
  <c r="D1189" i="8"/>
  <c r="C1189" i="8"/>
  <c r="X1188" i="8"/>
  <c r="Z1188" i="8" s="1"/>
  <c r="W1188" i="8"/>
  <c r="N1188" i="8"/>
  <c r="I1188" i="8"/>
  <c r="H1188" i="8" s="1"/>
  <c r="F1188" i="8"/>
  <c r="E1188" i="8"/>
  <c r="D1188" i="8"/>
  <c r="C1188" i="8"/>
  <c r="X1187" i="8"/>
  <c r="W1187" i="8"/>
  <c r="N1187" i="8"/>
  <c r="I1187" i="8"/>
  <c r="H1187" i="8" s="1"/>
  <c r="F1187" i="8"/>
  <c r="E1187" i="8"/>
  <c r="D1187" i="8"/>
  <c r="C1187" i="8"/>
  <c r="X1186" i="8"/>
  <c r="W1186" i="8"/>
  <c r="N1186" i="8"/>
  <c r="I1186" i="8"/>
  <c r="H1186" i="8" s="1"/>
  <c r="F1186" i="8"/>
  <c r="E1186" i="8"/>
  <c r="D1186" i="8"/>
  <c r="C1186" i="8"/>
  <c r="X1185" i="8"/>
  <c r="W1185" i="8"/>
  <c r="N1185" i="8"/>
  <c r="I1185" i="8"/>
  <c r="H1185" i="8" s="1"/>
  <c r="F1185" i="8"/>
  <c r="E1185" i="8"/>
  <c r="D1185" i="8"/>
  <c r="C1185" i="8"/>
  <c r="X1184" i="8"/>
  <c r="W1184" i="8"/>
  <c r="N1184" i="8"/>
  <c r="I1184" i="8"/>
  <c r="H1184" i="8" s="1"/>
  <c r="F1184" i="8"/>
  <c r="E1184" i="8"/>
  <c r="D1184" i="8"/>
  <c r="C1184" i="8"/>
  <c r="X1183" i="8"/>
  <c r="Z1183" i="8" s="1"/>
  <c r="W1183" i="8"/>
  <c r="N1183" i="8"/>
  <c r="I1183" i="8"/>
  <c r="H1183" i="8" s="1"/>
  <c r="F1183" i="8"/>
  <c r="E1183" i="8"/>
  <c r="D1183" i="8"/>
  <c r="C1183" i="8"/>
  <c r="X1182" i="8"/>
  <c r="Y1182" i="8" s="1"/>
  <c r="W1182" i="8"/>
  <c r="N1182" i="8"/>
  <c r="I1182" i="8"/>
  <c r="H1182" i="8" s="1"/>
  <c r="F1182" i="8"/>
  <c r="E1182" i="8"/>
  <c r="D1182" i="8"/>
  <c r="C1182" i="8"/>
  <c r="X1181" i="8"/>
  <c r="Y1181" i="8" s="1"/>
  <c r="W1181" i="8"/>
  <c r="N1181" i="8"/>
  <c r="I1181" i="8"/>
  <c r="H1181" i="8" s="1"/>
  <c r="F1181" i="8"/>
  <c r="E1181" i="8"/>
  <c r="D1181" i="8"/>
  <c r="C1181" i="8"/>
  <c r="X1180" i="8"/>
  <c r="Z1180" i="8" s="1"/>
  <c r="W1180" i="8"/>
  <c r="N1180" i="8"/>
  <c r="I1180" i="8"/>
  <c r="H1180" i="8" s="1"/>
  <c r="F1180" i="8"/>
  <c r="E1180" i="8"/>
  <c r="D1180" i="8"/>
  <c r="C1180" i="8"/>
  <c r="X1179" i="8"/>
  <c r="Z1179" i="8" s="1"/>
  <c r="W1179" i="8"/>
  <c r="N1179" i="8"/>
  <c r="I1179" i="8"/>
  <c r="H1179" i="8" s="1"/>
  <c r="F1179" i="8"/>
  <c r="E1179" i="8"/>
  <c r="D1179" i="8"/>
  <c r="C1179" i="8"/>
  <c r="X1178" i="8"/>
  <c r="W1178" i="8"/>
  <c r="N1178" i="8"/>
  <c r="I1178" i="8"/>
  <c r="H1178" i="8" s="1"/>
  <c r="F1178" i="8"/>
  <c r="E1178" i="8"/>
  <c r="D1178" i="8"/>
  <c r="C1178" i="8"/>
  <c r="X1177" i="8"/>
  <c r="W1177" i="8"/>
  <c r="N1177" i="8"/>
  <c r="I1177" i="8"/>
  <c r="H1177" i="8" s="1"/>
  <c r="F1177" i="8"/>
  <c r="E1177" i="8"/>
  <c r="D1177" i="8"/>
  <c r="C1177" i="8"/>
  <c r="X1176" i="8"/>
  <c r="Z1176" i="8" s="1"/>
  <c r="W1176" i="8"/>
  <c r="N1176" i="8"/>
  <c r="I1176" i="8"/>
  <c r="H1176" i="8" s="1"/>
  <c r="F1176" i="8"/>
  <c r="E1176" i="8"/>
  <c r="D1176" i="8"/>
  <c r="C1176" i="8"/>
  <c r="X1175" i="8"/>
  <c r="Y1175" i="8" s="1"/>
  <c r="W1175" i="8"/>
  <c r="N1175" i="8"/>
  <c r="I1175" i="8"/>
  <c r="H1175" i="8" s="1"/>
  <c r="F1175" i="8"/>
  <c r="E1175" i="8"/>
  <c r="D1175" i="8"/>
  <c r="C1175" i="8"/>
  <c r="X1174" i="8"/>
  <c r="W1174" i="8"/>
  <c r="N1174" i="8"/>
  <c r="I1174" i="8"/>
  <c r="H1174" i="8" s="1"/>
  <c r="F1174" i="8"/>
  <c r="E1174" i="8"/>
  <c r="D1174" i="8"/>
  <c r="C1174" i="8"/>
  <c r="X1173" i="8"/>
  <c r="W1173" i="8"/>
  <c r="N1173" i="8"/>
  <c r="I1173" i="8"/>
  <c r="H1173" i="8" s="1"/>
  <c r="F1173" i="8"/>
  <c r="E1173" i="8"/>
  <c r="D1173" i="8"/>
  <c r="C1173" i="8"/>
  <c r="X1172" i="8"/>
  <c r="Z1172" i="8" s="1"/>
  <c r="W1172" i="8"/>
  <c r="N1172" i="8"/>
  <c r="I1172" i="8"/>
  <c r="H1172" i="8" s="1"/>
  <c r="F1172" i="8"/>
  <c r="E1172" i="8"/>
  <c r="D1172" i="8"/>
  <c r="C1172" i="8"/>
  <c r="X1171" i="8"/>
  <c r="W1171" i="8"/>
  <c r="N1171" i="8"/>
  <c r="I1171" i="8"/>
  <c r="H1171" i="8" s="1"/>
  <c r="F1171" i="8"/>
  <c r="E1171" i="8"/>
  <c r="D1171" i="8"/>
  <c r="C1171" i="8"/>
  <c r="X1170" i="8"/>
  <c r="W1170" i="8"/>
  <c r="N1170" i="8"/>
  <c r="I1170" i="8"/>
  <c r="H1170" i="8" s="1"/>
  <c r="F1170" i="8"/>
  <c r="E1170" i="8"/>
  <c r="D1170" i="8"/>
  <c r="C1170" i="8"/>
  <c r="X1169" i="8"/>
  <c r="W1169" i="8"/>
  <c r="N1169" i="8"/>
  <c r="I1169" i="8"/>
  <c r="H1169" i="8" s="1"/>
  <c r="F1169" i="8"/>
  <c r="E1169" i="8"/>
  <c r="D1169" i="8"/>
  <c r="C1169" i="8"/>
  <c r="X1168" i="8"/>
  <c r="Y1168" i="8" s="1"/>
  <c r="W1168" i="8"/>
  <c r="N1168" i="8"/>
  <c r="I1168" i="8"/>
  <c r="H1168" i="8" s="1"/>
  <c r="F1168" i="8"/>
  <c r="E1168" i="8"/>
  <c r="D1168" i="8"/>
  <c r="C1168" i="8"/>
  <c r="X1167" i="8"/>
  <c r="Y1167" i="8" s="1"/>
  <c r="W1167" i="8"/>
  <c r="N1167" i="8"/>
  <c r="I1167" i="8"/>
  <c r="H1167" i="8" s="1"/>
  <c r="F1167" i="8"/>
  <c r="E1167" i="8"/>
  <c r="D1167" i="8"/>
  <c r="C1167" i="8"/>
  <c r="X1166" i="8"/>
  <c r="W1166" i="8"/>
  <c r="N1166" i="8"/>
  <c r="I1166" i="8"/>
  <c r="H1166" i="8" s="1"/>
  <c r="F1166" i="8"/>
  <c r="E1166" i="8"/>
  <c r="D1166" i="8"/>
  <c r="C1166" i="8"/>
  <c r="X1165" i="8"/>
  <c r="W1165" i="8"/>
  <c r="N1165" i="8"/>
  <c r="I1165" i="8"/>
  <c r="H1165" i="8" s="1"/>
  <c r="F1165" i="8"/>
  <c r="E1165" i="8"/>
  <c r="D1165" i="8"/>
  <c r="C1165" i="8"/>
  <c r="X1164" i="8"/>
  <c r="Z1164" i="8" s="1"/>
  <c r="W1164" i="8"/>
  <c r="N1164" i="8"/>
  <c r="I1164" i="8"/>
  <c r="H1164" i="8" s="1"/>
  <c r="F1164" i="8"/>
  <c r="E1164" i="8"/>
  <c r="D1164" i="8"/>
  <c r="C1164" i="8"/>
  <c r="X1163" i="8"/>
  <c r="Z1163" i="8" s="1"/>
  <c r="W1163" i="8"/>
  <c r="N1163" i="8"/>
  <c r="I1163" i="8"/>
  <c r="H1163" i="8" s="1"/>
  <c r="F1163" i="8"/>
  <c r="E1163" i="8"/>
  <c r="D1163" i="8"/>
  <c r="C1163" i="8"/>
  <c r="X1162" i="8"/>
  <c r="W1162" i="8"/>
  <c r="N1162" i="8"/>
  <c r="I1162" i="8"/>
  <c r="H1162" i="8" s="1"/>
  <c r="F1162" i="8"/>
  <c r="E1162" i="8"/>
  <c r="D1162" i="8"/>
  <c r="C1162" i="8"/>
  <c r="X1161" i="8"/>
  <c r="W1161" i="8"/>
  <c r="N1161" i="8"/>
  <c r="I1161" i="8"/>
  <c r="H1161" i="8" s="1"/>
  <c r="F1161" i="8"/>
  <c r="E1161" i="8"/>
  <c r="D1161" i="8"/>
  <c r="C1161" i="8"/>
  <c r="X1160" i="8"/>
  <c r="Y1160" i="8" s="1"/>
  <c r="W1160" i="8"/>
  <c r="N1160" i="8"/>
  <c r="I1160" i="8"/>
  <c r="H1160" i="8" s="1"/>
  <c r="F1160" i="8"/>
  <c r="E1160" i="8"/>
  <c r="D1160" i="8"/>
  <c r="C1160" i="8"/>
  <c r="X1159" i="8"/>
  <c r="W1159" i="8"/>
  <c r="N1159" i="8"/>
  <c r="I1159" i="8"/>
  <c r="H1159" i="8" s="1"/>
  <c r="F1159" i="8"/>
  <c r="E1159" i="8"/>
  <c r="D1159" i="8"/>
  <c r="C1159" i="8"/>
  <c r="X1158" i="8"/>
  <c r="W1158" i="8"/>
  <c r="N1158" i="8"/>
  <c r="I1158" i="8"/>
  <c r="H1158" i="8" s="1"/>
  <c r="F1158" i="8"/>
  <c r="E1158" i="8"/>
  <c r="D1158" i="8"/>
  <c r="C1158" i="8"/>
  <c r="X1157" i="8"/>
  <c r="Y1157" i="8" s="1"/>
  <c r="W1157" i="8"/>
  <c r="N1157" i="8"/>
  <c r="I1157" i="8"/>
  <c r="H1157" i="8" s="1"/>
  <c r="F1157" i="8"/>
  <c r="E1157" i="8"/>
  <c r="D1157" i="8"/>
  <c r="C1157" i="8"/>
  <c r="X1156" i="8"/>
  <c r="Z1156" i="8" s="1"/>
  <c r="W1156" i="8"/>
  <c r="N1156" i="8"/>
  <c r="I1156" i="8"/>
  <c r="H1156" i="8" s="1"/>
  <c r="F1156" i="8"/>
  <c r="E1156" i="8"/>
  <c r="D1156" i="8"/>
  <c r="C1156" i="8"/>
  <c r="X1155" i="8"/>
  <c r="W1155" i="8"/>
  <c r="N1155" i="8"/>
  <c r="I1155" i="8"/>
  <c r="H1155" i="8" s="1"/>
  <c r="F1155" i="8"/>
  <c r="E1155" i="8"/>
  <c r="D1155" i="8"/>
  <c r="C1155" i="8"/>
  <c r="X1154" i="8"/>
  <c r="W1154" i="8"/>
  <c r="N1154" i="8"/>
  <c r="I1154" i="8"/>
  <c r="H1154" i="8" s="1"/>
  <c r="F1154" i="8"/>
  <c r="E1154" i="8"/>
  <c r="D1154" i="8"/>
  <c r="C1154" i="8"/>
  <c r="X1153" i="8"/>
  <c r="W1153" i="8"/>
  <c r="N1153" i="8"/>
  <c r="I1153" i="8"/>
  <c r="H1153" i="8" s="1"/>
  <c r="F1153" i="8"/>
  <c r="E1153" i="8"/>
  <c r="D1153" i="8"/>
  <c r="C1153" i="8"/>
  <c r="X1152" i="8"/>
  <c r="W1152" i="8"/>
  <c r="N1152" i="8"/>
  <c r="I1152" i="8"/>
  <c r="H1152" i="8" s="1"/>
  <c r="F1152" i="8"/>
  <c r="E1152" i="8"/>
  <c r="D1152" i="8"/>
  <c r="C1152" i="8"/>
  <c r="X1151" i="8"/>
  <c r="Z1151" i="8" s="1"/>
  <c r="W1151" i="8"/>
  <c r="N1151" i="8"/>
  <c r="I1151" i="8"/>
  <c r="H1151" i="8" s="1"/>
  <c r="F1151" i="8"/>
  <c r="E1151" i="8"/>
  <c r="D1151" i="8"/>
  <c r="C1151" i="8"/>
  <c r="X1150" i="8"/>
  <c r="W1150" i="8"/>
  <c r="N1150" i="8"/>
  <c r="I1150" i="8"/>
  <c r="H1150" i="8" s="1"/>
  <c r="F1150" i="8"/>
  <c r="E1150" i="8"/>
  <c r="D1150" i="8"/>
  <c r="C1150" i="8"/>
  <c r="X1149" i="8"/>
  <c r="W1149" i="8"/>
  <c r="N1149" i="8"/>
  <c r="I1149" i="8"/>
  <c r="H1149" i="8" s="1"/>
  <c r="F1149" i="8"/>
  <c r="E1149" i="8"/>
  <c r="D1149" i="8"/>
  <c r="C1149" i="8"/>
  <c r="X1148" i="8"/>
  <c r="W1148" i="8"/>
  <c r="N1148" i="8"/>
  <c r="I1148" i="8"/>
  <c r="H1148" i="8" s="1"/>
  <c r="F1148" i="8"/>
  <c r="E1148" i="8"/>
  <c r="D1148" i="8"/>
  <c r="C1148" i="8"/>
  <c r="X1147" i="8"/>
  <c r="Z1147" i="8" s="1"/>
  <c r="W1147" i="8"/>
  <c r="N1147" i="8"/>
  <c r="I1147" i="8"/>
  <c r="H1147" i="8" s="1"/>
  <c r="F1147" i="8"/>
  <c r="E1147" i="8"/>
  <c r="D1147" i="8"/>
  <c r="C1147" i="8"/>
  <c r="X1146" i="8"/>
  <c r="W1146" i="8"/>
  <c r="N1146" i="8"/>
  <c r="I1146" i="8"/>
  <c r="H1146" i="8" s="1"/>
  <c r="F1146" i="8"/>
  <c r="E1146" i="8"/>
  <c r="D1146" i="8"/>
  <c r="C1146" i="8"/>
  <c r="X1145" i="8"/>
  <c r="Z1145" i="8" s="1"/>
  <c r="W1145" i="8"/>
  <c r="N1145" i="8"/>
  <c r="I1145" i="8"/>
  <c r="H1145" i="8" s="1"/>
  <c r="F1145" i="8"/>
  <c r="E1145" i="8"/>
  <c r="D1145" i="8"/>
  <c r="C1145" i="8"/>
  <c r="X1144" i="8"/>
  <c r="Y1144" i="8" s="1"/>
  <c r="W1144" i="8"/>
  <c r="N1144" i="8"/>
  <c r="I1144" i="8"/>
  <c r="H1144" i="8" s="1"/>
  <c r="F1144" i="8"/>
  <c r="E1144" i="8"/>
  <c r="D1144" i="8"/>
  <c r="C1144" i="8"/>
  <c r="X1143" i="8"/>
  <c r="W1143" i="8"/>
  <c r="N1143" i="8"/>
  <c r="I1143" i="8"/>
  <c r="H1143" i="8" s="1"/>
  <c r="F1143" i="8"/>
  <c r="E1143" i="8"/>
  <c r="D1143" i="8"/>
  <c r="C1143" i="8"/>
  <c r="X1142" i="8"/>
  <c r="Z1142" i="8" s="1"/>
  <c r="W1142" i="8"/>
  <c r="N1142" i="8"/>
  <c r="I1142" i="8"/>
  <c r="H1142" i="8" s="1"/>
  <c r="F1142" i="8"/>
  <c r="E1142" i="8"/>
  <c r="D1142" i="8"/>
  <c r="C1142" i="8"/>
  <c r="X1141" i="8"/>
  <c r="Y1141" i="8" s="1"/>
  <c r="W1141" i="8"/>
  <c r="N1141" i="8"/>
  <c r="I1141" i="8"/>
  <c r="H1141" i="8" s="1"/>
  <c r="F1141" i="8"/>
  <c r="E1141" i="8"/>
  <c r="D1141" i="8"/>
  <c r="C1141" i="8"/>
  <c r="X1140" i="8"/>
  <c r="Z1140" i="8" s="1"/>
  <c r="W1140" i="8"/>
  <c r="N1140" i="8"/>
  <c r="I1140" i="8"/>
  <c r="H1140" i="8" s="1"/>
  <c r="F1140" i="8"/>
  <c r="E1140" i="8"/>
  <c r="D1140" i="8"/>
  <c r="C1140" i="8"/>
  <c r="X1139" i="8"/>
  <c r="Z1139" i="8" s="1"/>
  <c r="W1139" i="8"/>
  <c r="N1139" i="8"/>
  <c r="I1139" i="8"/>
  <c r="H1139" i="8" s="1"/>
  <c r="F1139" i="8"/>
  <c r="E1139" i="8"/>
  <c r="D1139" i="8"/>
  <c r="C1139" i="8"/>
  <c r="X1138" i="8"/>
  <c r="Y1138" i="8" s="1"/>
  <c r="W1138" i="8"/>
  <c r="N1138" i="8"/>
  <c r="I1138" i="8"/>
  <c r="H1138" i="8" s="1"/>
  <c r="F1138" i="8"/>
  <c r="E1138" i="8"/>
  <c r="D1138" i="8"/>
  <c r="C1138" i="8"/>
  <c r="X1137" i="8"/>
  <c r="W1137" i="8"/>
  <c r="N1137" i="8"/>
  <c r="I1137" i="8"/>
  <c r="H1137" i="8" s="1"/>
  <c r="F1137" i="8"/>
  <c r="E1137" i="8"/>
  <c r="D1137" i="8"/>
  <c r="C1137" i="8"/>
  <c r="X1136" i="8"/>
  <c r="W1136" i="8"/>
  <c r="N1136" i="8"/>
  <c r="I1136" i="8"/>
  <c r="H1136" i="8" s="1"/>
  <c r="F1136" i="8"/>
  <c r="E1136" i="8"/>
  <c r="D1136" i="8"/>
  <c r="C1136" i="8"/>
  <c r="X1135" i="8"/>
  <c r="Y1135" i="8" s="1"/>
  <c r="W1135" i="8"/>
  <c r="N1135" i="8"/>
  <c r="I1135" i="8"/>
  <c r="H1135" i="8" s="1"/>
  <c r="F1135" i="8"/>
  <c r="E1135" i="8"/>
  <c r="D1135" i="8"/>
  <c r="C1135" i="8"/>
  <c r="X1134" i="8"/>
  <c r="Y1134" i="8" s="1"/>
  <c r="W1134" i="8"/>
  <c r="N1134" i="8"/>
  <c r="I1134" i="8"/>
  <c r="H1134" i="8" s="1"/>
  <c r="F1134" i="8"/>
  <c r="E1134" i="8"/>
  <c r="D1134" i="8"/>
  <c r="C1134" i="8"/>
  <c r="X1133" i="8"/>
  <c r="W1133" i="8"/>
  <c r="N1133" i="8"/>
  <c r="I1133" i="8"/>
  <c r="H1133" i="8" s="1"/>
  <c r="F1133" i="8"/>
  <c r="E1133" i="8"/>
  <c r="D1133" i="8"/>
  <c r="C1133" i="8"/>
  <c r="X1132" i="8"/>
  <c r="W1132" i="8"/>
  <c r="N1132" i="8"/>
  <c r="I1132" i="8"/>
  <c r="H1132" i="8" s="1"/>
  <c r="F1132" i="8"/>
  <c r="E1132" i="8"/>
  <c r="D1132" i="8"/>
  <c r="C1132" i="8"/>
  <c r="X1131" i="8"/>
  <c r="W1131" i="8"/>
  <c r="N1131" i="8"/>
  <c r="I1131" i="8"/>
  <c r="H1131" i="8" s="1"/>
  <c r="F1131" i="8"/>
  <c r="E1131" i="8"/>
  <c r="D1131" i="8"/>
  <c r="C1131" i="8"/>
  <c r="X1130" i="8"/>
  <c r="W1130" i="8"/>
  <c r="N1130" i="8"/>
  <c r="I1130" i="8"/>
  <c r="H1130" i="8" s="1"/>
  <c r="F1130" i="8"/>
  <c r="E1130" i="8"/>
  <c r="D1130" i="8"/>
  <c r="C1130" i="8"/>
  <c r="X1129" i="8"/>
  <c r="W1129" i="8"/>
  <c r="N1129" i="8"/>
  <c r="I1129" i="8"/>
  <c r="H1129" i="8" s="1"/>
  <c r="F1129" i="8"/>
  <c r="E1129" i="8"/>
  <c r="D1129" i="8"/>
  <c r="C1129" i="8"/>
  <c r="X1128" i="8"/>
  <c r="W1128" i="8"/>
  <c r="N1128" i="8"/>
  <c r="I1128" i="8"/>
  <c r="H1128" i="8" s="1"/>
  <c r="F1128" i="8"/>
  <c r="E1128" i="8"/>
  <c r="D1128" i="8"/>
  <c r="C1128" i="8"/>
  <c r="X1127" i="8"/>
  <c r="Y1127" i="8" s="1"/>
  <c r="W1127" i="8"/>
  <c r="N1127" i="8"/>
  <c r="I1127" i="8"/>
  <c r="H1127" i="8" s="1"/>
  <c r="F1127" i="8"/>
  <c r="E1127" i="8"/>
  <c r="D1127" i="8"/>
  <c r="C1127" i="8"/>
  <c r="X1126" i="8"/>
  <c r="W1126" i="8"/>
  <c r="N1126" i="8"/>
  <c r="I1126" i="8"/>
  <c r="H1126" i="8" s="1"/>
  <c r="F1126" i="8"/>
  <c r="E1126" i="8"/>
  <c r="D1126" i="8"/>
  <c r="C1126" i="8"/>
  <c r="X1125" i="8"/>
  <c r="Z1125" i="8" s="1"/>
  <c r="W1125" i="8"/>
  <c r="N1125" i="8"/>
  <c r="I1125" i="8"/>
  <c r="H1125" i="8" s="1"/>
  <c r="F1125" i="8"/>
  <c r="E1125" i="8"/>
  <c r="D1125" i="8"/>
  <c r="C1125" i="8"/>
  <c r="X1124" i="8"/>
  <c r="Z1124" i="8" s="1"/>
  <c r="W1124" i="8"/>
  <c r="N1124" i="8"/>
  <c r="I1124" i="8"/>
  <c r="H1124" i="8" s="1"/>
  <c r="F1124" i="8"/>
  <c r="E1124" i="8"/>
  <c r="D1124" i="8"/>
  <c r="C1124" i="8"/>
  <c r="X1123" i="8"/>
  <c r="W1123" i="8"/>
  <c r="N1123" i="8"/>
  <c r="I1123" i="8"/>
  <c r="H1123" i="8" s="1"/>
  <c r="F1123" i="8"/>
  <c r="E1123" i="8"/>
  <c r="D1123" i="8"/>
  <c r="C1123" i="8"/>
  <c r="X1122" i="8"/>
  <c r="W1122" i="8"/>
  <c r="N1122" i="8"/>
  <c r="I1122" i="8"/>
  <c r="H1122" i="8" s="1"/>
  <c r="F1122" i="8"/>
  <c r="E1122" i="8"/>
  <c r="D1122" i="8"/>
  <c r="C1122" i="8"/>
  <c r="X1121" i="8"/>
  <c r="W1121" i="8"/>
  <c r="N1121" i="8"/>
  <c r="I1121" i="8"/>
  <c r="H1121" i="8" s="1"/>
  <c r="F1121" i="8"/>
  <c r="E1121" i="8"/>
  <c r="D1121" i="8"/>
  <c r="C1121" i="8"/>
  <c r="X1120" i="8"/>
  <c r="W1120" i="8"/>
  <c r="N1120" i="8"/>
  <c r="I1120" i="8"/>
  <c r="H1120" i="8" s="1"/>
  <c r="F1120" i="8"/>
  <c r="E1120" i="8"/>
  <c r="D1120" i="8"/>
  <c r="C1120" i="8"/>
  <c r="X1119" i="8"/>
  <c r="Y1119" i="8" s="1"/>
  <c r="W1119" i="8"/>
  <c r="N1119" i="8"/>
  <c r="I1119" i="8"/>
  <c r="H1119" i="8" s="1"/>
  <c r="F1119" i="8"/>
  <c r="E1119" i="8"/>
  <c r="D1119" i="8"/>
  <c r="C1119" i="8"/>
  <c r="X1118" i="8"/>
  <c r="W1118" i="8"/>
  <c r="N1118" i="8"/>
  <c r="I1118" i="8"/>
  <c r="H1118" i="8" s="1"/>
  <c r="F1118" i="8"/>
  <c r="E1118" i="8"/>
  <c r="D1118" i="8"/>
  <c r="C1118" i="8"/>
  <c r="X1117" i="8"/>
  <c r="W1117" i="8"/>
  <c r="N1117" i="8"/>
  <c r="I1117" i="8"/>
  <c r="H1117" i="8" s="1"/>
  <c r="F1117" i="8"/>
  <c r="E1117" i="8"/>
  <c r="D1117" i="8"/>
  <c r="C1117" i="8"/>
  <c r="X1116" i="8"/>
  <c r="W1116" i="8"/>
  <c r="N1116" i="8"/>
  <c r="I1116" i="8"/>
  <c r="H1116" i="8" s="1"/>
  <c r="F1116" i="8"/>
  <c r="E1116" i="8"/>
  <c r="D1116" i="8"/>
  <c r="C1116" i="8"/>
  <c r="X1115" i="8"/>
  <c r="W1115" i="8"/>
  <c r="N1115" i="8"/>
  <c r="I1115" i="8"/>
  <c r="H1115" i="8" s="1"/>
  <c r="F1115" i="8"/>
  <c r="E1115" i="8"/>
  <c r="D1115" i="8"/>
  <c r="C1115" i="8"/>
  <c r="X1114" i="8"/>
  <c r="W1114" i="8"/>
  <c r="N1114" i="8"/>
  <c r="I1114" i="8"/>
  <c r="H1114" i="8" s="1"/>
  <c r="F1114" i="8"/>
  <c r="E1114" i="8"/>
  <c r="D1114" i="8"/>
  <c r="C1114" i="8"/>
  <c r="X1113" i="8"/>
  <c r="Z1113" i="8" s="1"/>
  <c r="W1113" i="8"/>
  <c r="N1113" i="8"/>
  <c r="I1113" i="8"/>
  <c r="H1113" i="8" s="1"/>
  <c r="F1113" i="8"/>
  <c r="E1113" i="8"/>
  <c r="D1113" i="8"/>
  <c r="C1113" i="8"/>
  <c r="X1112" i="8"/>
  <c r="Z1112" i="8" s="1"/>
  <c r="W1112" i="8"/>
  <c r="N1112" i="8"/>
  <c r="I1112" i="8"/>
  <c r="H1112" i="8" s="1"/>
  <c r="F1112" i="8"/>
  <c r="E1112" i="8"/>
  <c r="D1112" i="8"/>
  <c r="C1112" i="8"/>
  <c r="X1111" i="8"/>
  <c r="Y1111" i="8" s="1"/>
  <c r="W1111" i="8"/>
  <c r="N1111" i="8"/>
  <c r="I1111" i="8"/>
  <c r="H1111" i="8" s="1"/>
  <c r="F1111" i="8"/>
  <c r="E1111" i="8"/>
  <c r="D1111" i="8"/>
  <c r="C1111" i="8"/>
  <c r="X1110" i="8"/>
  <c r="W1110" i="8"/>
  <c r="N1110" i="8"/>
  <c r="I1110" i="8"/>
  <c r="H1110" i="8" s="1"/>
  <c r="F1110" i="8"/>
  <c r="E1110" i="8"/>
  <c r="D1110" i="8"/>
  <c r="C1110" i="8"/>
  <c r="X1109" i="8"/>
  <c r="Y1109" i="8" s="1"/>
  <c r="W1109" i="8"/>
  <c r="N1109" i="8"/>
  <c r="I1109" i="8"/>
  <c r="H1109" i="8" s="1"/>
  <c r="F1109" i="8"/>
  <c r="E1109" i="8"/>
  <c r="D1109" i="8"/>
  <c r="C1109" i="8"/>
  <c r="X1108" i="8"/>
  <c r="Z1108" i="8" s="1"/>
  <c r="W1108" i="8"/>
  <c r="N1108" i="8"/>
  <c r="I1108" i="8"/>
  <c r="H1108" i="8" s="1"/>
  <c r="F1108" i="8"/>
  <c r="E1108" i="8"/>
  <c r="D1108" i="8"/>
  <c r="C1108" i="8"/>
  <c r="X1107" i="8"/>
  <c r="W1107" i="8"/>
  <c r="N1107" i="8"/>
  <c r="I1107" i="8"/>
  <c r="H1107" i="8" s="1"/>
  <c r="F1107" i="8"/>
  <c r="E1107" i="8"/>
  <c r="D1107" i="8"/>
  <c r="C1107" i="8"/>
  <c r="X1106" i="8"/>
  <c r="W1106" i="8"/>
  <c r="N1106" i="8"/>
  <c r="I1106" i="8"/>
  <c r="H1106" i="8" s="1"/>
  <c r="F1106" i="8"/>
  <c r="E1106" i="8"/>
  <c r="D1106" i="8"/>
  <c r="C1106" i="8"/>
  <c r="X1105" i="8"/>
  <c r="W1105" i="8"/>
  <c r="N1105" i="8"/>
  <c r="I1105" i="8"/>
  <c r="H1105" i="8" s="1"/>
  <c r="F1105" i="8"/>
  <c r="E1105" i="8"/>
  <c r="D1105" i="8"/>
  <c r="C1105" i="8"/>
  <c r="X1104" i="8"/>
  <c r="Y1104" i="8" s="1"/>
  <c r="W1104" i="8"/>
  <c r="N1104" i="8"/>
  <c r="I1104" i="8"/>
  <c r="H1104" i="8" s="1"/>
  <c r="F1104" i="8"/>
  <c r="E1104" i="8"/>
  <c r="D1104" i="8"/>
  <c r="C1104" i="8"/>
  <c r="X1103" i="8"/>
  <c r="W1103" i="8"/>
  <c r="N1103" i="8"/>
  <c r="I1103" i="8"/>
  <c r="H1103" i="8" s="1"/>
  <c r="F1103" i="8"/>
  <c r="E1103" i="8"/>
  <c r="D1103" i="8"/>
  <c r="C1103" i="8"/>
  <c r="X1102" i="8"/>
  <c r="W1102" i="8"/>
  <c r="N1102" i="8"/>
  <c r="I1102" i="8"/>
  <c r="H1102" i="8" s="1"/>
  <c r="F1102" i="8"/>
  <c r="E1102" i="8"/>
  <c r="D1102" i="8"/>
  <c r="C1102" i="8"/>
  <c r="X1101" i="8"/>
  <c r="Y1101" i="8" s="1"/>
  <c r="W1101" i="8"/>
  <c r="N1101" i="8"/>
  <c r="I1101" i="8"/>
  <c r="H1101" i="8" s="1"/>
  <c r="F1101" i="8"/>
  <c r="E1101" i="8"/>
  <c r="D1101" i="8"/>
  <c r="C1101" i="8"/>
  <c r="X1100" i="8"/>
  <c r="Z1100" i="8" s="1"/>
  <c r="W1100" i="8"/>
  <c r="N1100" i="8"/>
  <c r="I1100" i="8"/>
  <c r="H1100" i="8" s="1"/>
  <c r="F1100" i="8"/>
  <c r="E1100" i="8"/>
  <c r="D1100" i="8"/>
  <c r="C1100" i="8"/>
  <c r="X1099" i="8"/>
  <c r="W1099" i="8"/>
  <c r="N1099" i="8"/>
  <c r="I1099" i="8"/>
  <c r="H1099" i="8" s="1"/>
  <c r="F1099" i="8"/>
  <c r="E1099" i="8"/>
  <c r="D1099" i="8"/>
  <c r="C1099" i="8"/>
  <c r="X1098" i="8"/>
  <c r="W1098" i="8"/>
  <c r="N1098" i="8"/>
  <c r="I1098" i="8"/>
  <c r="H1098" i="8" s="1"/>
  <c r="F1098" i="8"/>
  <c r="E1098" i="8"/>
  <c r="D1098" i="8"/>
  <c r="C1098" i="8"/>
  <c r="X1097" i="8"/>
  <c r="Z1097" i="8" s="1"/>
  <c r="W1097" i="8"/>
  <c r="N1097" i="8"/>
  <c r="I1097" i="8"/>
  <c r="H1097" i="8" s="1"/>
  <c r="F1097" i="8"/>
  <c r="E1097" i="8"/>
  <c r="D1097" i="8"/>
  <c r="C1097" i="8"/>
  <c r="X1096" i="8"/>
  <c r="Z1096" i="8" s="1"/>
  <c r="W1096" i="8"/>
  <c r="N1096" i="8"/>
  <c r="I1096" i="8"/>
  <c r="H1096" i="8" s="1"/>
  <c r="F1096" i="8"/>
  <c r="E1096" i="8"/>
  <c r="D1096" i="8"/>
  <c r="C1096" i="8"/>
  <c r="X1095" i="8"/>
  <c r="W1095" i="8"/>
  <c r="N1095" i="8"/>
  <c r="I1095" i="8"/>
  <c r="H1095" i="8" s="1"/>
  <c r="F1095" i="8"/>
  <c r="E1095" i="8"/>
  <c r="D1095" i="8"/>
  <c r="C1095" i="8"/>
  <c r="X1094" i="8"/>
  <c r="Y1094" i="8" s="1"/>
  <c r="W1094" i="8"/>
  <c r="N1094" i="8"/>
  <c r="I1094" i="8"/>
  <c r="H1094" i="8" s="1"/>
  <c r="F1094" i="8"/>
  <c r="E1094" i="8"/>
  <c r="D1094" i="8"/>
  <c r="C1094" i="8"/>
  <c r="X1093" i="8"/>
  <c r="Z1093" i="8" s="1"/>
  <c r="W1093" i="8"/>
  <c r="N1093" i="8"/>
  <c r="I1093" i="8"/>
  <c r="H1093" i="8" s="1"/>
  <c r="F1093" i="8"/>
  <c r="E1093" i="8"/>
  <c r="D1093" i="8"/>
  <c r="C1093" i="8"/>
  <c r="X1092" i="8"/>
  <c r="Z1092" i="8" s="1"/>
  <c r="W1092" i="8"/>
  <c r="N1092" i="8"/>
  <c r="I1092" i="8"/>
  <c r="H1092" i="8" s="1"/>
  <c r="F1092" i="8"/>
  <c r="E1092" i="8"/>
  <c r="D1092" i="8"/>
  <c r="C1092" i="8"/>
  <c r="X1091" i="8"/>
  <c r="Y1091" i="8" s="1"/>
  <c r="W1091" i="8"/>
  <c r="N1091" i="8"/>
  <c r="I1091" i="8"/>
  <c r="H1091" i="8" s="1"/>
  <c r="F1091" i="8"/>
  <c r="E1091" i="8"/>
  <c r="D1091" i="8"/>
  <c r="C1091" i="8"/>
  <c r="X1090" i="8"/>
  <c r="W1090" i="8"/>
  <c r="N1090" i="8"/>
  <c r="I1090" i="8"/>
  <c r="H1090" i="8" s="1"/>
  <c r="F1090" i="8"/>
  <c r="E1090" i="8"/>
  <c r="D1090" i="8"/>
  <c r="C1090" i="8"/>
  <c r="X1089" i="8"/>
  <c r="W1089" i="8"/>
  <c r="N1089" i="8"/>
  <c r="I1089" i="8"/>
  <c r="H1089" i="8" s="1"/>
  <c r="F1089" i="8"/>
  <c r="E1089" i="8"/>
  <c r="D1089" i="8"/>
  <c r="C1089" i="8"/>
  <c r="X1088" i="8"/>
  <c r="Z1088" i="8" s="1"/>
  <c r="W1088" i="8"/>
  <c r="N1088" i="8"/>
  <c r="I1088" i="8"/>
  <c r="H1088" i="8" s="1"/>
  <c r="F1088" i="8"/>
  <c r="E1088" i="8"/>
  <c r="D1088" i="8"/>
  <c r="C1088" i="8"/>
  <c r="X1087" i="8"/>
  <c r="W1087" i="8"/>
  <c r="N1087" i="8"/>
  <c r="I1087" i="8"/>
  <c r="H1087" i="8" s="1"/>
  <c r="F1087" i="8"/>
  <c r="E1087" i="8"/>
  <c r="D1087" i="8"/>
  <c r="C1087" i="8"/>
  <c r="X1086" i="8"/>
  <c r="W1086" i="8"/>
  <c r="N1086" i="8"/>
  <c r="I1086" i="8"/>
  <c r="H1086" i="8" s="1"/>
  <c r="F1086" i="8"/>
  <c r="E1086" i="8"/>
  <c r="D1086" i="8"/>
  <c r="C1086" i="8"/>
  <c r="X1085" i="8"/>
  <c r="W1085" i="8"/>
  <c r="N1085" i="8"/>
  <c r="I1085" i="8"/>
  <c r="H1085" i="8" s="1"/>
  <c r="F1085" i="8"/>
  <c r="E1085" i="8"/>
  <c r="D1085" i="8"/>
  <c r="C1085" i="8"/>
  <c r="X1084" i="8"/>
  <c r="Z1084" i="8" s="1"/>
  <c r="W1084" i="8"/>
  <c r="N1084" i="8"/>
  <c r="I1084" i="8"/>
  <c r="H1084" i="8" s="1"/>
  <c r="F1084" i="8"/>
  <c r="E1084" i="8"/>
  <c r="D1084" i="8"/>
  <c r="C1084" i="8"/>
  <c r="X1083" i="8"/>
  <c r="W1083" i="8"/>
  <c r="N1083" i="8"/>
  <c r="I1083" i="8"/>
  <c r="H1083" i="8" s="1"/>
  <c r="F1083" i="8"/>
  <c r="E1083" i="8"/>
  <c r="D1083" i="8"/>
  <c r="C1083" i="8"/>
  <c r="X1082" i="8"/>
  <c r="Y1082" i="8" s="1"/>
  <c r="W1082" i="8"/>
  <c r="N1082" i="8"/>
  <c r="I1082" i="8"/>
  <c r="H1082" i="8" s="1"/>
  <c r="F1082" i="8"/>
  <c r="E1082" i="8"/>
  <c r="D1082" i="8"/>
  <c r="C1082" i="8"/>
  <c r="X1081" i="8"/>
  <c r="Z1081" i="8" s="1"/>
  <c r="W1081" i="8"/>
  <c r="N1081" i="8"/>
  <c r="I1081" i="8"/>
  <c r="H1081" i="8" s="1"/>
  <c r="F1081" i="8"/>
  <c r="E1081" i="8"/>
  <c r="D1081" i="8"/>
  <c r="C1081" i="8"/>
  <c r="X1080" i="8"/>
  <c r="W1080" i="8"/>
  <c r="N1080" i="8"/>
  <c r="I1080" i="8"/>
  <c r="H1080" i="8" s="1"/>
  <c r="F1080" i="8"/>
  <c r="E1080" i="8"/>
  <c r="D1080" i="8"/>
  <c r="C1080" i="8"/>
  <c r="X1079" i="8"/>
  <c r="W1079" i="8"/>
  <c r="N1079" i="8"/>
  <c r="I1079" i="8"/>
  <c r="H1079" i="8" s="1"/>
  <c r="F1079" i="8"/>
  <c r="E1079" i="8"/>
  <c r="D1079" i="8"/>
  <c r="C1079" i="8"/>
  <c r="X1078" i="8"/>
  <c r="W1078" i="8"/>
  <c r="N1078" i="8"/>
  <c r="I1078" i="8"/>
  <c r="H1078" i="8" s="1"/>
  <c r="F1078" i="8"/>
  <c r="E1078" i="8"/>
  <c r="D1078" i="8"/>
  <c r="C1078" i="8"/>
  <c r="X1077" i="8"/>
  <c r="Y1077" i="8" s="1"/>
  <c r="W1077" i="8"/>
  <c r="N1077" i="8"/>
  <c r="I1077" i="8"/>
  <c r="H1077" i="8" s="1"/>
  <c r="F1077" i="8"/>
  <c r="E1077" i="8"/>
  <c r="D1077" i="8"/>
  <c r="C1077" i="8"/>
  <c r="X1076" i="8"/>
  <c r="Z1076" i="8" s="1"/>
  <c r="W1076" i="8"/>
  <c r="N1076" i="8"/>
  <c r="I1076" i="8"/>
  <c r="H1076" i="8" s="1"/>
  <c r="F1076" i="8"/>
  <c r="E1076" i="8"/>
  <c r="D1076" i="8"/>
  <c r="C1076" i="8"/>
  <c r="X1075" i="8"/>
  <c r="W1075" i="8"/>
  <c r="N1075" i="8"/>
  <c r="I1075" i="8"/>
  <c r="H1075" i="8" s="1"/>
  <c r="F1075" i="8"/>
  <c r="E1075" i="8"/>
  <c r="D1075" i="8"/>
  <c r="C1075" i="8"/>
  <c r="X1074" i="8"/>
  <c r="Y1074" i="8" s="1"/>
  <c r="W1074" i="8"/>
  <c r="N1074" i="8"/>
  <c r="I1074" i="8"/>
  <c r="H1074" i="8" s="1"/>
  <c r="F1074" i="8"/>
  <c r="E1074" i="8"/>
  <c r="D1074" i="8"/>
  <c r="C1074" i="8"/>
  <c r="X1073" i="8"/>
  <c r="W1073" i="8"/>
  <c r="N1073" i="8"/>
  <c r="I1073" i="8"/>
  <c r="H1073" i="8" s="1"/>
  <c r="F1073" i="8"/>
  <c r="E1073" i="8"/>
  <c r="D1073" i="8"/>
  <c r="C1073" i="8"/>
  <c r="X1072" i="8"/>
  <c r="W1072" i="8"/>
  <c r="N1072" i="8"/>
  <c r="I1072" i="8"/>
  <c r="H1072" i="8" s="1"/>
  <c r="F1072" i="8"/>
  <c r="E1072" i="8"/>
  <c r="D1072" i="8"/>
  <c r="C1072" i="8"/>
  <c r="X1071" i="8"/>
  <c r="Z1071" i="8" s="1"/>
  <c r="W1071" i="8"/>
  <c r="N1071" i="8"/>
  <c r="I1071" i="8"/>
  <c r="H1071" i="8" s="1"/>
  <c r="F1071" i="8"/>
  <c r="E1071" i="8"/>
  <c r="D1071" i="8"/>
  <c r="C1071" i="8"/>
  <c r="X1070" i="8"/>
  <c r="W1070" i="8"/>
  <c r="N1070" i="8"/>
  <c r="I1070" i="8"/>
  <c r="H1070" i="8" s="1"/>
  <c r="F1070" i="8"/>
  <c r="E1070" i="8"/>
  <c r="D1070" i="8"/>
  <c r="C1070" i="8"/>
  <c r="X1069" i="8"/>
  <c r="W1069" i="8"/>
  <c r="N1069" i="8"/>
  <c r="I1069" i="8"/>
  <c r="H1069" i="8" s="1"/>
  <c r="F1069" i="8"/>
  <c r="E1069" i="8"/>
  <c r="D1069" i="8"/>
  <c r="C1069" i="8"/>
  <c r="X1068" i="8"/>
  <c r="W1068" i="8"/>
  <c r="N1068" i="8"/>
  <c r="I1068" i="8"/>
  <c r="H1068" i="8" s="1"/>
  <c r="F1068" i="8"/>
  <c r="E1068" i="8"/>
  <c r="D1068" i="8"/>
  <c r="C1068" i="8"/>
  <c r="X1067" i="8"/>
  <c r="W1067" i="8"/>
  <c r="N1067" i="8"/>
  <c r="I1067" i="8"/>
  <c r="H1067" i="8" s="1"/>
  <c r="F1067" i="8"/>
  <c r="E1067" i="8"/>
  <c r="D1067" i="8"/>
  <c r="C1067" i="8"/>
  <c r="X1066" i="8"/>
  <c r="W1066" i="8"/>
  <c r="N1066" i="8"/>
  <c r="I1066" i="8"/>
  <c r="H1066" i="8" s="1"/>
  <c r="F1066" i="8"/>
  <c r="E1066" i="8"/>
  <c r="D1066" i="8"/>
  <c r="C1066" i="8"/>
  <c r="X1065" i="8"/>
  <c r="W1065" i="8"/>
  <c r="N1065" i="8"/>
  <c r="I1065" i="8"/>
  <c r="H1065" i="8" s="1"/>
  <c r="F1065" i="8"/>
  <c r="E1065" i="8"/>
  <c r="D1065" i="8"/>
  <c r="C1065" i="8"/>
  <c r="X1064" i="8"/>
  <c r="W1064" i="8"/>
  <c r="N1064" i="8"/>
  <c r="I1064" i="8"/>
  <c r="H1064" i="8" s="1"/>
  <c r="F1064" i="8"/>
  <c r="E1064" i="8"/>
  <c r="D1064" i="8"/>
  <c r="C1064" i="8"/>
  <c r="X1063" i="8"/>
  <c r="Z1063" i="8" s="1"/>
  <c r="W1063" i="8"/>
  <c r="N1063" i="8"/>
  <c r="I1063" i="8"/>
  <c r="H1063" i="8" s="1"/>
  <c r="F1063" i="8"/>
  <c r="E1063" i="8"/>
  <c r="D1063" i="8"/>
  <c r="C1063" i="8"/>
  <c r="X1062" i="8"/>
  <c r="W1062" i="8"/>
  <c r="N1062" i="8"/>
  <c r="I1062" i="8"/>
  <c r="H1062" i="8" s="1"/>
  <c r="F1062" i="8"/>
  <c r="E1062" i="8"/>
  <c r="D1062" i="8"/>
  <c r="C1062" i="8"/>
  <c r="X1061" i="8"/>
  <c r="Z1061" i="8" s="1"/>
  <c r="W1061" i="8"/>
  <c r="N1061" i="8"/>
  <c r="I1061" i="8"/>
  <c r="H1061" i="8" s="1"/>
  <c r="F1061" i="8"/>
  <c r="E1061" i="8"/>
  <c r="D1061" i="8"/>
  <c r="C1061" i="8"/>
  <c r="X1060" i="8"/>
  <c r="Z1060" i="8" s="1"/>
  <c r="W1060" i="8"/>
  <c r="N1060" i="8"/>
  <c r="I1060" i="8"/>
  <c r="H1060" i="8" s="1"/>
  <c r="F1060" i="8"/>
  <c r="E1060" i="8"/>
  <c r="D1060" i="8"/>
  <c r="C1060" i="8"/>
  <c r="X1059" i="8"/>
  <c r="Y1059" i="8" s="1"/>
  <c r="W1059" i="8"/>
  <c r="N1059" i="8"/>
  <c r="I1059" i="8"/>
  <c r="H1059" i="8" s="1"/>
  <c r="F1059" i="8"/>
  <c r="E1059" i="8"/>
  <c r="D1059" i="8"/>
  <c r="C1059" i="8"/>
  <c r="X1058" i="8"/>
  <c r="Y1058" i="8" s="1"/>
  <c r="W1058" i="8"/>
  <c r="N1058" i="8"/>
  <c r="I1058" i="8"/>
  <c r="H1058" i="8" s="1"/>
  <c r="F1058" i="8"/>
  <c r="E1058" i="8"/>
  <c r="D1058" i="8"/>
  <c r="C1058" i="8"/>
  <c r="X1057" i="8"/>
  <c r="W1057" i="8"/>
  <c r="N1057" i="8"/>
  <c r="I1057" i="8"/>
  <c r="H1057" i="8" s="1"/>
  <c r="F1057" i="8"/>
  <c r="E1057" i="8"/>
  <c r="D1057" i="8"/>
  <c r="C1057" i="8"/>
  <c r="X1056" i="8"/>
  <c r="Z1056" i="8" s="1"/>
  <c r="W1056" i="8"/>
  <c r="N1056" i="8"/>
  <c r="I1056" i="8"/>
  <c r="H1056" i="8" s="1"/>
  <c r="F1056" i="8"/>
  <c r="E1056" i="8"/>
  <c r="D1056" i="8"/>
  <c r="C1056" i="8"/>
  <c r="X1055" i="8"/>
  <c r="Z1055" i="8" s="1"/>
  <c r="W1055" i="8"/>
  <c r="N1055" i="8"/>
  <c r="I1055" i="8"/>
  <c r="H1055" i="8" s="1"/>
  <c r="F1055" i="8"/>
  <c r="E1055" i="8"/>
  <c r="D1055" i="8"/>
  <c r="C1055" i="8"/>
  <c r="X1054" i="8"/>
  <c r="Y1054" i="8" s="1"/>
  <c r="W1054" i="8"/>
  <c r="N1054" i="8"/>
  <c r="I1054" i="8"/>
  <c r="H1054" i="8" s="1"/>
  <c r="F1054" i="8"/>
  <c r="E1054" i="8"/>
  <c r="D1054" i="8"/>
  <c r="C1054" i="8"/>
  <c r="X1053" i="8"/>
  <c r="W1053" i="8"/>
  <c r="N1053" i="8"/>
  <c r="I1053" i="8"/>
  <c r="H1053" i="8" s="1"/>
  <c r="F1053" i="8"/>
  <c r="E1053" i="8"/>
  <c r="D1053" i="8"/>
  <c r="C1053" i="8"/>
  <c r="X1052" i="8"/>
  <c r="Z1052" i="8" s="1"/>
  <c r="W1052" i="8"/>
  <c r="N1052" i="8"/>
  <c r="I1052" i="8"/>
  <c r="H1052" i="8" s="1"/>
  <c r="F1052" i="8"/>
  <c r="E1052" i="8"/>
  <c r="D1052" i="8"/>
  <c r="C1052" i="8"/>
  <c r="X1051" i="8"/>
  <c r="W1051" i="8"/>
  <c r="N1051" i="8"/>
  <c r="I1051" i="8"/>
  <c r="H1051" i="8" s="1"/>
  <c r="F1051" i="8"/>
  <c r="E1051" i="8"/>
  <c r="D1051" i="8"/>
  <c r="C1051" i="8"/>
  <c r="X1050" i="8"/>
  <c r="W1050" i="8"/>
  <c r="N1050" i="8"/>
  <c r="I1050" i="8"/>
  <c r="H1050" i="8" s="1"/>
  <c r="F1050" i="8"/>
  <c r="E1050" i="8"/>
  <c r="D1050" i="8"/>
  <c r="C1050" i="8"/>
  <c r="X1049" i="8"/>
  <c r="W1049" i="8"/>
  <c r="N1049" i="8"/>
  <c r="I1049" i="8"/>
  <c r="H1049" i="8" s="1"/>
  <c r="F1049" i="8"/>
  <c r="E1049" i="8"/>
  <c r="D1049" i="8"/>
  <c r="C1049" i="8"/>
  <c r="X1048" i="8"/>
  <c r="Z1048" i="8" s="1"/>
  <c r="W1048" i="8"/>
  <c r="N1048" i="8"/>
  <c r="I1048" i="8"/>
  <c r="H1048" i="8" s="1"/>
  <c r="F1048" i="8"/>
  <c r="E1048" i="8"/>
  <c r="D1048" i="8"/>
  <c r="C1048" i="8"/>
  <c r="X1047" i="8"/>
  <c r="W1047" i="8"/>
  <c r="N1047" i="8"/>
  <c r="I1047" i="8"/>
  <c r="H1047" i="8" s="1"/>
  <c r="F1047" i="8"/>
  <c r="E1047" i="8"/>
  <c r="D1047" i="8"/>
  <c r="C1047" i="8"/>
  <c r="X1046" i="8"/>
  <c r="W1046" i="8"/>
  <c r="N1046" i="8"/>
  <c r="I1046" i="8"/>
  <c r="H1046" i="8" s="1"/>
  <c r="F1046" i="8"/>
  <c r="E1046" i="8"/>
  <c r="D1046" i="8"/>
  <c r="C1046" i="8"/>
  <c r="X1045" i="8"/>
  <c r="W1045" i="8"/>
  <c r="N1045" i="8"/>
  <c r="I1045" i="8"/>
  <c r="H1045" i="8" s="1"/>
  <c r="F1045" i="8"/>
  <c r="E1045" i="8"/>
  <c r="D1045" i="8"/>
  <c r="C1045" i="8"/>
  <c r="X1044" i="8"/>
  <c r="Z1044" i="8" s="1"/>
  <c r="W1044" i="8"/>
  <c r="N1044" i="8"/>
  <c r="I1044" i="8"/>
  <c r="H1044" i="8" s="1"/>
  <c r="F1044" i="8"/>
  <c r="E1044" i="8"/>
  <c r="D1044" i="8"/>
  <c r="C1044" i="8"/>
  <c r="X1043" i="8"/>
  <c r="W1043" i="8"/>
  <c r="N1043" i="8"/>
  <c r="I1043" i="8"/>
  <c r="H1043" i="8" s="1"/>
  <c r="F1043" i="8"/>
  <c r="E1043" i="8"/>
  <c r="D1043" i="8"/>
  <c r="C1043" i="8"/>
  <c r="X1042" i="8"/>
  <c r="W1042" i="8"/>
  <c r="N1042" i="8"/>
  <c r="I1042" i="8"/>
  <c r="H1042" i="8" s="1"/>
  <c r="F1042" i="8"/>
  <c r="E1042" i="8"/>
  <c r="D1042" i="8"/>
  <c r="C1042" i="8"/>
  <c r="X1041" i="8"/>
  <c r="W1041" i="8"/>
  <c r="N1041" i="8"/>
  <c r="I1041" i="8"/>
  <c r="H1041" i="8" s="1"/>
  <c r="F1041" i="8"/>
  <c r="E1041" i="8"/>
  <c r="D1041" i="8"/>
  <c r="C1041" i="8"/>
  <c r="X1040" i="8"/>
  <c r="W1040" i="8"/>
  <c r="N1040" i="8"/>
  <c r="I1040" i="8"/>
  <c r="H1040" i="8" s="1"/>
  <c r="F1040" i="8"/>
  <c r="E1040" i="8"/>
  <c r="D1040" i="8"/>
  <c r="C1040" i="8"/>
  <c r="X1039" i="8"/>
  <c r="Z1039" i="8" s="1"/>
  <c r="W1039" i="8"/>
  <c r="N1039" i="8"/>
  <c r="I1039" i="8"/>
  <c r="H1039" i="8" s="1"/>
  <c r="F1039" i="8"/>
  <c r="E1039" i="8"/>
  <c r="D1039" i="8"/>
  <c r="C1039" i="8"/>
  <c r="X1038" i="8"/>
  <c r="W1038" i="8"/>
  <c r="N1038" i="8"/>
  <c r="I1038" i="8"/>
  <c r="H1038" i="8" s="1"/>
  <c r="F1038" i="8"/>
  <c r="E1038" i="8"/>
  <c r="D1038" i="8"/>
  <c r="C1038" i="8"/>
  <c r="X1037" i="8"/>
  <c r="Y1037" i="8" s="1"/>
  <c r="W1037" i="8"/>
  <c r="N1037" i="8"/>
  <c r="I1037" i="8"/>
  <c r="H1037" i="8" s="1"/>
  <c r="F1037" i="8"/>
  <c r="E1037" i="8"/>
  <c r="D1037" i="8"/>
  <c r="C1037" i="8"/>
  <c r="X1036" i="8"/>
  <c r="Z1036" i="8" s="1"/>
  <c r="W1036" i="8"/>
  <c r="N1036" i="8"/>
  <c r="I1036" i="8"/>
  <c r="H1036" i="8" s="1"/>
  <c r="F1036" i="8"/>
  <c r="E1036" i="8"/>
  <c r="D1036" i="8"/>
  <c r="C1036" i="8"/>
  <c r="X1035" i="8"/>
  <c r="W1035" i="8"/>
  <c r="N1035" i="8"/>
  <c r="I1035" i="8"/>
  <c r="H1035" i="8" s="1"/>
  <c r="F1035" i="8"/>
  <c r="E1035" i="8"/>
  <c r="D1035" i="8"/>
  <c r="C1035" i="8"/>
  <c r="X1034" i="8"/>
  <c r="Z1034" i="8" s="1"/>
  <c r="W1034" i="8"/>
  <c r="N1034" i="8"/>
  <c r="I1034" i="8"/>
  <c r="H1034" i="8" s="1"/>
  <c r="F1034" i="8"/>
  <c r="E1034" i="8"/>
  <c r="D1034" i="8"/>
  <c r="C1034" i="8"/>
  <c r="X1033" i="8"/>
  <c r="Z1033" i="8" s="1"/>
  <c r="W1033" i="8"/>
  <c r="N1033" i="8"/>
  <c r="I1033" i="8"/>
  <c r="H1033" i="8" s="1"/>
  <c r="F1033" i="8"/>
  <c r="E1033" i="8"/>
  <c r="D1033" i="8"/>
  <c r="C1033" i="8"/>
  <c r="X1032" i="8"/>
  <c r="W1032" i="8"/>
  <c r="N1032" i="8"/>
  <c r="I1032" i="8"/>
  <c r="H1032" i="8" s="1"/>
  <c r="F1032" i="8"/>
  <c r="E1032" i="8"/>
  <c r="D1032" i="8"/>
  <c r="C1032" i="8"/>
  <c r="X1031" i="8"/>
  <c r="Z1031" i="8" s="1"/>
  <c r="W1031" i="8"/>
  <c r="N1031" i="8"/>
  <c r="I1031" i="8"/>
  <c r="H1031" i="8" s="1"/>
  <c r="F1031" i="8"/>
  <c r="E1031" i="8"/>
  <c r="D1031" i="8"/>
  <c r="C1031" i="8"/>
  <c r="X1030" i="8"/>
  <c r="W1030" i="8"/>
  <c r="N1030" i="8"/>
  <c r="I1030" i="8"/>
  <c r="H1030" i="8" s="1"/>
  <c r="F1030" i="8"/>
  <c r="E1030" i="8"/>
  <c r="D1030" i="8"/>
  <c r="C1030" i="8"/>
  <c r="X1029" i="8"/>
  <c r="Z1029" i="8" s="1"/>
  <c r="W1029" i="8"/>
  <c r="N1029" i="8"/>
  <c r="I1029" i="8"/>
  <c r="H1029" i="8" s="1"/>
  <c r="F1029" i="8"/>
  <c r="E1029" i="8"/>
  <c r="D1029" i="8"/>
  <c r="C1029" i="8"/>
  <c r="X1028" i="8"/>
  <c r="Z1028" i="8" s="1"/>
  <c r="W1028" i="8"/>
  <c r="N1028" i="8"/>
  <c r="I1028" i="8"/>
  <c r="H1028" i="8" s="1"/>
  <c r="F1028" i="8"/>
  <c r="E1028" i="8"/>
  <c r="D1028" i="8"/>
  <c r="C1028" i="8"/>
  <c r="X1027" i="8"/>
  <c r="W1027" i="8"/>
  <c r="N1027" i="8"/>
  <c r="I1027" i="8"/>
  <c r="H1027" i="8" s="1"/>
  <c r="F1027" i="8"/>
  <c r="E1027" i="8"/>
  <c r="D1027" i="8"/>
  <c r="C1027" i="8"/>
  <c r="X1026" i="8"/>
  <c r="Y1026" i="8" s="1"/>
  <c r="W1026" i="8"/>
  <c r="N1026" i="8"/>
  <c r="I1026" i="8"/>
  <c r="H1026" i="8" s="1"/>
  <c r="F1026" i="8"/>
  <c r="E1026" i="8"/>
  <c r="D1026" i="8"/>
  <c r="C1026" i="8"/>
  <c r="X1025" i="8"/>
  <c r="W1025" i="8"/>
  <c r="N1025" i="8"/>
  <c r="I1025" i="8"/>
  <c r="H1025" i="8" s="1"/>
  <c r="F1025" i="8"/>
  <c r="E1025" i="8"/>
  <c r="D1025" i="8"/>
  <c r="C1025" i="8"/>
  <c r="X1024" i="8"/>
  <c r="W1024" i="8"/>
  <c r="N1024" i="8"/>
  <c r="I1024" i="8"/>
  <c r="H1024" i="8" s="1"/>
  <c r="F1024" i="8"/>
  <c r="E1024" i="8"/>
  <c r="D1024" i="8"/>
  <c r="C1024" i="8"/>
  <c r="X1023" i="8"/>
  <c r="W1023" i="8"/>
  <c r="N1023" i="8"/>
  <c r="I1023" i="8"/>
  <c r="H1023" i="8" s="1"/>
  <c r="F1023" i="8"/>
  <c r="E1023" i="8"/>
  <c r="D1023" i="8"/>
  <c r="C1023" i="8"/>
  <c r="X1022" i="8"/>
  <c r="Y1022" i="8" s="1"/>
  <c r="W1022" i="8"/>
  <c r="N1022" i="8"/>
  <c r="I1022" i="8"/>
  <c r="H1022" i="8" s="1"/>
  <c r="F1022" i="8"/>
  <c r="E1022" i="8"/>
  <c r="D1022" i="8"/>
  <c r="C1022" i="8"/>
  <c r="X1021" i="8"/>
  <c r="W1021" i="8"/>
  <c r="N1021" i="8"/>
  <c r="I1021" i="8"/>
  <c r="H1021" i="8" s="1"/>
  <c r="F1021" i="8"/>
  <c r="E1021" i="8"/>
  <c r="D1021" i="8"/>
  <c r="C1021" i="8"/>
  <c r="X1020" i="8"/>
  <c r="Z1020" i="8" s="1"/>
  <c r="W1020" i="8"/>
  <c r="N1020" i="8"/>
  <c r="I1020" i="8"/>
  <c r="H1020" i="8" s="1"/>
  <c r="F1020" i="8"/>
  <c r="E1020" i="8"/>
  <c r="D1020" i="8"/>
  <c r="C1020" i="8"/>
  <c r="X1019" i="8"/>
  <c r="W1019" i="8"/>
  <c r="N1019" i="8"/>
  <c r="I1019" i="8"/>
  <c r="H1019" i="8" s="1"/>
  <c r="F1019" i="8"/>
  <c r="E1019" i="8"/>
  <c r="D1019" i="8"/>
  <c r="C1019" i="8"/>
  <c r="X1018" i="8"/>
  <c r="Y1018" i="8" s="1"/>
  <c r="W1018" i="8"/>
  <c r="N1018" i="8"/>
  <c r="I1018" i="8"/>
  <c r="H1018" i="8" s="1"/>
  <c r="F1018" i="8"/>
  <c r="E1018" i="8"/>
  <c r="D1018" i="8"/>
  <c r="C1018" i="8"/>
  <c r="X1017" i="8"/>
  <c r="Z1017" i="8" s="1"/>
  <c r="W1017" i="8"/>
  <c r="N1017" i="8"/>
  <c r="I1017" i="8"/>
  <c r="H1017" i="8" s="1"/>
  <c r="F1017" i="8"/>
  <c r="E1017" i="8"/>
  <c r="D1017" i="8"/>
  <c r="C1017" i="8"/>
  <c r="X1016" i="8"/>
  <c r="W1016" i="8"/>
  <c r="N1016" i="8"/>
  <c r="I1016" i="8"/>
  <c r="H1016" i="8" s="1"/>
  <c r="F1016" i="8"/>
  <c r="E1016" i="8"/>
  <c r="D1016" i="8"/>
  <c r="C1016" i="8"/>
  <c r="X1015" i="8"/>
  <c r="Y1015" i="8" s="1"/>
  <c r="W1015" i="8"/>
  <c r="N1015" i="8"/>
  <c r="I1015" i="8"/>
  <c r="H1015" i="8" s="1"/>
  <c r="F1015" i="8"/>
  <c r="E1015" i="8"/>
  <c r="D1015" i="8"/>
  <c r="C1015" i="8"/>
  <c r="X1014" i="8"/>
  <c r="Z1014" i="8" s="1"/>
  <c r="W1014" i="8"/>
  <c r="N1014" i="8"/>
  <c r="I1014" i="8"/>
  <c r="H1014" i="8" s="1"/>
  <c r="F1014" i="8"/>
  <c r="E1014" i="8"/>
  <c r="D1014" i="8"/>
  <c r="C1014" i="8"/>
  <c r="X1013" i="8"/>
  <c r="W1013" i="8"/>
  <c r="N1013" i="8"/>
  <c r="I1013" i="8"/>
  <c r="H1013" i="8" s="1"/>
  <c r="F1013" i="8"/>
  <c r="E1013" i="8"/>
  <c r="D1013" i="8"/>
  <c r="C1013" i="8"/>
  <c r="X1012" i="8"/>
  <c r="Z1012" i="8" s="1"/>
  <c r="W1012" i="8"/>
  <c r="N1012" i="8"/>
  <c r="I1012" i="8"/>
  <c r="H1012" i="8" s="1"/>
  <c r="F1012" i="8"/>
  <c r="E1012" i="8"/>
  <c r="D1012" i="8"/>
  <c r="C1012" i="8"/>
  <c r="X1011" i="8"/>
  <c r="W1011" i="8"/>
  <c r="N1011" i="8"/>
  <c r="I1011" i="8"/>
  <c r="H1011" i="8" s="1"/>
  <c r="F1011" i="8"/>
  <c r="E1011" i="8"/>
  <c r="D1011" i="8"/>
  <c r="C1011" i="8"/>
  <c r="X1010" i="8"/>
  <c r="Y1010" i="8" s="1"/>
  <c r="W1010" i="8"/>
  <c r="N1010" i="8"/>
  <c r="I1010" i="8"/>
  <c r="H1010" i="8" s="1"/>
  <c r="F1010" i="8"/>
  <c r="E1010" i="8"/>
  <c r="D1010" i="8"/>
  <c r="C1010" i="8"/>
  <c r="X1009" i="8"/>
  <c r="W1009" i="8"/>
  <c r="N1009" i="8"/>
  <c r="I1009" i="8"/>
  <c r="H1009" i="8" s="1"/>
  <c r="F1009" i="8"/>
  <c r="E1009" i="8"/>
  <c r="D1009" i="8"/>
  <c r="C1009" i="8"/>
  <c r="X1008" i="8"/>
  <c r="Y1008" i="8" s="1"/>
  <c r="W1008" i="8"/>
  <c r="N1008" i="8"/>
  <c r="I1008" i="8"/>
  <c r="H1008" i="8" s="1"/>
  <c r="F1008" i="8"/>
  <c r="E1008" i="8"/>
  <c r="D1008" i="8"/>
  <c r="C1008" i="8"/>
  <c r="X1007" i="8"/>
  <c r="Z1007" i="8" s="1"/>
  <c r="W1007" i="8"/>
  <c r="N1007" i="8"/>
  <c r="I1007" i="8"/>
  <c r="H1007" i="8" s="1"/>
  <c r="F1007" i="8"/>
  <c r="E1007" i="8"/>
  <c r="D1007" i="8"/>
  <c r="C1007" i="8"/>
  <c r="X1006" i="8"/>
  <c r="Y1006" i="8" s="1"/>
  <c r="W1006" i="8"/>
  <c r="N1006" i="8"/>
  <c r="I1006" i="8"/>
  <c r="H1006" i="8" s="1"/>
  <c r="F1006" i="8"/>
  <c r="E1006" i="8"/>
  <c r="D1006" i="8"/>
  <c r="C1006" i="8"/>
  <c r="X1005" i="8"/>
  <c r="W1005" i="8"/>
  <c r="N1005" i="8"/>
  <c r="I1005" i="8"/>
  <c r="H1005" i="8" s="1"/>
  <c r="F1005" i="8"/>
  <c r="E1005" i="8"/>
  <c r="D1005" i="8"/>
  <c r="C1005" i="8"/>
  <c r="X1004" i="8"/>
  <c r="Z1004" i="8" s="1"/>
  <c r="W1004" i="8"/>
  <c r="N1004" i="8"/>
  <c r="I1004" i="8"/>
  <c r="H1004" i="8" s="1"/>
  <c r="F1004" i="8"/>
  <c r="E1004" i="8"/>
  <c r="D1004" i="8"/>
  <c r="C1004" i="8"/>
  <c r="X1003" i="8"/>
  <c r="W1003" i="8"/>
  <c r="N1003" i="8"/>
  <c r="I1003" i="8"/>
  <c r="H1003" i="8" s="1"/>
  <c r="F1003" i="8"/>
  <c r="E1003" i="8"/>
  <c r="D1003" i="8"/>
  <c r="C1003" i="8"/>
  <c r="X1002" i="8"/>
  <c r="W1002" i="8"/>
  <c r="N1002" i="8"/>
  <c r="I1002" i="8"/>
  <c r="H1002" i="8" s="1"/>
  <c r="F1002" i="8"/>
  <c r="E1002" i="8"/>
  <c r="D1002" i="8"/>
  <c r="C1002" i="8"/>
  <c r="X1001" i="8"/>
  <c r="Z1001" i="8" s="1"/>
  <c r="W1001" i="8"/>
  <c r="N1001" i="8"/>
  <c r="I1001" i="8"/>
  <c r="H1001" i="8" s="1"/>
  <c r="F1001" i="8"/>
  <c r="E1001" i="8"/>
  <c r="D1001" i="8"/>
  <c r="C1001" i="8"/>
  <c r="X1000" i="8"/>
  <c r="W1000" i="8"/>
  <c r="N1000" i="8"/>
  <c r="I1000" i="8"/>
  <c r="H1000" i="8" s="1"/>
  <c r="F1000" i="8"/>
  <c r="E1000" i="8"/>
  <c r="D1000" i="8"/>
  <c r="C1000" i="8"/>
  <c r="X999" i="8"/>
  <c r="Z999" i="8" s="1"/>
  <c r="W999" i="8"/>
  <c r="N999" i="8"/>
  <c r="I999" i="8"/>
  <c r="H999" i="8" s="1"/>
  <c r="F999" i="8"/>
  <c r="E999" i="8"/>
  <c r="D999" i="8"/>
  <c r="C999" i="8"/>
  <c r="X998" i="8"/>
  <c r="Y998" i="8" s="1"/>
  <c r="W998" i="8"/>
  <c r="N998" i="8"/>
  <c r="I998" i="8"/>
  <c r="H998" i="8" s="1"/>
  <c r="F998" i="8"/>
  <c r="E998" i="8"/>
  <c r="D998" i="8"/>
  <c r="C998" i="8"/>
  <c r="X997" i="8"/>
  <c r="Y997" i="8" s="1"/>
  <c r="W997" i="8"/>
  <c r="N997" i="8"/>
  <c r="I997" i="8"/>
  <c r="H997" i="8" s="1"/>
  <c r="F997" i="8"/>
  <c r="E997" i="8"/>
  <c r="D997" i="8"/>
  <c r="C997" i="8"/>
  <c r="X996" i="8"/>
  <c r="Z996" i="8" s="1"/>
  <c r="W996" i="8"/>
  <c r="N996" i="8"/>
  <c r="I996" i="8"/>
  <c r="H996" i="8" s="1"/>
  <c r="F996" i="8"/>
  <c r="E996" i="8"/>
  <c r="D996" i="8"/>
  <c r="C996" i="8"/>
  <c r="X995" i="8"/>
  <c r="Y995" i="8" s="1"/>
  <c r="W995" i="8"/>
  <c r="N995" i="8"/>
  <c r="I995" i="8"/>
  <c r="H995" i="8" s="1"/>
  <c r="F995" i="8"/>
  <c r="E995" i="8"/>
  <c r="D995" i="8"/>
  <c r="C995" i="8"/>
  <c r="X994" i="8"/>
  <c r="Y994" i="8" s="1"/>
  <c r="W994" i="8"/>
  <c r="N994" i="8"/>
  <c r="I994" i="8"/>
  <c r="H994" i="8" s="1"/>
  <c r="F994" i="8"/>
  <c r="E994" i="8"/>
  <c r="D994" i="8"/>
  <c r="C994" i="8"/>
  <c r="X993" i="8"/>
  <c r="W993" i="8"/>
  <c r="N993" i="8"/>
  <c r="I993" i="8"/>
  <c r="H993" i="8" s="1"/>
  <c r="F993" i="8"/>
  <c r="E993" i="8"/>
  <c r="D993" i="8"/>
  <c r="C993" i="8"/>
  <c r="X992" i="8"/>
  <c r="W992" i="8"/>
  <c r="N992" i="8"/>
  <c r="I992" i="8"/>
  <c r="H992" i="8" s="1"/>
  <c r="F992" i="8"/>
  <c r="E992" i="8"/>
  <c r="D992" i="8"/>
  <c r="C992" i="8"/>
  <c r="X991" i="8"/>
  <c r="Y991" i="8" s="1"/>
  <c r="W991" i="8"/>
  <c r="N991" i="8"/>
  <c r="I991" i="8"/>
  <c r="H991" i="8" s="1"/>
  <c r="F991" i="8"/>
  <c r="E991" i="8"/>
  <c r="D991" i="8"/>
  <c r="C991" i="8"/>
  <c r="X990" i="8"/>
  <c r="W990" i="8"/>
  <c r="N990" i="8"/>
  <c r="I990" i="8"/>
  <c r="H990" i="8" s="1"/>
  <c r="F990" i="8"/>
  <c r="E990" i="8"/>
  <c r="D990" i="8"/>
  <c r="C990" i="8"/>
  <c r="X989" i="8"/>
  <c r="Y989" i="8" s="1"/>
  <c r="W989" i="8"/>
  <c r="N989" i="8"/>
  <c r="I989" i="8"/>
  <c r="H989" i="8" s="1"/>
  <c r="F989" i="8"/>
  <c r="E989" i="8"/>
  <c r="D989" i="8"/>
  <c r="C989" i="8"/>
  <c r="X988" i="8"/>
  <c r="W988" i="8"/>
  <c r="N988" i="8"/>
  <c r="I988" i="8"/>
  <c r="H988" i="8" s="1"/>
  <c r="F988" i="8"/>
  <c r="E988" i="8"/>
  <c r="D988" i="8"/>
  <c r="C988" i="8"/>
  <c r="X987" i="8"/>
  <c r="W987" i="8"/>
  <c r="N987" i="8"/>
  <c r="I987" i="8"/>
  <c r="H987" i="8" s="1"/>
  <c r="F987" i="8"/>
  <c r="E987" i="8"/>
  <c r="D987" i="8"/>
  <c r="C987" i="8"/>
  <c r="X986" i="8"/>
  <c r="W986" i="8"/>
  <c r="N986" i="8"/>
  <c r="I986" i="8"/>
  <c r="H986" i="8" s="1"/>
  <c r="F986" i="8"/>
  <c r="E986" i="8"/>
  <c r="D986" i="8"/>
  <c r="C986" i="8"/>
  <c r="X985" i="8"/>
  <c r="Z985" i="8" s="1"/>
  <c r="W985" i="8"/>
  <c r="N985" i="8"/>
  <c r="I985" i="8"/>
  <c r="H985" i="8" s="1"/>
  <c r="F985" i="8"/>
  <c r="E985" i="8"/>
  <c r="D985" i="8"/>
  <c r="C985" i="8"/>
  <c r="X984" i="8"/>
  <c r="Z984" i="8" s="1"/>
  <c r="W984" i="8"/>
  <c r="N984" i="8"/>
  <c r="I984" i="8"/>
  <c r="H984" i="8" s="1"/>
  <c r="F984" i="8"/>
  <c r="E984" i="8"/>
  <c r="D984" i="8"/>
  <c r="C984" i="8"/>
  <c r="X983" i="8"/>
  <c r="Y983" i="8" s="1"/>
  <c r="W983" i="8"/>
  <c r="N983" i="8"/>
  <c r="I983" i="8"/>
  <c r="H983" i="8" s="1"/>
  <c r="F983" i="8"/>
  <c r="E983" i="8"/>
  <c r="D983" i="8"/>
  <c r="C983" i="8"/>
  <c r="X982" i="8"/>
  <c r="Z982" i="8" s="1"/>
  <c r="W982" i="8"/>
  <c r="N982" i="8"/>
  <c r="I982" i="8"/>
  <c r="H982" i="8" s="1"/>
  <c r="F982" i="8"/>
  <c r="E982" i="8"/>
  <c r="D982" i="8"/>
  <c r="C982" i="8"/>
  <c r="X981" i="8"/>
  <c r="Y981" i="8" s="1"/>
  <c r="W981" i="8"/>
  <c r="N981" i="8"/>
  <c r="I981" i="8"/>
  <c r="H981" i="8" s="1"/>
  <c r="F981" i="8"/>
  <c r="E981" i="8"/>
  <c r="D981" i="8"/>
  <c r="C981" i="8"/>
  <c r="X980" i="8"/>
  <c r="Z980" i="8" s="1"/>
  <c r="W980" i="8"/>
  <c r="N980" i="8"/>
  <c r="I980" i="8"/>
  <c r="H980" i="8" s="1"/>
  <c r="F980" i="8"/>
  <c r="E980" i="8"/>
  <c r="D980" i="8"/>
  <c r="C980" i="8"/>
  <c r="X979" i="8"/>
  <c r="Y979" i="8" s="1"/>
  <c r="W979" i="8"/>
  <c r="N979" i="8"/>
  <c r="I979" i="8"/>
  <c r="H979" i="8" s="1"/>
  <c r="F979" i="8"/>
  <c r="E979" i="8"/>
  <c r="D979" i="8"/>
  <c r="C979" i="8"/>
  <c r="X978" i="8"/>
  <c r="W978" i="8"/>
  <c r="N978" i="8"/>
  <c r="I978" i="8"/>
  <c r="H978" i="8" s="1"/>
  <c r="F978" i="8"/>
  <c r="E978" i="8"/>
  <c r="D978" i="8"/>
  <c r="C978" i="8"/>
  <c r="X977" i="8"/>
  <c r="W977" i="8"/>
  <c r="N977" i="8"/>
  <c r="I977" i="8"/>
  <c r="H977" i="8" s="1"/>
  <c r="F977" i="8"/>
  <c r="E977" i="8"/>
  <c r="D977" i="8"/>
  <c r="C977" i="8"/>
  <c r="X976" i="8"/>
  <c r="Y976" i="8" s="1"/>
  <c r="W976" i="8"/>
  <c r="N976" i="8"/>
  <c r="I976" i="8"/>
  <c r="H976" i="8" s="1"/>
  <c r="F976" i="8"/>
  <c r="E976" i="8"/>
  <c r="D976" i="8"/>
  <c r="C976" i="8"/>
  <c r="X975" i="8"/>
  <c r="W975" i="8"/>
  <c r="N975" i="8"/>
  <c r="I975" i="8"/>
  <c r="H975" i="8" s="1"/>
  <c r="F975" i="8"/>
  <c r="E975" i="8"/>
  <c r="D975" i="8"/>
  <c r="C975" i="8"/>
  <c r="X974" i="8"/>
  <c r="W974" i="8"/>
  <c r="N974" i="8"/>
  <c r="I974" i="8"/>
  <c r="H974" i="8" s="1"/>
  <c r="F974" i="8"/>
  <c r="E974" i="8"/>
  <c r="D974" i="8"/>
  <c r="C974" i="8"/>
  <c r="X973" i="8"/>
  <c r="Z973" i="8" s="1"/>
  <c r="W973" i="8"/>
  <c r="N973" i="8"/>
  <c r="I973" i="8"/>
  <c r="H973" i="8" s="1"/>
  <c r="F973" i="8"/>
  <c r="E973" i="8"/>
  <c r="D973" i="8"/>
  <c r="C973" i="8"/>
  <c r="X972" i="8"/>
  <c r="W972" i="8"/>
  <c r="N972" i="8"/>
  <c r="I972" i="8"/>
  <c r="H972" i="8" s="1"/>
  <c r="F972" i="8"/>
  <c r="E972" i="8"/>
  <c r="D972" i="8"/>
  <c r="C972" i="8"/>
  <c r="X971" i="8"/>
  <c r="W971" i="8"/>
  <c r="N971" i="8"/>
  <c r="I971" i="8"/>
  <c r="H971" i="8" s="1"/>
  <c r="F971" i="8"/>
  <c r="E971" i="8"/>
  <c r="D971" i="8"/>
  <c r="C971" i="8"/>
  <c r="X970" i="8"/>
  <c r="Y970" i="8" s="1"/>
  <c r="W970" i="8"/>
  <c r="N970" i="8"/>
  <c r="I970" i="8"/>
  <c r="H970" i="8" s="1"/>
  <c r="F970" i="8"/>
  <c r="E970" i="8"/>
  <c r="D970" i="8"/>
  <c r="C970" i="8"/>
  <c r="X969" i="8"/>
  <c r="Z969" i="8" s="1"/>
  <c r="W969" i="8"/>
  <c r="N969" i="8"/>
  <c r="I969" i="8"/>
  <c r="H969" i="8" s="1"/>
  <c r="F969" i="8"/>
  <c r="E969" i="8"/>
  <c r="D969" i="8"/>
  <c r="C969" i="8"/>
  <c r="X968" i="8"/>
  <c r="Y968" i="8" s="1"/>
  <c r="W968" i="8"/>
  <c r="N968" i="8"/>
  <c r="I968" i="8"/>
  <c r="H968" i="8" s="1"/>
  <c r="F968" i="8"/>
  <c r="E968" i="8"/>
  <c r="D968" i="8"/>
  <c r="C968" i="8"/>
  <c r="X967" i="8"/>
  <c r="W967" i="8"/>
  <c r="N967" i="8"/>
  <c r="I967" i="8"/>
  <c r="H967" i="8" s="1"/>
  <c r="F967" i="8"/>
  <c r="E967" i="8"/>
  <c r="D967" i="8"/>
  <c r="C967" i="8"/>
  <c r="X966" i="8"/>
  <c r="W966" i="8"/>
  <c r="N966" i="8"/>
  <c r="I966" i="8"/>
  <c r="H966" i="8" s="1"/>
  <c r="F966" i="8"/>
  <c r="E966" i="8"/>
  <c r="D966" i="8"/>
  <c r="C966" i="8"/>
  <c r="X965" i="8"/>
  <c r="Z965" i="8" s="1"/>
  <c r="W965" i="8"/>
  <c r="N965" i="8"/>
  <c r="I965" i="8"/>
  <c r="H965" i="8" s="1"/>
  <c r="F965" i="8"/>
  <c r="E965" i="8"/>
  <c r="D965" i="8"/>
  <c r="C965" i="8"/>
  <c r="X964" i="8"/>
  <c r="W964" i="8"/>
  <c r="N964" i="8"/>
  <c r="I964" i="8"/>
  <c r="H964" i="8" s="1"/>
  <c r="F964" i="8"/>
  <c r="E964" i="8"/>
  <c r="D964" i="8"/>
  <c r="C964" i="8"/>
  <c r="X963" i="8"/>
  <c r="Y963" i="8" s="1"/>
  <c r="W963" i="8"/>
  <c r="N963" i="8"/>
  <c r="I963" i="8"/>
  <c r="H963" i="8" s="1"/>
  <c r="F963" i="8"/>
  <c r="E963" i="8"/>
  <c r="D963" i="8"/>
  <c r="C963" i="8"/>
  <c r="X962" i="8"/>
  <c r="Y962" i="8" s="1"/>
  <c r="W962" i="8"/>
  <c r="N962" i="8"/>
  <c r="I962" i="8"/>
  <c r="H962" i="8" s="1"/>
  <c r="F962" i="8"/>
  <c r="E962" i="8"/>
  <c r="D962" i="8"/>
  <c r="C962" i="8"/>
  <c r="X961" i="8"/>
  <c r="Z961" i="8" s="1"/>
  <c r="W961" i="8"/>
  <c r="N961" i="8"/>
  <c r="I961" i="8"/>
  <c r="H961" i="8" s="1"/>
  <c r="F961" i="8"/>
  <c r="E961" i="8"/>
  <c r="D961" i="8"/>
  <c r="C961" i="8"/>
  <c r="X960" i="8"/>
  <c r="W960" i="8"/>
  <c r="N960" i="8"/>
  <c r="I960" i="8"/>
  <c r="H960" i="8" s="1"/>
  <c r="F960" i="8"/>
  <c r="E960" i="8"/>
  <c r="D960" i="8"/>
  <c r="C960" i="8"/>
  <c r="X959" i="8"/>
  <c r="W959" i="8"/>
  <c r="N959" i="8"/>
  <c r="I959" i="8"/>
  <c r="H959" i="8" s="1"/>
  <c r="F959" i="8"/>
  <c r="E959" i="8"/>
  <c r="D959" i="8"/>
  <c r="C959" i="8"/>
  <c r="X958" i="8"/>
  <c r="W958" i="8"/>
  <c r="N958" i="8"/>
  <c r="I958" i="8"/>
  <c r="H958" i="8" s="1"/>
  <c r="F958" i="8"/>
  <c r="E958" i="8"/>
  <c r="D958" i="8"/>
  <c r="C958" i="8"/>
  <c r="X957" i="8"/>
  <c r="Z957" i="8" s="1"/>
  <c r="W957" i="8"/>
  <c r="N957" i="8"/>
  <c r="I957" i="8"/>
  <c r="H957" i="8" s="1"/>
  <c r="F957" i="8"/>
  <c r="E957" i="8"/>
  <c r="D957" i="8"/>
  <c r="C957" i="8"/>
  <c r="X956" i="8"/>
  <c r="W956" i="8"/>
  <c r="N956" i="8"/>
  <c r="I956" i="8"/>
  <c r="H956" i="8" s="1"/>
  <c r="F956" i="8"/>
  <c r="E956" i="8"/>
  <c r="D956" i="8"/>
  <c r="C956" i="8"/>
  <c r="X955" i="8"/>
  <c r="Z955" i="8" s="1"/>
  <c r="W955" i="8"/>
  <c r="N955" i="8"/>
  <c r="I955" i="8"/>
  <c r="H955" i="8" s="1"/>
  <c r="F955" i="8"/>
  <c r="E955" i="8"/>
  <c r="D955" i="8"/>
  <c r="C955" i="8"/>
  <c r="X954" i="8"/>
  <c r="W954" i="8"/>
  <c r="N954" i="8"/>
  <c r="I954" i="8"/>
  <c r="H954" i="8" s="1"/>
  <c r="F954" i="8"/>
  <c r="E954" i="8"/>
  <c r="D954" i="8"/>
  <c r="C954" i="8"/>
  <c r="X953" i="8"/>
  <c r="Y953" i="8" s="1"/>
  <c r="W953" i="8"/>
  <c r="N953" i="8"/>
  <c r="I953" i="8"/>
  <c r="H953" i="8" s="1"/>
  <c r="F953" i="8"/>
  <c r="E953" i="8"/>
  <c r="D953" i="8"/>
  <c r="C953" i="8"/>
  <c r="X952" i="8"/>
  <c r="Y952" i="8" s="1"/>
  <c r="W952" i="8"/>
  <c r="N952" i="8"/>
  <c r="I952" i="8"/>
  <c r="H952" i="8" s="1"/>
  <c r="F952" i="8"/>
  <c r="E952" i="8"/>
  <c r="D952" i="8"/>
  <c r="C952" i="8"/>
  <c r="X951" i="8"/>
  <c r="W951" i="8"/>
  <c r="N951" i="8"/>
  <c r="I951" i="8"/>
  <c r="H951" i="8" s="1"/>
  <c r="F951" i="8"/>
  <c r="E951" i="8"/>
  <c r="D951" i="8"/>
  <c r="C951" i="8"/>
  <c r="X950" i="8"/>
  <c r="Y950" i="8" s="1"/>
  <c r="W950" i="8"/>
  <c r="N950" i="8"/>
  <c r="I950" i="8"/>
  <c r="H950" i="8" s="1"/>
  <c r="F950" i="8"/>
  <c r="E950" i="8"/>
  <c r="D950" i="8"/>
  <c r="C950" i="8"/>
  <c r="X949" i="8"/>
  <c r="W949" i="8"/>
  <c r="N949" i="8"/>
  <c r="I949" i="8"/>
  <c r="H949" i="8" s="1"/>
  <c r="F949" i="8"/>
  <c r="E949" i="8"/>
  <c r="D949" i="8"/>
  <c r="C949" i="8"/>
  <c r="X948" i="8"/>
  <c r="W948" i="8"/>
  <c r="N948" i="8"/>
  <c r="I948" i="8"/>
  <c r="H948" i="8" s="1"/>
  <c r="F948" i="8"/>
  <c r="E948" i="8"/>
  <c r="D948" i="8"/>
  <c r="C948" i="8"/>
  <c r="X947" i="8"/>
  <c r="Z947" i="8" s="1"/>
  <c r="W947" i="8"/>
  <c r="N947" i="8"/>
  <c r="I947" i="8"/>
  <c r="H947" i="8" s="1"/>
  <c r="F947" i="8"/>
  <c r="E947" i="8"/>
  <c r="D947" i="8"/>
  <c r="C947" i="8"/>
  <c r="X946" i="8"/>
  <c r="Y946" i="8" s="1"/>
  <c r="W946" i="8"/>
  <c r="N946" i="8"/>
  <c r="I946" i="8"/>
  <c r="H946" i="8" s="1"/>
  <c r="F946" i="8"/>
  <c r="E946" i="8"/>
  <c r="D946" i="8"/>
  <c r="C946" i="8"/>
  <c r="X945" i="8"/>
  <c r="Z945" i="8" s="1"/>
  <c r="W945" i="8"/>
  <c r="N945" i="8"/>
  <c r="I945" i="8"/>
  <c r="H945" i="8" s="1"/>
  <c r="F945" i="8"/>
  <c r="E945" i="8"/>
  <c r="D945" i="8"/>
  <c r="C945" i="8"/>
  <c r="X944" i="8"/>
  <c r="W944" i="8"/>
  <c r="N944" i="8"/>
  <c r="I944" i="8"/>
  <c r="H944" i="8" s="1"/>
  <c r="F944" i="8"/>
  <c r="E944" i="8"/>
  <c r="D944" i="8"/>
  <c r="C944" i="8"/>
  <c r="X943" i="8"/>
  <c r="W943" i="8"/>
  <c r="N943" i="8"/>
  <c r="I943" i="8"/>
  <c r="H943" i="8" s="1"/>
  <c r="F943" i="8"/>
  <c r="E943" i="8"/>
  <c r="D943" i="8"/>
  <c r="C943" i="8"/>
  <c r="X942" i="8"/>
  <c r="Y942" i="8" s="1"/>
  <c r="W942" i="8"/>
  <c r="N942" i="8"/>
  <c r="I942" i="8"/>
  <c r="H942" i="8" s="1"/>
  <c r="F942" i="8"/>
  <c r="E942" i="8"/>
  <c r="D942" i="8"/>
  <c r="C942" i="8"/>
  <c r="X941" i="8"/>
  <c r="Y941" i="8" s="1"/>
  <c r="W941" i="8"/>
  <c r="N941" i="8"/>
  <c r="I941" i="8"/>
  <c r="H941" i="8" s="1"/>
  <c r="F941" i="8"/>
  <c r="E941" i="8"/>
  <c r="D941" i="8"/>
  <c r="C941" i="8"/>
  <c r="X940" i="8"/>
  <c r="Y940" i="8" s="1"/>
  <c r="W940" i="8"/>
  <c r="N940" i="8"/>
  <c r="I940" i="8"/>
  <c r="H940" i="8" s="1"/>
  <c r="F940" i="8"/>
  <c r="E940" i="8"/>
  <c r="D940" i="8"/>
  <c r="C940" i="8"/>
  <c r="X939" i="8"/>
  <c r="W939" i="8"/>
  <c r="N939" i="8"/>
  <c r="I939" i="8"/>
  <c r="H939" i="8" s="1"/>
  <c r="F939" i="8"/>
  <c r="E939" i="8"/>
  <c r="D939" i="8"/>
  <c r="C939" i="8"/>
  <c r="X938" i="8"/>
  <c r="Y938" i="8" s="1"/>
  <c r="W938" i="8"/>
  <c r="N938" i="8"/>
  <c r="I938" i="8"/>
  <c r="H938" i="8" s="1"/>
  <c r="F938" i="8"/>
  <c r="E938" i="8"/>
  <c r="D938" i="8"/>
  <c r="C938" i="8"/>
  <c r="X937" i="8"/>
  <c r="Z937" i="8" s="1"/>
  <c r="W937" i="8"/>
  <c r="N937" i="8"/>
  <c r="I937" i="8"/>
  <c r="H937" i="8" s="1"/>
  <c r="F937" i="8"/>
  <c r="E937" i="8"/>
  <c r="D937" i="8"/>
  <c r="C937" i="8"/>
  <c r="X936" i="8"/>
  <c r="W936" i="8"/>
  <c r="N936" i="8"/>
  <c r="I936" i="8"/>
  <c r="H936" i="8" s="1"/>
  <c r="F936" i="8"/>
  <c r="E936" i="8"/>
  <c r="D936" i="8"/>
  <c r="C936" i="8"/>
  <c r="X935" i="8"/>
  <c r="W935" i="8"/>
  <c r="N935" i="8"/>
  <c r="I935" i="8"/>
  <c r="H935" i="8" s="1"/>
  <c r="F935" i="8"/>
  <c r="E935" i="8"/>
  <c r="D935" i="8"/>
  <c r="C935" i="8"/>
  <c r="X934" i="8"/>
  <c r="Z934" i="8" s="1"/>
  <c r="W934" i="8"/>
  <c r="N934" i="8"/>
  <c r="I934" i="8"/>
  <c r="H934" i="8" s="1"/>
  <c r="F934" i="8"/>
  <c r="E934" i="8"/>
  <c r="D934" i="8"/>
  <c r="C934" i="8"/>
  <c r="X933" i="8"/>
  <c r="Z933" i="8" s="1"/>
  <c r="W933" i="8"/>
  <c r="N933" i="8"/>
  <c r="I933" i="8"/>
  <c r="H933" i="8" s="1"/>
  <c r="F933" i="8"/>
  <c r="E933" i="8"/>
  <c r="D933" i="8"/>
  <c r="C933" i="8"/>
  <c r="X932" i="8"/>
  <c r="W932" i="8"/>
  <c r="N932" i="8"/>
  <c r="I932" i="8"/>
  <c r="H932" i="8" s="1"/>
  <c r="F932" i="8"/>
  <c r="E932" i="8"/>
  <c r="D932" i="8"/>
  <c r="C932" i="8"/>
  <c r="X931" i="8"/>
  <c r="W931" i="8"/>
  <c r="N931" i="8"/>
  <c r="I931" i="8"/>
  <c r="H931" i="8" s="1"/>
  <c r="F931" i="8"/>
  <c r="E931" i="8"/>
  <c r="D931" i="8"/>
  <c r="C931" i="8"/>
  <c r="X930" i="8"/>
  <c r="Y930" i="8" s="1"/>
  <c r="W930" i="8"/>
  <c r="N930" i="8"/>
  <c r="I930" i="8"/>
  <c r="H930" i="8" s="1"/>
  <c r="F930" i="8"/>
  <c r="E930" i="8"/>
  <c r="D930" i="8"/>
  <c r="C930" i="8"/>
  <c r="X929" i="8"/>
  <c r="W929" i="8"/>
  <c r="N929" i="8"/>
  <c r="I929" i="8"/>
  <c r="H929" i="8" s="1"/>
  <c r="F929" i="8"/>
  <c r="E929" i="8"/>
  <c r="D929" i="8"/>
  <c r="C929" i="8"/>
  <c r="X928" i="8"/>
  <c r="Y928" i="8" s="1"/>
  <c r="W928" i="8"/>
  <c r="N928" i="8"/>
  <c r="I928" i="8"/>
  <c r="H928" i="8" s="1"/>
  <c r="F928" i="8"/>
  <c r="E928" i="8"/>
  <c r="D928" i="8"/>
  <c r="C928" i="8"/>
  <c r="X927" i="8"/>
  <c r="W927" i="8"/>
  <c r="N927" i="8"/>
  <c r="I927" i="8"/>
  <c r="H927" i="8" s="1"/>
  <c r="F927" i="8"/>
  <c r="E927" i="8"/>
  <c r="D927" i="8"/>
  <c r="C927" i="8"/>
  <c r="X926" i="8"/>
  <c r="Y926" i="8" s="1"/>
  <c r="W926" i="8"/>
  <c r="N926" i="8"/>
  <c r="I926" i="8"/>
  <c r="H926" i="8" s="1"/>
  <c r="F926" i="8"/>
  <c r="E926" i="8"/>
  <c r="D926" i="8"/>
  <c r="C926" i="8"/>
  <c r="X925" i="8"/>
  <c r="W925" i="8"/>
  <c r="N925" i="8"/>
  <c r="I925" i="8"/>
  <c r="H925" i="8" s="1"/>
  <c r="F925" i="8"/>
  <c r="E925" i="8"/>
  <c r="D925" i="8"/>
  <c r="C925" i="8"/>
  <c r="X924" i="8"/>
  <c r="Y924" i="8" s="1"/>
  <c r="W924" i="8"/>
  <c r="N924" i="8"/>
  <c r="I924" i="8"/>
  <c r="H924" i="8" s="1"/>
  <c r="F924" i="8"/>
  <c r="E924" i="8"/>
  <c r="D924" i="8"/>
  <c r="C924" i="8"/>
  <c r="X923" i="8"/>
  <c r="Y923" i="8" s="1"/>
  <c r="W923" i="8"/>
  <c r="N923" i="8"/>
  <c r="I923" i="8"/>
  <c r="H923" i="8" s="1"/>
  <c r="F923" i="8"/>
  <c r="E923" i="8"/>
  <c r="D923" i="8"/>
  <c r="C923" i="8"/>
  <c r="X922" i="8"/>
  <c r="W922" i="8"/>
  <c r="N922" i="8"/>
  <c r="I922" i="8"/>
  <c r="H922" i="8" s="1"/>
  <c r="F922" i="8"/>
  <c r="E922" i="8"/>
  <c r="D922" i="8"/>
  <c r="C922" i="8"/>
  <c r="X921" i="8"/>
  <c r="W921" i="8"/>
  <c r="N921" i="8"/>
  <c r="I921" i="8"/>
  <c r="H921" i="8" s="1"/>
  <c r="F921" i="8"/>
  <c r="E921" i="8"/>
  <c r="D921" i="8"/>
  <c r="C921" i="8"/>
  <c r="X920" i="8"/>
  <c r="Z920" i="8" s="1"/>
  <c r="W920" i="8"/>
  <c r="N920" i="8"/>
  <c r="I920" i="8"/>
  <c r="H920" i="8" s="1"/>
  <c r="F920" i="8"/>
  <c r="E920" i="8"/>
  <c r="D920" i="8"/>
  <c r="C920" i="8"/>
  <c r="X919" i="8"/>
  <c r="W919" i="8"/>
  <c r="N919" i="8"/>
  <c r="I919" i="8"/>
  <c r="H919" i="8" s="1"/>
  <c r="F919" i="8"/>
  <c r="E919" i="8"/>
  <c r="D919" i="8"/>
  <c r="C919" i="8"/>
  <c r="X918" i="8"/>
  <c r="Z918" i="8" s="1"/>
  <c r="W918" i="8"/>
  <c r="N918" i="8"/>
  <c r="I918" i="8"/>
  <c r="H918" i="8" s="1"/>
  <c r="F918" i="8"/>
  <c r="E918" i="8"/>
  <c r="D918" i="8"/>
  <c r="C918" i="8"/>
  <c r="X917" i="8"/>
  <c r="Y917" i="8" s="1"/>
  <c r="W917" i="8"/>
  <c r="N917" i="8"/>
  <c r="I917" i="8"/>
  <c r="H917" i="8" s="1"/>
  <c r="F917" i="8"/>
  <c r="E917" i="8"/>
  <c r="D917" i="8"/>
  <c r="C917" i="8"/>
  <c r="X916" i="8"/>
  <c r="W916" i="8"/>
  <c r="N916" i="8"/>
  <c r="I916" i="8"/>
  <c r="H916" i="8" s="1"/>
  <c r="F916" i="8"/>
  <c r="E916" i="8"/>
  <c r="D916" i="8"/>
  <c r="C916" i="8"/>
  <c r="X915" i="8"/>
  <c r="W915" i="8"/>
  <c r="N915" i="8"/>
  <c r="I915" i="8"/>
  <c r="H915" i="8" s="1"/>
  <c r="F915" i="8"/>
  <c r="E915" i="8"/>
  <c r="D915" i="8"/>
  <c r="C915" i="8"/>
  <c r="X914" i="8"/>
  <c r="W914" i="8"/>
  <c r="N914" i="8"/>
  <c r="I914" i="8"/>
  <c r="H914" i="8" s="1"/>
  <c r="F914" i="8"/>
  <c r="E914" i="8"/>
  <c r="D914" i="8"/>
  <c r="C914" i="8"/>
  <c r="X913" i="8"/>
  <c r="Y913" i="8" s="1"/>
  <c r="W913" i="8"/>
  <c r="N913" i="8"/>
  <c r="I913" i="8"/>
  <c r="H913" i="8" s="1"/>
  <c r="F913" i="8"/>
  <c r="E913" i="8"/>
  <c r="D913" i="8"/>
  <c r="C913" i="8"/>
  <c r="X912" i="8"/>
  <c r="W912" i="8"/>
  <c r="N912" i="8"/>
  <c r="I912" i="8"/>
  <c r="H912" i="8" s="1"/>
  <c r="F912" i="8"/>
  <c r="E912" i="8"/>
  <c r="D912" i="8"/>
  <c r="C912" i="8"/>
  <c r="X911" i="8"/>
  <c r="W911" i="8"/>
  <c r="N911" i="8"/>
  <c r="I911" i="8"/>
  <c r="H911" i="8" s="1"/>
  <c r="F911" i="8"/>
  <c r="E911" i="8"/>
  <c r="D911" i="8"/>
  <c r="C911" i="8"/>
  <c r="X910" i="8"/>
  <c r="W910" i="8"/>
  <c r="N910" i="8"/>
  <c r="I910" i="8"/>
  <c r="H910" i="8" s="1"/>
  <c r="F910" i="8"/>
  <c r="E910" i="8"/>
  <c r="D910" i="8"/>
  <c r="C910" i="8"/>
  <c r="X909" i="8"/>
  <c r="Y909" i="8" s="1"/>
  <c r="W909" i="8"/>
  <c r="N909" i="8"/>
  <c r="I909" i="8"/>
  <c r="H909" i="8" s="1"/>
  <c r="F909" i="8"/>
  <c r="E909" i="8"/>
  <c r="D909" i="8"/>
  <c r="C909" i="8"/>
  <c r="X908" i="8"/>
  <c r="Y908" i="8" s="1"/>
  <c r="W908" i="8"/>
  <c r="N908" i="8"/>
  <c r="I908" i="8"/>
  <c r="H908" i="8" s="1"/>
  <c r="F908" i="8"/>
  <c r="E908" i="8"/>
  <c r="D908" i="8"/>
  <c r="C908" i="8"/>
  <c r="X907" i="8"/>
  <c r="W907" i="8"/>
  <c r="N907" i="8"/>
  <c r="I907" i="8"/>
  <c r="H907" i="8" s="1"/>
  <c r="F907" i="8"/>
  <c r="E907" i="8"/>
  <c r="D907" i="8"/>
  <c r="C907" i="8"/>
  <c r="X906" i="8"/>
  <c r="Y906" i="8" s="1"/>
  <c r="W906" i="8"/>
  <c r="N906" i="8"/>
  <c r="I906" i="8"/>
  <c r="H906" i="8" s="1"/>
  <c r="F906" i="8"/>
  <c r="E906" i="8"/>
  <c r="D906" i="8"/>
  <c r="C906" i="8"/>
  <c r="X905" i="8"/>
  <c r="W905" i="8"/>
  <c r="N905" i="8"/>
  <c r="I905" i="8"/>
  <c r="H905" i="8" s="1"/>
  <c r="F905" i="8"/>
  <c r="E905" i="8"/>
  <c r="D905" i="8"/>
  <c r="C905" i="8"/>
  <c r="X904" i="8"/>
  <c r="Y904" i="8" s="1"/>
  <c r="W904" i="8"/>
  <c r="N904" i="8"/>
  <c r="I904" i="8"/>
  <c r="H904" i="8" s="1"/>
  <c r="F904" i="8"/>
  <c r="E904" i="8"/>
  <c r="D904" i="8"/>
  <c r="C904" i="8"/>
  <c r="X903" i="8"/>
  <c r="W903" i="8"/>
  <c r="N903" i="8"/>
  <c r="I903" i="8"/>
  <c r="H903" i="8" s="1"/>
  <c r="F903" i="8"/>
  <c r="E903" i="8"/>
  <c r="D903" i="8"/>
  <c r="C903" i="8"/>
  <c r="X902" i="8"/>
  <c r="W902" i="8"/>
  <c r="N902" i="8"/>
  <c r="I902" i="8"/>
  <c r="H902" i="8" s="1"/>
  <c r="F902" i="8"/>
  <c r="E902" i="8"/>
  <c r="D902" i="8"/>
  <c r="C902" i="8"/>
  <c r="X901" i="8"/>
  <c r="Y901" i="8" s="1"/>
  <c r="W901" i="8"/>
  <c r="N901" i="8"/>
  <c r="I901" i="8"/>
  <c r="H901" i="8" s="1"/>
  <c r="F901" i="8"/>
  <c r="E901" i="8"/>
  <c r="D901" i="8"/>
  <c r="C901" i="8"/>
  <c r="X900" i="8"/>
  <c r="W900" i="8"/>
  <c r="N900" i="8"/>
  <c r="I900" i="8"/>
  <c r="H900" i="8" s="1"/>
  <c r="F900" i="8"/>
  <c r="E900" i="8"/>
  <c r="D900" i="8"/>
  <c r="C900" i="8"/>
  <c r="X899" i="8"/>
  <c r="Y899" i="8" s="1"/>
  <c r="W899" i="8"/>
  <c r="N899" i="8"/>
  <c r="I899" i="8"/>
  <c r="H899" i="8" s="1"/>
  <c r="F899" i="8"/>
  <c r="E899" i="8"/>
  <c r="D899" i="8"/>
  <c r="C899" i="8"/>
  <c r="X898" i="8"/>
  <c r="Y898" i="8" s="1"/>
  <c r="W898" i="8"/>
  <c r="N898" i="8"/>
  <c r="I898" i="8"/>
  <c r="H898" i="8" s="1"/>
  <c r="F898" i="8"/>
  <c r="E898" i="8"/>
  <c r="D898" i="8"/>
  <c r="C898" i="8"/>
  <c r="X897" i="8"/>
  <c r="Y897" i="8" s="1"/>
  <c r="W897" i="8"/>
  <c r="N897" i="8"/>
  <c r="I897" i="8"/>
  <c r="H897" i="8" s="1"/>
  <c r="F897" i="8"/>
  <c r="E897" i="8"/>
  <c r="D897" i="8"/>
  <c r="C897" i="8"/>
  <c r="X896" i="8"/>
  <c r="W896" i="8"/>
  <c r="N896" i="8"/>
  <c r="I896" i="8"/>
  <c r="H896" i="8" s="1"/>
  <c r="F896" i="8"/>
  <c r="E896" i="8"/>
  <c r="D896" i="8"/>
  <c r="C896" i="8"/>
  <c r="X895" i="8"/>
  <c r="W895" i="8"/>
  <c r="N895" i="8"/>
  <c r="I895" i="8"/>
  <c r="H895" i="8" s="1"/>
  <c r="F895" i="8"/>
  <c r="E895" i="8"/>
  <c r="D895" i="8"/>
  <c r="C895" i="8"/>
  <c r="X894" i="8"/>
  <c r="W894" i="8"/>
  <c r="N894" i="8"/>
  <c r="I894" i="8"/>
  <c r="H894" i="8" s="1"/>
  <c r="F894" i="8"/>
  <c r="E894" i="8"/>
  <c r="D894" i="8"/>
  <c r="C894" i="8"/>
  <c r="X893" i="8"/>
  <c r="Z893" i="8" s="1"/>
  <c r="W893" i="8"/>
  <c r="N893" i="8"/>
  <c r="I893" i="8"/>
  <c r="H893" i="8" s="1"/>
  <c r="F893" i="8"/>
  <c r="E893" i="8"/>
  <c r="D893" i="8"/>
  <c r="C893" i="8"/>
  <c r="X892" i="8"/>
  <c r="Y892" i="8" s="1"/>
  <c r="W892" i="8"/>
  <c r="N892" i="8"/>
  <c r="I892" i="8"/>
  <c r="H892" i="8" s="1"/>
  <c r="F892" i="8"/>
  <c r="E892" i="8"/>
  <c r="D892" i="8"/>
  <c r="C892" i="8"/>
  <c r="X891" i="8"/>
  <c r="Z891" i="8" s="1"/>
  <c r="W891" i="8"/>
  <c r="N891" i="8"/>
  <c r="I891" i="8"/>
  <c r="H891" i="8" s="1"/>
  <c r="F891" i="8"/>
  <c r="E891" i="8"/>
  <c r="D891" i="8"/>
  <c r="C891" i="8"/>
  <c r="X890" i="8"/>
  <c r="Y890" i="8" s="1"/>
  <c r="W890" i="8"/>
  <c r="N890" i="8"/>
  <c r="I890" i="8"/>
  <c r="H890" i="8" s="1"/>
  <c r="F890" i="8"/>
  <c r="E890" i="8"/>
  <c r="D890" i="8"/>
  <c r="C890" i="8"/>
  <c r="X889" i="8"/>
  <c r="Z889" i="8" s="1"/>
  <c r="W889" i="8"/>
  <c r="N889" i="8"/>
  <c r="I889" i="8"/>
  <c r="H889" i="8" s="1"/>
  <c r="F889" i="8"/>
  <c r="E889" i="8"/>
  <c r="D889" i="8"/>
  <c r="C889" i="8"/>
  <c r="X888" i="8"/>
  <c r="Z888" i="8" s="1"/>
  <c r="W888" i="8"/>
  <c r="N888" i="8"/>
  <c r="I888" i="8"/>
  <c r="H888" i="8" s="1"/>
  <c r="F888" i="8"/>
  <c r="E888" i="8"/>
  <c r="D888" i="8"/>
  <c r="C888" i="8"/>
  <c r="X887" i="8"/>
  <c r="Z887" i="8" s="1"/>
  <c r="W887" i="8"/>
  <c r="N887" i="8"/>
  <c r="I887" i="8"/>
  <c r="H887" i="8" s="1"/>
  <c r="F887" i="8"/>
  <c r="E887" i="8"/>
  <c r="D887" i="8"/>
  <c r="C887" i="8"/>
  <c r="X886" i="8"/>
  <c r="Z886" i="8" s="1"/>
  <c r="W886" i="8"/>
  <c r="N886" i="8"/>
  <c r="I886" i="8"/>
  <c r="H886" i="8" s="1"/>
  <c r="F886" i="8"/>
  <c r="E886" i="8"/>
  <c r="D886" i="8"/>
  <c r="C886" i="8"/>
  <c r="X885" i="8"/>
  <c r="W885" i="8"/>
  <c r="N885" i="8"/>
  <c r="I885" i="8"/>
  <c r="H885" i="8" s="1"/>
  <c r="F885" i="8"/>
  <c r="E885" i="8"/>
  <c r="D885" i="8"/>
  <c r="C885" i="8"/>
  <c r="X884" i="8"/>
  <c r="Y884" i="8" s="1"/>
  <c r="W884" i="8"/>
  <c r="N884" i="8"/>
  <c r="I884" i="8"/>
  <c r="H884" i="8" s="1"/>
  <c r="F884" i="8"/>
  <c r="E884" i="8"/>
  <c r="D884" i="8"/>
  <c r="C884" i="8"/>
  <c r="X883" i="8"/>
  <c r="Y883" i="8" s="1"/>
  <c r="W883" i="8"/>
  <c r="N883" i="8"/>
  <c r="I883" i="8"/>
  <c r="H883" i="8" s="1"/>
  <c r="F883" i="8"/>
  <c r="E883" i="8"/>
  <c r="D883" i="8"/>
  <c r="C883" i="8"/>
  <c r="X882" i="8"/>
  <c r="W882" i="8"/>
  <c r="N882" i="8"/>
  <c r="I882" i="8"/>
  <c r="H882" i="8" s="1"/>
  <c r="F882" i="8"/>
  <c r="E882" i="8"/>
  <c r="D882" i="8"/>
  <c r="C882" i="8"/>
  <c r="X881" i="8"/>
  <c r="Y881" i="8" s="1"/>
  <c r="W881" i="8"/>
  <c r="N881" i="8"/>
  <c r="I881" i="8"/>
  <c r="H881" i="8" s="1"/>
  <c r="F881" i="8"/>
  <c r="E881" i="8"/>
  <c r="D881" i="8"/>
  <c r="C881" i="8"/>
  <c r="X880" i="8"/>
  <c r="W880" i="8"/>
  <c r="N880" i="8"/>
  <c r="I880" i="8"/>
  <c r="H880" i="8" s="1"/>
  <c r="F880" i="8"/>
  <c r="E880" i="8"/>
  <c r="D880" i="8"/>
  <c r="C880" i="8"/>
  <c r="X879" i="8"/>
  <c r="Z879" i="8" s="1"/>
  <c r="W879" i="8"/>
  <c r="N879" i="8"/>
  <c r="I879" i="8"/>
  <c r="H879" i="8" s="1"/>
  <c r="F879" i="8"/>
  <c r="E879" i="8"/>
  <c r="D879" i="8"/>
  <c r="C879" i="8"/>
  <c r="X878" i="8"/>
  <c r="Z878" i="8" s="1"/>
  <c r="W878" i="8"/>
  <c r="N878" i="8"/>
  <c r="I878" i="8"/>
  <c r="H878" i="8" s="1"/>
  <c r="F878" i="8"/>
  <c r="E878" i="8"/>
  <c r="D878" i="8"/>
  <c r="C878" i="8"/>
  <c r="X877" i="8"/>
  <c r="W877" i="8"/>
  <c r="N877" i="8"/>
  <c r="I877" i="8"/>
  <c r="H877" i="8" s="1"/>
  <c r="F877" i="8"/>
  <c r="E877" i="8"/>
  <c r="D877" i="8"/>
  <c r="C877" i="8"/>
  <c r="X876" i="8"/>
  <c r="W876" i="8"/>
  <c r="N876" i="8"/>
  <c r="I876" i="8"/>
  <c r="H876" i="8" s="1"/>
  <c r="F876" i="8"/>
  <c r="E876" i="8"/>
  <c r="D876" i="8"/>
  <c r="C876" i="8"/>
  <c r="X875" i="8"/>
  <c r="Z875" i="8" s="1"/>
  <c r="W875" i="8"/>
  <c r="N875" i="8"/>
  <c r="I875" i="8"/>
  <c r="H875" i="8" s="1"/>
  <c r="F875" i="8"/>
  <c r="E875" i="8"/>
  <c r="D875" i="8"/>
  <c r="C875" i="8"/>
  <c r="X874" i="8"/>
  <c r="Y874" i="8" s="1"/>
  <c r="W874" i="8"/>
  <c r="N874" i="8"/>
  <c r="I874" i="8"/>
  <c r="H874" i="8" s="1"/>
  <c r="F874" i="8"/>
  <c r="E874" i="8"/>
  <c r="D874" i="8"/>
  <c r="C874" i="8"/>
  <c r="X873" i="8"/>
  <c r="Z873" i="8" s="1"/>
  <c r="W873" i="8"/>
  <c r="N873" i="8"/>
  <c r="I873" i="8"/>
  <c r="H873" i="8" s="1"/>
  <c r="F873" i="8"/>
  <c r="E873" i="8"/>
  <c r="D873" i="8"/>
  <c r="C873" i="8"/>
  <c r="X872" i="8"/>
  <c r="W872" i="8"/>
  <c r="N872" i="8"/>
  <c r="I872" i="8"/>
  <c r="H872" i="8" s="1"/>
  <c r="F872" i="8"/>
  <c r="E872" i="8"/>
  <c r="D872" i="8"/>
  <c r="C872" i="8"/>
  <c r="X871" i="8"/>
  <c r="Z871" i="8" s="1"/>
  <c r="W871" i="8"/>
  <c r="N871" i="8"/>
  <c r="I871" i="8"/>
  <c r="H871" i="8" s="1"/>
  <c r="F871" i="8"/>
  <c r="E871" i="8"/>
  <c r="D871" i="8"/>
  <c r="C871" i="8"/>
  <c r="X870" i="8"/>
  <c r="W870" i="8"/>
  <c r="N870" i="8"/>
  <c r="I870" i="8"/>
  <c r="H870" i="8" s="1"/>
  <c r="F870" i="8"/>
  <c r="E870" i="8"/>
  <c r="D870" i="8"/>
  <c r="C870" i="8"/>
  <c r="X869" i="8"/>
  <c r="W869" i="8"/>
  <c r="N869" i="8"/>
  <c r="I869" i="8"/>
  <c r="H869" i="8" s="1"/>
  <c r="F869" i="8"/>
  <c r="E869" i="8"/>
  <c r="D869" i="8"/>
  <c r="C869" i="8"/>
  <c r="X868" i="8"/>
  <c r="Y868" i="8" s="1"/>
  <c r="W868" i="8"/>
  <c r="N868" i="8"/>
  <c r="I868" i="8"/>
  <c r="H868" i="8" s="1"/>
  <c r="F868" i="8"/>
  <c r="E868" i="8"/>
  <c r="D868" i="8"/>
  <c r="C868" i="8"/>
  <c r="X867" i="8"/>
  <c r="Y867" i="8" s="1"/>
  <c r="W867" i="8"/>
  <c r="N867" i="8"/>
  <c r="I867" i="8"/>
  <c r="H867" i="8" s="1"/>
  <c r="F867" i="8"/>
  <c r="E867" i="8"/>
  <c r="D867" i="8"/>
  <c r="C867" i="8"/>
  <c r="X866" i="8"/>
  <c r="W866" i="8"/>
  <c r="N866" i="8"/>
  <c r="I866" i="8"/>
  <c r="H866" i="8" s="1"/>
  <c r="F866" i="8"/>
  <c r="E866" i="8"/>
  <c r="D866" i="8"/>
  <c r="C866" i="8"/>
  <c r="X865" i="8"/>
  <c r="Z865" i="8" s="1"/>
  <c r="W865" i="8"/>
  <c r="N865" i="8"/>
  <c r="I865" i="8"/>
  <c r="H865" i="8" s="1"/>
  <c r="F865" i="8"/>
  <c r="E865" i="8"/>
  <c r="D865" i="8"/>
  <c r="C865" i="8"/>
  <c r="X864" i="8"/>
  <c r="W864" i="8"/>
  <c r="N864" i="8"/>
  <c r="I864" i="8"/>
  <c r="H864" i="8" s="1"/>
  <c r="F864" i="8"/>
  <c r="E864" i="8"/>
  <c r="D864" i="8"/>
  <c r="C864" i="8"/>
  <c r="X863" i="8"/>
  <c r="W863" i="8"/>
  <c r="N863" i="8"/>
  <c r="I863" i="8"/>
  <c r="H863" i="8" s="1"/>
  <c r="F863" i="8"/>
  <c r="E863" i="8"/>
  <c r="D863" i="8"/>
  <c r="C863" i="8"/>
  <c r="X862" i="8"/>
  <c r="Z862" i="8" s="1"/>
  <c r="W862" i="8"/>
  <c r="N862" i="8"/>
  <c r="I862" i="8"/>
  <c r="H862" i="8" s="1"/>
  <c r="F862" i="8"/>
  <c r="E862" i="8"/>
  <c r="D862" i="8"/>
  <c r="C862" i="8"/>
  <c r="X861" i="8"/>
  <c r="Y861" i="8" s="1"/>
  <c r="W861" i="8"/>
  <c r="N861" i="8"/>
  <c r="I861" i="8"/>
  <c r="H861" i="8" s="1"/>
  <c r="F861" i="8"/>
  <c r="E861" i="8"/>
  <c r="D861" i="8"/>
  <c r="C861" i="8"/>
  <c r="X860" i="8"/>
  <c r="W860" i="8"/>
  <c r="N860" i="8"/>
  <c r="I860" i="8"/>
  <c r="H860" i="8" s="1"/>
  <c r="F860" i="8"/>
  <c r="E860" i="8"/>
  <c r="D860" i="8"/>
  <c r="C860" i="8"/>
  <c r="X859" i="8"/>
  <c r="Z859" i="8" s="1"/>
  <c r="W859" i="8"/>
  <c r="N859" i="8"/>
  <c r="I859" i="8"/>
  <c r="H859" i="8" s="1"/>
  <c r="F859" i="8"/>
  <c r="E859" i="8"/>
  <c r="D859" i="8"/>
  <c r="C859" i="8"/>
  <c r="X858" i="8"/>
  <c r="Y858" i="8" s="1"/>
  <c r="W858" i="8"/>
  <c r="N858" i="8"/>
  <c r="I858" i="8"/>
  <c r="H858" i="8" s="1"/>
  <c r="F858" i="8"/>
  <c r="E858" i="8"/>
  <c r="D858" i="8"/>
  <c r="C858" i="8"/>
  <c r="X857" i="8"/>
  <c r="W857" i="8"/>
  <c r="N857" i="8"/>
  <c r="I857" i="8"/>
  <c r="H857" i="8" s="1"/>
  <c r="F857" i="8"/>
  <c r="E857" i="8"/>
  <c r="D857" i="8"/>
  <c r="C857" i="8"/>
  <c r="X856" i="8"/>
  <c r="Z856" i="8" s="1"/>
  <c r="W856" i="8"/>
  <c r="N856" i="8"/>
  <c r="I856" i="8"/>
  <c r="H856" i="8" s="1"/>
  <c r="F856" i="8"/>
  <c r="E856" i="8"/>
  <c r="D856" i="8"/>
  <c r="C856" i="8"/>
  <c r="X855" i="8"/>
  <c r="W855" i="8"/>
  <c r="N855" i="8"/>
  <c r="I855" i="8"/>
  <c r="H855" i="8" s="1"/>
  <c r="F855" i="8"/>
  <c r="E855" i="8"/>
  <c r="D855" i="8"/>
  <c r="C855" i="8"/>
  <c r="X854" i="8"/>
  <c r="W854" i="8"/>
  <c r="N854" i="8"/>
  <c r="I854" i="8"/>
  <c r="H854" i="8" s="1"/>
  <c r="F854" i="8"/>
  <c r="E854" i="8"/>
  <c r="D854" i="8"/>
  <c r="C854" i="8"/>
  <c r="X853" i="8"/>
  <c r="W853" i="8"/>
  <c r="N853" i="8"/>
  <c r="I853" i="8"/>
  <c r="H853" i="8" s="1"/>
  <c r="F853" i="8"/>
  <c r="E853" i="8"/>
  <c r="D853" i="8"/>
  <c r="C853" i="8"/>
  <c r="X852" i="8"/>
  <c r="Y852" i="8" s="1"/>
  <c r="W852" i="8"/>
  <c r="N852" i="8"/>
  <c r="I852" i="8"/>
  <c r="H852" i="8" s="1"/>
  <c r="F852" i="8"/>
  <c r="E852" i="8"/>
  <c r="D852" i="8"/>
  <c r="C852" i="8"/>
  <c r="X851" i="8"/>
  <c r="Y851" i="8" s="1"/>
  <c r="W851" i="8"/>
  <c r="N851" i="8"/>
  <c r="I851" i="8"/>
  <c r="H851" i="8" s="1"/>
  <c r="F851" i="8"/>
  <c r="E851" i="8"/>
  <c r="D851" i="8"/>
  <c r="C851" i="8"/>
  <c r="X850" i="8"/>
  <c r="W850" i="8"/>
  <c r="N850" i="8"/>
  <c r="I850" i="8"/>
  <c r="H850" i="8" s="1"/>
  <c r="F850" i="8"/>
  <c r="E850" i="8"/>
  <c r="D850" i="8"/>
  <c r="C850" i="8"/>
  <c r="X849" i="8"/>
  <c r="Z849" i="8" s="1"/>
  <c r="W849" i="8"/>
  <c r="N849" i="8"/>
  <c r="I849" i="8"/>
  <c r="H849" i="8" s="1"/>
  <c r="F849" i="8"/>
  <c r="E849" i="8"/>
  <c r="D849" i="8"/>
  <c r="C849" i="8"/>
  <c r="X848" i="8"/>
  <c r="Y848" i="8" s="1"/>
  <c r="W848" i="8"/>
  <c r="N848" i="8"/>
  <c r="I848" i="8"/>
  <c r="H848" i="8" s="1"/>
  <c r="F848" i="8"/>
  <c r="E848" i="8"/>
  <c r="D848" i="8"/>
  <c r="C848" i="8"/>
  <c r="X847" i="8"/>
  <c r="Z847" i="8" s="1"/>
  <c r="W847" i="8"/>
  <c r="N847" i="8"/>
  <c r="I847" i="8"/>
  <c r="H847" i="8" s="1"/>
  <c r="F847" i="8"/>
  <c r="E847" i="8"/>
  <c r="D847" i="8"/>
  <c r="C847" i="8"/>
  <c r="X846" i="8"/>
  <c r="Y846" i="8" s="1"/>
  <c r="W846" i="8"/>
  <c r="N846" i="8"/>
  <c r="I846" i="8"/>
  <c r="H846" i="8" s="1"/>
  <c r="F846" i="8"/>
  <c r="E846" i="8"/>
  <c r="D846" i="8"/>
  <c r="C846" i="8"/>
  <c r="X845" i="8"/>
  <c r="Y845" i="8" s="1"/>
  <c r="W845" i="8"/>
  <c r="N845" i="8"/>
  <c r="I845" i="8"/>
  <c r="H845" i="8" s="1"/>
  <c r="F845" i="8"/>
  <c r="E845" i="8"/>
  <c r="D845" i="8"/>
  <c r="C845" i="8"/>
  <c r="X844" i="8"/>
  <c r="W844" i="8"/>
  <c r="N844" i="8"/>
  <c r="I844" i="8"/>
  <c r="H844" i="8" s="1"/>
  <c r="F844" i="8"/>
  <c r="E844" i="8"/>
  <c r="D844" i="8"/>
  <c r="C844" i="8"/>
  <c r="X843" i="8"/>
  <c r="Z843" i="8" s="1"/>
  <c r="W843" i="8"/>
  <c r="N843" i="8"/>
  <c r="I843" i="8"/>
  <c r="H843" i="8" s="1"/>
  <c r="F843" i="8"/>
  <c r="E843" i="8"/>
  <c r="D843" i="8"/>
  <c r="C843" i="8"/>
  <c r="X842" i="8"/>
  <c r="Y842" i="8" s="1"/>
  <c r="W842" i="8"/>
  <c r="N842" i="8"/>
  <c r="I842" i="8"/>
  <c r="H842" i="8" s="1"/>
  <c r="F842" i="8"/>
  <c r="E842" i="8"/>
  <c r="D842" i="8"/>
  <c r="C842" i="8"/>
  <c r="X841" i="8"/>
  <c r="Y841" i="8" s="1"/>
  <c r="W841" i="8"/>
  <c r="N841" i="8"/>
  <c r="I841" i="8"/>
  <c r="H841" i="8" s="1"/>
  <c r="F841" i="8"/>
  <c r="E841" i="8"/>
  <c r="D841" i="8"/>
  <c r="C841" i="8"/>
  <c r="X840" i="8"/>
  <c r="W840" i="8"/>
  <c r="N840" i="8"/>
  <c r="I840" i="8"/>
  <c r="H840" i="8" s="1"/>
  <c r="F840" i="8"/>
  <c r="E840" i="8"/>
  <c r="D840" i="8"/>
  <c r="C840" i="8"/>
  <c r="X839" i="8"/>
  <c r="W839" i="8"/>
  <c r="N839" i="8"/>
  <c r="I839" i="8"/>
  <c r="H839" i="8" s="1"/>
  <c r="F839" i="8"/>
  <c r="E839" i="8"/>
  <c r="D839" i="8"/>
  <c r="C839" i="8"/>
  <c r="X838" i="8"/>
  <c r="Z838" i="8" s="1"/>
  <c r="W838" i="8"/>
  <c r="N838" i="8"/>
  <c r="I838" i="8"/>
  <c r="H838" i="8" s="1"/>
  <c r="F838" i="8"/>
  <c r="E838" i="8"/>
  <c r="D838" i="8"/>
  <c r="C838" i="8"/>
  <c r="X837" i="8"/>
  <c r="W837" i="8"/>
  <c r="N837" i="8"/>
  <c r="I837" i="8"/>
  <c r="H837" i="8" s="1"/>
  <c r="F837" i="8"/>
  <c r="E837" i="8"/>
  <c r="D837" i="8"/>
  <c r="C837" i="8"/>
  <c r="X836" i="8"/>
  <c r="Y836" i="8" s="1"/>
  <c r="W836" i="8"/>
  <c r="N836" i="8"/>
  <c r="I836" i="8"/>
  <c r="H836" i="8" s="1"/>
  <c r="F836" i="8"/>
  <c r="E836" i="8"/>
  <c r="D836" i="8"/>
  <c r="C836" i="8"/>
  <c r="X835" i="8"/>
  <c r="Y835" i="8" s="1"/>
  <c r="W835" i="8"/>
  <c r="N835" i="8"/>
  <c r="I835" i="8"/>
  <c r="H835" i="8" s="1"/>
  <c r="F835" i="8"/>
  <c r="E835" i="8"/>
  <c r="D835" i="8"/>
  <c r="C835" i="8"/>
  <c r="X834" i="8"/>
  <c r="W834" i="8"/>
  <c r="N834" i="8"/>
  <c r="I834" i="8"/>
  <c r="H834" i="8" s="1"/>
  <c r="F834" i="8"/>
  <c r="E834" i="8"/>
  <c r="D834" i="8"/>
  <c r="C834" i="8"/>
  <c r="X833" i="8"/>
  <c r="W833" i="8"/>
  <c r="N833" i="8"/>
  <c r="I833" i="8"/>
  <c r="H833" i="8" s="1"/>
  <c r="F833" i="8"/>
  <c r="E833" i="8"/>
  <c r="D833" i="8"/>
  <c r="C833" i="8"/>
  <c r="X832" i="8"/>
  <c r="Z832" i="8" s="1"/>
  <c r="W832" i="8"/>
  <c r="N832" i="8"/>
  <c r="I832" i="8"/>
  <c r="H832" i="8" s="1"/>
  <c r="F832" i="8"/>
  <c r="E832" i="8"/>
  <c r="D832" i="8"/>
  <c r="C832" i="8"/>
  <c r="X831" i="8"/>
  <c r="Z831" i="8" s="1"/>
  <c r="W831" i="8"/>
  <c r="N831" i="8"/>
  <c r="I831" i="8"/>
  <c r="H831" i="8" s="1"/>
  <c r="F831" i="8"/>
  <c r="E831" i="8"/>
  <c r="D831" i="8"/>
  <c r="C831" i="8"/>
  <c r="X830" i="8"/>
  <c r="W830" i="8"/>
  <c r="N830" i="8"/>
  <c r="I830" i="8"/>
  <c r="H830" i="8" s="1"/>
  <c r="F830" i="8"/>
  <c r="E830" i="8"/>
  <c r="D830" i="8"/>
  <c r="C830" i="8"/>
  <c r="X829" i="8"/>
  <c r="Y829" i="8" s="1"/>
  <c r="W829" i="8"/>
  <c r="N829" i="8"/>
  <c r="I829" i="8"/>
  <c r="H829" i="8" s="1"/>
  <c r="F829" i="8"/>
  <c r="E829" i="8"/>
  <c r="D829" i="8"/>
  <c r="C829" i="8"/>
  <c r="X828" i="8"/>
  <c r="W828" i="8"/>
  <c r="N828" i="8"/>
  <c r="I828" i="8"/>
  <c r="H828" i="8" s="1"/>
  <c r="F828" i="8"/>
  <c r="E828" i="8"/>
  <c r="D828" i="8"/>
  <c r="C828" i="8"/>
  <c r="X827" i="8"/>
  <c r="Z827" i="8" s="1"/>
  <c r="W827" i="8"/>
  <c r="N827" i="8"/>
  <c r="I827" i="8"/>
  <c r="H827" i="8" s="1"/>
  <c r="F827" i="8"/>
  <c r="E827" i="8"/>
  <c r="D827" i="8"/>
  <c r="C827" i="8"/>
  <c r="X826" i="8"/>
  <c r="Y826" i="8" s="1"/>
  <c r="W826" i="8"/>
  <c r="N826" i="8"/>
  <c r="I826" i="8"/>
  <c r="H826" i="8" s="1"/>
  <c r="F826" i="8"/>
  <c r="E826" i="8"/>
  <c r="D826" i="8"/>
  <c r="C826" i="8"/>
  <c r="X825" i="8"/>
  <c r="Z825" i="8" s="1"/>
  <c r="W825" i="8"/>
  <c r="N825" i="8"/>
  <c r="I825" i="8"/>
  <c r="H825" i="8" s="1"/>
  <c r="F825" i="8"/>
  <c r="E825" i="8"/>
  <c r="D825" i="8"/>
  <c r="C825" i="8"/>
  <c r="X824" i="8"/>
  <c r="W824" i="8"/>
  <c r="N824" i="8"/>
  <c r="I824" i="8"/>
  <c r="H824" i="8" s="1"/>
  <c r="F824" i="8"/>
  <c r="E824" i="8"/>
  <c r="D824" i="8"/>
  <c r="C824" i="8"/>
  <c r="X823" i="8"/>
  <c r="Z823" i="8" s="1"/>
  <c r="W823" i="8"/>
  <c r="N823" i="8"/>
  <c r="I823" i="8"/>
  <c r="H823" i="8" s="1"/>
  <c r="F823" i="8"/>
  <c r="E823" i="8"/>
  <c r="D823" i="8"/>
  <c r="C823" i="8"/>
  <c r="X822" i="8"/>
  <c r="Y822" i="8" s="1"/>
  <c r="W822" i="8"/>
  <c r="N822" i="8"/>
  <c r="I822" i="8"/>
  <c r="H822" i="8" s="1"/>
  <c r="F822" i="8"/>
  <c r="E822" i="8"/>
  <c r="D822" i="8"/>
  <c r="C822" i="8"/>
  <c r="X821" i="8"/>
  <c r="W821" i="8"/>
  <c r="N821" i="8"/>
  <c r="I821" i="8"/>
  <c r="H821" i="8" s="1"/>
  <c r="F821" i="8"/>
  <c r="E821" i="8"/>
  <c r="D821" i="8"/>
  <c r="C821" i="8"/>
  <c r="X820" i="8"/>
  <c r="Y820" i="8" s="1"/>
  <c r="W820" i="8"/>
  <c r="N820" i="8"/>
  <c r="I820" i="8"/>
  <c r="H820" i="8" s="1"/>
  <c r="F820" i="8"/>
  <c r="E820" i="8"/>
  <c r="D820" i="8"/>
  <c r="C820" i="8"/>
  <c r="X819" i="8"/>
  <c r="Y819" i="8" s="1"/>
  <c r="W819" i="8"/>
  <c r="N819" i="8"/>
  <c r="I819" i="8"/>
  <c r="H819" i="8" s="1"/>
  <c r="F819" i="8"/>
  <c r="E819" i="8"/>
  <c r="D819" i="8"/>
  <c r="C819" i="8"/>
  <c r="X818" i="8"/>
  <c r="W818" i="8"/>
  <c r="N818" i="8"/>
  <c r="I818" i="8"/>
  <c r="H818" i="8" s="1"/>
  <c r="F818" i="8"/>
  <c r="E818" i="8"/>
  <c r="D818" i="8"/>
  <c r="C818" i="8"/>
  <c r="X817" i="8"/>
  <c r="W817" i="8"/>
  <c r="N817" i="8"/>
  <c r="I817" i="8"/>
  <c r="H817" i="8" s="1"/>
  <c r="F817" i="8"/>
  <c r="E817" i="8"/>
  <c r="D817" i="8"/>
  <c r="C817" i="8"/>
  <c r="X816" i="8"/>
  <c r="Z816" i="8" s="1"/>
  <c r="W816" i="8"/>
  <c r="N816" i="8"/>
  <c r="I816" i="8"/>
  <c r="H816" i="8" s="1"/>
  <c r="F816" i="8"/>
  <c r="E816" i="8"/>
  <c r="D816" i="8"/>
  <c r="C816" i="8"/>
  <c r="X815" i="8"/>
  <c r="Z815" i="8" s="1"/>
  <c r="W815" i="8"/>
  <c r="N815" i="8"/>
  <c r="I815" i="8"/>
  <c r="H815" i="8" s="1"/>
  <c r="F815" i="8"/>
  <c r="E815" i="8"/>
  <c r="D815" i="8"/>
  <c r="C815" i="8"/>
  <c r="X814" i="8"/>
  <c r="Z814" i="8" s="1"/>
  <c r="W814" i="8"/>
  <c r="N814" i="8"/>
  <c r="I814" i="8"/>
  <c r="H814" i="8" s="1"/>
  <c r="F814" i="8"/>
  <c r="E814" i="8"/>
  <c r="D814" i="8"/>
  <c r="C814" i="8"/>
  <c r="X813" i="8"/>
  <c r="Y813" i="8" s="1"/>
  <c r="W813" i="8"/>
  <c r="N813" i="8"/>
  <c r="I813" i="8"/>
  <c r="H813" i="8" s="1"/>
  <c r="F813" i="8"/>
  <c r="E813" i="8"/>
  <c r="D813" i="8"/>
  <c r="C813" i="8"/>
  <c r="X812" i="8"/>
  <c r="W812" i="8"/>
  <c r="N812" i="8"/>
  <c r="I812" i="8"/>
  <c r="H812" i="8" s="1"/>
  <c r="F812" i="8"/>
  <c r="E812" i="8"/>
  <c r="D812" i="8"/>
  <c r="C812" i="8"/>
  <c r="X811" i="8"/>
  <c r="Z811" i="8" s="1"/>
  <c r="W811" i="8"/>
  <c r="N811" i="8"/>
  <c r="I811" i="8"/>
  <c r="H811" i="8" s="1"/>
  <c r="F811" i="8"/>
  <c r="E811" i="8"/>
  <c r="D811" i="8"/>
  <c r="C811" i="8"/>
  <c r="X810" i="8"/>
  <c r="Y810" i="8" s="1"/>
  <c r="W810" i="8"/>
  <c r="N810" i="8"/>
  <c r="I810" i="8"/>
  <c r="H810" i="8" s="1"/>
  <c r="F810" i="8"/>
  <c r="E810" i="8"/>
  <c r="D810" i="8"/>
  <c r="C810" i="8"/>
  <c r="X809" i="8"/>
  <c r="Z809" i="8" s="1"/>
  <c r="W809" i="8"/>
  <c r="N809" i="8"/>
  <c r="I809" i="8"/>
  <c r="H809" i="8" s="1"/>
  <c r="F809" i="8"/>
  <c r="E809" i="8"/>
  <c r="D809" i="8"/>
  <c r="C809" i="8"/>
  <c r="X808" i="8"/>
  <c r="Z808" i="8" s="1"/>
  <c r="W808" i="8"/>
  <c r="N808" i="8"/>
  <c r="I808" i="8"/>
  <c r="H808" i="8" s="1"/>
  <c r="F808" i="8"/>
  <c r="E808" i="8"/>
  <c r="D808" i="8"/>
  <c r="C808" i="8"/>
  <c r="X807" i="8"/>
  <c r="W807" i="8"/>
  <c r="N807" i="8"/>
  <c r="I807" i="8"/>
  <c r="H807" i="8" s="1"/>
  <c r="F807" i="8"/>
  <c r="E807" i="8"/>
  <c r="D807" i="8"/>
  <c r="C807" i="8"/>
  <c r="X806" i="8"/>
  <c r="Y806" i="8" s="1"/>
  <c r="W806" i="8"/>
  <c r="N806" i="8"/>
  <c r="I806" i="8"/>
  <c r="H806" i="8" s="1"/>
  <c r="F806" i="8"/>
  <c r="E806" i="8"/>
  <c r="D806" i="8"/>
  <c r="C806" i="8"/>
  <c r="X805" i="8"/>
  <c r="W805" i="8"/>
  <c r="N805" i="8"/>
  <c r="I805" i="8"/>
  <c r="H805" i="8" s="1"/>
  <c r="F805" i="8"/>
  <c r="E805" i="8"/>
  <c r="D805" i="8"/>
  <c r="C805" i="8"/>
  <c r="X804" i="8"/>
  <c r="Y804" i="8" s="1"/>
  <c r="W804" i="8"/>
  <c r="N804" i="8"/>
  <c r="I804" i="8"/>
  <c r="H804" i="8" s="1"/>
  <c r="F804" i="8"/>
  <c r="E804" i="8"/>
  <c r="D804" i="8"/>
  <c r="C804" i="8"/>
  <c r="X803" i="8"/>
  <c r="Y803" i="8" s="1"/>
  <c r="W803" i="8"/>
  <c r="N803" i="8"/>
  <c r="I803" i="8"/>
  <c r="H803" i="8" s="1"/>
  <c r="F803" i="8"/>
  <c r="E803" i="8"/>
  <c r="D803" i="8"/>
  <c r="C803" i="8"/>
  <c r="X802" i="8"/>
  <c r="W802" i="8"/>
  <c r="N802" i="8"/>
  <c r="I802" i="8"/>
  <c r="H802" i="8" s="1"/>
  <c r="F802" i="8"/>
  <c r="E802" i="8"/>
  <c r="D802" i="8"/>
  <c r="C802" i="8"/>
  <c r="X801" i="8"/>
  <c r="Z801" i="8" s="1"/>
  <c r="W801" i="8"/>
  <c r="N801" i="8"/>
  <c r="I801" i="8"/>
  <c r="H801" i="8" s="1"/>
  <c r="F801" i="8"/>
  <c r="E801" i="8"/>
  <c r="D801" i="8"/>
  <c r="C801" i="8"/>
  <c r="X800" i="8"/>
  <c r="Z800" i="8" s="1"/>
  <c r="W800" i="8"/>
  <c r="N800" i="8"/>
  <c r="I800" i="8"/>
  <c r="H800" i="8" s="1"/>
  <c r="F800" i="8"/>
  <c r="E800" i="8"/>
  <c r="D800" i="8"/>
  <c r="C800" i="8"/>
  <c r="X799" i="8"/>
  <c r="W799" i="8"/>
  <c r="N799" i="8"/>
  <c r="I799" i="8"/>
  <c r="H799" i="8" s="1"/>
  <c r="F799" i="8"/>
  <c r="E799" i="8"/>
  <c r="D799" i="8"/>
  <c r="C799" i="8"/>
  <c r="X798" i="8"/>
  <c r="Y798" i="8" s="1"/>
  <c r="W798" i="8"/>
  <c r="N798" i="8"/>
  <c r="I798" i="8"/>
  <c r="H798" i="8" s="1"/>
  <c r="F798" i="8"/>
  <c r="E798" i="8"/>
  <c r="D798" i="8"/>
  <c r="C798" i="8"/>
  <c r="X797" i="8"/>
  <c r="Y797" i="8" s="1"/>
  <c r="W797" i="8"/>
  <c r="N797" i="8"/>
  <c r="I797" i="8"/>
  <c r="H797" i="8" s="1"/>
  <c r="F797" i="8"/>
  <c r="E797" i="8"/>
  <c r="D797" i="8"/>
  <c r="C797" i="8"/>
  <c r="X796" i="8"/>
  <c r="Y796" i="8" s="1"/>
  <c r="W796" i="8"/>
  <c r="N796" i="8"/>
  <c r="I796" i="8"/>
  <c r="H796" i="8" s="1"/>
  <c r="F796" i="8"/>
  <c r="E796" i="8"/>
  <c r="D796" i="8"/>
  <c r="C796" i="8"/>
  <c r="X795" i="8"/>
  <c r="W795" i="8"/>
  <c r="N795" i="8"/>
  <c r="I795" i="8"/>
  <c r="H795" i="8" s="1"/>
  <c r="F795" i="8"/>
  <c r="E795" i="8"/>
  <c r="D795" i="8"/>
  <c r="C795" i="8"/>
  <c r="X794" i="8"/>
  <c r="Z794" i="8" s="1"/>
  <c r="W794" i="8"/>
  <c r="N794" i="8"/>
  <c r="I794" i="8"/>
  <c r="H794" i="8" s="1"/>
  <c r="F794" i="8"/>
  <c r="E794" i="8"/>
  <c r="D794" i="8"/>
  <c r="C794" i="8"/>
  <c r="X793" i="8"/>
  <c r="Z793" i="8" s="1"/>
  <c r="W793" i="8"/>
  <c r="N793" i="8"/>
  <c r="I793" i="8"/>
  <c r="H793" i="8" s="1"/>
  <c r="F793" i="8"/>
  <c r="E793" i="8"/>
  <c r="D793" i="8"/>
  <c r="C793" i="8"/>
  <c r="X792" i="8"/>
  <c r="Z792" i="8" s="1"/>
  <c r="W792" i="8"/>
  <c r="N792" i="8"/>
  <c r="I792" i="8"/>
  <c r="H792" i="8" s="1"/>
  <c r="F792" i="8"/>
  <c r="E792" i="8"/>
  <c r="D792" i="8"/>
  <c r="C792" i="8"/>
  <c r="X791" i="8"/>
  <c r="Y791" i="8" s="1"/>
  <c r="W791" i="8"/>
  <c r="N791" i="8"/>
  <c r="I791" i="8"/>
  <c r="H791" i="8" s="1"/>
  <c r="F791" i="8"/>
  <c r="E791" i="8"/>
  <c r="D791" i="8"/>
  <c r="C791" i="8"/>
  <c r="X790" i="8"/>
  <c r="Y790" i="8" s="1"/>
  <c r="W790" i="8"/>
  <c r="N790" i="8"/>
  <c r="I790" i="8"/>
  <c r="H790" i="8" s="1"/>
  <c r="F790" i="8"/>
  <c r="E790" i="8"/>
  <c r="D790" i="8"/>
  <c r="C790" i="8"/>
  <c r="X789" i="8"/>
  <c r="Y789" i="8" s="1"/>
  <c r="W789" i="8"/>
  <c r="N789" i="8"/>
  <c r="I789" i="8"/>
  <c r="H789" i="8" s="1"/>
  <c r="F789" i="8"/>
  <c r="E789" i="8"/>
  <c r="D789" i="8"/>
  <c r="C789" i="8"/>
  <c r="X788" i="8"/>
  <c r="Z788" i="8" s="1"/>
  <c r="W788" i="8"/>
  <c r="N788" i="8"/>
  <c r="I788" i="8"/>
  <c r="H788" i="8" s="1"/>
  <c r="F788" i="8"/>
  <c r="E788" i="8"/>
  <c r="D788" i="8"/>
  <c r="C788" i="8"/>
  <c r="X787" i="8"/>
  <c r="W787" i="8"/>
  <c r="N787" i="8"/>
  <c r="I787" i="8"/>
  <c r="H787" i="8" s="1"/>
  <c r="F787" i="8"/>
  <c r="E787" i="8"/>
  <c r="D787" i="8"/>
  <c r="C787" i="8"/>
  <c r="X786" i="8"/>
  <c r="Z786" i="8" s="1"/>
  <c r="W786" i="8"/>
  <c r="N786" i="8"/>
  <c r="I786" i="8"/>
  <c r="H786" i="8" s="1"/>
  <c r="F786" i="8"/>
  <c r="E786" i="8"/>
  <c r="D786" i="8"/>
  <c r="C786" i="8"/>
  <c r="X785" i="8"/>
  <c r="Z785" i="8" s="1"/>
  <c r="W785" i="8"/>
  <c r="N785" i="8"/>
  <c r="I785" i="8"/>
  <c r="H785" i="8" s="1"/>
  <c r="F785" i="8"/>
  <c r="E785" i="8"/>
  <c r="D785" i="8"/>
  <c r="C785" i="8"/>
  <c r="X784" i="8"/>
  <c r="Z784" i="8" s="1"/>
  <c r="W784" i="8"/>
  <c r="N784" i="8"/>
  <c r="I784" i="8"/>
  <c r="H784" i="8" s="1"/>
  <c r="F784" i="8"/>
  <c r="E784" i="8"/>
  <c r="D784" i="8"/>
  <c r="C784" i="8"/>
  <c r="X783" i="8"/>
  <c r="W783" i="8"/>
  <c r="N783" i="8"/>
  <c r="I783" i="8"/>
  <c r="H783" i="8" s="1"/>
  <c r="F783" i="8"/>
  <c r="E783" i="8"/>
  <c r="D783" i="8"/>
  <c r="C783" i="8"/>
  <c r="X782" i="8"/>
  <c r="Y782" i="8" s="1"/>
  <c r="W782" i="8"/>
  <c r="N782" i="8"/>
  <c r="I782" i="8"/>
  <c r="H782" i="8" s="1"/>
  <c r="F782" i="8"/>
  <c r="E782" i="8"/>
  <c r="D782" i="8"/>
  <c r="C782" i="8"/>
  <c r="X781" i="8"/>
  <c r="Z781" i="8" s="1"/>
  <c r="W781" i="8"/>
  <c r="N781" i="8"/>
  <c r="I781" i="8"/>
  <c r="H781" i="8" s="1"/>
  <c r="F781" i="8"/>
  <c r="E781" i="8"/>
  <c r="D781" i="8"/>
  <c r="C781" i="8"/>
  <c r="X780" i="8"/>
  <c r="W780" i="8"/>
  <c r="N780" i="8"/>
  <c r="I780" i="8"/>
  <c r="H780" i="8" s="1"/>
  <c r="F780" i="8"/>
  <c r="E780" i="8"/>
  <c r="D780" i="8"/>
  <c r="C780" i="8"/>
  <c r="X779" i="8"/>
  <c r="W779" i="8"/>
  <c r="N779" i="8"/>
  <c r="I779" i="8"/>
  <c r="H779" i="8" s="1"/>
  <c r="F779" i="8"/>
  <c r="E779" i="8"/>
  <c r="D779" i="8"/>
  <c r="C779" i="8"/>
  <c r="X778" i="8"/>
  <c r="Z778" i="8" s="1"/>
  <c r="W778" i="8"/>
  <c r="N778" i="8"/>
  <c r="I778" i="8"/>
  <c r="H778" i="8" s="1"/>
  <c r="F778" i="8"/>
  <c r="E778" i="8"/>
  <c r="D778" i="8"/>
  <c r="C778" i="8"/>
  <c r="X777" i="8"/>
  <c r="Z777" i="8" s="1"/>
  <c r="W777" i="8"/>
  <c r="N777" i="8"/>
  <c r="I777" i="8"/>
  <c r="H777" i="8" s="1"/>
  <c r="F777" i="8"/>
  <c r="E777" i="8"/>
  <c r="D777" i="8"/>
  <c r="C777" i="8"/>
  <c r="X776" i="8"/>
  <c r="Z776" i="8" s="1"/>
  <c r="W776" i="8"/>
  <c r="N776" i="8"/>
  <c r="I776" i="8"/>
  <c r="H776" i="8" s="1"/>
  <c r="F776" i="8"/>
  <c r="E776" i="8"/>
  <c r="D776" i="8"/>
  <c r="C776" i="8"/>
  <c r="X775" i="8"/>
  <c r="W775" i="8"/>
  <c r="N775" i="8"/>
  <c r="I775" i="8"/>
  <c r="H775" i="8" s="1"/>
  <c r="F775" i="8"/>
  <c r="E775" i="8"/>
  <c r="D775" i="8"/>
  <c r="C775" i="8"/>
  <c r="X774" i="8"/>
  <c r="Y774" i="8" s="1"/>
  <c r="W774" i="8"/>
  <c r="N774" i="8"/>
  <c r="I774" i="8"/>
  <c r="H774" i="8" s="1"/>
  <c r="F774" i="8"/>
  <c r="E774" i="8"/>
  <c r="D774" i="8"/>
  <c r="C774" i="8"/>
  <c r="X773" i="8"/>
  <c r="W773" i="8"/>
  <c r="N773" i="8"/>
  <c r="I773" i="8"/>
  <c r="H773" i="8" s="1"/>
  <c r="F773" i="8"/>
  <c r="E773" i="8"/>
  <c r="D773" i="8"/>
  <c r="C773" i="8"/>
  <c r="X772" i="8"/>
  <c r="Z772" i="8" s="1"/>
  <c r="W772" i="8"/>
  <c r="N772" i="8"/>
  <c r="I772" i="8"/>
  <c r="H772" i="8" s="1"/>
  <c r="F772" i="8"/>
  <c r="E772" i="8"/>
  <c r="D772" i="8"/>
  <c r="C772" i="8"/>
  <c r="X771" i="8"/>
  <c r="W771" i="8"/>
  <c r="N771" i="8"/>
  <c r="I771" i="8"/>
  <c r="H771" i="8" s="1"/>
  <c r="F771" i="8"/>
  <c r="E771" i="8"/>
  <c r="D771" i="8"/>
  <c r="C771" i="8"/>
  <c r="X770" i="8"/>
  <c r="Z770" i="8" s="1"/>
  <c r="W770" i="8"/>
  <c r="N770" i="8"/>
  <c r="I770" i="8"/>
  <c r="H770" i="8" s="1"/>
  <c r="F770" i="8"/>
  <c r="E770" i="8"/>
  <c r="D770" i="8"/>
  <c r="C770" i="8"/>
  <c r="X769" i="8"/>
  <c r="Z769" i="8" s="1"/>
  <c r="W769" i="8"/>
  <c r="N769" i="8"/>
  <c r="I769" i="8"/>
  <c r="H769" i="8" s="1"/>
  <c r="F769" i="8"/>
  <c r="E769" i="8"/>
  <c r="D769" i="8"/>
  <c r="C769" i="8"/>
  <c r="X768" i="8"/>
  <c r="Z768" i="8" s="1"/>
  <c r="W768" i="8"/>
  <c r="N768" i="8"/>
  <c r="I768" i="8"/>
  <c r="H768" i="8" s="1"/>
  <c r="F768" i="8"/>
  <c r="E768" i="8"/>
  <c r="D768" i="8"/>
  <c r="C768" i="8"/>
  <c r="X767" i="8"/>
  <c r="Y767" i="8" s="1"/>
  <c r="W767" i="8"/>
  <c r="N767" i="8"/>
  <c r="I767" i="8"/>
  <c r="H767" i="8" s="1"/>
  <c r="F767" i="8"/>
  <c r="E767" i="8"/>
  <c r="D767" i="8"/>
  <c r="C767" i="8"/>
  <c r="X766" i="8"/>
  <c r="Y766" i="8" s="1"/>
  <c r="W766" i="8"/>
  <c r="N766" i="8"/>
  <c r="I766" i="8"/>
  <c r="H766" i="8" s="1"/>
  <c r="F766" i="8"/>
  <c r="E766" i="8"/>
  <c r="D766" i="8"/>
  <c r="C766" i="8"/>
  <c r="X765" i="8"/>
  <c r="Z765" i="8" s="1"/>
  <c r="W765" i="8"/>
  <c r="N765" i="8"/>
  <c r="I765" i="8"/>
  <c r="H765" i="8" s="1"/>
  <c r="F765" i="8"/>
  <c r="E765" i="8"/>
  <c r="D765" i="8"/>
  <c r="C765" i="8"/>
  <c r="X764" i="8"/>
  <c r="Z764" i="8" s="1"/>
  <c r="W764" i="8"/>
  <c r="N764" i="8"/>
  <c r="I764" i="8"/>
  <c r="H764" i="8" s="1"/>
  <c r="F764" i="8"/>
  <c r="E764" i="8"/>
  <c r="D764" i="8"/>
  <c r="C764" i="8"/>
  <c r="X763" i="8"/>
  <c r="W763" i="8"/>
  <c r="N763" i="8"/>
  <c r="I763" i="8"/>
  <c r="H763" i="8" s="1"/>
  <c r="F763" i="8"/>
  <c r="E763" i="8"/>
  <c r="D763" i="8"/>
  <c r="C763" i="8"/>
  <c r="X762" i="8"/>
  <c r="Z762" i="8" s="1"/>
  <c r="W762" i="8"/>
  <c r="N762" i="8"/>
  <c r="I762" i="8"/>
  <c r="H762" i="8" s="1"/>
  <c r="F762" i="8"/>
  <c r="E762" i="8"/>
  <c r="D762" i="8"/>
  <c r="C762" i="8"/>
  <c r="X761" i="8"/>
  <c r="Z761" i="8" s="1"/>
  <c r="W761" i="8"/>
  <c r="N761" i="8"/>
  <c r="I761" i="8"/>
  <c r="H761" i="8" s="1"/>
  <c r="F761" i="8"/>
  <c r="E761" i="8"/>
  <c r="D761" i="8"/>
  <c r="C761" i="8"/>
  <c r="X760" i="8"/>
  <c r="Z760" i="8" s="1"/>
  <c r="W760" i="8"/>
  <c r="N760" i="8"/>
  <c r="I760" i="8"/>
  <c r="H760" i="8" s="1"/>
  <c r="F760" i="8"/>
  <c r="E760" i="8"/>
  <c r="D760" i="8"/>
  <c r="C760" i="8"/>
  <c r="X759" i="8"/>
  <c r="Y759" i="8" s="1"/>
  <c r="W759" i="8"/>
  <c r="N759" i="8"/>
  <c r="I759" i="8"/>
  <c r="H759" i="8" s="1"/>
  <c r="F759" i="8"/>
  <c r="E759" i="8"/>
  <c r="D759" i="8"/>
  <c r="C759" i="8"/>
  <c r="X758" i="8"/>
  <c r="Y758" i="8" s="1"/>
  <c r="W758" i="8"/>
  <c r="N758" i="8"/>
  <c r="I758" i="8"/>
  <c r="H758" i="8" s="1"/>
  <c r="F758" i="8"/>
  <c r="E758" i="8"/>
  <c r="D758" i="8"/>
  <c r="C758" i="8"/>
  <c r="X757" i="8"/>
  <c r="Y757" i="8" s="1"/>
  <c r="W757" i="8"/>
  <c r="N757" i="8"/>
  <c r="I757" i="8"/>
  <c r="H757" i="8" s="1"/>
  <c r="F757" i="8"/>
  <c r="E757" i="8"/>
  <c r="D757" i="8"/>
  <c r="C757" i="8"/>
  <c r="X756" i="8"/>
  <c r="Z756" i="8" s="1"/>
  <c r="W756" i="8"/>
  <c r="N756" i="8"/>
  <c r="I756" i="8"/>
  <c r="H756" i="8" s="1"/>
  <c r="F756" i="8"/>
  <c r="E756" i="8"/>
  <c r="D756" i="8"/>
  <c r="C756" i="8"/>
  <c r="X755" i="8"/>
  <c r="W755" i="8"/>
  <c r="N755" i="8"/>
  <c r="I755" i="8"/>
  <c r="H755" i="8" s="1"/>
  <c r="F755" i="8"/>
  <c r="E755" i="8"/>
  <c r="D755" i="8"/>
  <c r="C755" i="8"/>
  <c r="X754" i="8"/>
  <c r="Z754" i="8" s="1"/>
  <c r="W754" i="8"/>
  <c r="N754" i="8"/>
  <c r="I754" i="8"/>
  <c r="H754" i="8" s="1"/>
  <c r="F754" i="8"/>
  <c r="E754" i="8"/>
  <c r="D754" i="8"/>
  <c r="C754" i="8"/>
  <c r="X753" i="8"/>
  <c r="Z753" i="8" s="1"/>
  <c r="W753" i="8"/>
  <c r="N753" i="8"/>
  <c r="I753" i="8"/>
  <c r="H753" i="8" s="1"/>
  <c r="F753" i="8"/>
  <c r="E753" i="8"/>
  <c r="D753" i="8"/>
  <c r="C753" i="8"/>
  <c r="X752" i="8"/>
  <c r="Z752" i="8" s="1"/>
  <c r="W752" i="8"/>
  <c r="N752" i="8"/>
  <c r="I752" i="8"/>
  <c r="H752" i="8" s="1"/>
  <c r="F752" i="8"/>
  <c r="E752" i="8"/>
  <c r="D752" i="8"/>
  <c r="C752" i="8"/>
  <c r="X751" i="8"/>
  <c r="W751" i="8"/>
  <c r="N751" i="8"/>
  <c r="I751" i="8"/>
  <c r="H751" i="8" s="1"/>
  <c r="F751" i="8"/>
  <c r="E751" i="8"/>
  <c r="D751" i="8"/>
  <c r="C751" i="8"/>
  <c r="X750" i="8"/>
  <c r="Y750" i="8" s="1"/>
  <c r="W750" i="8"/>
  <c r="N750" i="8"/>
  <c r="I750" i="8"/>
  <c r="H750" i="8" s="1"/>
  <c r="F750" i="8"/>
  <c r="E750" i="8"/>
  <c r="D750" i="8"/>
  <c r="C750" i="8"/>
  <c r="X749" i="8"/>
  <c r="W749" i="8"/>
  <c r="N749" i="8"/>
  <c r="I749" i="8"/>
  <c r="H749" i="8" s="1"/>
  <c r="F749" i="8"/>
  <c r="E749" i="8"/>
  <c r="D749" i="8"/>
  <c r="C749" i="8"/>
  <c r="X748" i="8"/>
  <c r="Y748" i="8" s="1"/>
  <c r="W748" i="8"/>
  <c r="N748" i="8"/>
  <c r="I748" i="8"/>
  <c r="H748" i="8" s="1"/>
  <c r="F748" i="8"/>
  <c r="E748" i="8"/>
  <c r="D748" i="8"/>
  <c r="C748" i="8"/>
  <c r="X747" i="8"/>
  <c r="W747" i="8"/>
  <c r="N747" i="8"/>
  <c r="I747" i="8"/>
  <c r="H747" i="8" s="1"/>
  <c r="F747" i="8"/>
  <c r="E747" i="8"/>
  <c r="D747" i="8"/>
  <c r="C747" i="8"/>
  <c r="X746" i="8"/>
  <c r="Z746" i="8" s="1"/>
  <c r="W746" i="8"/>
  <c r="N746" i="8"/>
  <c r="I746" i="8"/>
  <c r="H746" i="8" s="1"/>
  <c r="F746" i="8"/>
  <c r="E746" i="8"/>
  <c r="D746" i="8"/>
  <c r="C746" i="8"/>
  <c r="X745" i="8"/>
  <c r="Z745" i="8" s="1"/>
  <c r="W745" i="8"/>
  <c r="N745" i="8"/>
  <c r="I745" i="8"/>
  <c r="H745" i="8" s="1"/>
  <c r="F745" i="8"/>
  <c r="E745" i="8"/>
  <c r="D745" i="8"/>
  <c r="C745" i="8"/>
  <c r="X744" i="8"/>
  <c r="Z744" i="8" s="1"/>
  <c r="W744" i="8"/>
  <c r="N744" i="8"/>
  <c r="I744" i="8"/>
  <c r="H744" i="8" s="1"/>
  <c r="F744" i="8"/>
  <c r="E744" i="8"/>
  <c r="D744" i="8"/>
  <c r="C744" i="8"/>
  <c r="X743" i="8"/>
  <c r="W743" i="8"/>
  <c r="N743" i="8"/>
  <c r="I743" i="8"/>
  <c r="H743" i="8" s="1"/>
  <c r="F743" i="8"/>
  <c r="E743" i="8"/>
  <c r="D743" i="8"/>
  <c r="C743" i="8"/>
  <c r="X742" i="8"/>
  <c r="Y742" i="8" s="1"/>
  <c r="W742" i="8"/>
  <c r="N742" i="8"/>
  <c r="I742" i="8"/>
  <c r="H742" i="8" s="1"/>
  <c r="F742" i="8"/>
  <c r="E742" i="8"/>
  <c r="D742" i="8"/>
  <c r="C742" i="8"/>
  <c r="X741" i="8"/>
  <c r="W741" i="8"/>
  <c r="N741" i="8"/>
  <c r="I741" i="8"/>
  <c r="H741" i="8" s="1"/>
  <c r="F741" i="8"/>
  <c r="E741" i="8"/>
  <c r="D741" i="8"/>
  <c r="C741" i="8"/>
  <c r="X740" i="8"/>
  <c r="Z740" i="8" s="1"/>
  <c r="W740" i="8"/>
  <c r="N740" i="8"/>
  <c r="I740" i="8"/>
  <c r="H740" i="8" s="1"/>
  <c r="F740" i="8"/>
  <c r="E740" i="8"/>
  <c r="D740" i="8"/>
  <c r="C740" i="8"/>
  <c r="X739" i="8"/>
  <c r="W739" i="8"/>
  <c r="N739" i="8"/>
  <c r="I739" i="8"/>
  <c r="H739" i="8" s="1"/>
  <c r="F739" i="8"/>
  <c r="E739" i="8"/>
  <c r="D739" i="8"/>
  <c r="C739" i="8"/>
  <c r="X738" i="8"/>
  <c r="Z738" i="8" s="1"/>
  <c r="W738" i="8"/>
  <c r="N738" i="8"/>
  <c r="I738" i="8"/>
  <c r="H738" i="8" s="1"/>
  <c r="F738" i="8"/>
  <c r="E738" i="8"/>
  <c r="D738" i="8"/>
  <c r="C738" i="8"/>
  <c r="X737" i="8"/>
  <c r="Z737" i="8" s="1"/>
  <c r="W737" i="8"/>
  <c r="N737" i="8"/>
  <c r="I737" i="8"/>
  <c r="H737" i="8" s="1"/>
  <c r="F737" i="8"/>
  <c r="E737" i="8"/>
  <c r="D737" i="8"/>
  <c r="C737" i="8"/>
  <c r="X736" i="8"/>
  <c r="Z736" i="8" s="1"/>
  <c r="W736" i="8"/>
  <c r="N736" i="8"/>
  <c r="I736" i="8"/>
  <c r="H736" i="8" s="1"/>
  <c r="F736" i="8"/>
  <c r="E736" i="8"/>
  <c r="D736" i="8"/>
  <c r="C736" i="8"/>
  <c r="X735" i="8"/>
  <c r="W735" i="8"/>
  <c r="N735" i="8"/>
  <c r="I735" i="8"/>
  <c r="H735" i="8" s="1"/>
  <c r="F735" i="8"/>
  <c r="E735" i="8"/>
  <c r="D735" i="8"/>
  <c r="C735" i="8"/>
  <c r="X734" i="8"/>
  <c r="Y734" i="8" s="1"/>
  <c r="W734" i="8"/>
  <c r="N734" i="8"/>
  <c r="I734" i="8"/>
  <c r="H734" i="8" s="1"/>
  <c r="F734" i="8"/>
  <c r="E734" i="8"/>
  <c r="D734" i="8"/>
  <c r="C734" i="8"/>
  <c r="X733" i="8"/>
  <c r="Z733" i="8" s="1"/>
  <c r="W733" i="8"/>
  <c r="N733" i="8"/>
  <c r="I733" i="8"/>
  <c r="H733" i="8" s="1"/>
  <c r="F733" i="8"/>
  <c r="E733" i="8"/>
  <c r="D733" i="8"/>
  <c r="C733" i="8"/>
  <c r="X732" i="8"/>
  <c r="Z732" i="8" s="1"/>
  <c r="W732" i="8"/>
  <c r="N732" i="8"/>
  <c r="I732" i="8"/>
  <c r="H732" i="8" s="1"/>
  <c r="F732" i="8"/>
  <c r="E732" i="8"/>
  <c r="D732" i="8"/>
  <c r="C732" i="8"/>
  <c r="X731" i="8"/>
  <c r="W731" i="8"/>
  <c r="N731" i="8"/>
  <c r="I731" i="8"/>
  <c r="H731" i="8" s="1"/>
  <c r="F731" i="8"/>
  <c r="E731" i="8"/>
  <c r="D731" i="8"/>
  <c r="C731" i="8"/>
  <c r="X730" i="8"/>
  <c r="Z730" i="8" s="1"/>
  <c r="W730" i="8"/>
  <c r="N730" i="8"/>
  <c r="I730" i="8"/>
  <c r="H730" i="8" s="1"/>
  <c r="F730" i="8"/>
  <c r="E730" i="8"/>
  <c r="D730" i="8"/>
  <c r="C730" i="8"/>
  <c r="X729" i="8"/>
  <c r="Z729" i="8" s="1"/>
  <c r="W729" i="8"/>
  <c r="N729" i="8"/>
  <c r="I729" i="8"/>
  <c r="H729" i="8" s="1"/>
  <c r="F729" i="8"/>
  <c r="E729" i="8"/>
  <c r="D729" i="8"/>
  <c r="C729" i="8"/>
  <c r="X728" i="8"/>
  <c r="Z728" i="8" s="1"/>
  <c r="W728" i="8"/>
  <c r="N728" i="8"/>
  <c r="I728" i="8"/>
  <c r="H728" i="8" s="1"/>
  <c r="F728" i="8"/>
  <c r="E728" i="8"/>
  <c r="D728" i="8"/>
  <c r="C728" i="8"/>
  <c r="X727" i="8"/>
  <c r="Y727" i="8" s="1"/>
  <c r="W727" i="8"/>
  <c r="N727" i="8"/>
  <c r="I727" i="8"/>
  <c r="H727" i="8" s="1"/>
  <c r="F727" i="8"/>
  <c r="E727" i="8"/>
  <c r="D727" i="8"/>
  <c r="C727" i="8"/>
  <c r="X726" i="8"/>
  <c r="Y726" i="8" s="1"/>
  <c r="W726" i="8"/>
  <c r="N726" i="8"/>
  <c r="I726" i="8"/>
  <c r="H726" i="8" s="1"/>
  <c r="F726" i="8"/>
  <c r="E726" i="8"/>
  <c r="D726" i="8"/>
  <c r="C726" i="8"/>
  <c r="X725" i="8"/>
  <c r="Y725" i="8" s="1"/>
  <c r="W725" i="8"/>
  <c r="N725" i="8"/>
  <c r="I725" i="8"/>
  <c r="H725" i="8" s="1"/>
  <c r="F725" i="8"/>
  <c r="E725" i="8"/>
  <c r="D725" i="8"/>
  <c r="C725" i="8"/>
  <c r="X724" i="8"/>
  <c r="Z724" i="8" s="1"/>
  <c r="W724" i="8"/>
  <c r="N724" i="8"/>
  <c r="I724" i="8"/>
  <c r="H724" i="8" s="1"/>
  <c r="F724" i="8"/>
  <c r="E724" i="8"/>
  <c r="D724" i="8"/>
  <c r="C724" i="8"/>
  <c r="X723" i="8"/>
  <c r="W723" i="8"/>
  <c r="N723" i="8"/>
  <c r="I723" i="8"/>
  <c r="H723" i="8" s="1"/>
  <c r="F723" i="8"/>
  <c r="E723" i="8"/>
  <c r="D723" i="8"/>
  <c r="C723" i="8"/>
  <c r="X722" i="8"/>
  <c r="Z722" i="8" s="1"/>
  <c r="W722" i="8"/>
  <c r="N722" i="8"/>
  <c r="I722" i="8"/>
  <c r="H722" i="8" s="1"/>
  <c r="F722" i="8"/>
  <c r="E722" i="8"/>
  <c r="D722" i="8"/>
  <c r="C722" i="8"/>
  <c r="X721" i="8"/>
  <c r="Z721" i="8" s="1"/>
  <c r="W721" i="8"/>
  <c r="N721" i="8"/>
  <c r="I721" i="8"/>
  <c r="H721" i="8" s="1"/>
  <c r="F721" i="8"/>
  <c r="E721" i="8"/>
  <c r="D721" i="8"/>
  <c r="C721" i="8"/>
  <c r="X720" i="8"/>
  <c r="Z720" i="8" s="1"/>
  <c r="W720" i="8"/>
  <c r="N720" i="8"/>
  <c r="I720" i="8"/>
  <c r="H720" i="8" s="1"/>
  <c r="F720" i="8"/>
  <c r="E720" i="8"/>
  <c r="D720" i="8"/>
  <c r="C720" i="8"/>
  <c r="X719" i="8"/>
  <c r="W719" i="8"/>
  <c r="N719" i="8"/>
  <c r="I719" i="8"/>
  <c r="H719" i="8" s="1"/>
  <c r="F719" i="8"/>
  <c r="E719" i="8"/>
  <c r="D719" i="8"/>
  <c r="C719" i="8"/>
  <c r="X718" i="8"/>
  <c r="Y718" i="8" s="1"/>
  <c r="W718" i="8"/>
  <c r="N718" i="8"/>
  <c r="I718" i="8"/>
  <c r="H718" i="8" s="1"/>
  <c r="F718" i="8"/>
  <c r="E718" i="8"/>
  <c r="D718" i="8"/>
  <c r="C718" i="8"/>
  <c r="X717" i="8"/>
  <c r="Z717" i="8" s="1"/>
  <c r="W717" i="8"/>
  <c r="N717" i="8"/>
  <c r="I717" i="8"/>
  <c r="H717" i="8" s="1"/>
  <c r="F717" i="8"/>
  <c r="E717" i="8"/>
  <c r="D717" i="8"/>
  <c r="C717" i="8"/>
  <c r="X716" i="8"/>
  <c r="W716" i="8"/>
  <c r="N716" i="8"/>
  <c r="I716" i="8"/>
  <c r="H716" i="8" s="1"/>
  <c r="F716" i="8"/>
  <c r="E716" i="8"/>
  <c r="D716" i="8"/>
  <c r="C716" i="8"/>
  <c r="X715" i="8"/>
  <c r="W715" i="8"/>
  <c r="N715" i="8"/>
  <c r="I715" i="8"/>
  <c r="H715" i="8" s="1"/>
  <c r="F715" i="8"/>
  <c r="E715" i="8"/>
  <c r="D715" i="8"/>
  <c r="C715" i="8"/>
  <c r="X714" i="8"/>
  <c r="Z714" i="8" s="1"/>
  <c r="W714" i="8"/>
  <c r="N714" i="8"/>
  <c r="I714" i="8"/>
  <c r="H714" i="8" s="1"/>
  <c r="F714" i="8"/>
  <c r="E714" i="8"/>
  <c r="D714" i="8"/>
  <c r="C714" i="8"/>
  <c r="X713" i="8"/>
  <c r="Z713" i="8" s="1"/>
  <c r="W713" i="8"/>
  <c r="N713" i="8"/>
  <c r="I713" i="8"/>
  <c r="H713" i="8" s="1"/>
  <c r="F713" i="8"/>
  <c r="E713" i="8"/>
  <c r="D713" i="8"/>
  <c r="C713" i="8"/>
  <c r="X712" i="8"/>
  <c r="Z712" i="8" s="1"/>
  <c r="W712" i="8"/>
  <c r="N712" i="8"/>
  <c r="I712" i="8"/>
  <c r="H712" i="8" s="1"/>
  <c r="F712" i="8"/>
  <c r="E712" i="8"/>
  <c r="D712" i="8"/>
  <c r="C712" i="8"/>
  <c r="X711" i="8"/>
  <c r="W711" i="8"/>
  <c r="N711" i="8"/>
  <c r="I711" i="8"/>
  <c r="H711" i="8" s="1"/>
  <c r="F711" i="8"/>
  <c r="E711" i="8"/>
  <c r="D711" i="8"/>
  <c r="C711" i="8"/>
  <c r="X710" i="8"/>
  <c r="Y710" i="8" s="1"/>
  <c r="W710" i="8"/>
  <c r="N710" i="8"/>
  <c r="I710" i="8"/>
  <c r="H710" i="8" s="1"/>
  <c r="F710" i="8"/>
  <c r="E710" i="8"/>
  <c r="D710" i="8"/>
  <c r="C710" i="8"/>
  <c r="X709" i="8"/>
  <c r="W709" i="8"/>
  <c r="N709" i="8"/>
  <c r="I709" i="8"/>
  <c r="H709" i="8" s="1"/>
  <c r="F709" i="8"/>
  <c r="E709" i="8"/>
  <c r="D709" i="8"/>
  <c r="C709" i="8"/>
  <c r="X708" i="8"/>
  <c r="W708" i="8"/>
  <c r="N708" i="8"/>
  <c r="I708" i="8"/>
  <c r="H708" i="8" s="1"/>
  <c r="F708" i="8"/>
  <c r="E708" i="8"/>
  <c r="D708" i="8"/>
  <c r="C708" i="8"/>
  <c r="X707" i="8"/>
  <c r="W707" i="8"/>
  <c r="N707" i="8"/>
  <c r="I707" i="8"/>
  <c r="H707" i="8" s="1"/>
  <c r="F707" i="8"/>
  <c r="E707" i="8"/>
  <c r="D707" i="8"/>
  <c r="C707" i="8"/>
  <c r="X706" i="8"/>
  <c r="Z706" i="8" s="1"/>
  <c r="W706" i="8"/>
  <c r="N706" i="8"/>
  <c r="I706" i="8"/>
  <c r="H706" i="8" s="1"/>
  <c r="F706" i="8"/>
  <c r="E706" i="8"/>
  <c r="D706" i="8"/>
  <c r="C706" i="8"/>
  <c r="X705" i="8"/>
  <c r="Z705" i="8" s="1"/>
  <c r="W705" i="8"/>
  <c r="N705" i="8"/>
  <c r="I705" i="8"/>
  <c r="H705" i="8" s="1"/>
  <c r="F705" i="8"/>
  <c r="E705" i="8"/>
  <c r="D705" i="8"/>
  <c r="C705" i="8"/>
  <c r="X704" i="8"/>
  <c r="W704" i="8"/>
  <c r="N704" i="8"/>
  <c r="I704" i="8"/>
  <c r="H704" i="8" s="1"/>
  <c r="F704" i="8"/>
  <c r="E704" i="8"/>
  <c r="D704" i="8"/>
  <c r="C704" i="8"/>
  <c r="X703" i="8"/>
  <c r="Y703" i="8" s="1"/>
  <c r="W703" i="8"/>
  <c r="N703" i="8"/>
  <c r="I703" i="8"/>
  <c r="H703" i="8" s="1"/>
  <c r="F703" i="8"/>
  <c r="E703" i="8"/>
  <c r="D703" i="8"/>
  <c r="C703" i="8"/>
  <c r="X702" i="8"/>
  <c r="Y702" i="8" s="1"/>
  <c r="W702" i="8"/>
  <c r="N702" i="8"/>
  <c r="I702" i="8"/>
  <c r="H702" i="8" s="1"/>
  <c r="F702" i="8"/>
  <c r="E702" i="8"/>
  <c r="D702" i="8"/>
  <c r="C702" i="8"/>
  <c r="X701" i="8"/>
  <c r="Z701" i="8" s="1"/>
  <c r="W701" i="8"/>
  <c r="N701" i="8"/>
  <c r="I701" i="8"/>
  <c r="H701" i="8" s="1"/>
  <c r="F701" i="8"/>
  <c r="E701" i="8"/>
  <c r="D701" i="8"/>
  <c r="C701" i="8"/>
  <c r="X700" i="8"/>
  <c r="W700" i="8"/>
  <c r="N700" i="8"/>
  <c r="I700" i="8"/>
  <c r="H700" i="8" s="1"/>
  <c r="F700" i="8"/>
  <c r="E700" i="8"/>
  <c r="D700" i="8"/>
  <c r="C700" i="8"/>
  <c r="X699" i="8"/>
  <c r="W699" i="8"/>
  <c r="N699" i="8"/>
  <c r="I699" i="8"/>
  <c r="H699" i="8" s="1"/>
  <c r="F699" i="8"/>
  <c r="E699" i="8"/>
  <c r="D699" i="8"/>
  <c r="C699" i="8"/>
  <c r="X698" i="8"/>
  <c r="Z698" i="8" s="1"/>
  <c r="W698" i="8"/>
  <c r="N698" i="8"/>
  <c r="I698" i="8"/>
  <c r="H698" i="8" s="1"/>
  <c r="F698" i="8"/>
  <c r="E698" i="8"/>
  <c r="D698" i="8"/>
  <c r="C698" i="8"/>
  <c r="X697" i="8"/>
  <c r="Z697" i="8" s="1"/>
  <c r="W697" i="8"/>
  <c r="N697" i="8"/>
  <c r="I697" i="8"/>
  <c r="H697" i="8" s="1"/>
  <c r="F697" i="8"/>
  <c r="E697" i="8"/>
  <c r="D697" i="8"/>
  <c r="C697" i="8"/>
  <c r="X696" i="8"/>
  <c r="Z696" i="8" s="1"/>
  <c r="W696" i="8"/>
  <c r="N696" i="8"/>
  <c r="I696" i="8"/>
  <c r="H696" i="8" s="1"/>
  <c r="F696" i="8"/>
  <c r="E696" i="8"/>
  <c r="D696" i="8"/>
  <c r="C696" i="8"/>
  <c r="X695" i="8"/>
  <c r="Y695" i="8" s="1"/>
  <c r="W695" i="8"/>
  <c r="N695" i="8"/>
  <c r="I695" i="8"/>
  <c r="H695" i="8" s="1"/>
  <c r="F695" i="8"/>
  <c r="E695" i="8"/>
  <c r="D695" i="8"/>
  <c r="C695" i="8"/>
  <c r="X694" i="8"/>
  <c r="Y694" i="8" s="1"/>
  <c r="W694" i="8"/>
  <c r="N694" i="8"/>
  <c r="I694" i="8"/>
  <c r="H694" i="8" s="1"/>
  <c r="F694" i="8"/>
  <c r="E694" i="8"/>
  <c r="D694" i="8"/>
  <c r="C694" i="8"/>
  <c r="X693" i="8"/>
  <c r="Y693" i="8" s="1"/>
  <c r="W693" i="8"/>
  <c r="N693" i="8"/>
  <c r="I693" i="8"/>
  <c r="H693" i="8" s="1"/>
  <c r="F693" i="8"/>
  <c r="E693" i="8"/>
  <c r="D693" i="8"/>
  <c r="C693" i="8"/>
  <c r="X692" i="8"/>
  <c r="Z692" i="8" s="1"/>
  <c r="W692" i="8"/>
  <c r="N692" i="8"/>
  <c r="I692" i="8"/>
  <c r="H692" i="8" s="1"/>
  <c r="F692" i="8"/>
  <c r="E692" i="8"/>
  <c r="D692" i="8"/>
  <c r="C692" i="8"/>
  <c r="X691" i="8"/>
  <c r="W691" i="8"/>
  <c r="N691" i="8"/>
  <c r="I691" i="8"/>
  <c r="H691" i="8" s="1"/>
  <c r="F691" i="8"/>
  <c r="E691" i="8"/>
  <c r="D691" i="8"/>
  <c r="C691" i="8"/>
  <c r="X690" i="8"/>
  <c r="Z690" i="8" s="1"/>
  <c r="W690" i="8"/>
  <c r="N690" i="8"/>
  <c r="I690" i="8"/>
  <c r="H690" i="8" s="1"/>
  <c r="F690" i="8"/>
  <c r="E690" i="8"/>
  <c r="D690" i="8"/>
  <c r="C690" i="8"/>
  <c r="X689" i="8"/>
  <c r="Z689" i="8" s="1"/>
  <c r="W689" i="8"/>
  <c r="N689" i="8"/>
  <c r="I689" i="8"/>
  <c r="H689" i="8" s="1"/>
  <c r="F689" i="8"/>
  <c r="E689" i="8"/>
  <c r="D689" i="8"/>
  <c r="C689" i="8"/>
  <c r="X688" i="8"/>
  <c r="Z688" i="8" s="1"/>
  <c r="W688" i="8"/>
  <c r="N688" i="8"/>
  <c r="I688" i="8"/>
  <c r="H688" i="8" s="1"/>
  <c r="F688" i="8"/>
  <c r="E688" i="8"/>
  <c r="D688" i="8"/>
  <c r="C688" i="8"/>
  <c r="X687" i="8"/>
  <c r="W687" i="8"/>
  <c r="N687" i="8"/>
  <c r="I687" i="8"/>
  <c r="H687" i="8" s="1"/>
  <c r="F687" i="8"/>
  <c r="E687" i="8"/>
  <c r="D687" i="8"/>
  <c r="C687" i="8"/>
  <c r="X686" i="8"/>
  <c r="Y686" i="8" s="1"/>
  <c r="W686" i="8"/>
  <c r="N686" i="8"/>
  <c r="I686" i="8"/>
  <c r="H686" i="8" s="1"/>
  <c r="F686" i="8"/>
  <c r="E686" i="8"/>
  <c r="D686" i="8"/>
  <c r="C686" i="8"/>
  <c r="X685" i="8"/>
  <c r="W685" i="8"/>
  <c r="N685" i="8"/>
  <c r="I685" i="8"/>
  <c r="H685" i="8" s="1"/>
  <c r="F685" i="8"/>
  <c r="E685" i="8"/>
  <c r="D685" i="8"/>
  <c r="C685" i="8"/>
  <c r="X684" i="8"/>
  <c r="Z684" i="8" s="1"/>
  <c r="W684" i="8"/>
  <c r="N684" i="8"/>
  <c r="I684" i="8"/>
  <c r="H684" i="8" s="1"/>
  <c r="F684" i="8"/>
  <c r="E684" i="8"/>
  <c r="D684" i="8"/>
  <c r="C684" i="8"/>
  <c r="X683" i="8"/>
  <c r="W683" i="8"/>
  <c r="N683" i="8"/>
  <c r="I683" i="8"/>
  <c r="H683" i="8" s="1"/>
  <c r="F683" i="8"/>
  <c r="E683" i="8"/>
  <c r="D683" i="8"/>
  <c r="C683" i="8"/>
  <c r="X682" i="8"/>
  <c r="Z682" i="8" s="1"/>
  <c r="W682" i="8"/>
  <c r="N682" i="8"/>
  <c r="I682" i="8"/>
  <c r="H682" i="8" s="1"/>
  <c r="F682" i="8"/>
  <c r="E682" i="8"/>
  <c r="D682" i="8"/>
  <c r="C682" i="8"/>
  <c r="X681" i="8"/>
  <c r="Z681" i="8" s="1"/>
  <c r="W681" i="8"/>
  <c r="N681" i="8"/>
  <c r="I681" i="8"/>
  <c r="H681" i="8" s="1"/>
  <c r="F681" i="8"/>
  <c r="E681" i="8"/>
  <c r="D681" i="8"/>
  <c r="C681" i="8"/>
  <c r="X680" i="8"/>
  <c r="Z680" i="8" s="1"/>
  <c r="W680" i="8"/>
  <c r="N680" i="8"/>
  <c r="I680" i="8"/>
  <c r="H680" i="8" s="1"/>
  <c r="F680" i="8"/>
  <c r="E680" i="8"/>
  <c r="D680" i="8"/>
  <c r="C680" i="8"/>
  <c r="X679" i="8"/>
  <c r="W679" i="8"/>
  <c r="N679" i="8"/>
  <c r="I679" i="8"/>
  <c r="H679" i="8" s="1"/>
  <c r="F679" i="8"/>
  <c r="E679" i="8"/>
  <c r="D679" i="8"/>
  <c r="C679" i="8"/>
  <c r="X678" i="8"/>
  <c r="Y678" i="8" s="1"/>
  <c r="W678" i="8"/>
  <c r="N678" i="8"/>
  <c r="I678" i="8"/>
  <c r="H678" i="8" s="1"/>
  <c r="F678" i="8"/>
  <c r="E678" i="8"/>
  <c r="D678" i="8"/>
  <c r="C678" i="8"/>
  <c r="X677" i="8"/>
  <c r="W677" i="8"/>
  <c r="N677" i="8"/>
  <c r="I677" i="8"/>
  <c r="H677" i="8" s="1"/>
  <c r="F677" i="8"/>
  <c r="E677" i="8"/>
  <c r="D677" i="8"/>
  <c r="C677" i="8"/>
  <c r="X676" i="8"/>
  <c r="W676" i="8"/>
  <c r="N676" i="8"/>
  <c r="I676" i="8"/>
  <c r="H676" i="8" s="1"/>
  <c r="F676" i="8"/>
  <c r="E676" i="8"/>
  <c r="D676" i="8"/>
  <c r="C676" i="8"/>
  <c r="X675" i="8"/>
  <c r="W675" i="8"/>
  <c r="N675" i="8"/>
  <c r="I675" i="8"/>
  <c r="H675" i="8" s="1"/>
  <c r="F675" i="8"/>
  <c r="E675" i="8"/>
  <c r="D675" i="8"/>
  <c r="C675" i="8"/>
  <c r="X674" i="8"/>
  <c r="Z674" i="8" s="1"/>
  <c r="W674" i="8"/>
  <c r="N674" i="8"/>
  <c r="I674" i="8"/>
  <c r="H674" i="8" s="1"/>
  <c r="F674" i="8"/>
  <c r="E674" i="8"/>
  <c r="D674" i="8"/>
  <c r="C674" i="8"/>
  <c r="X673" i="8"/>
  <c r="Z673" i="8" s="1"/>
  <c r="W673" i="8"/>
  <c r="N673" i="8"/>
  <c r="I673" i="8"/>
  <c r="H673" i="8" s="1"/>
  <c r="F673" i="8"/>
  <c r="E673" i="8"/>
  <c r="D673" i="8"/>
  <c r="C673" i="8"/>
  <c r="X672" i="8"/>
  <c r="Z672" i="8" s="1"/>
  <c r="W672" i="8"/>
  <c r="N672" i="8"/>
  <c r="I672" i="8"/>
  <c r="H672" i="8" s="1"/>
  <c r="F672" i="8"/>
  <c r="E672" i="8"/>
  <c r="D672" i="8"/>
  <c r="C672" i="8"/>
  <c r="X671" i="8"/>
  <c r="Y671" i="8" s="1"/>
  <c r="W671" i="8"/>
  <c r="N671" i="8"/>
  <c r="I671" i="8"/>
  <c r="H671" i="8" s="1"/>
  <c r="F671" i="8"/>
  <c r="E671" i="8"/>
  <c r="D671" i="8"/>
  <c r="C671" i="8"/>
  <c r="X670" i="8"/>
  <c r="Y670" i="8" s="1"/>
  <c r="W670" i="8"/>
  <c r="N670" i="8"/>
  <c r="I670" i="8"/>
  <c r="H670" i="8" s="1"/>
  <c r="F670" i="8"/>
  <c r="E670" i="8"/>
  <c r="D670" i="8"/>
  <c r="C670" i="8"/>
  <c r="X669" i="8"/>
  <c r="W669" i="8"/>
  <c r="N669" i="8"/>
  <c r="I669" i="8"/>
  <c r="H669" i="8" s="1"/>
  <c r="F669" i="8"/>
  <c r="E669" i="8"/>
  <c r="D669" i="8"/>
  <c r="C669" i="8"/>
  <c r="X668" i="8"/>
  <c r="Z668" i="8" s="1"/>
  <c r="W668" i="8"/>
  <c r="N668" i="8"/>
  <c r="I668" i="8"/>
  <c r="H668" i="8" s="1"/>
  <c r="F668" i="8"/>
  <c r="E668" i="8"/>
  <c r="D668" i="8"/>
  <c r="C668" i="8"/>
  <c r="X667" i="8"/>
  <c r="W667" i="8"/>
  <c r="N667" i="8"/>
  <c r="I667" i="8"/>
  <c r="H667" i="8" s="1"/>
  <c r="F667" i="8"/>
  <c r="E667" i="8"/>
  <c r="D667" i="8"/>
  <c r="C667" i="8"/>
  <c r="X666" i="8"/>
  <c r="Z666" i="8" s="1"/>
  <c r="W666" i="8"/>
  <c r="N666" i="8"/>
  <c r="I666" i="8"/>
  <c r="H666" i="8" s="1"/>
  <c r="F666" i="8"/>
  <c r="E666" i="8"/>
  <c r="D666" i="8"/>
  <c r="C666" i="8"/>
  <c r="X665" i="8"/>
  <c r="Z665" i="8" s="1"/>
  <c r="W665" i="8"/>
  <c r="N665" i="8"/>
  <c r="I665" i="8"/>
  <c r="H665" i="8" s="1"/>
  <c r="F665" i="8"/>
  <c r="E665" i="8"/>
  <c r="D665" i="8"/>
  <c r="C665" i="8"/>
  <c r="X664" i="8"/>
  <c r="Z664" i="8" s="1"/>
  <c r="W664" i="8"/>
  <c r="N664" i="8"/>
  <c r="I664" i="8"/>
  <c r="H664" i="8" s="1"/>
  <c r="F664" i="8"/>
  <c r="E664" i="8"/>
  <c r="D664" i="8"/>
  <c r="C664" i="8"/>
  <c r="X663" i="8"/>
  <c r="Y663" i="8" s="1"/>
  <c r="W663" i="8"/>
  <c r="N663" i="8"/>
  <c r="I663" i="8"/>
  <c r="H663" i="8" s="1"/>
  <c r="F663" i="8"/>
  <c r="E663" i="8"/>
  <c r="D663" i="8"/>
  <c r="C663" i="8"/>
  <c r="X662" i="8"/>
  <c r="Y662" i="8" s="1"/>
  <c r="W662" i="8"/>
  <c r="N662" i="8"/>
  <c r="I662" i="8"/>
  <c r="H662" i="8" s="1"/>
  <c r="F662" i="8"/>
  <c r="E662" i="8"/>
  <c r="D662" i="8"/>
  <c r="C662" i="8"/>
  <c r="X661" i="8"/>
  <c r="Y661" i="8" s="1"/>
  <c r="W661" i="8"/>
  <c r="N661" i="8"/>
  <c r="I661" i="8"/>
  <c r="H661" i="8" s="1"/>
  <c r="F661" i="8"/>
  <c r="E661" i="8"/>
  <c r="D661" i="8"/>
  <c r="C661" i="8"/>
  <c r="X660" i="8"/>
  <c r="Z660" i="8" s="1"/>
  <c r="W660" i="8"/>
  <c r="N660" i="8"/>
  <c r="I660" i="8"/>
  <c r="H660" i="8" s="1"/>
  <c r="F660" i="8"/>
  <c r="E660" i="8"/>
  <c r="D660" i="8"/>
  <c r="C660" i="8"/>
  <c r="X659" i="8"/>
  <c r="W659" i="8"/>
  <c r="N659" i="8"/>
  <c r="I659" i="8"/>
  <c r="H659" i="8" s="1"/>
  <c r="F659" i="8"/>
  <c r="E659" i="8"/>
  <c r="D659" i="8"/>
  <c r="C659" i="8"/>
  <c r="X658" i="8"/>
  <c r="Z658" i="8" s="1"/>
  <c r="W658" i="8"/>
  <c r="N658" i="8"/>
  <c r="I658" i="8"/>
  <c r="H658" i="8" s="1"/>
  <c r="F658" i="8"/>
  <c r="E658" i="8"/>
  <c r="D658" i="8"/>
  <c r="C658" i="8"/>
  <c r="X657" i="8"/>
  <c r="Z657" i="8" s="1"/>
  <c r="W657" i="8"/>
  <c r="N657" i="8"/>
  <c r="I657" i="8"/>
  <c r="H657" i="8" s="1"/>
  <c r="F657" i="8"/>
  <c r="E657" i="8"/>
  <c r="D657" i="8"/>
  <c r="C657" i="8"/>
  <c r="X656" i="8"/>
  <c r="Z656" i="8" s="1"/>
  <c r="W656" i="8"/>
  <c r="N656" i="8"/>
  <c r="I656" i="8"/>
  <c r="H656" i="8" s="1"/>
  <c r="F656" i="8"/>
  <c r="E656" i="8"/>
  <c r="D656" i="8"/>
  <c r="C656" i="8"/>
  <c r="X655" i="8"/>
  <c r="W655" i="8"/>
  <c r="N655" i="8"/>
  <c r="I655" i="8"/>
  <c r="H655" i="8" s="1"/>
  <c r="F655" i="8"/>
  <c r="E655" i="8"/>
  <c r="D655" i="8"/>
  <c r="C655" i="8"/>
  <c r="X654" i="8"/>
  <c r="Y654" i="8" s="1"/>
  <c r="W654" i="8"/>
  <c r="N654" i="8"/>
  <c r="I654" i="8"/>
  <c r="H654" i="8" s="1"/>
  <c r="F654" i="8"/>
  <c r="E654" i="8"/>
  <c r="D654" i="8"/>
  <c r="C654" i="8"/>
  <c r="X653" i="8"/>
  <c r="W653" i="8"/>
  <c r="N653" i="8"/>
  <c r="I653" i="8"/>
  <c r="H653" i="8" s="1"/>
  <c r="F653" i="8"/>
  <c r="E653" i="8"/>
  <c r="D653" i="8"/>
  <c r="C653" i="8"/>
  <c r="X652" i="8"/>
  <c r="W652" i="8"/>
  <c r="N652" i="8"/>
  <c r="I652" i="8"/>
  <c r="H652" i="8" s="1"/>
  <c r="F652" i="8"/>
  <c r="E652" i="8"/>
  <c r="D652" i="8"/>
  <c r="C652" i="8"/>
  <c r="X651" i="8"/>
  <c r="W651" i="8"/>
  <c r="N651" i="8"/>
  <c r="I651" i="8"/>
  <c r="H651" i="8" s="1"/>
  <c r="F651" i="8"/>
  <c r="E651" i="8"/>
  <c r="D651" i="8"/>
  <c r="C651" i="8"/>
  <c r="X650" i="8"/>
  <c r="Z650" i="8" s="1"/>
  <c r="W650" i="8"/>
  <c r="N650" i="8"/>
  <c r="I650" i="8"/>
  <c r="H650" i="8" s="1"/>
  <c r="F650" i="8"/>
  <c r="E650" i="8"/>
  <c r="D650" i="8"/>
  <c r="C650" i="8"/>
  <c r="X649" i="8"/>
  <c r="Z649" i="8" s="1"/>
  <c r="W649" i="8"/>
  <c r="N649" i="8"/>
  <c r="I649" i="8"/>
  <c r="H649" i="8" s="1"/>
  <c r="F649" i="8"/>
  <c r="E649" i="8"/>
  <c r="D649" i="8"/>
  <c r="C649" i="8"/>
  <c r="X648" i="8"/>
  <c r="W648" i="8"/>
  <c r="I648" i="8" s="1"/>
  <c r="H648" i="8" s="1"/>
  <c r="N648" i="8"/>
  <c r="X647" i="8"/>
  <c r="W647" i="8"/>
  <c r="I647" i="8" s="1"/>
  <c r="H647" i="8" s="1"/>
  <c r="N647" i="8"/>
  <c r="X646" i="8"/>
  <c r="Y646" i="8" s="1"/>
  <c r="W646" i="8"/>
  <c r="I646" i="8" s="1"/>
  <c r="H646" i="8" s="1"/>
  <c r="N646" i="8"/>
  <c r="X645" i="8"/>
  <c r="W645" i="8"/>
  <c r="I645" i="8" s="1"/>
  <c r="H645" i="8" s="1"/>
  <c r="N645" i="8"/>
  <c r="X644" i="8"/>
  <c r="Z644" i="8" s="1"/>
  <c r="W644" i="8"/>
  <c r="I644" i="8" s="1"/>
  <c r="H644" i="8" s="1"/>
  <c r="N644" i="8"/>
  <c r="X643" i="8"/>
  <c r="W643" i="8"/>
  <c r="I643" i="8" s="1"/>
  <c r="H643" i="8" s="1"/>
  <c r="N643" i="8"/>
  <c r="X642" i="8"/>
  <c r="Z642" i="8" s="1"/>
  <c r="W642" i="8"/>
  <c r="I642" i="8" s="1"/>
  <c r="H642" i="8" s="1"/>
  <c r="N642" i="8"/>
  <c r="X641" i="8"/>
  <c r="Z641" i="8" s="1"/>
  <c r="W641" i="8"/>
  <c r="I641" i="8" s="1"/>
  <c r="H641" i="8" s="1"/>
  <c r="N641" i="8"/>
  <c r="X640" i="8"/>
  <c r="W640" i="8"/>
  <c r="I640" i="8" s="1"/>
  <c r="H640" i="8" s="1"/>
  <c r="N640" i="8"/>
  <c r="X639" i="8"/>
  <c r="W639" i="8"/>
  <c r="I639" i="8" s="1"/>
  <c r="H639" i="8" s="1"/>
  <c r="N639" i="8"/>
  <c r="X638" i="8"/>
  <c r="Y638" i="8" s="1"/>
  <c r="W638" i="8"/>
  <c r="I638" i="8" s="1"/>
  <c r="H638" i="8" s="1"/>
  <c r="N638" i="8"/>
  <c r="X637" i="8"/>
  <c r="Y637" i="8" s="1"/>
  <c r="W637" i="8"/>
  <c r="I637" i="8" s="1"/>
  <c r="H637" i="8" s="1"/>
  <c r="N637" i="8"/>
  <c r="X636" i="8"/>
  <c r="W636" i="8"/>
  <c r="I636" i="8" s="1"/>
  <c r="H636" i="8" s="1"/>
  <c r="N636" i="8"/>
  <c r="X635" i="8"/>
  <c r="W635" i="8"/>
  <c r="I635" i="8" s="1"/>
  <c r="H635" i="8" s="1"/>
  <c r="N635" i="8"/>
  <c r="X634" i="8"/>
  <c r="Z634" i="8" s="1"/>
  <c r="W634" i="8"/>
  <c r="I634" i="8" s="1"/>
  <c r="H634" i="8" s="1"/>
  <c r="N634" i="8"/>
  <c r="X633" i="8"/>
  <c r="Z633" i="8" s="1"/>
  <c r="W633" i="8"/>
  <c r="I633" i="8" s="1"/>
  <c r="H633" i="8" s="1"/>
  <c r="N633" i="8"/>
  <c r="X632" i="8"/>
  <c r="Z632" i="8" s="1"/>
  <c r="W632" i="8"/>
  <c r="I632" i="8" s="1"/>
  <c r="H632" i="8" s="1"/>
  <c r="N632" i="8"/>
  <c r="X631" i="8"/>
  <c r="W631" i="8"/>
  <c r="I631" i="8" s="1"/>
  <c r="H631" i="8" s="1"/>
  <c r="N631" i="8"/>
  <c r="X630" i="8"/>
  <c r="Y630" i="8" s="1"/>
  <c r="W630" i="8"/>
  <c r="I630" i="8" s="1"/>
  <c r="H630" i="8" s="1"/>
  <c r="N630" i="8"/>
  <c r="X629" i="8"/>
  <c r="Y629" i="8" s="1"/>
  <c r="W629" i="8"/>
  <c r="I629" i="8" s="1"/>
  <c r="H629" i="8" s="1"/>
  <c r="N629" i="8"/>
  <c r="X628" i="8"/>
  <c r="W628" i="8"/>
  <c r="I628" i="8" s="1"/>
  <c r="H628" i="8" s="1"/>
  <c r="N628" i="8"/>
  <c r="X627" i="8"/>
  <c r="W627" i="8"/>
  <c r="I627" i="8" s="1"/>
  <c r="H627" i="8" s="1"/>
  <c r="N627" i="8"/>
  <c r="X626" i="8"/>
  <c r="Z626" i="8" s="1"/>
  <c r="W626" i="8"/>
  <c r="I626" i="8" s="1"/>
  <c r="H626" i="8" s="1"/>
  <c r="N626" i="8"/>
  <c r="X625" i="8"/>
  <c r="Z625" i="8" s="1"/>
  <c r="W625" i="8"/>
  <c r="I625" i="8" s="1"/>
  <c r="H625" i="8" s="1"/>
  <c r="N625" i="8"/>
  <c r="X624" i="8"/>
  <c r="W624" i="8"/>
  <c r="I624" i="8" s="1"/>
  <c r="H624" i="8" s="1"/>
  <c r="N624" i="8"/>
  <c r="X623" i="8"/>
  <c r="Y623" i="8" s="1"/>
  <c r="W623" i="8"/>
  <c r="I623" i="8" s="1"/>
  <c r="H623" i="8" s="1"/>
  <c r="N623" i="8"/>
  <c r="X622" i="8"/>
  <c r="Y622" i="8" s="1"/>
  <c r="W622" i="8"/>
  <c r="I622" i="8" s="1"/>
  <c r="H622" i="8" s="1"/>
  <c r="N622" i="8"/>
  <c r="X621" i="8"/>
  <c r="Z621" i="8" s="1"/>
  <c r="W621" i="8"/>
  <c r="I621" i="8" s="1"/>
  <c r="H621" i="8" s="1"/>
  <c r="N621" i="8"/>
  <c r="X620" i="8"/>
  <c r="W620" i="8"/>
  <c r="I620" i="8" s="1"/>
  <c r="H620" i="8" s="1"/>
  <c r="N620" i="8"/>
  <c r="X619" i="8"/>
  <c r="W619" i="8"/>
  <c r="I619" i="8" s="1"/>
  <c r="H619" i="8" s="1"/>
  <c r="N619" i="8"/>
  <c r="X618" i="8"/>
  <c r="Z618" i="8" s="1"/>
  <c r="W618" i="8"/>
  <c r="I618" i="8" s="1"/>
  <c r="H618" i="8" s="1"/>
  <c r="N618" i="8"/>
  <c r="X617" i="8"/>
  <c r="Z617" i="8" s="1"/>
  <c r="W617" i="8"/>
  <c r="I617" i="8" s="1"/>
  <c r="H617" i="8" s="1"/>
  <c r="N617" i="8"/>
  <c r="X616" i="8"/>
  <c r="W616" i="8"/>
  <c r="I616" i="8" s="1"/>
  <c r="H616" i="8" s="1"/>
  <c r="N616" i="8"/>
  <c r="X615" i="8"/>
  <c r="Y615" i="8" s="1"/>
  <c r="W615" i="8"/>
  <c r="I615" i="8" s="1"/>
  <c r="H615" i="8" s="1"/>
  <c r="N615" i="8"/>
  <c r="X614" i="8"/>
  <c r="Y614" i="8" s="1"/>
  <c r="W614" i="8"/>
  <c r="I614" i="8" s="1"/>
  <c r="H614" i="8" s="1"/>
  <c r="N614" i="8"/>
  <c r="X613" i="8"/>
  <c r="Y613" i="8" s="1"/>
  <c r="W613" i="8"/>
  <c r="I613" i="8" s="1"/>
  <c r="H613" i="8" s="1"/>
  <c r="N613" i="8"/>
  <c r="X612" i="8"/>
  <c r="W612" i="8"/>
  <c r="I612" i="8" s="1"/>
  <c r="H612" i="8" s="1"/>
  <c r="N612" i="8"/>
  <c r="X611" i="8"/>
  <c r="W611" i="8"/>
  <c r="I611" i="8" s="1"/>
  <c r="H611" i="8" s="1"/>
  <c r="N611" i="8"/>
  <c r="X610" i="8"/>
  <c r="Z610" i="8" s="1"/>
  <c r="W610" i="8"/>
  <c r="I610" i="8" s="1"/>
  <c r="H610" i="8" s="1"/>
  <c r="N610" i="8"/>
  <c r="X609" i="8"/>
  <c r="Z609" i="8" s="1"/>
  <c r="W609" i="8"/>
  <c r="I609" i="8" s="1"/>
  <c r="H609" i="8" s="1"/>
  <c r="N609" i="8"/>
  <c r="X608" i="8"/>
  <c r="Z608" i="8" s="1"/>
  <c r="W608" i="8"/>
  <c r="I608" i="8" s="1"/>
  <c r="H608" i="8" s="1"/>
  <c r="N608" i="8"/>
  <c r="X607" i="8"/>
  <c r="Y607" i="8" s="1"/>
  <c r="W607" i="8"/>
  <c r="I607" i="8" s="1"/>
  <c r="H607" i="8" s="1"/>
  <c r="N607" i="8"/>
  <c r="X606" i="8"/>
  <c r="Y606" i="8" s="1"/>
  <c r="W606" i="8"/>
  <c r="I606" i="8" s="1"/>
  <c r="H606" i="8" s="1"/>
  <c r="N606" i="8"/>
  <c r="X605" i="8"/>
  <c r="W605" i="8"/>
  <c r="I605" i="8" s="1"/>
  <c r="H605" i="8" s="1"/>
  <c r="N605" i="8"/>
  <c r="X604" i="8"/>
  <c r="Y604" i="8" s="1"/>
  <c r="W604" i="8"/>
  <c r="I604" i="8" s="1"/>
  <c r="H604" i="8" s="1"/>
  <c r="N604" i="8"/>
  <c r="X603" i="8"/>
  <c r="W603" i="8"/>
  <c r="I603" i="8" s="1"/>
  <c r="H603" i="8" s="1"/>
  <c r="N603" i="8"/>
  <c r="X602" i="8"/>
  <c r="Z602" i="8" s="1"/>
  <c r="W602" i="8"/>
  <c r="I602" i="8" s="1"/>
  <c r="H602" i="8" s="1"/>
  <c r="N602" i="8"/>
  <c r="X601" i="8"/>
  <c r="Z601" i="8" s="1"/>
  <c r="W601" i="8"/>
  <c r="I601" i="8" s="1"/>
  <c r="H601" i="8" s="1"/>
  <c r="N601" i="8"/>
  <c r="X600" i="8"/>
  <c r="W600" i="8"/>
  <c r="I600" i="8" s="1"/>
  <c r="H600" i="8" s="1"/>
  <c r="N600" i="8"/>
  <c r="X599" i="8"/>
  <c r="Y599" i="8" s="1"/>
  <c r="W599" i="8"/>
  <c r="I599" i="8" s="1"/>
  <c r="H599" i="8" s="1"/>
  <c r="N599" i="8"/>
  <c r="X598" i="8"/>
  <c r="Y598" i="8" s="1"/>
  <c r="W598" i="8"/>
  <c r="I598" i="8" s="1"/>
  <c r="H598" i="8" s="1"/>
  <c r="N598" i="8"/>
  <c r="X597" i="8"/>
  <c r="Y597" i="8" s="1"/>
  <c r="W597" i="8"/>
  <c r="I597" i="8" s="1"/>
  <c r="H597" i="8" s="1"/>
  <c r="N597" i="8"/>
  <c r="X596" i="8"/>
  <c r="W596" i="8"/>
  <c r="I596" i="8" s="1"/>
  <c r="H596" i="8" s="1"/>
  <c r="N596" i="8"/>
  <c r="X595" i="8"/>
  <c r="W595" i="8"/>
  <c r="I595" i="8" s="1"/>
  <c r="H595" i="8" s="1"/>
  <c r="N595" i="8"/>
  <c r="X594" i="8"/>
  <c r="Z594" i="8" s="1"/>
  <c r="W594" i="8"/>
  <c r="I594" i="8" s="1"/>
  <c r="H594" i="8" s="1"/>
  <c r="N594" i="8"/>
  <c r="X593" i="8"/>
  <c r="Z593" i="8" s="1"/>
  <c r="W593" i="8"/>
  <c r="I593" i="8" s="1"/>
  <c r="H593" i="8" s="1"/>
  <c r="N593" i="8"/>
  <c r="X592" i="8"/>
  <c r="W592" i="8"/>
  <c r="I592" i="8" s="1"/>
  <c r="H592" i="8" s="1"/>
  <c r="N592" i="8"/>
  <c r="X591" i="8"/>
  <c r="Y591" i="8" s="1"/>
  <c r="W591" i="8"/>
  <c r="I591" i="8" s="1"/>
  <c r="H591" i="8" s="1"/>
  <c r="N591" i="8"/>
  <c r="X590" i="8"/>
  <c r="Y590" i="8" s="1"/>
  <c r="W590" i="8"/>
  <c r="I590" i="8" s="1"/>
  <c r="H590" i="8" s="1"/>
  <c r="N590" i="8"/>
  <c r="X589" i="8"/>
  <c r="Y589" i="8" s="1"/>
  <c r="W589" i="8"/>
  <c r="I589" i="8" s="1"/>
  <c r="H589" i="8" s="1"/>
  <c r="N589" i="8"/>
  <c r="X588" i="8"/>
  <c r="W588" i="8"/>
  <c r="I588" i="8" s="1"/>
  <c r="H588" i="8" s="1"/>
  <c r="N588" i="8"/>
  <c r="X587" i="8"/>
  <c r="W587" i="8"/>
  <c r="I587" i="8" s="1"/>
  <c r="H587" i="8" s="1"/>
  <c r="N587" i="8"/>
  <c r="X586" i="8"/>
  <c r="Z586" i="8" s="1"/>
  <c r="W586" i="8"/>
  <c r="I586" i="8" s="1"/>
  <c r="H586" i="8" s="1"/>
  <c r="N586" i="8"/>
  <c r="X585" i="8"/>
  <c r="Z585" i="8" s="1"/>
  <c r="W585" i="8"/>
  <c r="I585" i="8" s="1"/>
  <c r="H585" i="8" s="1"/>
  <c r="N585" i="8"/>
  <c r="X584" i="8"/>
  <c r="W584" i="8"/>
  <c r="I584" i="8" s="1"/>
  <c r="H584" i="8" s="1"/>
  <c r="N584" i="8"/>
  <c r="X583" i="8"/>
  <c r="Y583" i="8" s="1"/>
  <c r="W583" i="8"/>
  <c r="I583" i="8" s="1"/>
  <c r="H583" i="8" s="1"/>
  <c r="N583" i="8"/>
  <c r="X582" i="8"/>
  <c r="Y582" i="8" s="1"/>
  <c r="W582" i="8"/>
  <c r="I582" i="8" s="1"/>
  <c r="H582" i="8" s="1"/>
  <c r="N582" i="8"/>
  <c r="X581" i="8"/>
  <c r="Y581" i="8" s="1"/>
  <c r="W581" i="8"/>
  <c r="I581" i="8" s="1"/>
  <c r="H581" i="8" s="1"/>
  <c r="N581" i="8"/>
  <c r="X580" i="8"/>
  <c r="Z580" i="8" s="1"/>
  <c r="W580" i="8"/>
  <c r="I580" i="8" s="1"/>
  <c r="H580" i="8" s="1"/>
  <c r="N580" i="8"/>
  <c r="X579" i="8"/>
  <c r="W579" i="8"/>
  <c r="I579" i="8" s="1"/>
  <c r="H579" i="8" s="1"/>
  <c r="N579" i="8"/>
  <c r="X578" i="8"/>
  <c r="Z578" i="8" s="1"/>
  <c r="W578" i="8"/>
  <c r="I578" i="8" s="1"/>
  <c r="H578" i="8" s="1"/>
  <c r="N578" i="8"/>
  <c r="X577" i="8"/>
  <c r="Z577" i="8" s="1"/>
  <c r="W577" i="8"/>
  <c r="I577" i="8" s="1"/>
  <c r="H577" i="8" s="1"/>
  <c r="N577" i="8"/>
  <c r="X576" i="8"/>
  <c r="Z576" i="8" s="1"/>
  <c r="W576" i="8"/>
  <c r="I576" i="8" s="1"/>
  <c r="H576" i="8" s="1"/>
  <c r="N576" i="8"/>
  <c r="X575" i="8"/>
  <c r="Y575" i="8" s="1"/>
  <c r="W575" i="8"/>
  <c r="I575" i="8" s="1"/>
  <c r="H575" i="8" s="1"/>
  <c r="N575" i="8"/>
  <c r="X574" i="8"/>
  <c r="Y574" i="8" s="1"/>
  <c r="W574" i="8"/>
  <c r="I574" i="8" s="1"/>
  <c r="H574" i="8" s="1"/>
  <c r="N574" i="8"/>
  <c r="X573" i="8"/>
  <c r="Z573" i="8" s="1"/>
  <c r="W573" i="8"/>
  <c r="I573" i="8" s="1"/>
  <c r="H573" i="8" s="1"/>
  <c r="N573" i="8"/>
  <c r="X572" i="8"/>
  <c r="Y572" i="8" s="1"/>
  <c r="W572" i="8"/>
  <c r="I572" i="8" s="1"/>
  <c r="H572" i="8" s="1"/>
  <c r="N572" i="8"/>
  <c r="X571" i="8"/>
  <c r="W571" i="8"/>
  <c r="I571" i="8" s="1"/>
  <c r="H571" i="8" s="1"/>
  <c r="N571" i="8"/>
  <c r="X570" i="8"/>
  <c r="Z570" i="8" s="1"/>
  <c r="W570" i="8"/>
  <c r="I570" i="8" s="1"/>
  <c r="H570" i="8" s="1"/>
  <c r="N570" i="8"/>
  <c r="X569" i="8"/>
  <c r="Z569" i="8" s="1"/>
  <c r="W569" i="8"/>
  <c r="I569" i="8" s="1"/>
  <c r="H569" i="8" s="1"/>
  <c r="N569" i="8"/>
  <c r="X568" i="8"/>
  <c r="Z568" i="8" s="1"/>
  <c r="W568" i="8"/>
  <c r="I568" i="8" s="1"/>
  <c r="H568" i="8" s="1"/>
  <c r="N568" i="8"/>
  <c r="X567" i="8"/>
  <c r="Y567" i="8" s="1"/>
  <c r="W567" i="8"/>
  <c r="I567" i="8" s="1"/>
  <c r="H567" i="8" s="1"/>
  <c r="N567" i="8"/>
  <c r="X566" i="8"/>
  <c r="Y566" i="8" s="1"/>
  <c r="W566" i="8"/>
  <c r="I566" i="8" s="1"/>
  <c r="H566" i="8" s="1"/>
  <c r="N566" i="8"/>
  <c r="X565" i="8"/>
  <c r="Z565" i="8" s="1"/>
  <c r="W565" i="8"/>
  <c r="I565" i="8" s="1"/>
  <c r="H565" i="8" s="1"/>
  <c r="N565" i="8"/>
  <c r="X564" i="8"/>
  <c r="Z564" i="8" s="1"/>
  <c r="W564" i="8"/>
  <c r="I564" i="8" s="1"/>
  <c r="H564" i="8" s="1"/>
  <c r="N564" i="8"/>
  <c r="X563" i="8"/>
  <c r="W563" i="8"/>
  <c r="I563" i="8" s="1"/>
  <c r="H563" i="8" s="1"/>
  <c r="N563" i="8"/>
  <c r="X562" i="8"/>
  <c r="Z562" i="8" s="1"/>
  <c r="W562" i="8"/>
  <c r="I562" i="8" s="1"/>
  <c r="H562" i="8" s="1"/>
  <c r="N562" i="8"/>
  <c r="X561" i="8"/>
  <c r="Z561" i="8" s="1"/>
  <c r="W561" i="8"/>
  <c r="I561" i="8" s="1"/>
  <c r="H561" i="8" s="1"/>
  <c r="N561" i="8"/>
  <c r="X560" i="8"/>
  <c r="Y560" i="8" s="1"/>
  <c r="W560" i="8"/>
  <c r="I560" i="8" s="1"/>
  <c r="H560" i="8" s="1"/>
  <c r="N560" i="8"/>
  <c r="X559" i="8"/>
  <c r="Y559" i="8" s="1"/>
  <c r="W559" i="8"/>
  <c r="I559" i="8" s="1"/>
  <c r="H559" i="8" s="1"/>
  <c r="N559" i="8"/>
  <c r="X558" i="8"/>
  <c r="Y558" i="8" s="1"/>
  <c r="W558" i="8"/>
  <c r="I558" i="8" s="1"/>
  <c r="H558" i="8" s="1"/>
  <c r="N558" i="8"/>
  <c r="X557" i="8"/>
  <c r="W557" i="8"/>
  <c r="I557" i="8" s="1"/>
  <c r="H557" i="8" s="1"/>
  <c r="N557" i="8"/>
  <c r="X556" i="8"/>
  <c r="W556" i="8"/>
  <c r="I556" i="8" s="1"/>
  <c r="H556" i="8" s="1"/>
  <c r="N556" i="8"/>
  <c r="X555" i="8"/>
  <c r="W555" i="8"/>
  <c r="I555" i="8" s="1"/>
  <c r="H555" i="8" s="1"/>
  <c r="N555" i="8"/>
  <c r="X554" i="8"/>
  <c r="Z554" i="8" s="1"/>
  <c r="W554" i="8"/>
  <c r="I554" i="8" s="1"/>
  <c r="H554" i="8" s="1"/>
  <c r="N554" i="8"/>
  <c r="X553" i="8"/>
  <c r="Z553" i="8" s="1"/>
  <c r="W553" i="8"/>
  <c r="I553" i="8" s="1"/>
  <c r="H553" i="8" s="1"/>
  <c r="N553" i="8"/>
  <c r="X552" i="8"/>
  <c r="W552" i="8"/>
  <c r="I552" i="8" s="1"/>
  <c r="H552" i="8" s="1"/>
  <c r="N552" i="8"/>
  <c r="X551" i="8"/>
  <c r="Y551" i="8" s="1"/>
  <c r="W551" i="8"/>
  <c r="I551" i="8" s="1"/>
  <c r="H551" i="8" s="1"/>
  <c r="N551" i="8"/>
  <c r="X550" i="8"/>
  <c r="Y550" i="8" s="1"/>
  <c r="W550" i="8"/>
  <c r="I550" i="8" s="1"/>
  <c r="H550" i="8" s="1"/>
  <c r="N550" i="8"/>
  <c r="X549" i="8"/>
  <c r="Y549" i="8" s="1"/>
  <c r="W549" i="8"/>
  <c r="I549" i="8" s="1"/>
  <c r="H549" i="8" s="1"/>
  <c r="N549" i="8"/>
  <c r="X548" i="8"/>
  <c r="Y548" i="8" s="1"/>
  <c r="W548" i="8"/>
  <c r="I548" i="8" s="1"/>
  <c r="H548" i="8" s="1"/>
  <c r="N548" i="8"/>
  <c r="X547" i="8"/>
  <c r="W547" i="8"/>
  <c r="I547" i="8" s="1"/>
  <c r="H547" i="8" s="1"/>
  <c r="N547" i="8"/>
  <c r="X546" i="8"/>
  <c r="Z546" i="8" s="1"/>
  <c r="W546" i="8"/>
  <c r="I546" i="8" s="1"/>
  <c r="H546" i="8" s="1"/>
  <c r="N546" i="8"/>
  <c r="X545" i="8"/>
  <c r="Z545" i="8" s="1"/>
  <c r="W545" i="8"/>
  <c r="I545" i="8" s="1"/>
  <c r="H545" i="8" s="1"/>
  <c r="N545" i="8"/>
  <c r="X544" i="8"/>
  <c r="W544" i="8"/>
  <c r="I544" i="8" s="1"/>
  <c r="H544" i="8" s="1"/>
  <c r="N544" i="8"/>
  <c r="X543" i="8"/>
  <c r="Y543" i="8" s="1"/>
  <c r="W543" i="8"/>
  <c r="I543" i="8" s="1"/>
  <c r="H543" i="8" s="1"/>
  <c r="N543" i="8"/>
  <c r="X542" i="8"/>
  <c r="Y542" i="8" s="1"/>
  <c r="W542" i="8"/>
  <c r="I542" i="8" s="1"/>
  <c r="H542" i="8" s="1"/>
  <c r="N542" i="8"/>
  <c r="X541" i="8"/>
  <c r="Z541" i="8" s="1"/>
  <c r="W541" i="8"/>
  <c r="I541" i="8" s="1"/>
  <c r="H541" i="8" s="1"/>
  <c r="N541" i="8"/>
  <c r="X540" i="8"/>
  <c r="Z540" i="8" s="1"/>
  <c r="W540" i="8"/>
  <c r="I540" i="8" s="1"/>
  <c r="H540" i="8" s="1"/>
  <c r="N540" i="8"/>
  <c r="X539" i="8"/>
  <c r="W539" i="8"/>
  <c r="I539" i="8" s="1"/>
  <c r="H539" i="8" s="1"/>
  <c r="N539" i="8"/>
  <c r="X538" i="8"/>
  <c r="Z538" i="8" s="1"/>
  <c r="W538" i="8"/>
  <c r="I538" i="8" s="1"/>
  <c r="H538" i="8" s="1"/>
  <c r="N538" i="8"/>
  <c r="X537" i="8"/>
  <c r="Z537" i="8" s="1"/>
  <c r="W537" i="8"/>
  <c r="I537" i="8" s="1"/>
  <c r="H537" i="8" s="1"/>
  <c r="N537" i="8"/>
  <c r="X536" i="8"/>
  <c r="N536" i="8"/>
  <c r="X535" i="8"/>
  <c r="Y535" i="8" s="1"/>
  <c r="N535" i="8"/>
  <c r="X534" i="8"/>
  <c r="Y534" i="8" s="1"/>
  <c r="W534" i="8"/>
  <c r="I534" i="8" s="1"/>
  <c r="H534" i="8" s="1"/>
  <c r="N534" i="8"/>
  <c r="X533" i="8"/>
  <c r="W533" i="8"/>
  <c r="N533" i="8"/>
  <c r="I533" i="8"/>
  <c r="H533" i="8" s="1"/>
  <c r="X532" i="8"/>
  <c r="Z532" i="8" s="1"/>
  <c r="W532" i="8"/>
  <c r="I532" i="8" s="1"/>
  <c r="H532" i="8" s="1"/>
  <c r="N532" i="8"/>
  <c r="X531" i="8"/>
  <c r="N531" i="8"/>
  <c r="X530" i="8"/>
  <c r="Z530" i="8" s="1"/>
  <c r="W530" i="8"/>
  <c r="I530" i="8" s="1"/>
  <c r="H530" i="8" s="1"/>
  <c r="N530" i="8"/>
  <c r="X529" i="8"/>
  <c r="N529" i="8"/>
  <c r="X528" i="8"/>
  <c r="Y528" i="8" s="1"/>
  <c r="W528" i="8"/>
  <c r="I528" i="8" s="1"/>
  <c r="H528" i="8" s="1"/>
  <c r="N528" i="8"/>
  <c r="X527" i="8"/>
  <c r="Z527" i="8" s="1"/>
  <c r="N527" i="8"/>
  <c r="I527" i="8"/>
  <c r="H527" i="8" s="1"/>
  <c r="X526" i="8"/>
  <c r="W526" i="8"/>
  <c r="I526" i="8" s="1"/>
  <c r="H526" i="8" s="1"/>
  <c r="N526" i="8"/>
  <c r="X525" i="8"/>
  <c r="W525" i="8"/>
  <c r="I525" i="8" s="1"/>
  <c r="H525" i="8" s="1"/>
  <c r="N525" i="8"/>
  <c r="X524" i="8"/>
  <c r="Y524" i="8" s="1"/>
  <c r="W524" i="8"/>
  <c r="I524" i="8" s="1"/>
  <c r="H524" i="8" s="1"/>
  <c r="N524" i="8"/>
  <c r="X523" i="8"/>
  <c r="Z523" i="8" s="1"/>
  <c r="W523" i="8"/>
  <c r="I523" i="8" s="1"/>
  <c r="H523" i="8" s="1"/>
  <c r="N523" i="8"/>
  <c r="X522" i="8"/>
  <c r="Z522" i="8" s="1"/>
  <c r="W522" i="8"/>
  <c r="I522" i="8" s="1"/>
  <c r="H522" i="8" s="1"/>
  <c r="N522" i="8"/>
  <c r="X521" i="8"/>
  <c r="Z521" i="8" s="1"/>
  <c r="W521" i="8"/>
  <c r="I521" i="8" s="1"/>
  <c r="H521" i="8" s="1"/>
  <c r="N521" i="8"/>
  <c r="X520" i="8"/>
  <c r="Y520" i="8" s="1"/>
  <c r="W520" i="8"/>
  <c r="I520" i="8" s="1"/>
  <c r="H520" i="8" s="1"/>
  <c r="N520" i="8"/>
  <c r="X519" i="8"/>
  <c r="W519" i="8"/>
  <c r="I519" i="8" s="1"/>
  <c r="H519" i="8" s="1"/>
  <c r="N519" i="8"/>
  <c r="X518" i="8"/>
  <c r="Y518" i="8" s="1"/>
  <c r="W518" i="8"/>
  <c r="I518" i="8" s="1"/>
  <c r="H518" i="8" s="1"/>
  <c r="N518" i="8"/>
  <c r="X517" i="8"/>
  <c r="Y517" i="8" s="1"/>
  <c r="W517" i="8"/>
  <c r="I517" i="8" s="1"/>
  <c r="H517" i="8" s="1"/>
  <c r="N517" i="8"/>
  <c r="X516" i="8"/>
  <c r="Z516" i="8" s="1"/>
  <c r="W516" i="8"/>
  <c r="I516" i="8" s="1"/>
  <c r="H516" i="8" s="1"/>
  <c r="N516" i="8"/>
  <c r="X515" i="8"/>
  <c r="Y515" i="8" s="1"/>
  <c r="W515" i="8"/>
  <c r="I515" i="8" s="1"/>
  <c r="H515" i="8" s="1"/>
  <c r="N515" i="8"/>
  <c r="X514" i="8"/>
  <c r="Z514" i="8" s="1"/>
  <c r="W514" i="8"/>
  <c r="I514" i="8" s="1"/>
  <c r="H514" i="8" s="1"/>
  <c r="N514" i="8"/>
  <c r="X513" i="8"/>
  <c r="Y513" i="8" s="1"/>
  <c r="W513" i="8"/>
  <c r="I513" i="8" s="1"/>
  <c r="H513" i="8" s="1"/>
  <c r="N513" i="8"/>
  <c r="X512" i="8"/>
  <c r="W512" i="8"/>
  <c r="I512" i="8" s="1"/>
  <c r="H512" i="8" s="1"/>
  <c r="N512" i="8"/>
  <c r="X511" i="8"/>
  <c r="Z511" i="8" s="1"/>
  <c r="W511" i="8"/>
  <c r="I511" i="8" s="1"/>
  <c r="H511" i="8" s="1"/>
  <c r="N511" i="8"/>
  <c r="X510" i="8"/>
  <c r="W510" i="8"/>
  <c r="I510" i="8" s="1"/>
  <c r="H510" i="8" s="1"/>
  <c r="N510" i="8"/>
  <c r="X509" i="8"/>
  <c r="Y509" i="8" s="1"/>
  <c r="W509" i="8"/>
  <c r="I509" i="8" s="1"/>
  <c r="H509" i="8" s="1"/>
  <c r="N509" i="8"/>
  <c r="X508" i="8"/>
  <c r="W508" i="8"/>
  <c r="I508" i="8" s="1"/>
  <c r="H508" i="8" s="1"/>
  <c r="N508" i="8"/>
  <c r="X507" i="8"/>
  <c r="Y507" i="8" s="1"/>
  <c r="W507" i="8"/>
  <c r="I507" i="8" s="1"/>
  <c r="H507" i="8" s="1"/>
  <c r="N507" i="8"/>
  <c r="X506" i="8"/>
  <c r="Y506" i="8" s="1"/>
  <c r="W506" i="8"/>
  <c r="I506" i="8" s="1"/>
  <c r="H506" i="8" s="1"/>
  <c r="N506" i="8"/>
  <c r="X505" i="8"/>
  <c r="Z505" i="8" s="1"/>
  <c r="W505" i="8"/>
  <c r="I505" i="8" s="1"/>
  <c r="H505" i="8" s="1"/>
  <c r="N505" i="8"/>
  <c r="X504" i="8"/>
  <c r="W504" i="8"/>
  <c r="I504" i="8" s="1"/>
  <c r="H504" i="8" s="1"/>
  <c r="N504" i="8"/>
  <c r="X503" i="8"/>
  <c r="Z503" i="8" s="1"/>
  <c r="W503" i="8"/>
  <c r="I503" i="8" s="1"/>
  <c r="H503" i="8" s="1"/>
  <c r="N503" i="8"/>
  <c r="X502" i="8"/>
  <c r="Y502" i="8" s="1"/>
  <c r="W502" i="8"/>
  <c r="I502" i="8" s="1"/>
  <c r="H502" i="8" s="1"/>
  <c r="N502" i="8"/>
  <c r="X501" i="8"/>
  <c r="Y501" i="8" s="1"/>
  <c r="W501" i="8"/>
  <c r="I501" i="8" s="1"/>
  <c r="H501" i="8" s="1"/>
  <c r="N501" i="8"/>
  <c r="X500" i="8"/>
  <c r="W500" i="8"/>
  <c r="I500" i="8" s="1"/>
  <c r="H500" i="8" s="1"/>
  <c r="N500" i="8"/>
  <c r="X499" i="8"/>
  <c r="W499" i="8"/>
  <c r="I499" i="8" s="1"/>
  <c r="H499" i="8" s="1"/>
  <c r="N499" i="8"/>
  <c r="X498" i="8"/>
  <c r="Z498" i="8" s="1"/>
  <c r="W498" i="8"/>
  <c r="I498" i="8" s="1"/>
  <c r="H498" i="8" s="1"/>
  <c r="N498" i="8"/>
  <c r="X497" i="8"/>
  <c r="Y497" i="8" s="1"/>
  <c r="W497" i="8"/>
  <c r="I497" i="8" s="1"/>
  <c r="H497" i="8" s="1"/>
  <c r="N497" i="8"/>
  <c r="X496" i="8"/>
  <c r="W496" i="8"/>
  <c r="I496" i="8" s="1"/>
  <c r="H496" i="8" s="1"/>
  <c r="N496" i="8"/>
  <c r="X495" i="8"/>
  <c r="W495" i="8"/>
  <c r="I495" i="8" s="1"/>
  <c r="H495" i="8" s="1"/>
  <c r="N495" i="8"/>
  <c r="X494" i="8"/>
  <c r="Z494" i="8" s="1"/>
  <c r="W494" i="8"/>
  <c r="I494" i="8" s="1"/>
  <c r="H494" i="8" s="1"/>
  <c r="N494" i="8"/>
  <c r="X493" i="8"/>
  <c r="Z493" i="8" s="1"/>
  <c r="W493" i="8"/>
  <c r="I493" i="8" s="1"/>
  <c r="H493" i="8" s="1"/>
  <c r="N493" i="8"/>
  <c r="X492" i="8"/>
  <c r="Z492" i="8" s="1"/>
  <c r="W492" i="8"/>
  <c r="I492" i="8" s="1"/>
  <c r="H492" i="8" s="1"/>
  <c r="N492" i="8"/>
  <c r="X491" i="8"/>
  <c r="W491" i="8"/>
  <c r="I491" i="8" s="1"/>
  <c r="H491" i="8" s="1"/>
  <c r="N491" i="8"/>
  <c r="X490" i="8"/>
  <c r="W490" i="8"/>
  <c r="I490" i="8" s="1"/>
  <c r="H490" i="8" s="1"/>
  <c r="N490" i="8"/>
  <c r="X489" i="8"/>
  <c r="W489" i="8"/>
  <c r="I489" i="8" s="1"/>
  <c r="H489" i="8" s="1"/>
  <c r="N489" i="8"/>
  <c r="X488" i="8"/>
  <c r="Z488" i="8" s="1"/>
  <c r="W488" i="8"/>
  <c r="I488" i="8" s="1"/>
  <c r="H488" i="8" s="1"/>
  <c r="N488" i="8"/>
  <c r="X487" i="8"/>
  <c r="Y487" i="8" s="1"/>
  <c r="W487" i="8"/>
  <c r="I487" i="8" s="1"/>
  <c r="H487" i="8" s="1"/>
  <c r="N487" i="8"/>
  <c r="X486" i="8"/>
  <c r="Y486" i="8" s="1"/>
  <c r="W486" i="8"/>
  <c r="I486" i="8" s="1"/>
  <c r="H486" i="8" s="1"/>
  <c r="N486" i="8"/>
  <c r="X485" i="8"/>
  <c r="W485" i="8"/>
  <c r="I485" i="8" s="1"/>
  <c r="H485" i="8" s="1"/>
  <c r="N485" i="8"/>
  <c r="X484" i="8"/>
  <c r="W484" i="8"/>
  <c r="I484" i="8" s="1"/>
  <c r="H484" i="8" s="1"/>
  <c r="N484" i="8"/>
  <c r="X483" i="8"/>
  <c r="Z483" i="8" s="1"/>
  <c r="W483" i="8"/>
  <c r="I483" i="8" s="1"/>
  <c r="H483" i="8" s="1"/>
  <c r="N483" i="8"/>
  <c r="X482" i="8"/>
  <c r="Y482" i="8" s="1"/>
  <c r="W482" i="8"/>
  <c r="I482" i="8" s="1"/>
  <c r="H482" i="8" s="1"/>
  <c r="N482" i="8"/>
  <c r="X481" i="8"/>
  <c r="W481" i="8"/>
  <c r="I481" i="8" s="1"/>
  <c r="H481" i="8" s="1"/>
  <c r="N481" i="8"/>
  <c r="X480" i="8"/>
  <c r="Y480" i="8" s="1"/>
  <c r="W480" i="8"/>
  <c r="I480" i="8" s="1"/>
  <c r="H480" i="8" s="1"/>
  <c r="N480" i="8"/>
  <c r="X479" i="8"/>
  <c r="Y479" i="8" s="1"/>
  <c r="W479" i="8"/>
  <c r="I479" i="8" s="1"/>
  <c r="H479" i="8" s="1"/>
  <c r="N479" i="8"/>
  <c r="X478" i="8"/>
  <c r="Z478" i="8" s="1"/>
  <c r="W478" i="8"/>
  <c r="I478" i="8" s="1"/>
  <c r="H478" i="8" s="1"/>
  <c r="N478" i="8"/>
  <c r="X477" i="8"/>
  <c r="Z477" i="8" s="1"/>
  <c r="W477" i="8"/>
  <c r="I477" i="8" s="1"/>
  <c r="H477" i="8" s="1"/>
  <c r="N477" i="8"/>
  <c r="X476" i="8"/>
  <c r="W476" i="8"/>
  <c r="I476" i="8" s="1"/>
  <c r="H476" i="8" s="1"/>
  <c r="N476" i="8"/>
  <c r="X475" i="8"/>
  <c r="W475" i="8"/>
  <c r="I475" i="8" s="1"/>
  <c r="H475" i="8" s="1"/>
  <c r="N475" i="8"/>
  <c r="X474" i="8"/>
  <c r="Y474" i="8" s="1"/>
  <c r="W474" i="8"/>
  <c r="I474" i="8" s="1"/>
  <c r="H474" i="8" s="1"/>
  <c r="N474" i="8"/>
  <c r="X473" i="8"/>
  <c r="Y473" i="8" s="1"/>
  <c r="W473" i="8"/>
  <c r="I473" i="8" s="1"/>
  <c r="H473" i="8" s="1"/>
  <c r="N473" i="8"/>
  <c r="X472" i="8"/>
  <c r="W472" i="8"/>
  <c r="I472" i="8" s="1"/>
  <c r="H472" i="8" s="1"/>
  <c r="N472" i="8"/>
  <c r="X471" i="8"/>
  <c r="Y471" i="8" s="1"/>
  <c r="W471" i="8"/>
  <c r="I471" i="8" s="1"/>
  <c r="H471" i="8" s="1"/>
  <c r="N471" i="8"/>
  <c r="X470" i="8"/>
  <c r="W470" i="8"/>
  <c r="I470" i="8" s="1"/>
  <c r="H470" i="8" s="1"/>
  <c r="N470" i="8"/>
  <c r="X469" i="8"/>
  <c r="W469" i="8"/>
  <c r="I469" i="8" s="1"/>
  <c r="H469" i="8" s="1"/>
  <c r="N469" i="8"/>
  <c r="X468" i="8"/>
  <c r="W468" i="8"/>
  <c r="I468" i="8" s="1"/>
  <c r="H468" i="8" s="1"/>
  <c r="N468" i="8"/>
  <c r="X467" i="8"/>
  <c r="Y467" i="8" s="1"/>
  <c r="W467" i="8"/>
  <c r="I467" i="8" s="1"/>
  <c r="H467" i="8" s="1"/>
  <c r="N467" i="8"/>
  <c r="X466" i="8"/>
  <c r="Z466" i="8" s="1"/>
  <c r="W466" i="8"/>
  <c r="I466" i="8" s="1"/>
  <c r="H466" i="8" s="1"/>
  <c r="N466" i="8"/>
  <c r="X465" i="8"/>
  <c r="Z465" i="8" s="1"/>
  <c r="W465" i="8"/>
  <c r="I465" i="8" s="1"/>
  <c r="H465" i="8" s="1"/>
  <c r="N465" i="8"/>
  <c r="X464" i="8"/>
  <c r="Z464" i="8" s="1"/>
  <c r="W464" i="8"/>
  <c r="I464" i="8" s="1"/>
  <c r="H464" i="8" s="1"/>
  <c r="N464" i="8"/>
  <c r="X463" i="8"/>
  <c r="Y463" i="8" s="1"/>
  <c r="W463" i="8"/>
  <c r="I463" i="8" s="1"/>
  <c r="H463" i="8" s="1"/>
  <c r="N463" i="8"/>
  <c r="X462" i="8"/>
  <c r="W462" i="8"/>
  <c r="I462" i="8" s="1"/>
  <c r="H462" i="8" s="1"/>
  <c r="N462" i="8"/>
  <c r="X461" i="8"/>
  <c r="Y461" i="8" s="1"/>
  <c r="W461" i="8"/>
  <c r="I461" i="8" s="1"/>
  <c r="H461" i="8" s="1"/>
  <c r="N461" i="8"/>
  <c r="X460" i="8"/>
  <c r="Y460" i="8" s="1"/>
  <c r="W460" i="8"/>
  <c r="I460" i="8" s="1"/>
  <c r="H460" i="8" s="1"/>
  <c r="N460" i="8"/>
  <c r="X459" i="8"/>
  <c r="W459" i="8"/>
  <c r="I459" i="8" s="1"/>
  <c r="H459" i="8" s="1"/>
  <c r="N459" i="8"/>
  <c r="X458" i="8"/>
  <c r="Z458" i="8" s="1"/>
  <c r="W458" i="8"/>
  <c r="I458" i="8" s="1"/>
  <c r="H458" i="8" s="1"/>
  <c r="N458" i="8"/>
  <c r="X457" i="8"/>
  <c r="W457" i="8"/>
  <c r="I457" i="8" s="1"/>
  <c r="H457" i="8" s="1"/>
  <c r="N457" i="8"/>
  <c r="X456" i="8"/>
  <c r="Y456" i="8" s="1"/>
  <c r="W456" i="8"/>
  <c r="I456" i="8" s="1"/>
  <c r="H456" i="8" s="1"/>
  <c r="N456" i="8"/>
  <c r="X455" i="8"/>
  <c r="Y455" i="8" s="1"/>
  <c r="W455" i="8"/>
  <c r="I455" i="8" s="1"/>
  <c r="H455" i="8" s="1"/>
  <c r="N455" i="8"/>
  <c r="X454" i="8"/>
  <c r="Z454" i="8" s="1"/>
  <c r="W454" i="8"/>
  <c r="I454" i="8" s="1"/>
  <c r="H454" i="8" s="1"/>
  <c r="N454" i="8"/>
  <c r="X453" i="8"/>
  <c r="W453" i="8"/>
  <c r="I453" i="8" s="1"/>
  <c r="H453" i="8" s="1"/>
  <c r="N453" i="8"/>
  <c r="X452" i="8"/>
  <c r="W452" i="8"/>
  <c r="I452" i="8" s="1"/>
  <c r="H452" i="8" s="1"/>
  <c r="N452" i="8"/>
  <c r="X451" i="8"/>
  <c r="W451" i="8"/>
  <c r="I451" i="8" s="1"/>
  <c r="H451" i="8" s="1"/>
  <c r="N451" i="8"/>
  <c r="X450" i="8"/>
  <c r="W450" i="8"/>
  <c r="I450" i="8" s="1"/>
  <c r="H450" i="8" s="1"/>
  <c r="N450" i="8"/>
  <c r="X449" i="8"/>
  <c r="Z449" i="8" s="1"/>
  <c r="W449" i="8"/>
  <c r="I449" i="8" s="1"/>
  <c r="H449" i="8" s="1"/>
  <c r="N449" i="8"/>
  <c r="X448" i="8"/>
  <c r="Y448" i="8" s="1"/>
  <c r="W448" i="8"/>
  <c r="I448" i="8" s="1"/>
  <c r="H448" i="8" s="1"/>
  <c r="N448" i="8"/>
  <c r="X447" i="8"/>
  <c r="W447" i="8"/>
  <c r="I447" i="8" s="1"/>
  <c r="H447" i="8" s="1"/>
  <c r="N447" i="8"/>
  <c r="X446" i="8"/>
  <c r="W446" i="8"/>
  <c r="I446" i="8" s="1"/>
  <c r="H446" i="8" s="1"/>
  <c r="N446" i="8"/>
  <c r="X445" i="8"/>
  <c r="W445" i="8"/>
  <c r="I445" i="8" s="1"/>
  <c r="H445" i="8" s="1"/>
  <c r="N445" i="8"/>
  <c r="X444" i="8"/>
  <c r="Y444" i="8" s="1"/>
  <c r="W444" i="8"/>
  <c r="I444" i="8" s="1"/>
  <c r="H444" i="8" s="1"/>
  <c r="N444" i="8"/>
  <c r="X443" i="8"/>
  <c r="Y443" i="8" s="1"/>
  <c r="W443" i="8"/>
  <c r="I443" i="8" s="1"/>
  <c r="H443" i="8" s="1"/>
  <c r="N443" i="8"/>
  <c r="X442" i="8"/>
  <c r="W442" i="8"/>
  <c r="I442" i="8" s="1"/>
  <c r="H442" i="8" s="1"/>
  <c r="N442" i="8"/>
  <c r="X441" i="8"/>
  <c r="W441" i="8"/>
  <c r="I441" i="8" s="1"/>
  <c r="H441" i="8" s="1"/>
  <c r="N441" i="8"/>
  <c r="X440" i="8"/>
  <c r="Z440" i="8" s="1"/>
  <c r="W440" i="8"/>
  <c r="I440" i="8" s="1"/>
  <c r="H440" i="8" s="1"/>
  <c r="N440" i="8"/>
  <c r="X439" i="8"/>
  <c r="Y439" i="8" s="1"/>
  <c r="W439" i="8"/>
  <c r="I439" i="8" s="1"/>
  <c r="H439" i="8" s="1"/>
  <c r="N439" i="8"/>
  <c r="X438" i="8"/>
  <c r="Z438" i="8" s="1"/>
  <c r="W438" i="8"/>
  <c r="I438" i="8" s="1"/>
  <c r="H438" i="8" s="1"/>
  <c r="N438" i="8"/>
  <c r="X437" i="8"/>
  <c r="W437" i="8"/>
  <c r="I437" i="8" s="1"/>
  <c r="H437" i="8" s="1"/>
  <c r="N437" i="8"/>
  <c r="X436" i="8"/>
  <c r="W436" i="8"/>
  <c r="I436" i="8" s="1"/>
  <c r="H436" i="8" s="1"/>
  <c r="N436" i="8"/>
  <c r="X435" i="8"/>
  <c r="W435" i="8"/>
  <c r="I435" i="8" s="1"/>
  <c r="H435" i="8" s="1"/>
  <c r="N435" i="8"/>
  <c r="X434" i="8"/>
  <c r="Y434" i="8" s="1"/>
  <c r="W434" i="8"/>
  <c r="I434" i="8" s="1"/>
  <c r="H434" i="8" s="1"/>
  <c r="N434" i="8"/>
  <c r="X433" i="8"/>
  <c r="W433" i="8"/>
  <c r="I433" i="8" s="1"/>
  <c r="H433" i="8" s="1"/>
  <c r="N433" i="8"/>
  <c r="X432" i="8"/>
  <c r="Z432" i="8" s="1"/>
  <c r="W432" i="8"/>
  <c r="I432" i="8" s="1"/>
  <c r="H432" i="8" s="1"/>
  <c r="N432" i="8"/>
  <c r="X431" i="8"/>
  <c r="Z431" i="8" s="1"/>
  <c r="W431" i="8"/>
  <c r="I431" i="8" s="1"/>
  <c r="H431" i="8" s="1"/>
  <c r="N431" i="8"/>
  <c r="X430" i="8"/>
  <c r="Z430" i="8" s="1"/>
  <c r="W430" i="8"/>
  <c r="I430" i="8" s="1"/>
  <c r="H430" i="8" s="1"/>
  <c r="N430" i="8"/>
  <c r="X429" i="8"/>
  <c r="W429" i="8"/>
  <c r="I429" i="8" s="1"/>
  <c r="H429" i="8" s="1"/>
  <c r="N429" i="8"/>
  <c r="X428" i="8"/>
  <c r="W428" i="8"/>
  <c r="I428" i="8" s="1"/>
  <c r="H428" i="8" s="1"/>
  <c r="N428" i="8"/>
  <c r="X427" i="8"/>
  <c r="Z427" i="8" s="1"/>
  <c r="W427" i="8"/>
  <c r="I427" i="8" s="1"/>
  <c r="H427" i="8" s="1"/>
  <c r="N427" i="8"/>
  <c r="X426" i="8"/>
  <c r="Z426" i="8" s="1"/>
  <c r="W426" i="8"/>
  <c r="I426" i="8" s="1"/>
  <c r="H426" i="8" s="1"/>
  <c r="N426" i="8"/>
  <c r="X425" i="8"/>
  <c r="W425" i="8"/>
  <c r="I425" i="8" s="1"/>
  <c r="H425" i="8" s="1"/>
  <c r="N425" i="8"/>
  <c r="X424" i="8"/>
  <c r="Y424" i="8" s="1"/>
  <c r="W424" i="8"/>
  <c r="I424" i="8" s="1"/>
  <c r="H424" i="8" s="1"/>
  <c r="N424" i="8"/>
  <c r="X423" i="8"/>
  <c r="Z423" i="8" s="1"/>
  <c r="W423" i="8"/>
  <c r="I423" i="8" s="1"/>
  <c r="H423" i="8" s="1"/>
  <c r="N423" i="8"/>
  <c r="X422" i="8"/>
  <c r="Z422" i="8" s="1"/>
  <c r="W422" i="8"/>
  <c r="I422" i="8" s="1"/>
  <c r="H422" i="8" s="1"/>
  <c r="N422" i="8"/>
  <c r="X421" i="8"/>
  <c r="W421" i="8"/>
  <c r="I421" i="8" s="1"/>
  <c r="H421" i="8" s="1"/>
  <c r="N421" i="8"/>
  <c r="X420" i="8"/>
  <c r="W420" i="8"/>
  <c r="I420" i="8" s="1"/>
  <c r="H420" i="8" s="1"/>
  <c r="N420" i="8"/>
  <c r="X419" i="8"/>
  <c r="Y419" i="8" s="1"/>
  <c r="W419" i="8"/>
  <c r="I419" i="8" s="1"/>
  <c r="H419" i="8" s="1"/>
  <c r="N419" i="8"/>
  <c r="X418" i="8"/>
  <c r="Z418" i="8" s="1"/>
  <c r="W418" i="8"/>
  <c r="I418" i="8" s="1"/>
  <c r="H418" i="8" s="1"/>
  <c r="N418" i="8"/>
  <c r="X417" i="8"/>
  <c r="W417" i="8"/>
  <c r="I417" i="8" s="1"/>
  <c r="H417" i="8" s="1"/>
  <c r="N417" i="8"/>
  <c r="X416" i="8"/>
  <c r="W416" i="8"/>
  <c r="I416" i="8" s="1"/>
  <c r="H416" i="8" s="1"/>
  <c r="N416" i="8"/>
  <c r="X415" i="8"/>
  <c r="Z415" i="8" s="1"/>
  <c r="W415" i="8"/>
  <c r="I415" i="8" s="1"/>
  <c r="H415" i="8" s="1"/>
  <c r="N415" i="8"/>
  <c r="X414" i="8"/>
  <c r="W414" i="8"/>
  <c r="I414" i="8" s="1"/>
  <c r="H414" i="8" s="1"/>
  <c r="N414" i="8"/>
  <c r="X413" i="8"/>
  <c r="W413" i="8"/>
  <c r="I413" i="8" s="1"/>
  <c r="H413" i="8" s="1"/>
  <c r="N413" i="8"/>
  <c r="X412" i="8"/>
  <c r="Y412" i="8" s="1"/>
  <c r="W412" i="8"/>
  <c r="I412" i="8" s="1"/>
  <c r="H412" i="8" s="1"/>
  <c r="N412" i="8"/>
  <c r="X411" i="8"/>
  <c r="Y411" i="8" s="1"/>
  <c r="W411" i="8"/>
  <c r="I411" i="8" s="1"/>
  <c r="H411" i="8" s="1"/>
  <c r="N411" i="8"/>
  <c r="X410" i="8"/>
  <c r="Z410" i="8" s="1"/>
  <c r="W410" i="8"/>
  <c r="I410" i="8" s="1"/>
  <c r="H410" i="8" s="1"/>
  <c r="N410" i="8"/>
  <c r="X409" i="8"/>
  <c r="Y409" i="8" s="1"/>
  <c r="W409" i="8"/>
  <c r="I409" i="8" s="1"/>
  <c r="H409" i="8" s="1"/>
  <c r="N409" i="8"/>
  <c r="X408" i="8"/>
  <c r="Y408" i="8" s="1"/>
  <c r="W408" i="8"/>
  <c r="I408" i="8" s="1"/>
  <c r="H408" i="8" s="1"/>
  <c r="N408" i="8"/>
  <c r="X407" i="8"/>
  <c r="Z407" i="8" s="1"/>
  <c r="W407" i="8"/>
  <c r="I407" i="8" s="1"/>
  <c r="H407" i="8" s="1"/>
  <c r="N407" i="8"/>
  <c r="X406" i="8"/>
  <c r="Z406" i="8" s="1"/>
  <c r="W406" i="8"/>
  <c r="I406" i="8" s="1"/>
  <c r="H406" i="8" s="1"/>
  <c r="N406" i="8"/>
  <c r="X405" i="8"/>
  <c r="Y405" i="8" s="1"/>
  <c r="W405" i="8"/>
  <c r="I405" i="8" s="1"/>
  <c r="H405" i="8" s="1"/>
  <c r="N405" i="8"/>
  <c r="X404" i="8"/>
  <c r="Y404" i="8" s="1"/>
  <c r="W404" i="8"/>
  <c r="I404" i="8" s="1"/>
  <c r="H404" i="8" s="1"/>
  <c r="N404" i="8"/>
  <c r="X403" i="8"/>
  <c r="Z403" i="8" s="1"/>
  <c r="W403" i="8"/>
  <c r="I403" i="8" s="1"/>
  <c r="H403" i="8" s="1"/>
  <c r="N403" i="8"/>
  <c r="X402" i="8"/>
  <c r="W402" i="8"/>
  <c r="I402" i="8" s="1"/>
  <c r="H402" i="8" s="1"/>
  <c r="N402" i="8"/>
  <c r="X401" i="8"/>
  <c r="Z401" i="8" s="1"/>
  <c r="W401" i="8"/>
  <c r="I401" i="8" s="1"/>
  <c r="H401" i="8" s="1"/>
  <c r="N401" i="8"/>
  <c r="X400" i="8"/>
  <c r="Z400" i="8" s="1"/>
  <c r="W400" i="8"/>
  <c r="I400" i="8" s="1"/>
  <c r="H400" i="8" s="1"/>
  <c r="N400" i="8"/>
  <c r="X399" i="8"/>
  <c r="W399" i="8"/>
  <c r="I399" i="8" s="1"/>
  <c r="H399" i="8" s="1"/>
  <c r="N399" i="8"/>
  <c r="X398" i="8"/>
  <c r="Z398" i="8" s="1"/>
  <c r="W398" i="8"/>
  <c r="I398" i="8" s="1"/>
  <c r="H398" i="8" s="1"/>
  <c r="N398" i="8"/>
  <c r="X397" i="8"/>
  <c r="Y397" i="8" s="1"/>
  <c r="W397" i="8"/>
  <c r="I397" i="8" s="1"/>
  <c r="H397" i="8" s="1"/>
  <c r="N397" i="8"/>
  <c r="X396" i="8"/>
  <c r="Z396" i="8" s="1"/>
  <c r="W396" i="8"/>
  <c r="I396" i="8" s="1"/>
  <c r="H396" i="8" s="1"/>
  <c r="N396" i="8"/>
  <c r="X395" i="8"/>
  <c r="Z395" i="8" s="1"/>
  <c r="W395" i="8"/>
  <c r="I395" i="8" s="1"/>
  <c r="H395" i="8" s="1"/>
  <c r="N395" i="8"/>
  <c r="X394" i="8"/>
  <c r="W394" i="8"/>
  <c r="I394" i="8" s="1"/>
  <c r="H394" i="8" s="1"/>
  <c r="N394" i="8"/>
  <c r="X393" i="8"/>
  <c r="Y393" i="8" s="1"/>
  <c r="W393" i="8"/>
  <c r="I393" i="8" s="1"/>
  <c r="H393" i="8" s="1"/>
  <c r="N393" i="8"/>
  <c r="X392" i="8"/>
  <c r="W392" i="8"/>
  <c r="I392" i="8" s="1"/>
  <c r="H392" i="8" s="1"/>
  <c r="N392" i="8"/>
  <c r="X391" i="8"/>
  <c r="Z391" i="8" s="1"/>
  <c r="W391" i="8"/>
  <c r="I391" i="8" s="1"/>
  <c r="H391" i="8" s="1"/>
  <c r="N391" i="8"/>
  <c r="X390" i="8"/>
  <c r="W390" i="8"/>
  <c r="I390" i="8" s="1"/>
  <c r="H390" i="8" s="1"/>
  <c r="N390" i="8"/>
  <c r="X389" i="8"/>
  <c r="W389" i="8"/>
  <c r="I389" i="8" s="1"/>
  <c r="H389" i="8" s="1"/>
  <c r="N389" i="8"/>
  <c r="X388" i="8"/>
  <c r="Y388" i="8" s="1"/>
  <c r="W388" i="8"/>
  <c r="I388" i="8" s="1"/>
  <c r="H388" i="8" s="1"/>
  <c r="N388" i="8"/>
  <c r="X387" i="8"/>
  <c r="Y387" i="8" s="1"/>
  <c r="W387" i="8"/>
  <c r="I387" i="8" s="1"/>
  <c r="H387" i="8" s="1"/>
  <c r="N387" i="8"/>
  <c r="X386" i="8"/>
  <c r="Z386" i="8" s="1"/>
  <c r="W386" i="8"/>
  <c r="I386" i="8" s="1"/>
  <c r="H386" i="8" s="1"/>
  <c r="N386" i="8"/>
  <c r="X385" i="8"/>
  <c r="W385" i="8"/>
  <c r="I385" i="8" s="1"/>
  <c r="H385" i="8" s="1"/>
  <c r="N385" i="8"/>
  <c r="X384" i="8"/>
  <c r="Z384" i="8" s="1"/>
  <c r="W384" i="8"/>
  <c r="I384" i="8" s="1"/>
  <c r="H384" i="8" s="1"/>
  <c r="N384" i="8"/>
  <c r="X383" i="8"/>
  <c r="Y383" i="8" s="1"/>
  <c r="W383" i="8"/>
  <c r="I383" i="8" s="1"/>
  <c r="H383" i="8" s="1"/>
  <c r="N383" i="8"/>
  <c r="X382" i="8"/>
  <c r="W382" i="8"/>
  <c r="I382" i="8" s="1"/>
  <c r="H382" i="8" s="1"/>
  <c r="N382" i="8"/>
  <c r="X381" i="8"/>
  <c r="Z381" i="8" s="1"/>
  <c r="W381" i="8"/>
  <c r="I381" i="8" s="1"/>
  <c r="H381" i="8" s="1"/>
  <c r="N381" i="8"/>
  <c r="X380" i="8"/>
  <c r="Y380" i="8" s="1"/>
  <c r="W380" i="8"/>
  <c r="I380" i="8" s="1"/>
  <c r="H380" i="8" s="1"/>
  <c r="N380" i="8"/>
  <c r="X379" i="8"/>
  <c r="Y379" i="8" s="1"/>
  <c r="W379" i="8"/>
  <c r="I379" i="8" s="1"/>
  <c r="H379" i="8" s="1"/>
  <c r="N379" i="8"/>
  <c r="X378" i="8"/>
  <c r="Y378" i="8" s="1"/>
  <c r="W378" i="8"/>
  <c r="I378" i="8" s="1"/>
  <c r="H378" i="8" s="1"/>
  <c r="N378" i="8"/>
  <c r="X377" i="8"/>
  <c r="Y377" i="8" s="1"/>
  <c r="W377" i="8"/>
  <c r="I377" i="8" s="1"/>
  <c r="H377" i="8" s="1"/>
  <c r="N377" i="8"/>
  <c r="X376" i="8"/>
  <c r="Z376" i="8" s="1"/>
  <c r="W376" i="8"/>
  <c r="I376" i="8" s="1"/>
  <c r="H376" i="8" s="1"/>
  <c r="N376" i="8"/>
  <c r="X375" i="8"/>
  <c r="W375" i="8"/>
  <c r="I375" i="8" s="1"/>
  <c r="H375" i="8" s="1"/>
  <c r="N375" i="8"/>
  <c r="X374" i="8"/>
  <c r="Y374" i="8" s="1"/>
  <c r="W374" i="8"/>
  <c r="I374" i="8" s="1"/>
  <c r="H374" i="8" s="1"/>
  <c r="N374" i="8"/>
  <c r="X373" i="8"/>
  <c r="Y373" i="8" s="1"/>
  <c r="W373" i="8"/>
  <c r="I373" i="8" s="1"/>
  <c r="H373" i="8" s="1"/>
  <c r="N373" i="8"/>
  <c r="X372" i="8"/>
  <c r="Z372" i="8" s="1"/>
  <c r="W372" i="8"/>
  <c r="I372" i="8" s="1"/>
  <c r="H372" i="8" s="1"/>
  <c r="N372" i="8"/>
  <c r="X371" i="8"/>
  <c r="W371" i="8"/>
  <c r="I371" i="8" s="1"/>
  <c r="H371" i="8" s="1"/>
  <c r="N371" i="8"/>
  <c r="X370" i="8"/>
  <c r="Z370" i="8" s="1"/>
  <c r="W370" i="8"/>
  <c r="I370" i="8" s="1"/>
  <c r="H370" i="8" s="1"/>
  <c r="N370" i="8"/>
  <c r="X369" i="8"/>
  <c r="Y369" i="8" s="1"/>
  <c r="W369" i="8"/>
  <c r="I369" i="8" s="1"/>
  <c r="H369" i="8" s="1"/>
  <c r="N369" i="8"/>
  <c r="X368" i="8"/>
  <c r="W368" i="8"/>
  <c r="I368" i="8" s="1"/>
  <c r="H368" i="8" s="1"/>
  <c r="N368" i="8"/>
  <c r="X367" i="8"/>
  <c r="Z367" i="8" s="1"/>
  <c r="W367" i="8"/>
  <c r="I367" i="8" s="1"/>
  <c r="H367" i="8" s="1"/>
  <c r="N367" i="8"/>
  <c r="X366" i="8"/>
  <c r="W366" i="8"/>
  <c r="I366" i="8" s="1"/>
  <c r="H366" i="8" s="1"/>
  <c r="N366" i="8"/>
  <c r="X365" i="8"/>
  <c r="W365" i="8"/>
  <c r="I365" i="8" s="1"/>
  <c r="H365" i="8" s="1"/>
  <c r="N365" i="8"/>
  <c r="X364" i="8"/>
  <c r="Y364" i="8" s="1"/>
  <c r="W364" i="8"/>
  <c r="I364" i="8" s="1"/>
  <c r="H364" i="8" s="1"/>
  <c r="N364" i="8"/>
  <c r="X363" i="8"/>
  <c r="W363" i="8"/>
  <c r="I363" i="8" s="1"/>
  <c r="H363" i="8" s="1"/>
  <c r="N363" i="8"/>
  <c r="X362" i="8"/>
  <c r="Z362" i="8" s="1"/>
  <c r="W362" i="8"/>
  <c r="I362" i="8" s="1"/>
  <c r="H362" i="8" s="1"/>
  <c r="N362" i="8"/>
  <c r="X361" i="8"/>
  <c r="Y361" i="8" s="1"/>
  <c r="W361" i="8"/>
  <c r="I361" i="8" s="1"/>
  <c r="H361" i="8" s="1"/>
  <c r="N361" i="8"/>
  <c r="X360" i="8"/>
  <c r="W360" i="8"/>
  <c r="I360" i="8" s="1"/>
  <c r="H360" i="8" s="1"/>
  <c r="N360" i="8"/>
  <c r="X359" i="8"/>
  <c r="Y359" i="8" s="1"/>
  <c r="W359" i="8"/>
  <c r="I359" i="8" s="1"/>
  <c r="H359" i="8" s="1"/>
  <c r="N359" i="8"/>
  <c r="X358" i="8"/>
  <c r="W358" i="8"/>
  <c r="I358" i="8" s="1"/>
  <c r="H358" i="8" s="1"/>
  <c r="N358" i="8"/>
  <c r="X357" i="8"/>
  <c r="Z357" i="8" s="1"/>
  <c r="W357" i="8"/>
  <c r="I357" i="8" s="1"/>
  <c r="H357" i="8" s="1"/>
  <c r="N357" i="8"/>
  <c r="X356" i="8"/>
  <c r="W356" i="8"/>
  <c r="I356" i="8" s="1"/>
  <c r="N356" i="8"/>
  <c r="X355" i="8"/>
  <c r="Z355" i="8" s="1"/>
  <c r="W355" i="8"/>
  <c r="I355" i="8" s="1"/>
  <c r="H355" i="8" s="1"/>
  <c r="N355" i="8"/>
  <c r="X354" i="8"/>
  <c r="Y354" i="8" s="1"/>
  <c r="W354" i="8"/>
  <c r="I354" i="8" s="1"/>
  <c r="H354" i="8" s="1"/>
  <c r="N354" i="8"/>
  <c r="X353" i="8"/>
  <c r="Z353" i="8" s="1"/>
  <c r="W353" i="8"/>
  <c r="I353" i="8" s="1"/>
  <c r="H353" i="8" s="1"/>
  <c r="N353" i="8"/>
  <c r="X352" i="8"/>
  <c r="Z352" i="8" s="1"/>
  <c r="W352" i="8"/>
  <c r="I352" i="8" s="1"/>
  <c r="H352" i="8" s="1"/>
  <c r="N352" i="8"/>
  <c r="X351" i="8"/>
  <c r="Y351" i="8" s="1"/>
  <c r="W351" i="8"/>
  <c r="I351" i="8" s="1"/>
  <c r="H351" i="8" s="1"/>
  <c r="N351" i="8"/>
  <c r="X350" i="8"/>
  <c r="Y350" i="8" s="1"/>
  <c r="W350" i="8"/>
  <c r="I350" i="8" s="1"/>
  <c r="H350" i="8" s="1"/>
  <c r="N350" i="8"/>
  <c r="X349" i="8"/>
  <c r="W349" i="8"/>
  <c r="I349" i="8" s="1"/>
  <c r="H349" i="8" s="1"/>
  <c r="N349" i="8"/>
  <c r="X348" i="8"/>
  <c r="Z348" i="8" s="1"/>
  <c r="W348" i="8"/>
  <c r="I348" i="8" s="1"/>
  <c r="H348" i="8" s="1"/>
  <c r="N348" i="8"/>
  <c r="X347" i="8"/>
  <c r="W347" i="8"/>
  <c r="I347" i="8" s="1"/>
  <c r="H347" i="8" s="1"/>
  <c r="N347" i="8"/>
  <c r="X346" i="8"/>
  <c r="Z346" i="8" s="1"/>
  <c r="W346" i="8"/>
  <c r="I346" i="8" s="1"/>
  <c r="H346" i="8" s="1"/>
  <c r="N346" i="8"/>
  <c r="X345" i="8"/>
  <c r="Y345" i="8" s="1"/>
  <c r="W345" i="8"/>
  <c r="I345" i="8" s="1"/>
  <c r="H345" i="8" s="1"/>
  <c r="N345" i="8"/>
  <c r="X344" i="8"/>
  <c r="W344" i="8"/>
  <c r="I344" i="8" s="1"/>
  <c r="H344" i="8" s="1"/>
  <c r="N344" i="8"/>
  <c r="X343" i="8"/>
  <c r="Z343" i="8" s="1"/>
  <c r="W343" i="8"/>
  <c r="I343" i="8" s="1"/>
  <c r="H343" i="8" s="1"/>
  <c r="N343" i="8"/>
  <c r="X342" i="8"/>
  <c r="Z342" i="8" s="1"/>
  <c r="W342" i="8"/>
  <c r="I342" i="8" s="1"/>
  <c r="H342" i="8" s="1"/>
  <c r="N342" i="8"/>
  <c r="X341" i="8"/>
  <c r="Y341" i="8" s="1"/>
  <c r="W341" i="8"/>
  <c r="I341" i="8" s="1"/>
  <c r="H341" i="8" s="1"/>
  <c r="N341" i="8"/>
  <c r="X340" i="8"/>
  <c r="Y340" i="8" s="1"/>
  <c r="W340" i="8"/>
  <c r="I340" i="8" s="1"/>
  <c r="H340" i="8" s="1"/>
  <c r="N340" i="8"/>
  <c r="X339" i="8"/>
  <c r="Y339" i="8" s="1"/>
  <c r="W339" i="8"/>
  <c r="I339" i="8" s="1"/>
  <c r="H339" i="8" s="1"/>
  <c r="N339" i="8"/>
  <c r="X338" i="8"/>
  <c r="Z338" i="8" s="1"/>
  <c r="W338" i="8"/>
  <c r="I338" i="8" s="1"/>
  <c r="H338" i="8" s="1"/>
  <c r="N338" i="8"/>
  <c r="X337" i="8"/>
  <c r="W337" i="8"/>
  <c r="I337" i="8" s="1"/>
  <c r="H337" i="8" s="1"/>
  <c r="N337" i="8"/>
  <c r="X336" i="8"/>
  <c r="Z336" i="8" s="1"/>
  <c r="W336" i="8"/>
  <c r="I336" i="8" s="1"/>
  <c r="H336" i="8" s="1"/>
  <c r="N336" i="8"/>
  <c r="X335" i="8"/>
  <c r="Y335" i="8" s="1"/>
  <c r="W335" i="8"/>
  <c r="I335" i="8" s="1"/>
  <c r="H335" i="8" s="1"/>
  <c r="N335" i="8"/>
  <c r="X334" i="8"/>
  <c r="Z334" i="8" s="1"/>
  <c r="W334" i="8"/>
  <c r="I334" i="8" s="1"/>
  <c r="H334" i="8" s="1"/>
  <c r="N334" i="8"/>
  <c r="X333" i="8"/>
  <c r="W333" i="8"/>
  <c r="I333" i="8" s="1"/>
  <c r="H333" i="8" s="1"/>
  <c r="N333" i="8"/>
  <c r="X332" i="8"/>
  <c r="Y332" i="8" s="1"/>
  <c r="W332" i="8"/>
  <c r="I332" i="8" s="1"/>
  <c r="H332" i="8" s="1"/>
  <c r="N332" i="8"/>
  <c r="X331" i="8"/>
  <c r="Z331" i="8" s="1"/>
  <c r="W331" i="8"/>
  <c r="I331" i="8" s="1"/>
  <c r="H331" i="8" s="1"/>
  <c r="N331" i="8"/>
  <c r="X330" i="8"/>
  <c r="Z330" i="8" s="1"/>
  <c r="W330" i="8"/>
  <c r="I330" i="8" s="1"/>
  <c r="H330" i="8" s="1"/>
  <c r="N330" i="8"/>
  <c r="X329" i="8"/>
  <c r="W329" i="8"/>
  <c r="I329" i="8" s="1"/>
  <c r="H329" i="8" s="1"/>
  <c r="N329" i="8"/>
  <c r="X328" i="8"/>
  <c r="W328" i="8"/>
  <c r="I328" i="8" s="1"/>
  <c r="H328" i="8" s="1"/>
  <c r="N328" i="8"/>
  <c r="X327" i="8"/>
  <c r="Z327" i="8" s="1"/>
  <c r="W327" i="8"/>
  <c r="I327" i="8" s="1"/>
  <c r="H327" i="8" s="1"/>
  <c r="N327" i="8"/>
  <c r="X326" i="8"/>
  <c r="Z326" i="8" s="1"/>
  <c r="W326" i="8"/>
  <c r="I326" i="8" s="1"/>
  <c r="H326" i="8" s="1"/>
  <c r="N326" i="8"/>
  <c r="X325" i="8"/>
  <c r="W325" i="8"/>
  <c r="I325" i="8" s="1"/>
  <c r="H325" i="8" s="1"/>
  <c r="N325" i="8"/>
  <c r="X324" i="8"/>
  <c r="Z324" i="8" s="1"/>
  <c r="W324" i="8"/>
  <c r="I324" i="8" s="1"/>
  <c r="H324" i="8" s="1"/>
  <c r="N324" i="8"/>
  <c r="X323" i="8"/>
  <c r="Z323" i="8" s="1"/>
  <c r="W323" i="8"/>
  <c r="I323" i="8" s="1"/>
  <c r="H323" i="8" s="1"/>
  <c r="N323" i="8"/>
  <c r="X322" i="8"/>
  <c r="W322" i="8"/>
  <c r="I322" i="8" s="1"/>
  <c r="H322" i="8" s="1"/>
  <c r="N322" i="8"/>
  <c r="X321" i="8"/>
  <c r="Y321" i="8" s="1"/>
  <c r="W321" i="8"/>
  <c r="I321" i="8" s="1"/>
  <c r="H321" i="8" s="1"/>
  <c r="N321" i="8"/>
  <c r="X320" i="8"/>
  <c r="Y320" i="8" s="1"/>
  <c r="W320" i="8"/>
  <c r="I320" i="8" s="1"/>
  <c r="H320" i="8" s="1"/>
  <c r="N320" i="8"/>
  <c r="X319" i="8"/>
  <c r="W319" i="8"/>
  <c r="I319" i="8" s="1"/>
  <c r="H319" i="8" s="1"/>
  <c r="N319" i="8"/>
  <c r="X318" i="8"/>
  <c r="Z318" i="8" s="1"/>
  <c r="W318" i="8"/>
  <c r="I318" i="8" s="1"/>
  <c r="H318" i="8" s="1"/>
  <c r="N318" i="8"/>
  <c r="X317" i="8"/>
  <c r="W317" i="8"/>
  <c r="I317" i="8" s="1"/>
  <c r="H317" i="8" s="1"/>
  <c r="N317" i="8"/>
  <c r="X316" i="8"/>
  <c r="Z316" i="8" s="1"/>
  <c r="W316" i="8"/>
  <c r="I316" i="8" s="1"/>
  <c r="H316" i="8" s="1"/>
  <c r="N316" i="8"/>
  <c r="X315" i="8"/>
  <c r="W315" i="8"/>
  <c r="I315" i="8" s="1"/>
  <c r="H315" i="8" s="1"/>
  <c r="N315" i="8"/>
  <c r="X314" i="8"/>
  <c r="Z314" i="8" s="1"/>
  <c r="W314" i="8"/>
  <c r="I314" i="8" s="1"/>
  <c r="H314" i="8" s="1"/>
  <c r="N314" i="8"/>
  <c r="X313" i="8"/>
  <c r="Y313" i="8" s="1"/>
  <c r="W313" i="8"/>
  <c r="I313" i="8" s="1"/>
  <c r="H313" i="8" s="1"/>
  <c r="N313" i="8"/>
  <c r="X312" i="8"/>
  <c r="Z312" i="8" s="1"/>
  <c r="W312" i="8"/>
  <c r="I312" i="8" s="1"/>
  <c r="H312" i="8" s="1"/>
  <c r="N312" i="8"/>
  <c r="X311" i="8"/>
  <c r="Y311" i="8" s="1"/>
  <c r="W311" i="8"/>
  <c r="I311" i="8" s="1"/>
  <c r="H311" i="8" s="1"/>
  <c r="N311" i="8"/>
  <c r="X310" i="8"/>
  <c r="W310" i="8"/>
  <c r="I310" i="8" s="1"/>
  <c r="H310" i="8" s="1"/>
  <c r="N310" i="8"/>
  <c r="X309" i="8"/>
  <c r="Z309" i="8" s="1"/>
  <c r="W309" i="8"/>
  <c r="I309" i="8" s="1"/>
  <c r="H309" i="8" s="1"/>
  <c r="N309" i="8"/>
  <c r="X308" i="8"/>
  <c r="W308" i="8"/>
  <c r="I308" i="8" s="1"/>
  <c r="H308" i="8" s="1"/>
  <c r="N308" i="8"/>
  <c r="X307" i="8"/>
  <c r="Y307" i="8" s="1"/>
  <c r="W307" i="8"/>
  <c r="I307" i="8" s="1"/>
  <c r="H307" i="8" s="1"/>
  <c r="N307" i="8"/>
  <c r="X306" i="8"/>
  <c r="W306" i="8"/>
  <c r="I306" i="8" s="1"/>
  <c r="H306" i="8" s="1"/>
  <c r="N306" i="8"/>
  <c r="X305" i="8"/>
  <c r="Y305" i="8" s="1"/>
  <c r="W305" i="8"/>
  <c r="I305" i="8" s="1"/>
  <c r="H305" i="8" s="1"/>
  <c r="N305" i="8"/>
  <c r="X304" i="8"/>
  <c r="W304" i="8"/>
  <c r="I304" i="8" s="1"/>
  <c r="H304" i="8" s="1"/>
  <c r="N304" i="8"/>
  <c r="X303" i="8"/>
  <c r="Z303" i="8" s="1"/>
  <c r="W303" i="8"/>
  <c r="I303" i="8" s="1"/>
  <c r="H303" i="8" s="1"/>
  <c r="N303" i="8"/>
  <c r="X302" i="8"/>
  <c r="W302" i="8"/>
  <c r="I302" i="8" s="1"/>
  <c r="H302" i="8" s="1"/>
  <c r="N302" i="8"/>
  <c r="X301" i="8"/>
  <c r="Z301" i="8" s="1"/>
  <c r="W301" i="8"/>
  <c r="I301" i="8" s="1"/>
  <c r="H301" i="8" s="1"/>
  <c r="N301" i="8"/>
  <c r="X300" i="8"/>
  <c r="W300" i="8"/>
  <c r="I300" i="8" s="1"/>
  <c r="H300" i="8" s="1"/>
  <c r="N300" i="8"/>
  <c r="X299" i="8"/>
  <c r="W299" i="8"/>
  <c r="I299" i="8" s="1"/>
  <c r="H299" i="8" s="1"/>
  <c r="N299" i="8"/>
  <c r="X298" i="8"/>
  <c r="W298" i="8"/>
  <c r="I298" i="8" s="1"/>
  <c r="H298" i="8" s="1"/>
  <c r="N298" i="8"/>
  <c r="X297" i="8"/>
  <c r="Y297" i="8" s="1"/>
  <c r="W297" i="8"/>
  <c r="I297" i="8" s="1"/>
  <c r="H297" i="8" s="1"/>
  <c r="N297" i="8"/>
  <c r="X296" i="8"/>
  <c r="Z296" i="8" s="1"/>
  <c r="N296" i="8"/>
  <c r="X295" i="8"/>
  <c r="Z295" i="8" s="1"/>
  <c r="W295" i="8"/>
  <c r="I295" i="8" s="1"/>
  <c r="H295" i="8" s="1"/>
  <c r="N295" i="8"/>
  <c r="X294" i="8"/>
  <c r="W294" i="8"/>
  <c r="I294" i="8" s="1"/>
  <c r="H294" i="8" s="1"/>
  <c r="N294" i="8"/>
  <c r="X293" i="8"/>
  <c r="W293" i="8"/>
  <c r="I293" i="8" s="1"/>
  <c r="H293" i="8" s="1"/>
  <c r="N293" i="8"/>
  <c r="X292" i="8"/>
  <c r="W292" i="8"/>
  <c r="I292" i="8" s="1"/>
  <c r="H292" i="8" s="1"/>
  <c r="N292" i="8"/>
  <c r="X291" i="8"/>
  <c r="Z291" i="8" s="1"/>
  <c r="W291" i="8"/>
  <c r="I291" i="8" s="1"/>
  <c r="H291" i="8" s="1"/>
  <c r="N291" i="8"/>
  <c r="X290" i="8"/>
  <c r="W290" i="8"/>
  <c r="I290" i="8" s="1"/>
  <c r="H290" i="8" s="1"/>
  <c r="N290" i="8"/>
  <c r="X289" i="8"/>
  <c r="Z289" i="8" s="1"/>
  <c r="W289" i="8"/>
  <c r="I289" i="8" s="1"/>
  <c r="H289" i="8" s="1"/>
  <c r="N289" i="8"/>
  <c r="X288" i="8"/>
  <c r="Y288" i="8" s="1"/>
  <c r="N288" i="8"/>
  <c r="X287" i="8"/>
  <c r="Z287" i="8" s="1"/>
  <c r="W287" i="8"/>
  <c r="I287" i="8" s="1"/>
  <c r="H287" i="8" s="1"/>
  <c r="N287" i="8"/>
  <c r="X286" i="8"/>
  <c r="W286" i="8"/>
  <c r="I286" i="8" s="1"/>
  <c r="H286" i="8" s="1"/>
  <c r="N286" i="8"/>
  <c r="X285" i="8"/>
  <c r="Y285" i="8" s="1"/>
  <c r="W285" i="8"/>
  <c r="I285" i="8" s="1"/>
  <c r="H285" i="8" s="1"/>
  <c r="N285" i="8"/>
  <c r="X284" i="8"/>
  <c r="Z284" i="8" s="1"/>
  <c r="W284" i="8"/>
  <c r="I284" i="8" s="1"/>
  <c r="H284" i="8" s="1"/>
  <c r="N284" i="8"/>
  <c r="X283" i="8"/>
  <c r="Z283" i="8" s="1"/>
  <c r="W283" i="8"/>
  <c r="I283" i="8" s="1"/>
  <c r="H283" i="8" s="1"/>
  <c r="N283" i="8"/>
  <c r="X282" i="8"/>
  <c r="W282" i="8"/>
  <c r="I282" i="8" s="1"/>
  <c r="H282" i="8" s="1"/>
  <c r="N282" i="8"/>
  <c r="X281" i="8"/>
  <c r="Y281" i="8" s="1"/>
  <c r="W281" i="8"/>
  <c r="I281" i="8" s="1"/>
  <c r="H281" i="8" s="1"/>
  <c r="N281" i="8"/>
  <c r="X280" i="8"/>
  <c r="W280" i="8"/>
  <c r="I280" i="8" s="1"/>
  <c r="H280" i="8" s="1"/>
  <c r="N280" i="8"/>
  <c r="X279" i="8"/>
  <c r="Y279" i="8" s="1"/>
  <c r="W279" i="8"/>
  <c r="I279" i="8" s="1"/>
  <c r="H279" i="8" s="1"/>
  <c r="N279" i="8"/>
  <c r="X278" i="8"/>
  <c r="Y278" i="8" s="1"/>
  <c r="W278" i="8"/>
  <c r="I278" i="8" s="1"/>
  <c r="H278" i="8" s="1"/>
  <c r="N278" i="8"/>
  <c r="X277" i="8"/>
  <c r="Z277" i="8" s="1"/>
  <c r="W277" i="8"/>
  <c r="I277" i="8" s="1"/>
  <c r="H277" i="8" s="1"/>
  <c r="N277" i="8"/>
  <c r="X276" i="8"/>
  <c r="Z276" i="8" s="1"/>
  <c r="W276" i="8"/>
  <c r="I276" i="8" s="1"/>
  <c r="H276" i="8" s="1"/>
  <c r="N276" i="8"/>
  <c r="X275" i="8"/>
  <c r="Z275" i="8" s="1"/>
  <c r="W275" i="8"/>
  <c r="I275" i="8" s="1"/>
  <c r="H275" i="8" s="1"/>
  <c r="N275" i="8"/>
  <c r="X274" i="8"/>
  <c r="Z274" i="8" s="1"/>
  <c r="W274" i="8"/>
  <c r="I274" i="8" s="1"/>
  <c r="H274" i="8" s="1"/>
  <c r="N274" i="8"/>
  <c r="X273" i="8"/>
  <c r="Y273" i="8" s="1"/>
  <c r="W273" i="8"/>
  <c r="I273" i="8" s="1"/>
  <c r="H273" i="8" s="1"/>
  <c r="N273" i="8"/>
  <c r="X272" i="8"/>
  <c r="W272" i="8"/>
  <c r="I272" i="8" s="1"/>
  <c r="H272" i="8" s="1"/>
  <c r="N272" i="8"/>
  <c r="X271" i="8"/>
  <c r="Z271" i="8" s="1"/>
  <c r="W271" i="8"/>
  <c r="I271" i="8" s="1"/>
  <c r="H271" i="8" s="1"/>
  <c r="N271" i="8"/>
  <c r="X270" i="8"/>
  <c r="W270" i="8"/>
  <c r="I270" i="8" s="1"/>
  <c r="H270" i="8" s="1"/>
  <c r="N270" i="8"/>
  <c r="X269" i="8"/>
  <c r="Y269" i="8" s="1"/>
  <c r="N269" i="8"/>
  <c r="X268" i="8"/>
  <c r="Y268" i="8" s="1"/>
  <c r="W268" i="8"/>
  <c r="I268" i="8" s="1"/>
  <c r="H268" i="8" s="1"/>
  <c r="N268" i="8"/>
  <c r="X267" i="8"/>
  <c r="Z267" i="8" s="1"/>
  <c r="W267" i="8"/>
  <c r="I267" i="8" s="1"/>
  <c r="H267" i="8" s="1"/>
  <c r="N267" i="8"/>
  <c r="X266" i="8"/>
  <c r="Z266" i="8" s="1"/>
  <c r="W266" i="8"/>
  <c r="I266" i="8" s="1"/>
  <c r="H266" i="8" s="1"/>
  <c r="N266" i="8"/>
  <c r="X265" i="8"/>
  <c r="Y265" i="8" s="1"/>
  <c r="W265" i="8"/>
  <c r="I265" i="8" s="1"/>
  <c r="H265" i="8" s="1"/>
  <c r="N265" i="8"/>
  <c r="X264" i="8"/>
  <c r="Z264" i="8" s="1"/>
  <c r="W264" i="8"/>
  <c r="I264" i="8" s="1"/>
  <c r="H264" i="8" s="1"/>
  <c r="N264" i="8"/>
  <c r="X263" i="8"/>
  <c r="Y263" i="8" s="1"/>
  <c r="W263" i="8"/>
  <c r="I263" i="8" s="1"/>
  <c r="H263" i="8" s="1"/>
  <c r="N263" i="8"/>
  <c r="X262" i="8"/>
  <c r="Y262" i="8" s="1"/>
  <c r="W262" i="8"/>
  <c r="I262" i="8" s="1"/>
  <c r="H262" i="8" s="1"/>
  <c r="N262" i="8"/>
  <c r="X261" i="8"/>
  <c r="Z261" i="8" s="1"/>
  <c r="W261" i="8"/>
  <c r="I261" i="8" s="1"/>
  <c r="H261" i="8" s="1"/>
  <c r="N261" i="8"/>
  <c r="X260" i="8"/>
  <c r="W260" i="8"/>
  <c r="I260" i="8" s="1"/>
  <c r="H260" i="8" s="1"/>
  <c r="N260" i="8"/>
  <c r="X259" i="8"/>
  <c r="Y259" i="8" s="1"/>
  <c r="W259" i="8"/>
  <c r="I259" i="8" s="1"/>
  <c r="H259" i="8" s="1"/>
  <c r="N259" i="8"/>
  <c r="X258" i="8"/>
  <c r="Y258" i="8" s="1"/>
  <c r="W258" i="8"/>
  <c r="I258" i="8" s="1"/>
  <c r="H258" i="8" s="1"/>
  <c r="N258" i="8"/>
  <c r="X257" i="8"/>
  <c r="Z257" i="8" s="1"/>
  <c r="W257" i="8"/>
  <c r="I257" i="8" s="1"/>
  <c r="H257" i="8" s="1"/>
  <c r="N257" i="8"/>
  <c r="X256" i="8"/>
  <c r="Z256" i="8" s="1"/>
  <c r="W256" i="8"/>
  <c r="I256" i="8" s="1"/>
  <c r="H256" i="8" s="1"/>
  <c r="N256" i="8"/>
  <c r="X255" i="8"/>
  <c r="Z255" i="8" s="1"/>
  <c r="N255" i="8"/>
  <c r="X254" i="8"/>
  <c r="Y254" i="8" s="1"/>
  <c r="W254" i="8"/>
  <c r="I254" i="8" s="1"/>
  <c r="H254" i="8" s="1"/>
  <c r="N254" i="8"/>
  <c r="X253" i="8"/>
  <c r="Z253" i="8" s="1"/>
  <c r="W253" i="8"/>
  <c r="I253" i="8" s="1"/>
  <c r="H253" i="8" s="1"/>
  <c r="N253" i="8"/>
  <c r="X252" i="8"/>
  <c r="Z252" i="8" s="1"/>
  <c r="W252" i="8"/>
  <c r="I252" i="8" s="1"/>
  <c r="H252" i="8" s="1"/>
  <c r="N252" i="8"/>
  <c r="X251" i="8"/>
  <c r="Z251" i="8" s="1"/>
  <c r="W251" i="8"/>
  <c r="I251" i="8" s="1"/>
  <c r="H251" i="8" s="1"/>
  <c r="N251" i="8"/>
  <c r="X250" i="8"/>
  <c r="Y250" i="8" s="1"/>
  <c r="W250" i="8"/>
  <c r="I250" i="8" s="1"/>
  <c r="H250" i="8" s="1"/>
  <c r="N250" i="8"/>
  <c r="X249" i="8"/>
  <c r="Y249" i="8" s="1"/>
  <c r="W249" i="8"/>
  <c r="I249" i="8" s="1"/>
  <c r="H249" i="8" s="1"/>
  <c r="N249" i="8"/>
  <c r="X248" i="8"/>
  <c r="Z248" i="8" s="1"/>
  <c r="W248" i="8"/>
  <c r="I248" i="8" s="1"/>
  <c r="H248" i="8" s="1"/>
  <c r="N248" i="8"/>
  <c r="X247" i="8"/>
  <c r="Y247" i="8" s="1"/>
  <c r="W247" i="8"/>
  <c r="I247" i="8" s="1"/>
  <c r="H247" i="8" s="1"/>
  <c r="N247" i="8"/>
  <c r="X246" i="8"/>
  <c r="Z246" i="8" s="1"/>
  <c r="W246" i="8"/>
  <c r="I246" i="8" s="1"/>
  <c r="N246" i="8"/>
  <c r="X245" i="8"/>
  <c r="Z245" i="8" s="1"/>
  <c r="W245" i="8"/>
  <c r="I245" i="8" s="1"/>
  <c r="H245" i="8" s="1"/>
  <c r="N245" i="8"/>
  <c r="X244" i="8"/>
  <c r="Y244" i="8" s="1"/>
  <c r="W244" i="8"/>
  <c r="I244" i="8" s="1"/>
  <c r="H244" i="8" s="1"/>
  <c r="N244" i="8"/>
  <c r="X243" i="8"/>
  <c r="Z243" i="8" s="1"/>
  <c r="W243" i="8"/>
  <c r="I243" i="8" s="1"/>
  <c r="H243" i="8" s="1"/>
  <c r="N243" i="8"/>
  <c r="X242" i="8"/>
  <c r="Z242" i="8" s="1"/>
  <c r="W242" i="8"/>
  <c r="I242" i="8" s="1"/>
  <c r="H242" i="8" s="1"/>
  <c r="N242" i="8"/>
  <c r="X241" i="8"/>
  <c r="W241" i="8"/>
  <c r="I241" i="8" s="1"/>
  <c r="H241" i="8" s="1"/>
  <c r="N241" i="8"/>
  <c r="X240" i="8"/>
  <c r="Z240" i="8" s="1"/>
  <c r="W240" i="8"/>
  <c r="I240" i="8" s="1"/>
  <c r="H240" i="8" s="1"/>
  <c r="N240" i="8"/>
  <c r="X239" i="8"/>
  <c r="Z239" i="8" s="1"/>
  <c r="N239" i="8"/>
  <c r="X238" i="8"/>
  <c r="Y238" i="8" s="1"/>
  <c r="W238" i="8"/>
  <c r="I238" i="8" s="1"/>
  <c r="H238" i="8" s="1"/>
  <c r="N238" i="8"/>
  <c r="X237" i="8"/>
  <c r="Y237" i="8" s="1"/>
  <c r="W237" i="8"/>
  <c r="I237" i="8" s="1"/>
  <c r="H237" i="8" s="1"/>
  <c r="N237" i="8"/>
  <c r="X236" i="8"/>
  <c r="Y236" i="8" s="1"/>
  <c r="W236" i="8"/>
  <c r="I236" i="8" s="1"/>
  <c r="N236" i="8"/>
  <c r="X235" i="8"/>
  <c r="Z235" i="8" s="1"/>
  <c r="W235" i="8"/>
  <c r="I235" i="8" s="1"/>
  <c r="H235" i="8" s="1"/>
  <c r="N235" i="8"/>
  <c r="X234" i="8"/>
  <c r="Y234" i="8" s="1"/>
  <c r="W234" i="8"/>
  <c r="I234" i="8" s="1"/>
  <c r="H234" i="8" s="1"/>
  <c r="N234" i="8"/>
  <c r="X233" i="8"/>
  <c r="Z233" i="8" s="1"/>
  <c r="W233" i="8"/>
  <c r="I233" i="8" s="1"/>
  <c r="H233" i="8" s="1"/>
  <c r="N233" i="8"/>
  <c r="X232" i="8"/>
  <c r="Z232" i="8" s="1"/>
  <c r="W232" i="8"/>
  <c r="I232" i="8" s="1"/>
  <c r="H232" i="8" s="1"/>
  <c r="N232" i="8"/>
  <c r="X231" i="8"/>
  <c r="Y231" i="8" s="1"/>
  <c r="W231" i="8"/>
  <c r="I231" i="8" s="1"/>
  <c r="H231" i="8" s="1"/>
  <c r="N231" i="8"/>
  <c r="X230" i="8"/>
  <c r="Z230" i="8" s="1"/>
  <c r="W230" i="8"/>
  <c r="I230" i="8" s="1"/>
  <c r="H230" i="8" s="1"/>
  <c r="N230" i="8"/>
  <c r="X229" i="8"/>
  <c r="Y229" i="8" s="1"/>
  <c r="W229" i="8"/>
  <c r="I229" i="8" s="1"/>
  <c r="H229" i="8" s="1"/>
  <c r="N229" i="8"/>
  <c r="X228" i="8"/>
  <c r="Z228" i="8" s="1"/>
  <c r="W228" i="8"/>
  <c r="I228" i="8" s="1"/>
  <c r="H228" i="8" s="1"/>
  <c r="N228" i="8"/>
  <c r="X227" i="8"/>
  <c r="Y227" i="8" s="1"/>
  <c r="W227" i="8"/>
  <c r="I227" i="8" s="1"/>
  <c r="H227" i="8" s="1"/>
  <c r="N227" i="8"/>
  <c r="X226" i="8"/>
  <c r="Z226" i="8" s="1"/>
  <c r="W226" i="8"/>
  <c r="I226" i="8" s="1"/>
  <c r="H226" i="8" s="1"/>
  <c r="N226" i="8"/>
  <c r="X225" i="8"/>
  <c r="Y225" i="8" s="1"/>
  <c r="W225" i="8"/>
  <c r="I225" i="8" s="1"/>
  <c r="H225" i="8" s="1"/>
  <c r="N225" i="8"/>
  <c r="X224" i="8"/>
  <c r="Z224" i="8" s="1"/>
  <c r="W224" i="8"/>
  <c r="I224" i="8" s="1"/>
  <c r="H224" i="8" s="1"/>
  <c r="N224" i="8"/>
  <c r="X223" i="8"/>
  <c r="Y223" i="8" s="1"/>
  <c r="W223" i="8"/>
  <c r="I223" i="8" s="1"/>
  <c r="H223" i="8" s="1"/>
  <c r="N223" i="8"/>
  <c r="X222" i="8"/>
  <c r="W222" i="8"/>
  <c r="I222" i="8" s="1"/>
  <c r="H222" i="8" s="1"/>
  <c r="N222" i="8"/>
  <c r="X221" i="8"/>
  <c r="Z221" i="8" s="1"/>
  <c r="W221" i="8"/>
  <c r="I221" i="8" s="1"/>
  <c r="H221" i="8" s="1"/>
  <c r="N221" i="8"/>
  <c r="X220" i="8"/>
  <c r="Y220" i="8" s="1"/>
  <c r="W220" i="8"/>
  <c r="I220" i="8" s="1"/>
  <c r="H220" i="8" s="1"/>
  <c r="N220" i="8"/>
  <c r="X219" i="8"/>
  <c r="Z219" i="8" s="1"/>
  <c r="W219" i="8"/>
  <c r="I219" i="8" s="1"/>
  <c r="H219" i="8" s="1"/>
  <c r="N219" i="8"/>
  <c r="X218" i="8"/>
  <c r="Z218" i="8" s="1"/>
  <c r="W218" i="8"/>
  <c r="I218" i="8" s="1"/>
  <c r="H218" i="8" s="1"/>
  <c r="N218" i="8"/>
  <c r="X217" i="8"/>
  <c r="Z217" i="8" s="1"/>
  <c r="W217" i="8"/>
  <c r="I217" i="8" s="1"/>
  <c r="H217" i="8" s="1"/>
  <c r="N217" i="8"/>
  <c r="X216" i="8"/>
  <c r="W216" i="8"/>
  <c r="I216" i="8" s="1"/>
  <c r="H216" i="8" s="1"/>
  <c r="N216" i="8"/>
  <c r="X215" i="8"/>
  <c r="W215" i="8"/>
  <c r="I215" i="8" s="1"/>
  <c r="H215" i="8" s="1"/>
  <c r="N215" i="8"/>
  <c r="X214" i="8"/>
  <c r="Z214" i="8" s="1"/>
  <c r="W214" i="8"/>
  <c r="I214" i="8" s="1"/>
  <c r="H214" i="8" s="1"/>
  <c r="N214" i="8"/>
  <c r="X213" i="8"/>
  <c r="Y213" i="8" s="1"/>
  <c r="W213" i="8"/>
  <c r="I213" i="8" s="1"/>
  <c r="H213" i="8" s="1"/>
  <c r="N213" i="8"/>
  <c r="X212" i="8"/>
  <c r="Z212" i="8" s="1"/>
  <c r="W212" i="8"/>
  <c r="I212" i="8" s="1"/>
  <c r="H212" i="8" s="1"/>
  <c r="N212" i="8"/>
  <c r="X211" i="8"/>
  <c r="Y211" i="8" s="1"/>
  <c r="W211" i="8"/>
  <c r="I211" i="8" s="1"/>
  <c r="H211" i="8" s="1"/>
  <c r="N211" i="8"/>
  <c r="X210" i="8"/>
  <c r="Y210" i="8" s="1"/>
  <c r="W210" i="8"/>
  <c r="I210" i="8" s="1"/>
  <c r="H210" i="8" s="1"/>
  <c r="N210" i="8"/>
  <c r="X209" i="8"/>
  <c r="Y209" i="8" s="1"/>
  <c r="W209" i="8"/>
  <c r="I209" i="8" s="1"/>
  <c r="H209" i="8" s="1"/>
  <c r="N209" i="8"/>
  <c r="X208" i="8"/>
  <c r="Y208" i="8" s="1"/>
  <c r="W208" i="8"/>
  <c r="I208" i="8" s="1"/>
  <c r="H208" i="8" s="1"/>
  <c r="N208" i="8"/>
  <c r="X207" i="8"/>
  <c r="Y207" i="8" s="1"/>
  <c r="W207" i="8"/>
  <c r="I207" i="8" s="1"/>
  <c r="H207" i="8" s="1"/>
  <c r="N207" i="8"/>
  <c r="X206" i="8"/>
  <c r="Y206" i="8" s="1"/>
  <c r="N206" i="8"/>
  <c r="X205" i="8"/>
  <c r="Y205" i="8" s="1"/>
  <c r="W205" i="8"/>
  <c r="I205" i="8" s="1"/>
  <c r="H205" i="8" s="1"/>
  <c r="N205" i="8"/>
  <c r="X204" i="8"/>
  <c r="Y204" i="8" s="1"/>
  <c r="W204" i="8"/>
  <c r="I204" i="8" s="1"/>
  <c r="H204" i="8" s="1"/>
  <c r="N204" i="8"/>
  <c r="X203" i="8"/>
  <c r="Y203" i="8" s="1"/>
  <c r="W203" i="8"/>
  <c r="I203" i="8" s="1"/>
  <c r="H203" i="8" s="1"/>
  <c r="N203" i="8"/>
  <c r="X202" i="8"/>
  <c r="Y202" i="8" s="1"/>
  <c r="W202" i="8"/>
  <c r="I202" i="8" s="1"/>
  <c r="H202" i="8" s="1"/>
  <c r="N202" i="8"/>
  <c r="X201" i="8"/>
  <c r="Z201" i="8" s="1"/>
  <c r="W201" i="8"/>
  <c r="I201" i="8" s="1"/>
  <c r="H201" i="8" s="1"/>
  <c r="N201" i="8"/>
  <c r="X200" i="8"/>
  <c r="Z200" i="8" s="1"/>
  <c r="W200" i="8"/>
  <c r="I200" i="8" s="1"/>
  <c r="H200" i="8" s="1"/>
  <c r="N200" i="8"/>
  <c r="X199" i="8"/>
  <c r="Y199" i="8" s="1"/>
  <c r="W199" i="8"/>
  <c r="I199" i="8" s="1"/>
  <c r="H199" i="8" s="1"/>
  <c r="N199" i="8"/>
  <c r="X198" i="8"/>
  <c r="Y198" i="8" s="1"/>
  <c r="W198" i="8"/>
  <c r="I198" i="8" s="1"/>
  <c r="H198" i="8" s="1"/>
  <c r="N198" i="8"/>
  <c r="X197" i="8"/>
  <c r="Y197" i="8" s="1"/>
  <c r="W197" i="8"/>
  <c r="I197" i="8" s="1"/>
  <c r="H197" i="8" s="1"/>
  <c r="N197" i="8"/>
  <c r="X196" i="8"/>
  <c r="Z196" i="8" s="1"/>
  <c r="W196" i="8"/>
  <c r="I196" i="8" s="1"/>
  <c r="H196" i="8" s="1"/>
  <c r="N196" i="8"/>
  <c r="X195" i="8"/>
  <c r="Z195" i="8" s="1"/>
  <c r="W195" i="8"/>
  <c r="I195" i="8" s="1"/>
  <c r="H195" i="8" s="1"/>
  <c r="N195" i="8"/>
  <c r="X194" i="8"/>
  <c r="W194" i="8"/>
  <c r="I194" i="8" s="1"/>
  <c r="H194" i="8" s="1"/>
  <c r="N194" i="8"/>
  <c r="X193" i="8"/>
  <c r="W193" i="8"/>
  <c r="I193" i="8" s="1"/>
  <c r="H193" i="8" s="1"/>
  <c r="N193" i="8"/>
  <c r="X192" i="8"/>
  <c r="Y192" i="8" s="1"/>
  <c r="W192" i="8"/>
  <c r="I192" i="8" s="1"/>
  <c r="H192" i="8" s="1"/>
  <c r="N192" i="8"/>
  <c r="X191" i="8"/>
  <c r="Y191" i="8" s="1"/>
  <c r="W191" i="8"/>
  <c r="I191" i="8" s="1"/>
  <c r="H191" i="8" s="1"/>
  <c r="N191" i="8"/>
  <c r="X190" i="8"/>
  <c r="Z190" i="8" s="1"/>
  <c r="W190" i="8"/>
  <c r="I190" i="8" s="1"/>
  <c r="H190" i="8" s="1"/>
  <c r="N190" i="8"/>
  <c r="X189" i="8"/>
  <c r="W189" i="8"/>
  <c r="I189" i="8" s="1"/>
  <c r="H189" i="8" s="1"/>
  <c r="N189" i="8"/>
  <c r="X188" i="8"/>
  <c r="Z188" i="8" s="1"/>
  <c r="W188" i="8"/>
  <c r="I188" i="8" s="1"/>
  <c r="H188" i="8" s="1"/>
  <c r="N188" i="8"/>
  <c r="X187" i="8"/>
  <c r="W187" i="8"/>
  <c r="I187" i="8" s="1"/>
  <c r="H187" i="8" s="1"/>
  <c r="N187" i="8"/>
  <c r="X186" i="8"/>
  <c r="Z186" i="8" s="1"/>
  <c r="W186" i="8"/>
  <c r="I186" i="8" s="1"/>
  <c r="H186" i="8" s="1"/>
  <c r="N186" i="8"/>
  <c r="X185" i="8"/>
  <c r="Y185" i="8" s="1"/>
  <c r="W185" i="8"/>
  <c r="I185" i="8" s="1"/>
  <c r="H185" i="8" s="1"/>
  <c r="N185" i="8"/>
  <c r="X184" i="8"/>
  <c r="Y184" i="8" s="1"/>
  <c r="W184" i="8"/>
  <c r="I184" i="8" s="1"/>
  <c r="H184" i="8" s="1"/>
  <c r="N184" i="8"/>
  <c r="X183" i="8"/>
  <c r="Y183" i="8" s="1"/>
  <c r="W183" i="8"/>
  <c r="I183" i="8" s="1"/>
  <c r="N183" i="8"/>
  <c r="X182" i="8"/>
  <c r="Z182" i="8" s="1"/>
  <c r="W182" i="8"/>
  <c r="I182" i="8" s="1"/>
  <c r="H182" i="8" s="1"/>
  <c r="N182" i="8"/>
  <c r="X181" i="8"/>
  <c r="Z181" i="8" s="1"/>
  <c r="W181" i="8"/>
  <c r="I181" i="8" s="1"/>
  <c r="H181" i="8" s="1"/>
  <c r="N181" i="8"/>
  <c r="X180" i="8"/>
  <c r="Y180" i="8" s="1"/>
  <c r="W180" i="8"/>
  <c r="I180" i="8" s="1"/>
  <c r="H180" i="8" s="1"/>
  <c r="N180" i="8"/>
  <c r="X179" i="8"/>
  <c r="Z179" i="8" s="1"/>
  <c r="W179" i="8"/>
  <c r="I179" i="8" s="1"/>
  <c r="H179" i="8" s="1"/>
  <c r="N179" i="8"/>
  <c r="X178" i="8"/>
  <c r="Y178" i="8" s="1"/>
  <c r="W178" i="8"/>
  <c r="I178" i="8" s="1"/>
  <c r="H178" i="8" s="1"/>
  <c r="N178" i="8"/>
  <c r="X177" i="8"/>
  <c r="Y177" i="8" s="1"/>
  <c r="W177" i="8"/>
  <c r="I177" i="8" s="1"/>
  <c r="H177" i="8" s="1"/>
  <c r="N177" i="8"/>
  <c r="X176" i="8"/>
  <c r="Z176" i="8" s="1"/>
  <c r="W176" i="8"/>
  <c r="I176" i="8" s="1"/>
  <c r="H176" i="8" s="1"/>
  <c r="N176" i="8"/>
  <c r="X175" i="8"/>
  <c r="W175" i="8"/>
  <c r="I175" i="8" s="1"/>
  <c r="H175" i="8" s="1"/>
  <c r="N175" i="8"/>
  <c r="X174" i="8"/>
  <c r="Z174" i="8" s="1"/>
  <c r="W174" i="8"/>
  <c r="I174" i="8" s="1"/>
  <c r="H174" i="8" s="1"/>
  <c r="N174" i="8"/>
  <c r="X173" i="8"/>
  <c r="Z173" i="8" s="1"/>
  <c r="W173" i="8"/>
  <c r="I173" i="8" s="1"/>
  <c r="H173" i="8" s="1"/>
  <c r="N173" i="8"/>
  <c r="X172" i="8"/>
  <c r="Z172" i="8" s="1"/>
  <c r="W172" i="8"/>
  <c r="I172" i="8" s="1"/>
  <c r="H172" i="8" s="1"/>
  <c r="N172" i="8"/>
  <c r="X171" i="8"/>
  <c r="Y171" i="8" s="1"/>
  <c r="W171" i="8"/>
  <c r="I171" i="8" s="1"/>
  <c r="H171" i="8" s="1"/>
  <c r="N171" i="8"/>
  <c r="X170" i="8"/>
  <c r="Y170" i="8" s="1"/>
  <c r="W170" i="8"/>
  <c r="I170" i="8" s="1"/>
  <c r="H170" i="8" s="1"/>
  <c r="N170" i="8"/>
  <c r="X169" i="8"/>
  <c r="Z169" i="8" s="1"/>
  <c r="W169" i="8"/>
  <c r="I169" i="8" s="1"/>
  <c r="H169" i="8" s="1"/>
  <c r="N169" i="8"/>
  <c r="X168" i="8"/>
  <c r="W168" i="8"/>
  <c r="I168" i="8" s="1"/>
  <c r="H168" i="8" s="1"/>
  <c r="N168" i="8"/>
  <c r="X167" i="8"/>
  <c r="Z167" i="8" s="1"/>
  <c r="W167" i="8"/>
  <c r="I167" i="8" s="1"/>
  <c r="H167" i="8" s="1"/>
  <c r="N167" i="8"/>
  <c r="X166" i="8"/>
  <c r="Y166" i="8" s="1"/>
  <c r="W166" i="8"/>
  <c r="I166" i="8" s="1"/>
  <c r="H166" i="8" s="1"/>
  <c r="N166" i="8"/>
  <c r="X165" i="8"/>
  <c r="Y165" i="8" s="1"/>
  <c r="W165" i="8"/>
  <c r="I165" i="8" s="1"/>
  <c r="H165" i="8" s="1"/>
  <c r="N165" i="8"/>
  <c r="X164" i="8"/>
  <c r="Y164" i="8" s="1"/>
  <c r="W164" i="8"/>
  <c r="I164" i="8" s="1"/>
  <c r="H164" i="8" s="1"/>
  <c r="N164" i="8"/>
  <c r="X163" i="8"/>
  <c r="Z163" i="8" s="1"/>
  <c r="W163" i="8"/>
  <c r="I163" i="8" s="1"/>
  <c r="H163" i="8" s="1"/>
  <c r="N163" i="8"/>
  <c r="X162" i="8"/>
  <c r="Z162" i="8" s="1"/>
  <c r="W162" i="8"/>
  <c r="I162" i="8" s="1"/>
  <c r="H162" i="8" s="1"/>
  <c r="N162" i="8"/>
  <c r="X161" i="8"/>
  <c r="Z161" i="8" s="1"/>
  <c r="W161" i="8"/>
  <c r="I161" i="8" s="1"/>
  <c r="H161" i="8" s="1"/>
  <c r="N161" i="8"/>
  <c r="X160" i="8"/>
  <c r="Z160" i="8" s="1"/>
  <c r="W160" i="8"/>
  <c r="I160" i="8" s="1"/>
  <c r="H160" i="8" s="1"/>
  <c r="N160" i="8"/>
  <c r="X159" i="8"/>
  <c r="Z159" i="8" s="1"/>
  <c r="W159" i="8"/>
  <c r="I159" i="8" s="1"/>
  <c r="H159" i="8" s="1"/>
  <c r="N159" i="8"/>
  <c r="X158" i="8"/>
  <c r="Y158" i="8" s="1"/>
  <c r="W158" i="8"/>
  <c r="I158" i="8" s="1"/>
  <c r="H158" i="8" s="1"/>
  <c r="N158" i="8"/>
  <c r="X157" i="8"/>
  <c r="Z157" i="8" s="1"/>
  <c r="W157" i="8"/>
  <c r="I157" i="8" s="1"/>
  <c r="H157" i="8" s="1"/>
  <c r="N157" i="8"/>
  <c r="X156" i="8"/>
  <c r="Y156" i="8" s="1"/>
  <c r="W156" i="8"/>
  <c r="I156" i="8" s="1"/>
  <c r="H156" i="8" s="1"/>
  <c r="N156" i="8"/>
  <c r="X155" i="8"/>
  <c r="Y155" i="8" s="1"/>
  <c r="W155" i="8"/>
  <c r="I155" i="8" s="1"/>
  <c r="H155" i="8" s="1"/>
  <c r="N155" i="8"/>
  <c r="X154" i="8"/>
  <c r="Z154" i="8" s="1"/>
  <c r="W154" i="8"/>
  <c r="I154" i="8" s="1"/>
  <c r="H154" i="8" s="1"/>
  <c r="N154" i="8"/>
  <c r="X153" i="8"/>
  <c r="Z153" i="8" s="1"/>
  <c r="W153" i="8"/>
  <c r="I153" i="8" s="1"/>
  <c r="H153" i="8" s="1"/>
  <c r="N153" i="8"/>
  <c r="X152" i="8"/>
  <c r="Y152" i="8" s="1"/>
  <c r="W152" i="8"/>
  <c r="I152" i="8" s="1"/>
  <c r="H152" i="8" s="1"/>
  <c r="N152" i="8"/>
  <c r="X151" i="8"/>
  <c r="Z151" i="8" s="1"/>
  <c r="W151" i="8"/>
  <c r="I151" i="8" s="1"/>
  <c r="H151" i="8" s="1"/>
  <c r="N151" i="8"/>
  <c r="X150" i="8"/>
  <c r="Y150" i="8" s="1"/>
  <c r="W150" i="8"/>
  <c r="I150" i="8" s="1"/>
  <c r="H150" i="8" s="1"/>
  <c r="N150" i="8"/>
  <c r="X149" i="8"/>
  <c r="Z149" i="8" s="1"/>
  <c r="W149" i="8"/>
  <c r="I149" i="8" s="1"/>
  <c r="H149" i="8" s="1"/>
  <c r="N149" i="8"/>
  <c r="X148" i="8"/>
  <c r="Z148" i="8" s="1"/>
  <c r="W148" i="8"/>
  <c r="I148" i="8" s="1"/>
  <c r="H148" i="8" s="1"/>
  <c r="N148" i="8"/>
  <c r="X147" i="8"/>
  <c r="Y147" i="8" s="1"/>
  <c r="W147" i="8"/>
  <c r="I147" i="8" s="1"/>
  <c r="H147" i="8" s="1"/>
  <c r="N147" i="8"/>
  <c r="X146" i="8"/>
  <c r="Z146" i="8" s="1"/>
  <c r="W146" i="8"/>
  <c r="I146" i="8" s="1"/>
  <c r="H146" i="8" s="1"/>
  <c r="N146" i="8"/>
  <c r="X145" i="8"/>
  <c r="W145" i="8"/>
  <c r="I145" i="8" s="1"/>
  <c r="H145" i="8" s="1"/>
  <c r="N145" i="8"/>
  <c r="X144" i="8"/>
  <c r="Y144" i="8" s="1"/>
  <c r="W144" i="8"/>
  <c r="I144" i="8" s="1"/>
  <c r="H144" i="8" s="1"/>
  <c r="N144" i="8"/>
  <c r="X143" i="8"/>
  <c r="Y143" i="8" s="1"/>
  <c r="W143" i="8"/>
  <c r="I143" i="8" s="1"/>
  <c r="H143" i="8" s="1"/>
  <c r="N143" i="8"/>
  <c r="X142" i="8"/>
  <c r="Y142" i="8" s="1"/>
  <c r="W142" i="8"/>
  <c r="I142" i="8" s="1"/>
  <c r="H142" i="8" s="1"/>
  <c r="N142" i="8"/>
  <c r="X141" i="8"/>
  <c r="Y141" i="8" s="1"/>
  <c r="W141" i="8"/>
  <c r="I141" i="8" s="1"/>
  <c r="H141" i="8" s="1"/>
  <c r="N141" i="8"/>
  <c r="X140" i="8"/>
  <c r="W140" i="8"/>
  <c r="I140" i="8" s="1"/>
  <c r="H140" i="8" s="1"/>
  <c r="N140" i="8"/>
  <c r="X139" i="8"/>
  <c r="Z139" i="8" s="1"/>
  <c r="W139" i="8"/>
  <c r="I139" i="8" s="1"/>
  <c r="H139" i="8" s="1"/>
  <c r="N139" i="8"/>
  <c r="X138" i="8"/>
  <c r="W138" i="8"/>
  <c r="I138" i="8" s="1"/>
  <c r="H138" i="8" s="1"/>
  <c r="N138" i="8"/>
  <c r="X137" i="8"/>
  <c r="Z137" i="8" s="1"/>
  <c r="W137" i="8"/>
  <c r="I137" i="8" s="1"/>
  <c r="H137" i="8" s="1"/>
  <c r="N137" i="8"/>
  <c r="X136" i="8"/>
  <c r="Y136" i="8" s="1"/>
  <c r="W136" i="8"/>
  <c r="I136" i="8" s="1"/>
  <c r="H136" i="8" s="1"/>
  <c r="N136" i="8"/>
  <c r="X135" i="8"/>
  <c r="Y135" i="8" s="1"/>
  <c r="W135" i="8"/>
  <c r="I135" i="8" s="1"/>
  <c r="H135" i="8" s="1"/>
  <c r="N135" i="8"/>
  <c r="X134" i="8"/>
  <c r="Z134" i="8" s="1"/>
  <c r="W134" i="8"/>
  <c r="I134" i="8" s="1"/>
  <c r="H134" i="8" s="1"/>
  <c r="N134" i="8"/>
  <c r="X133" i="8"/>
  <c r="Z133" i="8" s="1"/>
  <c r="W133" i="8"/>
  <c r="I133" i="8" s="1"/>
  <c r="H133" i="8" s="1"/>
  <c r="N133" i="8"/>
  <c r="X132" i="8"/>
  <c r="Y132" i="8" s="1"/>
  <c r="W132" i="8"/>
  <c r="I132" i="8" s="1"/>
  <c r="H132" i="8" s="1"/>
  <c r="N132" i="8"/>
  <c r="X131" i="8"/>
  <c r="Z131" i="8" s="1"/>
  <c r="W131" i="8"/>
  <c r="I131" i="8" s="1"/>
  <c r="H131" i="8" s="1"/>
  <c r="N131" i="8"/>
  <c r="X130" i="8"/>
  <c r="Z130" i="8" s="1"/>
  <c r="W130" i="8"/>
  <c r="I130" i="8" s="1"/>
  <c r="H130" i="8" s="1"/>
  <c r="N130" i="8"/>
  <c r="X129" i="8"/>
  <c r="Z129" i="8" s="1"/>
  <c r="W129" i="8"/>
  <c r="I129" i="8" s="1"/>
  <c r="H129" i="8" s="1"/>
  <c r="N129" i="8"/>
  <c r="X128" i="8"/>
  <c r="W128" i="8"/>
  <c r="I128" i="8" s="1"/>
  <c r="H128" i="8" s="1"/>
  <c r="N128" i="8"/>
  <c r="X127" i="8"/>
  <c r="Y127" i="8" s="1"/>
  <c r="W127" i="8"/>
  <c r="I127" i="8" s="1"/>
  <c r="H127" i="8" s="1"/>
  <c r="N127" i="8"/>
  <c r="X126" i="8"/>
  <c r="Y126" i="8" s="1"/>
  <c r="W126" i="8"/>
  <c r="I126" i="8" s="1"/>
  <c r="H126" i="8" s="1"/>
  <c r="N126" i="8"/>
  <c r="X125" i="8"/>
  <c r="Z125" i="8" s="1"/>
  <c r="W125" i="8"/>
  <c r="I125" i="8" s="1"/>
  <c r="H125" i="8" s="1"/>
  <c r="N125" i="8"/>
  <c r="X124" i="8"/>
  <c r="Z124" i="8" s="1"/>
  <c r="W124" i="8"/>
  <c r="I124" i="8" s="1"/>
  <c r="H124" i="8" s="1"/>
  <c r="N124" i="8"/>
  <c r="X123" i="8"/>
  <c r="Z123" i="8" s="1"/>
  <c r="W123" i="8"/>
  <c r="I123" i="8" s="1"/>
  <c r="H123" i="8" s="1"/>
  <c r="N123" i="8"/>
  <c r="X122" i="8"/>
  <c r="Y122" i="8" s="1"/>
  <c r="W122" i="8"/>
  <c r="I122" i="8" s="1"/>
  <c r="H122" i="8" s="1"/>
  <c r="N122" i="8"/>
  <c r="X121" i="8"/>
  <c r="Z121" i="8" s="1"/>
  <c r="W121" i="8"/>
  <c r="I121" i="8" s="1"/>
  <c r="H121" i="8" s="1"/>
  <c r="N121" i="8"/>
  <c r="X120" i="8"/>
  <c r="Y120" i="8" s="1"/>
  <c r="W120" i="8"/>
  <c r="I120" i="8" s="1"/>
  <c r="H120" i="8" s="1"/>
  <c r="N120" i="8"/>
  <c r="X119" i="8"/>
  <c r="Y119" i="8" s="1"/>
  <c r="W119" i="8"/>
  <c r="I119" i="8" s="1"/>
  <c r="H119" i="8" s="1"/>
  <c r="N119" i="8"/>
  <c r="X118" i="8"/>
  <c r="W118" i="8"/>
  <c r="I118" i="8" s="1"/>
  <c r="H118" i="8" s="1"/>
  <c r="N118" i="8"/>
  <c r="X117" i="8"/>
  <c r="Z117" i="8" s="1"/>
  <c r="W117" i="8"/>
  <c r="I117" i="8" s="1"/>
  <c r="H117" i="8" s="1"/>
  <c r="N117" i="8"/>
  <c r="X116" i="8"/>
  <c r="W116" i="8"/>
  <c r="I116" i="8" s="1"/>
  <c r="H116" i="8" s="1"/>
  <c r="N116" i="8"/>
  <c r="X115" i="8"/>
  <c r="Z115" i="8" s="1"/>
  <c r="W115" i="8"/>
  <c r="I115" i="8" s="1"/>
  <c r="H115" i="8" s="1"/>
  <c r="N115" i="8"/>
  <c r="X114" i="8"/>
  <c r="W114" i="8"/>
  <c r="I114" i="8" s="1"/>
  <c r="H114" i="8" s="1"/>
  <c r="N114" i="8"/>
  <c r="X113" i="8"/>
  <c r="Z113" i="8" s="1"/>
  <c r="W113" i="8"/>
  <c r="I113" i="8" s="1"/>
  <c r="H113" i="8" s="1"/>
  <c r="N113" i="8"/>
  <c r="X112" i="8"/>
  <c r="W112" i="8"/>
  <c r="I112" i="8" s="1"/>
  <c r="H112" i="8" s="1"/>
  <c r="N112" i="8"/>
  <c r="X111" i="8"/>
  <c r="Z111" i="8" s="1"/>
  <c r="W111" i="8"/>
  <c r="I111" i="8" s="1"/>
  <c r="H111" i="8" s="1"/>
  <c r="N111" i="8"/>
  <c r="X110" i="8"/>
  <c r="Z110" i="8" s="1"/>
  <c r="W110" i="8"/>
  <c r="I110" i="8" s="1"/>
  <c r="H110" i="8" s="1"/>
  <c r="N110" i="8"/>
  <c r="X109" i="8"/>
  <c r="W109" i="8"/>
  <c r="I109" i="8" s="1"/>
  <c r="H109" i="8" s="1"/>
  <c r="N109" i="8"/>
  <c r="X108" i="8"/>
  <c r="W108" i="8"/>
  <c r="I108" i="8" s="1"/>
  <c r="H108" i="8" s="1"/>
  <c r="N108" i="8"/>
  <c r="X107" i="8"/>
  <c r="Z107" i="8" s="1"/>
  <c r="W107" i="8"/>
  <c r="I107" i="8" s="1"/>
  <c r="H107" i="8" s="1"/>
  <c r="N107" i="8"/>
  <c r="X106" i="8"/>
  <c r="W106" i="8"/>
  <c r="I106" i="8" s="1"/>
  <c r="H106" i="8" s="1"/>
  <c r="N106" i="8"/>
  <c r="X105" i="8"/>
  <c r="Z105" i="8" s="1"/>
  <c r="W105" i="8"/>
  <c r="I105" i="8" s="1"/>
  <c r="H105" i="8" s="1"/>
  <c r="N105" i="8"/>
  <c r="X104" i="8"/>
  <c r="Y104" i="8" s="1"/>
  <c r="W104" i="8"/>
  <c r="I104" i="8" s="1"/>
  <c r="H104" i="8" s="1"/>
  <c r="N104" i="8"/>
  <c r="X103" i="8"/>
  <c r="Z103" i="8" s="1"/>
  <c r="W103" i="8"/>
  <c r="I103" i="8" s="1"/>
  <c r="H103" i="8" s="1"/>
  <c r="N103" i="8"/>
  <c r="X102" i="8"/>
  <c r="Z102" i="8" s="1"/>
  <c r="W102" i="8"/>
  <c r="I102" i="8" s="1"/>
  <c r="H102" i="8" s="1"/>
  <c r="N102" i="8"/>
  <c r="X101" i="8"/>
  <c r="Z101" i="8" s="1"/>
  <c r="W101" i="8"/>
  <c r="I101" i="8" s="1"/>
  <c r="H101" i="8" s="1"/>
  <c r="N101" i="8"/>
  <c r="X100" i="8"/>
  <c r="Z100" i="8" s="1"/>
  <c r="W100" i="8"/>
  <c r="I100" i="8" s="1"/>
  <c r="H100" i="8" s="1"/>
  <c r="N100" i="8"/>
  <c r="X99" i="8"/>
  <c r="Y99" i="8" s="1"/>
  <c r="W99" i="8"/>
  <c r="I99" i="8" s="1"/>
  <c r="H99" i="8" s="1"/>
  <c r="N99" i="8"/>
  <c r="X98" i="8"/>
  <c r="Z98" i="8" s="1"/>
  <c r="N98" i="8"/>
  <c r="X97" i="8"/>
  <c r="W97" i="8"/>
  <c r="I97" i="8" s="1"/>
  <c r="H97" i="8" s="1"/>
  <c r="N97" i="8"/>
  <c r="X96" i="8"/>
  <c r="Y96" i="8" s="1"/>
  <c r="W96" i="8"/>
  <c r="I96" i="8" s="1"/>
  <c r="H96" i="8" s="1"/>
  <c r="N96" i="8"/>
  <c r="X95" i="8"/>
  <c r="Y95" i="8" s="1"/>
  <c r="W95" i="8"/>
  <c r="I95" i="8" s="1"/>
  <c r="H95" i="8" s="1"/>
  <c r="N95" i="8"/>
  <c r="X94" i="8"/>
  <c r="Z94" i="8" s="1"/>
  <c r="W94" i="8"/>
  <c r="I94" i="8" s="1"/>
  <c r="H94" i="8" s="1"/>
  <c r="N94" i="8"/>
  <c r="X93" i="8"/>
  <c r="Z93" i="8" s="1"/>
  <c r="W93" i="8"/>
  <c r="I93" i="8" s="1"/>
  <c r="H93" i="8" s="1"/>
  <c r="N93" i="8"/>
  <c r="X92" i="8"/>
  <c r="Y92" i="8" s="1"/>
  <c r="W92" i="8"/>
  <c r="I92" i="8" s="1"/>
  <c r="H92" i="8" s="1"/>
  <c r="N92" i="8"/>
  <c r="X91" i="8"/>
  <c r="Z91" i="8" s="1"/>
  <c r="W91" i="8"/>
  <c r="I91" i="8" s="1"/>
  <c r="H91" i="8" s="1"/>
  <c r="N91" i="8"/>
  <c r="X90" i="8"/>
  <c r="Z90" i="8" s="1"/>
  <c r="W90" i="8"/>
  <c r="I90" i="8" s="1"/>
  <c r="H90" i="8" s="1"/>
  <c r="N90" i="8"/>
  <c r="X89" i="8"/>
  <c r="Y89" i="8" s="1"/>
  <c r="W89" i="8"/>
  <c r="I89" i="8" s="1"/>
  <c r="H89" i="8" s="1"/>
  <c r="N89" i="8"/>
  <c r="X88" i="8"/>
  <c r="Z88" i="8" s="1"/>
  <c r="W88" i="8"/>
  <c r="I88" i="8" s="1"/>
  <c r="H88" i="8" s="1"/>
  <c r="N88" i="8"/>
  <c r="X87" i="8"/>
  <c r="Z87" i="8" s="1"/>
  <c r="W87" i="8"/>
  <c r="I87" i="8" s="1"/>
  <c r="H87" i="8" s="1"/>
  <c r="N87" i="8"/>
  <c r="X86" i="8"/>
  <c r="Y86" i="8" s="1"/>
  <c r="W86" i="8"/>
  <c r="I86" i="8" s="1"/>
  <c r="H86" i="8" s="1"/>
  <c r="N86" i="8"/>
  <c r="X85" i="8"/>
  <c r="Y85" i="8" s="1"/>
  <c r="W85" i="8"/>
  <c r="I85" i="8" s="1"/>
  <c r="H85" i="8" s="1"/>
  <c r="N85" i="8"/>
  <c r="X84" i="8"/>
  <c r="Y84" i="8" s="1"/>
  <c r="W84" i="8"/>
  <c r="I84" i="8" s="1"/>
  <c r="H84" i="8" s="1"/>
  <c r="N84" i="8"/>
  <c r="X83" i="8"/>
  <c r="Z83" i="8" s="1"/>
  <c r="W83" i="8"/>
  <c r="I83" i="8" s="1"/>
  <c r="H83" i="8" s="1"/>
  <c r="N83" i="8"/>
  <c r="X82" i="8"/>
  <c r="Z82" i="8" s="1"/>
  <c r="W82" i="8"/>
  <c r="I82" i="8" s="1"/>
  <c r="H82" i="8" s="1"/>
  <c r="N82" i="8"/>
  <c r="X81" i="8"/>
  <c r="Z81" i="8" s="1"/>
  <c r="W81" i="8"/>
  <c r="I81" i="8" s="1"/>
  <c r="H81" i="8" s="1"/>
  <c r="N81" i="8"/>
  <c r="X80" i="8"/>
  <c r="Z80" i="8" s="1"/>
  <c r="W80" i="8"/>
  <c r="I80" i="8" s="1"/>
  <c r="H80" i="8" s="1"/>
  <c r="N80" i="8"/>
  <c r="X79" i="8"/>
  <c r="W79" i="8"/>
  <c r="I79" i="8" s="1"/>
  <c r="H79" i="8" s="1"/>
  <c r="N79" i="8"/>
  <c r="X78" i="8"/>
  <c r="Z78" i="8" s="1"/>
  <c r="W78" i="8"/>
  <c r="I78" i="8" s="1"/>
  <c r="H78" i="8" s="1"/>
  <c r="N78" i="8"/>
  <c r="X77" i="8"/>
  <c r="Z77" i="8" s="1"/>
  <c r="W77" i="8"/>
  <c r="I77" i="8" s="1"/>
  <c r="H77" i="8" s="1"/>
  <c r="N77" i="8"/>
  <c r="X76" i="8"/>
  <c r="W76" i="8"/>
  <c r="I76" i="8" s="1"/>
  <c r="H76" i="8" s="1"/>
  <c r="N76" i="8"/>
  <c r="X75" i="8"/>
  <c r="Y75" i="8" s="1"/>
  <c r="W75" i="8"/>
  <c r="I75" i="8" s="1"/>
  <c r="H75" i="8" s="1"/>
  <c r="N75" i="8"/>
  <c r="X74" i="8"/>
  <c r="Y74" i="8" s="1"/>
  <c r="W74" i="8"/>
  <c r="I74" i="8" s="1"/>
  <c r="H74" i="8" s="1"/>
  <c r="N74" i="8"/>
  <c r="X73" i="8"/>
  <c r="W73" i="8"/>
  <c r="I73" i="8" s="1"/>
  <c r="H73" i="8" s="1"/>
  <c r="N73" i="8"/>
  <c r="X72" i="8"/>
  <c r="Z72" i="8" s="1"/>
  <c r="W72" i="8"/>
  <c r="I72" i="8" s="1"/>
  <c r="H72" i="8" s="1"/>
  <c r="N72" i="8"/>
  <c r="X71" i="8"/>
  <c r="Y71" i="8" s="1"/>
  <c r="W71" i="8"/>
  <c r="I71" i="8" s="1"/>
  <c r="H71" i="8" s="1"/>
  <c r="N71" i="8"/>
  <c r="X70" i="8"/>
  <c r="Y70" i="8" s="1"/>
  <c r="W70" i="8"/>
  <c r="I70" i="8" s="1"/>
  <c r="H70" i="8" s="1"/>
  <c r="N70" i="8"/>
  <c r="X69" i="8"/>
  <c r="Z69" i="8" s="1"/>
  <c r="W69" i="8"/>
  <c r="I69" i="8" s="1"/>
  <c r="H69" i="8" s="1"/>
  <c r="N69" i="8"/>
  <c r="X68" i="8"/>
  <c r="Y68" i="8" s="1"/>
  <c r="W68" i="8"/>
  <c r="I68" i="8" s="1"/>
  <c r="H68" i="8" s="1"/>
  <c r="N68" i="8"/>
  <c r="X67" i="8"/>
  <c r="W67" i="8"/>
  <c r="I67" i="8" s="1"/>
  <c r="H67" i="8" s="1"/>
  <c r="N67" i="8"/>
  <c r="X66" i="8"/>
  <c r="Z66" i="8" s="1"/>
  <c r="W66" i="8"/>
  <c r="I66" i="8" s="1"/>
  <c r="H66" i="8" s="1"/>
  <c r="N66" i="8"/>
  <c r="X65" i="8"/>
  <c r="Z65" i="8" s="1"/>
  <c r="W65" i="8"/>
  <c r="I65" i="8" s="1"/>
  <c r="H65" i="8" s="1"/>
  <c r="N65" i="8"/>
  <c r="X64" i="8"/>
  <c r="Z64" i="8" s="1"/>
  <c r="W64" i="8"/>
  <c r="I64" i="8" s="1"/>
  <c r="H64" i="8" s="1"/>
  <c r="N64" i="8"/>
  <c r="X63" i="8"/>
  <c r="Z63" i="8" s="1"/>
  <c r="W63" i="8"/>
  <c r="I63" i="8" s="1"/>
  <c r="H63" i="8" s="1"/>
  <c r="N63" i="8"/>
  <c r="X62" i="8"/>
  <c r="Z62" i="8" s="1"/>
  <c r="W62" i="8"/>
  <c r="I62" i="8" s="1"/>
  <c r="H62" i="8" s="1"/>
  <c r="N62" i="8"/>
  <c r="X61" i="8"/>
  <c r="Y61" i="8" s="1"/>
  <c r="W61" i="8"/>
  <c r="I61" i="8" s="1"/>
  <c r="H61" i="8" s="1"/>
  <c r="N61" i="8"/>
  <c r="X60" i="8"/>
  <c r="W60" i="8"/>
  <c r="I60" i="8" s="1"/>
  <c r="H60" i="8" s="1"/>
  <c r="N60" i="8"/>
  <c r="F60" i="8"/>
  <c r="E60" i="8"/>
  <c r="D60" i="8"/>
  <c r="X59" i="8"/>
  <c r="Z59" i="8" s="1"/>
  <c r="W59" i="8"/>
  <c r="I59" i="8" s="1"/>
  <c r="H59" i="8" s="1"/>
  <c r="N59" i="8"/>
  <c r="X58" i="8"/>
  <c r="Z58" i="8" s="1"/>
  <c r="W58" i="8"/>
  <c r="I58" i="8" s="1"/>
  <c r="H58" i="8" s="1"/>
  <c r="N58" i="8"/>
  <c r="X57" i="8"/>
  <c r="W57" i="8"/>
  <c r="I57" i="8" s="1"/>
  <c r="H57" i="8" s="1"/>
  <c r="N57" i="8"/>
  <c r="X56" i="8"/>
  <c r="Z56" i="8" s="1"/>
  <c r="W56" i="8"/>
  <c r="I56" i="8" s="1"/>
  <c r="H56" i="8" s="1"/>
  <c r="N56" i="8"/>
  <c r="X55" i="8"/>
  <c r="W55" i="8"/>
  <c r="I55" i="8" s="1"/>
  <c r="H55" i="8" s="1"/>
  <c r="N55" i="8"/>
  <c r="X54" i="8"/>
  <c r="Z54" i="8" s="1"/>
  <c r="W54" i="8"/>
  <c r="I54" i="8" s="1"/>
  <c r="H54" i="8" s="1"/>
  <c r="N54" i="8"/>
  <c r="X53" i="8"/>
  <c r="Z53" i="8" s="1"/>
  <c r="W53" i="8"/>
  <c r="I53" i="8" s="1"/>
  <c r="H53" i="8" s="1"/>
  <c r="N53" i="8"/>
  <c r="X52" i="8"/>
  <c r="Z52" i="8" s="1"/>
  <c r="W52" i="8"/>
  <c r="I52" i="8" s="1"/>
  <c r="H52" i="8" s="1"/>
  <c r="N52" i="8"/>
  <c r="X51" i="8"/>
  <c r="Y51" i="8" s="1"/>
  <c r="W51" i="8"/>
  <c r="I51" i="8" s="1"/>
  <c r="H51" i="8" s="1"/>
  <c r="N51" i="8"/>
  <c r="X50" i="8"/>
  <c r="W50" i="8"/>
  <c r="I50" i="8" s="1"/>
  <c r="H50" i="8" s="1"/>
  <c r="N50" i="8"/>
  <c r="X49" i="8"/>
  <c r="W49" i="8"/>
  <c r="I49" i="8" s="1"/>
  <c r="H49" i="8" s="1"/>
  <c r="N49" i="8"/>
  <c r="X48" i="8"/>
  <c r="Y48" i="8" s="1"/>
  <c r="W48" i="8"/>
  <c r="I48" i="8" s="1"/>
  <c r="H48" i="8" s="1"/>
  <c r="N48" i="8"/>
  <c r="X47" i="8"/>
  <c r="Z47" i="8" s="1"/>
  <c r="W47" i="8"/>
  <c r="I47" i="8" s="1"/>
  <c r="H47" i="8" s="1"/>
  <c r="N47" i="8"/>
  <c r="X46" i="8"/>
  <c r="Z46" i="8" s="1"/>
  <c r="W46" i="8"/>
  <c r="I46" i="8" s="1"/>
  <c r="H46" i="8" s="1"/>
  <c r="N46" i="8"/>
  <c r="X45" i="8"/>
  <c r="Y45" i="8" s="1"/>
  <c r="W45" i="8"/>
  <c r="I45" i="8" s="1"/>
  <c r="H45" i="8" s="1"/>
  <c r="N45" i="8"/>
  <c r="X44" i="8"/>
  <c r="Z44" i="8" s="1"/>
  <c r="W44" i="8"/>
  <c r="I44" i="8" s="1"/>
  <c r="H44" i="8" s="1"/>
  <c r="N44" i="8"/>
  <c r="F44" i="8"/>
  <c r="E44" i="8"/>
  <c r="D44" i="8"/>
  <c r="X43" i="8"/>
  <c r="Y43" i="8" s="1"/>
  <c r="W43" i="8"/>
  <c r="I43" i="8" s="1"/>
  <c r="H43" i="8" s="1"/>
  <c r="N43" i="8"/>
  <c r="X42" i="8"/>
  <c r="Z42" i="8" s="1"/>
  <c r="W42" i="8"/>
  <c r="I42" i="8" s="1"/>
  <c r="H42" i="8" s="1"/>
  <c r="N42" i="8"/>
  <c r="X41" i="8"/>
  <c r="Y41" i="8" s="1"/>
  <c r="W41" i="8"/>
  <c r="I41" i="8" s="1"/>
  <c r="H41" i="8" s="1"/>
  <c r="N41" i="8"/>
  <c r="X40" i="8"/>
  <c r="Z40" i="8" s="1"/>
  <c r="W40" i="8"/>
  <c r="I40" i="8" s="1"/>
  <c r="H40" i="8" s="1"/>
  <c r="N40" i="8"/>
  <c r="X39" i="8"/>
  <c r="Z39" i="8" s="1"/>
  <c r="W39" i="8"/>
  <c r="I39" i="8" s="1"/>
  <c r="H39" i="8" s="1"/>
  <c r="N39" i="8"/>
  <c r="X38" i="8"/>
  <c r="W38" i="8"/>
  <c r="I38" i="8" s="1"/>
  <c r="H38" i="8" s="1"/>
  <c r="N38" i="8"/>
  <c r="X37" i="8"/>
  <c r="Z37" i="8" s="1"/>
  <c r="W37" i="8"/>
  <c r="I37" i="8" s="1"/>
  <c r="H37" i="8" s="1"/>
  <c r="N37" i="8"/>
  <c r="X36" i="8"/>
  <c r="W36" i="8"/>
  <c r="I36" i="8" s="1"/>
  <c r="H36" i="8" s="1"/>
  <c r="N36" i="8"/>
  <c r="X35" i="8"/>
  <c r="Z35" i="8" s="1"/>
  <c r="W35" i="8"/>
  <c r="I35" i="8" s="1"/>
  <c r="H35" i="8" s="1"/>
  <c r="N35" i="8"/>
  <c r="X34" i="8"/>
  <c r="Z34" i="8" s="1"/>
  <c r="W34" i="8"/>
  <c r="I34" i="8" s="1"/>
  <c r="H34" i="8" s="1"/>
  <c r="N34" i="8"/>
  <c r="X33" i="8"/>
  <c r="Y33" i="8" s="1"/>
  <c r="W33" i="8"/>
  <c r="I33" i="8" s="1"/>
  <c r="H33" i="8" s="1"/>
  <c r="N33" i="8"/>
  <c r="X32" i="8"/>
  <c r="Z32" i="8" s="1"/>
  <c r="W32" i="8"/>
  <c r="I32" i="8" s="1"/>
  <c r="H32" i="8" s="1"/>
  <c r="N32" i="8"/>
  <c r="X31" i="8"/>
  <c r="Z31" i="8" s="1"/>
  <c r="W31" i="8"/>
  <c r="I31" i="8" s="1"/>
  <c r="H31" i="8" s="1"/>
  <c r="N31" i="8"/>
  <c r="X30" i="8"/>
  <c r="Z30" i="8" s="1"/>
  <c r="W30" i="8"/>
  <c r="I30" i="8" s="1"/>
  <c r="H30" i="8" s="1"/>
  <c r="N30" i="8"/>
  <c r="X29" i="8"/>
  <c r="W29" i="8"/>
  <c r="I29" i="8" s="1"/>
  <c r="H29" i="8" s="1"/>
  <c r="N29" i="8"/>
  <c r="X28" i="8"/>
  <c r="Z28" i="8" s="1"/>
  <c r="W28" i="8"/>
  <c r="I28" i="8" s="1"/>
  <c r="H28" i="8" s="1"/>
  <c r="N28" i="8"/>
  <c r="X27" i="8"/>
  <c r="W27" i="8"/>
  <c r="I27" i="8" s="1"/>
  <c r="H27" i="8" s="1"/>
  <c r="N27" i="8"/>
  <c r="X26" i="8"/>
  <c r="Z26" i="8" s="1"/>
  <c r="W26" i="8"/>
  <c r="I26" i="8" s="1"/>
  <c r="H26" i="8" s="1"/>
  <c r="N26" i="8"/>
  <c r="X25" i="8"/>
  <c r="W25" i="8"/>
  <c r="I25" i="8" s="1"/>
  <c r="H25" i="8" s="1"/>
  <c r="N25" i="8"/>
  <c r="X24" i="8"/>
  <c r="W24" i="8"/>
  <c r="I24" i="8" s="1"/>
  <c r="H24" i="8" s="1"/>
  <c r="N24" i="8"/>
  <c r="X23" i="8"/>
  <c r="Z23" i="8" s="1"/>
  <c r="W23" i="8"/>
  <c r="I23" i="8" s="1"/>
  <c r="H23" i="8" s="1"/>
  <c r="N23" i="8"/>
  <c r="X22" i="8"/>
  <c r="W22" i="8"/>
  <c r="I22" i="8" s="1"/>
  <c r="H22" i="8" s="1"/>
  <c r="N22" i="8"/>
  <c r="X21" i="8"/>
  <c r="Z21" i="8" s="1"/>
  <c r="W21" i="8"/>
  <c r="I21" i="8" s="1"/>
  <c r="H21" i="8" s="1"/>
  <c r="N21" i="8"/>
  <c r="X20" i="8"/>
  <c r="W20" i="8"/>
  <c r="I20" i="8" s="1"/>
  <c r="N20" i="8"/>
  <c r="X19" i="8"/>
  <c r="W19" i="8"/>
  <c r="I19" i="8" s="1"/>
  <c r="H19" i="8" s="1"/>
  <c r="N19" i="8"/>
  <c r="X18" i="8"/>
  <c r="Z18" i="8" s="1"/>
  <c r="W18" i="8"/>
  <c r="I18" i="8" s="1"/>
  <c r="H18" i="8" s="1"/>
  <c r="N18" i="8"/>
  <c r="X17" i="8"/>
  <c r="Z17" i="8" s="1"/>
  <c r="W17" i="8"/>
  <c r="I17" i="8" s="1"/>
  <c r="H17" i="8" s="1"/>
  <c r="N17" i="8"/>
  <c r="X16" i="8"/>
  <c r="Z16" i="8" s="1"/>
  <c r="W16" i="8"/>
  <c r="I16" i="8" s="1"/>
  <c r="H16" i="8" s="1"/>
  <c r="N16" i="8"/>
  <c r="X15" i="8"/>
  <c r="W15" i="8"/>
  <c r="I15" i="8" s="1"/>
  <c r="H15" i="8" s="1"/>
  <c r="N15" i="8"/>
  <c r="X14" i="8"/>
  <c r="Y14" i="8" s="1"/>
  <c r="W14" i="8"/>
  <c r="I14" i="8" s="1"/>
  <c r="H14" i="8" s="1"/>
  <c r="N14" i="8"/>
  <c r="X13" i="8"/>
  <c r="W13" i="8"/>
  <c r="I13" i="8" s="1"/>
  <c r="H13" i="8" s="1"/>
  <c r="N13" i="8"/>
  <c r="X12" i="8"/>
  <c r="Z12" i="8" s="1"/>
  <c r="W12" i="8"/>
  <c r="I12" i="8" s="1"/>
  <c r="H12" i="8" s="1"/>
  <c r="N12" i="8"/>
  <c r="X11" i="8"/>
  <c r="W11" i="8"/>
  <c r="I11" i="8" s="1"/>
  <c r="H11" i="8" s="1"/>
  <c r="N11" i="8"/>
  <c r="X10" i="8"/>
  <c r="W10" i="8"/>
  <c r="I10" i="8" s="1"/>
  <c r="H10" i="8" s="1"/>
  <c r="N10" i="8"/>
  <c r="X9" i="8"/>
  <c r="Y9" i="8" s="1"/>
  <c r="W9" i="8"/>
  <c r="I9" i="8" s="1"/>
  <c r="H9" i="8" s="1"/>
  <c r="N9" i="8"/>
  <c r="X8" i="8"/>
  <c r="W8" i="8"/>
  <c r="I8" i="8" s="1"/>
  <c r="H8" i="8" s="1"/>
  <c r="N8" i="8"/>
  <c r="X7" i="8"/>
  <c r="W7" i="8"/>
  <c r="I7" i="8" s="1"/>
  <c r="H7" i="8" s="1"/>
  <c r="N7" i="8"/>
  <c r="X6" i="8"/>
  <c r="Y6" i="8" s="1"/>
  <c r="W6" i="8"/>
  <c r="I6" i="8" s="1"/>
  <c r="H6" i="8" s="1"/>
  <c r="N6" i="8"/>
  <c r="X5" i="8"/>
  <c r="W5" i="8"/>
  <c r="I5" i="8" s="1"/>
  <c r="H5" i="8" s="1"/>
  <c r="N5" i="8"/>
  <c r="X4" i="8"/>
  <c r="Y4" i="8" s="1"/>
  <c r="W4" i="8"/>
  <c r="I4" i="8" s="1"/>
  <c r="H4" i="8" s="1"/>
  <c r="N4" i="8"/>
  <c r="X3" i="8"/>
  <c r="Y3" i="8" s="1"/>
  <c r="W3" i="8"/>
  <c r="I3" i="8" s="1"/>
  <c r="H3" i="8" s="1"/>
  <c r="N3" i="8"/>
  <c r="X2" i="8"/>
  <c r="Y2" i="8" s="1"/>
  <c r="W2" i="8"/>
  <c r="I2" i="8" s="1"/>
  <c r="H2" i="8" s="1"/>
  <c r="N2" i="8"/>
  <c r="B1500" i="7"/>
  <c r="H1500" i="7" s="1"/>
  <c r="N1500" i="7" s="1"/>
  <c r="B1499" i="7"/>
  <c r="K1499" i="7" s="1" a="1"/>
  <c r="K1499" i="7" s="1"/>
  <c r="B1498" i="7"/>
  <c r="B1497" i="7"/>
  <c r="K1497" i="7" s="1" a="1"/>
  <c r="K1497" i="7" s="1"/>
  <c r="B1496" i="7"/>
  <c r="M1496" i="7" s="1"/>
  <c r="B1495" i="7"/>
  <c r="I1495" i="7" s="1" a="1"/>
  <c r="I1495" i="7" s="1"/>
  <c r="B1494" i="7"/>
  <c r="B1493" i="7"/>
  <c r="M1493" i="7" s="1"/>
  <c r="B1492" i="7"/>
  <c r="B1491" i="7"/>
  <c r="L1491" i="7" s="1"/>
  <c r="B1490" i="7"/>
  <c r="J1490" i="7" s="1" a="1"/>
  <c r="J1490" i="7" s="1"/>
  <c r="B1489" i="7"/>
  <c r="M1489" i="7" s="1"/>
  <c r="B1488" i="7"/>
  <c r="B1487" i="7"/>
  <c r="M1487" i="7" s="1"/>
  <c r="B1486" i="7"/>
  <c r="I1486" i="7" s="1" a="1"/>
  <c r="I1486" i="7" s="1"/>
  <c r="B1485" i="7"/>
  <c r="B1484" i="7"/>
  <c r="K1484" i="7" s="1" a="1"/>
  <c r="K1484" i="7" s="1"/>
  <c r="B1483" i="7"/>
  <c r="L1483" i="7" s="1"/>
  <c r="B1482" i="7"/>
  <c r="L1482" i="7" s="1"/>
  <c r="B1481" i="7"/>
  <c r="B1480" i="7"/>
  <c r="M1480" i="7" s="1"/>
  <c r="B1479" i="7"/>
  <c r="H1479" i="7" s="1"/>
  <c r="N1479" i="7" s="1"/>
  <c r="B1478" i="7"/>
  <c r="B1477" i="7"/>
  <c r="M1477" i="7" s="1"/>
  <c r="B1476" i="7"/>
  <c r="H1476" i="7" s="1"/>
  <c r="N1476" i="7" s="1"/>
  <c r="B1475" i="7"/>
  <c r="L1475" i="7" s="1"/>
  <c r="B1474" i="7"/>
  <c r="L1474" i="7" s="1"/>
  <c r="B1473" i="7"/>
  <c r="M1473" i="7" s="1"/>
  <c r="B1472" i="7"/>
  <c r="H1472" i="7" s="1"/>
  <c r="N1472" i="7" s="1"/>
  <c r="B1471" i="7"/>
  <c r="J1471" i="7" s="1" a="1"/>
  <c r="J1471" i="7" s="1"/>
  <c r="B1470" i="7"/>
  <c r="I1470" i="7" s="1" a="1"/>
  <c r="I1470" i="7" s="1"/>
  <c r="B1469" i="7"/>
  <c r="M1469" i="7" s="1"/>
  <c r="B1468" i="7"/>
  <c r="B1467" i="7"/>
  <c r="L1467" i="7" s="1"/>
  <c r="B1466" i="7"/>
  <c r="J1466" i="7" s="1" a="1"/>
  <c r="J1466" i="7" s="1"/>
  <c r="B1465" i="7"/>
  <c r="B1464" i="7"/>
  <c r="M1464" i="7" s="1"/>
  <c r="B1463" i="7"/>
  <c r="B1462" i="7"/>
  <c r="B1461" i="7"/>
  <c r="M1461" i="7" s="1"/>
  <c r="B1460" i="7"/>
  <c r="B1459" i="7"/>
  <c r="K1459" i="7" s="1" a="1"/>
  <c r="K1459" i="7" s="1"/>
  <c r="B1458" i="7"/>
  <c r="B1457" i="7"/>
  <c r="M1457" i="7" s="1"/>
  <c r="B1456" i="7"/>
  <c r="K1456" i="7" s="1" a="1"/>
  <c r="K1456" i="7" s="1"/>
  <c r="B1455" i="7"/>
  <c r="K1455" i="7" s="1" a="1"/>
  <c r="K1455" i="7" s="1"/>
  <c r="B1454" i="7"/>
  <c r="I1454" i="7" s="1" a="1"/>
  <c r="I1454" i="7" s="1"/>
  <c r="B1453" i="7"/>
  <c r="M1453" i="7" s="1"/>
  <c r="B1452" i="7"/>
  <c r="J1452" i="7" s="1" a="1"/>
  <c r="J1452" i="7" s="1"/>
  <c r="B1451" i="7"/>
  <c r="K1451" i="7" s="1" a="1"/>
  <c r="K1451" i="7" s="1"/>
  <c r="B1450" i="7"/>
  <c r="J1450" i="7" s="1" a="1"/>
  <c r="J1450" i="7" s="1"/>
  <c r="B1449" i="7"/>
  <c r="I1449" i="7" s="1" a="1"/>
  <c r="I1449" i="7" s="1"/>
  <c r="B1448" i="7"/>
  <c r="M1448" i="7" s="1"/>
  <c r="B1447" i="7"/>
  <c r="I1447" i="7" s="1" a="1"/>
  <c r="I1447" i="7" s="1"/>
  <c r="B1446" i="7"/>
  <c r="B1445" i="7"/>
  <c r="M1445" i="7" s="1"/>
  <c r="B1444" i="7"/>
  <c r="K1444" i="7" s="1" a="1"/>
  <c r="K1444" i="7" s="1"/>
  <c r="B1443" i="7"/>
  <c r="M1443" i="7" s="1"/>
  <c r="B1442" i="7"/>
  <c r="I1442" i="7" s="1" a="1"/>
  <c r="I1442" i="7" s="1"/>
  <c r="B1441" i="7"/>
  <c r="M1441" i="7" s="1"/>
  <c r="B1440" i="7"/>
  <c r="K1440" i="7" s="1" a="1"/>
  <c r="K1440" i="7" s="1"/>
  <c r="B1439" i="7"/>
  <c r="M1439" i="7" s="1"/>
  <c r="B1438" i="7"/>
  <c r="I1438" i="7" s="1" a="1"/>
  <c r="I1438" i="7" s="1"/>
  <c r="B1437" i="7"/>
  <c r="M1437" i="7" s="1"/>
  <c r="B1436" i="7"/>
  <c r="L1436" i="7" s="1"/>
  <c r="B1435" i="7"/>
  <c r="K1435" i="7" s="1" a="1"/>
  <c r="K1435" i="7" s="1"/>
  <c r="B1434" i="7"/>
  <c r="K1434" i="7" s="1" a="1"/>
  <c r="K1434" i="7" s="1"/>
  <c r="B1433" i="7"/>
  <c r="K1433" i="7" s="1" a="1"/>
  <c r="K1433" i="7" s="1"/>
  <c r="B1432" i="7"/>
  <c r="M1432" i="7" s="1"/>
  <c r="B1431" i="7"/>
  <c r="B1430" i="7"/>
  <c r="B1429" i="7"/>
  <c r="M1429" i="7" s="1"/>
  <c r="B1428" i="7"/>
  <c r="B1427" i="7"/>
  <c r="B1426" i="7"/>
  <c r="J1426" i="7" s="1" a="1"/>
  <c r="J1426" i="7" s="1"/>
  <c r="B1425" i="7"/>
  <c r="M1425" i="7" s="1"/>
  <c r="B1424" i="7"/>
  <c r="B1423" i="7"/>
  <c r="M1423" i="7" s="1"/>
  <c r="B1422" i="7"/>
  <c r="I1422" i="7" s="1" a="1"/>
  <c r="I1422" i="7" s="1"/>
  <c r="B1421" i="7"/>
  <c r="I1421" i="7" s="1" a="1"/>
  <c r="I1421" i="7" s="1"/>
  <c r="B1420" i="7"/>
  <c r="M1420" i="7" s="1"/>
  <c r="B1419" i="7"/>
  <c r="B1418" i="7"/>
  <c r="L1418" i="7" s="1"/>
  <c r="B1417" i="7"/>
  <c r="B1416" i="7"/>
  <c r="L1416" i="7" s="1"/>
  <c r="B1415" i="7"/>
  <c r="M1415" i="7" s="1"/>
  <c r="B1414" i="7"/>
  <c r="L1414" i="7" s="1"/>
  <c r="B1413" i="7"/>
  <c r="H1413" i="7" s="1"/>
  <c r="B1412" i="7"/>
  <c r="M1412" i="7" s="1"/>
  <c r="B1411" i="7"/>
  <c r="J1411" i="7" s="1" a="1"/>
  <c r="J1411" i="7" s="1"/>
  <c r="B1410" i="7"/>
  <c r="L1410" i="7" s="1"/>
  <c r="B1409" i="7"/>
  <c r="I1409" i="7" s="1" a="1"/>
  <c r="I1409" i="7" s="1"/>
  <c r="B1408" i="7"/>
  <c r="L1408" i="7" s="1"/>
  <c r="B1407" i="7"/>
  <c r="J1407" i="7" s="1" a="1"/>
  <c r="J1407" i="7" s="1"/>
  <c r="B1406" i="7"/>
  <c r="L1406" i="7" s="1"/>
  <c r="B1405" i="7"/>
  <c r="I1405" i="7" s="1" a="1"/>
  <c r="I1405" i="7" s="1"/>
  <c r="B1404" i="7"/>
  <c r="B1403" i="7"/>
  <c r="L1403" i="7" s="1"/>
  <c r="B1402" i="7"/>
  <c r="L1402" i="7" s="1"/>
  <c r="B1401" i="7"/>
  <c r="L1401" i="7" s="1"/>
  <c r="B1400" i="7"/>
  <c r="L1400" i="7" s="1"/>
  <c r="B1399" i="7"/>
  <c r="K1399" i="7" s="1" a="1"/>
  <c r="K1399" i="7" s="1"/>
  <c r="B1398" i="7"/>
  <c r="B1397" i="7"/>
  <c r="J1397" i="7" s="1" a="1"/>
  <c r="J1397" i="7" s="1"/>
  <c r="B1396" i="7"/>
  <c r="M1396" i="7" s="1"/>
  <c r="B1395" i="7"/>
  <c r="B1394" i="7"/>
  <c r="L1394" i="7" s="1"/>
  <c r="B1393" i="7"/>
  <c r="M1393" i="7" s="1"/>
  <c r="B1392" i="7"/>
  <c r="L1392" i="7" s="1"/>
  <c r="B1391" i="7"/>
  <c r="K1391" i="7" s="1" a="1"/>
  <c r="K1391" i="7" s="1"/>
  <c r="B1390" i="7"/>
  <c r="L1390" i="7" s="1"/>
  <c r="B1389" i="7"/>
  <c r="M1389" i="7" s="1"/>
  <c r="B1388" i="7"/>
  <c r="B1387" i="7"/>
  <c r="I1387" i="7" s="1" a="1"/>
  <c r="I1387" i="7" s="1"/>
  <c r="B1386" i="7"/>
  <c r="L1386" i="7" s="1"/>
  <c r="B1385" i="7"/>
  <c r="H1385" i="7" s="1"/>
  <c r="B1384" i="7"/>
  <c r="B1383" i="7"/>
  <c r="J1383" i="7" s="1" a="1"/>
  <c r="J1383" i="7" s="1"/>
  <c r="B1382" i="7"/>
  <c r="B1381" i="7"/>
  <c r="H1381" i="7" s="1"/>
  <c r="B1380" i="7"/>
  <c r="H1380" i="7" s="1"/>
  <c r="N1380" i="7" s="1"/>
  <c r="B1379" i="7"/>
  <c r="J1379" i="7" s="1" a="1"/>
  <c r="J1379" i="7" s="1"/>
  <c r="B1378" i="7"/>
  <c r="B1377" i="7"/>
  <c r="J1377" i="7" s="1" a="1"/>
  <c r="J1377" i="7" s="1"/>
  <c r="B1376" i="7"/>
  <c r="L1376" i="7" s="1"/>
  <c r="B1375" i="7"/>
  <c r="J1375" i="7" s="1" a="1"/>
  <c r="J1375" i="7" s="1"/>
  <c r="B1374" i="7"/>
  <c r="L1374" i="7" s="1"/>
  <c r="B1373" i="7"/>
  <c r="L1373" i="7" s="1"/>
  <c r="B1372" i="7"/>
  <c r="H1372" i="7" s="1"/>
  <c r="N1372" i="7" s="1"/>
  <c r="B1371" i="7"/>
  <c r="M1371" i="7" s="1"/>
  <c r="B1370" i="7"/>
  <c r="L1370" i="7" s="1"/>
  <c r="B1369" i="7"/>
  <c r="M1369" i="7" s="1"/>
  <c r="B1368" i="7"/>
  <c r="B1367" i="7"/>
  <c r="M1367" i="7" s="1"/>
  <c r="B1366" i="7"/>
  <c r="L1366" i="7" s="1"/>
  <c r="B1365" i="7"/>
  <c r="K1365" i="7" s="1" a="1"/>
  <c r="K1365" i="7" s="1"/>
  <c r="B1364" i="7"/>
  <c r="B1363" i="7"/>
  <c r="I1363" i="7" s="1" a="1"/>
  <c r="I1363" i="7" s="1"/>
  <c r="B1362" i="7"/>
  <c r="B1361" i="7"/>
  <c r="B1360" i="7"/>
  <c r="L1360" i="7" s="1"/>
  <c r="B1359" i="7"/>
  <c r="B1358" i="7"/>
  <c r="L1358" i="7" s="1"/>
  <c r="B1357" i="7"/>
  <c r="J1357" i="7" s="1" a="1"/>
  <c r="J1357" i="7" s="1"/>
  <c r="B1356" i="7"/>
  <c r="H1356" i="7" s="1"/>
  <c r="N1356" i="7" s="1"/>
  <c r="B1355" i="7"/>
  <c r="I1355" i="7" s="1" a="1"/>
  <c r="I1355" i="7" s="1"/>
  <c r="B1354" i="7"/>
  <c r="L1354" i="7" s="1"/>
  <c r="B1353" i="7"/>
  <c r="B1352" i="7"/>
  <c r="L1352" i="7" s="1"/>
  <c r="B1351" i="7"/>
  <c r="J1351" i="7" s="1" a="1"/>
  <c r="J1351" i="7" s="1"/>
  <c r="B1350" i="7"/>
  <c r="L1350" i="7" s="1"/>
  <c r="B1349" i="7"/>
  <c r="I1349" i="7" s="1" a="1"/>
  <c r="I1349" i="7" s="1"/>
  <c r="B1348" i="7"/>
  <c r="B1347" i="7"/>
  <c r="J1347" i="7" s="1" a="1"/>
  <c r="J1347" i="7" s="1"/>
  <c r="B1346" i="7"/>
  <c r="L1346" i="7" s="1"/>
  <c r="B1345" i="7"/>
  <c r="L1345" i="7" s="1"/>
  <c r="B1344" i="7"/>
  <c r="L1344" i="7" s="1"/>
  <c r="B1343" i="7"/>
  <c r="K1343" i="7" s="1" a="1"/>
  <c r="K1343" i="7" s="1"/>
  <c r="B1342" i="7"/>
  <c r="L1342" i="7" s="1"/>
  <c r="B1341" i="7"/>
  <c r="M1341" i="7" s="1"/>
  <c r="B1340" i="7"/>
  <c r="M1340" i="7" s="1"/>
  <c r="B1339" i="7"/>
  <c r="B1338" i="7"/>
  <c r="L1338" i="7" s="1"/>
  <c r="B1337" i="7"/>
  <c r="I1337" i="7" s="1" a="1"/>
  <c r="I1337" i="7" s="1"/>
  <c r="B1336" i="7"/>
  <c r="L1336" i="7" s="1"/>
  <c r="B1335" i="7"/>
  <c r="K1335" i="7" s="1" a="1"/>
  <c r="K1335" i="7" s="1"/>
  <c r="B1334" i="7"/>
  <c r="B1333" i="7"/>
  <c r="J1333" i="7" s="1" a="1"/>
  <c r="J1333" i="7" s="1"/>
  <c r="B1332" i="7"/>
  <c r="M1332" i="7" s="1"/>
  <c r="B1331" i="7"/>
  <c r="M1331" i="7" s="1"/>
  <c r="B1330" i="7"/>
  <c r="L1330" i="7" s="1"/>
  <c r="B1329" i="7"/>
  <c r="M1329" i="7" s="1"/>
  <c r="B1328" i="7"/>
  <c r="L1328" i="7" s="1"/>
  <c r="B1327" i="7"/>
  <c r="J1327" i="7" s="1" a="1"/>
  <c r="J1327" i="7" s="1"/>
  <c r="B1326" i="7"/>
  <c r="K1326" i="7" s="1" a="1"/>
  <c r="K1326" i="7" s="1"/>
  <c r="B1325" i="7"/>
  <c r="I1325" i="7" s="1" a="1"/>
  <c r="I1325" i="7" s="1"/>
  <c r="B1324" i="7"/>
  <c r="B1323" i="7"/>
  <c r="K1323" i="7" s="1" a="1"/>
  <c r="K1323" i="7" s="1"/>
  <c r="B1322" i="7"/>
  <c r="L1322" i="7" s="1"/>
  <c r="B1321" i="7"/>
  <c r="M1321" i="7" s="1"/>
  <c r="B1320" i="7"/>
  <c r="B1319" i="7"/>
  <c r="K1319" i="7" s="1" a="1"/>
  <c r="K1319" i="7" s="1"/>
  <c r="B1318" i="7"/>
  <c r="K1318" i="7" s="1" a="1"/>
  <c r="K1318" i="7" s="1"/>
  <c r="B1317" i="7"/>
  <c r="K1317" i="7" s="1" a="1"/>
  <c r="K1317" i="7" s="1"/>
  <c r="B1316" i="7"/>
  <c r="M1316" i="7" s="1"/>
  <c r="B1315" i="7"/>
  <c r="I1315" i="7" s="1" a="1"/>
  <c r="I1315" i="7" s="1"/>
  <c r="B1314" i="7"/>
  <c r="B1313" i="7"/>
  <c r="J1313" i="7" s="1" a="1"/>
  <c r="J1313" i="7" s="1"/>
  <c r="B1312" i="7"/>
  <c r="L1312" i="7" s="1"/>
  <c r="B1311" i="7"/>
  <c r="I1311" i="7" s="1" a="1"/>
  <c r="I1311" i="7" s="1"/>
  <c r="B1310" i="7"/>
  <c r="K1310" i="7" s="1" a="1"/>
  <c r="K1310" i="7" s="1"/>
  <c r="B1309" i="7"/>
  <c r="M1309" i="7" s="1"/>
  <c r="B1308" i="7"/>
  <c r="H1308" i="7" s="1"/>
  <c r="N1308" i="7" s="1"/>
  <c r="B1307" i="7"/>
  <c r="M1307" i="7" s="1"/>
  <c r="B1306" i="7"/>
  <c r="L1306" i="7" s="1"/>
  <c r="B1305" i="7"/>
  <c r="K1305" i="7" s="1" a="1"/>
  <c r="K1305" i="7" s="1"/>
  <c r="B1304" i="7"/>
  <c r="B1303" i="7"/>
  <c r="B1302" i="7"/>
  <c r="K1302" i="7" s="1" a="1"/>
  <c r="K1302" i="7" s="1"/>
  <c r="B1301" i="7"/>
  <c r="K1301" i="7" s="1" a="1"/>
  <c r="K1301" i="7" s="1"/>
  <c r="B1300" i="7"/>
  <c r="H1300" i="7" s="1"/>
  <c r="N1300" i="7" s="1"/>
  <c r="B1299" i="7"/>
  <c r="M1299" i="7" s="1"/>
  <c r="B1298" i="7"/>
  <c r="B1297" i="7"/>
  <c r="H1297" i="7" s="1"/>
  <c r="N1297" i="7" s="1"/>
  <c r="B1296" i="7"/>
  <c r="L1296" i="7" s="1"/>
  <c r="B1295" i="7"/>
  <c r="M1295" i="7" s="1"/>
  <c r="B1294" i="7"/>
  <c r="K1294" i="7" s="1" a="1"/>
  <c r="K1294" i="7" s="1"/>
  <c r="B1293" i="7"/>
  <c r="J1293" i="7" s="1" a="1"/>
  <c r="J1293" i="7" s="1"/>
  <c r="B1292" i="7"/>
  <c r="H1292" i="7" s="1"/>
  <c r="N1292" i="7" s="1"/>
  <c r="B1291" i="7"/>
  <c r="J1291" i="7" s="1" a="1"/>
  <c r="J1291" i="7" s="1"/>
  <c r="B1290" i="7"/>
  <c r="L1290" i="7" s="1"/>
  <c r="B1289" i="7"/>
  <c r="M1289" i="7" s="1"/>
  <c r="B1288" i="7"/>
  <c r="B1287" i="7"/>
  <c r="M1287" i="7" s="1"/>
  <c r="B1286" i="7"/>
  <c r="K1286" i="7" s="1" a="1"/>
  <c r="K1286" i="7" s="1"/>
  <c r="B1285" i="7"/>
  <c r="K1285" i="7" s="1" a="1"/>
  <c r="K1285" i="7" s="1"/>
  <c r="B1284" i="7"/>
  <c r="M1284" i="7" s="1"/>
  <c r="B1283" i="7"/>
  <c r="B1282" i="7"/>
  <c r="B1281" i="7"/>
  <c r="H1281" i="7" s="1"/>
  <c r="N1281" i="7" s="1"/>
  <c r="B1280" i="7"/>
  <c r="L1280" i="7" s="1"/>
  <c r="B1279" i="7"/>
  <c r="J1279" i="7" s="1" a="1"/>
  <c r="J1279" i="7" s="1"/>
  <c r="B1278" i="7"/>
  <c r="K1278" i="7" s="1" a="1"/>
  <c r="K1278" i="7" s="1"/>
  <c r="B1277" i="7"/>
  <c r="H1277" i="7" s="1"/>
  <c r="B1276" i="7"/>
  <c r="M1276" i="7" s="1"/>
  <c r="B1275" i="7"/>
  <c r="L1275" i="7" s="1"/>
  <c r="B1274" i="7"/>
  <c r="L1274" i="7" s="1"/>
  <c r="B1273" i="7"/>
  <c r="B1272" i="7"/>
  <c r="B1271" i="7"/>
  <c r="H1271" i="7" s="1"/>
  <c r="N1271" i="7" s="1"/>
  <c r="B1270" i="7"/>
  <c r="K1270" i="7" s="1" a="1"/>
  <c r="K1270" i="7" s="1"/>
  <c r="B1269" i="7"/>
  <c r="B1268" i="7"/>
  <c r="M1268" i="7" s="1"/>
  <c r="B1267" i="7"/>
  <c r="L1267" i="7" s="1"/>
  <c r="B1266" i="7"/>
  <c r="B1265" i="7"/>
  <c r="K1265" i="7" s="1" a="1"/>
  <c r="K1265" i="7" s="1"/>
  <c r="B1264" i="7"/>
  <c r="L1264" i="7" s="1"/>
  <c r="B1263" i="7"/>
  <c r="L1263" i="7" s="1"/>
  <c r="B1262" i="7"/>
  <c r="B1261" i="7"/>
  <c r="B1260" i="7"/>
  <c r="B1259" i="7"/>
  <c r="L1259" i="7" s="1"/>
  <c r="B1258" i="7"/>
  <c r="L1258" i="7" s="1"/>
  <c r="B1257" i="7"/>
  <c r="M1257" i="7" s="1"/>
  <c r="B1256" i="7"/>
  <c r="B1255" i="7"/>
  <c r="K1255" i="7" s="1" a="1"/>
  <c r="K1255" i="7" s="1"/>
  <c r="B1254" i="7"/>
  <c r="K1254" i="7" s="1" a="1"/>
  <c r="K1254" i="7" s="1"/>
  <c r="B1253" i="7"/>
  <c r="L1253" i="7" s="1"/>
  <c r="B1252" i="7"/>
  <c r="M1252" i="7" s="1"/>
  <c r="B1251" i="7"/>
  <c r="M1251" i="7" s="1"/>
  <c r="B1250" i="7"/>
  <c r="I1250" i="7" s="1" a="1"/>
  <c r="I1250" i="7" s="1"/>
  <c r="B1249" i="7"/>
  <c r="J1249" i="7" s="1" a="1"/>
  <c r="J1249" i="7" s="1"/>
  <c r="B1248" i="7"/>
  <c r="J1248" i="7" s="1" a="1"/>
  <c r="J1248" i="7" s="1"/>
  <c r="B1247" i="7"/>
  <c r="B1246" i="7"/>
  <c r="L1246" i="7" s="1"/>
  <c r="B1245" i="7"/>
  <c r="M1245" i="7" s="1"/>
  <c r="B1244" i="7"/>
  <c r="M1244" i="7" s="1"/>
  <c r="B1243" i="7"/>
  <c r="K1243" i="7" s="1" a="1"/>
  <c r="K1243" i="7" s="1"/>
  <c r="B1242" i="7"/>
  <c r="I1242" i="7" s="1" a="1"/>
  <c r="I1242" i="7" s="1"/>
  <c r="B1241" i="7"/>
  <c r="L1241" i="7" s="1"/>
  <c r="B1240" i="7"/>
  <c r="L1240" i="7" s="1"/>
  <c r="B1239" i="7"/>
  <c r="J1239" i="7" s="1" a="1"/>
  <c r="J1239" i="7" s="1"/>
  <c r="B1238" i="7"/>
  <c r="B1237" i="7"/>
  <c r="K1237" i="7" s="1" a="1"/>
  <c r="K1237" i="7" s="1"/>
  <c r="B1236" i="7"/>
  <c r="B1235" i="7"/>
  <c r="M1235" i="7" s="1"/>
  <c r="B1234" i="7"/>
  <c r="I1234" i="7" s="1" a="1"/>
  <c r="I1234" i="7" s="1"/>
  <c r="B1233" i="7"/>
  <c r="L1233" i="7" s="1"/>
  <c r="B1232" i="7"/>
  <c r="L1232" i="7" s="1"/>
  <c r="B1231" i="7"/>
  <c r="L1231" i="7" s="1"/>
  <c r="B1230" i="7"/>
  <c r="K1230" i="7" s="1" a="1"/>
  <c r="K1230" i="7" s="1"/>
  <c r="B1229" i="7"/>
  <c r="L1229" i="7" s="1"/>
  <c r="B1228" i="7"/>
  <c r="L1228" i="7" s="1"/>
  <c r="B1227" i="7"/>
  <c r="H1227" i="7" s="1"/>
  <c r="N1227" i="7" s="1"/>
  <c r="B1226" i="7"/>
  <c r="B1225" i="7"/>
  <c r="L1225" i="7" s="1"/>
  <c r="B1224" i="7"/>
  <c r="L1224" i="7" s="1"/>
  <c r="B1223" i="7"/>
  <c r="L1223" i="7" s="1"/>
  <c r="B1222" i="7"/>
  <c r="B1221" i="7"/>
  <c r="H1221" i="7" s="1"/>
  <c r="B1220" i="7"/>
  <c r="L1220" i="7" s="1"/>
  <c r="B1219" i="7"/>
  <c r="I1219" i="7" s="1" a="1"/>
  <c r="I1219" i="7" s="1"/>
  <c r="B1218" i="7"/>
  <c r="I1218" i="7" s="1" a="1"/>
  <c r="I1218" i="7" s="1"/>
  <c r="B1217" i="7"/>
  <c r="L1217" i="7" s="1"/>
  <c r="B1216" i="7"/>
  <c r="J1216" i="7" s="1" a="1"/>
  <c r="J1216" i="7" s="1"/>
  <c r="B1215" i="7"/>
  <c r="B1214" i="7"/>
  <c r="L1214" i="7" s="1"/>
  <c r="B1213" i="7"/>
  <c r="M1213" i="7" s="1"/>
  <c r="B1212" i="7"/>
  <c r="H1212" i="7" s="1"/>
  <c r="N1212" i="7" s="1"/>
  <c r="B1211" i="7"/>
  <c r="J1211" i="7" s="1" a="1"/>
  <c r="J1211" i="7" s="1"/>
  <c r="B1210" i="7"/>
  <c r="L1210" i="7" s="1"/>
  <c r="B1209" i="7"/>
  <c r="B1208" i="7"/>
  <c r="L1208" i="7" s="1"/>
  <c r="B1207" i="7"/>
  <c r="M1207" i="7" s="1"/>
  <c r="B1206" i="7"/>
  <c r="B1205" i="7"/>
  <c r="K1205" i="7" s="1" a="1"/>
  <c r="K1205" i="7" s="1"/>
  <c r="B1204" i="7"/>
  <c r="L1204" i="7" s="1"/>
  <c r="B1203" i="7"/>
  <c r="J1203" i="7" s="1" a="1"/>
  <c r="J1203" i="7" s="1"/>
  <c r="B1202" i="7"/>
  <c r="L1202" i="7" s="1"/>
  <c r="B1201" i="7"/>
  <c r="I1201" i="7" s="1" a="1"/>
  <c r="I1201" i="7" s="1"/>
  <c r="B1200" i="7"/>
  <c r="J1200" i="7" s="1" a="1"/>
  <c r="J1200" i="7" s="1"/>
  <c r="B1199" i="7"/>
  <c r="I1199" i="7" s="1" a="1"/>
  <c r="I1199" i="7" s="1"/>
  <c r="B1198" i="7"/>
  <c r="B1197" i="7"/>
  <c r="H1197" i="7" s="1"/>
  <c r="B1196" i="7"/>
  <c r="M1196" i="7" s="1"/>
  <c r="B1195" i="7"/>
  <c r="L1195" i="7" s="1"/>
  <c r="B1194" i="7"/>
  <c r="B1193" i="7"/>
  <c r="L1193" i="7" s="1"/>
  <c r="B1192" i="7"/>
  <c r="L1192" i="7" s="1"/>
  <c r="B1191" i="7"/>
  <c r="M1191" i="7" s="1"/>
  <c r="B1190" i="7"/>
  <c r="B1189" i="7"/>
  <c r="K1189" i="7" s="1" a="1"/>
  <c r="K1189" i="7" s="1"/>
  <c r="B1188" i="7"/>
  <c r="M1188" i="7" s="1"/>
  <c r="B1187" i="7"/>
  <c r="K1187" i="7" s="1" a="1"/>
  <c r="K1187" i="7" s="1"/>
  <c r="B1186" i="7"/>
  <c r="I1186" i="7" s="1" a="1"/>
  <c r="I1186" i="7" s="1"/>
  <c r="B1185" i="7"/>
  <c r="L1185" i="7" s="1"/>
  <c r="B1184" i="7"/>
  <c r="J1184" i="7" s="1" a="1"/>
  <c r="J1184" i="7" s="1"/>
  <c r="B1183" i="7"/>
  <c r="H1183" i="7" s="1"/>
  <c r="B1182" i="7"/>
  <c r="L1182" i="7" s="1"/>
  <c r="B1181" i="7"/>
  <c r="L1181" i="7" s="1"/>
  <c r="B1180" i="7"/>
  <c r="M1180" i="7" s="1"/>
  <c r="B1179" i="7"/>
  <c r="M1179" i="7" s="1"/>
  <c r="B1178" i="7"/>
  <c r="L1178" i="7" s="1"/>
  <c r="B1177" i="7"/>
  <c r="I1177" i="7" s="1" a="1"/>
  <c r="I1177" i="7" s="1"/>
  <c r="B1176" i="7"/>
  <c r="J1176" i="7" s="1" a="1"/>
  <c r="J1176" i="7" s="1"/>
  <c r="B1175" i="7"/>
  <c r="L1175" i="7" s="1"/>
  <c r="B1174" i="7"/>
  <c r="B1173" i="7"/>
  <c r="M1173" i="7" s="1"/>
  <c r="B1172" i="7"/>
  <c r="H1172" i="7" s="1"/>
  <c r="P1172" i="7" s="1"/>
  <c r="B1171" i="7"/>
  <c r="K1171" i="7" s="1" a="1"/>
  <c r="K1171" i="7" s="1"/>
  <c r="B1170" i="7"/>
  <c r="M1170" i="7" s="1"/>
  <c r="B1169" i="7"/>
  <c r="K1169" i="7" s="1" a="1"/>
  <c r="K1169" i="7" s="1"/>
  <c r="B1168" i="7"/>
  <c r="J1168" i="7" s="1" a="1"/>
  <c r="J1168" i="7" s="1"/>
  <c r="B1167" i="7"/>
  <c r="B1166" i="7"/>
  <c r="M1166" i="7" s="1"/>
  <c r="B1165" i="7"/>
  <c r="K1165" i="7" s="1" a="1"/>
  <c r="K1165" i="7" s="1"/>
  <c r="B1164" i="7"/>
  <c r="M1164" i="7" s="1"/>
  <c r="B1163" i="7"/>
  <c r="I1163" i="7" s="1" a="1"/>
  <c r="I1163" i="7" s="1"/>
  <c r="B1162" i="7"/>
  <c r="K1162" i="7" s="1" a="1"/>
  <c r="K1162" i="7" s="1"/>
  <c r="B1161" i="7"/>
  <c r="L1161" i="7" s="1"/>
  <c r="B1160" i="7"/>
  <c r="K1160" i="7" s="1" a="1"/>
  <c r="K1160" i="7" s="1"/>
  <c r="B1159" i="7"/>
  <c r="L1159" i="7" s="1"/>
  <c r="B1158" i="7"/>
  <c r="L1158" i="7" s="1"/>
  <c r="B1157" i="7"/>
  <c r="K1157" i="7" s="1" a="1"/>
  <c r="K1157" i="7" s="1"/>
  <c r="B1156" i="7"/>
  <c r="J1156" i="7" s="1" a="1"/>
  <c r="J1156" i="7" s="1"/>
  <c r="B1155" i="7"/>
  <c r="J1155" i="7" s="1" a="1"/>
  <c r="J1155" i="7" s="1"/>
  <c r="B1154" i="7"/>
  <c r="L1154" i="7" s="1"/>
  <c r="B1153" i="7"/>
  <c r="J1153" i="7" s="1" a="1"/>
  <c r="J1153" i="7" s="1"/>
  <c r="B1152" i="7"/>
  <c r="L1152" i="7" s="1"/>
  <c r="B1151" i="7"/>
  <c r="I1151" i="7" s="1" a="1"/>
  <c r="I1151" i="7" s="1"/>
  <c r="B1150" i="7"/>
  <c r="B1149" i="7"/>
  <c r="B1148" i="7"/>
  <c r="K1148" i="7" s="1" a="1"/>
  <c r="K1148" i="7" s="1"/>
  <c r="B1147" i="7"/>
  <c r="M1147" i="7" s="1"/>
  <c r="B1146" i="7"/>
  <c r="J1146" i="7" s="1" a="1"/>
  <c r="J1146" i="7" s="1"/>
  <c r="B1145" i="7"/>
  <c r="L1145" i="7" s="1"/>
  <c r="B1144" i="7"/>
  <c r="K1144" i="7" s="1" a="1"/>
  <c r="K1144" i="7" s="1"/>
  <c r="B1143" i="7"/>
  <c r="M1143" i="7" s="1"/>
  <c r="B1142" i="7"/>
  <c r="L1142" i="7" s="1"/>
  <c r="B1141" i="7"/>
  <c r="K1141" i="7" s="1" a="1"/>
  <c r="K1141" i="7" s="1"/>
  <c r="B1140" i="7"/>
  <c r="J1140" i="7" s="1" a="1"/>
  <c r="J1140" i="7" s="1"/>
  <c r="B1139" i="7"/>
  <c r="M1139" i="7" s="1"/>
  <c r="B1138" i="7"/>
  <c r="J1138" i="7" s="1" a="1"/>
  <c r="J1138" i="7" s="1"/>
  <c r="B1137" i="7"/>
  <c r="J1137" i="7" s="1" a="1"/>
  <c r="J1137" i="7" s="1"/>
  <c r="B1136" i="7"/>
  <c r="K1136" i="7" s="1" a="1"/>
  <c r="K1136" i="7" s="1"/>
  <c r="B1135" i="7"/>
  <c r="I1135" i="7" s="1" a="1"/>
  <c r="I1135" i="7" s="1"/>
  <c r="B1134" i="7"/>
  <c r="L1134" i="7" s="1"/>
  <c r="B1133" i="7"/>
  <c r="B1132" i="7"/>
  <c r="K1132" i="7" s="1" a="1"/>
  <c r="K1132" i="7" s="1"/>
  <c r="B1131" i="7"/>
  <c r="K1131" i="7" s="1" a="1"/>
  <c r="K1131" i="7" s="1"/>
  <c r="B1130" i="7"/>
  <c r="J1130" i="7" s="1" a="1"/>
  <c r="J1130" i="7" s="1"/>
  <c r="B1129" i="7"/>
  <c r="M1129" i="7" s="1"/>
  <c r="B1128" i="7"/>
  <c r="K1128" i="7" s="1" a="1"/>
  <c r="K1128" i="7" s="1"/>
  <c r="B1127" i="7"/>
  <c r="B1126" i="7"/>
  <c r="L1126" i="7" s="1"/>
  <c r="B1125" i="7"/>
  <c r="K1125" i="7" s="1" a="1"/>
  <c r="K1125" i="7" s="1"/>
  <c r="B1124" i="7"/>
  <c r="K1124" i="7" s="1" a="1"/>
  <c r="K1124" i="7" s="1"/>
  <c r="B1123" i="7"/>
  <c r="J1123" i="7" s="1" a="1"/>
  <c r="J1123" i="7" s="1"/>
  <c r="B1122" i="7"/>
  <c r="J1122" i="7" s="1" a="1"/>
  <c r="J1122" i="7" s="1"/>
  <c r="B1121" i="7"/>
  <c r="B1120" i="7"/>
  <c r="K1120" i="7" s="1" a="1"/>
  <c r="K1120" i="7" s="1"/>
  <c r="B1119" i="7"/>
  <c r="B1118" i="7"/>
  <c r="L1118" i="7" s="1"/>
  <c r="B1117" i="7"/>
  <c r="B1116" i="7"/>
  <c r="K1116" i="7" s="1" a="1"/>
  <c r="K1116" i="7" s="1"/>
  <c r="B1115" i="7"/>
  <c r="K1115" i="7" s="1" a="1"/>
  <c r="K1115" i="7" s="1"/>
  <c r="B1114" i="7"/>
  <c r="J1114" i="7" s="1" a="1"/>
  <c r="J1114" i="7" s="1"/>
  <c r="B1113" i="7"/>
  <c r="B1112" i="7"/>
  <c r="K1112" i="7" s="1" a="1"/>
  <c r="K1112" i="7" s="1"/>
  <c r="B1111" i="7"/>
  <c r="L1111" i="7" s="1"/>
  <c r="B1110" i="7"/>
  <c r="L1110" i="7" s="1"/>
  <c r="B1109" i="7"/>
  <c r="K1109" i="7" s="1" a="1"/>
  <c r="K1109" i="7" s="1"/>
  <c r="B1108" i="7"/>
  <c r="K1108" i="7" s="1" a="1"/>
  <c r="K1108" i="7" s="1"/>
  <c r="B1107" i="7"/>
  <c r="M1107" i="7" s="1"/>
  <c r="B1106" i="7"/>
  <c r="I1106" i="7" s="1" a="1"/>
  <c r="I1106" i="7" s="1"/>
  <c r="B1105" i="7"/>
  <c r="J1105" i="7" s="1" a="1"/>
  <c r="J1105" i="7" s="1"/>
  <c r="B1104" i="7"/>
  <c r="K1104" i="7" s="1" a="1"/>
  <c r="K1104" i="7" s="1"/>
  <c r="B1103" i="7"/>
  <c r="H1103" i="7" s="1"/>
  <c r="P1103" i="7" s="1"/>
  <c r="B1102" i="7"/>
  <c r="L1102" i="7" s="1"/>
  <c r="B1101" i="7"/>
  <c r="B1100" i="7"/>
  <c r="L1100" i="7" s="1"/>
  <c r="B1099" i="7"/>
  <c r="I1099" i="7" s="1" a="1"/>
  <c r="I1099" i="7" s="1"/>
  <c r="B1098" i="7"/>
  <c r="J1098" i="7" s="1" a="1"/>
  <c r="J1098" i="7" s="1"/>
  <c r="B1097" i="7"/>
  <c r="J1097" i="7" s="1" a="1"/>
  <c r="J1097" i="7" s="1"/>
  <c r="B1096" i="7"/>
  <c r="K1096" i="7" s="1" a="1"/>
  <c r="K1096" i="7" s="1"/>
  <c r="B1095" i="7"/>
  <c r="L1095" i="7" s="1"/>
  <c r="B1094" i="7"/>
  <c r="L1094" i="7" s="1"/>
  <c r="B1093" i="7"/>
  <c r="K1093" i="7" s="1" a="1"/>
  <c r="K1093" i="7" s="1"/>
  <c r="B1092" i="7"/>
  <c r="K1092" i="7" s="1" a="1"/>
  <c r="K1092" i="7" s="1"/>
  <c r="B1091" i="7"/>
  <c r="K1091" i="7" s="1" a="1"/>
  <c r="K1091" i="7" s="1"/>
  <c r="B1090" i="7"/>
  <c r="L1090" i="7" s="1"/>
  <c r="B1089" i="7"/>
  <c r="J1089" i="7" s="1" a="1"/>
  <c r="J1089" i="7" s="1"/>
  <c r="B1088" i="7"/>
  <c r="J1088" i="7" s="1" a="1"/>
  <c r="J1088" i="7" s="1"/>
  <c r="B1087" i="7"/>
  <c r="I1087" i="7" s="1" a="1"/>
  <c r="I1087" i="7" s="1"/>
  <c r="B1086" i="7"/>
  <c r="L1086" i="7" s="1"/>
  <c r="B1085" i="7"/>
  <c r="B1084" i="7"/>
  <c r="J1084" i="7" s="1" a="1"/>
  <c r="J1084" i="7" s="1"/>
  <c r="B1083" i="7"/>
  <c r="M1083" i="7" s="1"/>
  <c r="B1082" i="7"/>
  <c r="J1082" i="7" s="1" a="1"/>
  <c r="J1082" i="7" s="1"/>
  <c r="B1081" i="7"/>
  <c r="I1081" i="7" s="1" a="1"/>
  <c r="I1081" i="7" s="1"/>
  <c r="B1080" i="7"/>
  <c r="K1080" i="7" s="1" a="1"/>
  <c r="K1080" i="7" s="1"/>
  <c r="B1079" i="7"/>
  <c r="H1079" i="7" s="1"/>
  <c r="P1079" i="7" s="1"/>
  <c r="B1078" i="7"/>
  <c r="L1078" i="7" s="1"/>
  <c r="B1077" i="7"/>
  <c r="K1077" i="7" s="1" a="1"/>
  <c r="K1077" i="7" s="1"/>
  <c r="B1076" i="7"/>
  <c r="B1075" i="7"/>
  <c r="L1075" i="7" s="1"/>
  <c r="B1074" i="7"/>
  <c r="I1074" i="7" s="1" a="1"/>
  <c r="I1074" i="7" s="1"/>
  <c r="B1073" i="7"/>
  <c r="J1073" i="7" s="1" a="1"/>
  <c r="J1073" i="7" s="1"/>
  <c r="B1072" i="7"/>
  <c r="K1072" i="7" s="1" a="1"/>
  <c r="K1072" i="7" s="1"/>
  <c r="B1071" i="7"/>
  <c r="I1071" i="7" s="1" a="1"/>
  <c r="I1071" i="7" s="1"/>
  <c r="B1070" i="7"/>
  <c r="L1070" i="7" s="1"/>
  <c r="B1069" i="7"/>
  <c r="B1068" i="7"/>
  <c r="K1068" i="7" s="1" a="1"/>
  <c r="K1068" i="7" s="1"/>
  <c r="B1067" i="7"/>
  <c r="M1067" i="7" s="1"/>
  <c r="B1066" i="7"/>
  <c r="J1066" i="7" s="1" a="1"/>
  <c r="J1066" i="7" s="1"/>
  <c r="B1065" i="7"/>
  <c r="M1065" i="7" s="1"/>
  <c r="B1064" i="7"/>
  <c r="K1064" i="7" s="1" a="1"/>
  <c r="K1064" i="7" s="1"/>
  <c r="B1063" i="7"/>
  <c r="L1063" i="7" s="1"/>
  <c r="B1062" i="7"/>
  <c r="L1062" i="7" s="1"/>
  <c r="B1061" i="7"/>
  <c r="K1061" i="7" s="1" a="1"/>
  <c r="K1061" i="7" s="1"/>
  <c r="B1060" i="7"/>
  <c r="B1059" i="7"/>
  <c r="I1059" i="7" s="1" a="1"/>
  <c r="I1059" i="7" s="1"/>
  <c r="B1058" i="7"/>
  <c r="J1058" i="7" s="1" a="1"/>
  <c r="J1058" i="7" s="1"/>
  <c r="B1057" i="7"/>
  <c r="J1057" i="7" s="1" a="1"/>
  <c r="J1057" i="7" s="1"/>
  <c r="B1056" i="7"/>
  <c r="L1056" i="7" s="1"/>
  <c r="B1055" i="7"/>
  <c r="I1055" i="7" s="1" a="1"/>
  <c r="I1055" i="7" s="1"/>
  <c r="B1054" i="7"/>
  <c r="I1054" i="7" s="1" a="1"/>
  <c r="I1054" i="7" s="1"/>
  <c r="B1053" i="7"/>
  <c r="B1052" i="7"/>
  <c r="K1052" i="7" s="1" a="1"/>
  <c r="K1052" i="7" s="1"/>
  <c r="B1051" i="7"/>
  <c r="K1051" i="7" s="1" a="1"/>
  <c r="K1051" i="7" s="1"/>
  <c r="B1050" i="7"/>
  <c r="J1050" i="7" s="1" a="1"/>
  <c r="J1050" i="7" s="1"/>
  <c r="B1049" i="7"/>
  <c r="M1049" i="7" s="1"/>
  <c r="B1048" i="7"/>
  <c r="M1048" i="7" s="1"/>
  <c r="B1047" i="7"/>
  <c r="L1047" i="7" s="1"/>
  <c r="B1046" i="7"/>
  <c r="B1045" i="7"/>
  <c r="J1045" i="7" s="1" a="1"/>
  <c r="J1045" i="7" s="1"/>
  <c r="B1044" i="7"/>
  <c r="J1044" i="7" s="1" a="1"/>
  <c r="J1044" i="7" s="1"/>
  <c r="B1043" i="7"/>
  <c r="J1043" i="7" s="1" a="1"/>
  <c r="J1043" i="7" s="1"/>
  <c r="B1042" i="7"/>
  <c r="B1041" i="7"/>
  <c r="M1041" i="7" s="1"/>
  <c r="B1040" i="7"/>
  <c r="M1040" i="7" s="1"/>
  <c r="B1039" i="7"/>
  <c r="M1039" i="7" s="1"/>
  <c r="B1038" i="7"/>
  <c r="B1037" i="7"/>
  <c r="M1037" i="7" s="1"/>
  <c r="B1036" i="7"/>
  <c r="J1036" i="7" s="1" a="1"/>
  <c r="J1036" i="7" s="1"/>
  <c r="B1035" i="7"/>
  <c r="B1034" i="7"/>
  <c r="L1034" i="7" s="1"/>
  <c r="B1033" i="7"/>
  <c r="M1033" i="7" s="1"/>
  <c r="B1032" i="7"/>
  <c r="M1032" i="7" s="1"/>
  <c r="B1031" i="7"/>
  <c r="L1031" i="7" s="1"/>
  <c r="B1030" i="7"/>
  <c r="B1029" i="7"/>
  <c r="M1029" i="7" s="1"/>
  <c r="B1028" i="7"/>
  <c r="J1028" i="7" s="1" a="1"/>
  <c r="J1028" i="7" s="1"/>
  <c r="B1027" i="7"/>
  <c r="L1027" i="7" s="1"/>
  <c r="B1026" i="7"/>
  <c r="L1026" i="7" s="1"/>
  <c r="B1025" i="7"/>
  <c r="L1025" i="7" s="1"/>
  <c r="B1024" i="7"/>
  <c r="M1024" i="7" s="1"/>
  <c r="B1023" i="7"/>
  <c r="L1023" i="7" s="1"/>
  <c r="B1022" i="7"/>
  <c r="B1021" i="7"/>
  <c r="M1021" i="7" s="1"/>
  <c r="B1020" i="7"/>
  <c r="J1020" i="7" s="1" a="1"/>
  <c r="J1020" i="7" s="1"/>
  <c r="B1019" i="7"/>
  <c r="L1019" i="7" s="1"/>
  <c r="B1018" i="7"/>
  <c r="L1018" i="7" s="1"/>
  <c r="B1017" i="7"/>
  <c r="L1017" i="7" s="1"/>
  <c r="B1016" i="7"/>
  <c r="M1016" i="7" s="1"/>
  <c r="B1015" i="7"/>
  <c r="L1015" i="7" s="1"/>
  <c r="B1014" i="7"/>
  <c r="B1013" i="7"/>
  <c r="B1012" i="7"/>
  <c r="J1012" i="7" s="1" a="1"/>
  <c r="J1012" i="7" s="1"/>
  <c r="B1011" i="7"/>
  <c r="L1011" i="7" s="1"/>
  <c r="B1010" i="7"/>
  <c r="L1010" i="7" s="1"/>
  <c r="B1009" i="7"/>
  <c r="J1009" i="7" s="1" a="1"/>
  <c r="J1009" i="7" s="1"/>
  <c r="B1008" i="7"/>
  <c r="M1008" i="7" s="1"/>
  <c r="B1007" i="7"/>
  <c r="J1007" i="7" s="1" a="1"/>
  <c r="J1007" i="7" s="1"/>
  <c r="B1006" i="7"/>
  <c r="B1005" i="7"/>
  <c r="M1005" i="7" s="1"/>
  <c r="B1004" i="7"/>
  <c r="J1004" i="7" s="1" a="1"/>
  <c r="J1004" i="7" s="1"/>
  <c r="B1003" i="7"/>
  <c r="L1003" i="7" s="1"/>
  <c r="B1002" i="7"/>
  <c r="L1002" i="7" s="1"/>
  <c r="B1001" i="7"/>
  <c r="J1001" i="7" s="1" a="1"/>
  <c r="J1001" i="7" s="1"/>
  <c r="B1000" i="7"/>
  <c r="B999" i="7"/>
  <c r="L999" i="7" s="1"/>
  <c r="B998" i="7"/>
  <c r="B997" i="7"/>
  <c r="B996" i="7"/>
  <c r="J996" i="7" s="1" a="1"/>
  <c r="J996" i="7" s="1"/>
  <c r="B995" i="7"/>
  <c r="L995" i="7" s="1"/>
  <c r="B994" i="7"/>
  <c r="L994" i="7" s="1"/>
  <c r="B993" i="7"/>
  <c r="I993" i="7" s="1" a="1"/>
  <c r="I993" i="7" s="1"/>
  <c r="B992" i="7"/>
  <c r="B991" i="7"/>
  <c r="L991" i="7" s="1"/>
  <c r="B990" i="7"/>
  <c r="B989" i="7"/>
  <c r="B988" i="7"/>
  <c r="J988" i="7" s="1" a="1"/>
  <c r="J988" i="7" s="1"/>
  <c r="B987" i="7"/>
  <c r="L987" i="7" s="1"/>
  <c r="B986" i="7"/>
  <c r="L986" i="7" s="1"/>
  <c r="B985" i="7"/>
  <c r="L985" i="7" s="1"/>
  <c r="B984" i="7"/>
  <c r="B983" i="7"/>
  <c r="L983" i="7" s="1"/>
  <c r="B982" i="7"/>
  <c r="L982" i="7" s="1"/>
  <c r="B981" i="7"/>
  <c r="J981" i="7" s="1" a="1"/>
  <c r="J981" i="7" s="1"/>
  <c r="B980" i="7"/>
  <c r="B979" i="7"/>
  <c r="L979" i="7" s="1"/>
  <c r="B978" i="7"/>
  <c r="L978" i="7" s="1"/>
  <c r="B977" i="7"/>
  <c r="L977" i="7" s="1"/>
  <c r="B976" i="7"/>
  <c r="B975" i="7"/>
  <c r="L975" i="7" s="1"/>
  <c r="B974" i="7"/>
  <c r="L974" i="7" s="1"/>
  <c r="B973" i="7"/>
  <c r="M973" i="7" s="1"/>
  <c r="B972" i="7"/>
  <c r="L972" i="7" s="1"/>
  <c r="B971" i="7"/>
  <c r="L971" i="7" s="1"/>
  <c r="B970" i="7"/>
  <c r="L970" i="7" s="1"/>
  <c r="B969" i="7"/>
  <c r="L969" i="7" s="1"/>
  <c r="B968" i="7"/>
  <c r="L968" i="7" s="1"/>
  <c r="B967" i="7"/>
  <c r="L967" i="7" s="1"/>
  <c r="B966" i="7"/>
  <c r="B965" i="7"/>
  <c r="L965" i="7" s="1"/>
  <c r="B964" i="7"/>
  <c r="L964" i="7" s="1"/>
  <c r="B963" i="7"/>
  <c r="L963" i="7" s="1"/>
  <c r="B962" i="7"/>
  <c r="L962" i="7" s="1"/>
  <c r="B961" i="7"/>
  <c r="L961" i="7" s="1"/>
  <c r="B960" i="7"/>
  <c r="L960" i="7" s="1"/>
  <c r="B959" i="7"/>
  <c r="L959" i="7" s="1"/>
  <c r="B958" i="7"/>
  <c r="L958" i="7" s="1"/>
  <c r="B957" i="7"/>
  <c r="L957" i="7" s="1"/>
  <c r="B956" i="7"/>
  <c r="L956" i="7" s="1"/>
  <c r="B955" i="7"/>
  <c r="L955" i="7" s="1"/>
  <c r="B954" i="7"/>
  <c r="L954" i="7" s="1"/>
  <c r="B953" i="7"/>
  <c r="L953" i="7" s="1"/>
  <c r="B952" i="7"/>
  <c r="L952" i="7" s="1"/>
  <c r="B951" i="7"/>
  <c r="L951" i="7" s="1"/>
  <c r="B950" i="7"/>
  <c r="L950" i="7" s="1"/>
  <c r="B949" i="7"/>
  <c r="L949" i="7" s="1"/>
  <c r="B948" i="7"/>
  <c r="L948" i="7" s="1"/>
  <c r="B947" i="7"/>
  <c r="L947" i="7" s="1"/>
  <c r="B946" i="7"/>
  <c r="L946" i="7" s="1"/>
  <c r="B945" i="7"/>
  <c r="L945" i="7" s="1"/>
  <c r="B944" i="7"/>
  <c r="B943" i="7"/>
  <c r="L943" i="7" s="1"/>
  <c r="B942" i="7"/>
  <c r="L942" i="7" s="1"/>
  <c r="B941" i="7"/>
  <c r="L941" i="7" s="1"/>
  <c r="B940" i="7"/>
  <c r="L940" i="7" s="1"/>
  <c r="B939" i="7"/>
  <c r="L939" i="7" s="1"/>
  <c r="B938" i="7"/>
  <c r="L938" i="7" s="1"/>
  <c r="B937" i="7"/>
  <c r="L937" i="7" s="1"/>
  <c r="B936" i="7"/>
  <c r="B935" i="7"/>
  <c r="L935" i="7" s="1"/>
  <c r="B934" i="7"/>
  <c r="L934" i="7" s="1"/>
  <c r="B933" i="7"/>
  <c r="B932" i="7"/>
  <c r="L932" i="7" s="1"/>
  <c r="B931" i="7"/>
  <c r="L931" i="7" s="1"/>
  <c r="B930" i="7"/>
  <c r="L930" i="7" s="1"/>
  <c r="B929" i="7"/>
  <c r="L929" i="7" s="1"/>
  <c r="B928" i="7"/>
  <c r="B927" i="7"/>
  <c r="L927" i="7" s="1"/>
  <c r="B926" i="7"/>
  <c r="L926" i="7" s="1"/>
  <c r="B925" i="7"/>
  <c r="B924" i="7"/>
  <c r="L924" i="7" s="1"/>
  <c r="B923" i="7"/>
  <c r="L923" i="7" s="1"/>
  <c r="B922" i="7"/>
  <c r="L922" i="7" s="1"/>
  <c r="B921" i="7"/>
  <c r="L921" i="7" s="1"/>
  <c r="B920" i="7"/>
  <c r="B919" i="7"/>
  <c r="B918" i="7"/>
  <c r="L918" i="7" s="1"/>
  <c r="B917" i="7"/>
  <c r="L917" i="7" s="1"/>
  <c r="B916" i="7"/>
  <c r="L916" i="7" s="1"/>
  <c r="B915" i="7"/>
  <c r="B914" i="7"/>
  <c r="L914" i="7" s="1"/>
  <c r="B913" i="7"/>
  <c r="B912" i="7"/>
  <c r="B911" i="7"/>
  <c r="L911" i="7" s="1"/>
  <c r="B910" i="7"/>
  <c r="L910" i="7" s="1"/>
  <c r="B909" i="7"/>
  <c r="L909" i="7" s="1"/>
  <c r="B908" i="7"/>
  <c r="L908" i="7" s="1"/>
  <c r="B907" i="7"/>
  <c r="L907" i="7" s="1"/>
  <c r="B906" i="7"/>
  <c r="L906" i="7" s="1"/>
  <c r="B905" i="7"/>
  <c r="L905" i="7" s="1"/>
  <c r="B904" i="7"/>
  <c r="B903" i="7"/>
  <c r="L903" i="7" s="1"/>
  <c r="B902" i="7"/>
  <c r="L902" i="7" s="1"/>
  <c r="B901" i="7"/>
  <c r="J901" i="7" s="1" a="1"/>
  <c r="J901" i="7" s="1"/>
  <c r="B900" i="7"/>
  <c r="L900" i="7" s="1"/>
  <c r="B899" i="7"/>
  <c r="B898" i="7"/>
  <c r="L898" i="7" s="1"/>
  <c r="B897" i="7"/>
  <c r="L897" i="7" s="1"/>
  <c r="B896" i="7"/>
  <c r="L896" i="7" s="1"/>
  <c r="B895" i="7"/>
  <c r="L895" i="7" s="1"/>
  <c r="B894" i="7"/>
  <c r="I894" i="7" s="1" a="1"/>
  <c r="I894" i="7" s="1"/>
  <c r="B893" i="7"/>
  <c r="I893" i="7" s="1" a="1"/>
  <c r="I893" i="7" s="1"/>
  <c r="B892" i="7"/>
  <c r="L892" i="7" s="1"/>
  <c r="B891" i="7"/>
  <c r="M891" i="7" s="1"/>
  <c r="B890" i="7"/>
  <c r="L890" i="7" s="1"/>
  <c r="B889" i="7"/>
  <c r="J889" i="7" s="1" a="1"/>
  <c r="J889" i="7" s="1"/>
  <c r="B888" i="7"/>
  <c r="M888" i="7" s="1"/>
  <c r="B887" i="7"/>
  <c r="L887" i="7" s="1"/>
  <c r="B886" i="7"/>
  <c r="I886" i="7" s="1" a="1"/>
  <c r="I886" i="7" s="1"/>
  <c r="B885" i="7"/>
  <c r="K885" i="7" s="1" a="1"/>
  <c r="K885" i="7" s="1"/>
  <c r="B884" i="7"/>
  <c r="K884" i="7" s="1" a="1"/>
  <c r="K884" i="7" s="1"/>
  <c r="B883" i="7"/>
  <c r="J883" i="7" s="1" a="1"/>
  <c r="J883" i="7" s="1"/>
  <c r="B882" i="7"/>
  <c r="I882" i="7" s="1" a="1"/>
  <c r="I882" i="7" s="1"/>
  <c r="B881" i="7"/>
  <c r="J881" i="7" s="1" a="1"/>
  <c r="J881" i="7" s="1"/>
  <c r="B880" i="7"/>
  <c r="H880" i="7" s="1"/>
  <c r="N880" i="7" s="1"/>
  <c r="B879" i="7"/>
  <c r="L879" i="7" s="1"/>
  <c r="B878" i="7"/>
  <c r="J878" i="7" s="1" a="1"/>
  <c r="J878" i="7" s="1"/>
  <c r="B877" i="7"/>
  <c r="I877" i="7" s="1" a="1"/>
  <c r="I877" i="7" s="1"/>
  <c r="B876" i="7"/>
  <c r="K876" i="7" s="1" a="1"/>
  <c r="K876" i="7" s="1"/>
  <c r="B875" i="7"/>
  <c r="B874" i="7"/>
  <c r="L874" i="7" s="1"/>
  <c r="B873" i="7"/>
  <c r="H873" i="7" s="1"/>
  <c r="N873" i="7" s="1"/>
  <c r="B872" i="7"/>
  <c r="B871" i="7"/>
  <c r="J871" i="7" s="1" a="1"/>
  <c r="J871" i="7" s="1"/>
  <c r="B870" i="7"/>
  <c r="J870" i="7" s="1" a="1"/>
  <c r="J870" i="7" s="1"/>
  <c r="B869" i="7"/>
  <c r="I869" i="7" s="1" a="1"/>
  <c r="I869" i="7" s="1"/>
  <c r="B868" i="7"/>
  <c r="K868" i="7" s="1" a="1"/>
  <c r="K868" i="7" s="1"/>
  <c r="B867" i="7"/>
  <c r="B866" i="7"/>
  <c r="I866" i="7" s="1" a="1"/>
  <c r="I866" i="7" s="1"/>
  <c r="B865" i="7"/>
  <c r="J865" i="7" s="1" a="1"/>
  <c r="J865" i="7" s="1"/>
  <c r="B864" i="7"/>
  <c r="H864" i="7" s="1"/>
  <c r="N864" i="7" s="1"/>
  <c r="B863" i="7"/>
  <c r="L863" i="7" s="1"/>
  <c r="B862" i="7"/>
  <c r="J862" i="7" s="1" a="1"/>
  <c r="J862" i="7" s="1"/>
  <c r="B861" i="7"/>
  <c r="I861" i="7" s="1" a="1"/>
  <c r="I861" i="7" s="1"/>
  <c r="B860" i="7"/>
  <c r="K860" i="7" s="1" a="1"/>
  <c r="K860" i="7" s="1"/>
  <c r="B859" i="7"/>
  <c r="L859" i="7" s="1"/>
  <c r="B858" i="7"/>
  <c r="L858" i="7" s="1"/>
  <c r="B857" i="7"/>
  <c r="B856" i="7"/>
  <c r="L856" i="7" s="1"/>
  <c r="B855" i="7"/>
  <c r="L855" i="7" s="1"/>
  <c r="B854" i="7"/>
  <c r="J854" i="7" s="1" a="1"/>
  <c r="J854" i="7" s="1"/>
  <c r="B853" i="7"/>
  <c r="M853" i="7" s="1"/>
  <c r="B852" i="7"/>
  <c r="K852" i="7" s="1" a="1"/>
  <c r="K852" i="7" s="1"/>
  <c r="B851" i="7"/>
  <c r="H851" i="7" s="1"/>
  <c r="N851" i="7" s="1"/>
  <c r="B850" i="7"/>
  <c r="L850" i="7" s="1"/>
  <c r="B849" i="7"/>
  <c r="J849" i="7" s="1" a="1"/>
  <c r="J849" i="7" s="1"/>
  <c r="B848" i="7"/>
  <c r="H848" i="7" s="1"/>
  <c r="N848" i="7" s="1"/>
  <c r="B847" i="7"/>
  <c r="L847" i="7" s="1"/>
  <c r="B846" i="7"/>
  <c r="I846" i="7" s="1" a="1"/>
  <c r="I846" i="7" s="1"/>
  <c r="B845" i="7"/>
  <c r="I845" i="7" s="1" a="1"/>
  <c r="I845" i="7" s="1"/>
  <c r="B844" i="7"/>
  <c r="B843" i="7"/>
  <c r="L843" i="7" s="1"/>
  <c r="B842" i="7"/>
  <c r="L842" i="7" s="1"/>
  <c r="B841" i="7"/>
  <c r="H841" i="7" s="1"/>
  <c r="N841" i="7" s="1"/>
  <c r="B840" i="7"/>
  <c r="H840" i="7" s="1"/>
  <c r="N840" i="7" s="1"/>
  <c r="B839" i="7"/>
  <c r="L839" i="7" s="1"/>
  <c r="B838" i="7"/>
  <c r="J838" i="7" s="1" a="1"/>
  <c r="J838" i="7" s="1"/>
  <c r="B837" i="7"/>
  <c r="B836" i="7"/>
  <c r="K836" i="7" s="1" a="1"/>
  <c r="K836" i="7" s="1"/>
  <c r="B835" i="7"/>
  <c r="I835" i="7" s="1" a="1"/>
  <c r="I835" i="7" s="1"/>
  <c r="B834" i="7"/>
  <c r="I834" i="7" s="1" a="1"/>
  <c r="I834" i="7" s="1"/>
  <c r="B833" i="7"/>
  <c r="J833" i="7" s="1" a="1"/>
  <c r="J833" i="7" s="1"/>
  <c r="B832" i="7"/>
  <c r="L832" i="7" s="1"/>
  <c r="B831" i="7"/>
  <c r="J831" i="7" s="1" a="1"/>
  <c r="J831" i="7" s="1"/>
  <c r="B830" i="7"/>
  <c r="J830" i="7" s="1" a="1"/>
  <c r="J830" i="7" s="1"/>
  <c r="B829" i="7"/>
  <c r="I829" i="7" s="1" a="1"/>
  <c r="I829" i="7" s="1"/>
  <c r="B828" i="7"/>
  <c r="K828" i="7" s="1" a="1"/>
  <c r="K828" i="7" s="1"/>
  <c r="B827" i="7"/>
  <c r="L827" i="7" s="1"/>
  <c r="B826" i="7"/>
  <c r="L826" i="7" s="1"/>
  <c r="B825" i="7"/>
  <c r="L825" i="7" s="1"/>
  <c r="B824" i="7"/>
  <c r="B823" i="7"/>
  <c r="J823" i="7" s="1" a="1"/>
  <c r="J823" i="7" s="1"/>
  <c r="B822" i="7"/>
  <c r="J822" i="7" s="1" a="1"/>
  <c r="J822" i="7" s="1"/>
  <c r="B821" i="7"/>
  <c r="K821" i="7" s="1" a="1"/>
  <c r="K821" i="7" s="1"/>
  <c r="B820" i="7"/>
  <c r="K820" i="7" s="1" a="1"/>
  <c r="K820" i="7" s="1"/>
  <c r="B819" i="7"/>
  <c r="K819" i="7" s="1" a="1"/>
  <c r="K819" i="7" s="1"/>
  <c r="B818" i="7"/>
  <c r="I818" i="7" s="1" a="1"/>
  <c r="I818" i="7" s="1"/>
  <c r="B817" i="7"/>
  <c r="J817" i="7" s="1" a="1"/>
  <c r="J817" i="7" s="1"/>
  <c r="B816" i="7"/>
  <c r="H816" i="7" s="1"/>
  <c r="N816" i="7" s="1"/>
  <c r="B815" i="7"/>
  <c r="L815" i="7" s="1"/>
  <c r="B814" i="7"/>
  <c r="K814" i="7" s="1" a="1"/>
  <c r="K814" i="7" s="1"/>
  <c r="B813" i="7"/>
  <c r="I813" i="7" s="1" a="1"/>
  <c r="I813" i="7" s="1"/>
  <c r="B812" i="7"/>
  <c r="K812" i="7" s="1" a="1"/>
  <c r="K812" i="7" s="1"/>
  <c r="B811" i="7"/>
  <c r="L811" i="7" s="1"/>
  <c r="B810" i="7"/>
  <c r="L810" i="7" s="1"/>
  <c r="B809" i="7"/>
  <c r="B808" i="7"/>
  <c r="B807" i="7"/>
  <c r="H807" i="7" s="1"/>
  <c r="B806" i="7"/>
  <c r="J806" i="7" s="1" a="1"/>
  <c r="J806" i="7" s="1"/>
  <c r="B805" i="7"/>
  <c r="M805" i="7" s="1"/>
  <c r="B804" i="7"/>
  <c r="K804" i="7" s="1" a="1"/>
  <c r="K804" i="7" s="1"/>
  <c r="B803" i="7"/>
  <c r="I803" i="7" s="1" a="1"/>
  <c r="I803" i="7" s="1"/>
  <c r="B802" i="7"/>
  <c r="B801" i="7"/>
  <c r="J801" i="7" s="1" a="1"/>
  <c r="J801" i="7" s="1"/>
  <c r="B800" i="7"/>
  <c r="H800" i="7" s="1"/>
  <c r="N800" i="7" s="1"/>
  <c r="B799" i="7"/>
  <c r="L799" i="7" s="1"/>
  <c r="B798" i="7"/>
  <c r="J798" i="7" s="1" a="1"/>
  <c r="J798" i="7" s="1"/>
  <c r="B797" i="7"/>
  <c r="I797" i="7" s="1" a="1"/>
  <c r="I797" i="7" s="1"/>
  <c r="B796" i="7"/>
  <c r="B795" i="7"/>
  <c r="L795" i="7" s="1"/>
  <c r="B794" i="7"/>
  <c r="L794" i="7" s="1"/>
  <c r="B793" i="7"/>
  <c r="H793" i="7" s="1"/>
  <c r="N793" i="7" s="1"/>
  <c r="B792" i="7"/>
  <c r="L792" i="7" s="1"/>
  <c r="B791" i="7"/>
  <c r="B790" i="7"/>
  <c r="L790" i="7" s="1"/>
  <c r="B789" i="7"/>
  <c r="M789" i="7" s="1"/>
  <c r="B788" i="7"/>
  <c r="K788" i="7" s="1" a="1"/>
  <c r="K788" i="7" s="1"/>
  <c r="B787" i="7"/>
  <c r="K787" i="7" s="1" a="1"/>
  <c r="K787" i="7" s="1"/>
  <c r="B786" i="7"/>
  <c r="B785" i="7"/>
  <c r="J785" i="7" s="1" a="1"/>
  <c r="J785" i="7" s="1"/>
  <c r="B784" i="7"/>
  <c r="K784" i="7" s="1" a="1"/>
  <c r="K784" i="7" s="1"/>
  <c r="B783" i="7"/>
  <c r="M783" i="7" s="1"/>
  <c r="B782" i="7"/>
  <c r="J782" i="7" s="1" a="1"/>
  <c r="J782" i="7" s="1"/>
  <c r="B781" i="7"/>
  <c r="B780" i="7"/>
  <c r="L780" i="7" s="1"/>
  <c r="B779" i="7"/>
  <c r="L779" i="7" s="1"/>
  <c r="B778" i="7"/>
  <c r="L778" i="7" s="1"/>
  <c r="B777" i="7"/>
  <c r="H777" i="7" s="1"/>
  <c r="N777" i="7" s="1"/>
  <c r="B776" i="7"/>
  <c r="H776" i="7" s="1"/>
  <c r="N776" i="7" s="1"/>
  <c r="B775" i="7"/>
  <c r="B774" i="7"/>
  <c r="J774" i="7" s="1" a="1"/>
  <c r="J774" i="7" s="1"/>
  <c r="B773" i="7"/>
  <c r="M773" i="7" s="1"/>
  <c r="B772" i="7"/>
  <c r="K772" i="7" s="1" a="1"/>
  <c r="K772" i="7" s="1"/>
  <c r="B771" i="7"/>
  <c r="K771" i="7" s="1" a="1"/>
  <c r="K771" i="7" s="1"/>
  <c r="B770" i="7"/>
  <c r="L770" i="7" s="1"/>
  <c r="B769" i="7"/>
  <c r="J769" i="7" s="1" a="1"/>
  <c r="J769" i="7" s="1"/>
  <c r="B768" i="7"/>
  <c r="H768" i="7" s="1"/>
  <c r="N768" i="7" s="1"/>
  <c r="B767" i="7"/>
  <c r="H767" i="7" s="1"/>
  <c r="P767" i="7" s="1"/>
  <c r="B766" i="7"/>
  <c r="L766" i="7" s="1"/>
  <c r="B765" i="7"/>
  <c r="I765" i="7" s="1" a="1"/>
  <c r="I765" i="7" s="1"/>
  <c r="B764" i="7"/>
  <c r="I764" i="7" s="1" a="1"/>
  <c r="I764" i="7" s="1"/>
  <c r="B763" i="7"/>
  <c r="B762" i="7"/>
  <c r="L762" i="7" s="1"/>
  <c r="B761" i="7"/>
  <c r="H761" i="7" s="1"/>
  <c r="N761" i="7" s="1"/>
  <c r="B760" i="7"/>
  <c r="H760" i="7" s="1"/>
  <c r="N760" i="7" s="1"/>
  <c r="B759" i="7"/>
  <c r="L759" i="7" s="1"/>
  <c r="B758" i="7"/>
  <c r="I758" i="7" s="1" a="1"/>
  <c r="I758" i="7" s="1"/>
  <c r="B757" i="7"/>
  <c r="B756" i="7"/>
  <c r="J756" i="7" s="1" a="1"/>
  <c r="J756" i="7" s="1"/>
  <c r="B755" i="7"/>
  <c r="L755" i="7" s="1"/>
  <c r="B754" i="7"/>
  <c r="M754" i="7" s="1"/>
  <c r="B753" i="7"/>
  <c r="L753" i="7" s="1"/>
  <c r="B752" i="7"/>
  <c r="M752" i="7" s="1"/>
  <c r="B751" i="7"/>
  <c r="J751" i="7" s="1" a="1"/>
  <c r="J751" i="7" s="1"/>
  <c r="B750" i="7"/>
  <c r="B749" i="7"/>
  <c r="B748" i="7"/>
  <c r="J748" i="7" s="1" a="1"/>
  <c r="J748" i="7" s="1"/>
  <c r="B747" i="7"/>
  <c r="L747" i="7" s="1"/>
  <c r="B746" i="7"/>
  <c r="I746" i="7" s="1" a="1"/>
  <c r="I746" i="7" s="1"/>
  <c r="B745" i="7"/>
  <c r="L745" i="7" s="1"/>
  <c r="B744" i="7"/>
  <c r="M744" i="7" s="1"/>
  <c r="B743" i="7"/>
  <c r="J743" i="7" s="1" a="1"/>
  <c r="J743" i="7" s="1"/>
  <c r="B742" i="7"/>
  <c r="B741" i="7"/>
  <c r="B740" i="7"/>
  <c r="J740" i="7" s="1" a="1"/>
  <c r="J740" i="7" s="1"/>
  <c r="B739" i="7"/>
  <c r="L739" i="7" s="1"/>
  <c r="B738" i="7"/>
  <c r="M738" i="7" s="1"/>
  <c r="B737" i="7"/>
  <c r="L737" i="7" s="1"/>
  <c r="B736" i="7"/>
  <c r="M736" i="7" s="1"/>
  <c r="B735" i="7"/>
  <c r="J735" i="7" s="1" a="1"/>
  <c r="J735" i="7" s="1"/>
  <c r="B734" i="7"/>
  <c r="B733" i="7"/>
  <c r="B732" i="7"/>
  <c r="J732" i="7" s="1" a="1"/>
  <c r="J732" i="7" s="1"/>
  <c r="B731" i="7"/>
  <c r="L731" i="7" s="1"/>
  <c r="B730" i="7"/>
  <c r="M730" i="7" s="1"/>
  <c r="B729" i="7"/>
  <c r="L729" i="7" s="1"/>
  <c r="B728" i="7"/>
  <c r="M728" i="7" s="1"/>
  <c r="B727" i="7"/>
  <c r="J727" i="7" s="1" a="1"/>
  <c r="J727" i="7" s="1"/>
  <c r="B726" i="7"/>
  <c r="B725" i="7"/>
  <c r="B724" i="7"/>
  <c r="J724" i="7" s="1" a="1"/>
  <c r="J724" i="7" s="1"/>
  <c r="B723" i="7"/>
  <c r="L723" i="7" s="1"/>
  <c r="B722" i="7"/>
  <c r="K722" i="7" s="1" a="1"/>
  <c r="K722" i="7" s="1"/>
  <c r="B721" i="7"/>
  <c r="L721" i="7" s="1"/>
  <c r="B720" i="7"/>
  <c r="M720" i="7" s="1"/>
  <c r="B719" i="7"/>
  <c r="J719" i="7" s="1" a="1"/>
  <c r="J719" i="7" s="1"/>
  <c r="B718" i="7"/>
  <c r="B717" i="7"/>
  <c r="B716" i="7"/>
  <c r="J716" i="7" s="1" a="1"/>
  <c r="J716" i="7" s="1"/>
  <c r="B715" i="7"/>
  <c r="L715" i="7" s="1"/>
  <c r="B714" i="7"/>
  <c r="I714" i="7" s="1" a="1"/>
  <c r="I714" i="7" s="1"/>
  <c r="B713" i="7"/>
  <c r="L713" i="7" s="1"/>
  <c r="B712" i="7"/>
  <c r="M712" i="7" s="1"/>
  <c r="B711" i="7"/>
  <c r="J711" i="7" s="1" a="1"/>
  <c r="J711" i="7" s="1"/>
  <c r="B710" i="7"/>
  <c r="B709" i="7"/>
  <c r="B708" i="7"/>
  <c r="J708" i="7" s="1" a="1"/>
  <c r="J708" i="7" s="1"/>
  <c r="B707" i="7"/>
  <c r="L707" i="7" s="1"/>
  <c r="B706" i="7"/>
  <c r="J706" i="7" s="1" a="1"/>
  <c r="J706" i="7" s="1"/>
  <c r="B705" i="7"/>
  <c r="L705" i="7" s="1"/>
  <c r="B704" i="7"/>
  <c r="M704" i="7" s="1"/>
  <c r="B703" i="7"/>
  <c r="J703" i="7" s="1" a="1"/>
  <c r="J703" i="7" s="1"/>
  <c r="B702" i="7"/>
  <c r="B701" i="7"/>
  <c r="B700" i="7"/>
  <c r="L700" i="7" s="1"/>
  <c r="B699" i="7"/>
  <c r="L699" i="7" s="1"/>
  <c r="B698" i="7"/>
  <c r="L698" i="7" s="1"/>
  <c r="B697" i="7"/>
  <c r="L697" i="7" s="1"/>
  <c r="B696" i="7"/>
  <c r="M696" i="7" s="1"/>
  <c r="B695" i="7"/>
  <c r="L695" i="7" s="1"/>
  <c r="B694" i="7"/>
  <c r="B693" i="7"/>
  <c r="K693" i="7" s="1" a="1"/>
  <c r="K693" i="7" s="1"/>
  <c r="B692" i="7"/>
  <c r="L692" i="7" s="1"/>
  <c r="B691" i="7"/>
  <c r="L691" i="7" s="1"/>
  <c r="B690" i="7"/>
  <c r="L690" i="7" s="1"/>
  <c r="B689" i="7"/>
  <c r="L689" i="7" s="1"/>
  <c r="B688" i="7"/>
  <c r="M688" i="7" s="1"/>
  <c r="B687" i="7"/>
  <c r="L687" i="7" s="1"/>
  <c r="B686" i="7"/>
  <c r="B685" i="7"/>
  <c r="B684" i="7"/>
  <c r="L684" i="7" s="1"/>
  <c r="B683" i="7"/>
  <c r="K683" i="7" s="1" a="1"/>
  <c r="K683" i="7" s="1"/>
  <c r="B682" i="7"/>
  <c r="K682" i="7" s="1" a="1"/>
  <c r="K682" i="7" s="1"/>
  <c r="B681" i="7"/>
  <c r="L681" i="7" s="1"/>
  <c r="B680" i="7"/>
  <c r="M680" i="7" s="1"/>
  <c r="B679" i="7"/>
  <c r="L679" i="7" s="1"/>
  <c r="B678" i="7"/>
  <c r="L678" i="7" s="1"/>
  <c r="B677" i="7"/>
  <c r="L677" i="7" s="1"/>
  <c r="B676" i="7"/>
  <c r="B675" i="7"/>
  <c r="L675" i="7" s="1"/>
  <c r="B674" i="7"/>
  <c r="L674" i="7" s="1"/>
  <c r="B673" i="7"/>
  <c r="L673" i="7" s="1"/>
  <c r="B672" i="7"/>
  <c r="M672" i="7" s="1"/>
  <c r="B671" i="7"/>
  <c r="L671" i="7" s="1"/>
  <c r="B670" i="7"/>
  <c r="L670" i="7" s="1"/>
  <c r="B669" i="7"/>
  <c r="L669" i="7" s="1"/>
  <c r="B668" i="7"/>
  <c r="L668" i="7" s="1"/>
  <c r="B667" i="7"/>
  <c r="L667" i="7" s="1"/>
  <c r="B666" i="7"/>
  <c r="L666" i="7" s="1"/>
  <c r="B665" i="7"/>
  <c r="L665" i="7" s="1"/>
  <c r="B664" i="7"/>
  <c r="L664" i="7" s="1"/>
  <c r="B663" i="7"/>
  <c r="L663" i="7" s="1"/>
  <c r="B662" i="7"/>
  <c r="L662" i="7" s="1"/>
  <c r="B661" i="7"/>
  <c r="L661" i="7" s="1"/>
  <c r="B660" i="7"/>
  <c r="L660" i="7" s="1"/>
  <c r="B659" i="7"/>
  <c r="L659" i="7" s="1"/>
  <c r="B658" i="7"/>
  <c r="L658" i="7" s="1"/>
  <c r="B657" i="7"/>
  <c r="L657" i="7" s="1"/>
  <c r="B656" i="7"/>
  <c r="L656" i="7" s="1"/>
  <c r="B655" i="7"/>
  <c r="L655" i="7" s="1"/>
  <c r="B654" i="7"/>
  <c r="L654" i="7" s="1"/>
  <c r="B653" i="7"/>
  <c r="L653" i="7" s="1"/>
  <c r="B652" i="7"/>
  <c r="B651" i="7"/>
  <c r="B650" i="7"/>
  <c r="L650" i="7" s="1"/>
  <c r="B649" i="7"/>
  <c r="L649" i="7" s="1"/>
  <c r="B648" i="7"/>
  <c r="B647" i="7"/>
  <c r="L647" i="7" s="1"/>
  <c r="B646" i="7"/>
  <c r="L646" i="7" s="1"/>
  <c r="B645" i="7"/>
  <c r="L645" i="7" s="1"/>
  <c r="B644" i="7"/>
  <c r="L644" i="7" s="1"/>
  <c r="B643" i="7"/>
  <c r="L643" i="7" s="1"/>
  <c r="B642" i="7"/>
  <c r="L642" i="7" s="1"/>
  <c r="B641" i="7"/>
  <c r="L641" i="7" s="1"/>
  <c r="B640" i="7"/>
  <c r="L640" i="7" s="1"/>
  <c r="B639" i="7"/>
  <c r="L639" i="7" s="1"/>
  <c r="B638" i="7"/>
  <c r="L638" i="7" s="1"/>
  <c r="B637" i="7"/>
  <c r="L637" i="7" s="1"/>
  <c r="B636" i="7"/>
  <c r="L636" i="7" s="1"/>
  <c r="B635" i="7"/>
  <c r="L635" i="7" s="1"/>
  <c r="B634" i="7"/>
  <c r="L634" i="7" s="1"/>
  <c r="B633" i="7"/>
  <c r="L633" i="7" s="1"/>
  <c r="B632" i="7"/>
  <c r="L632" i="7" s="1"/>
  <c r="B631" i="7"/>
  <c r="L631" i="7" s="1"/>
  <c r="B630" i="7"/>
  <c r="B629" i="7"/>
  <c r="L629" i="7" s="1"/>
  <c r="B628" i="7"/>
  <c r="L628" i="7" s="1"/>
  <c r="B627" i="7"/>
  <c r="B626" i="7"/>
  <c r="L626" i="7" s="1"/>
  <c r="B625" i="7"/>
  <c r="L625" i="7" s="1"/>
  <c r="B624" i="7"/>
  <c r="L624" i="7" s="1"/>
  <c r="B623" i="7"/>
  <c r="L623" i="7" s="1"/>
  <c r="B622" i="7"/>
  <c r="L622" i="7" s="1"/>
  <c r="B621" i="7"/>
  <c r="L621" i="7" s="1"/>
  <c r="B620" i="7"/>
  <c r="L620" i="7" s="1"/>
  <c r="B619" i="7"/>
  <c r="L619" i="7" s="1"/>
  <c r="B618" i="7"/>
  <c r="L618" i="7" s="1"/>
  <c r="B617" i="7"/>
  <c r="L617" i="7" s="1"/>
  <c r="B616" i="7"/>
  <c r="B615" i="7"/>
  <c r="L615" i="7" s="1"/>
  <c r="B614" i="7"/>
  <c r="M614" i="7" s="1"/>
  <c r="B613" i="7"/>
  <c r="L613" i="7" s="1"/>
  <c r="B612" i="7"/>
  <c r="I612" i="7" s="1" a="1"/>
  <c r="I612" i="7" s="1"/>
  <c r="B611" i="7"/>
  <c r="M611" i="7" s="1"/>
  <c r="B610" i="7"/>
  <c r="L610" i="7" s="1"/>
  <c r="B609" i="7"/>
  <c r="L609" i="7" s="1"/>
  <c r="B608" i="7"/>
  <c r="L608" i="7" s="1"/>
  <c r="B607" i="7"/>
  <c r="K607" i="7" s="1" a="1"/>
  <c r="K607" i="7" s="1"/>
  <c r="B606" i="7"/>
  <c r="H606" i="7" s="1"/>
  <c r="N606" i="7" s="1"/>
  <c r="B605" i="7"/>
  <c r="B604" i="7"/>
  <c r="K604" i="7" s="1" a="1"/>
  <c r="K604" i="7" s="1"/>
  <c r="B603" i="7"/>
  <c r="H603" i="7" s="1"/>
  <c r="N603" i="7" s="1"/>
  <c r="B602" i="7"/>
  <c r="L602" i="7" s="1"/>
  <c r="B601" i="7"/>
  <c r="L601" i="7" s="1"/>
  <c r="B600" i="7"/>
  <c r="L600" i="7" s="1"/>
  <c r="B599" i="7"/>
  <c r="K599" i="7" s="1" a="1"/>
  <c r="K599" i="7" s="1"/>
  <c r="B598" i="7"/>
  <c r="B597" i="7"/>
  <c r="L597" i="7" s="1"/>
  <c r="B596" i="7"/>
  <c r="B595" i="7"/>
  <c r="K595" i="7" s="1" a="1"/>
  <c r="K595" i="7" s="1"/>
  <c r="B594" i="7"/>
  <c r="L594" i="7" s="1"/>
  <c r="B593" i="7"/>
  <c r="I593" i="7" s="1" a="1"/>
  <c r="I593" i="7" s="1"/>
  <c r="B592" i="7"/>
  <c r="L592" i="7" s="1"/>
  <c r="B591" i="7"/>
  <c r="K591" i="7" s="1" a="1"/>
  <c r="K591" i="7" s="1"/>
  <c r="B590" i="7"/>
  <c r="K590" i="7" s="1" a="1"/>
  <c r="K590" i="7" s="1"/>
  <c r="B589" i="7"/>
  <c r="B588" i="7"/>
  <c r="J588" i="7" s="1" a="1"/>
  <c r="J588" i="7" s="1"/>
  <c r="B587" i="7"/>
  <c r="L587" i="7" s="1"/>
  <c r="B586" i="7"/>
  <c r="L586" i="7" s="1"/>
  <c r="B585" i="7"/>
  <c r="J585" i="7" s="1" a="1"/>
  <c r="J585" i="7" s="1"/>
  <c r="B584" i="7"/>
  <c r="B583" i="7"/>
  <c r="B582" i="7"/>
  <c r="H582" i="7" s="1"/>
  <c r="N582" i="7" s="1"/>
  <c r="B581" i="7"/>
  <c r="K581" i="7" s="1" a="1"/>
  <c r="K581" i="7" s="1"/>
  <c r="B580" i="7"/>
  <c r="H580" i="7" s="1"/>
  <c r="N580" i="7" s="1"/>
  <c r="B579" i="7"/>
  <c r="L579" i="7" s="1"/>
  <c r="B578" i="7"/>
  <c r="L578" i="7" s="1"/>
  <c r="B577" i="7"/>
  <c r="J577" i="7" s="1" a="1"/>
  <c r="J577" i="7" s="1"/>
  <c r="B576" i="7"/>
  <c r="M576" i="7" s="1"/>
  <c r="B575" i="7"/>
  <c r="L575" i="7" s="1"/>
  <c r="B574" i="7"/>
  <c r="K574" i="7" s="1" a="1"/>
  <c r="K574" i="7" s="1"/>
  <c r="B573" i="7"/>
  <c r="L573" i="7" s="1"/>
  <c r="B572" i="7"/>
  <c r="B571" i="7"/>
  <c r="H571" i="7" s="1"/>
  <c r="N571" i="7" s="1"/>
  <c r="B570" i="7"/>
  <c r="M570" i="7" s="1"/>
  <c r="B569" i="7"/>
  <c r="J569" i="7" s="1" a="1"/>
  <c r="J569" i="7" s="1"/>
  <c r="B568" i="7"/>
  <c r="M568" i="7" s="1"/>
  <c r="B567" i="7"/>
  <c r="I567" i="7" s="1" a="1"/>
  <c r="I567" i="7" s="1"/>
  <c r="B566" i="7"/>
  <c r="B565" i="7"/>
  <c r="K565" i="7" s="1" a="1"/>
  <c r="K565" i="7" s="1"/>
  <c r="B564" i="7"/>
  <c r="H564" i="7" s="1"/>
  <c r="N564" i="7" s="1"/>
  <c r="B563" i="7"/>
  <c r="L563" i="7" s="1"/>
  <c r="B562" i="7"/>
  <c r="M562" i="7" s="1"/>
  <c r="B561" i="7"/>
  <c r="J561" i="7" s="1" a="1"/>
  <c r="J561" i="7" s="1"/>
  <c r="B560" i="7"/>
  <c r="L560" i="7" s="1"/>
  <c r="B559" i="7"/>
  <c r="B558" i="7"/>
  <c r="K558" i="7" s="1" a="1"/>
  <c r="K558" i="7" s="1"/>
  <c r="B557" i="7"/>
  <c r="L557" i="7" s="1"/>
  <c r="B556" i="7"/>
  <c r="J556" i="7" s="1" a="1"/>
  <c r="J556" i="7" s="1"/>
  <c r="B555" i="7"/>
  <c r="H555" i="7" s="1"/>
  <c r="N555" i="7" s="1"/>
  <c r="B554" i="7"/>
  <c r="B553" i="7"/>
  <c r="J553" i="7" s="1" a="1"/>
  <c r="J553" i="7" s="1"/>
  <c r="B552" i="7"/>
  <c r="M552" i="7" s="1"/>
  <c r="B551" i="7"/>
  <c r="K551" i="7" s="1" a="1"/>
  <c r="K551" i="7" s="1"/>
  <c r="B550" i="7"/>
  <c r="H550" i="7" s="1"/>
  <c r="N550" i="7" s="1"/>
  <c r="B549" i="7"/>
  <c r="L549" i="7" s="1"/>
  <c r="B548" i="7"/>
  <c r="H548" i="7" s="1"/>
  <c r="N548" i="7" s="1"/>
  <c r="B547" i="7"/>
  <c r="L547" i="7" s="1"/>
  <c r="B546" i="7"/>
  <c r="L546" i="7" s="1"/>
  <c r="B545" i="7"/>
  <c r="J545" i="7" s="1" a="1"/>
  <c r="J545" i="7" s="1"/>
  <c r="B544" i="7"/>
  <c r="B543" i="7"/>
  <c r="K543" i="7" s="1" a="1"/>
  <c r="K543" i="7" s="1"/>
  <c r="B542" i="7"/>
  <c r="K542" i="7" s="1" a="1"/>
  <c r="K542" i="7" s="1"/>
  <c r="B541" i="7"/>
  <c r="L541" i="7" s="1"/>
  <c r="B540" i="7"/>
  <c r="J540" i="7" s="1" a="1"/>
  <c r="J540" i="7" s="1"/>
  <c r="B539" i="7"/>
  <c r="L539" i="7" s="1"/>
  <c r="B538" i="7"/>
  <c r="L538" i="7" s="1"/>
  <c r="B537" i="7"/>
  <c r="B536" i="7"/>
  <c r="M536" i="7" s="1"/>
  <c r="B535" i="7"/>
  <c r="B534" i="7"/>
  <c r="B533" i="7"/>
  <c r="K533" i="7" s="1" a="1"/>
  <c r="K533" i="7" s="1"/>
  <c r="B532" i="7"/>
  <c r="H532" i="7" s="1"/>
  <c r="N532" i="7" s="1"/>
  <c r="B531" i="7"/>
  <c r="L531" i="7" s="1"/>
  <c r="B530" i="7"/>
  <c r="B529" i="7"/>
  <c r="B528" i="7"/>
  <c r="M528" i="7" s="1"/>
  <c r="B527" i="7"/>
  <c r="K527" i="7" s="1" a="1"/>
  <c r="K527" i="7" s="1"/>
  <c r="B526" i="7"/>
  <c r="K526" i="7" s="1" a="1"/>
  <c r="K526" i="7" s="1"/>
  <c r="B525" i="7"/>
  <c r="L525" i="7" s="1"/>
  <c r="B524" i="7"/>
  <c r="I524" i="7" s="1" a="1"/>
  <c r="I524" i="7" s="1"/>
  <c r="B523" i="7"/>
  <c r="H523" i="7" s="1"/>
  <c r="N523" i="7" s="1"/>
  <c r="B522" i="7"/>
  <c r="M522" i="7" s="1"/>
  <c r="B521" i="7"/>
  <c r="B520" i="7"/>
  <c r="M520" i="7" s="1"/>
  <c r="B519" i="7"/>
  <c r="K519" i="7" s="1" a="1"/>
  <c r="K519" i="7" s="1"/>
  <c r="B518" i="7"/>
  <c r="H518" i="7" s="1"/>
  <c r="N518" i="7" s="1"/>
  <c r="B517" i="7"/>
  <c r="K517" i="7" s="1" a="1"/>
  <c r="K517" i="7" s="1"/>
  <c r="B516" i="7"/>
  <c r="H516" i="7" s="1"/>
  <c r="N516" i="7" s="1"/>
  <c r="B515" i="7"/>
  <c r="L515" i="7" s="1"/>
  <c r="B514" i="7"/>
  <c r="M514" i="7" s="1"/>
  <c r="B513" i="7"/>
  <c r="J513" i="7" s="1" a="1"/>
  <c r="J513" i="7" s="1"/>
  <c r="B512" i="7"/>
  <c r="B511" i="7"/>
  <c r="K511" i="7" s="1" a="1"/>
  <c r="K511" i="7" s="1"/>
  <c r="B510" i="7"/>
  <c r="K510" i="7" s="1" a="1"/>
  <c r="K510" i="7" s="1"/>
  <c r="B509" i="7"/>
  <c r="L509" i="7" s="1"/>
  <c r="B508" i="7"/>
  <c r="L508" i="7" s="1"/>
  <c r="B507" i="7"/>
  <c r="H507" i="7" s="1"/>
  <c r="N507" i="7" s="1"/>
  <c r="B506" i="7"/>
  <c r="L506" i="7" s="1"/>
  <c r="B505" i="7"/>
  <c r="L505" i="7" s="1"/>
  <c r="B504" i="7"/>
  <c r="M504" i="7" s="1"/>
  <c r="B503" i="7"/>
  <c r="J503" i="7" s="1" a="1"/>
  <c r="J503" i="7" s="1"/>
  <c r="B502" i="7"/>
  <c r="B501" i="7"/>
  <c r="K501" i="7" s="1" a="1"/>
  <c r="K501" i="7" s="1"/>
  <c r="B500" i="7"/>
  <c r="H500" i="7" s="1"/>
  <c r="N500" i="7" s="1"/>
  <c r="B499" i="7"/>
  <c r="B498" i="7"/>
  <c r="I498" i="7" s="1" a="1"/>
  <c r="I498" i="7" s="1"/>
  <c r="B497" i="7"/>
  <c r="J497" i="7" s="1" a="1"/>
  <c r="J497" i="7" s="1"/>
  <c r="B496" i="7"/>
  <c r="K496" i="7" s="1" a="1"/>
  <c r="K496" i="7" s="1"/>
  <c r="B495" i="7"/>
  <c r="K495" i="7" s="1" a="1"/>
  <c r="K495" i="7" s="1"/>
  <c r="B494" i="7"/>
  <c r="K494" i="7" s="1" a="1"/>
  <c r="K494" i="7" s="1"/>
  <c r="B493" i="7"/>
  <c r="L493" i="7" s="1"/>
  <c r="B492" i="7"/>
  <c r="J492" i="7" s="1" a="1"/>
  <c r="J492" i="7" s="1"/>
  <c r="B491" i="7"/>
  <c r="H491" i="7" s="1"/>
  <c r="N491" i="7" s="1"/>
  <c r="B490" i="7"/>
  <c r="M490" i="7" s="1"/>
  <c r="B489" i="7"/>
  <c r="J489" i="7" s="1" a="1"/>
  <c r="J489" i="7" s="1"/>
  <c r="B488" i="7"/>
  <c r="M488" i="7" s="1"/>
  <c r="B487" i="7"/>
  <c r="B486" i="7"/>
  <c r="B485" i="7"/>
  <c r="K485" i="7" s="1" a="1"/>
  <c r="K485" i="7" s="1"/>
  <c r="B484" i="7"/>
  <c r="H484" i="7" s="1"/>
  <c r="N484" i="7" s="1"/>
  <c r="B483" i="7"/>
  <c r="L483" i="7" s="1"/>
  <c r="B482" i="7"/>
  <c r="B481" i="7"/>
  <c r="B480" i="7"/>
  <c r="M480" i="7" s="1"/>
  <c r="B479" i="7"/>
  <c r="B478" i="7"/>
  <c r="K478" i="7" s="1" a="1"/>
  <c r="K478" i="7" s="1"/>
  <c r="B477" i="7"/>
  <c r="L477" i="7" s="1"/>
  <c r="B476" i="7"/>
  <c r="J476" i="7" s="1" a="1"/>
  <c r="J476" i="7" s="1"/>
  <c r="B475" i="7"/>
  <c r="H475" i="7" s="1"/>
  <c r="N475" i="7" s="1"/>
  <c r="B474" i="7"/>
  <c r="H474" i="7" s="1"/>
  <c r="N474" i="7" s="1"/>
  <c r="B473" i="7"/>
  <c r="J473" i="7" s="1" a="1"/>
  <c r="J473" i="7" s="1"/>
  <c r="B472" i="7"/>
  <c r="B471" i="7"/>
  <c r="K471" i="7" s="1" a="1"/>
  <c r="K471" i="7" s="1"/>
  <c r="B470" i="7"/>
  <c r="B469" i="7"/>
  <c r="K469" i="7" s="1" a="1"/>
  <c r="K469" i="7" s="1"/>
  <c r="B468" i="7"/>
  <c r="H468" i="7" s="1"/>
  <c r="N468" i="7" s="1"/>
  <c r="B467" i="7"/>
  <c r="B466" i="7"/>
  <c r="K466" i="7" s="1" a="1"/>
  <c r="K466" i="7" s="1"/>
  <c r="B465" i="7"/>
  <c r="J465" i="7" s="1" a="1"/>
  <c r="J465" i="7" s="1"/>
  <c r="B464" i="7"/>
  <c r="L464" i="7" s="1"/>
  <c r="B463" i="7"/>
  <c r="K463" i="7" s="1" a="1"/>
  <c r="K463" i="7" s="1"/>
  <c r="B462" i="7"/>
  <c r="K462" i="7" s="1" a="1"/>
  <c r="K462" i="7" s="1"/>
  <c r="B461" i="7"/>
  <c r="L461" i="7" s="1"/>
  <c r="B460" i="7"/>
  <c r="L460" i="7" s="1"/>
  <c r="B459" i="7"/>
  <c r="H459" i="7" s="1"/>
  <c r="N459" i="7" s="1"/>
  <c r="B458" i="7"/>
  <c r="L458" i="7" s="1"/>
  <c r="B457" i="7"/>
  <c r="L457" i="7" s="1"/>
  <c r="B456" i="7"/>
  <c r="M456" i="7" s="1"/>
  <c r="B455" i="7"/>
  <c r="J455" i="7" s="1" a="1"/>
  <c r="J455" i="7" s="1"/>
  <c r="B454" i="7"/>
  <c r="B453" i="7"/>
  <c r="K453" i="7" s="1" a="1"/>
  <c r="K453" i="7" s="1"/>
  <c r="B452" i="7"/>
  <c r="H452" i="7" s="1"/>
  <c r="N452" i="7" s="1"/>
  <c r="B451" i="7"/>
  <c r="K451" i="7" s="1" a="1"/>
  <c r="K451" i="7" s="1"/>
  <c r="B450" i="7"/>
  <c r="L450" i="7" s="1"/>
  <c r="B449" i="7"/>
  <c r="L449" i="7" s="1"/>
  <c r="B448" i="7"/>
  <c r="M448" i="7" s="1"/>
  <c r="B447" i="7"/>
  <c r="B446" i="7"/>
  <c r="K446" i="7" s="1" a="1"/>
  <c r="K446" i="7" s="1"/>
  <c r="B445" i="7"/>
  <c r="L445" i="7" s="1"/>
  <c r="B444" i="7"/>
  <c r="J444" i="7" s="1" a="1"/>
  <c r="J444" i="7" s="1"/>
  <c r="B443" i="7"/>
  <c r="H443" i="7" s="1"/>
  <c r="N443" i="7" s="1"/>
  <c r="B442" i="7"/>
  <c r="B441" i="7"/>
  <c r="J441" i="7" s="1" a="1"/>
  <c r="J441" i="7" s="1"/>
  <c r="B440" i="7"/>
  <c r="M440" i="7" s="1"/>
  <c r="B439" i="7"/>
  <c r="L439" i="7" s="1"/>
  <c r="B438" i="7"/>
  <c r="B437" i="7"/>
  <c r="B436" i="7"/>
  <c r="H436" i="7" s="1"/>
  <c r="N436" i="7" s="1"/>
  <c r="B435" i="7"/>
  <c r="J435" i="7" s="1" a="1"/>
  <c r="J435" i="7" s="1"/>
  <c r="B434" i="7"/>
  <c r="M434" i="7" s="1"/>
  <c r="B433" i="7"/>
  <c r="B432" i="7"/>
  <c r="J432" i="7" s="1" a="1"/>
  <c r="J432" i="7" s="1"/>
  <c r="B431" i="7"/>
  <c r="L431" i="7" s="1"/>
  <c r="B430" i="7"/>
  <c r="L430" i="7" s="1"/>
  <c r="B429" i="7"/>
  <c r="M429" i="7" s="1"/>
  <c r="B428" i="7"/>
  <c r="M428" i="7" s="1"/>
  <c r="B427" i="7"/>
  <c r="J427" i="7" s="1" a="1"/>
  <c r="J427" i="7" s="1"/>
  <c r="B426" i="7"/>
  <c r="K426" i="7" s="1" a="1"/>
  <c r="K426" i="7" s="1"/>
  <c r="B425" i="7"/>
  <c r="L425" i="7" s="1"/>
  <c r="B424" i="7"/>
  <c r="I424" i="7" s="1" a="1"/>
  <c r="I424" i="7" s="1"/>
  <c r="B423" i="7"/>
  <c r="B422" i="7"/>
  <c r="I422" i="7" s="1" a="1"/>
  <c r="I422" i="7" s="1"/>
  <c r="B421" i="7"/>
  <c r="B420" i="7"/>
  <c r="M420" i="7" s="1"/>
  <c r="B419" i="7"/>
  <c r="J419" i="7" s="1" a="1"/>
  <c r="J419" i="7" s="1"/>
  <c r="B418" i="7"/>
  <c r="M418" i="7" s="1"/>
  <c r="B417" i="7"/>
  <c r="B416" i="7"/>
  <c r="J416" i="7" s="1" a="1"/>
  <c r="J416" i="7" s="1"/>
  <c r="B415" i="7"/>
  <c r="L415" i="7" s="1"/>
  <c r="B414" i="7"/>
  <c r="L414" i="7" s="1"/>
  <c r="B413" i="7"/>
  <c r="M413" i="7" s="1"/>
  <c r="B412" i="7"/>
  <c r="M412" i="7" s="1"/>
  <c r="B411" i="7"/>
  <c r="J411" i="7" s="1" a="1"/>
  <c r="J411" i="7" s="1"/>
  <c r="B410" i="7"/>
  <c r="K410" i="7" s="1" a="1"/>
  <c r="K410" i="7" s="1"/>
  <c r="B409" i="7"/>
  <c r="L409" i="7" s="1"/>
  <c r="B408" i="7"/>
  <c r="J408" i="7" s="1" a="1"/>
  <c r="J408" i="7" s="1"/>
  <c r="B407" i="7"/>
  <c r="B406" i="7"/>
  <c r="J406" i="7" s="1" a="1"/>
  <c r="J406" i="7" s="1"/>
  <c r="B405" i="7"/>
  <c r="B404" i="7"/>
  <c r="M404" i="7" s="1"/>
  <c r="B403" i="7"/>
  <c r="J403" i="7" s="1" a="1"/>
  <c r="J403" i="7" s="1"/>
  <c r="B402" i="7"/>
  <c r="H402" i="7" s="1"/>
  <c r="N402" i="7" s="1"/>
  <c r="B401" i="7"/>
  <c r="J401" i="7" s="1" a="1"/>
  <c r="J401" i="7" s="1"/>
  <c r="B400" i="7"/>
  <c r="J400" i="7" s="1" a="1"/>
  <c r="J400" i="7" s="1"/>
  <c r="B399" i="7"/>
  <c r="L399" i="7" s="1"/>
  <c r="B398" i="7"/>
  <c r="L398" i="7" s="1"/>
  <c r="B397" i="7"/>
  <c r="M397" i="7" s="1"/>
  <c r="B396" i="7"/>
  <c r="M396" i="7" s="1"/>
  <c r="B395" i="7"/>
  <c r="J395" i="7" s="1" a="1"/>
  <c r="J395" i="7" s="1"/>
  <c r="B394" i="7"/>
  <c r="K394" i="7" s="1" a="1"/>
  <c r="K394" i="7" s="1"/>
  <c r="B393" i="7"/>
  <c r="L393" i="7" s="1"/>
  <c r="B392" i="7"/>
  <c r="I392" i="7" s="1" a="1"/>
  <c r="I392" i="7" s="1"/>
  <c r="B391" i="7"/>
  <c r="B390" i="7"/>
  <c r="I390" i="7" s="1" a="1"/>
  <c r="I390" i="7" s="1"/>
  <c r="B389" i="7"/>
  <c r="B388" i="7"/>
  <c r="M388" i="7" s="1"/>
  <c r="B387" i="7"/>
  <c r="J387" i="7" s="1" a="1"/>
  <c r="J387" i="7" s="1"/>
  <c r="B386" i="7"/>
  <c r="M386" i="7" s="1"/>
  <c r="B385" i="7"/>
  <c r="B384" i="7"/>
  <c r="J384" i="7" s="1" a="1"/>
  <c r="J384" i="7" s="1"/>
  <c r="B383" i="7"/>
  <c r="L383" i="7" s="1"/>
  <c r="B382" i="7"/>
  <c r="L382" i="7" s="1"/>
  <c r="B381" i="7"/>
  <c r="M381" i="7" s="1"/>
  <c r="B380" i="7"/>
  <c r="M380" i="7" s="1"/>
  <c r="B379" i="7"/>
  <c r="J379" i="7" s="1" a="1"/>
  <c r="J379" i="7" s="1"/>
  <c r="B378" i="7"/>
  <c r="K378" i="7" s="1" a="1"/>
  <c r="K378" i="7" s="1"/>
  <c r="B377" i="7"/>
  <c r="L377" i="7" s="1"/>
  <c r="B376" i="7"/>
  <c r="J376" i="7" s="1" a="1"/>
  <c r="J376" i="7" s="1"/>
  <c r="B375" i="7"/>
  <c r="B374" i="7"/>
  <c r="M374" i="7" s="1"/>
  <c r="B373" i="7"/>
  <c r="B372" i="7"/>
  <c r="M372" i="7" s="1"/>
  <c r="B371" i="7"/>
  <c r="J371" i="7" s="1" a="1"/>
  <c r="J371" i="7" s="1"/>
  <c r="B370" i="7"/>
  <c r="H370" i="7" s="1"/>
  <c r="N370" i="7" s="1"/>
  <c r="B369" i="7"/>
  <c r="J369" i="7" s="1" a="1"/>
  <c r="J369" i="7" s="1"/>
  <c r="B368" i="7"/>
  <c r="J368" i="7" s="1" a="1"/>
  <c r="J368" i="7" s="1"/>
  <c r="B367" i="7"/>
  <c r="L367" i="7" s="1"/>
  <c r="B366" i="7"/>
  <c r="L366" i="7" s="1"/>
  <c r="B365" i="7"/>
  <c r="M365" i="7" s="1"/>
  <c r="B364" i="7"/>
  <c r="M364" i="7" s="1"/>
  <c r="B363" i="7"/>
  <c r="J363" i="7" s="1" a="1"/>
  <c r="J363" i="7" s="1"/>
  <c r="B362" i="7"/>
  <c r="K362" i="7" s="1" a="1"/>
  <c r="K362" i="7" s="1"/>
  <c r="B361" i="7"/>
  <c r="L361" i="7" s="1"/>
  <c r="B360" i="7"/>
  <c r="B359" i="7"/>
  <c r="B358" i="7"/>
  <c r="I358" i="7" s="1" a="1"/>
  <c r="I358" i="7" s="1"/>
  <c r="B357" i="7"/>
  <c r="B356" i="7"/>
  <c r="M356" i="7" s="1"/>
  <c r="B355" i="7"/>
  <c r="J355" i="7" s="1" a="1"/>
  <c r="J355" i="7" s="1"/>
  <c r="B354" i="7"/>
  <c r="M354" i="7" s="1"/>
  <c r="B353" i="7"/>
  <c r="B352" i="7"/>
  <c r="J352" i="7" s="1" a="1"/>
  <c r="J352" i="7" s="1"/>
  <c r="B351" i="7"/>
  <c r="L351" i="7" s="1"/>
  <c r="B350" i="7"/>
  <c r="L350" i="7" s="1"/>
  <c r="B349" i="7"/>
  <c r="M349" i="7" s="1"/>
  <c r="B348" i="7"/>
  <c r="M348" i="7" s="1"/>
  <c r="B347" i="7"/>
  <c r="J347" i="7" s="1" a="1"/>
  <c r="J347" i="7" s="1"/>
  <c r="B346" i="7"/>
  <c r="K346" i="7" s="1" a="1"/>
  <c r="K346" i="7" s="1"/>
  <c r="B345" i="7"/>
  <c r="L345" i="7" s="1"/>
  <c r="B344" i="7"/>
  <c r="J344" i="7" s="1" a="1"/>
  <c r="J344" i="7" s="1"/>
  <c r="B343" i="7"/>
  <c r="B342" i="7"/>
  <c r="M342" i="7" s="1"/>
  <c r="B341" i="7"/>
  <c r="M341" i="7" s="1"/>
  <c r="B340" i="7"/>
  <c r="M340" i="7" s="1"/>
  <c r="B339" i="7"/>
  <c r="J339" i="7" s="1" a="1"/>
  <c r="J339" i="7" s="1"/>
  <c r="B338" i="7"/>
  <c r="H338" i="7" s="1"/>
  <c r="N338" i="7" s="1"/>
  <c r="B337" i="7"/>
  <c r="J337" i="7" s="1" a="1"/>
  <c r="J337" i="7" s="1"/>
  <c r="B336" i="7"/>
  <c r="J336" i="7" s="1" a="1"/>
  <c r="J336" i="7" s="1"/>
  <c r="B335" i="7"/>
  <c r="L335" i="7" s="1"/>
  <c r="B334" i="7"/>
  <c r="L334" i="7" s="1"/>
  <c r="B333" i="7"/>
  <c r="M333" i="7" s="1"/>
  <c r="B332" i="7"/>
  <c r="M332" i="7" s="1"/>
  <c r="B331" i="7"/>
  <c r="J331" i="7" s="1" a="1"/>
  <c r="J331" i="7" s="1"/>
  <c r="B330" i="7"/>
  <c r="B329" i="7"/>
  <c r="L329" i="7" s="1"/>
  <c r="B328" i="7"/>
  <c r="B327" i="7"/>
  <c r="L327" i="7" s="1"/>
  <c r="B326" i="7"/>
  <c r="J326" i="7" s="1" a="1"/>
  <c r="J326" i="7" s="1"/>
  <c r="B325" i="7"/>
  <c r="B324" i="7"/>
  <c r="M324" i="7" s="1"/>
  <c r="B323" i="7"/>
  <c r="J323" i="7" s="1" a="1"/>
  <c r="J323" i="7" s="1"/>
  <c r="B322" i="7"/>
  <c r="J322" i="7" s="1" a="1"/>
  <c r="J322" i="7" s="1"/>
  <c r="B321" i="7"/>
  <c r="K321" i="7" s="1" a="1"/>
  <c r="K321" i="7" s="1"/>
  <c r="B320" i="7"/>
  <c r="J320" i="7" s="1" a="1"/>
  <c r="J320" i="7" s="1"/>
  <c r="B319" i="7"/>
  <c r="L319" i="7" s="1"/>
  <c r="B318" i="7"/>
  <c r="L318" i="7" s="1"/>
  <c r="B317" i="7"/>
  <c r="I317" i="7" s="1" a="1"/>
  <c r="I317" i="7" s="1"/>
  <c r="B316" i="7"/>
  <c r="M316" i="7" s="1"/>
  <c r="B315" i="7"/>
  <c r="J315" i="7" s="1" a="1"/>
  <c r="J315" i="7" s="1"/>
  <c r="B314" i="7"/>
  <c r="K314" i="7" s="1" a="1"/>
  <c r="K314" i="7" s="1"/>
  <c r="B313" i="7"/>
  <c r="I313" i="7" s="1" a="1"/>
  <c r="I313" i="7" s="1"/>
  <c r="B312" i="7"/>
  <c r="J312" i="7" s="1" a="1"/>
  <c r="J312" i="7" s="1"/>
  <c r="B311" i="7"/>
  <c r="B310" i="7"/>
  <c r="K310" i="7" s="1" a="1"/>
  <c r="K310" i="7" s="1"/>
  <c r="B309" i="7"/>
  <c r="M309" i="7" s="1"/>
  <c r="B308" i="7"/>
  <c r="M308" i="7" s="1"/>
  <c r="B307" i="7"/>
  <c r="J307" i="7" s="1" a="1"/>
  <c r="J307" i="7" s="1"/>
  <c r="B306" i="7"/>
  <c r="H306" i="7" s="1"/>
  <c r="N306" i="7" s="1"/>
  <c r="B305" i="7"/>
  <c r="I305" i="7" s="1" a="1"/>
  <c r="I305" i="7" s="1"/>
  <c r="B304" i="7"/>
  <c r="J304" i="7" s="1" a="1"/>
  <c r="J304" i="7" s="1"/>
  <c r="B303" i="7"/>
  <c r="L303" i="7" s="1"/>
  <c r="B302" i="7"/>
  <c r="M302" i="7" s="1"/>
  <c r="B301" i="7"/>
  <c r="M301" i="7" s="1"/>
  <c r="B300" i="7"/>
  <c r="M300" i="7" s="1"/>
  <c r="B299" i="7"/>
  <c r="J299" i="7" s="1" a="1"/>
  <c r="J299" i="7" s="1"/>
  <c r="B298" i="7"/>
  <c r="K298" i="7" s="1" a="1"/>
  <c r="K298" i="7" s="1"/>
  <c r="B297" i="7"/>
  <c r="L297" i="7" s="1"/>
  <c r="B296" i="7"/>
  <c r="B295" i="7"/>
  <c r="L295" i="7" s="1"/>
  <c r="B294" i="7"/>
  <c r="J294" i="7" s="1" a="1"/>
  <c r="J294" i="7" s="1"/>
  <c r="B293" i="7"/>
  <c r="I293" i="7" s="1" a="1"/>
  <c r="I293" i="7" s="1"/>
  <c r="B292" i="7"/>
  <c r="M292" i="7" s="1"/>
  <c r="B291" i="7"/>
  <c r="J291" i="7" s="1" a="1"/>
  <c r="J291" i="7" s="1"/>
  <c r="B290" i="7"/>
  <c r="J290" i="7" s="1" a="1"/>
  <c r="J290" i="7" s="1"/>
  <c r="B289" i="7"/>
  <c r="K289" i="7" s="1" a="1"/>
  <c r="K289" i="7" s="1"/>
  <c r="B288" i="7"/>
  <c r="J288" i="7" s="1" a="1"/>
  <c r="J288" i="7" s="1"/>
  <c r="B287" i="7"/>
  <c r="L287" i="7" s="1"/>
  <c r="B286" i="7"/>
  <c r="L286" i="7" s="1"/>
  <c r="B285" i="7"/>
  <c r="M285" i="7" s="1"/>
  <c r="B284" i="7"/>
  <c r="M284" i="7" s="1"/>
  <c r="B283" i="7"/>
  <c r="J283" i="7" s="1" a="1"/>
  <c r="J283" i="7" s="1"/>
  <c r="B282" i="7"/>
  <c r="K282" i="7" s="1" a="1"/>
  <c r="K282" i="7" s="1"/>
  <c r="B281" i="7"/>
  <c r="I281" i="7" s="1" a="1"/>
  <c r="I281" i="7" s="1"/>
  <c r="B280" i="7"/>
  <c r="J280" i="7" s="1" a="1"/>
  <c r="J280" i="7" s="1"/>
  <c r="B279" i="7"/>
  <c r="B278" i="7"/>
  <c r="H278" i="7" s="1"/>
  <c r="P278" i="7" s="1"/>
  <c r="B277" i="7"/>
  <c r="M277" i="7" s="1"/>
  <c r="B276" i="7"/>
  <c r="M276" i="7" s="1"/>
  <c r="B275" i="7"/>
  <c r="J275" i="7" s="1" a="1"/>
  <c r="J275" i="7" s="1"/>
  <c r="B274" i="7"/>
  <c r="H274" i="7" s="1"/>
  <c r="N274" i="7" s="1"/>
  <c r="B273" i="7"/>
  <c r="L273" i="7" s="1"/>
  <c r="B272" i="7"/>
  <c r="B271" i="7"/>
  <c r="L271" i="7" s="1"/>
  <c r="B270" i="7"/>
  <c r="M270" i="7" s="1"/>
  <c r="B269" i="7"/>
  <c r="M269" i="7" s="1"/>
  <c r="B268" i="7"/>
  <c r="M268" i="7" s="1"/>
  <c r="B267" i="7"/>
  <c r="J267" i="7" s="1" a="1"/>
  <c r="J267" i="7" s="1"/>
  <c r="B266" i="7"/>
  <c r="M266" i="7" s="1"/>
  <c r="B265" i="7"/>
  <c r="L265" i="7" s="1"/>
  <c r="B264" i="7"/>
  <c r="J264" i="7" s="1" a="1"/>
  <c r="J264" i="7" s="1"/>
  <c r="B263" i="7"/>
  <c r="L263" i="7" s="1"/>
  <c r="B262" i="7"/>
  <c r="L262" i="7" s="1"/>
  <c r="B261" i="7"/>
  <c r="B260" i="7"/>
  <c r="B259" i="7"/>
  <c r="J259" i="7" s="1" a="1"/>
  <c r="J259" i="7" s="1"/>
  <c r="B258" i="7"/>
  <c r="K258" i="7" s="1" a="1"/>
  <c r="K258" i="7" s="1"/>
  <c r="B257" i="7"/>
  <c r="K257" i="7" s="1" a="1"/>
  <c r="K257" i="7" s="1"/>
  <c r="B256" i="7"/>
  <c r="J256" i="7" s="1" a="1"/>
  <c r="J256" i="7" s="1"/>
  <c r="B255" i="7"/>
  <c r="H255" i="7" s="1"/>
  <c r="N255" i="7" s="1"/>
  <c r="B254" i="7"/>
  <c r="J254" i="7" s="1" a="1"/>
  <c r="J254" i="7" s="1"/>
  <c r="B253" i="7"/>
  <c r="M253" i="7" s="1"/>
  <c r="B252" i="7"/>
  <c r="B251" i="7"/>
  <c r="J251" i="7" s="1" a="1"/>
  <c r="J251" i="7" s="1"/>
  <c r="B250" i="7"/>
  <c r="H250" i="7" s="1"/>
  <c r="N250" i="7" s="1"/>
  <c r="B249" i="7"/>
  <c r="L249" i="7" s="1"/>
  <c r="B248" i="7"/>
  <c r="B247" i="7"/>
  <c r="L247" i="7" s="1"/>
  <c r="B246" i="7"/>
  <c r="M246" i="7" s="1"/>
  <c r="B245" i="7"/>
  <c r="M245" i="7" s="1"/>
  <c r="B244" i="7"/>
  <c r="L244" i="7" s="1"/>
  <c r="B243" i="7"/>
  <c r="J243" i="7" s="1" a="1"/>
  <c r="J243" i="7" s="1"/>
  <c r="B242" i="7"/>
  <c r="M242" i="7" s="1"/>
  <c r="B241" i="7"/>
  <c r="K241" i="7" s="1" a="1"/>
  <c r="K241" i="7" s="1"/>
  <c r="B240" i="7"/>
  <c r="J240" i="7" s="1" a="1"/>
  <c r="J240" i="7" s="1"/>
  <c r="B239" i="7"/>
  <c r="M239" i="7" s="1"/>
  <c r="B238" i="7"/>
  <c r="M238" i="7" s="1"/>
  <c r="B237" i="7"/>
  <c r="M237" i="7" s="1"/>
  <c r="B236" i="7"/>
  <c r="B235" i="7"/>
  <c r="J235" i="7" s="1" a="1"/>
  <c r="J235" i="7" s="1"/>
  <c r="B234" i="7"/>
  <c r="H234" i="7" s="1"/>
  <c r="N234" i="7" s="1"/>
  <c r="B233" i="7"/>
  <c r="L233" i="7" s="1"/>
  <c r="B232" i="7"/>
  <c r="J232" i="7" s="1" a="1"/>
  <c r="J232" i="7" s="1"/>
  <c r="B231" i="7"/>
  <c r="L231" i="7" s="1"/>
  <c r="B230" i="7"/>
  <c r="L230" i="7" s="1"/>
  <c r="B229" i="7"/>
  <c r="M229" i="7" s="1"/>
  <c r="B228" i="7"/>
  <c r="B227" i="7"/>
  <c r="J227" i="7" s="1" a="1"/>
  <c r="J227" i="7" s="1"/>
  <c r="B226" i="7"/>
  <c r="H226" i="7" s="1"/>
  <c r="N226" i="7" s="1"/>
  <c r="B225" i="7"/>
  <c r="L225" i="7" s="1"/>
  <c r="B224" i="7"/>
  <c r="J224" i="7" s="1" a="1"/>
  <c r="J224" i="7" s="1"/>
  <c r="B223" i="7"/>
  <c r="L223" i="7" s="1"/>
  <c r="B222" i="7"/>
  <c r="L222" i="7" s="1"/>
  <c r="B221" i="7"/>
  <c r="M221" i="7" s="1"/>
  <c r="B220" i="7"/>
  <c r="B219" i="7"/>
  <c r="B218" i="7"/>
  <c r="K218" i="7" s="1" a="1"/>
  <c r="K218" i="7" s="1"/>
  <c r="B217" i="7"/>
  <c r="L217" i="7" s="1"/>
  <c r="B216" i="7"/>
  <c r="J216" i="7" s="1" a="1"/>
  <c r="J216" i="7" s="1"/>
  <c r="B215" i="7"/>
  <c r="L215" i="7" s="1"/>
  <c r="B214" i="7"/>
  <c r="L214" i="7" s="1"/>
  <c r="B213" i="7"/>
  <c r="M213" i="7" s="1"/>
  <c r="B212" i="7"/>
  <c r="B211" i="7"/>
  <c r="L211" i="7" s="1"/>
  <c r="B210" i="7"/>
  <c r="M210" i="7" s="1"/>
  <c r="B209" i="7"/>
  <c r="L209" i="7" s="1"/>
  <c r="B208" i="7"/>
  <c r="J208" i="7" s="1" a="1"/>
  <c r="J208" i="7" s="1"/>
  <c r="B207" i="7"/>
  <c r="M207" i="7" s="1"/>
  <c r="B206" i="7"/>
  <c r="L206" i="7" s="1"/>
  <c r="B205" i="7"/>
  <c r="M205" i="7" s="1"/>
  <c r="B204" i="7"/>
  <c r="B203" i="7"/>
  <c r="J203" i="7" s="1" a="1"/>
  <c r="J203" i="7" s="1"/>
  <c r="B202" i="7"/>
  <c r="M202" i="7" s="1"/>
  <c r="B201" i="7"/>
  <c r="L201" i="7" s="1"/>
  <c r="B200" i="7"/>
  <c r="J200" i="7" s="1" a="1"/>
  <c r="J200" i="7" s="1"/>
  <c r="B199" i="7"/>
  <c r="M199" i="7" s="1"/>
  <c r="B198" i="7"/>
  <c r="L198" i="7" s="1"/>
  <c r="B197" i="7"/>
  <c r="M197" i="7" s="1"/>
  <c r="B196" i="7"/>
  <c r="L196" i="7" s="1"/>
  <c r="B195" i="7"/>
  <c r="L195" i="7" s="1"/>
  <c r="B194" i="7"/>
  <c r="K194" i="7" s="1" a="1"/>
  <c r="K194" i="7" s="1"/>
  <c r="B193" i="7"/>
  <c r="L193" i="7" s="1"/>
  <c r="B192" i="7"/>
  <c r="J192" i="7" s="1" a="1"/>
  <c r="J192" i="7" s="1"/>
  <c r="B191" i="7"/>
  <c r="H191" i="7" s="1"/>
  <c r="N191" i="7" s="1"/>
  <c r="B190" i="7"/>
  <c r="L190" i="7" s="1"/>
  <c r="B189" i="7"/>
  <c r="M189" i="7" s="1"/>
  <c r="B188" i="7"/>
  <c r="K188" i="7" s="1" a="1"/>
  <c r="K188" i="7" s="1"/>
  <c r="B187" i="7"/>
  <c r="L187" i="7" s="1"/>
  <c r="B186" i="7"/>
  <c r="K186" i="7" s="1" a="1"/>
  <c r="K186" i="7" s="1"/>
  <c r="B185" i="7"/>
  <c r="L185" i="7" s="1"/>
  <c r="B184" i="7"/>
  <c r="J184" i="7" s="1" a="1"/>
  <c r="J184" i="7" s="1"/>
  <c r="B183" i="7"/>
  <c r="B182" i="7"/>
  <c r="L182" i="7" s="1"/>
  <c r="B181" i="7"/>
  <c r="M181" i="7" s="1"/>
  <c r="B180" i="7"/>
  <c r="L180" i="7" s="1"/>
  <c r="B179" i="7"/>
  <c r="M179" i="7" s="1"/>
  <c r="B178" i="7"/>
  <c r="M178" i="7" s="1"/>
  <c r="B177" i="7"/>
  <c r="L177" i="7" s="1"/>
  <c r="B176" i="7"/>
  <c r="L176" i="7" s="1"/>
  <c r="B175" i="7"/>
  <c r="M175" i="7" s="1"/>
  <c r="B174" i="7"/>
  <c r="L174" i="7" s="1"/>
  <c r="B173" i="7"/>
  <c r="M173" i="7" s="1"/>
  <c r="B172" i="7"/>
  <c r="I172" i="7" s="1" a="1"/>
  <c r="I172" i="7" s="1"/>
  <c r="B171" i="7"/>
  <c r="M171" i="7" s="1"/>
  <c r="B170" i="7"/>
  <c r="J170" i="7" s="1" a="1"/>
  <c r="J170" i="7" s="1"/>
  <c r="B169" i="7"/>
  <c r="L169" i="7" s="1"/>
  <c r="B168" i="7"/>
  <c r="L168" i="7" s="1"/>
  <c r="B167" i="7"/>
  <c r="B166" i="7"/>
  <c r="L166" i="7" s="1"/>
  <c r="B165" i="7"/>
  <c r="M165" i="7" s="1"/>
  <c r="B164" i="7"/>
  <c r="K164" i="7" s="1" a="1"/>
  <c r="K164" i="7" s="1"/>
  <c r="B163" i="7"/>
  <c r="L163" i="7" s="1"/>
  <c r="B162" i="7"/>
  <c r="M162" i="7" s="1"/>
  <c r="B161" i="7"/>
  <c r="L161" i="7" s="1"/>
  <c r="B160" i="7"/>
  <c r="L160" i="7" s="1"/>
  <c r="B159" i="7"/>
  <c r="L159" i="7" s="1"/>
  <c r="B158" i="7"/>
  <c r="L158" i="7" s="1"/>
  <c r="B157" i="7"/>
  <c r="M157" i="7" s="1"/>
  <c r="B156" i="7"/>
  <c r="L156" i="7" s="1"/>
  <c r="B155" i="7"/>
  <c r="M155" i="7" s="1"/>
  <c r="B154" i="7"/>
  <c r="H154" i="7" s="1"/>
  <c r="N154" i="7" s="1"/>
  <c r="B153" i="7"/>
  <c r="L153" i="7" s="1"/>
  <c r="B152" i="7"/>
  <c r="L152" i="7" s="1"/>
  <c r="B151" i="7"/>
  <c r="J151" i="7" s="1" a="1"/>
  <c r="J151" i="7" s="1"/>
  <c r="B150" i="7"/>
  <c r="L150" i="7" s="1"/>
  <c r="B149" i="7"/>
  <c r="M149" i="7" s="1"/>
  <c r="B148" i="7"/>
  <c r="I148" i="7" s="1" a="1"/>
  <c r="I148" i="7" s="1"/>
  <c r="B147" i="7"/>
  <c r="B146" i="7"/>
  <c r="M146" i="7" s="1"/>
  <c r="B145" i="7"/>
  <c r="L145" i="7" s="1"/>
  <c r="B144" i="7"/>
  <c r="B143" i="7"/>
  <c r="M143" i="7" s="1"/>
  <c r="B142" i="7"/>
  <c r="L142" i="7" s="1"/>
  <c r="B141" i="7"/>
  <c r="M141" i="7" s="1"/>
  <c r="B140" i="7"/>
  <c r="L140" i="7" s="1"/>
  <c r="B139" i="7"/>
  <c r="L139" i="7" s="1"/>
  <c r="B138" i="7"/>
  <c r="M138" i="7" s="1"/>
  <c r="B137" i="7"/>
  <c r="L137" i="7" s="1"/>
  <c r="B136" i="7"/>
  <c r="L136" i="7" s="1"/>
  <c r="B135" i="7"/>
  <c r="M135" i="7" s="1"/>
  <c r="B134" i="7"/>
  <c r="L134" i="7" s="1"/>
  <c r="B133" i="7"/>
  <c r="K133" i="7" s="1" a="1"/>
  <c r="K133" i="7" s="1"/>
  <c r="B132" i="7"/>
  <c r="K132" i="7" s="1" a="1"/>
  <c r="K132" i="7" s="1"/>
  <c r="B131" i="7"/>
  <c r="M131" i="7" s="1"/>
  <c r="B130" i="7"/>
  <c r="M130" i="7" s="1"/>
  <c r="B129" i="7"/>
  <c r="L129" i="7" s="1"/>
  <c r="B128" i="7"/>
  <c r="J128" i="7" s="1" a="1"/>
  <c r="J128" i="7" s="1"/>
  <c r="B127" i="7"/>
  <c r="J127" i="7" s="1" a="1"/>
  <c r="J127" i="7" s="1"/>
  <c r="B126" i="7"/>
  <c r="L126" i="7" s="1"/>
  <c r="B125" i="7"/>
  <c r="L125" i="7" s="1"/>
  <c r="B124" i="7"/>
  <c r="K124" i="7" s="1" a="1"/>
  <c r="K124" i="7" s="1"/>
  <c r="B123" i="7"/>
  <c r="M123" i="7" s="1"/>
  <c r="B122" i="7"/>
  <c r="M122" i="7" s="1"/>
  <c r="B121" i="7"/>
  <c r="M121" i="7" s="1"/>
  <c r="B120" i="7"/>
  <c r="J120" i="7" s="1" a="1"/>
  <c r="J120" i="7" s="1"/>
  <c r="B119" i="7"/>
  <c r="M119" i="7" s="1"/>
  <c r="B118" i="7"/>
  <c r="L118" i="7" s="1"/>
  <c r="B117" i="7"/>
  <c r="K117" i="7" s="1" a="1"/>
  <c r="K117" i="7" s="1"/>
  <c r="B116" i="7"/>
  <c r="J116" i="7" s="1" a="1"/>
  <c r="J116" i="7" s="1"/>
  <c r="B115" i="7"/>
  <c r="J115" i="7" s="1" a="1"/>
  <c r="J115" i="7" s="1"/>
  <c r="B114" i="7"/>
  <c r="I114" i="7" s="1" a="1"/>
  <c r="I114" i="7" s="1"/>
  <c r="B113" i="7"/>
  <c r="M113" i="7" s="1"/>
  <c r="B112" i="7"/>
  <c r="J112" i="7" s="1" a="1"/>
  <c r="J112" i="7" s="1"/>
  <c r="B111" i="7"/>
  <c r="L111" i="7" s="1"/>
  <c r="B110" i="7"/>
  <c r="L110" i="7" s="1"/>
  <c r="B109" i="7"/>
  <c r="B108" i="7"/>
  <c r="B107" i="7"/>
  <c r="L107" i="7" s="1"/>
  <c r="B106" i="7"/>
  <c r="I106" i="7" s="1" a="1"/>
  <c r="I106" i="7" s="1"/>
  <c r="B105" i="7"/>
  <c r="M105" i="7" s="1"/>
  <c r="B104" i="7"/>
  <c r="J104" i="7" s="1" a="1"/>
  <c r="J104" i="7" s="1"/>
  <c r="B103" i="7"/>
  <c r="M103" i="7" s="1"/>
  <c r="B102" i="7"/>
  <c r="L102" i="7" s="1"/>
  <c r="B101" i="7"/>
  <c r="K101" i="7" s="1" a="1"/>
  <c r="K101" i="7" s="1"/>
  <c r="B100" i="7"/>
  <c r="K100" i="7" s="1" a="1"/>
  <c r="K100" i="7" s="1"/>
  <c r="B99" i="7"/>
  <c r="M99" i="7" s="1"/>
  <c r="B98" i="7"/>
  <c r="I98" i="7" s="1" a="1"/>
  <c r="I98" i="7" s="1"/>
  <c r="B97" i="7"/>
  <c r="M97" i="7" s="1"/>
  <c r="B96" i="7"/>
  <c r="J96" i="7" s="1" a="1"/>
  <c r="J96" i="7" s="1"/>
  <c r="B95" i="7"/>
  <c r="J95" i="7" s="1" a="1"/>
  <c r="J95" i="7" s="1"/>
  <c r="B94" i="7"/>
  <c r="L94" i="7" s="1"/>
  <c r="B93" i="7"/>
  <c r="L93" i="7" s="1"/>
  <c r="B92" i="7"/>
  <c r="K92" i="7" s="1" a="1"/>
  <c r="K92" i="7" s="1"/>
  <c r="B91" i="7"/>
  <c r="M91" i="7" s="1"/>
  <c r="B90" i="7"/>
  <c r="J90" i="7" s="1" a="1"/>
  <c r="J90" i="7" s="1"/>
  <c r="B89" i="7"/>
  <c r="M89" i="7" s="1"/>
  <c r="B88" i="7"/>
  <c r="J88" i="7" s="1" a="1"/>
  <c r="J88" i="7" s="1"/>
  <c r="B87" i="7"/>
  <c r="M87" i="7" s="1"/>
  <c r="B86" i="7"/>
  <c r="L86" i="7" s="1"/>
  <c r="B85" i="7"/>
  <c r="J85" i="7" s="1" a="1"/>
  <c r="J85" i="7" s="1"/>
  <c r="B84" i="7"/>
  <c r="K84" i="7" s="1" a="1"/>
  <c r="K84" i="7" s="1"/>
  <c r="B83" i="7"/>
  <c r="K83" i="7" s="1" a="1"/>
  <c r="K83" i="7" s="1"/>
  <c r="B82" i="7"/>
  <c r="L82" i="7" s="1"/>
  <c r="B81" i="7"/>
  <c r="L81" i="7" s="1"/>
  <c r="B80" i="7"/>
  <c r="J80" i="7" s="1" a="1"/>
  <c r="J80" i="7" s="1"/>
  <c r="B79" i="7"/>
  <c r="M79" i="7" s="1"/>
  <c r="B78" i="7"/>
  <c r="L78" i="7" s="1"/>
  <c r="B77" i="7"/>
  <c r="J77" i="7" s="1" a="1"/>
  <c r="J77" i="7" s="1"/>
  <c r="B76" i="7"/>
  <c r="B75" i="7"/>
  <c r="K75" i="7" s="1" a="1"/>
  <c r="K75" i="7" s="1"/>
  <c r="B74" i="7"/>
  <c r="L74" i="7" s="1"/>
  <c r="B73" i="7"/>
  <c r="M73" i="7" s="1"/>
  <c r="B72" i="7"/>
  <c r="J72" i="7" s="1" a="1"/>
  <c r="J72" i="7" s="1"/>
  <c r="B71" i="7"/>
  <c r="H71" i="7" s="1"/>
  <c r="N71" i="7" s="1"/>
  <c r="B70" i="7"/>
  <c r="L70" i="7" s="1"/>
  <c r="B69" i="7"/>
  <c r="J69" i="7" s="1" a="1"/>
  <c r="J69" i="7" s="1"/>
  <c r="B68" i="7"/>
  <c r="K68" i="7" s="1" a="1"/>
  <c r="K68" i="7" s="1"/>
  <c r="B67" i="7"/>
  <c r="K67" i="7" s="1" a="1"/>
  <c r="K67" i="7" s="1"/>
  <c r="B66" i="7"/>
  <c r="M66" i="7" s="1"/>
  <c r="B65" i="7"/>
  <c r="M65" i="7" s="1"/>
  <c r="B64" i="7"/>
  <c r="J64" i="7" s="1" a="1"/>
  <c r="J64" i="7" s="1"/>
  <c r="B63" i="7"/>
  <c r="H63" i="7" s="1"/>
  <c r="N63" i="7" s="1"/>
  <c r="B62" i="7"/>
  <c r="L62" i="7" s="1"/>
  <c r="B61" i="7"/>
  <c r="J61" i="7" s="1" a="1"/>
  <c r="J61" i="7" s="1"/>
  <c r="B60" i="7"/>
  <c r="K60" i="7" s="1" a="1"/>
  <c r="K60" i="7" s="1"/>
  <c r="B59" i="7"/>
  <c r="K59" i="7" s="1" a="1"/>
  <c r="K59" i="7" s="1"/>
  <c r="B58" i="7"/>
  <c r="J58" i="7" s="1" a="1"/>
  <c r="J58" i="7" s="1"/>
  <c r="B57" i="7"/>
  <c r="M57" i="7" s="1"/>
  <c r="B56" i="7"/>
  <c r="J56" i="7" s="1" a="1"/>
  <c r="J56" i="7" s="1"/>
  <c r="B55" i="7"/>
  <c r="L55" i="7" s="1"/>
  <c r="B54" i="7"/>
  <c r="L54" i="7" s="1"/>
  <c r="B53" i="7"/>
  <c r="J53" i="7" s="1" a="1"/>
  <c r="J53" i="7" s="1"/>
  <c r="B52" i="7"/>
  <c r="M52" i="7" s="1"/>
  <c r="B51" i="7"/>
  <c r="K51" i="7" s="1" a="1"/>
  <c r="K51" i="7" s="1"/>
  <c r="B50" i="7"/>
  <c r="H50" i="7" s="1"/>
  <c r="N50" i="7" s="1"/>
  <c r="B49" i="7"/>
  <c r="L49" i="7" s="1"/>
  <c r="B48" i="7"/>
  <c r="M48" i="7" s="1"/>
  <c r="B47" i="7"/>
  <c r="J47" i="7" s="1" a="1"/>
  <c r="J47" i="7" s="1"/>
  <c r="B46" i="7"/>
  <c r="L46" i="7" s="1"/>
  <c r="B45" i="7"/>
  <c r="J45" i="7" s="1" a="1"/>
  <c r="J45" i="7" s="1"/>
  <c r="B44" i="7"/>
  <c r="M44" i="7" s="1"/>
  <c r="B43" i="7"/>
  <c r="K43" i="7" s="1" a="1"/>
  <c r="K43" i="7" s="1"/>
  <c r="B42" i="7"/>
  <c r="I42" i="7" s="1" a="1"/>
  <c r="I42" i="7" s="1"/>
  <c r="B41" i="7"/>
  <c r="J41" i="7" s="1" a="1"/>
  <c r="J41" i="7" s="1"/>
  <c r="B40" i="7"/>
  <c r="I40" i="7" s="1" a="1"/>
  <c r="I40" i="7" s="1"/>
  <c r="B39" i="7"/>
  <c r="L39" i="7" s="1"/>
  <c r="B38" i="7"/>
  <c r="L38" i="7" s="1"/>
  <c r="B37" i="7"/>
  <c r="J37" i="7" s="1" a="1"/>
  <c r="J37" i="7" s="1"/>
  <c r="B36" i="7"/>
  <c r="M36" i="7" s="1"/>
  <c r="B35" i="7"/>
  <c r="K35" i="7" s="1" a="1"/>
  <c r="K35" i="7" s="1"/>
  <c r="B34" i="7"/>
  <c r="M34" i="7" s="1"/>
  <c r="B33" i="7"/>
  <c r="B32" i="7"/>
  <c r="K32" i="7" s="1" a="1"/>
  <c r="K32" i="7" s="1"/>
  <c r="B31" i="7"/>
  <c r="J31" i="7" s="1" a="1"/>
  <c r="J31" i="7" s="1"/>
  <c r="B30" i="7"/>
  <c r="L30" i="7" s="1"/>
  <c r="B29" i="7"/>
  <c r="J29" i="7" s="1" a="1"/>
  <c r="J29" i="7" s="1"/>
  <c r="B28" i="7"/>
  <c r="M28" i="7" s="1"/>
  <c r="B27" i="7"/>
  <c r="K27" i="7" s="1" a="1"/>
  <c r="K27" i="7" s="1"/>
  <c r="B26" i="7"/>
  <c r="I26" i="7" s="1" a="1"/>
  <c r="I26" i="7" s="1"/>
  <c r="B25" i="7"/>
  <c r="K25" i="7" s="1" a="1"/>
  <c r="K25" i="7" s="1"/>
  <c r="B24" i="7"/>
  <c r="I24" i="7" s="1" a="1"/>
  <c r="I24" i="7" s="1"/>
  <c r="B23" i="7"/>
  <c r="L23" i="7" s="1"/>
  <c r="B22" i="7"/>
  <c r="L22" i="7" s="1"/>
  <c r="B21" i="7"/>
  <c r="J21" i="7" s="1" a="1"/>
  <c r="J21" i="7" s="1"/>
  <c r="B20" i="7"/>
  <c r="M20" i="7" s="1"/>
  <c r="B19" i="7"/>
  <c r="K19" i="7" s="1" a="1"/>
  <c r="K19" i="7" s="1"/>
  <c r="B18" i="7"/>
  <c r="H18" i="7" s="1"/>
  <c r="N18" i="7" s="1"/>
  <c r="B17" i="7"/>
  <c r="B16" i="7"/>
  <c r="M16" i="7" s="1"/>
  <c r="B15" i="7"/>
  <c r="L15" i="7" s="1"/>
  <c r="B14" i="7"/>
  <c r="L14" i="7" s="1"/>
  <c r="B13" i="7"/>
  <c r="J13" i="7" s="1" a="1"/>
  <c r="J13" i="7" s="1"/>
  <c r="B12" i="7"/>
  <c r="M12" i="7" s="1"/>
  <c r="B11" i="7"/>
  <c r="K11" i="7" s="1" a="1"/>
  <c r="K11" i="7" s="1"/>
  <c r="B10" i="7"/>
  <c r="I10" i="7" s="1" a="1"/>
  <c r="I10" i="7" s="1"/>
  <c r="B9" i="7"/>
  <c r="J9" i="7" s="1" a="1"/>
  <c r="J9" i="7" s="1"/>
  <c r="B8" i="7"/>
  <c r="I8" i="7" s="1" a="1"/>
  <c r="I8" i="7" s="1"/>
  <c r="B7" i="7"/>
  <c r="K7" i="7" s="1" a="1"/>
  <c r="K7" i="7" s="1"/>
  <c r="B6" i="7"/>
  <c r="L6" i="7" s="1"/>
  <c r="B5" i="7"/>
  <c r="J5" i="7" s="1" a="1"/>
  <c r="J5" i="7" s="1"/>
  <c r="B4" i="7"/>
  <c r="M4" i="7" s="1"/>
  <c r="B3" i="7"/>
  <c r="K3" i="7" s="1" a="1"/>
  <c r="K3" i="7" s="1"/>
  <c r="B2" i="7"/>
  <c r="M2" i="7" s="1"/>
  <c r="A3" i="1"/>
  <c r="A4" i="1" s="1"/>
  <c r="A5" i="1" s="1"/>
  <c r="A6" i="1" s="1"/>
  <c r="A7" i="1" s="1"/>
  <c r="A8" i="1" s="1"/>
  <c r="A9" i="1" s="1"/>
  <c r="A10" i="1" s="1"/>
  <c r="A11" i="1" s="1"/>
  <c r="A12" i="1" s="1"/>
  <c r="A13" i="1" s="1"/>
  <c r="A14" i="1" s="1"/>
  <c r="A15" i="1" s="1"/>
  <c r="A16" i="1" s="1"/>
  <c r="A17" i="1" s="1"/>
  <c r="A18" i="1" s="1"/>
  <c r="A19" i="1" s="1"/>
  <c r="H31" i="9" l="1"/>
  <c r="H32" i="9"/>
  <c r="H37" i="9"/>
  <c r="H34" i="9"/>
  <c r="H35" i="9"/>
  <c r="J35" i="9" s="1"/>
  <c r="M35" i="9" s="1"/>
  <c r="H36" i="9"/>
  <c r="J36" i="9" s="1"/>
  <c r="M36" i="9" s="1"/>
  <c r="Y536" i="8"/>
  <c r="W536" i="8"/>
  <c r="I536" i="8" s="1"/>
  <c r="H536" i="8" s="1"/>
  <c r="W98" i="8"/>
  <c r="I98" i="8" s="1"/>
  <c r="H98" i="8" s="1"/>
  <c r="W535" i="8"/>
  <c r="I535" i="8" s="1"/>
  <c r="H535" i="8" s="1"/>
  <c r="D38" i="8"/>
  <c r="W239" i="8"/>
  <c r="I239" i="8" s="1"/>
  <c r="H239" i="8" s="1"/>
  <c r="W255" i="8"/>
  <c r="I255" i="8" s="1"/>
  <c r="H255" i="8" s="1"/>
  <c r="W529" i="8"/>
  <c r="I529" i="8" s="1"/>
  <c r="H529" i="8" s="1"/>
  <c r="W269" i="8"/>
  <c r="I269" i="8" s="1"/>
  <c r="H269" i="8" s="1"/>
  <c r="W288" i="8"/>
  <c r="I288" i="8" s="1"/>
  <c r="H288" i="8" s="1"/>
  <c r="L1216" i="7"/>
  <c r="Z703" i="8"/>
  <c r="AA703" i="8" s="1"/>
  <c r="Y816" i="8"/>
  <c r="AA816" i="8" s="1"/>
  <c r="J1267" i="7" a="1"/>
  <c r="J1267" i="7" s="1"/>
  <c r="Y717" i="8"/>
  <c r="AA717" i="8" s="1"/>
  <c r="J1044" i="9"/>
  <c r="M1044" i="9" s="1"/>
  <c r="J1052" i="9"/>
  <c r="M1052" i="9" s="1"/>
  <c r="J1056" i="9"/>
  <c r="M1056" i="9" s="1"/>
  <c r="J1060" i="9"/>
  <c r="M1060" i="9" s="1"/>
  <c r="J1064" i="9"/>
  <c r="M1064" i="9" s="1"/>
  <c r="J1068" i="9"/>
  <c r="M1068" i="9" s="1"/>
  <c r="J1072" i="9"/>
  <c r="M1072" i="9" s="1"/>
  <c r="J1076" i="9"/>
  <c r="M1076" i="9" s="1"/>
  <c r="J1080" i="9"/>
  <c r="M1080" i="9" s="1"/>
  <c r="J1084" i="9"/>
  <c r="M1084" i="9" s="1"/>
  <c r="J1088" i="9"/>
  <c r="M1088" i="9" s="1"/>
  <c r="J1092" i="9"/>
  <c r="M1092" i="9" s="1"/>
  <c r="J1096" i="9"/>
  <c r="M1096" i="9" s="1"/>
  <c r="J1100" i="9"/>
  <c r="M1100" i="9" s="1"/>
  <c r="J1104" i="9"/>
  <c r="M1104" i="9" s="1"/>
  <c r="J1108" i="9"/>
  <c r="M1108" i="9" s="1"/>
  <c r="J1112" i="9"/>
  <c r="M1112" i="9" s="1"/>
  <c r="J1116" i="9"/>
  <c r="M1116" i="9" s="1"/>
  <c r="J1120" i="9"/>
  <c r="M1120" i="9" s="1"/>
  <c r="J1124" i="9"/>
  <c r="M1124" i="9" s="1"/>
  <c r="J1128" i="9"/>
  <c r="M1128" i="9" s="1"/>
  <c r="J1132" i="9"/>
  <c r="M1132" i="9" s="1"/>
  <c r="J1136" i="9"/>
  <c r="M1136" i="9" s="1"/>
  <c r="J1140" i="9"/>
  <c r="M1140" i="9" s="1"/>
  <c r="J1144" i="9"/>
  <c r="M1144" i="9" s="1"/>
  <c r="J1148" i="9"/>
  <c r="M1148" i="9" s="1"/>
  <c r="J1152" i="9"/>
  <c r="M1152" i="9" s="1"/>
  <c r="J1156" i="9"/>
  <c r="M1156" i="9" s="1"/>
  <c r="J1160" i="9"/>
  <c r="M1160" i="9" s="1"/>
  <c r="J1164" i="9"/>
  <c r="M1164" i="9" s="1"/>
  <c r="J1168" i="9"/>
  <c r="M1168" i="9" s="1"/>
  <c r="J1316" i="9"/>
  <c r="M1316" i="9" s="1"/>
  <c r="J1436" i="9"/>
  <c r="M1436" i="9" s="1"/>
  <c r="J1440" i="9"/>
  <c r="M1440" i="9" s="1"/>
  <c r="J1053" i="9"/>
  <c r="M1053" i="9" s="1"/>
  <c r="J1057" i="9"/>
  <c r="M1057" i="9" s="1"/>
  <c r="J1061" i="9"/>
  <c r="M1061" i="9" s="1"/>
  <c r="J1069" i="9"/>
  <c r="M1069" i="9" s="1"/>
  <c r="J1073" i="9"/>
  <c r="M1073" i="9" s="1"/>
  <c r="J1077" i="9"/>
  <c r="M1077" i="9" s="1"/>
  <c r="J1085" i="9"/>
  <c r="M1085" i="9" s="1"/>
  <c r="J1089" i="9"/>
  <c r="M1089" i="9" s="1"/>
  <c r="J1093" i="9"/>
  <c r="M1093" i="9" s="1"/>
  <c r="J1101" i="9"/>
  <c r="M1101" i="9" s="1"/>
  <c r="J1105" i="9"/>
  <c r="M1105" i="9" s="1"/>
  <c r="J1109" i="9"/>
  <c r="M1109" i="9" s="1"/>
  <c r="J1117" i="9"/>
  <c r="M1117" i="9" s="1"/>
  <c r="J1121" i="9"/>
  <c r="M1121" i="9" s="1"/>
  <c r="J1125" i="9"/>
  <c r="M1125" i="9" s="1"/>
  <c r="J1133" i="9"/>
  <c r="M1133" i="9" s="1"/>
  <c r="J1137" i="9"/>
  <c r="M1137" i="9" s="1"/>
  <c r="J1141" i="9"/>
  <c r="M1141" i="9" s="1"/>
  <c r="J1149" i="9"/>
  <c r="M1149" i="9" s="1"/>
  <c r="J1153" i="9"/>
  <c r="M1153" i="9" s="1"/>
  <c r="J1157" i="9"/>
  <c r="M1157" i="9" s="1"/>
  <c r="J1165" i="9"/>
  <c r="M1165" i="9" s="1"/>
  <c r="J1169" i="9"/>
  <c r="M1169" i="9" s="1"/>
  <c r="J1173" i="9"/>
  <c r="M1173" i="9" s="1"/>
  <c r="J1181" i="9"/>
  <c r="M1181" i="9" s="1"/>
  <c r="J1185" i="9"/>
  <c r="M1185" i="9" s="1"/>
  <c r="J1189" i="9"/>
  <c r="M1189" i="9" s="1"/>
  <c r="J1197" i="9"/>
  <c r="M1197" i="9" s="1"/>
  <c r="J1201" i="9"/>
  <c r="M1201" i="9" s="1"/>
  <c r="J1205" i="9"/>
  <c r="M1205" i="9" s="1"/>
  <c r="J1213" i="9"/>
  <c r="M1213" i="9" s="1"/>
  <c r="J1217" i="9"/>
  <c r="M1217" i="9" s="1"/>
  <c r="H1148" i="7"/>
  <c r="N1148" i="7" s="1"/>
  <c r="I1155" i="7" a="1"/>
  <c r="I1155" i="7" s="1"/>
  <c r="J1054" i="9"/>
  <c r="M1054" i="9" s="1"/>
  <c r="J1058" i="9"/>
  <c r="M1058" i="9" s="1"/>
  <c r="J1062" i="9"/>
  <c r="M1062" i="9" s="1"/>
  <c r="J1066" i="9"/>
  <c r="M1066" i="9" s="1"/>
  <c r="J1070" i="9"/>
  <c r="M1070" i="9" s="1"/>
  <c r="J1074" i="9"/>
  <c r="M1074" i="9" s="1"/>
  <c r="J1078" i="9"/>
  <c r="M1078" i="9" s="1"/>
  <c r="J1082" i="9"/>
  <c r="M1082" i="9" s="1"/>
  <c r="J1086" i="9"/>
  <c r="M1086" i="9" s="1"/>
  <c r="J1090" i="9"/>
  <c r="M1090" i="9" s="1"/>
  <c r="J1094" i="9"/>
  <c r="M1094" i="9" s="1"/>
  <c r="J1098" i="9"/>
  <c r="M1098" i="9" s="1"/>
  <c r="J1102" i="9"/>
  <c r="M1102" i="9" s="1"/>
  <c r="J1106" i="9"/>
  <c r="M1106" i="9" s="1"/>
  <c r="J1110" i="9"/>
  <c r="M1110" i="9" s="1"/>
  <c r="J1114" i="9"/>
  <c r="M1114" i="9" s="1"/>
  <c r="J1118" i="9"/>
  <c r="M1118" i="9" s="1"/>
  <c r="J1122" i="9"/>
  <c r="M1122" i="9" s="1"/>
  <c r="J1126" i="9"/>
  <c r="M1126" i="9" s="1"/>
  <c r="J1130" i="9"/>
  <c r="M1130" i="9" s="1"/>
  <c r="J1134" i="9"/>
  <c r="M1134" i="9" s="1"/>
  <c r="J1138" i="9"/>
  <c r="M1138" i="9" s="1"/>
  <c r="J1142" i="9"/>
  <c r="M1142" i="9" s="1"/>
  <c r="J1146" i="9"/>
  <c r="M1146" i="9" s="1"/>
  <c r="J1150" i="9"/>
  <c r="M1150" i="9" s="1"/>
  <c r="J1154" i="9"/>
  <c r="M1154" i="9" s="1"/>
  <c r="J1158" i="9"/>
  <c r="M1158" i="9" s="1"/>
  <c r="J1162" i="9"/>
  <c r="M1162" i="9" s="1"/>
  <c r="J1166" i="9"/>
  <c r="M1166" i="9" s="1"/>
  <c r="J1170" i="9"/>
  <c r="M1170" i="9" s="1"/>
  <c r="J1174" i="9"/>
  <c r="M1174" i="9" s="1"/>
  <c r="J1178" i="9"/>
  <c r="M1178" i="9" s="1"/>
  <c r="M1308" i="7"/>
  <c r="J355" i="9"/>
  <c r="M355" i="9" s="1"/>
  <c r="J1051" i="9"/>
  <c r="M1051" i="9" s="1"/>
  <c r="J1055" i="9"/>
  <c r="M1055" i="9" s="1"/>
  <c r="J1059" i="9"/>
  <c r="M1059" i="9" s="1"/>
  <c r="J1063" i="9"/>
  <c r="M1063" i="9" s="1"/>
  <c r="J1067" i="9"/>
  <c r="M1067" i="9" s="1"/>
  <c r="J1071" i="9"/>
  <c r="M1071" i="9" s="1"/>
  <c r="J1075" i="9"/>
  <c r="M1075" i="9" s="1"/>
  <c r="J1079" i="9"/>
  <c r="M1079" i="9" s="1"/>
  <c r="J1083" i="9"/>
  <c r="M1083" i="9" s="1"/>
  <c r="J1087" i="9"/>
  <c r="M1087" i="9" s="1"/>
  <c r="J1091" i="9"/>
  <c r="M1091" i="9" s="1"/>
  <c r="J1095" i="9"/>
  <c r="M1095" i="9" s="1"/>
  <c r="J1099" i="9"/>
  <c r="M1099" i="9" s="1"/>
  <c r="J1103" i="9"/>
  <c r="M1103" i="9" s="1"/>
  <c r="J1107" i="9"/>
  <c r="M1107" i="9" s="1"/>
  <c r="J1111" i="9"/>
  <c r="M1111" i="9" s="1"/>
  <c r="J1115" i="9"/>
  <c r="M1115" i="9" s="1"/>
  <c r="J1119" i="9"/>
  <c r="M1119" i="9" s="1"/>
  <c r="J1123" i="9"/>
  <c r="M1123" i="9" s="1"/>
  <c r="J1127" i="9"/>
  <c r="M1127" i="9" s="1"/>
  <c r="J1131" i="9"/>
  <c r="M1131" i="9" s="1"/>
  <c r="J1135" i="9"/>
  <c r="M1135" i="9" s="1"/>
  <c r="J1139" i="9"/>
  <c r="M1139" i="9" s="1"/>
  <c r="J1143" i="9"/>
  <c r="M1143" i="9" s="1"/>
  <c r="J1147" i="9"/>
  <c r="M1147" i="9" s="1"/>
  <c r="J1151" i="9"/>
  <c r="M1151" i="9" s="1"/>
  <c r="J1155" i="9"/>
  <c r="M1155" i="9" s="1"/>
  <c r="J1159" i="9"/>
  <c r="M1159" i="9" s="1"/>
  <c r="J1163" i="9"/>
  <c r="M1163" i="9" s="1"/>
  <c r="J1167" i="9"/>
  <c r="M1167" i="9" s="1"/>
  <c r="J1171" i="9"/>
  <c r="M1171" i="9" s="1"/>
  <c r="J1175" i="9"/>
  <c r="M1175" i="9" s="1"/>
  <c r="J1179" i="9"/>
  <c r="M1179" i="9" s="1"/>
  <c r="J1183" i="9"/>
  <c r="M1183" i="9" s="1"/>
  <c r="J1187" i="9"/>
  <c r="M1187" i="9" s="1"/>
  <c r="J1191" i="9"/>
  <c r="M1191" i="9" s="1"/>
  <c r="J1195" i="9"/>
  <c r="M1195" i="9" s="1"/>
  <c r="J1199" i="9"/>
  <c r="M1199" i="9" s="1"/>
  <c r="H1323" i="7"/>
  <c r="N1323" i="7" s="1"/>
  <c r="Y540" i="8"/>
  <c r="AA540" i="8" s="1"/>
  <c r="W527" i="8"/>
  <c r="F38" i="8"/>
  <c r="W296" i="8"/>
  <c r="I296" i="8" s="1"/>
  <c r="H296" i="8" s="1"/>
  <c r="W206" i="8"/>
  <c r="I206" i="8" s="1"/>
  <c r="H206" i="8" s="1"/>
  <c r="I129" i="10"/>
  <c r="Z536" i="8"/>
  <c r="Y668" i="8"/>
  <c r="AA668" i="8" s="1"/>
  <c r="K907" i="7" a="1"/>
  <c r="K907" i="7" s="1"/>
  <c r="Z589" i="8"/>
  <c r="AA589" i="8" s="1"/>
  <c r="Z604" i="8"/>
  <c r="AA604" i="8" s="1"/>
  <c r="Z1104" i="8"/>
  <c r="AA1104" i="8" s="1"/>
  <c r="J1444" i="9"/>
  <c r="M1444" i="9" s="1"/>
  <c r="Y568" i="8"/>
  <c r="AA568" i="8" s="1"/>
  <c r="Z671" i="8"/>
  <c r="Y521" i="8"/>
  <c r="AA521" i="8" s="1"/>
  <c r="K22" i="7" a="1"/>
  <c r="K22" i="7" s="1"/>
  <c r="Z1478" i="8"/>
  <c r="Y1478" i="8"/>
  <c r="I1019" i="7" a="1"/>
  <c r="I1019" i="7" s="1"/>
  <c r="H1435" i="7"/>
  <c r="N1435" i="7" s="1"/>
  <c r="K1466" i="7" a="1"/>
  <c r="K1466" i="7" s="1"/>
  <c r="Z187" i="8"/>
  <c r="Y187" i="8"/>
  <c r="Y457" i="8"/>
  <c r="Z457" i="8"/>
  <c r="L576" i="7"/>
  <c r="J607" i="7" a="1"/>
  <c r="J607" i="7" s="1"/>
  <c r="Y624" i="8"/>
  <c r="Z624" i="8"/>
  <c r="Z459" i="8"/>
  <c r="Y459" i="8"/>
  <c r="Y653" i="8"/>
  <c r="Z653" i="8"/>
  <c r="Y1479" i="8"/>
  <c r="Z1479" i="8"/>
  <c r="J363" i="9"/>
  <c r="M363" i="9" s="1"/>
  <c r="J387" i="9"/>
  <c r="M387" i="9" s="1"/>
  <c r="J395" i="9"/>
  <c r="M395" i="9" s="1"/>
  <c r="J85" i="9"/>
  <c r="M85" i="9" s="1"/>
  <c r="J89" i="9"/>
  <c r="M89" i="9" s="1"/>
  <c r="J169" i="9"/>
  <c r="M169" i="9" s="1"/>
  <c r="J189" i="9"/>
  <c r="M189" i="9" s="1"/>
  <c r="J201" i="9"/>
  <c r="M201" i="9" s="1"/>
  <c r="J205" i="9"/>
  <c r="M205" i="9" s="1"/>
  <c r="J209" i="9"/>
  <c r="M209" i="9" s="1"/>
  <c r="J217" i="9"/>
  <c r="M217" i="9" s="1"/>
  <c r="J221" i="9"/>
  <c r="M221" i="9" s="1"/>
  <c r="J404" i="9"/>
  <c r="M404" i="9" s="1"/>
  <c r="J222" i="9"/>
  <c r="M222" i="9" s="1"/>
  <c r="J226" i="9"/>
  <c r="M226" i="9" s="1"/>
  <c r="J357" i="9"/>
  <c r="M357" i="9" s="1"/>
  <c r="J361" i="9"/>
  <c r="M361" i="9" s="1"/>
  <c r="J393" i="9"/>
  <c r="M393" i="9" s="1"/>
  <c r="J83" i="9"/>
  <c r="M83" i="9" s="1"/>
  <c r="J87" i="9"/>
  <c r="M87" i="9" s="1"/>
  <c r="J95" i="9"/>
  <c r="M95" i="9" s="1"/>
  <c r="J179" i="9"/>
  <c r="M179" i="9" s="1"/>
  <c r="J183" i="9"/>
  <c r="M183" i="9" s="1"/>
  <c r="J187" i="9"/>
  <c r="M187" i="9" s="1"/>
  <c r="J199" i="9"/>
  <c r="M199" i="9" s="1"/>
  <c r="J203" i="9"/>
  <c r="M203" i="9" s="1"/>
  <c r="J207" i="9"/>
  <c r="M207" i="9" s="1"/>
  <c r="J215" i="9"/>
  <c r="M215" i="9" s="1"/>
  <c r="J223" i="9"/>
  <c r="M223" i="9" s="1"/>
  <c r="J231" i="9"/>
  <c r="M231" i="9" s="1"/>
  <c r="K681" i="7" a="1"/>
  <c r="K681" i="7" s="1"/>
  <c r="J864" i="7" a="1"/>
  <c r="J864" i="7" s="1"/>
  <c r="K871" i="7" a="1"/>
  <c r="K871" i="7" s="1"/>
  <c r="K973" i="7" a="1"/>
  <c r="K973" i="7" s="1"/>
  <c r="K1034" i="7" a="1"/>
  <c r="K1034" i="7" s="1"/>
  <c r="Z1323" i="8"/>
  <c r="AA1323" i="8" s="1"/>
  <c r="J978" i="9"/>
  <c r="M978" i="9" s="1"/>
  <c r="I193" i="10"/>
  <c r="L228" i="10"/>
  <c r="K1021" i="7" a="1"/>
  <c r="K1021" i="7" s="1"/>
  <c r="H1363" i="7"/>
  <c r="N1363" i="7" s="1"/>
  <c r="Y1302" i="8"/>
  <c r="AA1302" i="8" s="1"/>
  <c r="M370" i="7"/>
  <c r="J393" i="7" a="1"/>
  <c r="J393" i="7" s="1"/>
  <c r="Z1283" i="8"/>
  <c r="AA1283" i="8" s="1"/>
  <c r="H22" i="7"/>
  <c r="N22" i="7" s="1"/>
  <c r="H1055" i="7"/>
  <c r="P1055" i="7" s="1"/>
  <c r="J785" i="9"/>
  <c r="M785" i="9" s="1"/>
  <c r="J789" i="9"/>
  <c r="M789" i="9" s="1"/>
  <c r="J793" i="9"/>
  <c r="M793" i="9" s="1"/>
  <c r="J977" i="9"/>
  <c r="M977" i="9" s="1"/>
  <c r="I303" i="10"/>
  <c r="K1223" i="7" a="1"/>
  <c r="K1223" i="7" s="1"/>
  <c r="J1441" i="9"/>
  <c r="M1441" i="9" s="1"/>
  <c r="J1445" i="9"/>
  <c r="M1445" i="9" s="1"/>
  <c r="J1449" i="9"/>
  <c r="M1449" i="9" s="1"/>
  <c r="J1453" i="9"/>
  <c r="M1453" i="9" s="1"/>
  <c r="J1457" i="9"/>
  <c r="M1457" i="9" s="1"/>
  <c r="J1461" i="9"/>
  <c r="M1461" i="9" s="1"/>
  <c r="J1465" i="9"/>
  <c r="M1465" i="9" s="1"/>
  <c r="J1469" i="9"/>
  <c r="M1469" i="9" s="1"/>
  <c r="J1473" i="9"/>
  <c r="M1473" i="9" s="1"/>
  <c r="J306" i="7" a="1"/>
  <c r="J306" i="7" s="1"/>
  <c r="M753" i="7"/>
  <c r="H1082" i="7"/>
  <c r="P1082" i="7" s="1"/>
  <c r="L1218" i="7"/>
  <c r="H1355" i="7"/>
  <c r="N1355" i="7" s="1"/>
  <c r="J606" i="9"/>
  <c r="M606" i="9" s="1"/>
  <c r="J927" i="9"/>
  <c r="M927" i="9" s="1"/>
  <c r="J1442" i="9"/>
  <c r="M1442" i="9" s="1"/>
  <c r="J1450" i="9"/>
  <c r="M1450" i="9" s="1"/>
  <c r="J1454" i="9"/>
  <c r="M1454" i="9" s="1"/>
  <c r="J1466" i="9"/>
  <c r="M1466" i="9" s="1"/>
  <c r="J1470" i="9"/>
  <c r="M1470" i="9" s="1"/>
  <c r="J1474" i="9"/>
  <c r="M1474" i="9" s="1"/>
  <c r="J1482" i="9"/>
  <c r="M1482" i="9" s="1"/>
  <c r="J1490" i="9"/>
  <c r="M1490" i="9" s="1"/>
  <c r="I148" i="10"/>
  <c r="J238" i="7" a="1"/>
  <c r="J238" i="7" s="1"/>
  <c r="L465" i="7"/>
  <c r="J903" i="7" a="1"/>
  <c r="J903" i="7" s="1"/>
  <c r="M1123" i="7"/>
  <c r="I1183" i="7" a="1"/>
  <c r="I1183" i="7" s="1"/>
  <c r="Z1141" i="8"/>
  <c r="AA1141" i="8" s="1"/>
  <c r="J607" i="9"/>
  <c r="M607" i="9" s="1"/>
  <c r="J786" i="9"/>
  <c r="M786" i="9" s="1"/>
  <c r="J796" i="9"/>
  <c r="M796" i="9" s="1"/>
  <c r="J804" i="9"/>
  <c r="M804" i="9" s="1"/>
  <c r="J808" i="9"/>
  <c r="M808" i="9" s="1"/>
  <c r="J820" i="9"/>
  <c r="M820" i="9" s="1"/>
  <c r="J824" i="9"/>
  <c r="M824" i="9" s="1"/>
  <c r="J852" i="9"/>
  <c r="M852" i="9" s="1"/>
  <c r="J924" i="9"/>
  <c r="M924" i="9" s="1"/>
  <c r="J1011" i="9"/>
  <c r="M1011" i="9" s="1"/>
  <c r="K185" i="7" a="1"/>
  <c r="K185" i="7" s="1"/>
  <c r="M287" i="7"/>
  <c r="H780" i="7"/>
  <c r="N780" i="7" s="1"/>
  <c r="K1005" i="7" a="1"/>
  <c r="K1005" i="7" s="1"/>
  <c r="K1019" i="7" a="1"/>
  <c r="K1019" i="7" s="1"/>
  <c r="J1079" i="7" a="1"/>
  <c r="J1079" i="7" s="1"/>
  <c r="Z1391" i="8"/>
  <c r="AA1391" i="8" s="1"/>
  <c r="J592" i="9"/>
  <c r="M592" i="9" s="1"/>
  <c r="J787" i="9"/>
  <c r="M787" i="9" s="1"/>
  <c r="J790" i="9"/>
  <c r="M790" i="9" s="1"/>
  <c r="J797" i="9"/>
  <c r="M797" i="9" s="1"/>
  <c r="J801" i="9"/>
  <c r="M801" i="9" s="1"/>
  <c r="J805" i="9"/>
  <c r="M805" i="9" s="1"/>
  <c r="J809" i="9"/>
  <c r="M809" i="9" s="1"/>
  <c r="J817" i="9"/>
  <c r="M817" i="9" s="1"/>
  <c r="J821" i="9"/>
  <c r="M821" i="9" s="1"/>
  <c r="J825" i="9"/>
  <c r="M825" i="9" s="1"/>
  <c r="J849" i="9"/>
  <c r="M849" i="9" s="1"/>
  <c r="J853" i="9"/>
  <c r="M853" i="9" s="1"/>
  <c r="J857" i="9"/>
  <c r="M857" i="9" s="1"/>
  <c r="J929" i="9"/>
  <c r="M929" i="9" s="1"/>
  <c r="J1448" i="9"/>
  <c r="M1448" i="9" s="1"/>
  <c r="J1452" i="9"/>
  <c r="M1452" i="9" s="1"/>
  <c r="J1456" i="9"/>
  <c r="M1456" i="9" s="1"/>
  <c r="J1460" i="9"/>
  <c r="M1460" i="9" s="1"/>
  <c r="J1464" i="9"/>
  <c r="M1464" i="9" s="1"/>
  <c r="J1468" i="9"/>
  <c r="M1468" i="9" s="1"/>
  <c r="J22" i="7" a="1"/>
  <c r="J22" i="7" s="1"/>
  <c r="H52" i="7"/>
  <c r="N52" i="7" s="1"/>
  <c r="I649" i="7" a="1"/>
  <c r="I649" i="7" s="1"/>
  <c r="K937" i="7" a="1"/>
  <c r="K937" i="7" s="1"/>
  <c r="I1223" i="7" a="1"/>
  <c r="I1223" i="7" s="1"/>
  <c r="Z1199" i="8"/>
  <c r="AA1199" i="8" s="1"/>
  <c r="J791" i="9"/>
  <c r="M791" i="9" s="1"/>
  <c r="J930" i="9"/>
  <c r="M930" i="9" s="1"/>
  <c r="K350" i="7" a="1"/>
  <c r="K350" i="7" s="1"/>
  <c r="M22" i="7"/>
  <c r="K58" i="7" a="1"/>
  <c r="K58" i="7" s="1"/>
  <c r="J175" i="7" a="1"/>
  <c r="J175" i="7" s="1"/>
  <c r="J329" i="7" a="1"/>
  <c r="J329" i="7" s="1"/>
  <c r="M350" i="7"/>
  <c r="H511" i="7"/>
  <c r="N511" i="7" s="1"/>
  <c r="M649" i="7"/>
  <c r="J987" i="7" a="1"/>
  <c r="J987" i="7" s="1"/>
  <c r="J1075" i="7" a="1"/>
  <c r="J1075" i="7" s="1"/>
  <c r="H1349" i="7"/>
  <c r="P1349" i="7" s="1"/>
  <c r="M1355" i="7"/>
  <c r="K1375" i="7" a="1"/>
  <c r="K1375" i="7" s="1"/>
  <c r="Y427" i="8"/>
  <c r="AA427" i="8" s="1"/>
  <c r="Z1374" i="8"/>
  <c r="AA1374" i="8" s="1"/>
  <c r="Z1385" i="8"/>
  <c r="AA1385" i="8" s="1"/>
  <c r="Z1454" i="8"/>
  <c r="AA1454" i="8" s="1"/>
  <c r="J951" i="9"/>
  <c r="M951" i="9" s="1"/>
  <c r="J959" i="9"/>
  <c r="M959" i="9" s="1"/>
  <c r="J1029" i="9"/>
  <c r="M1029" i="9" s="1"/>
  <c r="J1320" i="9"/>
  <c r="M1320" i="9" s="1"/>
  <c r="J1324" i="9"/>
  <c r="M1324" i="9" s="1"/>
  <c r="J1348" i="9"/>
  <c r="M1348" i="9" s="1"/>
  <c r="I200" i="10"/>
  <c r="H38" i="7"/>
  <c r="N38" i="7" s="1"/>
  <c r="K154" i="7" a="1"/>
  <c r="K154" i="7" s="1"/>
  <c r="I413" i="7" a="1"/>
  <c r="I413" i="7" s="1"/>
  <c r="I658" i="7" a="1"/>
  <c r="I658" i="7" s="1"/>
  <c r="K818" i="7" a="1"/>
  <c r="K818" i="7" s="1"/>
  <c r="I907" i="7" a="1"/>
  <c r="I907" i="7" s="1"/>
  <c r="M951" i="7"/>
  <c r="K1129" i="7" a="1"/>
  <c r="K1129" i="7" s="1"/>
  <c r="J1259" i="7" a="1"/>
  <c r="J1259" i="7" s="1"/>
  <c r="M1483" i="7"/>
  <c r="I1490" i="7" a="1"/>
  <c r="I1490" i="7" s="1"/>
  <c r="Y274" i="8"/>
  <c r="AA274" i="8" s="1"/>
  <c r="J1349" i="9"/>
  <c r="M1349" i="9" s="1"/>
  <c r="I48" i="10"/>
  <c r="I154" i="10"/>
  <c r="L208" i="10"/>
  <c r="I358" i="10"/>
  <c r="K141" i="7" a="1"/>
  <c r="K141" i="7" s="1"/>
  <c r="M623" i="7"/>
  <c r="K659" i="7" a="1"/>
  <c r="K659" i="7" s="1"/>
  <c r="K689" i="7" a="1"/>
  <c r="K689" i="7" s="1"/>
  <c r="H835" i="7"/>
  <c r="N835" i="7" s="1"/>
  <c r="H879" i="7"/>
  <c r="P879" i="7" s="1"/>
  <c r="J1365" i="7" a="1"/>
  <c r="J1365" i="7" s="1"/>
  <c r="M1372" i="7"/>
  <c r="Y63" i="8"/>
  <c r="AA63" i="8" s="1"/>
  <c r="Y65" i="8"/>
  <c r="AA65" i="8" s="1"/>
  <c r="Z68" i="8"/>
  <c r="AA68" i="8" s="1"/>
  <c r="Z71" i="8"/>
  <c r="AA71" i="8" s="1"/>
  <c r="Y72" i="8"/>
  <c r="AA72" i="8" s="1"/>
  <c r="Y77" i="8"/>
  <c r="AA77" i="8" s="1"/>
  <c r="Y326" i="8"/>
  <c r="AA326" i="8" s="1"/>
  <c r="Y1125" i="8"/>
  <c r="AA1125" i="8" s="1"/>
  <c r="Z1225" i="8"/>
  <c r="AA1225" i="8" s="1"/>
  <c r="Z1382" i="8"/>
  <c r="AA1382" i="8" s="1"/>
  <c r="J961" i="9"/>
  <c r="M961" i="9" s="1"/>
  <c r="J996" i="9"/>
  <c r="M996" i="9" s="1"/>
  <c r="J1350" i="9"/>
  <c r="M1350" i="9" s="1"/>
  <c r="I136" i="10"/>
  <c r="I35" i="7" a="1"/>
  <c r="I35" i="7" s="1"/>
  <c r="I312" i="7" a="1"/>
  <c r="I312" i="7" s="1"/>
  <c r="I350" i="7" a="1"/>
  <c r="I350" i="7" s="1"/>
  <c r="J471" i="7" a="1"/>
  <c r="J471" i="7" s="1"/>
  <c r="M690" i="7"/>
  <c r="I737" i="7" a="1"/>
  <c r="I737" i="7" s="1"/>
  <c r="I860" i="7" a="1"/>
  <c r="I860" i="7" s="1"/>
  <c r="H909" i="7"/>
  <c r="N909" i="7" s="1"/>
  <c r="K1007" i="7" a="1"/>
  <c r="K1007" i="7" s="1"/>
  <c r="I1207" i="7" a="1"/>
  <c r="I1207" i="7" s="1"/>
  <c r="Z1378" i="8"/>
  <c r="AA1378" i="8" s="1"/>
  <c r="J962" i="9"/>
  <c r="M962" i="9" s="1"/>
  <c r="J1371" i="9"/>
  <c r="M1371" i="9" s="1"/>
  <c r="J1375" i="9"/>
  <c r="M1375" i="9" s="1"/>
  <c r="I320" i="10"/>
  <c r="K1207" i="7" a="1"/>
  <c r="K1207" i="7" s="1"/>
  <c r="J792" i="9"/>
  <c r="M792" i="9" s="1"/>
  <c r="I290" i="10"/>
  <c r="I313" i="10"/>
  <c r="L480" i="7"/>
  <c r="J687" i="7" a="1"/>
  <c r="J687" i="7" s="1"/>
  <c r="M64" i="7"/>
  <c r="K629" i="7" a="1"/>
  <c r="K629" i="7" s="1"/>
  <c r="J738" i="7" a="1"/>
  <c r="J738" i="7" s="1"/>
  <c r="M78" i="7"/>
  <c r="K160" i="7" a="1"/>
  <c r="K160" i="7" s="1"/>
  <c r="K254" i="7" a="1"/>
  <c r="K254" i="7" s="1"/>
  <c r="H471" i="7"/>
  <c r="P471" i="7" s="1"/>
  <c r="K738" i="7" a="1"/>
  <c r="K738" i="7" s="1"/>
  <c r="L800" i="7"/>
  <c r="H987" i="7"/>
  <c r="P987" i="7" s="1"/>
  <c r="H1007" i="7"/>
  <c r="N1007" i="7" s="1"/>
  <c r="I1129" i="7" a="1"/>
  <c r="I1129" i="7" s="1"/>
  <c r="J1227" i="7" a="1"/>
  <c r="J1227" i="7" s="1"/>
  <c r="J1232" i="7" a="1"/>
  <c r="J1232" i="7" s="1"/>
  <c r="M1253" i="7"/>
  <c r="I1267" i="7" a="1"/>
  <c r="I1267" i="7" s="1"/>
  <c r="Z288" i="8"/>
  <c r="AA288" i="8" s="1"/>
  <c r="Y800" i="8"/>
  <c r="AA800" i="8" s="1"/>
  <c r="Z989" i="8"/>
  <c r="AA989" i="8" s="1"/>
  <c r="Z1054" i="8"/>
  <c r="AA1054" i="8" s="1"/>
  <c r="Z1059" i="8"/>
  <c r="AA1059" i="8" s="1"/>
  <c r="J345" i="9"/>
  <c r="M345" i="9" s="1"/>
  <c r="J412" i="9"/>
  <c r="M412" i="9" s="1"/>
  <c r="J579" i="9"/>
  <c r="M579" i="9" s="1"/>
  <c r="J1004" i="9"/>
  <c r="M1004" i="9" s="1"/>
  <c r="I89" i="10"/>
  <c r="K29" i="7" a="1"/>
  <c r="K29" i="7" s="1"/>
  <c r="K61" i="7" a="1"/>
  <c r="K61" i="7" s="1"/>
  <c r="I141" i="7" a="1"/>
  <c r="I141" i="7" s="1"/>
  <c r="J169" i="7" a="1"/>
  <c r="J169" i="7" s="1"/>
  <c r="M226" i="7"/>
  <c r="M271" i="7"/>
  <c r="I277" i="7" a="1"/>
  <c r="I277" i="7" s="1"/>
  <c r="K306" i="7" a="1"/>
  <c r="K306" i="7" s="1"/>
  <c r="J671" i="7" a="1"/>
  <c r="J671" i="7" s="1"/>
  <c r="J747" i="7" a="1"/>
  <c r="J747" i="7" s="1"/>
  <c r="H759" i="7"/>
  <c r="N759" i="7" s="1"/>
  <c r="L774" i="7"/>
  <c r="J780" i="7" a="1"/>
  <c r="J780" i="7" s="1"/>
  <c r="I847" i="7" a="1"/>
  <c r="I847" i="7" s="1"/>
  <c r="K854" i="7" a="1"/>
  <c r="K854" i="7" s="1"/>
  <c r="K879" i="7" a="1"/>
  <c r="K879" i="7" s="1"/>
  <c r="J892" i="7" a="1"/>
  <c r="J892" i="7" s="1"/>
  <c r="M937" i="7"/>
  <c r="M1007" i="7"/>
  <c r="J1065" i="7" a="1"/>
  <c r="J1065" i="7" s="1"/>
  <c r="K1075" i="7" a="1"/>
  <c r="K1075" i="7" s="1"/>
  <c r="I1102" i="7" a="1"/>
  <c r="I1102" i="7" s="1"/>
  <c r="L1186" i="7"/>
  <c r="J1223" i="7" a="1"/>
  <c r="J1223" i="7" s="1"/>
  <c r="K1227" i="7" a="1"/>
  <c r="K1227" i="7" s="1"/>
  <c r="K1267" i="7" a="1"/>
  <c r="K1267" i="7" s="1"/>
  <c r="K1349" i="7" a="1"/>
  <c r="K1349" i="7" s="1"/>
  <c r="K1355" i="7" a="1"/>
  <c r="K1355" i="7" s="1"/>
  <c r="M1379" i="7"/>
  <c r="M1413" i="7"/>
  <c r="M1435" i="7"/>
  <c r="I1466" i="7" a="1"/>
  <c r="I1466" i="7" s="1"/>
  <c r="L1500" i="7"/>
  <c r="Z383" i="8"/>
  <c r="AA383" i="8" s="1"/>
  <c r="Y432" i="8"/>
  <c r="AA432" i="8" s="1"/>
  <c r="Y733" i="8"/>
  <c r="AA733" i="8" s="1"/>
  <c r="Y740" i="8"/>
  <c r="AA740" i="8" s="1"/>
  <c r="Y768" i="8"/>
  <c r="AA768" i="8" s="1"/>
  <c r="Y969" i="8"/>
  <c r="AA969" i="8" s="1"/>
  <c r="Y984" i="8"/>
  <c r="AA984" i="8" s="1"/>
  <c r="Y1055" i="8"/>
  <c r="AA1055" i="8" s="1"/>
  <c r="Z1135" i="8"/>
  <c r="AA1135" i="8" s="1"/>
  <c r="Y1350" i="8"/>
  <c r="AA1350" i="8" s="1"/>
  <c r="Z1494" i="8"/>
  <c r="AA1494" i="8" s="1"/>
  <c r="J334" i="9"/>
  <c r="M334" i="9" s="1"/>
  <c r="J338" i="9"/>
  <c r="M338" i="9" s="1"/>
  <c r="J940" i="9"/>
  <c r="M940" i="9" s="1"/>
  <c r="J948" i="9"/>
  <c r="M948" i="9" s="1"/>
  <c r="J975" i="9"/>
  <c r="M975" i="9" s="1"/>
  <c r="J986" i="9"/>
  <c r="M986" i="9" s="1"/>
  <c r="J1001" i="9"/>
  <c r="M1001" i="9" s="1"/>
  <c r="L62" i="10"/>
  <c r="J1414" i="9"/>
  <c r="M1414" i="9" s="1"/>
  <c r="J1426" i="9"/>
  <c r="M1426" i="9" s="1"/>
  <c r="I106" i="10"/>
  <c r="I113" i="10"/>
  <c r="H12" i="7"/>
  <c r="N12" i="7" s="1"/>
  <c r="I97" i="7" a="1"/>
  <c r="I97" i="7" s="1"/>
  <c r="H222" i="7"/>
  <c r="P222" i="7" s="1"/>
  <c r="H314" i="7"/>
  <c r="N314" i="7" s="1"/>
  <c r="I320" i="7" a="1"/>
  <c r="I320" i="7" s="1"/>
  <c r="H480" i="7"/>
  <c r="N480" i="7" s="1"/>
  <c r="J639" i="7" a="1"/>
  <c r="J639" i="7" s="1"/>
  <c r="H687" i="7"/>
  <c r="P687" i="7" s="1"/>
  <c r="M737" i="7"/>
  <c r="K755" i="7" a="1"/>
  <c r="K755" i="7" s="1"/>
  <c r="K862" i="7" a="1"/>
  <c r="K862" i="7" s="1"/>
  <c r="J880" i="7" a="1"/>
  <c r="J880" i="7" s="1"/>
  <c r="J887" i="7" a="1"/>
  <c r="J887" i="7" s="1"/>
  <c r="H893" i="7"/>
  <c r="N893" i="7" s="1"/>
  <c r="K905" i="7" a="1"/>
  <c r="K905" i="7" s="1"/>
  <c r="K909" i="7" a="1"/>
  <c r="K909" i="7" s="1"/>
  <c r="H1066" i="7"/>
  <c r="P1066" i="7" s="1"/>
  <c r="L1071" i="7"/>
  <c r="M1131" i="7"/>
  <c r="K1195" i="7" a="1"/>
  <c r="K1195" i="7" s="1"/>
  <c r="J1207" i="7" a="1"/>
  <c r="J1207" i="7" s="1"/>
  <c r="M1380" i="7"/>
  <c r="K1387" i="7" a="1"/>
  <c r="K1387" i="7" s="1"/>
  <c r="L1466" i="7"/>
  <c r="Y44" i="8"/>
  <c r="AA44" i="8" s="1"/>
  <c r="Z132" i="8"/>
  <c r="AA132" i="8" s="1"/>
  <c r="Y230" i="8"/>
  <c r="AA230" i="8" s="1"/>
  <c r="Y355" i="8"/>
  <c r="AA355" i="8" s="1"/>
  <c r="Y764" i="8"/>
  <c r="AA764" i="8" s="1"/>
  <c r="Y1014" i="8"/>
  <c r="AA1014" i="8" s="1"/>
  <c r="Y1056" i="8"/>
  <c r="AA1056" i="8" s="1"/>
  <c r="Z1347" i="8"/>
  <c r="AA1347" i="8" s="1"/>
  <c r="Y1462" i="8"/>
  <c r="AA1462" i="8" s="1"/>
  <c r="J557" i="9"/>
  <c r="M557" i="9" s="1"/>
  <c r="J577" i="9"/>
  <c r="M577" i="9" s="1"/>
  <c r="J648" i="9"/>
  <c r="M648" i="9" s="1"/>
  <c r="J676" i="9"/>
  <c r="M676" i="9" s="1"/>
  <c r="J949" i="9"/>
  <c r="M949" i="9" s="1"/>
  <c r="J983" i="9"/>
  <c r="M983" i="9" s="1"/>
  <c r="J987" i="9"/>
  <c r="M987" i="9" s="1"/>
  <c r="J1021" i="9"/>
  <c r="M1021" i="9" s="1"/>
  <c r="M222" i="7"/>
  <c r="M1195" i="7"/>
  <c r="J1423" i="9"/>
  <c r="M1423" i="9" s="1"/>
  <c r="L314" i="10"/>
  <c r="I361" i="10"/>
  <c r="M755" i="7"/>
  <c r="J38" i="7" a="1"/>
  <c r="J38" i="7" s="1"/>
  <c r="L52" i="7"/>
  <c r="M58" i="7"/>
  <c r="I64" i="7" a="1"/>
  <c r="I64" i="7" s="1"/>
  <c r="I78" i="7" a="1"/>
  <c r="I78" i="7" s="1"/>
  <c r="L179" i="7"/>
  <c r="J201" i="7" a="1"/>
  <c r="J201" i="7" s="1"/>
  <c r="K274" i="7" a="1"/>
  <c r="K274" i="7" s="1"/>
  <c r="J350" i="7" a="1"/>
  <c r="J350" i="7" s="1"/>
  <c r="K393" i="7" a="1"/>
  <c r="K393" i="7" s="1"/>
  <c r="I496" i="7" a="1"/>
  <c r="I496" i="7" s="1"/>
  <c r="K586" i="7" a="1"/>
  <c r="K586" i="7" s="1"/>
  <c r="K601" i="7" a="1"/>
  <c r="K601" i="7" s="1"/>
  <c r="L607" i="7"/>
  <c r="J629" i="7" a="1"/>
  <c r="J629" i="7" s="1"/>
  <c r="H635" i="7"/>
  <c r="N635" i="7" s="1"/>
  <c r="M687" i="7"/>
  <c r="I738" i="7" a="1"/>
  <c r="I738" i="7" s="1"/>
  <c r="K877" i="7" a="1"/>
  <c r="K877" i="7" s="1"/>
  <c r="K893" i="7" a="1"/>
  <c r="K893" i="7" s="1"/>
  <c r="M971" i="7"/>
  <c r="J999" i="7" a="1"/>
  <c r="J999" i="7" s="1"/>
  <c r="L1066" i="7"/>
  <c r="M1183" i="7"/>
  <c r="H1203" i="7"/>
  <c r="N1203" i="7" s="1"/>
  <c r="K1347" i="7" a="1"/>
  <c r="K1347" i="7" s="1"/>
  <c r="K1357" i="7" a="1"/>
  <c r="K1357" i="7" s="1"/>
  <c r="M1363" i="7"/>
  <c r="Z408" i="8"/>
  <c r="AA408" i="8" s="1"/>
  <c r="Z456" i="8"/>
  <c r="AA456" i="8" s="1"/>
  <c r="Y464" i="8"/>
  <c r="AA464" i="8" s="1"/>
  <c r="Y765" i="8"/>
  <c r="AA765" i="8" s="1"/>
  <c r="Z904" i="8"/>
  <c r="AA904" i="8" s="1"/>
  <c r="Y1214" i="8"/>
  <c r="AA1214" i="8" s="1"/>
  <c r="Z1406" i="8"/>
  <c r="AA1406" i="8" s="1"/>
  <c r="J344" i="9"/>
  <c r="M344" i="9" s="1"/>
  <c r="J578" i="9"/>
  <c r="M578" i="9" s="1"/>
  <c r="J641" i="9"/>
  <c r="M641" i="9" s="1"/>
  <c r="J950" i="9"/>
  <c r="M950" i="9" s="1"/>
  <c r="I206" i="10"/>
  <c r="J97" i="7" a="1"/>
  <c r="J97" i="7" s="1"/>
  <c r="J893" i="7" a="1"/>
  <c r="J893" i="7" s="1"/>
  <c r="K78" i="7" a="1"/>
  <c r="K78" i="7" s="1"/>
  <c r="J635" i="7" a="1"/>
  <c r="J635" i="7" s="1"/>
  <c r="J1424" i="9"/>
  <c r="M1424" i="9" s="1"/>
  <c r="I30" i="10"/>
  <c r="L156" i="10"/>
  <c r="I164" i="10"/>
  <c r="J12" i="7" a="1"/>
  <c r="J12" i="7" s="1"/>
  <c r="M722" i="7"/>
  <c r="M1373" i="7"/>
  <c r="Z453" i="8"/>
  <c r="Y453" i="8"/>
  <c r="Y1329" i="8"/>
  <c r="Z1329" i="8"/>
  <c r="Y1430" i="8"/>
  <c r="Z1430" i="8"/>
  <c r="Z282" i="8"/>
  <c r="Y282" i="8"/>
  <c r="Y441" i="8"/>
  <c r="Z441" i="8"/>
  <c r="Y701" i="8"/>
  <c r="AA701" i="8" s="1"/>
  <c r="Y720" i="8"/>
  <c r="AA720" i="8" s="1"/>
  <c r="Y749" i="8"/>
  <c r="Z749" i="8"/>
  <c r="Z829" i="8"/>
  <c r="AA829" i="8" s="1"/>
  <c r="Z909" i="8"/>
  <c r="AA909" i="8" s="1"/>
  <c r="Y1048" i="8"/>
  <c r="AA1048" i="8" s="1"/>
  <c r="Z1206" i="8"/>
  <c r="AA1206" i="8" s="1"/>
  <c r="Z1233" i="8"/>
  <c r="AA1233" i="8" s="1"/>
  <c r="Y1257" i="8"/>
  <c r="Z1257" i="8"/>
  <c r="I68" i="7" a="1"/>
  <c r="I68" i="7" s="1"/>
  <c r="I73" i="7" a="1"/>
  <c r="I73" i="7" s="1"/>
  <c r="I193" i="7" a="1"/>
  <c r="I193" i="7" s="1"/>
  <c r="H207" i="7"/>
  <c r="N207" i="7" s="1"/>
  <c r="J214" i="7" a="1"/>
  <c r="J214" i="7" s="1"/>
  <c r="K301" i="7" a="1"/>
  <c r="K301" i="7" s="1"/>
  <c r="K338" i="7" a="1"/>
  <c r="K338" i="7" s="1"/>
  <c r="J370" i="7" a="1"/>
  <c r="J370" i="7" s="1"/>
  <c r="J575" i="7" a="1"/>
  <c r="J575" i="7" s="1"/>
  <c r="H690" i="7"/>
  <c r="P690" i="7" s="1"/>
  <c r="I830" i="7" a="1"/>
  <c r="I830" i="7" s="1"/>
  <c r="J855" i="7" a="1"/>
  <c r="J855" i="7" s="1"/>
  <c r="K878" i="7" a="1"/>
  <c r="K878" i="7" s="1"/>
  <c r="I895" i="7" a="1"/>
  <c r="I895" i="7" s="1"/>
  <c r="H951" i="7"/>
  <c r="N951" i="7" s="1"/>
  <c r="K991" i="7" a="1"/>
  <c r="K991" i="7" s="1"/>
  <c r="H1005" i="7"/>
  <c r="N1005" i="7" s="1"/>
  <c r="M1047" i="7"/>
  <c r="J1070" i="7" a="1"/>
  <c r="J1070" i="7" s="1"/>
  <c r="J1175" i="7" a="1"/>
  <c r="J1175" i="7" s="1"/>
  <c r="H1187" i="7"/>
  <c r="N1187" i="7" s="1"/>
  <c r="J1192" i="7" a="1"/>
  <c r="J1192" i="7" s="1"/>
  <c r="H1219" i="7"/>
  <c r="N1219" i="7" s="1"/>
  <c r="H1259" i="7"/>
  <c r="N1259" i="7" s="1"/>
  <c r="I1279" i="7" a="1"/>
  <c r="I1279" i="7" s="1"/>
  <c r="M1285" i="7"/>
  <c r="J1343" i="7" a="1"/>
  <c r="J1343" i="7" s="1"/>
  <c r="K1439" i="7" a="1"/>
  <c r="K1439" i="7" s="1"/>
  <c r="M1491" i="7"/>
  <c r="Y149" i="8"/>
  <c r="AA149" i="8" s="1"/>
  <c r="Y201" i="8"/>
  <c r="AA201" i="8" s="1"/>
  <c r="Z359" i="8"/>
  <c r="AA359" i="8" s="1"/>
  <c r="Z361" i="8"/>
  <c r="AA361" i="8" s="1"/>
  <c r="Y612" i="8"/>
  <c r="Z612" i="8"/>
  <c r="Y1250" i="8"/>
  <c r="Z1250" i="8"/>
  <c r="Y1294" i="8"/>
  <c r="Z1294" i="8"/>
  <c r="Z1390" i="8"/>
  <c r="Y1390" i="8"/>
  <c r="K370" i="7" a="1"/>
  <c r="K370" i="7" s="1"/>
  <c r="K690" i="7" a="1"/>
  <c r="K690" i="7" s="1"/>
  <c r="K895" i="7" a="1"/>
  <c r="K895" i="7" s="1"/>
  <c r="K951" i="7" a="1"/>
  <c r="K951" i="7" s="1"/>
  <c r="J1005" i="7" a="1"/>
  <c r="J1005" i="7" s="1"/>
  <c r="I1259" i="7" a="1"/>
  <c r="I1259" i="7" s="1"/>
  <c r="L1439" i="7"/>
  <c r="Z640" i="8"/>
  <c r="Y640" i="8"/>
  <c r="Y905" i="8"/>
  <c r="Z905" i="8"/>
  <c r="Y1251" i="8"/>
  <c r="Z1251" i="8"/>
  <c r="Y1295" i="8"/>
  <c r="Z1295" i="8"/>
  <c r="Y1359" i="8"/>
  <c r="Z1359" i="8"/>
  <c r="Z319" i="8"/>
  <c r="Y319" i="8"/>
  <c r="Z620" i="8"/>
  <c r="Y620" i="8"/>
  <c r="Z1173" i="8"/>
  <c r="Y1173" i="8"/>
  <c r="Y1209" i="8"/>
  <c r="Z1209" i="8"/>
  <c r="I60" i="7" a="1"/>
  <c r="I60" i="7" s="1"/>
  <c r="K609" i="7" a="1"/>
  <c r="K609" i="7" s="1"/>
  <c r="J655" i="7" a="1"/>
  <c r="J655" i="7" s="1"/>
  <c r="M682" i="7"/>
  <c r="M714" i="7"/>
  <c r="K839" i="7" a="1"/>
  <c r="K839" i="7" s="1"/>
  <c r="K890" i="7" a="1"/>
  <c r="K890" i="7" s="1"/>
  <c r="M939" i="7"/>
  <c r="M1009" i="7"/>
  <c r="H1063" i="7"/>
  <c r="P1063" i="7" s="1"/>
  <c r="K1229" i="7" a="1"/>
  <c r="K1229" i="7" s="1"/>
  <c r="K1259" i="7" a="1"/>
  <c r="K1259" i="7" s="1"/>
  <c r="I1293" i="7" a="1"/>
  <c r="I1293" i="7" s="1"/>
  <c r="H1340" i="7"/>
  <c r="N1340" i="7" s="1"/>
  <c r="M1401" i="7"/>
  <c r="H1475" i="7"/>
  <c r="P1475" i="7" s="1"/>
  <c r="Z3" i="8"/>
  <c r="AA3" i="8" s="1"/>
  <c r="Y93" i="8"/>
  <c r="AA93" i="8" s="1"/>
  <c r="Y103" i="8"/>
  <c r="AA103" i="8" s="1"/>
  <c r="Z434" i="8"/>
  <c r="AA434" i="8" s="1"/>
  <c r="Y505" i="8"/>
  <c r="AA505" i="8" s="1"/>
  <c r="Z509" i="8"/>
  <c r="AA509" i="8" s="1"/>
  <c r="Z870" i="8"/>
  <c r="Y870" i="8"/>
  <c r="Y1029" i="8"/>
  <c r="AA1029" i="8" s="1"/>
  <c r="Y1142" i="8"/>
  <c r="AA1142" i="8" s="1"/>
  <c r="Z1174" i="8"/>
  <c r="Y1174" i="8"/>
  <c r="Y1398" i="8"/>
  <c r="AA1398" i="8" s="1"/>
  <c r="Z1489" i="8"/>
  <c r="AA1489" i="8" s="1"/>
  <c r="H130" i="7"/>
  <c r="N130" i="7" s="1"/>
  <c r="J358" i="7" a="1"/>
  <c r="J358" i="7" s="1"/>
  <c r="I408" i="7" a="1"/>
  <c r="I408" i="7" s="1"/>
  <c r="L7" i="7"/>
  <c r="L12" i="7"/>
  <c r="M30" i="7"/>
  <c r="H42" i="7"/>
  <c r="N42" i="7" s="1"/>
  <c r="L60" i="7"/>
  <c r="L71" i="7"/>
  <c r="H223" i="7"/>
  <c r="N223" i="7" s="1"/>
  <c r="K249" i="7" a="1"/>
  <c r="K249" i="7" s="1"/>
  <c r="H270" i="7"/>
  <c r="P270" i="7" s="1"/>
  <c r="J310" i="7" a="1"/>
  <c r="J310" i="7" s="1"/>
  <c r="I349" i="7" a="1"/>
  <c r="I349" i="7" s="1"/>
  <c r="J422" i="7" a="1"/>
  <c r="J422" i="7" s="1"/>
  <c r="L471" i="7"/>
  <c r="L533" i="7"/>
  <c r="K585" i="7" a="1"/>
  <c r="K585" i="7" s="1"/>
  <c r="I599" i="7" a="1"/>
  <c r="I599" i="7" s="1"/>
  <c r="I722" i="7" a="1"/>
  <c r="I722" i="7" s="1"/>
  <c r="J819" i="7" a="1"/>
  <c r="J819" i="7" s="1"/>
  <c r="L846" i="7"/>
  <c r="K863" i="7" a="1"/>
  <c r="K863" i="7" s="1"/>
  <c r="K869" i="7" a="1"/>
  <c r="K869" i="7" s="1"/>
  <c r="M879" i="7"/>
  <c r="L893" i="7"/>
  <c r="M907" i="7"/>
  <c r="K935" i="7" a="1"/>
  <c r="K935" i="7" s="1"/>
  <c r="J1063" i="7" a="1"/>
  <c r="J1063" i="7" s="1"/>
  <c r="K1172" i="7" a="1"/>
  <c r="K1172" i="7" s="1"/>
  <c r="M1243" i="7"/>
  <c r="L1250" i="7"/>
  <c r="M1259" i="7"/>
  <c r="K1277" i="7" a="1"/>
  <c r="K1277" i="7" s="1"/>
  <c r="K1293" i="7" a="1"/>
  <c r="K1293" i="7" s="1"/>
  <c r="M1300" i="7"/>
  <c r="J1307" i="7" a="1"/>
  <c r="J1307" i="7" s="1"/>
  <c r="I1373" i="7" a="1"/>
  <c r="I1373" i="7" s="1"/>
  <c r="K1423" i="7" a="1"/>
  <c r="K1423" i="7" s="1"/>
  <c r="J1475" i="7" a="1"/>
  <c r="J1475" i="7" s="1"/>
  <c r="Z236" i="8"/>
  <c r="AA236" i="8" s="1"/>
  <c r="Z473" i="8"/>
  <c r="AA473" i="8" s="1"/>
  <c r="Y621" i="8"/>
  <c r="AA621" i="8" s="1"/>
  <c r="Y772" i="8"/>
  <c r="AA772" i="8" s="1"/>
  <c r="Y937" i="8"/>
  <c r="AA937" i="8" s="1"/>
  <c r="Y1086" i="8"/>
  <c r="Z1086" i="8"/>
  <c r="Y1254" i="8"/>
  <c r="Z1254" i="8"/>
  <c r="Z1470" i="8"/>
  <c r="Y1470" i="8"/>
  <c r="H95" i="7"/>
  <c r="N95" i="7" s="1"/>
  <c r="J158" i="7" a="1"/>
  <c r="J158" i="7" s="1"/>
  <c r="I249" i="7" a="1"/>
  <c r="I249" i="7" s="1"/>
  <c r="I262" i="7" a="1"/>
  <c r="I262" i="7" s="1"/>
  <c r="M71" i="7"/>
  <c r="M77" i="7"/>
  <c r="L96" i="7"/>
  <c r="L117" i="7"/>
  <c r="H166" i="7"/>
  <c r="P166" i="7" s="1"/>
  <c r="K172" i="7" a="1"/>
  <c r="K172" i="7" s="1"/>
  <c r="I184" i="7" a="1"/>
  <c r="I184" i="7" s="1"/>
  <c r="M223" i="7"/>
  <c r="I329" i="7" a="1"/>
  <c r="I329" i="7" s="1"/>
  <c r="K416" i="7" a="1"/>
  <c r="K416" i="7" s="1"/>
  <c r="L520" i="7"/>
  <c r="J606" i="7" a="1"/>
  <c r="J606" i="7" s="1"/>
  <c r="J722" i="7" a="1"/>
  <c r="J722" i="7" s="1"/>
  <c r="M746" i="7"/>
  <c r="H779" i="7"/>
  <c r="N779" i="7" s="1"/>
  <c r="L784" i="7"/>
  <c r="L840" i="7"/>
  <c r="M893" i="7"/>
  <c r="J905" i="7" a="1"/>
  <c r="J905" i="7" s="1"/>
  <c r="K929" i="7" a="1"/>
  <c r="K929" i="7" s="1"/>
  <c r="H975" i="7"/>
  <c r="N975" i="7" s="1"/>
  <c r="M1031" i="7"/>
  <c r="J1037" i="7" a="1"/>
  <c r="J1037" i="7" s="1"/>
  <c r="H1051" i="7"/>
  <c r="N1051" i="7" s="1"/>
  <c r="I1079" i="7" a="1"/>
  <c r="I1079" i="7" s="1"/>
  <c r="H1084" i="7"/>
  <c r="N1084" i="7" s="1"/>
  <c r="I1195" i="7" a="1"/>
  <c r="I1195" i="7" s="1"/>
  <c r="H1223" i="7"/>
  <c r="P1223" i="7" s="1"/>
  <c r="H1267" i="7"/>
  <c r="N1267" i="7" s="1"/>
  <c r="M1277" i="7"/>
  <c r="K1327" i="7" a="1"/>
  <c r="K1327" i="7" s="1"/>
  <c r="M1356" i="7"/>
  <c r="J1373" i="7" a="1"/>
  <c r="J1373" i="7" s="1"/>
  <c r="K1383" i="7" a="1"/>
  <c r="K1383" i="7" s="1"/>
  <c r="K1437" i="7" a="1"/>
  <c r="K1437" i="7" s="1"/>
  <c r="K1475" i="7" a="1"/>
  <c r="K1475" i="7" s="1"/>
  <c r="Y39" i="8"/>
  <c r="AA39" i="8" s="1"/>
  <c r="Y137" i="8"/>
  <c r="AA137" i="8" s="1"/>
  <c r="Z141" i="8"/>
  <c r="AA141" i="8" s="1"/>
  <c r="Z205" i="8"/>
  <c r="AA205" i="8" s="1"/>
  <c r="Y245" i="8"/>
  <c r="AA245" i="8" s="1"/>
  <c r="Y328" i="8"/>
  <c r="Z328" i="8"/>
  <c r="Y477" i="8"/>
  <c r="AA477" i="8" s="1"/>
  <c r="Y684" i="8"/>
  <c r="AA684" i="8" s="1"/>
  <c r="Y700" i="8"/>
  <c r="Z700" i="8"/>
  <c r="Z767" i="8"/>
  <c r="AA767" i="8" s="1"/>
  <c r="Z780" i="8"/>
  <c r="Y780" i="8"/>
  <c r="Z806" i="8"/>
  <c r="AA806" i="8" s="1"/>
  <c r="Y871" i="8"/>
  <c r="AA871" i="8" s="1"/>
  <c r="Y1079" i="8"/>
  <c r="Z1079" i="8"/>
  <c r="Y1291" i="8"/>
  <c r="Z1291" i="8"/>
  <c r="Z1458" i="8"/>
  <c r="Y1458" i="8"/>
  <c r="J50" i="9"/>
  <c r="M50" i="9" s="1"/>
  <c r="J117" i="9"/>
  <c r="M117" i="9" s="1"/>
  <c r="J121" i="9"/>
  <c r="M121" i="9" s="1"/>
  <c r="J256" i="9"/>
  <c r="M256" i="9" s="1"/>
  <c r="J260" i="9"/>
  <c r="M260" i="9" s="1"/>
  <c r="J291" i="9"/>
  <c r="M291" i="9" s="1"/>
  <c r="J358" i="9"/>
  <c r="M358" i="9" s="1"/>
  <c r="J401" i="9"/>
  <c r="M401" i="9" s="1"/>
  <c r="J405" i="9"/>
  <c r="M405" i="9" s="1"/>
  <c r="J1012" i="9"/>
  <c r="M1012" i="9" s="1"/>
  <c r="J1172" i="9"/>
  <c r="M1172" i="9" s="1"/>
  <c r="J1176" i="9"/>
  <c r="M1176" i="9" s="1"/>
  <c r="J1180" i="9"/>
  <c r="M1180" i="9" s="1"/>
  <c r="J1184" i="9"/>
  <c r="M1184" i="9" s="1"/>
  <c r="J1188" i="9"/>
  <c r="M1188" i="9" s="1"/>
  <c r="J1192" i="9"/>
  <c r="M1192" i="9" s="1"/>
  <c r="J1196" i="9"/>
  <c r="M1196" i="9" s="1"/>
  <c r="J1200" i="9"/>
  <c r="M1200" i="9" s="1"/>
  <c r="J1204" i="9"/>
  <c r="M1204" i="9" s="1"/>
  <c r="J1208" i="9"/>
  <c r="M1208" i="9" s="1"/>
  <c r="J1212" i="9"/>
  <c r="M1212" i="9" s="1"/>
  <c r="J1216" i="9"/>
  <c r="M1216" i="9" s="1"/>
  <c r="J1220" i="9"/>
  <c r="M1220" i="9" s="1"/>
  <c r="J1224" i="9"/>
  <c r="M1224" i="9" s="1"/>
  <c r="J1228" i="9"/>
  <c r="M1228" i="9" s="1"/>
  <c r="J1232" i="9"/>
  <c r="M1232" i="9" s="1"/>
  <c r="J1236" i="9"/>
  <c r="M1236" i="9" s="1"/>
  <c r="J1240" i="9"/>
  <c r="M1240" i="9" s="1"/>
  <c r="J1391" i="9"/>
  <c r="M1391" i="9" s="1"/>
  <c r="L88" i="10"/>
  <c r="I241" i="10"/>
  <c r="I296" i="10"/>
  <c r="I341" i="10"/>
  <c r="J336" i="9"/>
  <c r="M336" i="9" s="1"/>
  <c r="J398" i="9"/>
  <c r="M398" i="9" s="1"/>
  <c r="J413" i="9"/>
  <c r="M413" i="9" s="1"/>
  <c r="J441" i="9"/>
  <c r="M441" i="9" s="1"/>
  <c r="J500" i="9"/>
  <c r="M500" i="9" s="1"/>
  <c r="J590" i="9"/>
  <c r="M590" i="9" s="1"/>
  <c r="J625" i="9"/>
  <c r="M625" i="9" s="1"/>
  <c r="J644" i="9"/>
  <c r="M644" i="9" s="1"/>
  <c r="J691" i="9"/>
  <c r="M691" i="9" s="1"/>
  <c r="J855" i="9"/>
  <c r="M855" i="9" s="1"/>
  <c r="J967" i="9"/>
  <c r="M967" i="9" s="1"/>
  <c r="J981" i="9"/>
  <c r="M981" i="9" s="1"/>
  <c r="J991" i="9"/>
  <c r="M991" i="9" s="1"/>
  <c r="J1034" i="9"/>
  <c r="M1034" i="9" s="1"/>
  <c r="J1041" i="9"/>
  <c r="M1041" i="9" s="1"/>
  <c r="I368" i="10"/>
  <c r="J43" i="9"/>
  <c r="M43" i="9" s="1"/>
  <c r="J47" i="9"/>
  <c r="M47" i="9" s="1"/>
  <c r="J253" i="9"/>
  <c r="M253" i="9" s="1"/>
  <c r="J257" i="9"/>
  <c r="M257" i="9" s="1"/>
  <c r="J1221" i="9"/>
  <c r="M1221" i="9" s="1"/>
  <c r="J1229" i="9"/>
  <c r="M1229" i="9" s="1"/>
  <c r="J1233" i="9"/>
  <c r="M1233" i="9" s="1"/>
  <c r="J1392" i="9"/>
  <c r="M1392" i="9" s="1"/>
  <c r="L74" i="10"/>
  <c r="J399" i="9"/>
  <c r="M399" i="9" s="1"/>
  <c r="J410" i="9"/>
  <c r="M410" i="9" s="1"/>
  <c r="J414" i="9"/>
  <c r="M414" i="9" s="1"/>
  <c r="J434" i="9"/>
  <c r="M434" i="9" s="1"/>
  <c r="J438" i="9"/>
  <c r="M438" i="9" s="1"/>
  <c r="J442" i="9"/>
  <c r="M442" i="9" s="1"/>
  <c r="J462" i="9"/>
  <c r="M462" i="9" s="1"/>
  <c r="J501" i="9"/>
  <c r="M501" i="9" s="1"/>
  <c r="J540" i="9"/>
  <c r="M540" i="9" s="1"/>
  <c r="J544" i="9"/>
  <c r="M544" i="9" s="1"/>
  <c r="J556" i="9"/>
  <c r="M556" i="9" s="1"/>
  <c r="J591" i="9"/>
  <c r="M591" i="9" s="1"/>
  <c r="J622" i="9"/>
  <c r="M622" i="9" s="1"/>
  <c r="J638" i="9"/>
  <c r="M638" i="9" s="1"/>
  <c r="J645" i="9"/>
  <c r="M645" i="9" s="1"/>
  <c r="J692" i="9"/>
  <c r="M692" i="9" s="1"/>
  <c r="J696" i="9"/>
  <c r="M696" i="9" s="1"/>
  <c r="J700" i="9"/>
  <c r="M700" i="9" s="1"/>
  <c r="J712" i="9"/>
  <c r="M712" i="9" s="1"/>
  <c r="J728" i="9"/>
  <c r="M728" i="9" s="1"/>
  <c r="J744" i="9"/>
  <c r="M744" i="9" s="1"/>
  <c r="J760" i="9"/>
  <c r="M760" i="9" s="1"/>
  <c r="J919" i="9"/>
  <c r="M919" i="9" s="1"/>
  <c r="J982" i="9"/>
  <c r="M982" i="9" s="1"/>
  <c r="J999" i="9"/>
  <c r="M999" i="9" s="1"/>
  <c r="J1017" i="9"/>
  <c r="M1017" i="9" s="1"/>
  <c r="I33" i="10"/>
  <c r="L100" i="10"/>
  <c r="L204" i="10"/>
  <c r="J115" i="9"/>
  <c r="M115" i="9" s="1"/>
  <c r="J119" i="9"/>
  <c r="M119" i="9" s="1"/>
  <c r="J123" i="9"/>
  <c r="M123" i="9" s="1"/>
  <c r="J167" i="9"/>
  <c r="M167" i="9" s="1"/>
  <c r="J254" i="9"/>
  <c r="M254" i="9" s="1"/>
  <c r="J258" i="9"/>
  <c r="M258" i="9" s="1"/>
  <c r="J356" i="9"/>
  <c r="M356" i="9" s="1"/>
  <c r="J360" i="9"/>
  <c r="M360" i="9" s="1"/>
  <c r="J580" i="9"/>
  <c r="M580" i="9" s="1"/>
  <c r="J931" i="9"/>
  <c r="M931" i="9" s="1"/>
  <c r="J979" i="9"/>
  <c r="M979" i="9" s="1"/>
  <c r="J1039" i="9"/>
  <c r="M1039" i="9" s="1"/>
  <c r="J1182" i="9"/>
  <c r="M1182" i="9" s="1"/>
  <c r="J1186" i="9"/>
  <c r="M1186" i="9" s="1"/>
  <c r="J1190" i="9"/>
  <c r="M1190" i="9" s="1"/>
  <c r="J1194" i="9"/>
  <c r="M1194" i="9" s="1"/>
  <c r="J1198" i="9"/>
  <c r="M1198" i="9" s="1"/>
  <c r="J1202" i="9"/>
  <c r="M1202" i="9" s="1"/>
  <c r="J1206" i="9"/>
  <c r="M1206" i="9" s="1"/>
  <c r="J1210" i="9"/>
  <c r="M1210" i="9" s="1"/>
  <c r="J1214" i="9"/>
  <c r="M1214" i="9" s="1"/>
  <c r="J1218" i="9"/>
  <c r="M1218" i="9" s="1"/>
  <c r="J1222" i="9"/>
  <c r="M1222" i="9" s="1"/>
  <c r="J1226" i="9"/>
  <c r="M1226" i="9" s="1"/>
  <c r="J1230" i="9"/>
  <c r="M1230" i="9" s="1"/>
  <c r="J1234" i="9"/>
  <c r="M1234" i="9" s="1"/>
  <c r="J1238" i="9"/>
  <c r="M1238" i="9" s="1"/>
  <c r="J1242" i="9"/>
  <c r="M1242" i="9" s="1"/>
  <c r="J1246" i="9"/>
  <c r="M1246" i="9" s="1"/>
  <c r="J1389" i="9"/>
  <c r="M1389" i="9" s="1"/>
  <c r="J1393" i="9"/>
  <c r="M1393" i="9" s="1"/>
  <c r="J1432" i="9"/>
  <c r="M1432" i="9" s="1"/>
  <c r="I45" i="10"/>
  <c r="I127" i="10"/>
  <c r="I130" i="10"/>
  <c r="I171" i="10"/>
  <c r="J396" i="9"/>
  <c r="M396" i="9" s="1"/>
  <c r="J411" i="9"/>
  <c r="M411" i="9" s="1"/>
  <c r="J415" i="9"/>
  <c r="M415" i="9" s="1"/>
  <c r="J419" i="9"/>
  <c r="M419" i="9" s="1"/>
  <c r="J435" i="9"/>
  <c r="M435" i="9" s="1"/>
  <c r="J451" i="9"/>
  <c r="M451" i="9" s="1"/>
  <c r="J463" i="9"/>
  <c r="M463" i="9" s="1"/>
  <c r="J537" i="9"/>
  <c r="M537" i="9" s="1"/>
  <c r="J553" i="9"/>
  <c r="M553" i="9" s="1"/>
  <c r="J639" i="9"/>
  <c r="M639" i="9" s="1"/>
  <c r="J693" i="9"/>
  <c r="M693" i="9" s="1"/>
  <c r="J697" i="9"/>
  <c r="M697" i="9" s="1"/>
  <c r="J705" i="9"/>
  <c r="M705" i="9" s="1"/>
  <c r="J713" i="9"/>
  <c r="M713" i="9" s="1"/>
  <c r="J725" i="9"/>
  <c r="M725" i="9" s="1"/>
  <c r="J729" i="9"/>
  <c r="M729" i="9" s="1"/>
  <c r="J741" i="9"/>
  <c r="M741" i="9" s="1"/>
  <c r="J745" i="9"/>
  <c r="M745" i="9" s="1"/>
  <c r="J757" i="9"/>
  <c r="M757" i="9" s="1"/>
  <c r="J761" i="9"/>
  <c r="M761" i="9" s="1"/>
  <c r="J850" i="9"/>
  <c r="M850" i="9" s="1"/>
  <c r="J860" i="9"/>
  <c r="M860" i="9" s="1"/>
  <c r="J872" i="9"/>
  <c r="M872" i="9" s="1"/>
  <c r="J935" i="9"/>
  <c r="M935" i="9" s="1"/>
  <c r="J939" i="9"/>
  <c r="M939" i="9" s="1"/>
  <c r="J1007" i="9"/>
  <c r="M1007" i="9" s="1"/>
  <c r="I98" i="10"/>
  <c r="I187" i="10"/>
  <c r="J45" i="9"/>
  <c r="M45" i="9" s="1"/>
  <c r="J49" i="9"/>
  <c r="M49" i="9" s="1"/>
  <c r="J251" i="9"/>
  <c r="M251" i="9" s="1"/>
  <c r="J263" i="9"/>
  <c r="M263" i="9" s="1"/>
  <c r="J342" i="9"/>
  <c r="M342" i="9" s="1"/>
  <c r="J1203" i="9"/>
  <c r="M1203" i="9" s="1"/>
  <c r="J1207" i="9"/>
  <c r="M1207" i="9" s="1"/>
  <c r="J1211" i="9"/>
  <c r="M1211" i="9" s="1"/>
  <c r="J1215" i="9"/>
  <c r="M1215" i="9" s="1"/>
  <c r="J1219" i="9"/>
  <c r="M1219" i="9" s="1"/>
  <c r="J1223" i="9"/>
  <c r="M1223" i="9" s="1"/>
  <c r="J1227" i="9"/>
  <c r="M1227" i="9" s="1"/>
  <c r="J1231" i="9"/>
  <c r="M1231" i="9" s="1"/>
  <c r="J1235" i="9"/>
  <c r="M1235" i="9" s="1"/>
  <c r="J1239" i="9"/>
  <c r="M1239" i="9" s="1"/>
  <c r="J1243" i="9"/>
  <c r="M1243" i="9" s="1"/>
  <c r="J1247" i="9"/>
  <c r="M1247" i="9" s="1"/>
  <c r="J1251" i="9"/>
  <c r="M1251" i="9" s="1"/>
  <c r="J1255" i="9"/>
  <c r="M1255" i="9" s="1"/>
  <c r="J1259" i="9"/>
  <c r="M1259" i="9" s="1"/>
  <c r="J1263" i="9"/>
  <c r="M1263" i="9" s="1"/>
  <c r="J1267" i="9"/>
  <c r="M1267" i="9" s="1"/>
  <c r="J1271" i="9"/>
  <c r="M1271" i="9" s="1"/>
  <c r="J1275" i="9"/>
  <c r="M1275" i="9" s="1"/>
  <c r="I80" i="10"/>
  <c r="I310" i="10"/>
  <c r="J432" i="9"/>
  <c r="M432" i="9" s="1"/>
  <c r="J550" i="9"/>
  <c r="M550" i="9" s="1"/>
  <c r="J554" i="9"/>
  <c r="M554" i="9" s="1"/>
  <c r="J690" i="9"/>
  <c r="M690" i="9" s="1"/>
  <c r="J698" i="9"/>
  <c r="M698" i="9" s="1"/>
  <c r="J851" i="9"/>
  <c r="M851" i="9" s="1"/>
  <c r="J854" i="9"/>
  <c r="M854" i="9" s="1"/>
  <c r="J861" i="9"/>
  <c r="M861" i="9" s="1"/>
  <c r="J865" i="9"/>
  <c r="M865" i="9" s="1"/>
  <c r="J869" i="9"/>
  <c r="M869" i="9" s="1"/>
  <c r="J873" i="9"/>
  <c r="M873" i="9" s="1"/>
  <c r="J881" i="9"/>
  <c r="M881" i="9" s="1"/>
  <c r="J885" i="9"/>
  <c r="M885" i="9" s="1"/>
  <c r="J889" i="9"/>
  <c r="M889" i="9" s="1"/>
  <c r="J1015" i="9"/>
  <c r="M1015" i="9" s="1"/>
  <c r="J1026" i="9"/>
  <c r="M1026" i="9" s="1"/>
  <c r="I75" i="7" a="1"/>
  <c r="I75" i="7" s="1"/>
  <c r="I137" i="7" a="1"/>
  <c r="I137" i="7" s="1"/>
  <c r="H171" i="7"/>
  <c r="N171" i="7" s="1"/>
  <c r="I192" i="7" a="1"/>
  <c r="I192" i="7" s="1"/>
  <c r="H335" i="7"/>
  <c r="N335" i="7" s="1"/>
  <c r="H398" i="7"/>
  <c r="P398" i="7" s="1"/>
  <c r="L476" i="7"/>
  <c r="I673" i="7" a="1"/>
  <c r="I673" i="7" s="1"/>
  <c r="I721" i="7" a="1"/>
  <c r="I721" i="7" s="1"/>
  <c r="J834" i="7" a="1"/>
  <c r="J834" i="7" s="1"/>
  <c r="H921" i="7"/>
  <c r="N921" i="7" s="1"/>
  <c r="H1220" i="7"/>
  <c r="N1220" i="7" s="1"/>
  <c r="I1351" i="7" a="1"/>
  <c r="I1351" i="7" s="1"/>
  <c r="L1444" i="7"/>
  <c r="Y18" i="8"/>
  <c r="AA18" i="8" s="1"/>
  <c r="Y30" i="8"/>
  <c r="AA30" i="8" s="1"/>
  <c r="Y130" i="8"/>
  <c r="AA130" i="8" s="1"/>
  <c r="Y266" i="8"/>
  <c r="AA266" i="8" s="1"/>
  <c r="Y352" i="8"/>
  <c r="AA352" i="8" s="1"/>
  <c r="Y370" i="8"/>
  <c r="AA370" i="8" s="1"/>
  <c r="Y386" i="8"/>
  <c r="AA386" i="8" s="1"/>
  <c r="Z443" i="8"/>
  <c r="AA443" i="8" s="1"/>
  <c r="Y541" i="8"/>
  <c r="AA541" i="8" s="1"/>
  <c r="Z548" i="8"/>
  <c r="AA548" i="8" s="1"/>
  <c r="Y565" i="8"/>
  <c r="AA565" i="8" s="1"/>
  <c r="Y576" i="8"/>
  <c r="AA576" i="8" s="1"/>
  <c r="Y580" i="8"/>
  <c r="AA580" i="8" s="1"/>
  <c r="Y781" i="8"/>
  <c r="AA781" i="8" s="1"/>
  <c r="Z797" i="8"/>
  <c r="AA797" i="8" s="1"/>
  <c r="Y814" i="8"/>
  <c r="AA814" i="8" s="1"/>
  <c r="Z846" i="8"/>
  <c r="AA846" i="8" s="1"/>
  <c r="Z924" i="8"/>
  <c r="AA924" i="8" s="1"/>
  <c r="Y945" i="8"/>
  <c r="AA945" i="8" s="1"/>
  <c r="Z1094" i="8"/>
  <c r="AA1094" i="8" s="1"/>
  <c r="Z1101" i="8"/>
  <c r="AA1101" i="8" s="1"/>
  <c r="Y1176" i="8"/>
  <c r="AA1176" i="8" s="1"/>
  <c r="Z1182" i="8"/>
  <c r="AA1182" i="8" s="1"/>
  <c r="Y1266" i="8"/>
  <c r="AA1266" i="8" s="1"/>
  <c r="Y1310" i="8"/>
  <c r="AA1310" i="8" s="1"/>
  <c r="Z1321" i="8"/>
  <c r="AA1321" i="8" s="1"/>
  <c r="Y1326" i="8"/>
  <c r="AA1326" i="8" s="1"/>
  <c r="Y1366" i="8"/>
  <c r="AA1366" i="8" s="1"/>
  <c r="Z1387" i="8"/>
  <c r="AA1387" i="8" s="1"/>
  <c r="Y1422" i="8"/>
  <c r="AA1422" i="8" s="1"/>
  <c r="Y1486" i="8"/>
  <c r="AA1486" i="8" s="1"/>
  <c r="J110" i="9"/>
  <c r="M110" i="9" s="1"/>
  <c r="J137" i="9"/>
  <c r="M137" i="9" s="1"/>
  <c r="J149" i="9"/>
  <c r="M149" i="9" s="1"/>
  <c r="J157" i="9"/>
  <c r="M157" i="9" s="1"/>
  <c r="J161" i="9"/>
  <c r="M161" i="9" s="1"/>
  <c r="J243" i="9"/>
  <c r="M243" i="9" s="1"/>
  <c r="J247" i="9"/>
  <c r="M247" i="9" s="1"/>
  <c r="J270" i="9"/>
  <c r="M270" i="9" s="1"/>
  <c r="J274" i="9"/>
  <c r="M274" i="9" s="1"/>
  <c r="J407" i="9"/>
  <c r="M407" i="9" s="1"/>
  <c r="J422" i="9"/>
  <c r="M422" i="9" s="1"/>
  <c r="J426" i="9"/>
  <c r="M426" i="9" s="1"/>
  <c r="J473" i="9"/>
  <c r="M473" i="9" s="1"/>
  <c r="J524" i="9"/>
  <c r="M524" i="9" s="1"/>
  <c r="J604" i="9"/>
  <c r="M604" i="9" s="1"/>
  <c r="J615" i="9"/>
  <c r="M615" i="9" s="1"/>
  <c r="J619" i="9"/>
  <c r="M619" i="9" s="1"/>
  <c r="J626" i="9"/>
  <c r="M626" i="9" s="1"/>
  <c r="J656" i="9"/>
  <c r="M656" i="9" s="1"/>
  <c r="J667" i="9"/>
  <c r="M667" i="9" s="1"/>
  <c r="J709" i="9"/>
  <c r="M709" i="9" s="1"/>
  <c r="J716" i="9"/>
  <c r="M716" i="9" s="1"/>
  <c r="J727" i="9"/>
  <c r="M727" i="9" s="1"/>
  <c r="J730" i="9"/>
  <c r="M730" i="9" s="1"/>
  <c r="J738" i="9"/>
  <c r="M738" i="9" s="1"/>
  <c r="J748" i="9"/>
  <c r="M748" i="9" s="1"/>
  <c r="J759" i="9"/>
  <c r="M759" i="9" s="1"/>
  <c r="J819" i="9"/>
  <c r="M819" i="9" s="1"/>
  <c r="J822" i="9"/>
  <c r="M822" i="9" s="1"/>
  <c r="J829" i="9"/>
  <c r="M829" i="9" s="1"/>
  <c r="J833" i="9"/>
  <c r="M833" i="9" s="1"/>
  <c r="J837" i="9"/>
  <c r="M837" i="9" s="1"/>
  <c r="J841" i="9"/>
  <c r="M841" i="9" s="1"/>
  <c r="J882" i="9"/>
  <c r="M882" i="9" s="1"/>
  <c r="J892" i="9"/>
  <c r="M892" i="9" s="1"/>
  <c r="J904" i="9"/>
  <c r="M904" i="9" s="1"/>
  <c r="J916" i="9"/>
  <c r="M916" i="9" s="1"/>
  <c r="J923" i="9"/>
  <c r="M923" i="9" s="1"/>
  <c r="J934" i="9"/>
  <c r="M934" i="9" s="1"/>
  <c r="J965" i="9"/>
  <c r="M965" i="9" s="1"/>
  <c r="J994" i="9"/>
  <c r="M994" i="9" s="1"/>
  <c r="J1013" i="9"/>
  <c r="M1013" i="9" s="1"/>
  <c r="J1019" i="9"/>
  <c r="M1019" i="9" s="1"/>
  <c r="H182" i="7"/>
  <c r="N182" i="7" s="1"/>
  <c r="K625" i="7" a="1"/>
  <c r="K625" i="7" s="1"/>
  <c r="J647" i="7" a="1"/>
  <c r="J647" i="7" s="1"/>
  <c r="K657" i="7" a="1"/>
  <c r="K657" i="7" s="1"/>
  <c r="H773" i="7"/>
  <c r="N773" i="7" s="1"/>
  <c r="L816" i="7"/>
  <c r="H838" i="7"/>
  <c r="P838" i="7" s="1"/>
  <c r="K927" i="7" a="1"/>
  <c r="K927" i="7" s="1"/>
  <c r="H1083" i="7"/>
  <c r="N1083" i="7" s="1"/>
  <c r="H1231" i="7"/>
  <c r="N1231" i="7" s="1"/>
  <c r="K1246" i="7" a="1"/>
  <c r="K1246" i="7" s="1"/>
  <c r="H1295" i="7"/>
  <c r="N1295" i="7" s="1"/>
  <c r="L1321" i="7"/>
  <c r="K1389" i="7" a="1"/>
  <c r="K1389" i="7" s="1"/>
  <c r="H1426" i="7"/>
  <c r="N1426" i="7" s="1"/>
  <c r="I1450" i="7" a="1"/>
  <c r="I1450" i="7" s="1"/>
  <c r="K1482" i="7" a="1"/>
  <c r="K1482" i="7" s="1"/>
  <c r="L28" i="7"/>
  <c r="J234" i="7" a="1"/>
  <c r="J234" i="7" s="1"/>
  <c r="M295" i="7"/>
  <c r="J305" i="7" a="1"/>
  <c r="J305" i="7" s="1"/>
  <c r="K341" i="7" a="1"/>
  <c r="K341" i="7" s="1"/>
  <c r="M382" i="7"/>
  <c r="K398" i="7" a="1"/>
  <c r="K398" i="7" s="1"/>
  <c r="I505" i="7" a="1"/>
  <c r="I505" i="7" s="1"/>
  <c r="K536" i="7" a="1"/>
  <c r="K536" i="7" s="1"/>
  <c r="K563" i="7" a="1"/>
  <c r="K563" i="7" s="1"/>
  <c r="J715" i="7" a="1"/>
  <c r="J715" i="7" s="1"/>
  <c r="L776" i="7"/>
  <c r="J803" i="7" a="1"/>
  <c r="J803" i="7" s="1"/>
  <c r="H815" i="7"/>
  <c r="P815" i="7" s="1"/>
  <c r="L834" i="7"/>
  <c r="K921" i="7" a="1"/>
  <c r="K921" i="7" s="1"/>
  <c r="I1134" i="7" a="1"/>
  <c r="I1134" i="7" s="1"/>
  <c r="L1146" i="7"/>
  <c r="M1212" i="7"/>
  <c r="M1292" i="7"/>
  <c r="K1299" i="7" a="1"/>
  <c r="K1299" i="7" s="1"/>
  <c r="M1377" i="7"/>
  <c r="I1385" i="7" a="1"/>
  <c r="I1385" i="7" s="1"/>
  <c r="J1403" i="7" a="1"/>
  <c r="J1403" i="7" s="1"/>
  <c r="Y162" i="8"/>
  <c r="AA162" i="8" s="1"/>
  <c r="Y346" i="8"/>
  <c r="AA346" i="8" s="1"/>
  <c r="Y395" i="8"/>
  <c r="AA395" i="8" s="1"/>
  <c r="Y403" i="8"/>
  <c r="AA403" i="8" s="1"/>
  <c r="J528" i="9"/>
  <c r="M528" i="9" s="1"/>
  <c r="J1429" i="9"/>
  <c r="M1429" i="9" s="1"/>
  <c r="L54" i="10"/>
  <c r="L94" i="10"/>
  <c r="I126" i="10"/>
  <c r="I168" i="10"/>
  <c r="I190" i="10"/>
  <c r="L220" i="10"/>
  <c r="I242" i="10"/>
  <c r="I264" i="10"/>
  <c r="L400" i="10"/>
  <c r="J382" i="7" a="1"/>
  <c r="J382" i="7" s="1"/>
  <c r="K776" i="7" a="1"/>
  <c r="K776" i="7" s="1"/>
  <c r="K807" i="7" a="1"/>
  <c r="K807" i="7" s="1"/>
  <c r="I828" i="7" a="1"/>
  <c r="I828" i="7" s="1"/>
  <c r="H1015" i="7"/>
  <c r="N1015" i="7" s="1"/>
  <c r="J1059" i="7" a="1"/>
  <c r="J1059" i="7" s="1"/>
  <c r="J1086" i="7" a="1"/>
  <c r="J1086" i="7" s="1"/>
  <c r="H1316" i="7"/>
  <c r="N1316" i="7" s="1"/>
  <c r="H1403" i="7"/>
  <c r="N1403" i="7" s="1"/>
  <c r="K13" i="7" a="1"/>
  <c r="K13" i="7" s="1"/>
  <c r="I37" i="7" a="1"/>
  <c r="I37" i="7" s="1"/>
  <c r="J70" i="7" a="1"/>
  <c r="J70" i="7" s="1"/>
  <c r="I102" i="7" a="1"/>
  <c r="I102" i="7" s="1"/>
  <c r="I157" i="7" a="1"/>
  <c r="I157" i="7" s="1"/>
  <c r="L171" i="7"/>
  <c r="J278" i="7" a="1"/>
  <c r="J278" i="7" s="1"/>
  <c r="M335" i="7"/>
  <c r="J495" i="7" a="1"/>
  <c r="J495" i="7" s="1"/>
  <c r="I569" i="7" a="1"/>
  <c r="I569" i="7" s="1"/>
  <c r="H602" i="7"/>
  <c r="P602" i="7" s="1"/>
  <c r="M607" i="7"/>
  <c r="L838" i="7"/>
  <c r="K887" i="7" a="1"/>
  <c r="K887" i="7" s="1"/>
  <c r="M905" i="7"/>
  <c r="J917" i="7" a="1"/>
  <c r="J917" i="7" s="1"/>
  <c r="K1043" i="7" a="1"/>
  <c r="K1043" i="7" s="1"/>
  <c r="H1143" i="7"/>
  <c r="P1143" i="7" s="1"/>
  <c r="J1231" i="7" a="1"/>
  <c r="J1231" i="7" s="1"/>
  <c r="J1295" i="7" a="1"/>
  <c r="J1295" i="7" s="1"/>
  <c r="J1335" i="7" a="1"/>
  <c r="J1335" i="7" s="1"/>
  <c r="K1351" i="7" a="1"/>
  <c r="K1351" i="7" s="1"/>
  <c r="I1426" i="7" a="1"/>
  <c r="I1426" i="7" s="1"/>
  <c r="Y267" i="8"/>
  <c r="AA267" i="8" s="1"/>
  <c r="Z444" i="8"/>
  <c r="AA444" i="8" s="1"/>
  <c r="M46" i="7"/>
  <c r="H54" i="7"/>
  <c r="P54" i="7" s="1"/>
  <c r="J63" i="7" a="1"/>
  <c r="J63" i="7" s="1"/>
  <c r="H79" i="7"/>
  <c r="N79" i="7" s="1"/>
  <c r="J84" i="7" a="1"/>
  <c r="J84" i="7" s="1"/>
  <c r="I89" i="7" a="1"/>
  <c r="I89" i="7" s="1"/>
  <c r="H98" i="7"/>
  <c r="N98" i="7" s="1"/>
  <c r="K102" i="7" a="1"/>
  <c r="K102" i="7" s="1"/>
  <c r="J106" i="7" a="1"/>
  <c r="J106" i="7" s="1"/>
  <c r="K116" i="7" a="1"/>
  <c r="K116" i="7" s="1"/>
  <c r="K121" i="7" a="1"/>
  <c r="K121" i="7" s="1"/>
  <c r="M126" i="7"/>
  <c r="K137" i="7" a="1"/>
  <c r="K137" i="7" s="1"/>
  <c r="H142" i="7"/>
  <c r="P142" i="7" s="1"/>
  <c r="K153" i="7" a="1"/>
  <c r="K153" i="7" s="1"/>
  <c r="I168" i="7" a="1"/>
  <c r="I168" i="7" s="1"/>
  <c r="K174" i="7" a="1"/>
  <c r="K174" i="7" s="1"/>
  <c r="M182" i="7"/>
  <c r="H198" i="7"/>
  <c r="P198" i="7" s="1"/>
  <c r="I216" i="7" a="1"/>
  <c r="I216" i="7" s="1"/>
  <c r="K234" i="7" a="1"/>
  <c r="K234" i="7" s="1"/>
  <c r="M250" i="7"/>
  <c r="I256" i="7" a="1"/>
  <c r="I256" i="7" s="1"/>
  <c r="K278" i="7" a="1"/>
  <c r="K278" i="7" s="1"/>
  <c r="H367" i="7"/>
  <c r="N367" i="7" s="1"/>
  <c r="J390" i="7" a="1"/>
  <c r="J390" i="7" s="1"/>
  <c r="M398" i="7"/>
  <c r="K414" i="7" a="1"/>
  <c r="K414" i="7" s="1"/>
  <c r="L453" i="7"/>
  <c r="I458" i="7" a="1"/>
  <c r="I458" i="7" s="1"/>
  <c r="I489" i="7" a="1"/>
  <c r="I489" i="7" s="1"/>
  <c r="I514" i="7" a="1"/>
  <c r="I514" i="7" s="1"/>
  <c r="I520" i="7" a="1"/>
  <c r="I520" i="7" s="1"/>
  <c r="J555" i="7" a="1"/>
  <c r="J555" i="7" s="1"/>
  <c r="H560" i="7"/>
  <c r="N560" i="7" s="1"/>
  <c r="H578" i="7"/>
  <c r="N578" i="7" s="1"/>
  <c r="I602" i="7" a="1"/>
  <c r="I602" i="7" s="1"/>
  <c r="I626" i="7" a="1"/>
  <c r="I626" i="7" s="1"/>
  <c r="I642" i="7" a="1"/>
  <c r="I642" i="7" s="1"/>
  <c r="K669" i="7" a="1"/>
  <c r="K669" i="7" s="1"/>
  <c r="K730" i="7" a="1"/>
  <c r="K730" i="7" s="1"/>
  <c r="J773" i="7" a="1"/>
  <c r="J773" i="7" s="1"/>
  <c r="I799" i="7" a="1"/>
  <c r="I799" i="7" s="1"/>
  <c r="M823" i="7"/>
  <c r="I853" i="7" a="1"/>
  <c r="I853" i="7" s="1"/>
  <c r="K856" i="7" a="1"/>
  <c r="K856" i="7" s="1"/>
  <c r="L866" i="7"/>
  <c r="M887" i="7"/>
  <c r="H897" i="7"/>
  <c r="N897" i="7" s="1"/>
  <c r="K917" i="7" a="1"/>
  <c r="K917" i="7" s="1"/>
  <c r="M947" i="7"/>
  <c r="K1011" i="7" a="1"/>
  <c r="K1011" i="7" s="1"/>
  <c r="K1015" i="7" a="1"/>
  <c r="K1015" i="7" s="1"/>
  <c r="K1027" i="7" a="1"/>
  <c r="K1027" i="7" s="1"/>
  <c r="J1039" i="7" a="1"/>
  <c r="J1039" i="7" s="1"/>
  <c r="I1049" i="7" a="1"/>
  <c r="I1049" i="7" s="1"/>
  <c r="M1059" i="7"/>
  <c r="K1083" i="7" a="1"/>
  <c r="K1083" i="7" s="1"/>
  <c r="H1130" i="7"/>
  <c r="P1130" i="7" s="1"/>
  <c r="J1134" i="7" a="1"/>
  <c r="J1134" i="7" s="1"/>
  <c r="I1139" i="7" a="1"/>
  <c r="I1139" i="7" s="1"/>
  <c r="I1143" i="7" a="1"/>
  <c r="I1143" i="7" s="1"/>
  <c r="H1151" i="7"/>
  <c r="N1151" i="7" s="1"/>
  <c r="J1161" i="7" a="1"/>
  <c r="J1161" i="7" s="1"/>
  <c r="J1185" i="7" a="1"/>
  <c r="J1185" i="7" s="1"/>
  <c r="K1201" i="7" a="1"/>
  <c r="K1201" i="7" s="1"/>
  <c r="H1205" i="7"/>
  <c r="N1205" i="7" s="1"/>
  <c r="I1221" i="7" a="1"/>
  <c r="I1221" i="7" s="1"/>
  <c r="H1237" i="7"/>
  <c r="N1237" i="7" s="1"/>
  <c r="H1253" i="7"/>
  <c r="P1253" i="7" s="1"/>
  <c r="I1257" i="7" a="1"/>
  <c r="I1257" i="7" s="1"/>
  <c r="K1295" i="7" a="1"/>
  <c r="K1295" i="7" s="1"/>
  <c r="H1317" i="7"/>
  <c r="P1317" i="7" s="1"/>
  <c r="H1325" i="7"/>
  <c r="P1325" i="7" s="1"/>
  <c r="I1341" i="7" a="1"/>
  <c r="I1341" i="7" s="1"/>
  <c r="H1345" i="7"/>
  <c r="N1345" i="7" s="1"/>
  <c r="M1351" i="7"/>
  <c r="H1396" i="7"/>
  <c r="N1396" i="7" s="1"/>
  <c r="H1401" i="7"/>
  <c r="N1401" i="7" s="1"/>
  <c r="L1426" i="7"/>
  <c r="H1433" i="7"/>
  <c r="N1433" i="7" s="1"/>
  <c r="L1450" i="7"/>
  <c r="M1467" i="7"/>
  <c r="I1483" i="7" a="1"/>
  <c r="I1483" i="7" s="1"/>
  <c r="Y37" i="8"/>
  <c r="AA37" i="8" s="1"/>
  <c r="Y53" i="8"/>
  <c r="AA53" i="8" s="1"/>
  <c r="Z85" i="8"/>
  <c r="AA85" i="8" s="1"/>
  <c r="Y88" i="8"/>
  <c r="AA88" i="8" s="1"/>
  <c r="Y91" i="8"/>
  <c r="AA91" i="8" s="1"/>
  <c r="Y353" i="8"/>
  <c r="AA353" i="8" s="1"/>
  <c r="Y372" i="8"/>
  <c r="AA372" i="8" s="1"/>
  <c r="Z377" i="8"/>
  <c r="AA377" i="8" s="1"/>
  <c r="Y396" i="8"/>
  <c r="AA396" i="8" s="1"/>
  <c r="Y407" i="8"/>
  <c r="AA407" i="8" s="1"/>
  <c r="Z480" i="8"/>
  <c r="AA480" i="8" s="1"/>
  <c r="Z482" i="8"/>
  <c r="AA482" i="8" s="1"/>
  <c r="Y644" i="8"/>
  <c r="AA644" i="8" s="1"/>
  <c r="Y688" i="8"/>
  <c r="AA688" i="8" s="1"/>
  <c r="Y732" i="8"/>
  <c r="AA732" i="8" s="1"/>
  <c r="Y736" i="8"/>
  <c r="AA736" i="8" s="1"/>
  <c r="Z748" i="8"/>
  <c r="AA748" i="8" s="1"/>
  <c r="Y752" i="8"/>
  <c r="AA752" i="8" s="1"/>
  <c r="Z841" i="8"/>
  <c r="AA841" i="8" s="1"/>
  <c r="Z881" i="8"/>
  <c r="AA881" i="8" s="1"/>
  <c r="Z901" i="8"/>
  <c r="AA901" i="8" s="1"/>
  <c r="Z941" i="8"/>
  <c r="AA941" i="8" s="1"/>
  <c r="Z953" i="8"/>
  <c r="AA953" i="8" s="1"/>
  <c r="Y982" i="8"/>
  <c r="AA982" i="8" s="1"/>
  <c r="Z991" i="8"/>
  <c r="AA991" i="8" s="1"/>
  <c r="Y1183" i="8"/>
  <c r="AA1183" i="8" s="1"/>
  <c r="Y1189" i="8"/>
  <c r="AA1189" i="8" s="1"/>
  <c r="Y1262" i="8"/>
  <c r="AA1262" i="8" s="1"/>
  <c r="Z1273" i="8"/>
  <c r="AA1273" i="8" s="1"/>
  <c r="Y1278" i="8"/>
  <c r="AA1278" i="8" s="1"/>
  <c r="Z1327" i="8"/>
  <c r="AA1327" i="8" s="1"/>
  <c r="Z1355" i="8"/>
  <c r="AA1355" i="8" s="1"/>
  <c r="Z1393" i="8"/>
  <c r="AA1393" i="8" s="1"/>
  <c r="Z1411" i="8"/>
  <c r="AA1411" i="8" s="1"/>
  <c r="J56" i="9"/>
  <c r="M56" i="9" s="1"/>
  <c r="J64" i="9"/>
  <c r="M64" i="9" s="1"/>
  <c r="J68" i="9"/>
  <c r="M68" i="9" s="1"/>
  <c r="J142" i="9"/>
  <c r="M142" i="9" s="1"/>
  <c r="J240" i="9"/>
  <c r="M240" i="9" s="1"/>
  <c r="J259" i="9"/>
  <c r="M259" i="9" s="1"/>
  <c r="J271" i="9"/>
  <c r="M271" i="9" s="1"/>
  <c r="J275" i="9"/>
  <c r="M275" i="9" s="1"/>
  <c r="J279" i="9"/>
  <c r="M279" i="9" s="1"/>
  <c r="J283" i="9"/>
  <c r="M283" i="9" s="1"/>
  <c r="J295" i="9"/>
  <c r="M295" i="9" s="1"/>
  <c r="J331" i="9"/>
  <c r="M331" i="9" s="1"/>
  <c r="J391" i="9"/>
  <c r="M391" i="9" s="1"/>
  <c r="J408" i="9"/>
  <c r="M408" i="9" s="1"/>
  <c r="J521" i="9"/>
  <c r="M521" i="9" s="1"/>
  <c r="J601" i="9"/>
  <c r="M601" i="9" s="1"/>
  <c r="J612" i="9"/>
  <c r="M612" i="9" s="1"/>
  <c r="J616" i="9"/>
  <c r="M616" i="9" s="1"/>
  <c r="J627" i="9"/>
  <c r="M627" i="9" s="1"/>
  <c r="J653" i="9"/>
  <c r="M653" i="9" s="1"/>
  <c r="J657" i="9"/>
  <c r="M657" i="9" s="1"/>
  <c r="J668" i="9"/>
  <c r="M668" i="9" s="1"/>
  <c r="J672" i="9"/>
  <c r="M672" i="9" s="1"/>
  <c r="J679" i="9"/>
  <c r="M679" i="9" s="1"/>
  <c r="J706" i="9"/>
  <c r="M706" i="9" s="1"/>
  <c r="J710" i="9"/>
  <c r="M710" i="9" s="1"/>
  <c r="J717" i="9"/>
  <c r="M717" i="9" s="1"/>
  <c r="J721" i="9"/>
  <c r="M721" i="9" s="1"/>
  <c r="J739" i="9"/>
  <c r="M739" i="9" s="1"/>
  <c r="J742" i="9"/>
  <c r="M742" i="9" s="1"/>
  <c r="J749" i="9"/>
  <c r="M749" i="9" s="1"/>
  <c r="J753" i="9"/>
  <c r="M753" i="9" s="1"/>
  <c r="J823" i="9"/>
  <c r="M823" i="9" s="1"/>
  <c r="J883" i="9"/>
  <c r="M883" i="9" s="1"/>
  <c r="J886" i="9"/>
  <c r="M886" i="9" s="1"/>
  <c r="J893" i="9"/>
  <c r="M893" i="9" s="1"/>
  <c r="J897" i="9"/>
  <c r="M897" i="9" s="1"/>
  <c r="J901" i="9"/>
  <c r="M901" i="9" s="1"/>
  <c r="J905" i="9"/>
  <c r="M905" i="9" s="1"/>
  <c r="J913" i="9"/>
  <c r="M913" i="9" s="1"/>
  <c r="J917" i="9"/>
  <c r="M917" i="9" s="1"/>
  <c r="J945" i="9"/>
  <c r="M945" i="9" s="1"/>
  <c r="J955" i="9"/>
  <c r="M955" i="9" s="1"/>
  <c r="J966" i="9"/>
  <c r="M966" i="9" s="1"/>
  <c r="J985" i="9"/>
  <c r="M985" i="9" s="1"/>
  <c r="J1014" i="9"/>
  <c r="M1014" i="9" s="1"/>
  <c r="J1023" i="9"/>
  <c r="M1023" i="9" s="1"/>
  <c r="J1036" i="9"/>
  <c r="M1036" i="9" s="1"/>
  <c r="J1273" i="9"/>
  <c r="M1273" i="9" s="1"/>
  <c r="J1289" i="9"/>
  <c r="M1289" i="9" s="1"/>
  <c r="J1305" i="9"/>
  <c r="M1305" i="9" s="1"/>
  <c r="J1317" i="9"/>
  <c r="M1317" i="9" s="1"/>
  <c r="J1321" i="9"/>
  <c r="M1321" i="9" s="1"/>
  <c r="J1325" i="9"/>
  <c r="M1325" i="9" s="1"/>
  <c r="J1372" i="9"/>
  <c r="M1372" i="9" s="1"/>
  <c r="J1376" i="9"/>
  <c r="M1376" i="9" s="1"/>
  <c r="J1411" i="9"/>
  <c r="M1411" i="9" s="1"/>
  <c r="J1437" i="9"/>
  <c r="M1437" i="9" s="1"/>
  <c r="L14" i="10"/>
  <c r="I119" i="10"/>
  <c r="L294" i="10"/>
  <c r="I370" i="10"/>
  <c r="K197" i="7" a="1"/>
  <c r="K197" i="7" s="1"/>
  <c r="J519" i="7" a="1"/>
  <c r="J519" i="7" s="1"/>
  <c r="K641" i="7" a="1"/>
  <c r="K641" i="7" s="1"/>
  <c r="L760" i="7"/>
  <c r="I917" i="7" a="1"/>
  <c r="I917" i="7" s="1"/>
  <c r="H947" i="7"/>
  <c r="P947" i="7" s="1"/>
  <c r="H1287" i="7"/>
  <c r="P1287" i="7" s="1"/>
  <c r="Y133" i="8"/>
  <c r="AA133" i="8" s="1"/>
  <c r="H46" i="7"/>
  <c r="N46" i="7" s="1"/>
  <c r="I51" i="7" a="1"/>
  <c r="I51" i="7" s="1"/>
  <c r="K126" i="7" a="1"/>
  <c r="K126" i="7" s="1"/>
  <c r="J137" i="7" a="1"/>
  <c r="J137" i="7" s="1"/>
  <c r="I153" i="7" a="1"/>
  <c r="I153" i="7" s="1"/>
  <c r="K192" i="7" a="1"/>
  <c r="K192" i="7" s="1"/>
  <c r="M657" i="7"/>
  <c r="M673" i="7"/>
  <c r="M705" i="7"/>
  <c r="I754" i="7" a="1"/>
  <c r="I754" i="7" s="1"/>
  <c r="I773" i="7" a="1"/>
  <c r="I773" i="7" s="1"/>
  <c r="K848" i="7" a="1"/>
  <c r="K848" i="7" s="1"/>
  <c r="H856" i="7"/>
  <c r="N856" i="7" s="1"/>
  <c r="I870" i="7" a="1"/>
  <c r="I870" i="7" s="1"/>
  <c r="J1072" i="7" a="1"/>
  <c r="J1072" i="7" s="1"/>
  <c r="K1079" i="7" a="1"/>
  <c r="K1079" i="7" s="1"/>
  <c r="J1083" i="7" a="1"/>
  <c r="J1083" i="7" s="1"/>
  <c r="K1099" i="7" a="1"/>
  <c r="K1099" i="7" s="1"/>
  <c r="H1139" i="7"/>
  <c r="P1139" i="7" s="1"/>
  <c r="Z51" i="8"/>
  <c r="AA51" i="8" s="1"/>
  <c r="Y117" i="8"/>
  <c r="AA117" i="8" s="1"/>
  <c r="Y334" i="8"/>
  <c r="AA334" i="8" s="1"/>
  <c r="L51" i="7"/>
  <c r="K72" i="7" a="1"/>
  <c r="K72" i="7" s="1"/>
  <c r="L84" i="7"/>
  <c r="K240" i="7" a="1"/>
  <c r="K240" i="7" s="1"/>
  <c r="M278" i="7"/>
  <c r="M367" i="7"/>
  <c r="K555" i="7" a="1"/>
  <c r="K555" i="7" s="1"/>
  <c r="J560" i="7" a="1"/>
  <c r="J560" i="7" s="1"/>
  <c r="K626" i="7" a="1"/>
  <c r="K626" i="7" s="1"/>
  <c r="J754" i="7" a="1"/>
  <c r="J754" i="7" s="1"/>
  <c r="I815" i="7" a="1"/>
  <c r="I815" i="7" s="1"/>
  <c r="L853" i="7"/>
  <c r="I897" i="7" a="1"/>
  <c r="I897" i="7" s="1"/>
  <c r="M1011" i="7"/>
  <c r="J1139" i="7" a="1"/>
  <c r="J1139" i="7" s="1"/>
  <c r="I1205" i="7" a="1"/>
  <c r="I1205" i="7" s="1"/>
  <c r="J1221" i="7" a="1"/>
  <c r="J1221" i="7" s="1"/>
  <c r="J1237" i="7" a="1"/>
  <c r="J1237" i="7" s="1"/>
  <c r="J1253" i="7" a="1"/>
  <c r="J1253" i="7" s="1"/>
  <c r="I1345" i="7" a="1"/>
  <c r="I1345" i="7" s="1"/>
  <c r="I1401" i="7" a="1"/>
  <c r="I1401" i="7" s="1"/>
  <c r="J1483" i="7" a="1"/>
  <c r="J1483" i="7" s="1"/>
  <c r="J609" i="9"/>
  <c r="M609" i="9" s="1"/>
  <c r="I151" i="10"/>
  <c r="I198" i="10"/>
  <c r="L214" i="10"/>
  <c r="L232" i="10"/>
  <c r="I258" i="10"/>
  <c r="L272" i="10"/>
  <c r="H70" i="7"/>
  <c r="P70" i="7" s="1"/>
  <c r="I126" i="7" a="1"/>
  <c r="I126" i="7" s="1"/>
  <c r="M366" i="7"/>
  <c r="L488" i="7"/>
  <c r="I522" i="7" a="1"/>
  <c r="I522" i="7" s="1"/>
  <c r="L571" i="7"/>
  <c r="J679" i="7" a="1"/>
  <c r="J679" i="7" s="1"/>
  <c r="H1011" i="7"/>
  <c r="P1011" i="7" s="1"/>
  <c r="L1212" i="7"/>
  <c r="K1263" i="7" a="1"/>
  <c r="K1263" i="7" s="1"/>
  <c r="J65" i="7" a="1"/>
  <c r="J65" i="7" s="1"/>
  <c r="H94" i="7"/>
  <c r="P94" i="7" s="1"/>
  <c r="L148" i="7"/>
  <c r="J174" i="7" a="1"/>
  <c r="J174" i="7" s="1"/>
  <c r="I182" i="7" a="1"/>
  <c r="I182" i="7" s="1"/>
  <c r="M186" i="7"/>
  <c r="J361" i="7" a="1"/>
  <c r="J361" i="7" s="1"/>
  <c r="I414" i="7" a="1"/>
  <c r="I414" i="7" s="1"/>
  <c r="M431" i="7"/>
  <c r="M587" i="7"/>
  <c r="M679" i="7"/>
  <c r="M721" i="7"/>
  <c r="M723" i="7"/>
  <c r="H853" i="7"/>
  <c r="N853" i="7" s="1"/>
  <c r="K947" i="7" a="1"/>
  <c r="K947" i="7" s="1"/>
  <c r="J1011" i="7" a="1"/>
  <c r="J1011" i="7" s="1"/>
  <c r="K1059" i="7" a="1"/>
  <c r="K1059" i="7" s="1"/>
  <c r="M1075" i="7"/>
  <c r="K1287" i="7" a="1"/>
  <c r="K1287" i="7" s="1"/>
  <c r="I1381" i="7" a="1"/>
  <c r="I1381" i="7" s="1"/>
  <c r="Y35" i="8"/>
  <c r="AA35" i="8" s="1"/>
  <c r="Y342" i="8"/>
  <c r="AA342" i="8" s="1"/>
  <c r="K70" i="7" a="1"/>
  <c r="K70" i="7" s="1"/>
  <c r="K106" i="7" a="1"/>
  <c r="K106" i="7" s="1"/>
  <c r="M174" i="7"/>
  <c r="K256" i="7" a="1"/>
  <c r="K256" i="7" s="1"/>
  <c r="K569" i="7" a="1"/>
  <c r="K569" i="7" s="1"/>
  <c r="K578" i="7" a="1"/>
  <c r="K578" i="7" s="1"/>
  <c r="I594" i="7" a="1"/>
  <c r="I594" i="7" s="1"/>
  <c r="K602" i="7" a="1"/>
  <c r="K602" i="7" s="1"/>
  <c r="M917" i="7"/>
  <c r="J1143" i="7" a="1"/>
  <c r="J1143" i="7" s="1"/>
  <c r="K1156" i="7" a="1"/>
  <c r="K1156" i="7" s="1"/>
  <c r="L1201" i="7"/>
  <c r="L1257" i="7"/>
  <c r="I1317" i="7" a="1"/>
  <c r="I1317" i="7" s="1"/>
  <c r="K1325" i="7" a="1"/>
  <c r="K1325" i="7" s="1"/>
  <c r="J1341" i="7" a="1"/>
  <c r="J1341" i="7" s="1"/>
  <c r="J1433" i="7" a="1"/>
  <c r="J1433" i="7" s="1"/>
  <c r="J1500" i="7" a="1"/>
  <c r="J1500" i="7" s="1"/>
  <c r="J7" i="7" a="1"/>
  <c r="J7" i="7" s="1"/>
  <c r="L29" i="7"/>
  <c r="I38" i="7" a="1"/>
  <c r="I38" i="7" s="1"/>
  <c r="L47" i="7"/>
  <c r="J60" i="7" a="1"/>
  <c r="J60" i="7" s="1"/>
  <c r="H64" i="7"/>
  <c r="P64" i="7" s="1"/>
  <c r="M70" i="7"/>
  <c r="K90" i="7" a="1"/>
  <c r="K90" i="7" s="1"/>
  <c r="K98" i="7" a="1"/>
  <c r="K98" i="7" s="1"/>
  <c r="M106" i="7"/>
  <c r="M112" i="7"/>
  <c r="I117" i="7" a="1"/>
  <c r="I117" i="7" s="1"/>
  <c r="H134" i="7"/>
  <c r="P134" i="7" s="1"/>
  <c r="K150" i="7" a="1"/>
  <c r="K150" i="7" s="1"/>
  <c r="J154" i="7" a="1"/>
  <c r="J154" i="7" s="1"/>
  <c r="K158" i="7" a="1"/>
  <c r="K158" i="7" s="1"/>
  <c r="L172" i="7"/>
  <c r="I205" i="7" a="1"/>
  <c r="I205" i="7" s="1"/>
  <c r="K217" i="7" a="1"/>
  <c r="K217" i="7" s="1"/>
  <c r="J222" i="7" a="1"/>
  <c r="J222" i="7" s="1"/>
  <c r="J226" i="7" a="1"/>
  <c r="J226" i="7" s="1"/>
  <c r="I232" i="7" a="1"/>
  <c r="I232" i="7" s="1"/>
  <c r="M247" i="7"/>
  <c r="K262" i="7" a="1"/>
  <c r="K262" i="7" s="1"/>
  <c r="J297" i="7" a="1"/>
  <c r="J297" i="7" s="1"/>
  <c r="M310" i="7"/>
  <c r="M327" i="7"/>
  <c r="M406" i="7"/>
  <c r="K440" i="7" a="1"/>
  <c r="K440" i="7" s="1"/>
  <c r="J459" i="7" a="1"/>
  <c r="J459" i="7" s="1"/>
  <c r="K465" i="7" a="1"/>
  <c r="K465" i="7" s="1"/>
  <c r="H496" i="7"/>
  <c r="N496" i="7" s="1"/>
  <c r="J506" i="7" a="1"/>
  <c r="J506" i="7" s="1"/>
  <c r="J511" i="7" a="1"/>
  <c r="J511" i="7" s="1"/>
  <c r="K520" i="7" a="1"/>
  <c r="K520" i="7" s="1"/>
  <c r="L555" i="7"/>
  <c r="L569" i="7"/>
  <c r="L585" i="7"/>
  <c r="M594" i="7"/>
  <c r="J599" i="7" a="1"/>
  <c r="J599" i="7" s="1"/>
  <c r="M602" i="7"/>
  <c r="M606" i="7"/>
  <c r="H609" i="7"/>
  <c r="N609" i="7" s="1"/>
  <c r="K649" i="7" a="1"/>
  <c r="K649" i="7" s="1"/>
  <c r="H681" i="7"/>
  <c r="P681" i="7" s="1"/>
  <c r="M707" i="7"/>
  <c r="K713" i="7" a="1"/>
  <c r="K713" i="7" s="1"/>
  <c r="K731" i="7" a="1"/>
  <c r="K731" i="7" s="1"/>
  <c r="K737" i="7" a="1"/>
  <c r="K737" i="7" s="1"/>
  <c r="K739" i="7" a="1"/>
  <c r="K739" i="7" s="1"/>
  <c r="K746" i="7" a="1"/>
  <c r="K746" i="7" s="1"/>
  <c r="K754" i="7" a="1"/>
  <c r="K754" i="7" s="1"/>
  <c r="K770" i="7" a="1"/>
  <c r="K770" i="7" s="1"/>
  <c r="I774" i="7" a="1"/>
  <c r="I774" i="7" s="1"/>
  <c r="J783" i="7" a="1"/>
  <c r="J783" i="7" s="1"/>
  <c r="J800" i="7" a="1"/>
  <c r="J800" i="7" s="1"/>
  <c r="I805" i="7" a="1"/>
  <c r="I805" i="7" s="1"/>
  <c r="J815" i="7" a="1"/>
  <c r="J815" i="7" s="1"/>
  <c r="M897" i="7"/>
  <c r="J909" i="7" a="1"/>
  <c r="J909" i="7" s="1"/>
  <c r="H939" i="7"/>
  <c r="N939" i="7" s="1"/>
  <c r="M945" i="7"/>
  <c r="I961" i="7" a="1"/>
  <c r="I961" i="7" s="1"/>
  <c r="I991" i="7" a="1"/>
  <c r="I991" i="7" s="1"/>
  <c r="K1009" i="7" a="1"/>
  <c r="K1009" i="7" s="1"/>
  <c r="H1131" i="7"/>
  <c r="N1131" i="7" s="1"/>
  <c r="H1135" i="7"/>
  <c r="N1135" i="7" s="1"/>
  <c r="K1143" i="7" a="1"/>
  <c r="K1143" i="7" s="1"/>
  <c r="L1156" i="7"/>
  <c r="M1175" i="7"/>
  <c r="H1195" i="7"/>
  <c r="N1195" i="7" s="1"/>
  <c r="M1201" i="7"/>
  <c r="K1214" i="7" a="1"/>
  <c r="K1214" i="7" s="1"/>
  <c r="K1221" i="7" a="1"/>
  <c r="K1221" i="7" s="1"/>
  <c r="K1253" i="7" a="1"/>
  <c r="K1253" i="7" s="1"/>
  <c r="J1265" i="7" a="1"/>
  <c r="J1265" i="7" s="1"/>
  <c r="M1279" i="7"/>
  <c r="K1331" i="7" a="1"/>
  <c r="K1331" i="7" s="1"/>
  <c r="M1345" i="7"/>
  <c r="H1379" i="7"/>
  <c r="N1379" i="7" s="1"/>
  <c r="J1401" i="7" a="1"/>
  <c r="J1401" i="7" s="1"/>
  <c r="L1423" i="7"/>
  <c r="J1451" i="7" a="1"/>
  <c r="J1451" i="7" s="1"/>
  <c r="K1483" i="7" a="1"/>
  <c r="K1483" i="7" s="1"/>
  <c r="K1500" i="7" a="1"/>
  <c r="K1500" i="7" s="1"/>
  <c r="Y58" i="8"/>
  <c r="AA58" i="8" s="1"/>
  <c r="Z96" i="8"/>
  <c r="AA96" i="8" s="1"/>
  <c r="Y98" i="8"/>
  <c r="AA98" i="8" s="1"/>
  <c r="Y113" i="8"/>
  <c r="AA113" i="8" s="1"/>
  <c r="Z147" i="8"/>
  <c r="AA147" i="8" s="1"/>
  <c r="Y148" i="8"/>
  <c r="AA148" i="8" s="1"/>
  <c r="Y153" i="8"/>
  <c r="AA153" i="8" s="1"/>
  <c r="Y221" i="8"/>
  <c r="AA221" i="8" s="1"/>
  <c r="Y224" i="8"/>
  <c r="AA224" i="8" s="1"/>
  <c r="Z227" i="8"/>
  <c r="AA227" i="8" s="1"/>
  <c r="Y242" i="8"/>
  <c r="AA242" i="8" s="1"/>
  <c r="Y454" i="8"/>
  <c r="AA454" i="8" s="1"/>
  <c r="Z487" i="8"/>
  <c r="AA487" i="8" s="1"/>
  <c r="Y656" i="8"/>
  <c r="AA656" i="8" s="1"/>
  <c r="Y728" i="8"/>
  <c r="AA728" i="8" s="1"/>
  <c r="Y889" i="8"/>
  <c r="AA889" i="8" s="1"/>
  <c r="Y933" i="8"/>
  <c r="AA933" i="8" s="1"/>
  <c r="Z942" i="8"/>
  <c r="AA942" i="8" s="1"/>
  <c r="Z1006" i="8"/>
  <c r="AA1006" i="8" s="1"/>
  <c r="Z1022" i="8"/>
  <c r="AA1022" i="8" s="1"/>
  <c r="Y1084" i="8"/>
  <c r="AA1084" i="8" s="1"/>
  <c r="Z1160" i="8"/>
  <c r="AA1160" i="8" s="1"/>
  <c r="Z1167" i="8"/>
  <c r="AA1167" i="8" s="1"/>
  <c r="Y1196" i="8"/>
  <c r="AA1196" i="8" s="1"/>
  <c r="Z1201" i="8"/>
  <c r="AA1201" i="8" s="1"/>
  <c r="Z1222" i="8"/>
  <c r="AA1222" i="8" s="1"/>
  <c r="Z1226" i="8"/>
  <c r="AA1226" i="8" s="1"/>
  <c r="Z1318" i="8"/>
  <c r="AA1318" i="8" s="1"/>
  <c r="Y1334" i="8"/>
  <c r="AA1334" i="8" s="1"/>
  <c r="J112" i="9"/>
  <c r="M112" i="9" s="1"/>
  <c r="J147" i="9"/>
  <c r="M147" i="9" s="1"/>
  <c r="J151" i="9"/>
  <c r="M151" i="9" s="1"/>
  <c r="J155" i="9"/>
  <c r="M155" i="9" s="1"/>
  <c r="J237" i="9"/>
  <c r="M237" i="9" s="1"/>
  <c r="J241" i="9"/>
  <c r="M241" i="9" s="1"/>
  <c r="J284" i="9"/>
  <c r="M284" i="9" s="1"/>
  <c r="J369" i="9"/>
  <c r="M369" i="9" s="1"/>
  <c r="J373" i="9"/>
  <c r="M373" i="9" s="1"/>
  <c r="J392" i="9"/>
  <c r="M392" i="9" s="1"/>
  <c r="J420" i="9"/>
  <c r="M420" i="9" s="1"/>
  <c r="J454" i="9"/>
  <c r="M454" i="9" s="1"/>
  <c r="J475" i="9"/>
  <c r="M475" i="9" s="1"/>
  <c r="J483" i="9"/>
  <c r="M483" i="9" s="1"/>
  <c r="J491" i="9"/>
  <c r="M491" i="9" s="1"/>
  <c r="J522" i="9"/>
  <c r="M522" i="9" s="1"/>
  <c r="J560" i="9"/>
  <c r="M560" i="9" s="1"/>
  <c r="J564" i="9"/>
  <c r="M564" i="9" s="1"/>
  <c r="J587" i="9"/>
  <c r="M587" i="9" s="1"/>
  <c r="J598" i="9"/>
  <c r="M598" i="9" s="1"/>
  <c r="J613" i="9"/>
  <c r="M613" i="9" s="1"/>
  <c r="J617" i="9"/>
  <c r="M617" i="9" s="1"/>
  <c r="J621" i="9"/>
  <c r="M621" i="9" s="1"/>
  <c r="J628" i="9"/>
  <c r="M628" i="9" s="1"/>
  <c r="J654" i="9"/>
  <c r="M654" i="9" s="1"/>
  <c r="J669" i="9"/>
  <c r="M669" i="9" s="1"/>
  <c r="J673" i="9"/>
  <c r="M673" i="9" s="1"/>
  <c r="J707" i="9"/>
  <c r="M707" i="9" s="1"/>
  <c r="J711" i="9"/>
  <c r="M711" i="9" s="1"/>
  <c r="J714" i="9"/>
  <c r="M714" i="9" s="1"/>
  <c r="J722" i="9"/>
  <c r="M722" i="9" s="1"/>
  <c r="J732" i="9"/>
  <c r="M732" i="9" s="1"/>
  <c r="J743" i="9"/>
  <c r="M743" i="9" s="1"/>
  <c r="J746" i="9"/>
  <c r="M746" i="9" s="1"/>
  <c r="J754" i="9"/>
  <c r="M754" i="9" s="1"/>
  <c r="J764" i="9"/>
  <c r="M764" i="9" s="1"/>
  <c r="J772" i="9"/>
  <c r="M772" i="9" s="1"/>
  <c r="J776" i="9"/>
  <c r="M776" i="9" s="1"/>
  <c r="J887" i="9"/>
  <c r="M887" i="9" s="1"/>
  <c r="J918" i="9"/>
  <c r="M918" i="9" s="1"/>
  <c r="J932" i="9"/>
  <c r="M932" i="9" s="1"/>
  <c r="J946" i="9"/>
  <c r="M946" i="9" s="1"/>
  <c r="J980" i="9"/>
  <c r="M980" i="9" s="1"/>
  <c r="J989" i="9"/>
  <c r="M989" i="9" s="1"/>
  <c r="J1002" i="9"/>
  <c r="M1002" i="9" s="1"/>
  <c r="J1043" i="9"/>
  <c r="M1043" i="9" s="1"/>
  <c r="J1318" i="9"/>
  <c r="M1318" i="9" s="1"/>
  <c r="J1373" i="9"/>
  <c r="M1373" i="9" s="1"/>
  <c r="J1377" i="9"/>
  <c r="M1377" i="9" s="1"/>
  <c r="J1412" i="9"/>
  <c r="M1412" i="9" s="1"/>
  <c r="J1431" i="9"/>
  <c r="M1431" i="9" s="1"/>
  <c r="L78" i="10"/>
  <c r="H106" i="7"/>
  <c r="N106" i="7" s="1"/>
  <c r="I174" i="7" a="1"/>
  <c r="I174" i="7" s="1"/>
  <c r="H295" i="7"/>
  <c r="N295" i="7" s="1"/>
  <c r="H431" i="7"/>
  <c r="N431" i="7" s="1"/>
  <c r="L604" i="7"/>
  <c r="L1143" i="7"/>
  <c r="I141" i="10"/>
  <c r="L262" i="10"/>
  <c r="I277" i="10"/>
  <c r="I383" i="10"/>
  <c r="J83" i="7" a="1"/>
  <c r="J83" i="7" s="1"/>
  <c r="H418" i="7"/>
  <c r="N418" i="7" s="1"/>
  <c r="K815" i="7" a="1"/>
  <c r="K815" i="7" s="1"/>
  <c r="K12" i="7" a="1"/>
  <c r="K12" i="7" s="1"/>
  <c r="J16" i="7" a="1"/>
  <c r="J16" i="7" s="1"/>
  <c r="I22" i="7" a="1"/>
  <c r="I22" i="7" s="1"/>
  <c r="H26" i="7"/>
  <c r="N26" i="7" s="1"/>
  <c r="K30" i="7" a="1"/>
  <c r="K30" i="7" s="1"/>
  <c r="M38" i="7"/>
  <c r="H44" i="7"/>
  <c r="N44" i="7" s="1"/>
  <c r="I52" i="7" a="1"/>
  <c r="I52" i="7" s="1"/>
  <c r="J71" i="7" a="1"/>
  <c r="J71" i="7" s="1"/>
  <c r="J78" i="7" a="1"/>
  <c r="J78" i="7" s="1"/>
  <c r="J82" i="7" a="1"/>
  <c r="J82" i="7" s="1"/>
  <c r="I86" i="7" a="1"/>
  <c r="I86" i="7" s="1"/>
  <c r="I105" i="7" a="1"/>
  <c r="I105" i="7" s="1"/>
  <c r="J107" i="7" a="1"/>
  <c r="J107" i="7" s="1"/>
  <c r="K113" i="7" a="1"/>
  <c r="K113" i="7" s="1"/>
  <c r="L151" i="7"/>
  <c r="I173" i="7" a="1"/>
  <c r="I173" i="7" s="1"/>
  <c r="K181" i="7" a="1"/>
  <c r="K181" i="7" s="1"/>
  <c r="I201" i="7" a="1"/>
  <c r="I201" i="7" s="1"/>
  <c r="M218" i="7"/>
  <c r="J258" i="7" a="1"/>
  <c r="J258" i="7" s="1"/>
  <c r="K280" i="7" a="1"/>
  <c r="K280" i="7" s="1"/>
  <c r="H303" i="7"/>
  <c r="N303" i="7" s="1"/>
  <c r="M306" i="7"/>
  <c r="M334" i="7"/>
  <c r="I345" i="7" a="1"/>
  <c r="I345" i="7" s="1"/>
  <c r="K352" i="7" a="1"/>
  <c r="K352" i="7" s="1"/>
  <c r="J374" i="7" a="1"/>
  <c r="J374" i="7" s="1"/>
  <c r="I393" i="7" a="1"/>
  <c r="I393" i="7" s="1"/>
  <c r="K397" i="7" a="1"/>
  <c r="K397" i="7" s="1"/>
  <c r="I471" i="7" a="1"/>
  <c r="I471" i="7" s="1"/>
  <c r="I480" i="7" a="1"/>
  <c r="I480" i="7" s="1"/>
  <c r="L511" i="7"/>
  <c r="H552" i="7"/>
  <c r="N552" i="7" s="1"/>
  <c r="K561" i="7" a="1"/>
  <c r="K561" i="7" s="1"/>
  <c r="I586" i="7" a="1"/>
  <c r="I586" i="7" s="1"/>
  <c r="L595" i="7"/>
  <c r="K603" i="7" a="1"/>
  <c r="K603" i="7" s="1"/>
  <c r="I607" i="7" a="1"/>
  <c r="I607" i="7" s="1"/>
  <c r="M609" i="7"/>
  <c r="M659" i="7"/>
  <c r="I687" i="7" a="1"/>
  <c r="I687" i="7" s="1"/>
  <c r="I690" i="7" a="1"/>
  <c r="I690" i="7" s="1"/>
  <c r="J695" i="7" a="1"/>
  <c r="J695" i="7" s="1"/>
  <c r="K714" i="7" a="1"/>
  <c r="K714" i="7" s="1"/>
  <c r="I753" i="7" a="1"/>
  <c r="I753" i="7" s="1"/>
  <c r="K759" i="7" a="1"/>
  <c r="K759" i="7" s="1"/>
  <c r="K765" i="7" a="1"/>
  <c r="K765" i="7" s="1"/>
  <c r="K789" i="7" a="1"/>
  <c r="K789" i="7" s="1"/>
  <c r="L806" i="7"/>
  <c r="M815" i="7"/>
  <c r="K873" i="7" a="1"/>
  <c r="K873" i="7" s="1"/>
  <c r="L882" i="7"/>
  <c r="I887" i="7" a="1"/>
  <c r="I887" i="7" s="1"/>
  <c r="J895" i="7" a="1"/>
  <c r="J895" i="7" s="1"/>
  <c r="I905" i="7" a="1"/>
  <c r="I905" i="7" s="1"/>
  <c r="J907" i="7" a="1"/>
  <c r="J907" i="7" s="1"/>
  <c r="M909" i="7"/>
  <c r="H931" i="7"/>
  <c r="N931" i="7" s="1"/>
  <c r="H937" i="7"/>
  <c r="N937" i="7" s="1"/>
  <c r="H981" i="7"/>
  <c r="N981" i="7" s="1"/>
  <c r="I987" i="7" a="1"/>
  <c r="I987" i="7" s="1"/>
  <c r="I1066" i="7" a="1"/>
  <c r="I1066" i="7" s="1"/>
  <c r="H1075" i="7"/>
  <c r="P1075" i="7" s="1"/>
  <c r="H1115" i="7"/>
  <c r="N1115" i="7" s="1"/>
  <c r="L1148" i="7"/>
  <c r="J1183" i="7" a="1"/>
  <c r="J1183" i="7" s="1"/>
  <c r="J1195" i="7" a="1"/>
  <c r="J1195" i="7" s="1"/>
  <c r="H1245" i="7"/>
  <c r="N1245" i="7" s="1"/>
  <c r="J1323" i="7" a="1"/>
  <c r="J1323" i="7" s="1"/>
  <c r="H1357" i="7"/>
  <c r="P1357" i="7" s="1"/>
  <c r="J1393" i="7" a="1"/>
  <c r="J1393" i="7" s="1"/>
  <c r="I1413" i="7" a="1"/>
  <c r="I1413" i="7" s="1"/>
  <c r="K1443" i="7" a="1"/>
  <c r="K1443" i="7" s="1"/>
  <c r="I1475" i="7" a="1"/>
  <c r="I1475" i="7" s="1"/>
  <c r="Y21" i="8"/>
  <c r="AA21" i="8" s="1"/>
  <c r="Z45" i="8"/>
  <c r="AA45" i="8" s="1"/>
  <c r="Z144" i="8"/>
  <c r="AA144" i="8" s="1"/>
  <c r="Z250" i="8"/>
  <c r="AA250" i="8" s="1"/>
  <c r="Z254" i="8"/>
  <c r="AA254" i="8" s="1"/>
  <c r="Z439" i="8"/>
  <c r="AA439" i="8" s="1"/>
  <c r="Z507" i="8"/>
  <c r="AA507" i="8" s="1"/>
  <c r="Z560" i="8"/>
  <c r="AA560" i="8" s="1"/>
  <c r="Y564" i="8"/>
  <c r="AA564" i="8" s="1"/>
  <c r="Y608" i="8"/>
  <c r="AA608" i="8" s="1"/>
  <c r="Z637" i="8"/>
  <c r="AA637" i="8" s="1"/>
  <c r="Y664" i="8"/>
  <c r="AA664" i="8" s="1"/>
  <c r="Y760" i="8"/>
  <c r="AA760" i="8" s="1"/>
  <c r="Z796" i="8"/>
  <c r="AA796" i="8" s="1"/>
  <c r="Y934" i="8"/>
  <c r="AA934" i="8" s="1"/>
  <c r="Y961" i="8"/>
  <c r="AA961" i="8" s="1"/>
  <c r="Y965" i="8"/>
  <c r="AA965" i="8" s="1"/>
  <c r="Y1007" i="8"/>
  <c r="AA1007" i="8" s="1"/>
  <c r="Z1037" i="8"/>
  <c r="AA1037" i="8" s="1"/>
  <c r="Z1144" i="8"/>
  <c r="AA1144" i="8" s="1"/>
  <c r="Z1197" i="8"/>
  <c r="AA1197" i="8" s="1"/>
  <c r="Z1219" i="8"/>
  <c r="AA1219" i="8" s="1"/>
  <c r="Z1223" i="8"/>
  <c r="AA1223" i="8" s="1"/>
  <c r="Z1227" i="8"/>
  <c r="AA1227" i="8" s="1"/>
  <c r="Z1314" i="8"/>
  <c r="AA1314" i="8" s="1"/>
  <c r="Z1342" i="8"/>
  <c r="AA1342" i="8" s="1"/>
  <c r="Z1438" i="8"/>
  <c r="AA1438" i="8" s="1"/>
  <c r="Z1443" i="8"/>
  <c r="AA1443" i="8" s="1"/>
  <c r="Z1455" i="8"/>
  <c r="AA1455" i="8" s="1"/>
  <c r="J39" i="9"/>
  <c r="M39" i="9" s="1"/>
  <c r="J54" i="9"/>
  <c r="M54" i="9" s="1"/>
  <c r="J58" i="9"/>
  <c r="M58" i="9" s="1"/>
  <c r="J62" i="9"/>
  <c r="M62" i="9" s="1"/>
  <c r="J66" i="9"/>
  <c r="M66" i="9" s="1"/>
  <c r="J113" i="9"/>
  <c r="M113" i="9" s="1"/>
  <c r="J144" i="9"/>
  <c r="M144" i="9" s="1"/>
  <c r="J152" i="9"/>
  <c r="M152" i="9" s="1"/>
  <c r="J242" i="9"/>
  <c r="M242" i="9" s="1"/>
  <c r="J281" i="9"/>
  <c r="M281" i="9" s="1"/>
  <c r="J285" i="9"/>
  <c r="M285" i="9" s="1"/>
  <c r="J325" i="9"/>
  <c r="M325" i="9" s="1"/>
  <c r="J329" i="9"/>
  <c r="M329" i="9" s="1"/>
  <c r="J347" i="9"/>
  <c r="M347" i="9" s="1"/>
  <c r="J389" i="9"/>
  <c r="M389" i="9" s="1"/>
  <c r="J421" i="9"/>
  <c r="M421" i="9" s="1"/>
  <c r="J425" i="9"/>
  <c r="M425" i="9" s="1"/>
  <c r="J455" i="9"/>
  <c r="M455" i="9" s="1"/>
  <c r="J476" i="9"/>
  <c r="M476" i="9" s="1"/>
  <c r="J519" i="9"/>
  <c r="M519" i="9" s="1"/>
  <c r="J523" i="9"/>
  <c r="M523" i="9" s="1"/>
  <c r="J561" i="9"/>
  <c r="M561" i="9" s="1"/>
  <c r="J565" i="9"/>
  <c r="M565" i="9" s="1"/>
  <c r="J603" i="9"/>
  <c r="M603" i="9" s="1"/>
  <c r="J610" i="9"/>
  <c r="M610" i="9" s="1"/>
  <c r="J614" i="9"/>
  <c r="M614" i="9" s="1"/>
  <c r="J618" i="9"/>
  <c r="M618" i="9" s="1"/>
  <c r="J629" i="9"/>
  <c r="M629" i="9" s="1"/>
  <c r="J655" i="9"/>
  <c r="M655" i="9" s="1"/>
  <c r="J659" i="9"/>
  <c r="M659" i="9" s="1"/>
  <c r="J666" i="9"/>
  <c r="M666" i="9" s="1"/>
  <c r="J681" i="9"/>
  <c r="M681" i="9" s="1"/>
  <c r="J708" i="9"/>
  <c r="M708" i="9" s="1"/>
  <c r="J723" i="9"/>
  <c r="M723" i="9" s="1"/>
  <c r="J726" i="9"/>
  <c r="M726" i="9" s="1"/>
  <c r="J733" i="9"/>
  <c r="M733" i="9" s="1"/>
  <c r="J737" i="9"/>
  <c r="M737" i="9" s="1"/>
  <c r="J755" i="9"/>
  <c r="M755" i="9" s="1"/>
  <c r="J758" i="9"/>
  <c r="M758" i="9" s="1"/>
  <c r="J765" i="9"/>
  <c r="M765" i="9" s="1"/>
  <c r="J769" i="9"/>
  <c r="M769" i="9" s="1"/>
  <c r="J773" i="9"/>
  <c r="M773" i="9" s="1"/>
  <c r="J818" i="9"/>
  <c r="M818" i="9" s="1"/>
  <c r="J828" i="9"/>
  <c r="M828" i="9" s="1"/>
  <c r="J836" i="9"/>
  <c r="M836" i="9" s="1"/>
  <c r="J840" i="9"/>
  <c r="M840" i="9" s="1"/>
  <c r="J911" i="9"/>
  <c r="M911" i="9" s="1"/>
  <c r="J915" i="9"/>
  <c r="M915" i="9" s="1"/>
  <c r="J933" i="9"/>
  <c r="M933" i="9" s="1"/>
  <c r="J943" i="9"/>
  <c r="M943" i="9" s="1"/>
  <c r="J964" i="9"/>
  <c r="M964" i="9" s="1"/>
  <c r="J971" i="9"/>
  <c r="M971" i="9" s="1"/>
  <c r="J1009" i="9"/>
  <c r="M1009" i="9" s="1"/>
  <c r="J1028" i="9"/>
  <c r="M1028" i="9" s="1"/>
  <c r="J1031" i="9"/>
  <c r="M1031" i="9" s="1"/>
  <c r="J1319" i="9"/>
  <c r="M1319" i="9" s="1"/>
  <c r="J1323" i="9"/>
  <c r="M1323" i="9" s="1"/>
  <c r="J1378" i="9"/>
  <c r="M1378" i="9" s="1"/>
  <c r="J1413" i="9"/>
  <c r="M1413" i="9" s="1"/>
  <c r="J1435" i="9"/>
  <c r="M1435" i="9" s="1"/>
  <c r="I9" i="10"/>
  <c r="I16" i="10"/>
  <c r="I332" i="10"/>
  <c r="J997" i="9"/>
  <c r="M997" i="9" s="1"/>
  <c r="J1347" i="9"/>
  <c r="M1347" i="9" s="1"/>
  <c r="J1390" i="9"/>
  <c r="M1390" i="9" s="1"/>
  <c r="J1443" i="9"/>
  <c r="M1443" i="9" s="1"/>
  <c r="J1447" i="9"/>
  <c r="M1447" i="9" s="1"/>
  <c r="J1451" i="9"/>
  <c r="M1451" i="9" s="1"/>
  <c r="J1455" i="9"/>
  <c r="M1455" i="9" s="1"/>
  <c r="J1459" i="9"/>
  <c r="M1459" i="9" s="1"/>
  <c r="J1463" i="9"/>
  <c r="M1463" i="9" s="1"/>
  <c r="J1467" i="9"/>
  <c r="M1467" i="9" s="1"/>
  <c r="J1471" i="9"/>
  <c r="M1471" i="9" s="1"/>
  <c r="J1479" i="9"/>
  <c r="M1479" i="9" s="1"/>
  <c r="J1487" i="9"/>
  <c r="M1487" i="9" s="1"/>
  <c r="J1495" i="9"/>
  <c r="M1495" i="9" s="1"/>
  <c r="J1499" i="9"/>
  <c r="M1499" i="9" s="1"/>
  <c r="I97" i="10"/>
  <c r="I114" i="10"/>
  <c r="I135" i="10"/>
  <c r="I178" i="10"/>
  <c r="I199" i="10"/>
  <c r="I216" i="10"/>
  <c r="I234" i="10"/>
  <c r="L252" i="10"/>
  <c r="I300" i="10"/>
  <c r="I329" i="10"/>
  <c r="L362" i="10"/>
  <c r="I369" i="10"/>
  <c r="K5" i="7" a="1"/>
  <c r="K5" i="7" s="1"/>
  <c r="I12" i="7" a="1"/>
  <c r="I12" i="7" s="1"/>
  <c r="L13" i="7"/>
  <c r="J23" i="7" a="1"/>
  <c r="J23" i="7" s="1"/>
  <c r="J26" i="7" a="1"/>
  <c r="J26" i="7" s="1"/>
  <c r="L32" i="7"/>
  <c r="K36" i="7" a="1"/>
  <c r="K36" i="7" s="1"/>
  <c r="K38" i="7" a="1"/>
  <c r="K38" i="7" s="1"/>
  <c r="L41" i="7"/>
  <c r="J51" i="7" a="1"/>
  <c r="J51" i="7" s="1"/>
  <c r="M55" i="7"/>
  <c r="L58" i="7"/>
  <c r="K65" i="7" a="1"/>
  <c r="K65" i="7" s="1"/>
  <c r="I70" i="7" a="1"/>
  <c r="I70" i="7" s="1"/>
  <c r="K71" i="7" a="1"/>
  <c r="K71" i="7" s="1"/>
  <c r="K79" i="7" a="1"/>
  <c r="K79" i="7" s="1"/>
  <c r="J86" i="7" a="1"/>
  <c r="J86" i="7" s="1"/>
  <c r="M90" i="7"/>
  <c r="M98" i="7"/>
  <c r="J102" i="7" a="1"/>
  <c r="J102" i="7" s="1"/>
  <c r="L116" i="7"/>
  <c r="I145" i="7" a="1"/>
  <c r="I145" i="7" s="1"/>
  <c r="M150" i="7"/>
  <c r="J153" i="7" a="1"/>
  <c r="J153" i="7" s="1"/>
  <c r="L175" i="7"/>
  <c r="J195" i="7" a="1"/>
  <c r="J195" i="7" s="1"/>
  <c r="M206" i="7"/>
  <c r="K209" i="7" a="1"/>
  <c r="K209" i="7" s="1"/>
  <c r="I222" i="7" a="1"/>
  <c r="I222" i="7" s="1"/>
  <c r="J225" i="7" a="1"/>
  <c r="J225" i="7" s="1"/>
  <c r="K229" i="7" a="1"/>
  <c r="K229" i="7" s="1"/>
  <c r="I237" i="7" a="1"/>
  <c r="I237" i="7" s="1"/>
  <c r="K250" i="7" a="1"/>
  <c r="K250" i="7" s="1"/>
  <c r="J262" i="7" a="1"/>
  <c r="J262" i="7" s="1"/>
  <c r="H266" i="7"/>
  <c r="N266" i="7" s="1"/>
  <c r="K269" i="7" a="1"/>
  <c r="K269" i="7" s="1"/>
  <c r="J274" i="7" a="1"/>
  <c r="J274" i="7" s="1"/>
  <c r="H290" i="7"/>
  <c r="N290" i="7" s="1"/>
  <c r="K297" i="7" a="1"/>
  <c r="K297" i="7" s="1"/>
  <c r="I309" i="7" a="1"/>
  <c r="I309" i="7" s="1"/>
  <c r="K312" i="7" a="1"/>
  <c r="K312" i="7" s="1"/>
  <c r="M319" i="7"/>
  <c r="J338" i="7" a="1"/>
  <c r="J338" i="7" s="1"/>
  <c r="M351" i="7"/>
  <c r="I361" i="7" a="1"/>
  <c r="I361" i="7" s="1"/>
  <c r="I382" i="7" a="1"/>
  <c r="I382" i="7" s="1"/>
  <c r="K384" i="7" a="1"/>
  <c r="K384" i="7" s="1"/>
  <c r="H399" i="7"/>
  <c r="N399" i="7" s="1"/>
  <c r="K402" i="7" a="1"/>
  <c r="K402" i="7" s="1"/>
  <c r="J414" i="7" a="1"/>
  <c r="J414" i="7" s="1"/>
  <c r="J425" i="7" a="1"/>
  <c r="J425" i="7" s="1"/>
  <c r="J443" i="7" a="1"/>
  <c r="J443" i="7" s="1"/>
  <c r="I448" i="7" a="1"/>
  <c r="I448" i="7" s="1"/>
  <c r="K456" i="7" a="1"/>
  <c r="K456" i="7" s="1"/>
  <c r="K459" i="7" a="1"/>
  <c r="K459" i="7" s="1"/>
  <c r="H464" i="7"/>
  <c r="N464" i="7" s="1"/>
  <c r="K467" i="7" a="1"/>
  <c r="K467" i="7" s="1"/>
  <c r="L467" i="7"/>
  <c r="K473" i="7" a="1"/>
  <c r="K473" i="7" s="1"/>
  <c r="L482" i="7"/>
  <c r="M482" i="7"/>
  <c r="M496" i="7"/>
  <c r="J496" i="7" a="1"/>
  <c r="J496" i="7" s="1"/>
  <c r="L496" i="7"/>
  <c r="L507" i="7"/>
  <c r="J514" i="7" a="1"/>
  <c r="J514" i="7" s="1"/>
  <c r="K522" i="7" a="1"/>
  <c r="K522" i="7" s="1"/>
  <c r="L527" i="7"/>
  <c r="L540" i="7"/>
  <c r="M560" i="7"/>
  <c r="K560" i="7" a="1"/>
  <c r="K560" i="7" s="1"/>
  <c r="I560" i="7" a="1"/>
  <c r="I560" i="7" s="1"/>
  <c r="J584" i="7" a="1"/>
  <c r="J584" i="7" s="1"/>
  <c r="L584" i="7"/>
  <c r="I133" i="7" a="1"/>
  <c r="I133" i="7" s="1"/>
  <c r="J145" i="7" a="1"/>
  <c r="J145" i="7" s="1"/>
  <c r="J163" i="7" a="1"/>
  <c r="J163" i="7" s="1"/>
  <c r="K264" i="7" a="1"/>
  <c r="K264" i="7" s="1"/>
  <c r="K266" i="7" a="1"/>
  <c r="K266" i="7" s="1"/>
  <c r="K285" i="7" a="1"/>
  <c r="K285" i="7" s="1"/>
  <c r="M399" i="7"/>
  <c r="M402" i="7"/>
  <c r="K425" i="7" a="1"/>
  <c r="K425" i="7" s="1"/>
  <c r="K429" i="7" a="1"/>
  <c r="K429" i="7" s="1"/>
  <c r="K443" i="7" a="1"/>
  <c r="K443" i="7" s="1"/>
  <c r="K455" i="7" a="1"/>
  <c r="K455" i="7" s="1"/>
  <c r="L455" i="7"/>
  <c r="J460" i="7" a="1"/>
  <c r="J460" i="7" s="1"/>
  <c r="I460" i="7" a="1"/>
  <c r="I460" i="7" s="1"/>
  <c r="L474" i="7"/>
  <c r="I474" i="7" a="1"/>
  <c r="I474" i="7" s="1"/>
  <c r="M474" i="7"/>
  <c r="L499" i="7"/>
  <c r="K499" i="7" a="1"/>
  <c r="K499" i="7" s="1"/>
  <c r="J505" i="7" a="1"/>
  <c r="J505" i="7" s="1"/>
  <c r="K505" i="7" a="1"/>
  <c r="K505" i="7" s="1"/>
  <c r="J508" i="7" a="1"/>
  <c r="J508" i="7" s="1"/>
  <c r="I508" i="7" a="1"/>
  <c r="I508" i="7" s="1"/>
  <c r="J537" i="7" a="1"/>
  <c r="J537" i="7" s="1"/>
  <c r="I537" i="7" a="1"/>
  <c r="I537" i="7" s="1"/>
  <c r="K549" i="7" a="1"/>
  <c r="K549" i="7" s="1"/>
  <c r="J549" i="7" a="1"/>
  <c r="J549" i="7" s="1"/>
  <c r="M598" i="7"/>
  <c r="J598" i="7" a="1"/>
  <c r="J598" i="7" s="1"/>
  <c r="H598" i="7"/>
  <c r="N598" i="7" s="1"/>
  <c r="L133" i="7"/>
  <c r="M163" i="7"/>
  <c r="K479" i="7" a="1"/>
  <c r="K479" i="7" s="1"/>
  <c r="L479" i="7"/>
  <c r="M512" i="7"/>
  <c r="L512" i="7"/>
  <c r="J529" i="7" a="1"/>
  <c r="J529" i="7" s="1"/>
  <c r="I529" i="7" a="1"/>
  <c r="I529" i="7" s="1"/>
  <c r="L554" i="7"/>
  <c r="K554" i="7" a="1"/>
  <c r="K554" i="7" s="1"/>
  <c r="J554" i="7" a="1"/>
  <c r="J554" i="7" s="1"/>
  <c r="J572" i="7" a="1"/>
  <c r="J572" i="7" s="1"/>
  <c r="L572" i="7"/>
  <c r="L589" i="7"/>
  <c r="J589" i="7" a="1"/>
  <c r="J589" i="7" s="1"/>
  <c r="L605" i="7"/>
  <c r="K605" i="7" a="1"/>
  <c r="K605" i="7" s="1"/>
  <c r="L651" i="7"/>
  <c r="K651" i="7" a="1"/>
  <c r="K651" i="7" s="1"/>
  <c r="J2" i="7" a="1"/>
  <c r="J2" i="7" s="1"/>
  <c r="J6" i="7" a="1"/>
  <c r="J6" i="7" s="1"/>
  <c r="H28" i="7"/>
  <c r="N28" i="7" s="1"/>
  <c r="J39" i="7" a="1"/>
  <c r="J39" i="7" s="1"/>
  <c r="J42" i="7" a="1"/>
  <c r="J42" i="7" s="1"/>
  <c r="I46" i="7" a="1"/>
  <c r="I46" i="7" s="1"/>
  <c r="I54" i="7" a="1"/>
  <c r="I54" i="7" s="1"/>
  <c r="I57" i="7" a="1"/>
  <c r="I57" i="7" s="1"/>
  <c r="H62" i="7"/>
  <c r="N62" i="7" s="1"/>
  <c r="H96" i="7"/>
  <c r="N96" i="7" s="1"/>
  <c r="L100" i="7"/>
  <c r="M102" i="7"/>
  <c r="H122" i="7"/>
  <c r="N122" i="7" s="1"/>
  <c r="J130" i="7" a="1"/>
  <c r="J130" i="7" s="1"/>
  <c r="H146" i="7"/>
  <c r="N146" i="7" s="1"/>
  <c r="I149" i="7" a="1"/>
  <c r="I149" i="7" s="1"/>
  <c r="M151" i="7"/>
  <c r="I161" i="7" a="1"/>
  <c r="I161" i="7" s="1"/>
  <c r="I196" i="7" a="1"/>
  <c r="I196" i="7" s="1"/>
  <c r="H199" i="7"/>
  <c r="N199" i="7" s="1"/>
  <c r="J202" i="7" a="1"/>
  <c r="J202" i="7" s="1"/>
  <c r="H206" i="7"/>
  <c r="P206" i="7" s="1"/>
  <c r="K226" i="7" a="1"/>
  <c r="K226" i="7" s="1"/>
  <c r="I238" i="7" a="1"/>
  <c r="I238" i="7" s="1"/>
  <c r="K245" i="7" a="1"/>
  <c r="K245" i="7" s="1"/>
  <c r="J249" i="7" a="1"/>
  <c r="J249" i="7" s="1"/>
  <c r="M262" i="7"/>
  <c r="I265" i="7" a="1"/>
  <c r="I265" i="7" s="1"/>
  <c r="M274" i="7"/>
  <c r="M282" i="7"/>
  <c r="I286" i="7" a="1"/>
  <c r="I286" i="7" s="1"/>
  <c r="I288" i="7" a="1"/>
  <c r="I288" i="7" s="1"/>
  <c r="M303" i="7"/>
  <c r="I318" i="7" a="1"/>
  <c r="I318" i="7" s="1"/>
  <c r="K320" i="7" a="1"/>
  <c r="K320" i="7" s="1"/>
  <c r="K333" i="7" a="1"/>
  <c r="K333" i="7" s="1"/>
  <c r="M338" i="7"/>
  <c r="I344" i="7" a="1"/>
  <c r="I344" i="7" s="1"/>
  <c r="K361" i="7" a="1"/>
  <c r="K361" i="7" s="1"/>
  <c r="K365" i="7" a="1"/>
  <c r="K365" i="7" s="1"/>
  <c r="I376" i="7" a="1"/>
  <c r="I376" i="7" s="1"/>
  <c r="K382" i="7" a="1"/>
  <c r="K382" i="7" s="1"/>
  <c r="H386" i="7"/>
  <c r="N386" i="7" s="1"/>
  <c r="K408" i="7" a="1"/>
  <c r="K408" i="7" s="1"/>
  <c r="M414" i="7"/>
  <c r="J418" i="7" a="1"/>
  <c r="J418" i="7" s="1"/>
  <c r="H430" i="7"/>
  <c r="P430" i="7" s="1"/>
  <c r="L444" i="7"/>
  <c r="M450" i="7"/>
  <c r="I455" i="7" a="1"/>
  <c r="I455" i="7" s="1"/>
  <c r="J469" i="7" a="1"/>
  <c r="J469" i="7" s="1"/>
  <c r="K474" i="7" a="1"/>
  <c r="K474" i="7" s="1"/>
  <c r="J512" i="7" a="1"/>
  <c r="J512" i="7" s="1"/>
  <c r="J524" i="7" a="1"/>
  <c r="J524" i="7" s="1"/>
  <c r="H524" i="7"/>
  <c r="N524" i="7" s="1"/>
  <c r="L524" i="7"/>
  <c r="K529" i="7" a="1"/>
  <c r="K529" i="7" s="1"/>
  <c r="I554" i="7" a="1"/>
  <c r="I554" i="7" s="1"/>
  <c r="I572" i="7" a="1"/>
  <c r="I572" i="7" s="1"/>
  <c r="K23" i="7" a="1"/>
  <c r="K23" i="7" s="1"/>
  <c r="I6" i="7" a="1"/>
  <c r="I6" i="7" s="1"/>
  <c r="I28" i="7" a="1"/>
  <c r="I28" i="7" s="1"/>
  <c r="J46" i="7" a="1"/>
  <c r="J46" i="7" s="1"/>
  <c r="I96" i="7" a="1"/>
  <c r="I96" i="7" s="1"/>
  <c r="J146" i="7" a="1"/>
  <c r="J146" i="7" s="1"/>
  <c r="K149" i="7" a="1"/>
  <c r="K149" i="7" s="1"/>
  <c r="K196" i="7" a="1"/>
  <c r="K196" i="7" s="1"/>
  <c r="K202" i="7" a="1"/>
  <c r="K202" i="7" s="1"/>
  <c r="I206" i="7" a="1"/>
  <c r="I206" i="7" s="1"/>
  <c r="J286" i="7" a="1"/>
  <c r="J286" i="7" s="1"/>
  <c r="J318" i="7" a="1"/>
  <c r="J318" i="7" s="1"/>
  <c r="K344" i="7" a="1"/>
  <c r="K344" i="7" s="1"/>
  <c r="K376" i="7" a="1"/>
  <c r="K376" i="7" s="1"/>
  <c r="J386" i="7" a="1"/>
  <c r="J386" i="7" s="1"/>
  <c r="I441" i="7" a="1"/>
  <c r="I441" i="7" s="1"/>
  <c r="L469" i="7"/>
  <c r="M472" i="7"/>
  <c r="I472" i="7" a="1"/>
  <c r="I472" i="7" s="1"/>
  <c r="K472" i="7" a="1"/>
  <c r="K472" i="7" s="1"/>
  <c r="L490" i="7"/>
  <c r="H490" i="7"/>
  <c r="N490" i="7" s="1"/>
  <c r="J490" i="7" a="1"/>
  <c r="J490" i="7" s="1"/>
  <c r="L530" i="7"/>
  <c r="K530" i="7" a="1"/>
  <c r="K530" i="7" s="1"/>
  <c r="K535" i="7" a="1"/>
  <c r="K535" i="7" s="1"/>
  <c r="I535" i="7" a="1"/>
  <c r="I535" i="7" s="1"/>
  <c r="M544" i="7"/>
  <c r="I544" i="7" a="1"/>
  <c r="I544" i="7" s="1"/>
  <c r="I19" i="7" a="1"/>
  <c r="I19" i="7" s="1"/>
  <c r="L19" i="7"/>
  <c r="I62" i="7" a="1"/>
  <c r="I62" i="7" s="1"/>
  <c r="M6" i="7"/>
  <c r="J54" i="7" a="1"/>
  <c r="J54" i="7" s="1"/>
  <c r="J57" i="7" a="1"/>
  <c r="J57" i="7" s="1"/>
  <c r="K62" i="7" a="1"/>
  <c r="K62" i="7" s="1"/>
  <c r="I77" i="7" a="1"/>
  <c r="I77" i="7" s="1"/>
  <c r="H85" i="7"/>
  <c r="P85" i="7" s="1"/>
  <c r="K93" i="7" a="1"/>
  <c r="K93" i="7" s="1"/>
  <c r="I112" i="7" a="1"/>
  <c r="I112" i="7" s="1"/>
  <c r="I116" i="7" a="1"/>
  <c r="I116" i="7" s="1"/>
  <c r="L127" i="7"/>
  <c r="K146" i="7" a="1"/>
  <c r="K146" i="7" s="1"/>
  <c r="J162" i="7" a="1"/>
  <c r="J162" i="7" s="1"/>
  <c r="H178" i="7"/>
  <c r="N178" i="7" s="1"/>
  <c r="I185" i="7" a="1"/>
  <c r="I185" i="7" s="1"/>
  <c r="K189" i="7" a="1"/>
  <c r="K189" i="7" s="1"/>
  <c r="K200" i="7" a="1"/>
  <c r="K200" i="7" s="1"/>
  <c r="J206" i="7" a="1"/>
  <c r="J206" i="7" s="1"/>
  <c r="I208" i="7" a="1"/>
  <c r="I208" i="7" s="1"/>
  <c r="I217" i="7" a="1"/>
  <c r="I217" i="7" s="1"/>
  <c r="K221" i="7" a="1"/>
  <c r="K221" i="7" s="1"/>
  <c r="K238" i="7" a="1"/>
  <c r="K238" i="7" s="1"/>
  <c r="J242" i="7" a="1"/>
  <c r="J242" i="7" s="1"/>
  <c r="H262" i="7"/>
  <c r="P262" i="7" s="1"/>
  <c r="H263" i="7"/>
  <c r="N263" i="7" s="1"/>
  <c r="J265" i="7" a="1"/>
  <c r="J265" i="7" s="1"/>
  <c r="J289" i="7" a="1"/>
  <c r="J289" i="7" s="1"/>
  <c r="I297" i="7" a="1"/>
  <c r="I297" i="7" s="1"/>
  <c r="K318" i="7" a="1"/>
  <c r="K318" i="7" s="1"/>
  <c r="J321" i="7" a="1"/>
  <c r="J321" i="7" s="1"/>
  <c r="K329" i="7" a="1"/>
  <c r="K329" i="7" s="1"/>
  <c r="H334" i="7"/>
  <c r="P334" i="7" s="1"/>
  <c r="H354" i="7"/>
  <c r="N354" i="7" s="1"/>
  <c r="H366" i="7"/>
  <c r="P366" i="7" s="1"/>
  <c r="I381" i="7" a="1"/>
  <c r="I381" i="7" s="1"/>
  <c r="I409" i="7" a="1"/>
  <c r="I409" i="7" s="1"/>
  <c r="M415" i="7"/>
  <c r="I430" i="7" a="1"/>
  <c r="I430" i="7" s="1"/>
  <c r="H434" i="7"/>
  <c r="N434" i="7" s="1"/>
  <c r="K434" i="7" a="1"/>
  <c r="K434" i="7" s="1"/>
  <c r="K439" i="7" a="1"/>
  <c r="K439" i="7" s="1"/>
  <c r="J439" i="7" a="1"/>
  <c r="J439" i="7" s="1"/>
  <c r="L466" i="7"/>
  <c r="M466" i="7"/>
  <c r="K487" i="7" a="1"/>
  <c r="K487" i="7" s="1"/>
  <c r="J487" i="7" a="1"/>
  <c r="J487" i="7" s="1"/>
  <c r="I490" i="7" a="1"/>
  <c r="I490" i="7" s="1"/>
  <c r="K497" i="7" a="1"/>
  <c r="K497" i="7" s="1"/>
  <c r="K503" i="7" a="1"/>
  <c r="K503" i="7" s="1"/>
  <c r="I503" i="7" a="1"/>
  <c r="I503" i="7" s="1"/>
  <c r="L514" i="7"/>
  <c r="K514" i="7" a="1"/>
  <c r="K514" i="7" s="1"/>
  <c r="J521" i="7" a="1"/>
  <c r="J521" i="7" s="1"/>
  <c r="K521" i="7" a="1"/>
  <c r="K521" i="7" s="1"/>
  <c r="I530" i="7" a="1"/>
  <c r="I530" i="7" s="1"/>
  <c r="J535" i="7" a="1"/>
  <c r="J535" i="7" s="1"/>
  <c r="H539" i="7"/>
  <c r="N539" i="7" s="1"/>
  <c r="K539" i="7" a="1"/>
  <c r="K539" i="7" s="1"/>
  <c r="K6" i="7" a="1"/>
  <c r="K6" i="7" s="1"/>
  <c r="K39" i="7" a="1"/>
  <c r="K39" i="7" s="1"/>
  <c r="L25" i="7"/>
  <c r="L16" i="7"/>
  <c r="K20" i="7" a="1"/>
  <c r="K20" i="7" s="1"/>
  <c r="J28" i="7" a="1"/>
  <c r="J28" i="7" s="1"/>
  <c r="L35" i="7"/>
  <c r="K46" i="7" a="1"/>
  <c r="K46" i="7" s="1"/>
  <c r="H51" i="7"/>
  <c r="N51" i="7" s="1"/>
  <c r="K52" i="7" a="1"/>
  <c r="K52" i="7" s="1"/>
  <c r="M54" i="7"/>
  <c r="I65" i="7" a="1"/>
  <c r="I65" i="7" s="1"/>
  <c r="L77" i="7"/>
  <c r="I83" i="7" a="1"/>
  <c r="I83" i="7" s="1"/>
  <c r="K96" i="7" a="1"/>
  <c r="K96" i="7" s="1"/>
  <c r="J98" i="7" a="1"/>
  <c r="J98" i="7" s="1"/>
  <c r="H102" i="7"/>
  <c r="P102" i="7" s="1"/>
  <c r="L112" i="7"/>
  <c r="M127" i="7"/>
  <c r="I132" i="7" a="1"/>
  <c r="I132" i="7" s="1"/>
  <c r="L135" i="7"/>
  <c r="M139" i="7"/>
  <c r="I150" i="7" a="1"/>
  <c r="I150" i="7" s="1"/>
  <c r="M154" i="7"/>
  <c r="M158" i="7"/>
  <c r="K162" i="7" a="1"/>
  <c r="K162" i="7" s="1"/>
  <c r="K169" i="7" a="1"/>
  <c r="K169" i="7" s="1"/>
  <c r="J182" i="7" a="1"/>
  <c r="J182" i="7" s="1"/>
  <c r="J185" i="7" a="1"/>
  <c r="J185" i="7" s="1"/>
  <c r="I197" i="7" a="1"/>
  <c r="I197" i="7" s="1"/>
  <c r="L203" i="7"/>
  <c r="K208" i="7" a="1"/>
  <c r="K208" i="7" s="1"/>
  <c r="I214" i="7" a="1"/>
  <c r="I214" i="7" s="1"/>
  <c r="J217" i="7" a="1"/>
  <c r="J217" i="7" s="1"/>
  <c r="K232" i="7" a="1"/>
  <c r="K232" i="7" s="1"/>
  <c r="H247" i="7"/>
  <c r="N247" i="7" s="1"/>
  <c r="J250" i="7" a="1"/>
  <c r="J250" i="7" s="1"/>
  <c r="M263" i="7"/>
  <c r="K265" i="7" a="1"/>
  <c r="K265" i="7" s="1"/>
  <c r="I280" i="7" a="1"/>
  <c r="I280" i="7" s="1"/>
  <c r="K286" i="7" a="1"/>
  <c r="K286" i="7" s="1"/>
  <c r="M318" i="7"/>
  <c r="H327" i="7"/>
  <c r="N327" i="7" s="1"/>
  <c r="K334" i="7" a="1"/>
  <c r="K334" i="7" s="1"/>
  <c r="J354" i="7" a="1"/>
  <c r="J354" i="7" s="1"/>
  <c r="K366" i="7" a="1"/>
  <c r="K366" i="7" s="1"/>
  <c r="I377" i="7" a="1"/>
  <c r="I377" i="7" s="1"/>
  <c r="M383" i="7"/>
  <c r="J402" i="7" a="1"/>
  <c r="J402" i="7" s="1"/>
  <c r="I425" i="7" a="1"/>
  <c r="I425" i="7" s="1"/>
  <c r="K430" i="7" a="1"/>
  <c r="K430" i="7" s="1"/>
  <c r="J434" i="7" a="1"/>
  <c r="J434" i="7" s="1"/>
  <c r="I439" i="7" a="1"/>
  <c r="I439" i="7" s="1"/>
  <c r="L463" i="7"/>
  <c r="I466" i="7" a="1"/>
  <c r="I466" i="7" s="1"/>
  <c r="L472" i="7"/>
  <c r="I476" i="7" a="1"/>
  <c r="I476" i="7" s="1"/>
  <c r="L498" i="7"/>
  <c r="M498" i="7"/>
  <c r="H503" i="7"/>
  <c r="P503" i="7" s="1"/>
  <c r="H514" i="7"/>
  <c r="N514" i="7" s="1"/>
  <c r="L522" i="7"/>
  <c r="H522" i="7"/>
  <c r="N522" i="7" s="1"/>
  <c r="M530" i="7"/>
  <c r="L535" i="7"/>
  <c r="M554" i="7"/>
  <c r="K559" i="7" a="1"/>
  <c r="K559" i="7" s="1"/>
  <c r="J559" i="7" a="1"/>
  <c r="J559" i="7" s="1"/>
  <c r="L562" i="7"/>
  <c r="I562" i="7" a="1"/>
  <c r="I562" i="7" s="1"/>
  <c r="K567" i="7" a="1"/>
  <c r="K567" i="7" s="1"/>
  <c r="J567" i="7" a="1"/>
  <c r="J567" i="7" s="1"/>
  <c r="H567" i="7"/>
  <c r="P567" i="7" s="1"/>
  <c r="L570" i="7"/>
  <c r="J570" i="7" a="1"/>
  <c r="J570" i="7" s="1"/>
  <c r="K575" i="7" a="1"/>
  <c r="K575" i="7" s="1"/>
  <c r="H575" i="7"/>
  <c r="N575" i="7" s="1"/>
  <c r="L593" i="7"/>
  <c r="K593" i="7" a="1"/>
  <c r="K593" i="7" s="1"/>
  <c r="H593" i="7"/>
  <c r="P593" i="7" s="1"/>
  <c r="M593" i="7"/>
  <c r="L627" i="7"/>
  <c r="M627" i="7"/>
  <c r="J627" i="7" a="1"/>
  <c r="J627" i="7" s="1"/>
  <c r="H627" i="7"/>
  <c r="N627" i="7" s="1"/>
  <c r="K206" i="7" a="1"/>
  <c r="K206" i="7" s="1"/>
  <c r="M286" i="7"/>
  <c r="M430" i="7"/>
  <c r="M464" i="7"/>
  <c r="I464" i="7" a="1"/>
  <c r="I464" i="7" s="1"/>
  <c r="J481" i="7" a="1"/>
  <c r="J481" i="7" s="1"/>
  <c r="K481" i="7" a="1"/>
  <c r="K481" i="7" s="1"/>
  <c r="K490" i="7" a="1"/>
  <c r="K490" i="7" s="1"/>
  <c r="K583" i="7" a="1"/>
  <c r="K583" i="7" s="1"/>
  <c r="J583" i="7" a="1"/>
  <c r="J583" i="7" s="1"/>
  <c r="K596" i="7" a="1"/>
  <c r="K596" i="7" s="1"/>
  <c r="L596" i="7"/>
  <c r="K616" i="7" a="1"/>
  <c r="K616" i="7" s="1"/>
  <c r="L616" i="7"/>
  <c r="K627" i="7" a="1"/>
  <c r="K627" i="7" s="1"/>
  <c r="M458" i="7"/>
  <c r="M506" i="7"/>
  <c r="M578" i="7"/>
  <c r="M586" i="7"/>
  <c r="I609" i="7" a="1"/>
  <c r="I609" i="7" s="1"/>
  <c r="H611" i="7"/>
  <c r="N611" i="7" s="1"/>
  <c r="M617" i="7"/>
  <c r="I623" i="7" a="1"/>
  <c r="I623" i="7" s="1"/>
  <c r="I634" i="7" a="1"/>
  <c r="I634" i="7" s="1"/>
  <c r="J637" i="7" a="1"/>
  <c r="J637" i="7" s="1"/>
  <c r="K658" i="7" a="1"/>
  <c r="K658" i="7" s="1"/>
  <c r="K666" i="7" a="1"/>
  <c r="K666" i="7" s="1"/>
  <c r="H671" i="7"/>
  <c r="N671" i="7" s="1"/>
  <c r="K673" i="7" a="1"/>
  <c r="K673" i="7" s="1"/>
  <c r="M681" i="7"/>
  <c r="K691" i="7" a="1"/>
  <c r="K691" i="7" s="1"/>
  <c r="K699" i="7" a="1"/>
  <c r="K699" i="7" s="1"/>
  <c r="I705" i="7" a="1"/>
  <c r="I705" i="7" s="1"/>
  <c r="K706" i="7" a="1"/>
  <c r="K706" i="7" s="1"/>
  <c r="J723" i="7" a="1"/>
  <c r="J723" i="7" s="1"/>
  <c r="H731" i="7"/>
  <c r="N731" i="7" s="1"/>
  <c r="J755" i="7" a="1"/>
  <c r="J755" i="7" s="1"/>
  <c r="K758" i="7" a="1"/>
  <c r="K758" i="7" s="1"/>
  <c r="K760" i="7" a="1"/>
  <c r="K760" i="7" s="1"/>
  <c r="J767" i="7" a="1"/>
  <c r="J767" i="7" s="1"/>
  <c r="I789" i="7" a="1"/>
  <c r="I789" i="7" s="1"/>
  <c r="M799" i="7"/>
  <c r="K805" i="7" a="1"/>
  <c r="K805" i="7" s="1"/>
  <c r="J812" i="7" a="1"/>
  <c r="J812" i="7" s="1"/>
  <c r="J816" i="7" a="1"/>
  <c r="J816" i="7" s="1"/>
  <c r="H819" i="7"/>
  <c r="N819" i="7" s="1"/>
  <c r="I822" i="7" a="1"/>
  <c r="I822" i="7" s="1"/>
  <c r="H831" i="7"/>
  <c r="P831" i="7" s="1"/>
  <c r="K838" i="7" a="1"/>
  <c r="K838" i="7" s="1"/>
  <c r="K840" i="7" a="1"/>
  <c r="K840" i="7" s="1"/>
  <c r="J848" i="7" a="1"/>
  <c r="J848" i="7" s="1"/>
  <c r="I854" i="7" a="1"/>
  <c r="I854" i="7" s="1"/>
  <c r="M855" i="7"/>
  <c r="I862" i="7" a="1"/>
  <c r="I862" i="7" s="1"/>
  <c r="L876" i="7"/>
  <c r="I879" i="7" a="1"/>
  <c r="I879" i="7" s="1"/>
  <c r="K882" i="7" a="1"/>
  <c r="K882" i="7" s="1"/>
  <c r="M889" i="7"/>
  <c r="L894" i="7"/>
  <c r="M901" i="7"/>
  <c r="I909" i="7" a="1"/>
  <c r="I909" i="7" s="1"/>
  <c r="K911" i="7" a="1"/>
  <c r="K911" i="7" s="1"/>
  <c r="H929" i="7"/>
  <c r="N929" i="7" s="1"/>
  <c r="K939" i="7" a="1"/>
  <c r="K939" i="7" s="1"/>
  <c r="M943" i="7"/>
  <c r="K959" i="7" a="1"/>
  <c r="K959" i="7" s="1"/>
  <c r="M961" i="7"/>
  <c r="L973" i="7"/>
  <c r="H973" i="7"/>
  <c r="N973" i="7" s="1"/>
  <c r="I995" i="7" a="1"/>
  <c r="I995" i="7" s="1"/>
  <c r="M999" i="7"/>
  <c r="L1007" i="7"/>
  <c r="I1007" i="7" a="1"/>
  <c r="I1007" i="7" s="1"/>
  <c r="H1009" i="7"/>
  <c r="I1011" i="7" a="1"/>
  <c r="I1011" i="7" s="1"/>
  <c r="K1029" i="7" a="1"/>
  <c r="K1029" i="7" s="1"/>
  <c r="K1033" i="7" a="1"/>
  <c r="K1033" i="7" s="1"/>
  <c r="H1043" i="7"/>
  <c r="N1043" i="7" s="1"/>
  <c r="M1043" i="7"/>
  <c r="J1047" i="7" a="1"/>
  <c r="J1047" i="7" s="1"/>
  <c r="J1081" i="7" a="1"/>
  <c r="J1081" i="7" s="1"/>
  <c r="H1087" i="7"/>
  <c r="P1087" i="7" s="1"/>
  <c r="J1148" i="7" a="1"/>
  <c r="J1148" i="7" s="1"/>
  <c r="M1163" i="7"/>
  <c r="K1168" i="7" a="1"/>
  <c r="K1168" i="7" s="1"/>
  <c r="L1172" i="7"/>
  <c r="H1177" i="7"/>
  <c r="N1177" i="7" s="1"/>
  <c r="H1201" i="7"/>
  <c r="N1201" i="7" s="1"/>
  <c r="H1229" i="7"/>
  <c r="N1229" i="7" s="1"/>
  <c r="H1239" i="7"/>
  <c r="N1239" i="7" s="1"/>
  <c r="H1243" i="7"/>
  <c r="N1243" i="7" s="1"/>
  <c r="K1257" i="7" a="1"/>
  <c r="K1257" i="7" s="1"/>
  <c r="J1257" i="7" a="1"/>
  <c r="J1257" i="7" s="1"/>
  <c r="H1276" i="7"/>
  <c r="N1276" i="7" s="1"/>
  <c r="H1284" i="7"/>
  <c r="N1284" i="7" s="1"/>
  <c r="J1287" i="7" a="1"/>
  <c r="J1287" i="7" s="1"/>
  <c r="L1295" i="7"/>
  <c r="I1295" i="7" a="1"/>
  <c r="I1295" i="7" s="1"/>
  <c r="J1301" i="7" a="1"/>
  <c r="J1301" i="7" s="1"/>
  <c r="K1315" i="7" a="1"/>
  <c r="K1315" i="7" s="1"/>
  <c r="J1319" i="7" a="1"/>
  <c r="J1319" i="7" s="1"/>
  <c r="I1333" i="7" a="1"/>
  <c r="I1333" i="7" s="1"/>
  <c r="H1337" i="7"/>
  <c r="N1337" i="7" s="1"/>
  <c r="L1375" i="7"/>
  <c r="M1375" i="7"/>
  <c r="I1375" i="7" a="1"/>
  <c r="I1375" i="7" s="1"/>
  <c r="H1375" i="7"/>
  <c r="H1391" i="7"/>
  <c r="N1391" i="7" s="1"/>
  <c r="L1421" i="7"/>
  <c r="M1421" i="7"/>
  <c r="J1421" i="7" a="1"/>
  <c r="J1421" i="7" s="1"/>
  <c r="K1449" i="7" a="1"/>
  <c r="K1449" i="7" s="1"/>
  <c r="J1449" i="7" a="1"/>
  <c r="J1449" i="7" s="1"/>
  <c r="K1460" i="7" a="1"/>
  <c r="K1460" i="7" s="1"/>
  <c r="L1460" i="7"/>
  <c r="H1460" i="7"/>
  <c r="N1460" i="7" s="1"/>
  <c r="Y112" i="8"/>
  <c r="Z112" i="8"/>
  <c r="J623" i="7" a="1"/>
  <c r="J623" i="7" s="1"/>
  <c r="K637" i="7" a="1"/>
  <c r="K637" i="7" s="1"/>
  <c r="I671" i="7" a="1"/>
  <c r="I671" i="7" s="1"/>
  <c r="M691" i="7"/>
  <c r="M699" i="7"/>
  <c r="K705" i="7" a="1"/>
  <c r="K705" i="7" s="1"/>
  <c r="M706" i="7"/>
  <c r="K723" i="7" a="1"/>
  <c r="K723" i="7" s="1"/>
  <c r="J731" i="7" a="1"/>
  <c r="J731" i="7" s="1"/>
  <c r="K782" i="7" a="1"/>
  <c r="K782" i="7" s="1"/>
  <c r="J789" i="7" a="1"/>
  <c r="J789" i="7" s="1"/>
  <c r="L805" i="7"/>
  <c r="K816" i="7" a="1"/>
  <c r="K816" i="7" s="1"/>
  <c r="I819" i="7" a="1"/>
  <c r="I819" i="7" s="1"/>
  <c r="K822" i="7" a="1"/>
  <c r="K822" i="7" s="1"/>
  <c r="L828" i="7"/>
  <c r="M911" i="7"/>
  <c r="M959" i="7"/>
  <c r="K995" i="7" a="1"/>
  <c r="K995" i="7" s="1"/>
  <c r="L1005" i="7"/>
  <c r="I1005" i="7" a="1"/>
  <c r="I1005" i="7" s="1"/>
  <c r="H1039" i="7"/>
  <c r="P1039" i="7" s="1"/>
  <c r="K1039" i="7" a="1"/>
  <c r="K1039" i="7" s="1"/>
  <c r="M1079" i="7"/>
  <c r="L1079" i="7"/>
  <c r="K1081" i="7" a="1"/>
  <c r="K1081" i="7" s="1"/>
  <c r="K1088" i="7" a="1"/>
  <c r="K1088" i="7" s="1"/>
  <c r="L1088" i="7"/>
  <c r="J1106" i="7" a="1"/>
  <c r="J1106" i="7" s="1"/>
  <c r="L1106" i="7"/>
  <c r="L1113" i="7"/>
  <c r="I1113" i="7" a="1"/>
  <c r="I1113" i="7" s="1"/>
  <c r="L1168" i="7"/>
  <c r="J1201" i="7" a="1"/>
  <c r="J1201" i="7" s="1"/>
  <c r="L1227" i="7"/>
  <c r="M1227" i="7"/>
  <c r="I1229" i="7" a="1"/>
  <c r="I1229" i="7" s="1"/>
  <c r="I1239" i="7" a="1"/>
  <c r="I1239" i="7" s="1"/>
  <c r="I1243" i="7" a="1"/>
  <c r="I1243" i="7" s="1"/>
  <c r="L1271" i="7"/>
  <c r="J1271" i="7" a="1"/>
  <c r="J1271" i="7" s="1"/>
  <c r="L1277" i="7"/>
  <c r="J1277" i="7" a="1"/>
  <c r="J1277" i="7" s="1"/>
  <c r="J1337" i="7" a="1"/>
  <c r="J1337" i="7" s="1"/>
  <c r="L1349" i="7"/>
  <c r="M1349" i="7"/>
  <c r="L1383" i="7"/>
  <c r="I1383" i="7" a="1"/>
  <c r="I1383" i="7" s="1"/>
  <c r="H1383" i="7"/>
  <c r="L1387" i="7"/>
  <c r="H1387" i="7"/>
  <c r="N1387" i="7" s="1"/>
  <c r="J1387" i="7" a="1"/>
  <c r="J1387" i="7" s="1"/>
  <c r="H1431" i="7"/>
  <c r="N1431" i="7" s="1"/>
  <c r="I1431" i="7" a="1"/>
  <c r="I1431" i="7" s="1"/>
  <c r="M1481" i="7"/>
  <c r="I1481" i="7" a="1"/>
  <c r="I1481" i="7" s="1"/>
  <c r="H1481" i="7"/>
  <c r="N1481" i="7" s="1"/>
  <c r="Z24" i="8"/>
  <c r="Y24" i="8"/>
  <c r="Z272" i="8"/>
  <c r="Y272" i="8"/>
  <c r="L782" i="7"/>
  <c r="L812" i="7"/>
  <c r="L822" i="7"/>
  <c r="L1001" i="7"/>
  <c r="M1001" i="7"/>
  <c r="M1174" i="7"/>
  <c r="J1174" i="7" a="1"/>
  <c r="J1174" i="7" s="1"/>
  <c r="L1205" i="7"/>
  <c r="J1205" i="7" a="1"/>
  <c r="J1205" i="7" s="1"/>
  <c r="J1229" i="7" a="1"/>
  <c r="J1229" i="7" s="1"/>
  <c r="L1237" i="7"/>
  <c r="I1237" i="7" a="1"/>
  <c r="I1237" i="7" s="1"/>
  <c r="L1251" i="7"/>
  <c r="I1251" i="7" a="1"/>
  <c r="I1251" i="7" s="1"/>
  <c r="I1285" i="7" a="1"/>
  <c r="I1285" i="7" s="1"/>
  <c r="H1285" i="7"/>
  <c r="P1285" i="7" s="1"/>
  <c r="L1293" i="7"/>
  <c r="H1293" i="7"/>
  <c r="N1293" i="7" s="1"/>
  <c r="L1397" i="7"/>
  <c r="M1397" i="7"/>
  <c r="I1397" i="7" a="1"/>
  <c r="I1397" i="7" s="1"/>
  <c r="H1404" i="7"/>
  <c r="N1404" i="7" s="1"/>
  <c r="M1404" i="7"/>
  <c r="H642" i="7"/>
  <c r="P642" i="7" s="1"/>
  <c r="M671" i="7"/>
  <c r="J707" i="7" a="1"/>
  <c r="J707" i="7" s="1"/>
  <c r="I759" i="7" a="1"/>
  <c r="I759" i="7" s="1"/>
  <c r="I766" i="7" a="1"/>
  <c r="I766" i="7" s="1"/>
  <c r="K793" i="7" a="1"/>
  <c r="K793" i="7" s="1"/>
  <c r="I806" i="7" a="1"/>
  <c r="I806" i="7" s="1"/>
  <c r="H828" i="7"/>
  <c r="N828" i="7" s="1"/>
  <c r="K829" i="7" a="1"/>
  <c r="K829" i="7" s="1"/>
  <c r="I839" i="7" a="1"/>
  <c r="I839" i="7" s="1"/>
  <c r="K841" i="7" a="1"/>
  <c r="K841" i="7" s="1"/>
  <c r="H855" i="7"/>
  <c r="N855" i="7" s="1"/>
  <c r="H863" i="7"/>
  <c r="P863" i="7" s="1"/>
  <c r="H903" i="7"/>
  <c r="N903" i="7" s="1"/>
  <c r="H945" i="7"/>
  <c r="N945" i="7" s="1"/>
  <c r="H971" i="7"/>
  <c r="P971" i="7" s="1"/>
  <c r="I983" i="7" a="1"/>
  <c r="I983" i="7" s="1"/>
  <c r="L997" i="7"/>
  <c r="M997" i="7"/>
  <c r="L1147" i="7"/>
  <c r="K1147" i="7" a="1"/>
  <c r="K1147" i="7" s="1"/>
  <c r="L1170" i="7"/>
  <c r="H1170" i="7"/>
  <c r="N1170" i="7" s="1"/>
  <c r="L1219" i="7"/>
  <c r="M1219" i="7"/>
  <c r="J1233" i="7" a="1"/>
  <c r="J1233" i="7" s="1"/>
  <c r="M1233" i="7"/>
  <c r="K1281" i="7" a="1"/>
  <c r="K1281" i="7" s="1"/>
  <c r="J1281" i="7" a="1"/>
  <c r="J1281" i="7" s="1"/>
  <c r="L1303" i="7"/>
  <c r="I1303" i="7" a="1"/>
  <c r="I1303" i="7" s="1"/>
  <c r="L1327" i="7"/>
  <c r="H1327" i="7"/>
  <c r="N1327" i="7" s="1"/>
  <c r="L1405" i="7"/>
  <c r="K1405" i="7" a="1"/>
  <c r="K1405" i="7" s="1"/>
  <c r="J1405" i="7" a="1"/>
  <c r="J1405" i="7" s="1"/>
  <c r="H1405" i="7"/>
  <c r="P1405" i="7" s="1"/>
  <c r="Z8" i="8"/>
  <c r="Y8" i="8"/>
  <c r="I578" i="7" a="1"/>
  <c r="I578" i="7" s="1"/>
  <c r="L588" i="7"/>
  <c r="J594" i="7" a="1"/>
  <c r="J594" i="7" s="1"/>
  <c r="I610" i="7" a="1"/>
  <c r="I610" i="7" s="1"/>
  <c r="K635" i="7" a="1"/>
  <c r="K635" i="7" s="1"/>
  <c r="I639" i="7" a="1"/>
  <c r="I639" i="7" s="1"/>
  <c r="I655" i="7" a="1"/>
  <c r="I655" i="7" s="1"/>
  <c r="J669" i="7" a="1"/>
  <c r="J669" i="7" s="1"/>
  <c r="K675" i="7" a="1"/>
  <c r="K675" i="7" s="1"/>
  <c r="M683" i="7"/>
  <c r="J698" i="7" a="1"/>
  <c r="J698" i="7" s="1"/>
  <c r="I706" i="7" a="1"/>
  <c r="I706" i="7" s="1"/>
  <c r="K707" i="7" a="1"/>
  <c r="K707" i="7" s="1"/>
  <c r="H715" i="7"/>
  <c r="N715" i="7" s="1"/>
  <c r="I730" i="7" a="1"/>
  <c r="I730" i="7" s="1"/>
  <c r="J739" i="7" a="1"/>
  <c r="J739" i="7" s="1"/>
  <c r="H747" i="7"/>
  <c r="N747" i="7" s="1"/>
  <c r="J759" i="7" a="1"/>
  <c r="J759" i="7" s="1"/>
  <c r="J770" i="7" a="1"/>
  <c r="J770" i="7" s="1"/>
  <c r="I783" i="7" a="1"/>
  <c r="I783" i="7" s="1"/>
  <c r="L789" i="7"/>
  <c r="L793" i="7"/>
  <c r="K800" i="7" a="1"/>
  <c r="K800" i="7" s="1"/>
  <c r="H805" i="7"/>
  <c r="N805" i="7" s="1"/>
  <c r="K806" i="7" a="1"/>
  <c r="K806" i="7" s="1"/>
  <c r="K813" i="7" a="1"/>
  <c r="K813" i="7" s="1"/>
  <c r="J839" i="7" a="1"/>
  <c r="J839" i="7" s="1"/>
  <c r="L841" i="7"/>
  <c r="J853" i="7" a="1"/>
  <c r="J853" i="7" s="1"/>
  <c r="I855" i="7" a="1"/>
  <c r="I855" i="7" s="1"/>
  <c r="L860" i="7"/>
  <c r="I863" i="7" a="1"/>
  <c r="I863" i="7" s="1"/>
  <c r="K866" i="7" a="1"/>
  <c r="K866" i="7" s="1"/>
  <c r="H870" i="7"/>
  <c r="P870" i="7" s="1"/>
  <c r="I878" i="7" a="1"/>
  <c r="I878" i="7" s="1"/>
  <c r="I903" i="7" a="1"/>
  <c r="I903" i="7" s="1"/>
  <c r="H927" i="7"/>
  <c r="N927" i="7" s="1"/>
  <c r="H935" i="7"/>
  <c r="N935" i="7" s="1"/>
  <c r="K945" i="7" a="1"/>
  <c r="K945" i="7" s="1"/>
  <c r="K971" i="7" a="1"/>
  <c r="K971" i="7" s="1"/>
  <c r="I979" i="7" a="1"/>
  <c r="I979" i="7" s="1"/>
  <c r="L993" i="7"/>
  <c r="K993" i="7" a="1"/>
  <c r="K993" i="7" s="1"/>
  <c r="J997" i="7" a="1"/>
  <c r="J997" i="7" s="1"/>
  <c r="I1027" i="7" a="1"/>
  <c r="I1027" i="7" s="1"/>
  <c r="L1035" i="7"/>
  <c r="J1035" i="7" a="1"/>
  <c r="J1035" i="7" s="1"/>
  <c r="H1049" i="7"/>
  <c r="N1049" i="7" s="1"/>
  <c r="L1115" i="7"/>
  <c r="M1115" i="7"/>
  <c r="L1132" i="7"/>
  <c r="H1147" i="7"/>
  <c r="N1147" i="7" s="1"/>
  <c r="I1217" i="7" a="1"/>
  <c r="I1217" i="7" s="1"/>
  <c r="M1217" i="7"/>
  <c r="K1273" i="7" a="1"/>
  <c r="K1273" i="7" s="1"/>
  <c r="J1273" i="7" a="1"/>
  <c r="J1273" i="7" s="1"/>
  <c r="M1353" i="7"/>
  <c r="J1353" i="7" a="1"/>
  <c r="J1353" i="7" s="1"/>
  <c r="L1359" i="7"/>
  <c r="J1359" i="7" a="1"/>
  <c r="J1359" i="7" s="1"/>
  <c r="L1427" i="7"/>
  <c r="J1427" i="7" a="1"/>
  <c r="J1427" i="7" s="1"/>
  <c r="I1427" i="7" a="1"/>
  <c r="I1427" i="7" s="1"/>
  <c r="M1427" i="7"/>
  <c r="K1427" i="7" a="1"/>
  <c r="K1427" i="7" s="1"/>
  <c r="Z193" i="8"/>
  <c r="Y193" i="8"/>
  <c r="Z293" i="8"/>
  <c r="Y293" i="8"/>
  <c r="L989" i="7"/>
  <c r="K989" i="7" a="1"/>
  <c r="K989" i="7" s="1"/>
  <c r="M1013" i="7"/>
  <c r="J1013" i="7" a="1"/>
  <c r="J1013" i="7" s="1"/>
  <c r="L1033" i="7"/>
  <c r="I1033" i="7" a="1"/>
  <c r="I1033" i="7" s="1"/>
  <c r="M1145" i="7"/>
  <c r="I1145" i="7" a="1"/>
  <c r="I1145" i="7" s="1"/>
  <c r="H1180" i="7"/>
  <c r="N1180" i="7" s="1"/>
  <c r="L1184" i="7"/>
  <c r="H1217" i="7"/>
  <c r="N1217" i="7" s="1"/>
  <c r="H1249" i="7"/>
  <c r="N1249" i="7" s="1"/>
  <c r="H1252" i="7"/>
  <c r="N1252" i="7" s="1"/>
  <c r="L1261" i="7"/>
  <c r="I1261" i="7" a="1"/>
  <c r="I1261" i="7" s="1"/>
  <c r="L1269" i="7"/>
  <c r="K1269" i="7" a="1"/>
  <c r="K1269" i="7" s="1"/>
  <c r="L1301" i="7"/>
  <c r="H1301" i="7"/>
  <c r="P1301" i="7" s="1"/>
  <c r="M1301" i="7"/>
  <c r="I1309" i="7" a="1"/>
  <c r="I1309" i="7" s="1"/>
  <c r="H1324" i="7"/>
  <c r="N1324" i="7" s="1"/>
  <c r="M1324" i="7"/>
  <c r="H1359" i="7"/>
  <c r="P1359" i="7" s="1"/>
  <c r="M1419" i="7"/>
  <c r="I1419" i="7" a="1"/>
  <c r="I1419" i="7" s="1"/>
  <c r="H1427" i="7"/>
  <c r="P1427" i="7" s="1"/>
  <c r="Y67" i="8"/>
  <c r="Z67" i="8"/>
  <c r="Y76" i="8"/>
  <c r="Z76" i="8"/>
  <c r="Y116" i="8"/>
  <c r="Z116" i="8"/>
  <c r="Z292" i="8"/>
  <c r="Y292" i="8"/>
  <c r="I552" i="7" a="1"/>
  <c r="I552" i="7" s="1"/>
  <c r="J576" i="7" a="1"/>
  <c r="J576" i="7" s="1"/>
  <c r="J578" i="7" a="1"/>
  <c r="J578" i="7" s="1"/>
  <c r="J586" i="7" a="1"/>
  <c r="J586" i="7" s="1"/>
  <c r="K594" i="7" a="1"/>
  <c r="K594" i="7" s="1"/>
  <c r="J603" i="7" a="1"/>
  <c r="J603" i="7" s="1"/>
  <c r="L606" i="7"/>
  <c r="K610" i="7" a="1"/>
  <c r="K610" i="7" s="1"/>
  <c r="M639" i="7"/>
  <c r="M647" i="7"/>
  <c r="M655" i="7"/>
  <c r="J658" i="7" a="1"/>
  <c r="J658" i="7" s="1"/>
  <c r="J661" i="7" a="1"/>
  <c r="J661" i="7" s="1"/>
  <c r="I681" i="7" a="1"/>
  <c r="I681" i="7" s="1"/>
  <c r="H691" i="7"/>
  <c r="N691" i="7" s="1"/>
  <c r="H699" i="7"/>
  <c r="N699" i="7" s="1"/>
  <c r="K715" i="7" a="1"/>
  <c r="K715" i="7" s="1"/>
  <c r="K721" i="7" a="1"/>
  <c r="K721" i="7" s="1"/>
  <c r="M739" i="7"/>
  <c r="K747" i="7" a="1"/>
  <c r="K747" i="7" s="1"/>
  <c r="K753" i="7" a="1"/>
  <c r="K753" i="7" s="1"/>
  <c r="H758" i="7"/>
  <c r="P758" i="7" s="1"/>
  <c r="M759" i="7"/>
  <c r="I767" i="7" a="1"/>
  <c r="I767" i="7" s="1"/>
  <c r="K774" i="7" a="1"/>
  <c r="K774" i="7" s="1"/>
  <c r="I782" i="7" a="1"/>
  <c r="I782" i="7" s="1"/>
  <c r="K783" i="7" a="1"/>
  <c r="K783" i="7" s="1"/>
  <c r="K790" i="7" a="1"/>
  <c r="K790" i="7" s="1"/>
  <c r="J799" i="7" a="1"/>
  <c r="J799" i="7" s="1"/>
  <c r="J805" i="7" a="1"/>
  <c r="J805" i="7" s="1"/>
  <c r="L818" i="7"/>
  <c r="H822" i="7"/>
  <c r="P822" i="7" s="1"/>
  <c r="K834" i="7" a="1"/>
  <c r="K834" i="7" s="1"/>
  <c r="M839" i="7"/>
  <c r="M847" i="7"/>
  <c r="K861" i="7" a="1"/>
  <c r="K861" i="7" s="1"/>
  <c r="M863" i="7"/>
  <c r="H896" i="7"/>
  <c r="N896" i="7" s="1"/>
  <c r="K903" i="7" a="1"/>
  <c r="K903" i="7" s="1"/>
  <c r="I911" i="7" a="1"/>
  <c r="I911" i="7" s="1"/>
  <c r="H923" i="7"/>
  <c r="N923" i="7" s="1"/>
  <c r="K931" i="7" a="1"/>
  <c r="K931" i="7" s="1"/>
  <c r="M935" i="7"/>
  <c r="H943" i="7"/>
  <c r="N943" i="7" s="1"/>
  <c r="I949" i="7" a="1"/>
  <c r="I949" i="7" s="1"/>
  <c r="I959" i="7" a="1"/>
  <c r="I959" i="7" s="1"/>
  <c r="J961" i="7" a="1"/>
  <c r="J961" i="7" s="1"/>
  <c r="K975" i="7" a="1"/>
  <c r="K975" i="7" s="1"/>
  <c r="L981" i="7"/>
  <c r="I981" i="7" a="1"/>
  <c r="I981" i="7" s="1"/>
  <c r="I985" i="7" a="1"/>
  <c r="I985" i="7" s="1"/>
  <c r="I989" i="7" a="1"/>
  <c r="I989" i="7" s="1"/>
  <c r="J1003" i="7" a="1"/>
  <c r="J1003" i="7" s="1"/>
  <c r="I1013" i="7" a="1"/>
  <c r="I1013" i="7" s="1"/>
  <c r="K1049" i="7" a="1"/>
  <c r="K1049" i="7" s="1"/>
  <c r="L1065" i="7"/>
  <c r="J1068" i="7" a="1"/>
  <c r="J1068" i="7" s="1"/>
  <c r="K1076" i="7" a="1"/>
  <c r="K1076" i="7" s="1"/>
  <c r="L1076" i="7"/>
  <c r="I1089" i="7" a="1"/>
  <c r="I1089" i="7" s="1"/>
  <c r="H1095" i="7"/>
  <c r="P1095" i="7" s="1"/>
  <c r="H1100" i="7"/>
  <c r="N1100" i="7" s="1"/>
  <c r="J1104" i="7" a="1"/>
  <c r="J1104" i="7" s="1"/>
  <c r="I1115" i="7" a="1"/>
  <c r="I1115" i="7" s="1"/>
  <c r="I1130" i="7" a="1"/>
  <c r="I1130" i="7" s="1"/>
  <c r="J1145" i="7" a="1"/>
  <c r="J1145" i="7" s="1"/>
  <c r="I1168" i="7" a="1"/>
  <c r="I1168" i="7" s="1"/>
  <c r="L1196" i="7"/>
  <c r="H1196" i="7"/>
  <c r="N1196" i="7" s="1"/>
  <c r="L1200" i="7"/>
  <c r="M1205" i="7"/>
  <c r="J1217" i="7" a="1"/>
  <c r="J1217" i="7" s="1"/>
  <c r="J1219" i="7" a="1"/>
  <c r="J1219" i="7" s="1"/>
  <c r="I1225" i="7" a="1"/>
  <c r="I1225" i="7" s="1"/>
  <c r="L1242" i="7"/>
  <c r="I1249" i="7" a="1"/>
  <c r="I1249" i="7" s="1"/>
  <c r="M1261" i="7"/>
  <c r="I1269" i="7" a="1"/>
  <c r="I1269" i="7" s="1"/>
  <c r="L1279" i="7"/>
  <c r="K1279" i="7" a="1"/>
  <c r="K1279" i="7" s="1"/>
  <c r="H1279" i="7"/>
  <c r="N1279" i="7" s="1"/>
  <c r="L1283" i="7"/>
  <c r="I1283" i="7" a="1"/>
  <c r="I1283" i="7" s="1"/>
  <c r="M1293" i="7"/>
  <c r="K1297" i="7" a="1"/>
  <c r="K1297" i="7" s="1"/>
  <c r="J1297" i="7" a="1"/>
  <c r="J1297" i="7" s="1"/>
  <c r="I1301" i="7" a="1"/>
  <c r="I1301" i="7" s="1"/>
  <c r="J1305" i="7" a="1"/>
  <c r="J1305" i="7" s="1"/>
  <c r="H1315" i="7"/>
  <c r="N1315" i="7" s="1"/>
  <c r="L1325" i="7"/>
  <c r="M1325" i="7"/>
  <c r="M1327" i="7"/>
  <c r="L1351" i="7"/>
  <c r="H1351" i="7"/>
  <c r="L1355" i="7"/>
  <c r="J1355" i="7" a="1"/>
  <c r="J1355" i="7" s="1"/>
  <c r="L1357" i="7"/>
  <c r="I1357" i="7" a="1"/>
  <c r="I1357" i="7" s="1"/>
  <c r="I1359" i="7" a="1"/>
  <c r="I1359" i="7" s="1"/>
  <c r="N1385" i="7"/>
  <c r="P1385" i="7"/>
  <c r="M1395" i="7"/>
  <c r="H1395" i="7"/>
  <c r="N1395" i="7" s="1"/>
  <c r="J1399" i="7" a="1"/>
  <c r="J1399" i="7" s="1"/>
  <c r="I1407" i="7" a="1"/>
  <c r="I1407" i="7" s="1"/>
  <c r="K1407" i="7" a="1"/>
  <c r="K1407" i="7" s="1"/>
  <c r="H1419" i="7"/>
  <c r="N1419" i="7" s="1"/>
  <c r="M1465" i="7"/>
  <c r="I1465" i="7" a="1"/>
  <c r="I1465" i="7" s="1"/>
  <c r="H1465" i="7"/>
  <c r="N1465" i="7" s="1"/>
  <c r="K1465" i="7" a="1"/>
  <c r="K1465" i="7" s="1"/>
  <c r="J1465" i="7" a="1"/>
  <c r="J1465" i="7" s="1"/>
  <c r="Z114" i="8"/>
  <c r="Y114" i="8"/>
  <c r="Z299" i="8"/>
  <c r="Y299" i="8"/>
  <c r="K642" i="7" a="1"/>
  <c r="K642" i="7" s="1"/>
  <c r="K661" i="7" a="1"/>
  <c r="K661" i="7" s="1"/>
  <c r="I666" i="7" a="1"/>
  <c r="I666" i="7" s="1"/>
  <c r="J691" i="7" a="1"/>
  <c r="J691" i="7" s="1"/>
  <c r="J699" i="7" a="1"/>
  <c r="J699" i="7" s="1"/>
  <c r="K799" i="7" a="1"/>
  <c r="K799" i="7" s="1"/>
  <c r="I812" i="7" a="1"/>
  <c r="I812" i="7" s="1"/>
  <c r="J828" i="7" a="1"/>
  <c r="J828" i="7" s="1"/>
  <c r="K855" i="7" a="1"/>
  <c r="K855" i="7" s="1"/>
  <c r="I876" i="7" a="1"/>
  <c r="I876" i="7" s="1"/>
  <c r="M903" i="7"/>
  <c r="J911" i="7" a="1"/>
  <c r="J911" i="7" s="1"/>
  <c r="K923" i="7" a="1"/>
  <c r="K923" i="7" s="1"/>
  <c r="M931" i="7"/>
  <c r="K943" i="7" a="1"/>
  <c r="K943" i="7" s="1"/>
  <c r="J959" i="7" a="1"/>
  <c r="J959" i="7" s="1"/>
  <c r="K961" i="7" a="1"/>
  <c r="K961" i="7" s="1"/>
  <c r="M975" i="7"/>
  <c r="M1003" i="7"/>
  <c r="L1009" i="7"/>
  <c r="I1009" i="7" a="1"/>
  <c r="I1009" i="7" s="1"/>
  <c r="K1013" i="7" a="1"/>
  <c r="K1013" i="7" s="1"/>
  <c r="J1033" i="7" a="1"/>
  <c r="J1033" i="7" s="1"/>
  <c r="L1054" i="7"/>
  <c r="J1054" i="7" a="1"/>
  <c r="J1054" i="7" s="1"/>
  <c r="L1059" i="7"/>
  <c r="H1059" i="7"/>
  <c r="P1059" i="7" s="1"/>
  <c r="L1104" i="7"/>
  <c r="J1115" i="7" a="1"/>
  <c r="J1115" i="7" s="1"/>
  <c r="L1127" i="7"/>
  <c r="I1127" i="7" a="1"/>
  <c r="I1127" i="7" s="1"/>
  <c r="L1130" i="7"/>
  <c r="K1145" i="7" a="1"/>
  <c r="K1145" i="7" s="1"/>
  <c r="K1177" i="7" a="1"/>
  <c r="K1177" i="7" s="1"/>
  <c r="J1177" i="7" a="1"/>
  <c r="J1177" i="7" s="1"/>
  <c r="K1217" i="7" a="1"/>
  <c r="K1217" i="7" s="1"/>
  <c r="K1219" i="7" a="1"/>
  <c r="K1219" i="7" s="1"/>
  <c r="M1225" i="7"/>
  <c r="L1234" i="7"/>
  <c r="L1239" i="7"/>
  <c r="K1239" i="7" a="1"/>
  <c r="K1239" i="7" s="1"/>
  <c r="L1243" i="7"/>
  <c r="J1243" i="7" a="1"/>
  <c r="J1243" i="7" s="1"/>
  <c r="K1249" i="7" a="1"/>
  <c r="K1249" i="7" s="1"/>
  <c r="K1262" i="7" a="1"/>
  <c r="K1262" i="7" s="1"/>
  <c r="L1262" i="7"/>
  <c r="J1315" i="7" a="1"/>
  <c r="J1315" i="7" s="1"/>
  <c r="H1319" i="7"/>
  <c r="N1319" i="7" s="1"/>
  <c r="L1333" i="7"/>
  <c r="K1333" i="7" a="1"/>
  <c r="K1333" i="7" s="1"/>
  <c r="H1333" i="7"/>
  <c r="P1333" i="7" s="1"/>
  <c r="K1359" i="7" a="1"/>
  <c r="K1359" i="7" s="1"/>
  <c r="I1403" i="7" a="1"/>
  <c r="I1403" i="7" s="1"/>
  <c r="H1412" i="7"/>
  <c r="N1412" i="7" s="1"/>
  <c r="H1415" i="7"/>
  <c r="N1415" i="7" s="1"/>
  <c r="H1439" i="7"/>
  <c r="P1439" i="7" s="1"/>
  <c r="L1452" i="7"/>
  <c r="H1456" i="7"/>
  <c r="N1456" i="7" s="1"/>
  <c r="H1487" i="7"/>
  <c r="P1487" i="7" s="1"/>
  <c r="L1490" i="7"/>
  <c r="H1499" i="7"/>
  <c r="N1499" i="7" s="1"/>
  <c r="Z2" i="8"/>
  <c r="AA2" i="8" s="1"/>
  <c r="Y12" i="8"/>
  <c r="AA12" i="8" s="1"/>
  <c r="Y47" i="8"/>
  <c r="AA47" i="8" s="1"/>
  <c r="Y69" i="8"/>
  <c r="AA69" i="8" s="1"/>
  <c r="Y81" i="8"/>
  <c r="AA81" i="8" s="1"/>
  <c r="Y105" i="8"/>
  <c r="AA105" i="8" s="1"/>
  <c r="Z120" i="8"/>
  <c r="AA120" i="8" s="1"/>
  <c r="Y139" i="8"/>
  <c r="AA139" i="8" s="1"/>
  <c r="Z178" i="8"/>
  <c r="AA178" i="8" s="1"/>
  <c r="Y179" i="8"/>
  <c r="AA179" i="8" s="1"/>
  <c r="Z197" i="8"/>
  <c r="AA197" i="8" s="1"/>
  <c r="Z202" i="8"/>
  <c r="AA202" i="8" s="1"/>
  <c r="Z225" i="8"/>
  <c r="AA225" i="8" s="1"/>
  <c r="Y226" i="8"/>
  <c r="AA226" i="8" s="1"/>
  <c r="Z229" i="8"/>
  <c r="AA229" i="8" s="1"/>
  <c r="Y275" i="8"/>
  <c r="AA275" i="8" s="1"/>
  <c r="Z369" i="8"/>
  <c r="AA369" i="8" s="1"/>
  <c r="Y384" i="8"/>
  <c r="AA384" i="8" s="1"/>
  <c r="Y465" i="8"/>
  <c r="AA465" i="8" s="1"/>
  <c r="Y525" i="8"/>
  <c r="Z525" i="8"/>
  <c r="Z597" i="8"/>
  <c r="AA597" i="8" s="1"/>
  <c r="Y669" i="8"/>
  <c r="Z669" i="8"/>
  <c r="Z676" i="8"/>
  <c r="Y676" i="8"/>
  <c r="Y971" i="8"/>
  <c r="Z971" i="8"/>
  <c r="Z1120" i="8"/>
  <c r="Y1120" i="8"/>
  <c r="Y1259" i="8"/>
  <c r="Z1259" i="8"/>
  <c r="Y1297" i="8"/>
  <c r="Z1297" i="8"/>
  <c r="I1439" i="7" a="1"/>
  <c r="I1439" i="7" s="1"/>
  <c r="I1487" i="7" a="1"/>
  <c r="I1487" i="7" s="1"/>
  <c r="Z592" i="8"/>
  <c r="Y592" i="8"/>
  <c r="Z833" i="8"/>
  <c r="Y833" i="8"/>
  <c r="Z1128" i="8"/>
  <c r="Y1128" i="8"/>
  <c r="Z1270" i="8"/>
  <c r="Y1270" i="8"/>
  <c r="K1403" i="7" a="1"/>
  <c r="K1403" i="7" s="1"/>
  <c r="H1420" i="7"/>
  <c r="N1420" i="7" s="1"/>
  <c r="I1423" i="7" a="1"/>
  <c r="I1423" i="7" s="1"/>
  <c r="J1439" i="7" a="1"/>
  <c r="J1439" i="7" s="1"/>
  <c r="H1442" i="7"/>
  <c r="N1442" i="7" s="1"/>
  <c r="K1453" i="7" a="1"/>
  <c r="K1453" i="7" s="1"/>
  <c r="I1467" i="7" a="1"/>
  <c r="I1467" i="7" s="1"/>
  <c r="J1484" i="7" a="1"/>
  <c r="J1484" i="7" s="1"/>
  <c r="J1487" i="7" a="1"/>
  <c r="J1487" i="7" s="1"/>
  <c r="H1491" i="7"/>
  <c r="P1491" i="7" s="1"/>
  <c r="H1495" i="7"/>
  <c r="N1495" i="7" s="1"/>
  <c r="Z14" i="8"/>
  <c r="AA14" i="8" s="1"/>
  <c r="Y59" i="8"/>
  <c r="AA59" i="8" s="1"/>
  <c r="Y83" i="8"/>
  <c r="AA83" i="8" s="1"/>
  <c r="Z127" i="8"/>
  <c r="AA127" i="8" s="1"/>
  <c r="Y129" i="8"/>
  <c r="AA129" i="8" s="1"/>
  <c r="Z156" i="8"/>
  <c r="AA156" i="8" s="1"/>
  <c r="Y157" i="8"/>
  <c r="AA157" i="8" s="1"/>
  <c r="Y181" i="8"/>
  <c r="AA181" i="8" s="1"/>
  <c r="Y186" i="8"/>
  <c r="AA186" i="8" s="1"/>
  <c r="Y217" i="8"/>
  <c r="AA217" i="8" s="1"/>
  <c r="Y239" i="8"/>
  <c r="AA239" i="8" s="1"/>
  <c r="Y256" i="8"/>
  <c r="AA256" i="8" s="1"/>
  <c r="Y276" i="8"/>
  <c r="AA276" i="8" s="1"/>
  <c r="Y417" i="8"/>
  <c r="Z424" i="8"/>
  <c r="AA424" i="8" s="1"/>
  <c r="Y426" i="8"/>
  <c r="AA426" i="8" s="1"/>
  <c r="Z499" i="8"/>
  <c r="Y499" i="8"/>
  <c r="Z556" i="8"/>
  <c r="Y556" i="8"/>
  <c r="Z616" i="8"/>
  <c r="Y616" i="8"/>
  <c r="Y639" i="8"/>
  <c r="Z639" i="8"/>
  <c r="Z840" i="8"/>
  <c r="Y840" i="8"/>
  <c r="Y854" i="8"/>
  <c r="Z854" i="8"/>
  <c r="Z880" i="8"/>
  <c r="Y880" i="8"/>
  <c r="Z966" i="8"/>
  <c r="Y966" i="8"/>
  <c r="H1373" i="7"/>
  <c r="P1373" i="7" s="1"/>
  <c r="I1377" i="7" a="1"/>
  <c r="I1377" i="7" s="1"/>
  <c r="M1403" i="7"/>
  <c r="H1409" i="7"/>
  <c r="N1409" i="7" s="1"/>
  <c r="J1423" i="7" a="1"/>
  <c r="J1423" i="7" s="1"/>
  <c r="H1466" i="7"/>
  <c r="N1466" i="7" s="1"/>
  <c r="J1467" i="7" a="1"/>
  <c r="J1467" i="7" s="1"/>
  <c r="I1479" i="7" a="1"/>
  <c r="I1479" i="7" s="1"/>
  <c r="H1483" i="7"/>
  <c r="N1483" i="7" s="1"/>
  <c r="L1484" i="7"/>
  <c r="L1487" i="7"/>
  <c r="I1491" i="7" a="1"/>
  <c r="I1491" i="7" s="1"/>
  <c r="Y16" i="8"/>
  <c r="AA16" i="8" s="1"/>
  <c r="Y32" i="8"/>
  <c r="AA32" i="8" s="1"/>
  <c r="Y100" i="8"/>
  <c r="AA100" i="8" s="1"/>
  <c r="Y107" i="8"/>
  <c r="AA107" i="8" s="1"/>
  <c r="Z158" i="8"/>
  <c r="AA158" i="8" s="1"/>
  <c r="Z209" i="8"/>
  <c r="AA209" i="8" s="1"/>
  <c r="Y219" i="8"/>
  <c r="AA219" i="8" s="1"/>
  <c r="Z231" i="8"/>
  <c r="AA231" i="8" s="1"/>
  <c r="Y233" i="8"/>
  <c r="AA233" i="8" s="1"/>
  <c r="Y257" i="8"/>
  <c r="AA257" i="8" s="1"/>
  <c r="Y264" i="8"/>
  <c r="AA264" i="8" s="1"/>
  <c r="Z278" i="8"/>
  <c r="AA278" i="8" s="1"/>
  <c r="Z417" i="8"/>
  <c r="Z557" i="8"/>
  <c r="Y557" i="8"/>
  <c r="Z588" i="8"/>
  <c r="Y588" i="8"/>
  <c r="Y600" i="8"/>
  <c r="Z600" i="8"/>
  <c r="Z605" i="8"/>
  <c r="Y605" i="8"/>
  <c r="Z708" i="8"/>
  <c r="Y708" i="8"/>
  <c r="Z716" i="8"/>
  <c r="Y716" i="8"/>
  <c r="Z1075" i="8"/>
  <c r="Y1075" i="8"/>
  <c r="Z1171" i="8"/>
  <c r="Y1171" i="8"/>
  <c r="Z286" i="8"/>
  <c r="Y286" i="8"/>
  <c r="Y410" i="8"/>
  <c r="AA410" i="8" s="1"/>
  <c r="Z497" i="8"/>
  <c r="AA497" i="8" s="1"/>
  <c r="Z544" i="8"/>
  <c r="Y544" i="8"/>
  <c r="Y799" i="8"/>
  <c r="Z799" i="8"/>
  <c r="Y1040" i="8"/>
  <c r="Z1040" i="8"/>
  <c r="Y1165" i="8"/>
  <c r="Z1165" i="8"/>
  <c r="Y1230" i="8"/>
  <c r="Z1230" i="8"/>
  <c r="Y1417" i="8"/>
  <c r="Z1417" i="8"/>
  <c r="Y429" i="8"/>
  <c r="Z429" i="8"/>
  <c r="Z628" i="8"/>
  <c r="Y628" i="8"/>
  <c r="Z704" i="8"/>
  <c r="Y704" i="8"/>
  <c r="Z857" i="8"/>
  <c r="Y857" i="8"/>
  <c r="Y1005" i="8"/>
  <c r="Z1005" i="8"/>
  <c r="Y1027" i="8"/>
  <c r="Z1027" i="8"/>
  <c r="Y1053" i="8"/>
  <c r="Z1053" i="8"/>
  <c r="Z1070" i="8"/>
  <c r="Y1070" i="8"/>
  <c r="Y1107" i="8"/>
  <c r="Z1107" i="8"/>
  <c r="Y1237" i="8"/>
  <c r="Z1237" i="8"/>
  <c r="K1373" i="7" a="1"/>
  <c r="K1373" i="7" s="1"/>
  <c r="Z321" i="8"/>
  <c r="AA321" i="8" s="1"/>
  <c r="Z345" i="8"/>
  <c r="AA345" i="8" s="1"/>
  <c r="Y381" i="8"/>
  <c r="AA381" i="8" s="1"/>
  <c r="Z463" i="8"/>
  <c r="AA463" i="8" s="1"/>
  <c r="Z552" i="8"/>
  <c r="Y552" i="8"/>
  <c r="Z584" i="8"/>
  <c r="Y584" i="8"/>
  <c r="Z636" i="8"/>
  <c r="Y636" i="8"/>
  <c r="Z652" i="8"/>
  <c r="Y652" i="8"/>
  <c r="Z977" i="8"/>
  <c r="Y977" i="8"/>
  <c r="Z1246" i="8"/>
  <c r="Y1246" i="8"/>
  <c r="Z385" i="8"/>
  <c r="Y385" i="8"/>
  <c r="Y472" i="8"/>
  <c r="Z472" i="8"/>
  <c r="Y481" i="8"/>
  <c r="Z481" i="8"/>
  <c r="Z685" i="8"/>
  <c r="Y685" i="8"/>
  <c r="Y948" i="8"/>
  <c r="Z948" i="8"/>
  <c r="Y1000" i="8"/>
  <c r="Z1000" i="8"/>
  <c r="Y1064" i="8"/>
  <c r="Z1064" i="8"/>
  <c r="Y1401" i="8"/>
  <c r="Z1401" i="8"/>
  <c r="Y573" i="8"/>
  <c r="AA573" i="8" s="1"/>
  <c r="Y672" i="8"/>
  <c r="AA672" i="8" s="1"/>
  <c r="Y696" i="8"/>
  <c r="AA696" i="8" s="1"/>
  <c r="Y792" i="8"/>
  <c r="AA792" i="8" s="1"/>
  <c r="Z861" i="8"/>
  <c r="AA861" i="8" s="1"/>
  <c r="Z892" i="8"/>
  <c r="AA892" i="8" s="1"/>
  <c r="Y1021" i="8"/>
  <c r="Z1021" i="8"/>
  <c r="Y1052" i="8"/>
  <c r="AA1052" i="8" s="1"/>
  <c r="Y1071" i="8"/>
  <c r="AA1071" i="8" s="1"/>
  <c r="Z1091" i="8"/>
  <c r="AA1091" i="8" s="1"/>
  <c r="Y1096" i="8"/>
  <c r="AA1096" i="8" s="1"/>
  <c r="Y1164" i="8"/>
  <c r="AA1164" i="8" s="1"/>
  <c r="Y1198" i="8"/>
  <c r="AA1198" i="8" s="1"/>
  <c r="Y1203" i="8"/>
  <c r="Z1203" i="8"/>
  <c r="Z1231" i="8"/>
  <c r="AA1231" i="8" s="1"/>
  <c r="Y1286" i="8"/>
  <c r="Z1286" i="8"/>
  <c r="Z1330" i="8"/>
  <c r="Y1330" i="8"/>
  <c r="Y1446" i="8"/>
  <c r="AA1446" i="8" s="1"/>
  <c r="Y1457" i="8"/>
  <c r="Z1457" i="8"/>
  <c r="Y1337" i="8"/>
  <c r="Z1337" i="8"/>
  <c r="Y1475" i="8"/>
  <c r="Z1475" i="8"/>
  <c r="Z596" i="8"/>
  <c r="Y596" i="8"/>
  <c r="Y735" i="8"/>
  <c r="Z735" i="8"/>
  <c r="Z863" i="8"/>
  <c r="Y863" i="8"/>
  <c r="Z1087" i="8"/>
  <c r="Y1087" i="8"/>
  <c r="Y1353" i="8"/>
  <c r="Z1353" i="8"/>
  <c r="Y1358" i="8"/>
  <c r="AA1358" i="8" s="1"/>
  <c r="Y1379" i="8"/>
  <c r="Z1379" i="8"/>
  <c r="Y1414" i="8"/>
  <c r="AA1414" i="8" s="1"/>
  <c r="Z1425" i="8"/>
  <c r="AA1425" i="8" s="1"/>
  <c r="Y1442" i="8"/>
  <c r="Z1442" i="8"/>
  <c r="Z1068" i="8"/>
  <c r="Y1068" i="8"/>
  <c r="Y1449" i="8"/>
  <c r="Z1449" i="8"/>
  <c r="Y1487" i="8"/>
  <c r="Z1487" i="8"/>
  <c r="Y784" i="8"/>
  <c r="AA784" i="8" s="1"/>
  <c r="Z839" i="8"/>
  <c r="Y839" i="8"/>
  <c r="Z940" i="8"/>
  <c r="AA940" i="8" s="1"/>
  <c r="Z979" i="8"/>
  <c r="AA979" i="8" s="1"/>
  <c r="Y999" i="8"/>
  <c r="AA999" i="8" s="1"/>
  <c r="Y1039" i="8"/>
  <c r="AA1039" i="8" s="1"/>
  <c r="Y1139" i="8"/>
  <c r="AA1139" i="8" s="1"/>
  <c r="Y1149" i="8"/>
  <c r="Z1149" i="8"/>
  <c r="Z1192" i="8"/>
  <c r="AA1192" i="8" s="1"/>
  <c r="Y1238" i="8"/>
  <c r="AA1238" i="8" s="1"/>
  <c r="Z1265" i="8"/>
  <c r="AA1265" i="8" s="1"/>
  <c r="Z1289" i="8"/>
  <c r="AA1289" i="8" s="1"/>
  <c r="Y1354" i="8"/>
  <c r="Z1354" i="8"/>
  <c r="Z1394" i="8"/>
  <c r="Y1394" i="8"/>
  <c r="Y1465" i="8"/>
  <c r="Z1465" i="8"/>
  <c r="Y1483" i="8"/>
  <c r="Z1483" i="8"/>
  <c r="Z572" i="8"/>
  <c r="AA572" i="8" s="1"/>
  <c r="Y1046" i="8"/>
  <c r="Z1046" i="8"/>
  <c r="Y1085" i="8"/>
  <c r="Z1085" i="8"/>
  <c r="Z1136" i="8"/>
  <c r="Y1136" i="8"/>
  <c r="Y1315" i="8"/>
  <c r="Z1315" i="8"/>
  <c r="Y990" i="8"/>
  <c r="Z990" i="8"/>
  <c r="Z1030" i="8"/>
  <c r="Y1030" i="8"/>
  <c r="Z1126" i="8"/>
  <c r="Y1126" i="8"/>
  <c r="Z1202" i="8"/>
  <c r="Y1202" i="8"/>
  <c r="Y1361" i="8"/>
  <c r="Z1361" i="8"/>
  <c r="Y1423" i="8"/>
  <c r="Z1423" i="8"/>
  <c r="J75" i="9"/>
  <c r="M75" i="9" s="1"/>
  <c r="Y1419" i="8"/>
  <c r="Z1419" i="8"/>
  <c r="Y1451" i="8"/>
  <c r="Z1451" i="8"/>
  <c r="Y1481" i="8"/>
  <c r="Z1481" i="8"/>
  <c r="J48" i="9"/>
  <c r="M48" i="9" s="1"/>
  <c r="J71" i="9"/>
  <c r="M71" i="9" s="1"/>
  <c r="J90" i="9"/>
  <c r="M90" i="9" s="1"/>
  <c r="J94" i="9"/>
  <c r="M94" i="9" s="1"/>
  <c r="J98" i="9"/>
  <c r="M98" i="9" s="1"/>
  <c r="J109" i="9"/>
  <c r="M109" i="9" s="1"/>
  <c r="J124" i="9"/>
  <c r="M124" i="9" s="1"/>
  <c r="J128" i="9"/>
  <c r="M128" i="9" s="1"/>
  <c r="J132" i="9"/>
  <c r="M132" i="9" s="1"/>
  <c r="J139" i="9"/>
  <c r="M139" i="9" s="1"/>
  <c r="J166" i="9"/>
  <c r="M166" i="9" s="1"/>
  <c r="J248" i="9"/>
  <c r="M248" i="9" s="1"/>
  <c r="J282" i="9"/>
  <c r="M282" i="9" s="1"/>
  <c r="J289" i="9"/>
  <c r="M289" i="9" s="1"/>
  <c r="J316" i="9"/>
  <c r="M316" i="9" s="1"/>
  <c r="J320" i="9"/>
  <c r="M320" i="9" s="1"/>
  <c r="J335" i="9"/>
  <c r="M335" i="9" s="1"/>
  <c r="J339" i="9"/>
  <c r="M339" i="9" s="1"/>
  <c r="J177" i="9"/>
  <c r="M177" i="9" s="1"/>
  <c r="J181" i="9"/>
  <c r="M181" i="9" s="1"/>
  <c r="J777" i="9"/>
  <c r="M777" i="9" s="1"/>
  <c r="J163" i="9"/>
  <c r="M163" i="9" s="1"/>
  <c r="J301" i="9"/>
  <c r="M301" i="9" s="1"/>
  <c r="J305" i="9"/>
  <c r="M305" i="9" s="1"/>
  <c r="J313" i="9"/>
  <c r="M313" i="9" s="1"/>
  <c r="J317" i="9"/>
  <c r="M317" i="9" s="1"/>
  <c r="J321" i="9"/>
  <c r="M321" i="9" s="1"/>
  <c r="J539" i="9"/>
  <c r="M539" i="9" s="1"/>
  <c r="J547" i="9"/>
  <c r="M547" i="9" s="1"/>
  <c r="J53" i="9"/>
  <c r="M53" i="9" s="1"/>
  <c r="J80" i="9"/>
  <c r="M80" i="9" s="1"/>
  <c r="J103" i="9"/>
  <c r="M103" i="9" s="1"/>
  <c r="J156" i="9"/>
  <c r="M156" i="9" s="1"/>
  <c r="J160" i="9"/>
  <c r="M160" i="9" s="1"/>
  <c r="J164" i="9"/>
  <c r="M164" i="9" s="1"/>
  <c r="J174" i="9"/>
  <c r="M174" i="9" s="1"/>
  <c r="J178" i="9"/>
  <c r="M178" i="9" s="1"/>
  <c r="J409" i="9"/>
  <c r="M409" i="9" s="1"/>
  <c r="J457" i="9"/>
  <c r="M457" i="9" s="1"/>
  <c r="J460" i="9"/>
  <c r="M460" i="9" s="1"/>
  <c r="J630" i="9"/>
  <c r="M630" i="9" s="1"/>
  <c r="J660" i="9"/>
  <c r="M660" i="9" s="1"/>
  <c r="J724" i="9"/>
  <c r="M724" i="9" s="1"/>
  <c r="J46" i="9"/>
  <c r="M46" i="9" s="1"/>
  <c r="J88" i="9"/>
  <c r="M88" i="9" s="1"/>
  <c r="J92" i="9"/>
  <c r="M92" i="9" s="1"/>
  <c r="J96" i="9"/>
  <c r="M96" i="9" s="1"/>
  <c r="J100" i="9"/>
  <c r="M100" i="9" s="1"/>
  <c r="J107" i="9"/>
  <c r="M107" i="9" s="1"/>
  <c r="J122" i="9"/>
  <c r="M122" i="9" s="1"/>
  <c r="J126" i="9"/>
  <c r="M126" i="9" s="1"/>
  <c r="J130" i="9"/>
  <c r="M130" i="9" s="1"/>
  <c r="J145" i="9"/>
  <c r="M145" i="9" s="1"/>
  <c r="J171" i="9"/>
  <c r="M171" i="9" s="1"/>
  <c r="J190" i="9"/>
  <c r="M190" i="9" s="1"/>
  <c r="J194" i="9"/>
  <c r="M194" i="9" s="1"/>
  <c r="J198" i="9"/>
  <c r="M198" i="9" s="1"/>
  <c r="J216" i="9"/>
  <c r="M216" i="9" s="1"/>
  <c r="J220" i="9"/>
  <c r="M220" i="9" s="1"/>
  <c r="J224" i="9"/>
  <c r="M224" i="9" s="1"/>
  <c r="J228" i="9"/>
  <c r="M228" i="9" s="1"/>
  <c r="J239" i="9"/>
  <c r="M239" i="9" s="1"/>
  <c r="J246" i="9"/>
  <c r="M246" i="9" s="1"/>
  <c r="J272" i="9"/>
  <c r="M272" i="9" s="1"/>
  <c r="J298" i="9"/>
  <c r="M298" i="9" s="1"/>
  <c r="J306" i="9"/>
  <c r="M306" i="9" s="1"/>
  <c r="J310" i="9"/>
  <c r="M310" i="9" s="1"/>
  <c r="J330" i="9"/>
  <c r="M330" i="9" s="1"/>
  <c r="J337" i="9"/>
  <c r="M337" i="9" s="1"/>
  <c r="J406" i="9"/>
  <c r="M406" i="9" s="1"/>
  <c r="J464" i="9"/>
  <c r="M464" i="9" s="1"/>
  <c r="J467" i="9"/>
  <c r="M467" i="9" s="1"/>
  <c r="J611" i="9"/>
  <c r="M611" i="9" s="1"/>
  <c r="J81" i="9"/>
  <c r="M81" i="9" s="1"/>
  <c r="J299" i="9"/>
  <c r="M299" i="9" s="1"/>
  <c r="J303" i="9"/>
  <c r="M303" i="9" s="1"/>
  <c r="J315" i="9"/>
  <c r="M315" i="9" s="1"/>
  <c r="J319" i="9"/>
  <c r="M319" i="9" s="1"/>
  <c r="J323" i="9"/>
  <c r="M323" i="9" s="1"/>
  <c r="J400" i="9"/>
  <c r="M400" i="9" s="1"/>
  <c r="J443" i="9"/>
  <c r="M443" i="9" s="1"/>
  <c r="J51" i="9"/>
  <c r="M51" i="9" s="1"/>
  <c r="J55" i="9"/>
  <c r="M55" i="9" s="1"/>
  <c r="J63" i="9"/>
  <c r="M63" i="9" s="1"/>
  <c r="J78" i="9"/>
  <c r="M78" i="9" s="1"/>
  <c r="J131" i="9"/>
  <c r="M131" i="9" s="1"/>
  <c r="J135" i="9"/>
  <c r="M135" i="9" s="1"/>
  <c r="J154" i="9"/>
  <c r="M154" i="9" s="1"/>
  <c r="J158" i="9"/>
  <c r="M158" i="9" s="1"/>
  <c r="J162" i="9"/>
  <c r="M162" i="9" s="1"/>
  <c r="J176" i="9"/>
  <c r="M176" i="9" s="1"/>
  <c r="J184" i="9"/>
  <c r="M184" i="9" s="1"/>
  <c r="J195" i="9"/>
  <c r="M195" i="9" s="1"/>
  <c r="J210" i="9"/>
  <c r="M210" i="9" s="1"/>
  <c r="J534" i="9"/>
  <c r="M534" i="9" s="1"/>
  <c r="J740" i="9"/>
  <c r="M740" i="9" s="1"/>
  <c r="J1334" i="9"/>
  <c r="M1334" i="9" s="1"/>
  <c r="J1338" i="9"/>
  <c r="M1338" i="9" s="1"/>
  <c r="J1357" i="9"/>
  <c r="M1357" i="9" s="1"/>
  <c r="J1361" i="9"/>
  <c r="M1361" i="9" s="1"/>
  <c r="J1384" i="9"/>
  <c r="M1384" i="9" s="1"/>
  <c r="J1399" i="9"/>
  <c r="M1399" i="9" s="1"/>
  <c r="J348" i="9"/>
  <c r="M348" i="9" s="1"/>
  <c r="J367" i="9"/>
  <c r="M367" i="9" s="1"/>
  <c r="J378" i="9"/>
  <c r="M378" i="9" s="1"/>
  <c r="J382" i="9"/>
  <c r="M382" i="9" s="1"/>
  <c r="J386" i="9"/>
  <c r="M386" i="9" s="1"/>
  <c r="J436" i="9"/>
  <c r="M436" i="9" s="1"/>
  <c r="J470" i="9"/>
  <c r="M470" i="9" s="1"/>
  <c r="J488" i="9"/>
  <c r="M488" i="9" s="1"/>
  <c r="J495" i="9"/>
  <c r="M495" i="9" s="1"/>
  <c r="J506" i="9"/>
  <c r="M506" i="9" s="1"/>
  <c r="J510" i="9"/>
  <c r="M510" i="9" s="1"/>
  <c r="J514" i="9"/>
  <c r="M514" i="9" s="1"/>
  <c r="J535" i="9"/>
  <c r="M535" i="9" s="1"/>
  <c r="J549" i="9"/>
  <c r="M549" i="9" s="1"/>
  <c r="J571" i="9"/>
  <c r="M571" i="9" s="1"/>
  <c r="J575" i="9"/>
  <c r="M575" i="9" s="1"/>
  <c r="J582" i="9"/>
  <c r="M582" i="9" s="1"/>
  <c r="J589" i="9"/>
  <c r="M589" i="9" s="1"/>
  <c r="J596" i="9"/>
  <c r="M596" i="9" s="1"/>
  <c r="J624" i="9"/>
  <c r="M624" i="9" s="1"/>
  <c r="J635" i="9"/>
  <c r="M635" i="9" s="1"/>
  <c r="J664" i="9"/>
  <c r="M664" i="9" s="1"/>
  <c r="J685" i="9"/>
  <c r="M685" i="9" s="1"/>
  <c r="J704" i="9"/>
  <c r="M704" i="9" s="1"/>
  <c r="J775" i="9"/>
  <c r="M775" i="9" s="1"/>
  <c r="J803" i="9"/>
  <c r="M803" i="9" s="1"/>
  <c r="J806" i="9"/>
  <c r="M806" i="9" s="1"/>
  <c r="J813" i="9"/>
  <c r="M813" i="9" s="1"/>
  <c r="J834" i="9"/>
  <c r="M834" i="9" s="1"/>
  <c r="J844" i="9"/>
  <c r="M844" i="9" s="1"/>
  <c r="J903" i="9"/>
  <c r="M903" i="9" s="1"/>
  <c r="J921" i="9"/>
  <c r="M921" i="9" s="1"/>
  <c r="J958" i="9"/>
  <c r="M958" i="9" s="1"/>
  <c r="J970" i="9"/>
  <c r="M970" i="9" s="1"/>
  <c r="J973" i="9"/>
  <c r="M973" i="9" s="1"/>
  <c r="J1327" i="9"/>
  <c r="M1327" i="9" s="1"/>
  <c r="L90" i="10"/>
  <c r="L108" i="10"/>
  <c r="L120" i="10"/>
  <c r="L278" i="10"/>
  <c r="J1027" i="9"/>
  <c r="M1027" i="9" s="1"/>
  <c r="J1037" i="9"/>
  <c r="M1037" i="9" s="1"/>
  <c r="J1042" i="9"/>
  <c r="M1042" i="9" s="1"/>
  <c r="J1244" i="9"/>
  <c r="M1244" i="9" s="1"/>
  <c r="J1248" i="9"/>
  <c r="M1248" i="9" s="1"/>
  <c r="J1252" i="9"/>
  <c r="M1252" i="9" s="1"/>
  <c r="J1256" i="9"/>
  <c r="M1256" i="9" s="1"/>
  <c r="J1260" i="9"/>
  <c r="M1260" i="9" s="1"/>
  <c r="J1264" i="9"/>
  <c r="M1264" i="9" s="1"/>
  <c r="J1268" i="9"/>
  <c r="M1268" i="9" s="1"/>
  <c r="J1272" i="9"/>
  <c r="M1272" i="9" s="1"/>
  <c r="J1276" i="9"/>
  <c r="M1276" i="9" s="1"/>
  <c r="J1280" i="9"/>
  <c r="M1280" i="9" s="1"/>
  <c r="J1284" i="9"/>
  <c r="M1284" i="9" s="1"/>
  <c r="J1288" i="9"/>
  <c r="M1288" i="9" s="1"/>
  <c r="J1331" i="9"/>
  <c r="M1331" i="9" s="1"/>
  <c r="J1335" i="9"/>
  <c r="M1335" i="9" s="1"/>
  <c r="J1358" i="9"/>
  <c r="M1358" i="9" s="1"/>
  <c r="J1385" i="9"/>
  <c r="M1385" i="9" s="1"/>
  <c r="J1400" i="9"/>
  <c r="M1400" i="9" s="1"/>
  <c r="J1439" i="9"/>
  <c r="M1439" i="9" s="1"/>
  <c r="I8" i="10"/>
  <c r="L20" i="10"/>
  <c r="I44" i="10"/>
  <c r="I57" i="10"/>
  <c r="I63" i="10"/>
  <c r="L66" i="10"/>
  <c r="I103" i="10"/>
  <c r="I132" i="10"/>
  <c r="I138" i="10"/>
  <c r="I195" i="10"/>
  <c r="I212" i="10"/>
  <c r="I352" i="10"/>
  <c r="I389" i="10"/>
  <c r="J349" i="9"/>
  <c r="M349" i="9" s="1"/>
  <c r="J353" i="9"/>
  <c r="M353" i="9" s="1"/>
  <c r="J368" i="9"/>
  <c r="M368" i="9" s="1"/>
  <c r="J379" i="9"/>
  <c r="M379" i="9" s="1"/>
  <c r="J383" i="9"/>
  <c r="M383" i="9" s="1"/>
  <c r="J437" i="9"/>
  <c r="M437" i="9" s="1"/>
  <c r="J444" i="9"/>
  <c r="M444" i="9" s="1"/>
  <c r="J471" i="9"/>
  <c r="M471" i="9" s="1"/>
  <c r="J496" i="9"/>
  <c r="M496" i="9" s="1"/>
  <c r="J507" i="9"/>
  <c r="M507" i="9" s="1"/>
  <c r="J511" i="9"/>
  <c r="M511" i="9" s="1"/>
  <c r="J515" i="9"/>
  <c r="M515" i="9" s="1"/>
  <c r="J529" i="9"/>
  <c r="M529" i="9" s="1"/>
  <c r="J536" i="9"/>
  <c r="M536" i="9" s="1"/>
  <c r="J568" i="9"/>
  <c r="M568" i="9" s="1"/>
  <c r="J572" i="9"/>
  <c r="M572" i="9" s="1"/>
  <c r="J576" i="9"/>
  <c r="M576" i="9" s="1"/>
  <c r="J583" i="9"/>
  <c r="M583" i="9" s="1"/>
  <c r="J597" i="9"/>
  <c r="M597" i="9" s="1"/>
  <c r="J636" i="9"/>
  <c r="M636" i="9" s="1"/>
  <c r="J682" i="9"/>
  <c r="M682" i="9" s="1"/>
  <c r="J807" i="9"/>
  <c r="M807" i="9" s="1"/>
  <c r="J835" i="9"/>
  <c r="M835" i="9" s="1"/>
  <c r="J838" i="9"/>
  <c r="M838" i="9" s="1"/>
  <c r="J845" i="9"/>
  <c r="M845" i="9" s="1"/>
  <c r="J866" i="9"/>
  <c r="M866" i="9" s="1"/>
  <c r="J876" i="9"/>
  <c r="M876" i="9" s="1"/>
  <c r="J922" i="9"/>
  <c r="M922" i="9" s="1"/>
  <c r="J925" i="9"/>
  <c r="M925" i="9" s="1"/>
  <c r="J937" i="9"/>
  <c r="M937" i="9" s="1"/>
  <c r="J974" i="9"/>
  <c r="M974" i="9" s="1"/>
  <c r="J1351" i="9"/>
  <c r="M1351" i="9" s="1"/>
  <c r="J1433" i="9"/>
  <c r="M1433" i="9" s="1"/>
  <c r="I24" i="10"/>
  <c r="I61" i="10"/>
  <c r="I70" i="10"/>
  <c r="I73" i="10"/>
  <c r="I81" i="10"/>
  <c r="I109" i="10"/>
  <c r="I121" i="10"/>
  <c r="I124" i="10"/>
  <c r="I152" i="10"/>
  <c r="I155" i="10"/>
  <c r="I162" i="10"/>
  <c r="I210" i="10"/>
  <c r="I222" i="10"/>
  <c r="I235" i="10"/>
  <c r="I256" i="10"/>
  <c r="I335" i="10"/>
  <c r="I342" i="10"/>
  <c r="I386" i="10"/>
  <c r="J756" i="9"/>
  <c r="M756" i="9" s="1"/>
  <c r="J856" i="9"/>
  <c r="M856" i="9" s="1"/>
  <c r="J947" i="9"/>
  <c r="M947" i="9" s="1"/>
  <c r="J956" i="9"/>
  <c r="M956" i="9" s="1"/>
  <c r="J995" i="9"/>
  <c r="M995" i="9" s="1"/>
  <c r="J1005" i="9"/>
  <c r="M1005" i="9" s="1"/>
  <c r="J1010" i="9"/>
  <c r="M1010" i="9" s="1"/>
  <c r="J1020" i="9"/>
  <c r="M1020" i="9" s="1"/>
  <c r="J1025" i="9"/>
  <c r="M1025" i="9" s="1"/>
  <c r="J1030" i="9"/>
  <c r="M1030" i="9" s="1"/>
  <c r="J1035" i="9"/>
  <c r="M1035" i="9" s="1"/>
  <c r="J1237" i="9"/>
  <c r="M1237" i="9" s="1"/>
  <c r="J1245" i="9"/>
  <c r="M1245" i="9" s="1"/>
  <c r="J1249" i="9"/>
  <c r="M1249" i="9" s="1"/>
  <c r="J1253" i="9"/>
  <c r="M1253" i="9" s="1"/>
  <c r="J1261" i="9"/>
  <c r="M1261" i="9" s="1"/>
  <c r="J1332" i="9"/>
  <c r="M1332" i="9" s="1"/>
  <c r="J1336" i="9"/>
  <c r="M1336" i="9" s="1"/>
  <c r="J1359" i="9"/>
  <c r="M1359" i="9" s="1"/>
  <c r="J1386" i="9"/>
  <c r="M1386" i="9" s="1"/>
  <c r="J1401" i="9"/>
  <c r="M1401" i="9" s="1"/>
  <c r="J343" i="9"/>
  <c r="M343" i="9" s="1"/>
  <c r="J346" i="9"/>
  <c r="M346" i="9" s="1"/>
  <c r="J350" i="9"/>
  <c r="M350" i="9" s="1"/>
  <c r="J354" i="9"/>
  <c r="M354" i="9" s="1"/>
  <c r="J376" i="9"/>
  <c r="M376" i="9" s="1"/>
  <c r="J380" i="9"/>
  <c r="M380" i="9" s="1"/>
  <c r="J431" i="9"/>
  <c r="M431" i="9" s="1"/>
  <c r="J472" i="9"/>
  <c r="M472" i="9" s="1"/>
  <c r="J486" i="9"/>
  <c r="M486" i="9" s="1"/>
  <c r="J508" i="9"/>
  <c r="M508" i="9" s="1"/>
  <c r="J512" i="9"/>
  <c r="M512" i="9" s="1"/>
  <c r="J516" i="9"/>
  <c r="M516" i="9" s="1"/>
  <c r="J530" i="9"/>
  <c r="M530" i="9" s="1"/>
  <c r="J558" i="9"/>
  <c r="M558" i="9" s="1"/>
  <c r="J569" i="9"/>
  <c r="M569" i="9" s="1"/>
  <c r="J573" i="9"/>
  <c r="M573" i="9" s="1"/>
  <c r="J584" i="9"/>
  <c r="M584" i="9" s="1"/>
  <c r="J633" i="9"/>
  <c r="M633" i="9" s="1"/>
  <c r="J637" i="9"/>
  <c r="M637" i="9" s="1"/>
  <c r="J651" i="9"/>
  <c r="M651" i="9" s="1"/>
  <c r="J770" i="9"/>
  <c r="M770" i="9" s="1"/>
  <c r="J780" i="9"/>
  <c r="M780" i="9" s="1"/>
  <c r="J839" i="9"/>
  <c r="M839" i="9" s="1"/>
  <c r="J867" i="9"/>
  <c r="M867" i="9" s="1"/>
  <c r="J870" i="9"/>
  <c r="M870" i="9" s="1"/>
  <c r="J877" i="9"/>
  <c r="M877" i="9" s="1"/>
  <c r="J898" i="9"/>
  <c r="M898" i="9" s="1"/>
  <c r="J908" i="9"/>
  <c r="M908" i="9" s="1"/>
  <c r="J926" i="9"/>
  <c r="M926" i="9" s="1"/>
  <c r="J938" i="9"/>
  <c r="M938" i="9" s="1"/>
  <c r="J941" i="9"/>
  <c r="M941" i="9" s="1"/>
  <c r="J953" i="9"/>
  <c r="M953" i="9" s="1"/>
  <c r="J1049" i="9"/>
  <c r="M1049" i="9" s="1"/>
  <c r="L12" i="10"/>
  <c r="L76" i="10"/>
  <c r="I309" i="10"/>
  <c r="I322" i="10"/>
  <c r="I353" i="10"/>
  <c r="J788" i="9"/>
  <c r="M788" i="9" s="1"/>
  <c r="J888" i="9"/>
  <c r="M888" i="9" s="1"/>
  <c r="J963" i="9"/>
  <c r="M963" i="9" s="1"/>
  <c r="J972" i="9"/>
  <c r="M972" i="9" s="1"/>
  <c r="J988" i="9"/>
  <c r="M988" i="9" s="1"/>
  <c r="J993" i="9"/>
  <c r="M993" i="9" s="1"/>
  <c r="J998" i="9"/>
  <c r="M998" i="9" s="1"/>
  <c r="J1003" i="9"/>
  <c r="M1003" i="9" s="1"/>
  <c r="J1018" i="9"/>
  <c r="M1018" i="9" s="1"/>
  <c r="J1033" i="9"/>
  <c r="M1033" i="9" s="1"/>
  <c r="J1250" i="9"/>
  <c r="M1250" i="9" s="1"/>
  <c r="J1254" i="9"/>
  <c r="M1254" i="9" s="1"/>
  <c r="J1258" i="9"/>
  <c r="M1258" i="9" s="1"/>
  <c r="J1262" i="9"/>
  <c r="M1262" i="9" s="1"/>
  <c r="J1333" i="9"/>
  <c r="M1333" i="9" s="1"/>
  <c r="J1337" i="9"/>
  <c r="M1337" i="9" s="1"/>
  <c r="J1360" i="9"/>
  <c r="M1360" i="9" s="1"/>
  <c r="J1383" i="9"/>
  <c r="M1383" i="9" s="1"/>
  <c r="J1402" i="9"/>
  <c r="M1402" i="9" s="1"/>
  <c r="J1428" i="9"/>
  <c r="M1428" i="9" s="1"/>
  <c r="J1434" i="9"/>
  <c r="M1434" i="9" s="1"/>
  <c r="L7" i="10"/>
  <c r="I22" i="10"/>
  <c r="I25" i="10"/>
  <c r="I39" i="10"/>
  <c r="L42" i="10"/>
  <c r="I68" i="10"/>
  <c r="I110" i="10"/>
  <c r="I122" i="10"/>
  <c r="I147" i="10"/>
  <c r="I177" i="10"/>
  <c r="I184" i="10"/>
  <c r="L202" i="10"/>
  <c r="I205" i="10"/>
  <c r="L226" i="10"/>
  <c r="I240" i="10"/>
  <c r="L246" i="10"/>
  <c r="I257" i="10"/>
  <c r="L266" i="10"/>
  <c r="I326" i="10"/>
  <c r="I357" i="10"/>
  <c r="I363" i="10"/>
  <c r="J366" i="9"/>
  <c r="M366" i="9" s="1"/>
  <c r="J377" i="9"/>
  <c r="M377" i="9" s="1"/>
  <c r="J385" i="9"/>
  <c r="M385" i="9" s="1"/>
  <c r="J418" i="9"/>
  <c r="M418" i="9" s="1"/>
  <c r="J494" i="9"/>
  <c r="M494" i="9" s="1"/>
  <c r="J505" i="9"/>
  <c r="M505" i="9" s="1"/>
  <c r="J509" i="9"/>
  <c r="M509" i="9" s="1"/>
  <c r="J513" i="9"/>
  <c r="M513" i="9" s="1"/>
  <c r="J517" i="9"/>
  <c r="M517" i="9" s="1"/>
  <c r="J531" i="9"/>
  <c r="M531" i="9" s="1"/>
  <c r="J548" i="9"/>
  <c r="M548" i="9" s="1"/>
  <c r="J559" i="9"/>
  <c r="M559" i="9" s="1"/>
  <c r="J570" i="9"/>
  <c r="M570" i="9" s="1"/>
  <c r="J574" i="9"/>
  <c r="M574" i="9" s="1"/>
  <c r="J595" i="9"/>
  <c r="M595" i="9" s="1"/>
  <c r="J634" i="9"/>
  <c r="M634" i="9" s="1"/>
  <c r="J670" i="9"/>
  <c r="M670" i="9" s="1"/>
  <c r="J684" i="9"/>
  <c r="M684" i="9" s="1"/>
  <c r="J688" i="9"/>
  <c r="M688" i="9" s="1"/>
  <c r="J771" i="9"/>
  <c r="M771" i="9" s="1"/>
  <c r="J774" i="9"/>
  <c r="M774" i="9" s="1"/>
  <c r="J781" i="9"/>
  <c r="M781" i="9" s="1"/>
  <c r="J802" i="9"/>
  <c r="M802" i="9" s="1"/>
  <c r="J812" i="9"/>
  <c r="M812" i="9" s="1"/>
  <c r="J871" i="9"/>
  <c r="M871" i="9" s="1"/>
  <c r="J899" i="9"/>
  <c r="M899" i="9" s="1"/>
  <c r="J902" i="9"/>
  <c r="M902" i="9" s="1"/>
  <c r="J909" i="9"/>
  <c r="M909" i="9" s="1"/>
  <c r="J912" i="9"/>
  <c r="M912" i="9" s="1"/>
  <c r="J942" i="9"/>
  <c r="M942" i="9" s="1"/>
  <c r="J954" i="9"/>
  <c r="M954" i="9" s="1"/>
  <c r="J957" i="9"/>
  <c r="M957" i="9" s="1"/>
  <c r="J969" i="9"/>
  <c r="M969" i="9" s="1"/>
  <c r="J1395" i="9"/>
  <c r="M1395" i="9" s="1"/>
  <c r="J1472" i="9"/>
  <c r="M1472" i="9" s="1"/>
  <c r="J1476" i="9"/>
  <c r="M1476" i="9" s="1"/>
  <c r="J1480" i="9"/>
  <c r="M1480" i="9" s="1"/>
  <c r="J1484" i="9"/>
  <c r="M1484" i="9" s="1"/>
  <c r="J1488" i="9"/>
  <c r="M1488" i="9" s="1"/>
  <c r="J1492" i="9"/>
  <c r="M1492" i="9" s="1"/>
  <c r="J1496" i="9"/>
  <c r="M1496" i="9" s="1"/>
  <c r="J1500" i="9"/>
  <c r="M1500" i="9" s="1"/>
  <c r="I13" i="10"/>
  <c r="I56" i="10"/>
  <c r="I77" i="10"/>
  <c r="I102" i="10"/>
  <c r="I174" i="10"/>
  <c r="I194" i="10"/>
  <c r="I211" i="10"/>
  <c r="I347" i="10"/>
  <c r="I373" i="10"/>
  <c r="I395" i="10"/>
  <c r="H3" i="7"/>
  <c r="L5" i="7"/>
  <c r="J11" i="7" a="1"/>
  <c r="J11" i="7" s="1"/>
  <c r="I4" i="7" a="1"/>
  <c r="I4" i="7" s="1"/>
  <c r="H27" i="7"/>
  <c r="P27" i="7" s="1"/>
  <c r="H30" i="7"/>
  <c r="N30" i="7" s="1"/>
  <c r="K45" i="7" a="1"/>
  <c r="K45" i="7" s="1"/>
  <c r="I3" i="7" a="1"/>
  <c r="I3" i="7" s="1"/>
  <c r="L11" i="7"/>
  <c r="H20" i="7"/>
  <c r="N20" i="7" s="1"/>
  <c r="L21" i="7"/>
  <c r="I30" i="7" a="1"/>
  <c r="I30" i="7" s="1"/>
  <c r="K31" i="7" a="1"/>
  <c r="K31" i="7" s="1"/>
  <c r="H35" i="7"/>
  <c r="H36" i="7"/>
  <c r="N36" i="7" s="1"/>
  <c r="H43" i="7"/>
  <c r="P43" i="7" s="1"/>
  <c r="J44" i="7" a="1"/>
  <c r="J44" i="7" s="1"/>
  <c r="L45" i="7"/>
  <c r="K56" i="7" a="1"/>
  <c r="K56" i="7" s="1"/>
  <c r="J59" i="7" a="1"/>
  <c r="J59" i="7" s="1"/>
  <c r="J62" i="7" a="1"/>
  <c r="J62" i="7" s="1"/>
  <c r="J73" i="7" a="1"/>
  <c r="J73" i="7" s="1"/>
  <c r="L75" i="7"/>
  <c r="I81" i="7" a="1"/>
  <c r="I81" i="7" s="1"/>
  <c r="J3" i="7" a="1"/>
  <c r="J3" i="7" s="1"/>
  <c r="L4" i="7"/>
  <c r="L9" i="7"/>
  <c r="I16" i="7" a="1"/>
  <c r="I16" i="7" s="1"/>
  <c r="I20" i="7" a="1"/>
  <c r="I20" i="7" s="1"/>
  <c r="J25" i="7" a="1"/>
  <c r="J25" i="7" s="1"/>
  <c r="K28" i="7" a="1"/>
  <c r="K28" i="7" s="1"/>
  <c r="L31" i="7"/>
  <c r="I36" i="7" a="1"/>
  <c r="I36" i="7" s="1"/>
  <c r="J43" i="7" a="1"/>
  <c r="J43" i="7" s="1"/>
  <c r="K53" i="7" a="1"/>
  <c r="K53" i="7" s="1"/>
  <c r="K54" i="7" a="1"/>
  <c r="K54" i="7" s="1"/>
  <c r="L56" i="7"/>
  <c r="K57" i="7" a="1"/>
  <c r="K57" i="7" s="1"/>
  <c r="L63" i="7"/>
  <c r="L64" i="7"/>
  <c r="K66" i="7" a="1"/>
  <c r="K66" i="7" s="1"/>
  <c r="H72" i="7"/>
  <c r="P72" i="7" s="1"/>
  <c r="K73" i="7" a="1"/>
  <c r="K73" i="7" s="1"/>
  <c r="M75" i="7"/>
  <c r="H78" i="7"/>
  <c r="J81" i="7" a="1"/>
  <c r="J81" i="7" s="1"/>
  <c r="M82" i="7"/>
  <c r="M85" i="7"/>
  <c r="M86" i="7"/>
  <c r="K89" i="7" a="1"/>
  <c r="K89" i="7" s="1"/>
  <c r="L95" i="7"/>
  <c r="M96" i="7"/>
  <c r="H107" i="7"/>
  <c r="N107" i="7" s="1"/>
  <c r="J110" i="7" a="1"/>
  <c r="J110" i="7" s="1"/>
  <c r="M111" i="7"/>
  <c r="I113" i="7" a="1"/>
  <c r="I113" i="7" s="1"/>
  <c r="J114" i="7" a="1"/>
  <c r="J114" i="7" s="1"/>
  <c r="L115" i="7"/>
  <c r="I118" i="7" a="1"/>
  <c r="I118" i="7" s="1"/>
  <c r="I121" i="7" a="1"/>
  <c r="I121" i="7" s="1"/>
  <c r="H126" i="7"/>
  <c r="H127" i="7"/>
  <c r="N127" i="7" s="1"/>
  <c r="J129" i="7" a="1"/>
  <c r="J129" i="7" s="1"/>
  <c r="J134" i="7" a="1"/>
  <c r="J134" i="7" s="1"/>
  <c r="J142" i="7" a="1"/>
  <c r="J142" i="7" s="1"/>
  <c r="H151" i="7"/>
  <c r="N151" i="7" s="1"/>
  <c r="L155" i="7"/>
  <c r="H158" i="7"/>
  <c r="P158" i="7" s="1"/>
  <c r="M159" i="7"/>
  <c r="K161" i="7" a="1"/>
  <c r="K161" i="7" s="1"/>
  <c r="H163" i="7"/>
  <c r="N163" i="7" s="1"/>
  <c r="I165" i="7" a="1"/>
  <c r="I165" i="7" s="1"/>
  <c r="I169" i="7" a="1"/>
  <c r="I169" i="7" s="1"/>
  <c r="H174" i="7"/>
  <c r="K178" i="7" a="1"/>
  <c r="K178" i="7" s="1"/>
  <c r="K182" i="7" a="1"/>
  <c r="K182" i="7" s="1"/>
  <c r="J186" i="7" a="1"/>
  <c r="J186" i="7" s="1"/>
  <c r="L188" i="7"/>
  <c r="I190" i="7" a="1"/>
  <c r="I190" i="7" s="1"/>
  <c r="K193" i="7" a="1"/>
  <c r="K193" i="7" s="1"/>
  <c r="J198" i="7" a="1"/>
  <c r="J198" i="7" s="1"/>
  <c r="I200" i="7" a="1"/>
  <c r="I200" i="7" s="1"/>
  <c r="K201" i="7" a="1"/>
  <c r="K201" i="7" s="1"/>
  <c r="I209" i="7" a="1"/>
  <c r="I209" i="7" s="1"/>
  <c r="K213" i="7" a="1"/>
  <c r="K213" i="7" s="1"/>
  <c r="M214" i="7"/>
  <c r="J218" i="7" a="1"/>
  <c r="J218" i="7" s="1"/>
  <c r="K222" i="7" a="1"/>
  <c r="K222" i="7" s="1"/>
  <c r="K224" i="7" a="1"/>
  <c r="K224" i="7" s="1"/>
  <c r="I230" i="7" a="1"/>
  <c r="I230" i="7" s="1"/>
  <c r="J233" i="7" a="1"/>
  <c r="J233" i="7" s="1"/>
  <c r="L238" i="7"/>
  <c r="H238" i="7"/>
  <c r="P238" i="7" s="1"/>
  <c r="I246" i="7" a="1"/>
  <c r="I246" i="7" s="1"/>
  <c r="K253" i="7" a="1"/>
  <c r="K253" i="7" s="1"/>
  <c r="I264" i="7" a="1"/>
  <c r="I264" i="7" s="1"/>
  <c r="J266" i="7" a="1"/>
  <c r="J266" i="7" s="1"/>
  <c r="J282" i="7" a="1"/>
  <c r="J282" i="7" s="1"/>
  <c r="I285" i="7" a="1"/>
  <c r="I285" i="7" s="1"/>
  <c r="I294" i="7" a="1"/>
  <c r="I294" i="7" s="1"/>
  <c r="L310" i="7"/>
  <c r="H310" i="7"/>
  <c r="P310" i="7" s="1"/>
  <c r="I310" i="7" a="1"/>
  <c r="I310" i="7" s="1"/>
  <c r="L374" i="7"/>
  <c r="H374" i="7"/>
  <c r="P374" i="7" s="1"/>
  <c r="K374" i="7" a="1"/>
  <c r="K374" i="7" s="1"/>
  <c r="I374" i="7" a="1"/>
  <c r="I374" i="7" s="1"/>
  <c r="L406" i="7"/>
  <c r="H406" i="7"/>
  <c r="P406" i="7" s="1"/>
  <c r="K406" i="7" a="1"/>
  <c r="K406" i="7" s="1"/>
  <c r="I406" i="7" a="1"/>
  <c r="I406" i="7" s="1"/>
  <c r="K14" i="7" a="1"/>
  <c r="K14" i="7" s="1"/>
  <c r="J30" i="7" a="1"/>
  <c r="J30" i="7" s="1"/>
  <c r="K94" i="7" a="1"/>
  <c r="K94" i="7" s="1"/>
  <c r="M95" i="7"/>
  <c r="M115" i="7"/>
  <c r="J118" i="7" a="1"/>
  <c r="J118" i="7" s="1"/>
  <c r="K128" i="7" a="1"/>
  <c r="K128" i="7" s="1"/>
  <c r="K138" i="7" a="1"/>
  <c r="K138" i="7" s="1"/>
  <c r="K166" i="7" a="1"/>
  <c r="K166" i="7" s="1"/>
  <c r="K170" i="7" a="1"/>
  <c r="K170" i="7" s="1"/>
  <c r="J177" i="7" a="1"/>
  <c r="J177" i="7" s="1"/>
  <c r="J190" i="7" a="1"/>
  <c r="J190" i="7" s="1"/>
  <c r="K210" i="7" a="1"/>
  <c r="K210" i="7" s="1"/>
  <c r="J230" i="7" a="1"/>
  <c r="J230" i="7" s="1"/>
  <c r="K233" i="7" a="1"/>
  <c r="K233" i="7" s="1"/>
  <c r="K242" i="7" a="1"/>
  <c r="K242" i="7" s="1"/>
  <c r="K246" i="7" a="1"/>
  <c r="K246" i="7" s="1"/>
  <c r="L254" i="7"/>
  <c r="I254" i="7" a="1"/>
  <c r="I254" i="7" s="1"/>
  <c r="M258" i="7"/>
  <c r="M261" i="7"/>
  <c r="K261" i="7" a="1"/>
  <c r="K261" i="7" s="1"/>
  <c r="J273" i="7" a="1"/>
  <c r="J273" i="7" s="1"/>
  <c r="K302" i="7" a="1"/>
  <c r="K302" i="7" s="1"/>
  <c r="L313" i="7"/>
  <c r="J313" i="7" a="1"/>
  <c r="J313" i="7" s="1"/>
  <c r="K313" i="7" a="1"/>
  <c r="K313" i="7" s="1"/>
  <c r="I326" i="7" a="1"/>
  <c r="I326" i="7" s="1"/>
  <c r="M346" i="7"/>
  <c r="J346" i="7" a="1"/>
  <c r="J346" i="7" s="1"/>
  <c r="L442" i="7"/>
  <c r="K442" i="7" a="1"/>
  <c r="K442" i="7" s="1"/>
  <c r="J442" i="7" a="1"/>
  <c r="J442" i="7" s="1"/>
  <c r="I442" i="7" a="1"/>
  <c r="I442" i="7" s="1"/>
  <c r="H442" i="7"/>
  <c r="M442" i="7"/>
  <c r="L27" i="7"/>
  <c r="K44" i="7" a="1"/>
  <c r="K44" i="7" s="1"/>
  <c r="L53" i="7"/>
  <c r="M56" i="7"/>
  <c r="M63" i="7"/>
  <c r="L3" i="7"/>
  <c r="I5" i="7" a="1"/>
  <c r="I5" i="7" s="1"/>
  <c r="H10" i="7"/>
  <c r="N10" i="7" s="1"/>
  <c r="M14" i="7"/>
  <c r="J19" i="7" a="1"/>
  <c r="J19" i="7" s="1"/>
  <c r="L20" i="7"/>
  <c r="I32" i="7" a="1"/>
  <c r="I32" i="7" s="1"/>
  <c r="J35" i="7" a="1"/>
  <c r="J35" i="7" s="1"/>
  <c r="L36" i="7"/>
  <c r="L43" i="7"/>
  <c r="L44" i="7"/>
  <c r="K47" i="7" a="1"/>
  <c r="K47" i="7" s="1"/>
  <c r="H58" i="7"/>
  <c r="N58" i="7" s="1"/>
  <c r="M62" i="7"/>
  <c r="M67" i="7"/>
  <c r="M74" i="7"/>
  <c r="K81" i="7" a="1"/>
  <c r="K81" i="7" s="1"/>
  <c r="H83" i="7"/>
  <c r="P83" i="7" s="1"/>
  <c r="H86" i="7"/>
  <c r="H90" i="7"/>
  <c r="N90" i="7" s="1"/>
  <c r="M94" i="7"/>
  <c r="I100" i="7" a="1"/>
  <c r="I100" i="7" s="1"/>
  <c r="K104" i="7" a="1"/>
  <c r="K104" i="7" s="1"/>
  <c r="K110" i="7" a="1"/>
  <c r="K110" i="7" s="1"/>
  <c r="H112" i="7"/>
  <c r="N112" i="7" s="1"/>
  <c r="J113" i="7" a="1"/>
  <c r="J113" i="7" s="1"/>
  <c r="K114" i="7" a="1"/>
  <c r="K114" i="7" s="1"/>
  <c r="J121" i="7" a="1"/>
  <c r="J121" i="7" s="1"/>
  <c r="L123" i="7"/>
  <c r="J126" i="7" a="1"/>
  <c r="J126" i="7" s="1"/>
  <c r="L128" i="7"/>
  <c r="K129" i="7" a="1"/>
  <c r="K129" i="7" s="1"/>
  <c r="K134" i="7" a="1"/>
  <c r="K134" i="7" s="1"/>
  <c r="K142" i="7" a="1"/>
  <c r="K142" i="7" s="1"/>
  <c r="J150" i="7" a="1"/>
  <c r="J150" i="7" s="1"/>
  <c r="I158" i="7" a="1"/>
  <c r="I158" i="7" s="1"/>
  <c r="I160" i="7" a="1"/>
  <c r="I160" i="7" s="1"/>
  <c r="H162" i="7"/>
  <c r="N162" i="7" s="1"/>
  <c r="K165" i="7" a="1"/>
  <c r="K165" i="7" s="1"/>
  <c r="M166" i="7"/>
  <c r="M170" i="7"/>
  <c r="I189" i="7" a="1"/>
  <c r="I189" i="7" s="1"/>
  <c r="H194" i="7"/>
  <c r="N194" i="7" s="1"/>
  <c r="K198" i="7" a="1"/>
  <c r="K198" i="7" s="1"/>
  <c r="H202" i="7"/>
  <c r="N202" i="7" s="1"/>
  <c r="J209" i="7" a="1"/>
  <c r="J209" i="7" s="1"/>
  <c r="H214" i="7"/>
  <c r="P214" i="7" s="1"/>
  <c r="M215" i="7"/>
  <c r="I229" i="7" a="1"/>
  <c r="I229" i="7" s="1"/>
  <c r="P234" i="7"/>
  <c r="I240" i="7" a="1"/>
  <c r="I240" i="7" s="1"/>
  <c r="H242" i="7"/>
  <c r="N242" i="7" s="1"/>
  <c r="H254" i="7"/>
  <c r="P254" i="7" s="1"/>
  <c r="H258" i="7"/>
  <c r="N258" i="7" s="1"/>
  <c r="I261" i="7" a="1"/>
  <c r="I261" i="7" s="1"/>
  <c r="H271" i="7"/>
  <c r="N271" i="7" s="1"/>
  <c r="K273" i="7" a="1"/>
  <c r="K273" i="7" s="1"/>
  <c r="L281" i="7"/>
  <c r="J281" i="7" a="1"/>
  <c r="J281" i="7" s="1"/>
  <c r="K281" i="7" a="1"/>
  <c r="K281" i="7" s="1"/>
  <c r="L343" i="7"/>
  <c r="M343" i="7"/>
  <c r="H343" i="7"/>
  <c r="N343" i="7" s="1"/>
  <c r="H346" i="7"/>
  <c r="N346" i="7" s="1"/>
  <c r="L359" i="7"/>
  <c r="M359" i="7"/>
  <c r="H359" i="7"/>
  <c r="N359" i="7" s="1"/>
  <c r="J362" i="7" a="1"/>
  <c r="J362" i="7" s="1"/>
  <c r="H362" i="7"/>
  <c r="N362" i="7" s="1"/>
  <c r="M362" i="7"/>
  <c r="M378" i="7"/>
  <c r="J378" i="7" a="1"/>
  <c r="J378" i="7" s="1"/>
  <c r="H378" i="7"/>
  <c r="N378" i="7" s="1"/>
  <c r="L391" i="7"/>
  <c r="M391" i="7"/>
  <c r="H391" i="7"/>
  <c r="N391" i="7" s="1"/>
  <c r="J394" i="7" a="1"/>
  <c r="J394" i="7" s="1"/>
  <c r="H394" i="7"/>
  <c r="N394" i="7" s="1"/>
  <c r="M394" i="7"/>
  <c r="M410" i="7"/>
  <c r="J410" i="7" a="1"/>
  <c r="J410" i="7" s="1"/>
  <c r="H410" i="7"/>
  <c r="N410" i="7" s="1"/>
  <c r="L423" i="7"/>
  <c r="M423" i="7"/>
  <c r="H423" i="7"/>
  <c r="N423" i="7" s="1"/>
  <c r="J426" i="7" a="1"/>
  <c r="J426" i="7" s="1"/>
  <c r="H426" i="7"/>
  <c r="N426" i="7" s="1"/>
  <c r="M426" i="7"/>
  <c r="J457" i="7" a="1"/>
  <c r="J457" i="7" s="1"/>
  <c r="I457" i="7" a="1"/>
  <c r="I457" i="7" s="1"/>
  <c r="K457" i="7" a="1"/>
  <c r="K457" i="7" s="1"/>
  <c r="M110" i="7"/>
  <c r="M114" i="7"/>
  <c r="K118" i="7" a="1"/>
  <c r="K118" i="7" s="1"/>
  <c r="M128" i="7"/>
  <c r="M134" i="7"/>
  <c r="M142" i="7"/>
  <c r="K177" i="7" a="1"/>
  <c r="K177" i="7" s="1"/>
  <c r="K190" i="7" a="1"/>
  <c r="K190" i="7" s="1"/>
  <c r="J194" i="7" a="1"/>
  <c r="J194" i="7" s="1"/>
  <c r="M198" i="7"/>
  <c r="I225" i="7" a="1"/>
  <c r="I225" i="7" s="1"/>
  <c r="K230" i="7" a="1"/>
  <c r="K230" i="7" s="1"/>
  <c r="L270" i="7"/>
  <c r="J270" i="7" a="1"/>
  <c r="J270" i="7" s="1"/>
  <c r="K290" i="7" a="1"/>
  <c r="K290" i="7" s="1"/>
  <c r="M290" i="7"/>
  <c r="M293" i="7"/>
  <c r="K293" i="7" a="1"/>
  <c r="K293" i="7" s="1"/>
  <c r="L321" i="7"/>
  <c r="I321" i="7" a="1"/>
  <c r="I321" i="7" s="1"/>
  <c r="J360" i="7" a="1"/>
  <c r="J360" i="7" s="1"/>
  <c r="K360" i="7" a="1"/>
  <c r="K360" i="7" s="1"/>
  <c r="L369" i="7"/>
  <c r="K369" i="7" a="1"/>
  <c r="K369" i="7" s="1"/>
  <c r="I369" i="7" a="1"/>
  <c r="I369" i="7" s="1"/>
  <c r="L375" i="7"/>
  <c r="M375" i="7"/>
  <c r="H375" i="7"/>
  <c r="N375" i="7" s="1"/>
  <c r="J392" i="7" a="1"/>
  <c r="J392" i="7" s="1"/>
  <c r="K392" i="7" a="1"/>
  <c r="K392" i="7" s="1"/>
  <c r="L401" i="7"/>
  <c r="K401" i="7" a="1"/>
  <c r="K401" i="7" s="1"/>
  <c r="I401" i="7" a="1"/>
  <c r="I401" i="7" s="1"/>
  <c r="L407" i="7"/>
  <c r="M407" i="7"/>
  <c r="H407" i="7"/>
  <c r="N407" i="7" s="1"/>
  <c r="J424" i="7" a="1"/>
  <c r="J424" i="7" s="1"/>
  <c r="K424" i="7" a="1"/>
  <c r="K424" i="7" s="1"/>
  <c r="K447" i="7" a="1"/>
  <c r="K447" i="7" s="1"/>
  <c r="J447" i="7" a="1"/>
  <c r="J447" i="7" s="1"/>
  <c r="H447" i="7"/>
  <c r="L447" i="7"/>
  <c r="I21" i="7" a="1"/>
  <c r="I21" i="7" s="1"/>
  <c r="M118" i="7"/>
  <c r="M190" i="7"/>
  <c r="M230" i="7"/>
  <c r="J272" i="7" a="1"/>
  <c r="J272" i="7" s="1"/>
  <c r="I272" i="7" a="1"/>
  <c r="I272" i="7" s="1"/>
  <c r="K272" i="7" a="1"/>
  <c r="K272" i="7" s="1"/>
  <c r="J298" i="7" a="1"/>
  <c r="J298" i="7" s="1"/>
  <c r="H298" i="7"/>
  <c r="N298" i="7" s="1"/>
  <c r="M314" i="7"/>
  <c r="M317" i="7"/>
  <c r="K317" i="7" a="1"/>
  <c r="K317" i="7" s="1"/>
  <c r="I341" i="7" a="1"/>
  <c r="I341" i="7" s="1"/>
  <c r="I360" i="7" a="1"/>
  <c r="I360" i="7" s="1"/>
  <c r="L433" i="7"/>
  <c r="K433" i="7" a="1"/>
  <c r="K433" i="7" s="1"/>
  <c r="J433" i="7" a="1"/>
  <c r="J433" i="7" s="1"/>
  <c r="I433" i="7" a="1"/>
  <c r="I433" i="7" s="1"/>
  <c r="N807" i="7"/>
  <c r="P807" i="7"/>
  <c r="H11" i="7"/>
  <c r="N11" i="7" s="1"/>
  <c r="H14" i="7"/>
  <c r="N14" i="7" s="1"/>
  <c r="H4" i="7"/>
  <c r="N4" i="7" s="1"/>
  <c r="M8" i="7"/>
  <c r="K15" i="7" a="1"/>
  <c r="K15" i="7" s="1"/>
  <c r="I56" i="7" a="1"/>
  <c r="I56" i="7" s="1"/>
  <c r="L241" i="7"/>
  <c r="I241" i="7" a="1"/>
  <c r="I241" i="7" s="1"/>
  <c r="L246" i="7"/>
  <c r="J246" i="7" a="1"/>
  <c r="J246" i="7" s="1"/>
  <c r="L257" i="7"/>
  <c r="J257" i="7" a="1"/>
  <c r="J257" i="7" s="1"/>
  <c r="L279" i="7"/>
  <c r="M279" i="7"/>
  <c r="L294" i="7"/>
  <c r="K294" i="7" a="1"/>
  <c r="K294" i="7" s="1"/>
  <c r="M294" i="7"/>
  <c r="J296" i="7" a="1"/>
  <c r="J296" i="7" s="1"/>
  <c r="K296" i="7" a="1"/>
  <c r="K296" i="7" s="1"/>
  <c r="L311" i="7"/>
  <c r="M311" i="7"/>
  <c r="H311" i="7"/>
  <c r="N311" i="7" s="1"/>
  <c r="M325" i="7"/>
  <c r="I325" i="7" a="1"/>
  <c r="I325" i="7" s="1"/>
  <c r="K325" i="7" a="1"/>
  <c r="K325" i="7" s="1"/>
  <c r="J330" i="7" a="1"/>
  <c r="J330" i="7" s="1"/>
  <c r="H330" i="7"/>
  <c r="N330" i="7" s="1"/>
  <c r="K437" i="7" a="1"/>
  <c r="K437" i="7" s="1"/>
  <c r="L437" i="7"/>
  <c r="J437" i="7" a="1"/>
  <c r="J437" i="7" s="1"/>
  <c r="I14" i="7" a="1"/>
  <c r="I14" i="7" s="1"/>
  <c r="I44" i="7" a="1"/>
  <c r="I44" i="7" s="1"/>
  <c r="L48" i="7"/>
  <c r="I53" i="7" a="1"/>
  <c r="I53" i="7" s="1"/>
  <c r="J75" i="7" a="1"/>
  <c r="J75" i="7" s="1"/>
  <c r="K82" i="7" a="1"/>
  <c r="K82" i="7" s="1"/>
  <c r="L83" i="7"/>
  <c r="K85" i="7" a="1"/>
  <c r="K85" i="7" s="1"/>
  <c r="I94" i="7" a="1"/>
  <c r="I94" i="7" s="1"/>
  <c r="I101" i="7" a="1"/>
  <c r="I101" i="7" s="1"/>
  <c r="J105" i="7" a="1"/>
  <c r="J105" i="7" s="1"/>
  <c r="H110" i="7"/>
  <c r="H111" i="7"/>
  <c r="N111" i="7" s="1"/>
  <c r="H114" i="7"/>
  <c r="N114" i="7" s="1"/>
  <c r="H118" i="7"/>
  <c r="P118" i="7" s="1"/>
  <c r="J122" i="7" a="1"/>
  <c r="J122" i="7" s="1"/>
  <c r="K125" i="7" a="1"/>
  <c r="K125" i="7" s="1"/>
  <c r="H128" i="7"/>
  <c r="N128" i="7" s="1"/>
  <c r="I129" i="7" a="1"/>
  <c r="I129" i="7" s="1"/>
  <c r="J132" i="7" a="1"/>
  <c r="J132" i="7" s="1"/>
  <c r="H138" i="7"/>
  <c r="N138" i="7" s="1"/>
  <c r="I140" i="7" a="1"/>
  <c r="I140" i="7" s="1"/>
  <c r="K152" i="7" a="1"/>
  <c r="K152" i="7" s="1"/>
  <c r="K157" i="7" a="1"/>
  <c r="K157" i="7" s="1"/>
  <c r="I166" i="7" a="1"/>
  <c r="I166" i="7" s="1"/>
  <c r="H170" i="7"/>
  <c r="N170" i="7" s="1"/>
  <c r="K173" i="7" a="1"/>
  <c r="K173" i="7" s="1"/>
  <c r="J178" i="7" a="1"/>
  <c r="J178" i="7" s="1"/>
  <c r="K184" i="7" a="1"/>
  <c r="K184" i="7" s="1"/>
  <c r="H190" i="7"/>
  <c r="P190" i="7" s="1"/>
  <c r="L191" i="7"/>
  <c r="M194" i="7"/>
  <c r="L199" i="7"/>
  <c r="H210" i="7"/>
  <c r="N210" i="7" s="1"/>
  <c r="I213" i="7" a="1"/>
  <c r="I213" i="7" s="1"/>
  <c r="K216" i="7" a="1"/>
  <c r="K216" i="7" s="1"/>
  <c r="I224" i="7" a="1"/>
  <c r="I224" i="7" s="1"/>
  <c r="K225" i="7" a="1"/>
  <c r="K225" i="7" s="1"/>
  <c r="H230" i="7"/>
  <c r="P230" i="7" s="1"/>
  <c r="H231" i="7"/>
  <c r="N231" i="7" s="1"/>
  <c r="I233" i="7" a="1"/>
  <c r="I233" i="7" s="1"/>
  <c r="H246" i="7"/>
  <c r="P246" i="7" s="1"/>
  <c r="J248" i="7" a="1"/>
  <c r="J248" i="7" s="1"/>
  <c r="I248" i="7" a="1"/>
  <c r="I248" i="7" s="1"/>
  <c r="K248" i="7" a="1"/>
  <c r="K248" i="7" s="1"/>
  <c r="I253" i="7" a="1"/>
  <c r="I253" i="7" s="1"/>
  <c r="M254" i="7"/>
  <c r="I270" i="7" a="1"/>
  <c r="I270" i="7" s="1"/>
  <c r="K277" i="7" a="1"/>
  <c r="K277" i="7" s="1"/>
  <c r="H279" i="7"/>
  <c r="N279" i="7" s="1"/>
  <c r="K288" i="7" a="1"/>
  <c r="K288" i="7" s="1"/>
  <c r="H294" i="7"/>
  <c r="P294" i="7" s="1"/>
  <c r="I296" i="7" a="1"/>
  <c r="I296" i="7" s="1"/>
  <c r="M298" i="7"/>
  <c r="L302" i="7"/>
  <c r="J302" i="7" a="1"/>
  <c r="J302" i="7" s="1"/>
  <c r="I302" i="7" a="1"/>
  <c r="I302" i="7" s="1"/>
  <c r="J314" i="7" a="1"/>
  <c r="J314" i="7" s="1"/>
  <c r="K322" i="7" a="1"/>
  <c r="K322" i="7" s="1"/>
  <c r="M322" i="7"/>
  <c r="L326" i="7"/>
  <c r="K326" i="7" a="1"/>
  <c r="K326" i="7" s="1"/>
  <c r="M326" i="7"/>
  <c r="J328" i="7" a="1"/>
  <c r="J328" i="7" s="1"/>
  <c r="K328" i="7" a="1"/>
  <c r="K328" i="7" s="1"/>
  <c r="K330" i="7" a="1"/>
  <c r="K330" i="7" s="1"/>
  <c r="L342" i="7"/>
  <c r="H342" i="7"/>
  <c r="P342" i="7" s="1"/>
  <c r="K342" i="7" a="1"/>
  <c r="K342" i="7" s="1"/>
  <c r="I342" i="7" a="1"/>
  <c r="I342" i="7" s="1"/>
  <c r="L353" i="7"/>
  <c r="I353" i="7" a="1"/>
  <c r="I353" i="7" s="1"/>
  <c r="K353" i="7" a="1"/>
  <c r="K353" i="7" s="1"/>
  <c r="M357" i="7"/>
  <c r="I357" i="7" a="1"/>
  <c r="I357" i="7" s="1"/>
  <c r="K357" i="7" a="1"/>
  <c r="K357" i="7" s="1"/>
  <c r="M373" i="7"/>
  <c r="I373" i="7" a="1"/>
  <c r="I373" i="7" s="1"/>
  <c r="L385" i="7"/>
  <c r="I385" i="7" a="1"/>
  <c r="I385" i="7" s="1"/>
  <c r="K385" i="7" a="1"/>
  <c r="K385" i="7" s="1"/>
  <c r="M389" i="7"/>
  <c r="I389" i="7" a="1"/>
  <c r="I389" i="7" s="1"/>
  <c r="K389" i="7" a="1"/>
  <c r="K389" i="7" s="1"/>
  <c r="M405" i="7"/>
  <c r="I405" i="7" a="1"/>
  <c r="I405" i="7" s="1"/>
  <c r="L417" i="7"/>
  <c r="I417" i="7" a="1"/>
  <c r="I417" i="7" s="1"/>
  <c r="K417" i="7" a="1"/>
  <c r="K417" i="7" s="1"/>
  <c r="M421" i="7"/>
  <c r="I421" i="7" a="1"/>
  <c r="I421" i="7" s="1"/>
  <c r="K421" i="7" a="1"/>
  <c r="K421" i="7" s="1"/>
  <c r="H438" i="7"/>
  <c r="N438" i="7" s="1"/>
  <c r="I45" i="7" a="1"/>
  <c r="I45" i="7" s="1"/>
  <c r="K21" i="7" a="1"/>
  <c r="K21" i="7" s="1"/>
  <c r="K37" i="7" a="1"/>
  <c r="K37" i="7" s="1"/>
  <c r="K4" i="7" a="1"/>
  <c r="K4" i="7" s="1"/>
  <c r="H6" i="7"/>
  <c r="N6" i="7" s="1"/>
  <c r="J14" i="7" a="1"/>
  <c r="J14" i="7" s="1"/>
  <c r="H19" i="7"/>
  <c r="J27" i="7" a="1"/>
  <c r="J27" i="7" s="1"/>
  <c r="L37" i="7"/>
  <c r="H61" i="7"/>
  <c r="P61" i="7" s="1"/>
  <c r="K63" i="7" a="1"/>
  <c r="K63" i="7" s="1"/>
  <c r="K64" i="7" a="1"/>
  <c r="K64" i="7" s="1"/>
  <c r="M83" i="7"/>
  <c r="L85" i="7"/>
  <c r="K86" i="7" a="1"/>
  <c r="K86" i="7" s="1"/>
  <c r="J89" i="7" a="1"/>
  <c r="J89" i="7" s="1"/>
  <c r="L91" i="7"/>
  <c r="J94" i="7" a="1"/>
  <c r="J94" i="7" s="1"/>
  <c r="K97" i="7" a="1"/>
  <c r="K97" i="7" s="1"/>
  <c r="L101" i="7"/>
  <c r="K105" i="7" a="1"/>
  <c r="K105" i="7" s="1"/>
  <c r="I110" i="7" a="1"/>
  <c r="I110" i="7" s="1"/>
  <c r="K122" i="7" a="1"/>
  <c r="K122" i="7" s="1"/>
  <c r="I128" i="7" a="1"/>
  <c r="I128" i="7" s="1"/>
  <c r="K130" i="7" a="1"/>
  <c r="K130" i="7" s="1"/>
  <c r="L132" i="7"/>
  <c r="I134" i="7" a="1"/>
  <c r="I134" i="7" s="1"/>
  <c r="J138" i="7" a="1"/>
  <c r="J138" i="7" s="1"/>
  <c r="K140" i="7" a="1"/>
  <c r="K140" i="7" s="1"/>
  <c r="I142" i="7" a="1"/>
  <c r="I142" i="7" s="1"/>
  <c r="J143" i="7" a="1"/>
  <c r="J143" i="7" s="1"/>
  <c r="K145" i="7" a="1"/>
  <c r="K145" i="7" s="1"/>
  <c r="H150" i="7"/>
  <c r="P154" i="7"/>
  <c r="J155" i="7" a="1"/>
  <c r="J155" i="7" s="1"/>
  <c r="J161" i="7" a="1"/>
  <c r="J161" i="7" s="1"/>
  <c r="J166" i="7" a="1"/>
  <c r="J166" i="7" s="1"/>
  <c r="I177" i="7" a="1"/>
  <c r="I177" i="7" s="1"/>
  <c r="I181" i="7" a="1"/>
  <c r="I181" i="7" s="1"/>
  <c r="H186" i="7"/>
  <c r="N186" i="7" s="1"/>
  <c r="M191" i="7"/>
  <c r="J193" i="7" a="1"/>
  <c r="J193" i="7" s="1"/>
  <c r="I198" i="7" a="1"/>
  <c r="I198" i="7" s="1"/>
  <c r="K205" i="7" a="1"/>
  <c r="K205" i="7" s="1"/>
  <c r="J210" i="7" a="1"/>
  <c r="J210" i="7" s="1"/>
  <c r="K214" i="7" a="1"/>
  <c r="K214" i="7" s="1"/>
  <c r="H218" i="7"/>
  <c r="N218" i="7" s="1"/>
  <c r="I221" i="7" a="1"/>
  <c r="I221" i="7" s="1"/>
  <c r="P226" i="7"/>
  <c r="M231" i="7"/>
  <c r="M234" i="7"/>
  <c r="K237" i="7" a="1"/>
  <c r="K237" i="7" s="1"/>
  <c r="L239" i="7"/>
  <c r="H239" i="7"/>
  <c r="N239" i="7" s="1"/>
  <c r="J241" i="7" a="1"/>
  <c r="J241" i="7" s="1"/>
  <c r="L255" i="7"/>
  <c r="M255" i="7"/>
  <c r="I257" i="7" a="1"/>
  <c r="I257" i="7" s="1"/>
  <c r="K270" i="7" a="1"/>
  <c r="K270" i="7" s="1"/>
  <c r="I273" i="7" a="1"/>
  <c r="I273" i="7" s="1"/>
  <c r="L278" i="7"/>
  <c r="I278" i="7" a="1"/>
  <c r="I278" i="7" s="1"/>
  <c r="H282" i="7"/>
  <c r="N282" i="7" s="1"/>
  <c r="L289" i="7"/>
  <c r="I289" i="7" a="1"/>
  <c r="I289" i="7" s="1"/>
  <c r="H302" i="7"/>
  <c r="P302" i="7" s="1"/>
  <c r="L305" i="7"/>
  <c r="K305" i="7" a="1"/>
  <c r="K305" i="7" s="1"/>
  <c r="K309" i="7" a="1"/>
  <c r="K309" i="7" s="1"/>
  <c r="H322" i="7"/>
  <c r="N322" i="7" s="1"/>
  <c r="H326" i="7"/>
  <c r="P326" i="7" s="1"/>
  <c r="I328" i="7" a="1"/>
  <c r="I328" i="7" s="1"/>
  <c r="M330" i="7"/>
  <c r="L337" i="7"/>
  <c r="K337" i="7" a="1"/>
  <c r="K337" i="7" s="1"/>
  <c r="I337" i="7" a="1"/>
  <c r="I337" i="7" s="1"/>
  <c r="J342" i="7" a="1"/>
  <c r="J342" i="7" s="1"/>
  <c r="J353" i="7" a="1"/>
  <c r="J353" i="7" s="1"/>
  <c r="L358" i="7"/>
  <c r="K358" i="7" a="1"/>
  <c r="K358" i="7" s="1"/>
  <c r="H358" i="7"/>
  <c r="P358" i="7" s="1"/>
  <c r="M358" i="7"/>
  <c r="K373" i="7" a="1"/>
  <c r="K373" i="7" s="1"/>
  <c r="J385" i="7" a="1"/>
  <c r="J385" i="7" s="1"/>
  <c r="L390" i="7"/>
  <c r="K390" i="7" a="1"/>
  <c r="K390" i="7" s="1"/>
  <c r="H390" i="7"/>
  <c r="P390" i="7" s="1"/>
  <c r="M390" i="7"/>
  <c r="K405" i="7" a="1"/>
  <c r="K405" i="7" s="1"/>
  <c r="J417" i="7" a="1"/>
  <c r="J417" i="7" s="1"/>
  <c r="L422" i="7"/>
  <c r="K422" i="7" a="1"/>
  <c r="K422" i="7" s="1"/>
  <c r="H422" i="7"/>
  <c r="P422" i="7" s="1"/>
  <c r="M422" i="7"/>
  <c r="J449" i="7" a="1"/>
  <c r="J449" i="7" s="1"/>
  <c r="K449" i="7" a="1"/>
  <c r="K449" i="7" s="1"/>
  <c r="I449" i="7" a="1"/>
  <c r="I449" i="7" s="1"/>
  <c r="I245" i="7" a="1"/>
  <c r="I245" i="7" s="1"/>
  <c r="I269" i="7" a="1"/>
  <c r="I269" i="7" s="1"/>
  <c r="H286" i="7"/>
  <c r="P286" i="7" s="1"/>
  <c r="H287" i="7"/>
  <c r="N287" i="7" s="1"/>
  <c r="I301" i="7" a="1"/>
  <c r="I301" i="7" s="1"/>
  <c r="K304" i="7" a="1"/>
  <c r="K304" i="7" s="1"/>
  <c r="H318" i="7"/>
  <c r="P318" i="7" s="1"/>
  <c r="H319" i="7"/>
  <c r="N319" i="7" s="1"/>
  <c r="I333" i="7" a="1"/>
  <c r="I333" i="7" s="1"/>
  <c r="K336" i="7" a="1"/>
  <c r="K336" i="7" s="1"/>
  <c r="K345" i="7" a="1"/>
  <c r="K345" i="7" s="1"/>
  <c r="H350" i="7"/>
  <c r="P350" i="7" s="1"/>
  <c r="H351" i="7"/>
  <c r="N351" i="7" s="1"/>
  <c r="I365" i="7" a="1"/>
  <c r="I365" i="7" s="1"/>
  <c r="K368" i="7" a="1"/>
  <c r="K368" i="7" s="1"/>
  <c r="K377" i="7" a="1"/>
  <c r="K377" i="7" s="1"/>
  <c r="H382" i="7"/>
  <c r="P382" i="7" s="1"/>
  <c r="H383" i="7"/>
  <c r="N383" i="7" s="1"/>
  <c r="I397" i="7" a="1"/>
  <c r="I397" i="7" s="1"/>
  <c r="K400" i="7" a="1"/>
  <c r="K400" i="7" s="1"/>
  <c r="K409" i="7" a="1"/>
  <c r="K409" i="7" s="1"/>
  <c r="H414" i="7"/>
  <c r="P414" i="7" s="1"/>
  <c r="H415" i="7"/>
  <c r="N415" i="7" s="1"/>
  <c r="I429" i="7" a="1"/>
  <c r="I429" i="7" s="1"/>
  <c r="K432" i="7" a="1"/>
  <c r="K432" i="7" s="1"/>
  <c r="L441" i="7"/>
  <c r="I444" i="7" a="1"/>
  <c r="I444" i="7" s="1"/>
  <c r="L448" i="7"/>
  <c r="I450" i="7" a="1"/>
  <c r="I450" i="7" s="1"/>
  <c r="L451" i="7"/>
  <c r="H455" i="7"/>
  <c r="P455" i="7" s="1"/>
  <c r="I456" i="7" a="1"/>
  <c r="I456" i="7" s="1"/>
  <c r="K458" i="7" a="1"/>
  <c r="K458" i="7" s="1"/>
  <c r="K464" i="7" a="1"/>
  <c r="K464" i="7" s="1"/>
  <c r="H472" i="7"/>
  <c r="N472" i="7" s="1"/>
  <c r="K480" i="7" a="1"/>
  <c r="K480" i="7" s="1"/>
  <c r="I482" i="7" a="1"/>
  <c r="I482" i="7" s="1"/>
  <c r="I487" i="7" a="1"/>
  <c r="I487" i="7" s="1"/>
  <c r="K488" i="7" a="1"/>
  <c r="K488" i="7" s="1"/>
  <c r="I497" i="7" a="1"/>
  <c r="I497" i="7" s="1"/>
  <c r="K498" i="7" a="1"/>
  <c r="K498" i="7" s="1"/>
  <c r="L501" i="7"/>
  <c r="L503" i="7"/>
  <c r="K507" i="7" a="1"/>
  <c r="K507" i="7" s="1"/>
  <c r="I512" i="7" a="1"/>
  <c r="I512" i="7" s="1"/>
  <c r="H520" i="7"/>
  <c r="N520" i="7" s="1"/>
  <c r="J527" i="7" a="1"/>
  <c r="J527" i="7" s="1"/>
  <c r="J528" i="7" a="1"/>
  <c r="J528" i="7" s="1"/>
  <c r="K531" i="7" a="1"/>
  <c r="K531" i="7" s="1"/>
  <c r="H535" i="7"/>
  <c r="P535" i="7" s="1"/>
  <c r="L537" i="7"/>
  <c r="M538" i="7"/>
  <c r="I540" i="7" a="1"/>
  <c r="I540" i="7" s="1"/>
  <c r="L543" i="7"/>
  <c r="L544" i="7"/>
  <c r="J551" i="7" a="1"/>
  <c r="J551" i="7" s="1"/>
  <c r="L552" i="7"/>
  <c r="H554" i="7"/>
  <c r="N554" i="7" s="1"/>
  <c r="I561" i="7" a="1"/>
  <c r="I561" i="7" s="1"/>
  <c r="K562" i="7" a="1"/>
  <c r="K562" i="7" s="1"/>
  <c r="L565" i="7"/>
  <c r="L567" i="7"/>
  <c r="K571" i="7" a="1"/>
  <c r="K571" i="7" s="1"/>
  <c r="I576" i="7" a="1"/>
  <c r="I576" i="7" s="1"/>
  <c r="H586" i="7"/>
  <c r="N586" i="7" s="1"/>
  <c r="J587" i="7" a="1"/>
  <c r="J587" i="7" s="1"/>
  <c r="L590" i="7"/>
  <c r="H594" i="7"/>
  <c r="P594" i="7" s="1"/>
  <c r="J597" i="7" a="1"/>
  <c r="J597" i="7" s="1"/>
  <c r="H599" i="7"/>
  <c r="M603" i="7"/>
  <c r="J605" i="7" a="1"/>
  <c r="J605" i="7" s="1"/>
  <c r="H607" i="7"/>
  <c r="N607" i="7" s="1"/>
  <c r="K613" i="7" a="1"/>
  <c r="K613" i="7" s="1"/>
  <c r="M615" i="7"/>
  <c r="K617" i="7" a="1"/>
  <c r="K617" i="7" s="1"/>
  <c r="M619" i="7"/>
  <c r="I629" i="7" a="1"/>
  <c r="I629" i="7" s="1"/>
  <c r="M631" i="7"/>
  <c r="M633" i="7"/>
  <c r="K634" i="7" a="1"/>
  <c r="K634" i="7" s="1"/>
  <c r="H639" i="7"/>
  <c r="N639" i="7" s="1"/>
  <c r="I641" i="7" a="1"/>
  <c r="I641" i="7" s="1"/>
  <c r="J642" i="7" a="1"/>
  <c r="J642" i="7" s="1"/>
  <c r="K643" i="7" a="1"/>
  <c r="K643" i="7" s="1"/>
  <c r="H649" i="7"/>
  <c r="N649" i="7" s="1"/>
  <c r="J651" i="7" a="1"/>
  <c r="J651" i="7" s="1"/>
  <c r="H658" i="7"/>
  <c r="I661" i="7" a="1"/>
  <c r="I661" i="7" s="1"/>
  <c r="J663" i="7" a="1"/>
  <c r="J663" i="7" s="1"/>
  <c r="M665" i="7"/>
  <c r="M667" i="7"/>
  <c r="H673" i="7"/>
  <c r="P673" i="7" s="1"/>
  <c r="J675" i="7" a="1"/>
  <c r="J675" i="7" s="1"/>
  <c r="I689" i="7" a="1"/>
  <c r="I689" i="7" s="1"/>
  <c r="I695" i="7" a="1"/>
  <c r="I695" i="7" s="1"/>
  <c r="M697" i="7"/>
  <c r="M698" i="7"/>
  <c r="H707" i="7"/>
  <c r="N707" i="7" s="1"/>
  <c r="I713" i="7" a="1"/>
  <c r="I713" i="7" s="1"/>
  <c r="H723" i="7"/>
  <c r="N723" i="7" s="1"/>
  <c r="I729" i="7" a="1"/>
  <c r="I729" i="7" s="1"/>
  <c r="H739" i="7"/>
  <c r="N739" i="7" s="1"/>
  <c r="I745" i="7" a="1"/>
  <c r="I745" i="7" s="1"/>
  <c r="H755" i="7"/>
  <c r="N755" i="7" s="1"/>
  <c r="J758" i="7" a="1"/>
  <c r="J758" i="7" s="1"/>
  <c r="L758" i="7"/>
  <c r="K768" i="7" a="1"/>
  <c r="K768" i="7" s="1"/>
  <c r="I771" i="7" a="1"/>
  <c r="I771" i="7" s="1"/>
  <c r="L773" i="7"/>
  <c r="M775" i="7"/>
  <c r="I787" i="7" a="1"/>
  <c r="I787" i="7" s="1"/>
  <c r="I791" i="7" a="1"/>
  <c r="I791" i="7" s="1"/>
  <c r="L798" i="7"/>
  <c r="L823" i="7"/>
  <c r="H823" i="7"/>
  <c r="K823" i="7" a="1"/>
  <c r="K823" i="7" s="1"/>
  <c r="I823" i="7" a="1"/>
  <c r="I823" i="7" s="1"/>
  <c r="K835" i="7" a="1"/>
  <c r="K835" i="7" s="1"/>
  <c r="J835" i="7" a="1"/>
  <c r="J835" i="7" s="1"/>
  <c r="J844" i="7" a="1"/>
  <c r="J844" i="7" s="1"/>
  <c r="L913" i="7"/>
  <c r="H913" i="7"/>
  <c r="N913" i="7" s="1"/>
  <c r="M913" i="7"/>
  <c r="K913" i="7" a="1"/>
  <c r="K913" i="7" s="1"/>
  <c r="J913" i="7" a="1"/>
  <c r="J913" i="7" s="1"/>
  <c r="I913" i="7" a="1"/>
  <c r="I913" i="7" s="1"/>
  <c r="K528" i="7" a="1"/>
  <c r="K528" i="7" s="1"/>
  <c r="J546" i="7" a="1"/>
  <c r="J546" i="7" s="1"/>
  <c r="M590" i="7"/>
  <c r="J618" i="7" a="1"/>
  <c r="J618" i="7" s="1"/>
  <c r="M634" i="7"/>
  <c r="M643" i="7"/>
  <c r="J650" i="7" a="1"/>
  <c r="J650" i="7" s="1"/>
  <c r="M663" i="7"/>
  <c r="J674" i="7" a="1"/>
  <c r="J674" i="7" s="1"/>
  <c r="J682" i="7" a="1"/>
  <c r="J682" i="7" s="1"/>
  <c r="L701" i="7"/>
  <c r="I701" i="7" a="1"/>
  <c r="I701" i="7" s="1"/>
  <c r="L711" i="7"/>
  <c r="M711" i="7"/>
  <c r="L717" i="7"/>
  <c r="I717" i="7" a="1"/>
  <c r="I717" i="7" s="1"/>
  <c r="L727" i="7"/>
  <c r="M727" i="7"/>
  <c r="K729" i="7" a="1"/>
  <c r="K729" i="7" s="1"/>
  <c r="L733" i="7"/>
  <c r="I733" i="7" a="1"/>
  <c r="I733" i="7" s="1"/>
  <c r="L743" i="7"/>
  <c r="M743" i="7"/>
  <c r="K745" i="7" a="1"/>
  <c r="K745" i="7" s="1"/>
  <c r="L749" i="7"/>
  <c r="I749" i="7" a="1"/>
  <c r="I749" i="7" s="1"/>
  <c r="H763" i="7"/>
  <c r="N763" i="7" s="1"/>
  <c r="L763" i="7"/>
  <c r="L768" i="7"/>
  <c r="J771" i="7" a="1"/>
  <c r="J771" i="7" s="1"/>
  <c r="L783" i="7"/>
  <c r="H783" i="7"/>
  <c r="P783" i="7" s="1"/>
  <c r="J787" i="7" a="1"/>
  <c r="J787" i="7" s="1"/>
  <c r="K791" i="7" a="1"/>
  <c r="K791" i="7" s="1"/>
  <c r="L796" i="7"/>
  <c r="L831" i="7"/>
  <c r="K831" i="7" a="1"/>
  <c r="K831" i="7" s="1"/>
  <c r="M831" i="7"/>
  <c r="K832" i="7" a="1"/>
  <c r="K832" i="7" s="1"/>
  <c r="I850" i="7" a="1"/>
  <c r="I850" i="7" s="1"/>
  <c r="K850" i="7" a="1"/>
  <c r="K850" i="7" s="1"/>
  <c r="J850" i="7" a="1"/>
  <c r="J850" i="7" s="1"/>
  <c r="M869" i="7"/>
  <c r="J869" i="7" a="1"/>
  <c r="J869" i="7" s="1"/>
  <c r="H869" i="7"/>
  <c r="N869" i="7" s="1"/>
  <c r="L869" i="7"/>
  <c r="L899" i="7"/>
  <c r="I899" i="7" a="1"/>
  <c r="I899" i="7" s="1"/>
  <c r="H899" i="7"/>
  <c r="M899" i="7"/>
  <c r="K899" i="7" a="1"/>
  <c r="K899" i="7" s="1"/>
  <c r="J899" i="7" a="1"/>
  <c r="J899" i="7" s="1"/>
  <c r="L440" i="7"/>
  <c r="J450" i="7" a="1"/>
  <c r="J450" i="7" s="1"/>
  <c r="L473" i="7"/>
  <c r="J482" i="7" a="1"/>
  <c r="J482" i="7" s="1"/>
  <c r="J485" i="7" a="1"/>
  <c r="J485" i="7" s="1"/>
  <c r="J491" i="7" a="1"/>
  <c r="J491" i="7" s="1"/>
  <c r="H502" i="7"/>
  <c r="N502" i="7" s="1"/>
  <c r="H504" i="7"/>
  <c r="N504" i="7" s="1"/>
  <c r="K515" i="7" a="1"/>
  <c r="K515" i="7" s="1"/>
  <c r="H519" i="7"/>
  <c r="P519" i="7" s="1"/>
  <c r="L521" i="7"/>
  <c r="L528" i="7"/>
  <c r="L536" i="7"/>
  <c r="H538" i="7"/>
  <c r="N538" i="7" s="1"/>
  <c r="I545" i="7" a="1"/>
  <c r="I545" i="7" s="1"/>
  <c r="K546" i="7" a="1"/>
  <c r="K546" i="7" s="1"/>
  <c r="L551" i="7"/>
  <c r="H566" i="7"/>
  <c r="N566" i="7" s="1"/>
  <c r="H568" i="7"/>
  <c r="N568" i="7" s="1"/>
  <c r="K579" i="7" a="1"/>
  <c r="K579" i="7" s="1"/>
  <c r="H583" i="7"/>
  <c r="P583" i="7" s="1"/>
  <c r="K597" i="7" a="1"/>
  <c r="K597" i="7" s="1"/>
  <c r="M601" i="7"/>
  <c r="I604" i="7" a="1"/>
  <c r="I604" i="7" s="1"/>
  <c r="L614" i="7"/>
  <c r="I620" i="7" a="1"/>
  <c r="I620" i="7" s="1"/>
  <c r="H625" i="7"/>
  <c r="N625" i="7" s="1"/>
  <c r="H634" i="7"/>
  <c r="M641" i="7"/>
  <c r="H647" i="7"/>
  <c r="N647" i="7" s="1"/>
  <c r="M651" i="7"/>
  <c r="H657" i="7"/>
  <c r="N657" i="7" s="1"/>
  <c r="H659" i="7"/>
  <c r="N659" i="7" s="1"/>
  <c r="M666" i="7"/>
  <c r="M675" i="7"/>
  <c r="H679" i="7"/>
  <c r="N679" i="7" s="1"/>
  <c r="M689" i="7"/>
  <c r="L693" i="7"/>
  <c r="J693" i="7" a="1"/>
  <c r="J693" i="7" s="1"/>
  <c r="M695" i="7"/>
  <c r="H698" i="7"/>
  <c r="J701" i="7" a="1"/>
  <c r="J701" i="7" s="1"/>
  <c r="H711" i="7"/>
  <c r="P711" i="7" s="1"/>
  <c r="M713" i="7"/>
  <c r="J717" i="7" a="1"/>
  <c r="J717" i="7" s="1"/>
  <c r="H727" i="7"/>
  <c r="P727" i="7" s="1"/>
  <c r="M729" i="7"/>
  <c r="J733" i="7" a="1"/>
  <c r="J733" i="7" s="1"/>
  <c r="H743" i="7"/>
  <c r="P743" i="7" s="1"/>
  <c r="M745" i="7"/>
  <c r="J749" i="7" a="1"/>
  <c r="J749" i="7" s="1"/>
  <c r="K764" i="7" a="1"/>
  <c r="K764" i="7" s="1"/>
  <c r="L764" i="7"/>
  <c r="I781" i="7" a="1"/>
  <c r="I781" i="7" s="1"/>
  <c r="K781" i="7" a="1"/>
  <c r="K781" i="7" s="1"/>
  <c r="J790" i="7" a="1"/>
  <c r="J790" i="7" s="1"/>
  <c r="H790" i="7"/>
  <c r="P790" i="7" s="1"/>
  <c r="M791" i="7"/>
  <c r="H857" i="7"/>
  <c r="N857" i="7" s="1"/>
  <c r="K857" i="7" a="1"/>
  <c r="K857" i="7" s="1"/>
  <c r="K872" i="7" a="1"/>
  <c r="K872" i="7" s="1"/>
  <c r="H872" i="7"/>
  <c r="N872" i="7" s="1"/>
  <c r="J885" i="7" a="1"/>
  <c r="J885" i="7" s="1"/>
  <c r="H885" i="7"/>
  <c r="N885" i="7" s="1"/>
  <c r="M885" i="7"/>
  <c r="L885" i="7"/>
  <c r="L915" i="7"/>
  <c r="H915" i="7"/>
  <c r="N915" i="7" s="1"/>
  <c r="M915" i="7"/>
  <c r="K915" i="7" a="1"/>
  <c r="K915" i="7" s="1"/>
  <c r="J915" i="7" a="1"/>
  <c r="J915" i="7" s="1"/>
  <c r="I915" i="7" a="1"/>
  <c r="I915" i="7" s="1"/>
  <c r="N1221" i="7"/>
  <c r="P1221" i="7"/>
  <c r="I352" i="7" a="1"/>
  <c r="I352" i="7" s="1"/>
  <c r="I384" i="7" a="1"/>
  <c r="I384" i="7" s="1"/>
  <c r="I416" i="7" a="1"/>
  <c r="I416" i="7" s="1"/>
  <c r="H448" i="7"/>
  <c r="N448" i="7" s="1"/>
  <c r="K450" i="7" a="1"/>
  <c r="K450" i="7" s="1"/>
  <c r="J453" i="7" a="1"/>
  <c r="J453" i="7" s="1"/>
  <c r="L456" i="7"/>
  <c r="H458" i="7"/>
  <c r="N458" i="7" s="1"/>
  <c r="I465" i="7" a="1"/>
  <c r="I465" i="7" s="1"/>
  <c r="J466" i="7" a="1"/>
  <c r="J466" i="7" s="1"/>
  <c r="P474" i="7"/>
  <c r="I481" i="7" a="1"/>
  <c r="I481" i="7" s="1"/>
  <c r="K482" i="7" a="1"/>
  <c r="K482" i="7" s="1"/>
  <c r="L485" i="7"/>
  <c r="L487" i="7"/>
  <c r="K491" i="7" a="1"/>
  <c r="K491" i="7" s="1"/>
  <c r="H495" i="7"/>
  <c r="N495" i="7" s="1"/>
  <c r="H498" i="7"/>
  <c r="N498" i="7" s="1"/>
  <c r="I504" i="7" a="1"/>
  <c r="I504" i="7" s="1"/>
  <c r="K506" i="7" a="1"/>
  <c r="K506" i="7" s="1"/>
  <c r="H508" i="7"/>
  <c r="N508" i="7" s="1"/>
  <c r="K512" i="7" a="1"/>
  <c r="K512" i="7" s="1"/>
  <c r="I519" i="7" a="1"/>
  <c r="I519" i="7" s="1"/>
  <c r="J530" i="7" a="1"/>
  <c r="J530" i="7" s="1"/>
  <c r="J533" i="7" a="1"/>
  <c r="J533" i="7" s="1"/>
  <c r="I538" i="7" a="1"/>
  <c r="I538" i="7" s="1"/>
  <c r="J539" i="7" a="1"/>
  <c r="J539" i="7" s="1"/>
  <c r="H544" i="7"/>
  <c r="N544" i="7" s="1"/>
  <c r="K545" i="7" a="1"/>
  <c r="K545" i="7" s="1"/>
  <c r="M546" i="7"/>
  <c r="P550" i="7"/>
  <c r="I553" i="7" a="1"/>
  <c r="I553" i="7" s="1"/>
  <c r="H559" i="7"/>
  <c r="N559" i="7" s="1"/>
  <c r="H562" i="7"/>
  <c r="N562" i="7" s="1"/>
  <c r="I568" i="7" a="1"/>
  <c r="I568" i="7" s="1"/>
  <c r="K570" i="7" a="1"/>
  <c r="K570" i="7" s="1"/>
  <c r="H572" i="7"/>
  <c r="N572" i="7" s="1"/>
  <c r="K576" i="7" a="1"/>
  <c r="K576" i="7" s="1"/>
  <c r="I583" i="7" a="1"/>
  <c r="I583" i="7" s="1"/>
  <c r="H585" i="7"/>
  <c r="P585" i="7" s="1"/>
  <c r="I588" i="7" a="1"/>
  <c r="I588" i="7" s="1"/>
  <c r="K589" i="7" a="1"/>
  <c r="K589" i="7" s="1"/>
  <c r="J591" i="7" a="1"/>
  <c r="J591" i="7" s="1"/>
  <c r="J610" i="7" a="1"/>
  <c r="J610" i="7" s="1"/>
  <c r="K618" i="7" a="1"/>
  <c r="K618" i="7" s="1"/>
  <c r="H623" i="7"/>
  <c r="N623" i="7" s="1"/>
  <c r="I625" i="7" a="1"/>
  <c r="I625" i="7" s="1"/>
  <c r="J626" i="7" a="1"/>
  <c r="J626" i="7" s="1"/>
  <c r="I637" i="7" a="1"/>
  <c r="I637" i="7" s="1"/>
  <c r="M642" i="7"/>
  <c r="I647" i="7" a="1"/>
  <c r="I647" i="7" s="1"/>
  <c r="K650" i="7" a="1"/>
  <c r="K650" i="7" s="1"/>
  <c r="H655" i="7"/>
  <c r="N655" i="7" s="1"/>
  <c r="I657" i="7" a="1"/>
  <c r="I657" i="7" s="1"/>
  <c r="J659" i="7" a="1"/>
  <c r="J659" i="7" s="1"/>
  <c r="H666" i="7"/>
  <c r="I669" i="7" a="1"/>
  <c r="I669" i="7" s="1"/>
  <c r="K674" i="7" a="1"/>
  <c r="K674" i="7" s="1"/>
  <c r="I679" i="7" a="1"/>
  <c r="I679" i="7" s="1"/>
  <c r="I693" i="7" a="1"/>
  <c r="I693" i="7" s="1"/>
  <c r="I698" i="7" a="1"/>
  <c r="I698" i="7" s="1"/>
  <c r="K701" i="7" a="1"/>
  <c r="K701" i="7" s="1"/>
  <c r="H705" i="7"/>
  <c r="P705" i="7" s="1"/>
  <c r="I711" i="7" a="1"/>
  <c r="I711" i="7" s="1"/>
  <c r="L714" i="7"/>
  <c r="H714" i="7"/>
  <c r="K717" i="7" a="1"/>
  <c r="K717" i="7" s="1"/>
  <c r="H721" i="7"/>
  <c r="P721" i="7" s="1"/>
  <c r="I727" i="7" a="1"/>
  <c r="I727" i="7" s="1"/>
  <c r="L730" i="7"/>
  <c r="H730" i="7"/>
  <c r="K733" i="7" a="1"/>
  <c r="K733" i="7" s="1"/>
  <c r="H737" i="7"/>
  <c r="P737" i="7" s="1"/>
  <c r="I743" i="7" a="1"/>
  <c r="I743" i="7" s="1"/>
  <c r="L746" i="7"/>
  <c r="H746" i="7"/>
  <c r="K749" i="7" a="1"/>
  <c r="K749" i="7" s="1"/>
  <c r="H753" i="7"/>
  <c r="P753" i="7" s="1"/>
  <c r="H764" i="7"/>
  <c r="N764" i="7" s="1"/>
  <c r="J766" i="7" a="1"/>
  <c r="J766" i="7" s="1"/>
  <c r="K766" i="7" a="1"/>
  <c r="K766" i="7" s="1"/>
  <c r="K780" i="7" a="1"/>
  <c r="K780" i="7" s="1"/>
  <c r="I780" i="7" a="1"/>
  <c r="I780" i="7" s="1"/>
  <c r="I790" i="7" a="1"/>
  <c r="I790" i="7" s="1"/>
  <c r="J814" i="7" a="1"/>
  <c r="J814" i="7" s="1"/>
  <c r="L814" i="7"/>
  <c r="I814" i="7" a="1"/>
  <c r="I814" i="7" s="1"/>
  <c r="I831" i="7" a="1"/>
  <c r="I831" i="7" s="1"/>
  <c r="I838" i="7" a="1"/>
  <c r="I838" i="7" s="1"/>
  <c r="J846" i="7" a="1"/>
  <c r="J846" i="7" s="1"/>
  <c r="K846" i="7" a="1"/>
  <c r="K846" i="7" s="1"/>
  <c r="K851" i="7" a="1"/>
  <c r="K851" i="7" s="1"/>
  <c r="I851" i="7" a="1"/>
  <c r="I851" i="7" s="1"/>
  <c r="J851" i="7" a="1"/>
  <c r="J851" i="7" s="1"/>
  <c r="L857" i="7"/>
  <c r="L872" i="7"/>
  <c r="I885" i="7" a="1"/>
  <c r="I885" i="7" s="1"/>
  <c r="L491" i="7"/>
  <c r="M618" i="7"/>
  <c r="M650" i="7"/>
  <c r="M674" i="7"/>
  <c r="L685" i="7"/>
  <c r="J685" i="7" a="1"/>
  <c r="J685" i="7" s="1"/>
  <c r="I786" i="7" a="1"/>
  <c r="I786" i="7" s="1"/>
  <c r="K786" i="7" a="1"/>
  <c r="K786" i="7" s="1"/>
  <c r="L786" i="7"/>
  <c r="K808" i="7" a="1"/>
  <c r="K808" i="7" s="1"/>
  <c r="L808" i="7"/>
  <c r="K844" i="7" a="1"/>
  <c r="K844" i="7" s="1"/>
  <c r="L844" i="7"/>
  <c r="L919" i="7"/>
  <c r="H919" i="7"/>
  <c r="N919" i="7" s="1"/>
  <c r="M919" i="7"/>
  <c r="K919" i="7" a="1"/>
  <c r="K919" i="7" s="1"/>
  <c r="J919" i="7" a="1"/>
  <c r="J919" i="7" s="1"/>
  <c r="I919" i="7" a="1"/>
  <c r="I919" i="7" s="1"/>
  <c r="J475" i="7" a="1"/>
  <c r="J475" i="7" s="1"/>
  <c r="H486" i="7"/>
  <c r="N486" i="7" s="1"/>
  <c r="H488" i="7"/>
  <c r="N488" i="7" s="1"/>
  <c r="K504" i="7" a="1"/>
  <c r="K504" i="7" s="1"/>
  <c r="J517" i="7" a="1"/>
  <c r="J517" i="7" s="1"/>
  <c r="J523" i="7" a="1"/>
  <c r="J523" i="7" s="1"/>
  <c r="H528" i="7"/>
  <c r="N528" i="7" s="1"/>
  <c r="J538" i="7" a="1"/>
  <c r="J538" i="7" s="1"/>
  <c r="H543" i="7"/>
  <c r="N543" i="7" s="1"/>
  <c r="H546" i="7"/>
  <c r="N546" i="7" s="1"/>
  <c r="K553" i="7" a="1"/>
  <c r="K553" i="7" s="1"/>
  <c r="H556" i="7"/>
  <c r="N556" i="7" s="1"/>
  <c r="K568" i="7" a="1"/>
  <c r="K568" i="7" s="1"/>
  <c r="J581" i="7" a="1"/>
  <c r="J581" i="7" s="1"/>
  <c r="L583" i="7"/>
  <c r="H590" i="7"/>
  <c r="N590" i="7" s="1"/>
  <c r="I592" i="7" a="1"/>
  <c r="I592" i="7" s="1"/>
  <c r="I613" i="7" a="1"/>
  <c r="I613" i="7" s="1"/>
  <c r="H615" i="7"/>
  <c r="N615" i="7" s="1"/>
  <c r="H618" i="7"/>
  <c r="I621" i="7" a="1"/>
  <c r="I621" i="7" s="1"/>
  <c r="M625" i="7"/>
  <c r="H631" i="7"/>
  <c r="N631" i="7" s="1"/>
  <c r="H633" i="7"/>
  <c r="N633" i="7" s="1"/>
  <c r="I645" i="7" a="1"/>
  <c r="I645" i="7" s="1"/>
  <c r="H650" i="7"/>
  <c r="I653" i="7" a="1"/>
  <c r="I653" i="7" s="1"/>
  <c r="H665" i="7"/>
  <c r="N665" i="7" s="1"/>
  <c r="H667" i="7"/>
  <c r="N667" i="7" s="1"/>
  <c r="H674" i="7"/>
  <c r="I677" i="7" a="1"/>
  <c r="I677" i="7" s="1"/>
  <c r="L682" i="7"/>
  <c r="I682" i="7" a="1"/>
  <c r="I682" i="7" s="1"/>
  <c r="I685" i="7" a="1"/>
  <c r="I685" i="7" s="1"/>
  <c r="H697" i="7"/>
  <c r="P697" i="7" s="1"/>
  <c r="L703" i="7"/>
  <c r="M703" i="7"/>
  <c r="L709" i="7"/>
  <c r="I709" i="7" a="1"/>
  <c r="I709" i="7" s="1"/>
  <c r="L719" i="7"/>
  <c r="M719" i="7"/>
  <c r="L725" i="7"/>
  <c r="I725" i="7" a="1"/>
  <c r="I725" i="7" s="1"/>
  <c r="L735" i="7"/>
  <c r="M735" i="7"/>
  <c r="L741" i="7"/>
  <c r="I741" i="7" a="1"/>
  <c r="I741" i="7" s="1"/>
  <c r="L751" i="7"/>
  <c r="M751" i="7"/>
  <c r="L757" i="7"/>
  <c r="I757" i="7" a="1"/>
  <c r="I757" i="7" s="1"/>
  <c r="L775" i="7"/>
  <c r="J775" i="7" a="1"/>
  <c r="J775" i="7" s="1"/>
  <c r="K775" i="7" a="1"/>
  <c r="K775" i="7" s="1"/>
  <c r="J786" i="7" a="1"/>
  <c r="J786" i="7" s="1"/>
  <c r="H792" i="7"/>
  <c r="N792" i="7" s="1"/>
  <c r="K796" i="7" a="1"/>
  <c r="K796" i="7" s="1"/>
  <c r="H796" i="7"/>
  <c r="N796" i="7" s="1"/>
  <c r="J796" i="7" a="1"/>
  <c r="J796" i="7" s="1"/>
  <c r="I798" i="7" a="1"/>
  <c r="I798" i="7" s="1"/>
  <c r="I802" i="7" a="1"/>
  <c r="I802" i="7" s="1"/>
  <c r="J802" i="7" a="1"/>
  <c r="J802" i="7" s="1"/>
  <c r="K802" i="7" a="1"/>
  <c r="K802" i="7" s="1"/>
  <c r="H808" i="7"/>
  <c r="N808" i="7" s="1"/>
  <c r="M821" i="7"/>
  <c r="L821" i="7"/>
  <c r="I821" i="7" a="1"/>
  <c r="I821" i="7" s="1"/>
  <c r="H824" i="7"/>
  <c r="N824" i="7" s="1"/>
  <c r="K824" i="7" a="1"/>
  <c r="K824" i="7" s="1"/>
  <c r="M837" i="7"/>
  <c r="K837" i="7" a="1"/>
  <c r="K837" i="7" s="1"/>
  <c r="H837" i="7"/>
  <c r="N837" i="7" s="1"/>
  <c r="L837" i="7"/>
  <c r="H844" i="7"/>
  <c r="N844" i="7" s="1"/>
  <c r="M886" i="7"/>
  <c r="H886" i="7"/>
  <c r="P886" i="7" s="1"/>
  <c r="I334" i="7" a="1"/>
  <c r="I334" i="7" s="1"/>
  <c r="K349" i="7" a="1"/>
  <c r="K349" i="7" s="1"/>
  <c r="I366" i="7" a="1"/>
  <c r="I366" i="7" s="1"/>
  <c r="K381" i="7" a="1"/>
  <c r="K381" i="7" s="1"/>
  <c r="I398" i="7" a="1"/>
  <c r="I398" i="7" s="1"/>
  <c r="K413" i="7" a="1"/>
  <c r="K413" i="7" s="1"/>
  <c r="H440" i="7"/>
  <c r="N440" i="7" s="1"/>
  <c r="L443" i="7"/>
  <c r="J448" i="7" a="1"/>
  <c r="J448" i="7" s="1"/>
  <c r="H450" i="7"/>
  <c r="N450" i="7" s="1"/>
  <c r="H454" i="7"/>
  <c r="N454" i="7" s="1"/>
  <c r="J458" i="7" a="1"/>
  <c r="J458" i="7" s="1"/>
  <c r="H463" i="7"/>
  <c r="N463" i="7" s="1"/>
  <c r="K475" i="7" a="1"/>
  <c r="K475" i="7" s="1"/>
  <c r="H479" i="7"/>
  <c r="N479" i="7" s="1"/>
  <c r="H482" i="7"/>
  <c r="N482" i="7" s="1"/>
  <c r="I488" i="7" a="1"/>
  <c r="I488" i="7" s="1"/>
  <c r="K489" i="7" a="1"/>
  <c r="K489" i="7" s="1"/>
  <c r="I492" i="7" a="1"/>
  <c r="I492" i="7" s="1"/>
  <c r="L495" i="7"/>
  <c r="L504" i="7"/>
  <c r="H506" i="7"/>
  <c r="N506" i="7" s="1"/>
  <c r="I513" i="7" a="1"/>
  <c r="I513" i="7" s="1"/>
  <c r="L517" i="7"/>
  <c r="L519" i="7"/>
  <c r="K523" i="7" a="1"/>
  <c r="K523" i="7" s="1"/>
  <c r="I528" i="7" a="1"/>
  <c r="I528" i="7" s="1"/>
  <c r="H534" i="7"/>
  <c r="N534" i="7" s="1"/>
  <c r="H536" i="7"/>
  <c r="N536" i="7" s="1"/>
  <c r="J543" i="7" a="1"/>
  <c r="J543" i="7" s="1"/>
  <c r="J544" i="7" a="1"/>
  <c r="J544" i="7" s="1"/>
  <c r="K547" i="7" a="1"/>
  <c r="K547" i="7" s="1"/>
  <c r="H551" i="7"/>
  <c r="P551" i="7" s="1"/>
  <c r="L553" i="7"/>
  <c r="I556" i="7" a="1"/>
  <c r="I556" i="7" s="1"/>
  <c r="L559" i="7"/>
  <c r="L568" i="7"/>
  <c r="H570" i="7"/>
  <c r="N570" i="7" s="1"/>
  <c r="I577" i="7" a="1"/>
  <c r="I577" i="7" s="1"/>
  <c r="L581" i="7"/>
  <c r="M583" i="7"/>
  <c r="M585" i="7"/>
  <c r="J590" i="7" a="1"/>
  <c r="J590" i="7" s="1"/>
  <c r="K592" i="7" a="1"/>
  <c r="K592" i="7" s="1"/>
  <c r="H601" i="7"/>
  <c r="P601" i="7" s="1"/>
  <c r="K608" i="7" a="1"/>
  <c r="K608" i="7" s="1"/>
  <c r="M610" i="7"/>
  <c r="J613" i="7" a="1"/>
  <c r="J613" i="7" s="1"/>
  <c r="I615" i="7" a="1"/>
  <c r="I615" i="7" s="1"/>
  <c r="H617" i="7"/>
  <c r="N617" i="7" s="1"/>
  <c r="J621" i="7" a="1"/>
  <c r="J621" i="7" s="1"/>
  <c r="M626" i="7"/>
  <c r="I631" i="7" a="1"/>
  <c r="I631" i="7" s="1"/>
  <c r="I633" i="7" a="1"/>
  <c r="I633" i="7" s="1"/>
  <c r="J634" i="7" a="1"/>
  <c r="J634" i="7" s="1"/>
  <c r="H643" i="7"/>
  <c r="N643" i="7" s="1"/>
  <c r="J645" i="7" a="1"/>
  <c r="J645" i="7" s="1"/>
  <c r="J653" i="7" a="1"/>
  <c r="J653" i="7" s="1"/>
  <c r="H663" i="7"/>
  <c r="N663" i="7" s="1"/>
  <c r="I665" i="7" a="1"/>
  <c r="I665" i="7" s="1"/>
  <c r="J667" i="7" a="1"/>
  <c r="J667" i="7" s="1"/>
  <c r="J677" i="7" a="1"/>
  <c r="J677" i="7" s="1"/>
  <c r="H682" i="7"/>
  <c r="L683" i="7"/>
  <c r="H683" i="7"/>
  <c r="N683" i="7" s="1"/>
  <c r="K685" i="7" a="1"/>
  <c r="K685" i="7" s="1"/>
  <c r="I697" i="7" a="1"/>
  <c r="I697" i="7" s="1"/>
  <c r="H703" i="7"/>
  <c r="P703" i="7" s="1"/>
  <c r="J709" i="7" a="1"/>
  <c r="J709" i="7" s="1"/>
  <c r="H719" i="7"/>
  <c r="P719" i="7" s="1"/>
  <c r="J725" i="7" a="1"/>
  <c r="J725" i="7" s="1"/>
  <c r="H735" i="7"/>
  <c r="P735" i="7" s="1"/>
  <c r="J741" i="7" a="1"/>
  <c r="J741" i="7" s="1"/>
  <c r="H751" i="7"/>
  <c r="P751" i="7" s="1"/>
  <c r="J757" i="7" a="1"/>
  <c r="J757" i="7" s="1"/>
  <c r="J768" i="7" a="1"/>
  <c r="J768" i="7" s="1"/>
  <c r="H775" i="7"/>
  <c r="N775" i="7" s="1"/>
  <c r="L791" i="7"/>
  <c r="J791" i="7" a="1"/>
  <c r="J791" i="7" s="1"/>
  <c r="K792" i="7" a="1"/>
  <c r="K792" i="7" s="1"/>
  <c r="I796" i="7" a="1"/>
  <c r="I796" i="7" s="1"/>
  <c r="L802" i="7"/>
  <c r="H809" i="7"/>
  <c r="N809" i="7" s="1"/>
  <c r="L809" i="7"/>
  <c r="H821" i="7"/>
  <c r="N821" i="7" s="1"/>
  <c r="L824" i="7"/>
  <c r="H832" i="7"/>
  <c r="N832" i="7" s="1"/>
  <c r="J832" i="7" a="1"/>
  <c r="J832" i="7" s="1"/>
  <c r="I837" i="7" a="1"/>
  <c r="I837" i="7" s="1"/>
  <c r="I844" i="7" a="1"/>
  <c r="I844" i="7" s="1"/>
  <c r="K867" i="7" a="1"/>
  <c r="K867" i="7" s="1"/>
  <c r="H867" i="7"/>
  <c r="N867" i="7" s="1"/>
  <c r="I867" i="7" a="1"/>
  <c r="I867" i="7" s="1"/>
  <c r="L891" i="7"/>
  <c r="J891" i="7" a="1"/>
  <c r="J891" i="7" s="1"/>
  <c r="H891" i="7"/>
  <c r="N891" i="7" s="1"/>
  <c r="K891" i="7" a="1"/>
  <c r="K891" i="7" s="1"/>
  <c r="P1183" i="7"/>
  <c r="N1183" i="7"/>
  <c r="P250" i="7"/>
  <c r="P274" i="7"/>
  <c r="I304" i="7" a="1"/>
  <c r="I304" i="7" s="1"/>
  <c r="P306" i="7"/>
  <c r="J334" i="7" a="1"/>
  <c r="J334" i="7" s="1"/>
  <c r="I336" i="7" a="1"/>
  <c r="I336" i="7" s="1"/>
  <c r="P338" i="7"/>
  <c r="J345" i="7" a="1"/>
  <c r="J345" i="7" s="1"/>
  <c r="K354" i="7" a="1"/>
  <c r="K354" i="7" s="1"/>
  <c r="J366" i="7" a="1"/>
  <c r="J366" i="7" s="1"/>
  <c r="I368" i="7" a="1"/>
  <c r="I368" i="7" s="1"/>
  <c r="P370" i="7"/>
  <c r="J377" i="7" a="1"/>
  <c r="J377" i="7" s="1"/>
  <c r="K386" i="7" a="1"/>
  <c r="K386" i="7" s="1"/>
  <c r="J398" i="7" a="1"/>
  <c r="J398" i="7" s="1"/>
  <c r="I400" i="7" a="1"/>
  <c r="I400" i="7" s="1"/>
  <c r="P402" i="7"/>
  <c r="J409" i="7" a="1"/>
  <c r="J409" i="7" s="1"/>
  <c r="K418" i="7" a="1"/>
  <c r="K418" i="7" s="1"/>
  <c r="J430" i="7" a="1"/>
  <c r="J430" i="7" s="1"/>
  <c r="I432" i="7" a="1"/>
  <c r="I432" i="7" s="1"/>
  <c r="H439" i="7"/>
  <c r="P439" i="7" s="1"/>
  <c r="I440" i="7" a="1"/>
  <c r="I440" i="7" s="1"/>
  <c r="K441" i="7" a="1"/>
  <c r="K441" i="7" s="1"/>
  <c r="K448" i="7" a="1"/>
  <c r="K448" i="7" s="1"/>
  <c r="H456" i="7"/>
  <c r="N456" i="7" s="1"/>
  <c r="L459" i="7"/>
  <c r="J463" i="7" a="1"/>
  <c r="J463" i="7" s="1"/>
  <c r="J464" i="7" a="1"/>
  <c r="J464" i="7" s="1"/>
  <c r="H466" i="7"/>
  <c r="N466" i="7" s="1"/>
  <c r="H470" i="7"/>
  <c r="N470" i="7" s="1"/>
  <c r="I473" i="7" a="1"/>
  <c r="I473" i="7" s="1"/>
  <c r="J474" i="7" a="1"/>
  <c r="J474" i="7" s="1"/>
  <c r="L475" i="7"/>
  <c r="J479" i="7" a="1"/>
  <c r="J479" i="7" s="1"/>
  <c r="J480" i="7" a="1"/>
  <c r="J480" i="7" s="1"/>
  <c r="K483" i="7" a="1"/>
  <c r="K483" i="7" s="1"/>
  <c r="H487" i="7"/>
  <c r="P487" i="7" s="1"/>
  <c r="L489" i="7"/>
  <c r="L492" i="7"/>
  <c r="J498" i="7" a="1"/>
  <c r="J498" i="7" s="1"/>
  <c r="J501" i="7" a="1"/>
  <c r="J501" i="7" s="1"/>
  <c r="I506" i="7" a="1"/>
  <c r="I506" i="7" s="1"/>
  <c r="J507" i="7" a="1"/>
  <c r="J507" i="7" s="1"/>
  <c r="H512" i="7"/>
  <c r="N512" i="7" s="1"/>
  <c r="K513" i="7" a="1"/>
  <c r="K513" i="7" s="1"/>
  <c r="P518" i="7"/>
  <c r="I521" i="7" a="1"/>
  <c r="I521" i="7" s="1"/>
  <c r="J522" i="7" a="1"/>
  <c r="J522" i="7" s="1"/>
  <c r="L523" i="7"/>
  <c r="H527" i="7"/>
  <c r="N527" i="7" s="1"/>
  <c r="H530" i="7"/>
  <c r="N530" i="7" s="1"/>
  <c r="I536" i="7" a="1"/>
  <c r="I536" i="7" s="1"/>
  <c r="K537" i="7" a="1"/>
  <c r="K537" i="7" s="1"/>
  <c r="K538" i="7" a="1"/>
  <c r="K538" i="7" s="1"/>
  <c r="H540" i="7"/>
  <c r="N540" i="7" s="1"/>
  <c r="K544" i="7" a="1"/>
  <c r="K544" i="7" s="1"/>
  <c r="I546" i="7" a="1"/>
  <c r="I546" i="7" s="1"/>
  <c r="I551" i="7" a="1"/>
  <c r="I551" i="7" s="1"/>
  <c r="K552" i="7" a="1"/>
  <c r="K552" i="7" s="1"/>
  <c r="L556" i="7"/>
  <c r="J562" i="7" a="1"/>
  <c r="J562" i="7" s="1"/>
  <c r="J565" i="7" a="1"/>
  <c r="J565" i="7" s="1"/>
  <c r="I570" i="7" a="1"/>
  <c r="I570" i="7" s="1"/>
  <c r="J571" i="7" a="1"/>
  <c r="J571" i="7" s="1"/>
  <c r="H576" i="7"/>
  <c r="N576" i="7" s="1"/>
  <c r="K577" i="7" a="1"/>
  <c r="K577" i="7" s="1"/>
  <c r="P582" i="7"/>
  <c r="H587" i="7"/>
  <c r="N587" i="7" s="1"/>
  <c r="I589" i="7" a="1"/>
  <c r="I589" i="7" s="1"/>
  <c r="I597" i="7" a="1"/>
  <c r="I597" i="7" s="1"/>
  <c r="I601" i="7" a="1"/>
  <c r="I601" i="7" s="1"/>
  <c r="J602" i="7" a="1"/>
  <c r="J602" i="7" s="1"/>
  <c r="L603" i="7"/>
  <c r="I605" i="7" a="1"/>
  <c r="I605" i="7" s="1"/>
  <c r="H610" i="7"/>
  <c r="J615" i="7" a="1"/>
  <c r="J615" i="7" s="1"/>
  <c r="I617" i="7" a="1"/>
  <c r="I617" i="7" s="1"/>
  <c r="I618" i="7" a="1"/>
  <c r="I618" i="7" s="1"/>
  <c r="K621" i="7" a="1"/>
  <c r="K621" i="7" s="1"/>
  <c r="H626" i="7"/>
  <c r="J631" i="7" a="1"/>
  <c r="J631" i="7" s="1"/>
  <c r="K633" i="7" a="1"/>
  <c r="K633" i="7" s="1"/>
  <c r="M635" i="7"/>
  <c r="H641" i="7"/>
  <c r="N641" i="7" s="1"/>
  <c r="J643" i="7" a="1"/>
  <c r="J643" i="7" s="1"/>
  <c r="K645" i="7" a="1"/>
  <c r="K645" i="7" s="1"/>
  <c r="I650" i="7" a="1"/>
  <c r="I650" i="7" s="1"/>
  <c r="H651" i="7"/>
  <c r="N651" i="7" s="1"/>
  <c r="K653" i="7" a="1"/>
  <c r="K653" i="7" s="1"/>
  <c r="M658" i="7"/>
  <c r="I663" i="7" a="1"/>
  <c r="I663" i="7" s="1"/>
  <c r="K665" i="7" a="1"/>
  <c r="K665" i="7" s="1"/>
  <c r="J666" i="7" a="1"/>
  <c r="J666" i="7" s="1"/>
  <c r="K667" i="7" a="1"/>
  <c r="K667" i="7" s="1"/>
  <c r="I674" i="7" a="1"/>
  <c r="I674" i="7" s="1"/>
  <c r="H675" i="7"/>
  <c r="N675" i="7" s="1"/>
  <c r="K677" i="7" a="1"/>
  <c r="K677" i="7" s="1"/>
  <c r="J683" i="7" a="1"/>
  <c r="J683" i="7" s="1"/>
  <c r="H689" i="7"/>
  <c r="P689" i="7" s="1"/>
  <c r="J690" i="7" a="1"/>
  <c r="J690" i="7" s="1"/>
  <c r="H695" i="7"/>
  <c r="N695" i="7" s="1"/>
  <c r="K697" i="7" a="1"/>
  <c r="K697" i="7" s="1"/>
  <c r="K698" i="7" a="1"/>
  <c r="K698" i="7" s="1"/>
  <c r="I703" i="7" a="1"/>
  <c r="I703" i="7" s="1"/>
  <c r="L706" i="7"/>
  <c r="H706" i="7"/>
  <c r="K709" i="7" a="1"/>
  <c r="K709" i="7" s="1"/>
  <c r="H713" i="7"/>
  <c r="P713" i="7" s="1"/>
  <c r="J714" i="7" a="1"/>
  <c r="J714" i="7" s="1"/>
  <c r="M715" i="7"/>
  <c r="I719" i="7" a="1"/>
  <c r="I719" i="7" s="1"/>
  <c r="L722" i="7"/>
  <c r="H722" i="7"/>
  <c r="K725" i="7" a="1"/>
  <c r="K725" i="7" s="1"/>
  <c r="H729" i="7"/>
  <c r="P729" i="7" s="1"/>
  <c r="J730" i="7" a="1"/>
  <c r="J730" i="7" s="1"/>
  <c r="M731" i="7"/>
  <c r="I735" i="7" a="1"/>
  <c r="I735" i="7" s="1"/>
  <c r="L738" i="7"/>
  <c r="H738" i="7"/>
  <c r="K741" i="7" a="1"/>
  <c r="K741" i="7" s="1"/>
  <c r="H745" i="7"/>
  <c r="P745" i="7" s="1"/>
  <c r="J746" i="7" a="1"/>
  <c r="J746" i="7" s="1"/>
  <c r="M747" i="7"/>
  <c r="I751" i="7" a="1"/>
  <c r="I751" i="7" s="1"/>
  <c r="L754" i="7"/>
  <c r="H754" i="7"/>
  <c r="K757" i="7" a="1"/>
  <c r="K757" i="7" s="1"/>
  <c r="K761" i="7" a="1"/>
  <c r="K761" i="7" s="1"/>
  <c r="J764" i="7" a="1"/>
  <c r="J764" i="7" s="1"/>
  <c r="L767" i="7"/>
  <c r="K767" i="7" a="1"/>
  <c r="K767" i="7" s="1"/>
  <c r="M767" i="7"/>
  <c r="H771" i="7"/>
  <c r="N771" i="7" s="1"/>
  <c r="K773" i="7" a="1"/>
  <c r="K773" i="7" s="1"/>
  <c r="I775" i="7" a="1"/>
  <c r="I775" i="7" s="1"/>
  <c r="H784" i="7"/>
  <c r="N784" i="7" s="1"/>
  <c r="J784" i="7" a="1"/>
  <c r="J784" i="7" s="1"/>
  <c r="H787" i="7"/>
  <c r="N787" i="7" s="1"/>
  <c r="H791" i="7"/>
  <c r="N791" i="7" s="1"/>
  <c r="K798" i="7" a="1"/>
  <c r="K798" i="7" s="1"/>
  <c r="K803" i="7" a="1"/>
  <c r="K803" i="7" s="1"/>
  <c r="H803" i="7"/>
  <c r="N803" i="7" s="1"/>
  <c r="L807" i="7"/>
  <c r="I807" i="7" a="1"/>
  <c r="I807" i="7" s="1"/>
  <c r="M807" i="7"/>
  <c r="J807" i="7" a="1"/>
  <c r="J807" i="7" s="1"/>
  <c r="K809" i="7" a="1"/>
  <c r="K809" i="7" s="1"/>
  <c r="J821" i="7" a="1"/>
  <c r="J821" i="7" s="1"/>
  <c r="H825" i="7"/>
  <c r="N825" i="7" s="1"/>
  <c r="K825" i="7" a="1"/>
  <c r="K825" i="7" s="1"/>
  <c r="J837" i="7" a="1"/>
  <c r="J837" i="7" s="1"/>
  <c r="J867" i="7" a="1"/>
  <c r="J867" i="7" s="1"/>
  <c r="L871" i="7"/>
  <c r="M871" i="7"/>
  <c r="I871" i="7" a="1"/>
  <c r="I871" i="7" s="1"/>
  <c r="H871" i="7"/>
  <c r="N871" i="7" s="1"/>
  <c r="K883" i="7" a="1"/>
  <c r="K883" i="7" s="1"/>
  <c r="H883" i="7"/>
  <c r="N883" i="7" s="1"/>
  <c r="I883" i="7" a="1"/>
  <c r="I883" i="7" s="1"/>
  <c r="L889" i="7"/>
  <c r="K889" i="7" a="1"/>
  <c r="K889" i="7" s="1"/>
  <c r="I889" i="7" a="1"/>
  <c r="I889" i="7" s="1"/>
  <c r="H889" i="7"/>
  <c r="N889" i="7" s="1"/>
  <c r="I891" i="7" a="1"/>
  <c r="I891" i="7" s="1"/>
  <c r="L925" i="7"/>
  <c r="H925" i="7"/>
  <c r="N925" i="7" s="1"/>
  <c r="M925" i="7"/>
  <c r="K925" i="7" a="1"/>
  <c r="K925" i="7" s="1"/>
  <c r="J925" i="7" a="1"/>
  <c r="J925" i="7" s="1"/>
  <c r="I925" i="7" a="1"/>
  <c r="I925" i="7" s="1"/>
  <c r="L933" i="7"/>
  <c r="H933" i="7"/>
  <c r="N933" i="7" s="1"/>
  <c r="M933" i="7"/>
  <c r="K933" i="7" a="1"/>
  <c r="K933" i="7" s="1"/>
  <c r="J933" i="7" a="1"/>
  <c r="J933" i="7" s="1"/>
  <c r="I933" i="7" a="1"/>
  <c r="I933" i="7" s="1"/>
  <c r="H774" i="7"/>
  <c r="P774" i="7" s="1"/>
  <c r="K777" i="7" a="1"/>
  <c r="K777" i="7" s="1"/>
  <c r="H789" i="7"/>
  <c r="N789" i="7" s="1"/>
  <c r="K797" i="7" a="1"/>
  <c r="K797" i="7" s="1"/>
  <c r="H799" i="7"/>
  <c r="P799" i="7" s="1"/>
  <c r="H806" i="7"/>
  <c r="P806" i="7" s="1"/>
  <c r="H812" i="7"/>
  <c r="N812" i="7" s="1"/>
  <c r="J818" i="7" a="1"/>
  <c r="J818" i="7" s="1"/>
  <c r="L830" i="7"/>
  <c r="H839" i="7"/>
  <c r="K847" i="7" a="1"/>
  <c r="K847" i="7" s="1"/>
  <c r="K853" i="7" a="1"/>
  <c r="K853" i="7" s="1"/>
  <c r="J863" i="7" a="1"/>
  <c r="J863" i="7" s="1"/>
  <c r="L864" i="7"/>
  <c r="L870" i="7"/>
  <c r="J879" i="7" a="1"/>
  <c r="J879" i="7" s="1"/>
  <c r="L880" i="7"/>
  <c r="H887" i="7"/>
  <c r="L888" i="7"/>
  <c r="K897" i="7" a="1"/>
  <c r="K897" i="7" s="1"/>
  <c r="H905" i="7"/>
  <c r="N905" i="7" s="1"/>
  <c r="H907" i="7"/>
  <c r="H911" i="7"/>
  <c r="N911" i="7" s="1"/>
  <c r="H917" i="7"/>
  <c r="N917" i="7" s="1"/>
  <c r="J921" i="7" a="1"/>
  <c r="J921" i="7" s="1"/>
  <c r="J923" i="7" a="1"/>
  <c r="J923" i="7" s="1"/>
  <c r="J927" i="7" a="1"/>
  <c r="J927" i="7" s="1"/>
  <c r="J929" i="7" a="1"/>
  <c r="J929" i="7" s="1"/>
  <c r="J931" i="7" a="1"/>
  <c r="J931" i="7" s="1"/>
  <c r="J935" i="7" a="1"/>
  <c r="J935" i="7" s="1"/>
  <c r="J937" i="7" a="1"/>
  <c r="J937" i="7" s="1"/>
  <c r="J939" i="7" a="1"/>
  <c r="J939" i="7" s="1"/>
  <c r="I941" i="7" a="1"/>
  <c r="I941" i="7" s="1"/>
  <c r="J943" i="7" a="1"/>
  <c r="J943" i="7" s="1"/>
  <c r="J945" i="7" a="1"/>
  <c r="J945" i="7" s="1"/>
  <c r="J947" i="7" a="1"/>
  <c r="J947" i="7" s="1"/>
  <c r="K949" i="7" a="1"/>
  <c r="K949" i="7" s="1"/>
  <c r="J951" i="7" a="1"/>
  <c r="J951" i="7" s="1"/>
  <c r="I953" i="7" a="1"/>
  <c r="I953" i="7" s="1"/>
  <c r="I955" i="7" a="1"/>
  <c r="I955" i="7" s="1"/>
  <c r="I957" i="7" a="1"/>
  <c r="I957" i="7" s="1"/>
  <c r="H959" i="7"/>
  <c r="N959" i="7" s="1"/>
  <c r="H961" i="7"/>
  <c r="N961" i="7" s="1"/>
  <c r="I963" i="7" a="1"/>
  <c r="I963" i="7" s="1"/>
  <c r="I965" i="7" a="1"/>
  <c r="I965" i="7" s="1"/>
  <c r="I967" i="7" a="1"/>
  <c r="I967" i="7" s="1"/>
  <c r="I969" i="7" a="1"/>
  <c r="I969" i="7" s="1"/>
  <c r="J971" i="7" a="1"/>
  <c r="J971" i="7" s="1"/>
  <c r="J973" i="7" a="1"/>
  <c r="J973" i="7" s="1"/>
  <c r="J975" i="7" a="1"/>
  <c r="J975" i="7" s="1"/>
  <c r="K977" i="7" a="1"/>
  <c r="K977" i="7" s="1"/>
  <c r="K979" i="7" a="1"/>
  <c r="K979" i="7" s="1"/>
  <c r="M981" i="7"/>
  <c r="K983" i="7" a="1"/>
  <c r="K983" i="7" s="1"/>
  <c r="K985" i="7" a="1"/>
  <c r="K985" i="7" s="1"/>
  <c r="M987" i="7"/>
  <c r="J1015" i="7" a="1"/>
  <c r="J1015" i="7" s="1"/>
  <c r="I1017" i="7" a="1"/>
  <c r="I1017" i="7" s="1"/>
  <c r="K1018" i="7" a="1"/>
  <c r="K1018" i="7" s="1"/>
  <c r="I1023" i="7" a="1"/>
  <c r="I1023" i="7" s="1"/>
  <c r="I1025" i="7" a="1"/>
  <c r="I1025" i="7" s="1"/>
  <c r="K1026" i="7" a="1"/>
  <c r="K1026" i="7" s="1"/>
  <c r="I1031" i="7" a="1"/>
  <c r="I1031" i="7" s="1"/>
  <c r="H1033" i="7"/>
  <c r="M1035" i="7"/>
  <c r="L1049" i="7"/>
  <c r="J1049" i="7" a="1"/>
  <c r="J1049" i="7" s="1"/>
  <c r="K1056" i="7" a="1"/>
  <c r="K1056" i="7" s="1"/>
  <c r="J1056" i="7" a="1"/>
  <c r="J1056" i="7" s="1"/>
  <c r="L1058" i="7"/>
  <c r="K1060" i="7" a="1"/>
  <c r="K1060" i="7" s="1"/>
  <c r="L1060" i="7"/>
  <c r="I1070" i="7" a="1"/>
  <c r="I1070" i="7" s="1"/>
  <c r="L1072" i="7"/>
  <c r="L1083" i="7"/>
  <c r="I1083" i="7" a="1"/>
  <c r="I1083" i="7" s="1"/>
  <c r="L1092" i="7"/>
  <c r="I1098" i="7" a="1"/>
  <c r="I1098" i="7" s="1"/>
  <c r="K1100" i="7" a="1"/>
  <c r="K1100" i="7" s="1"/>
  <c r="J1100" i="7" a="1"/>
  <c r="J1100" i="7" s="1"/>
  <c r="I1103" i="7" a="1"/>
  <c r="I1103" i="7" s="1"/>
  <c r="L1103" i="7"/>
  <c r="I1105" i="7" a="1"/>
  <c r="I1105" i="7" s="1"/>
  <c r="J1107" i="7" a="1"/>
  <c r="J1107" i="7" s="1"/>
  <c r="J1111" i="7" a="1"/>
  <c r="J1111" i="7" s="1"/>
  <c r="J1120" i="7" a="1"/>
  <c r="J1120" i="7" s="1"/>
  <c r="L1122" i="7"/>
  <c r="L1139" i="7"/>
  <c r="K1139" i="7" a="1"/>
  <c r="K1139" i="7" s="1"/>
  <c r="K1140" i="7" a="1"/>
  <c r="K1140" i="7" s="1"/>
  <c r="J1147" i="7" a="1"/>
  <c r="J1147" i="7" s="1"/>
  <c r="I1152" i="7" a="1"/>
  <c r="I1152" i="7" s="1"/>
  <c r="J1159" i="7" a="1"/>
  <c r="J1159" i="7" s="1"/>
  <c r="I1169" i="7" a="1"/>
  <c r="I1169" i="7" s="1"/>
  <c r="L1171" i="7"/>
  <c r="I1173" i="7" a="1"/>
  <c r="I1173" i="7" s="1"/>
  <c r="L1174" i="7"/>
  <c r="J1179" i="7" a="1"/>
  <c r="J1179" i="7" s="1"/>
  <c r="I1181" i="7" a="1"/>
  <c r="I1181" i="7" s="1"/>
  <c r="H1188" i="7"/>
  <c r="N1188" i="7" s="1"/>
  <c r="I1191" i="7" a="1"/>
  <c r="I1191" i="7" s="1"/>
  <c r="L1207" i="7"/>
  <c r="H1207" i="7"/>
  <c r="K1213" i="7" a="1"/>
  <c r="K1213" i="7" s="1"/>
  <c r="J1215" i="7" a="1"/>
  <c r="J1215" i="7" s="1"/>
  <c r="J1235" i="7" a="1"/>
  <c r="J1235" i="7" s="1"/>
  <c r="L1248" i="7"/>
  <c r="J941" i="7" a="1"/>
  <c r="J941" i="7" s="1"/>
  <c r="M949" i="7"/>
  <c r="J953" i="7" a="1"/>
  <c r="J953" i="7" s="1"/>
  <c r="J955" i="7" a="1"/>
  <c r="J955" i="7" s="1"/>
  <c r="J957" i="7" a="1"/>
  <c r="J957" i="7" s="1"/>
  <c r="J963" i="7" a="1"/>
  <c r="J963" i="7" s="1"/>
  <c r="J965" i="7" a="1"/>
  <c r="J965" i="7" s="1"/>
  <c r="J967" i="7" a="1"/>
  <c r="J967" i="7" s="1"/>
  <c r="J969" i="7" a="1"/>
  <c r="J969" i="7" s="1"/>
  <c r="M977" i="7"/>
  <c r="M979" i="7"/>
  <c r="M983" i="7"/>
  <c r="M985" i="7"/>
  <c r="J1023" i="7" a="1"/>
  <c r="J1023" i="7" s="1"/>
  <c r="J1031" i="7" a="1"/>
  <c r="J1031" i="7" s="1"/>
  <c r="J1041" i="7" a="1"/>
  <c r="J1041" i="7" s="1"/>
  <c r="L1091" i="7"/>
  <c r="M1091" i="7"/>
  <c r="L1123" i="7"/>
  <c r="I1123" i="7" a="1"/>
  <c r="I1123" i="7" s="1"/>
  <c r="L1136" i="7"/>
  <c r="L1140" i="7"/>
  <c r="L1150" i="7"/>
  <c r="J1150" i="7" a="1"/>
  <c r="J1150" i="7" s="1"/>
  <c r="I1165" i="7" a="1"/>
  <c r="I1165" i="7" s="1"/>
  <c r="J1169" i="7" a="1"/>
  <c r="J1169" i="7" s="1"/>
  <c r="M1171" i="7"/>
  <c r="K1179" i="7" a="1"/>
  <c r="K1179" i="7" s="1"/>
  <c r="J1181" i="7" a="1"/>
  <c r="J1181" i="7" s="1"/>
  <c r="L1189" i="7"/>
  <c r="J1189" i="7" a="1"/>
  <c r="J1189" i="7" s="1"/>
  <c r="M1189" i="7"/>
  <c r="J1191" i="7" a="1"/>
  <c r="J1191" i="7" s="1"/>
  <c r="L1199" i="7"/>
  <c r="J1199" i="7" a="1"/>
  <c r="J1199" i="7" s="1"/>
  <c r="M1199" i="7"/>
  <c r="M1215" i="7"/>
  <c r="L862" i="7"/>
  <c r="L878" i="7"/>
  <c r="M921" i="7"/>
  <c r="M923" i="7"/>
  <c r="M927" i="7"/>
  <c r="M929" i="7"/>
  <c r="K941" i="7" a="1"/>
  <c r="K941" i="7" s="1"/>
  <c r="K953" i="7" a="1"/>
  <c r="K953" i="7" s="1"/>
  <c r="K955" i="7" a="1"/>
  <c r="K955" i="7" s="1"/>
  <c r="K957" i="7" a="1"/>
  <c r="K957" i="7" s="1"/>
  <c r="K963" i="7" a="1"/>
  <c r="K963" i="7" s="1"/>
  <c r="K965" i="7" a="1"/>
  <c r="K965" i="7" s="1"/>
  <c r="K967" i="7" a="1"/>
  <c r="K967" i="7" s="1"/>
  <c r="K969" i="7" a="1"/>
  <c r="K969" i="7" s="1"/>
  <c r="H997" i="7"/>
  <c r="N997" i="7" s="1"/>
  <c r="H999" i="7"/>
  <c r="N999" i="7" s="1"/>
  <c r="H1001" i="7"/>
  <c r="N1001" i="7" s="1"/>
  <c r="H1003" i="7"/>
  <c r="P1003" i="7" s="1"/>
  <c r="J1017" i="7" a="1"/>
  <c r="J1017" i="7" s="1"/>
  <c r="H1019" i="7"/>
  <c r="P1019" i="7" s="1"/>
  <c r="I1021" i="7" a="1"/>
  <c r="I1021" i="7" s="1"/>
  <c r="J1025" i="7" a="1"/>
  <c r="J1025" i="7" s="1"/>
  <c r="H1027" i="7"/>
  <c r="P1027" i="7" s="1"/>
  <c r="I1029" i="7" a="1"/>
  <c r="I1029" i="7" s="1"/>
  <c r="K1041" i="7" a="1"/>
  <c r="K1041" i="7" s="1"/>
  <c r="H1047" i="7"/>
  <c r="P1047" i="7" s="1"/>
  <c r="H1068" i="7"/>
  <c r="N1068" i="7" s="1"/>
  <c r="I1073" i="7" a="1"/>
  <c r="I1073" i="7" s="1"/>
  <c r="H1091" i="7"/>
  <c r="P1091" i="7" s="1"/>
  <c r="M1097" i="7"/>
  <c r="K1097" i="7" a="1"/>
  <c r="K1097" i="7" s="1"/>
  <c r="L1098" i="7"/>
  <c r="K1111" i="7" a="1"/>
  <c r="K1111" i="7" s="1"/>
  <c r="H1114" i="7"/>
  <c r="P1114" i="7" s="1"/>
  <c r="I1118" i="7" a="1"/>
  <c r="I1118" i="7" s="1"/>
  <c r="L1120" i="7"/>
  <c r="H1123" i="7"/>
  <c r="P1123" i="7" s="1"/>
  <c r="H1146" i="7"/>
  <c r="P1146" i="7" s="1"/>
  <c r="I1150" i="7" a="1"/>
  <c r="I1150" i="7" s="1"/>
  <c r="L1155" i="7"/>
  <c r="M1155" i="7"/>
  <c r="K1159" i="7" a="1"/>
  <c r="K1159" i="7" s="1"/>
  <c r="J1165" i="7" a="1"/>
  <c r="J1165" i="7" s="1"/>
  <c r="M1169" i="7"/>
  <c r="H1175" i="7"/>
  <c r="N1175" i="7" s="1"/>
  <c r="K1181" i="7" a="1"/>
  <c r="K1181" i="7" s="1"/>
  <c r="H1185" i="7"/>
  <c r="N1185" i="7" s="1"/>
  <c r="H1189" i="7"/>
  <c r="N1189" i="7" s="1"/>
  <c r="H1199" i="7"/>
  <c r="N1199" i="7" s="1"/>
  <c r="I1202" i="7" a="1"/>
  <c r="I1202" i="7" s="1"/>
  <c r="I1210" i="7" a="1"/>
  <c r="I1210" i="7" s="1"/>
  <c r="M1241" i="7"/>
  <c r="K845" i="7" a="1"/>
  <c r="K845" i="7" s="1"/>
  <c r="H847" i="7"/>
  <c r="P847" i="7" s="1"/>
  <c r="H854" i="7"/>
  <c r="P854" i="7" s="1"/>
  <c r="H860" i="7"/>
  <c r="N860" i="7" s="1"/>
  <c r="J866" i="7" a="1"/>
  <c r="J866" i="7" s="1"/>
  <c r="H876" i="7"/>
  <c r="N876" i="7" s="1"/>
  <c r="J882" i="7" a="1"/>
  <c r="J882" i="7" s="1"/>
  <c r="H895" i="7"/>
  <c r="N895" i="7" s="1"/>
  <c r="M941" i="7"/>
  <c r="M953" i="7"/>
  <c r="M955" i="7"/>
  <c r="M957" i="7"/>
  <c r="M963" i="7"/>
  <c r="M965" i="7"/>
  <c r="M967" i="7"/>
  <c r="M969" i="7"/>
  <c r="H989" i="7"/>
  <c r="N989" i="7" s="1"/>
  <c r="H991" i="7"/>
  <c r="N991" i="7" s="1"/>
  <c r="H993" i="7"/>
  <c r="N993" i="7" s="1"/>
  <c r="H995" i="7"/>
  <c r="P995" i="7" s="1"/>
  <c r="I997" i="7" a="1"/>
  <c r="I997" i="7" s="1"/>
  <c r="I999" i="7" a="1"/>
  <c r="I999" i="7" s="1"/>
  <c r="I1001" i="7" a="1"/>
  <c r="I1001" i="7" s="1"/>
  <c r="I1003" i="7" a="1"/>
  <c r="I1003" i="7" s="1"/>
  <c r="M1015" i="7"/>
  <c r="K1017" i="7" a="1"/>
  <c r="K1017" i="7" s="1"/>
  <c r="J1021" i="7" a="1"/>
  <c r="J1021" i="7" s="1"/>
  <c r="K1023" i="7" a="1"/>
  <c r="K1023" i="7" s="1"/>
  <c r="K1025" i="7" a="1"/>
  <c r="K1025" i="7" s="1"/>
  <c r="J1029" i="7" a="1"/>
  <c r="J1029" i="7" s="1"/>
  <c r="K1031" i="7" a="1"/>
  <c r="K1031" i="7" s="1"/>
  <c r="H1035" i="7"/>
  <c r="P1035" i="7" s="1"/>
  <c r="I1037" i="7" a="1"/>
  <c r="I1037" i="7" s="1"/>
  <c r="I1047" i="7" a="1"/>
  <c r="I1047" i="7" s="1"/>
  <c r="M1063" i="7"/>
  <c r="K1063" i="7" a="1"/>
  <c r="K1063" i="7" s="1"/>
  <c r="I1065" i="7" a="1"/>
  <c r="I1065" i="7" s="1"/>
  <c r="H1071" i="7"/>
  <c r="P1071" i="7" s="1"/>
  <c r="J1074" i="7" a="1"/>
  <c r="J1074" i="7" s="1"/>
  <c r="L1074" i="7"/>
  <c r="I1086" i="7" a="1"/>
  <c r="I1086" i="7" s="1"/>
  <c r="I1091" i="7" a="1"/>
  <c r="I1091" i="7" s="1"/>
  <c r="M1095" i="7"/>
  <c r="J1095" i="7" a="1"/>
  <c r="J1095" i="7" s="1"/>
  <c r="I1097" i="7" a="1"/>
  <c r="I1097" i="7" s="1"/>
  <c r="L1099" i="7"/>
  <c r="H1099" i="7"/>
  <c r="N1099" i="7" s="1"/>
  <c r="L1108" i="7"/>
  <c r="I1114" i="7" a="1"/>
  <c r="I1114" i="7" s="1"/>
  <c r="J1118" i="7" a="1"/>
  <c r="J1118" i="7" s="1"/>
  <c r="J1121" i="7" a="1"/>
  <c r="J1121" i="7" s="1"/>
  <c r="I1121" i="7" a="1"/>
  <c r="I1121" i="7" s="1"/>
  <c r="H1132" i="7"/>
  <c r="N1132" i="7" s="1"/>
  <c r="I1137" i="7" a="1"/>
  <c r="I1137" i="7" s="1"/>
  <c r="I1146" i="7" a="1"/>
  <c r="I1146" i="7" s="1"/>
  <c r="H1155" i="7"/>
  <c r="P1155" i="7" s="1"/>
  <c r="H1163" i="7"/>
  <c r="N1163" i="7" s="1"/>
  <c r="K1173" i="7" a="1"/>
  <c r="K1173" i="7" s="1"/>
  <c r="I1175" i="7" a="1"/>
  <c r="I1175" i="7" s="1"/>
  <c r="M1181" i="7"/>
  <c r="I1185" i="7" a="1"/>
  <c r="I1185" i="7" s="1"/>
  <c r="L1187" i="7"/>
  <c r="J1187" i="7" a="1"/>
  <c r="J1187" i="7" s="1"/>
  <c r="M1187" i="7"/>
  <c r="I1189" i="7" a="1"/>
  <c r="I1189" i="7" s="1"/>
  <c r="L1197" i="7"/>
  <c r="J1197" i="7" a="1"/>
  <c r="J1197" i="7" s="1"/>
  <c r="M1197" i="7"/>
  <c r="L1203" i="7"/>
  <c r="M1203" i="7"/>
  <c r="L1244" i="7"/>
  <c r="H1244" i="7"/>
  <c r="N1244" i="7" s="1"/>
  <c r="L1255" i="7"/>
  <c r="M1255" i="7"/>
  <c r="J1255" i="7" a="1"/>
  <c r="J1255" i="7" s="1"/>
  <c r="I1255" i="7" a="1"/>
  <c r="I1255" i="7" s="1"/>
  <c r="H1255" i="7"/>
  <c r="P1015" i="7"/>
  <c r="M1017" i="7"/>
  <c r="M1023" i="7"/>
  <c r="M1025" i="7"/>
  <c r="L1067" i="7"/>
  <c r="J1067" i="7" a="1"/>
  <c r="J1067" i="7" s="1"/>
  <c r="L1107" i="7"/>
  <c r="K1107" i="7" a="1"/>
  <c r="K1107" i="7" s="1"/>
  <c r="I1119" i="7" a="1"/>
  <c r="I1119" i="7" s="1"/>
  <c r="H1119" i="7"/>
  <c r="N1119" i="7" s="1"/>
  <c r="M1127" i="7"/>
  <c r="K1127" i="7" a="1"/>
  <c r="K1127" i="7" s="1"/>
  <c r="L1211" i="7"/>
  <c r="I1211" i="7" a="1"/>
  <c r="I1211" i="7" s="1"/>
  <c r="K1211" i="7" a="1"/>
  <c r="K1211" i="7" s="1"/>
  <c r="L1213" i="7"/>
  <c r="H1213" i="7"/>
  <c r="N1213" i="7" s="1"/>
  <c r="L1215" i="7"/>
  <c r="K1215" i="7" a="1"/>
  <c r="K1215" i="7" s="1"/>
  <c r="L1247" i="7"/>
  <c r="K1247" i="7" a="1"/>
  <c r="K1247" i="7" s="1"/>
  <c r="I1247" i="7" a="1"/>
  <c r="I1247" i="7" s="1"/>
  <c r="H1247" i="7"/>
  <c r="N1247" i="7" s="1"/>
  <c r="M1260" i="7"/>
  <c r="H1260" i="7"/>
  <c r="N1260" i="7" s="1"/>
  <c r="H949" i="7"/>
  <c r="N949" i="7" s="1"/>
  <c r="H977" i="7"/>
  <c r="N977" i="7" s="1"/>
  <c r="H979" i="7"/>
  <c r="P979" i="7" s="1"/>
  <c r="H983" i="7"/>
  <c r="N983" i="7" s="1"/>
  <c r="H985" i="7"/>
  <c r="N985" i="7" s="1"/>
  <c r="J989" i="7" a="1"/>
  <c r="J989" i="7" s="1"/>
  <c r="J991" i="7" a="1"/>
  <c r="J991" i="7" s="1"/>
  <c r="J993" i="7" a="1"/>
  <c r="J993" i="7" s="1"/>
  <c r="J995" i="7" a="1"/>
  <c r="J995" i="7" s="1"/>
  <c r="K997" i="7" a="1"/>
  <c r="K997" i="7" s="1"/>
  <c r="K999" i="7" a="1"/>
  <c r="K999" i="7" s="1"/>
  <c r="K1001" i="7" a="1"/>
  <c r="K1001" i="7" s="1"/>
  <c r="K1003" i="7" a="1"/>
  <c r="K1003" i="7" s="1"/>
  <c r="J1019" i="7" a="1"/>
  <c r="J1019" i="7" s="1"/>
  <c r="J1027" i="7" a="1"/>
  <c r="J1027" i="7" s="1"/>
  <c r="I1035" i="7" a="1"/>
  <c r="I1035" i="7" s="1"/>
  <c r="K1037" i="7" a="1"/>
  <c r="K1037" i="7" s="1"/>
  <c r="L1042" i="7"/>
  <c r="K1042" i="7" a="1"/>
  <c r="K1042" i="7" s="1"/>
  <c r="M1045" i="7"/>
  <c r="I1045" i="7" a="1"/>
  <c r="I1045" i="7" s="1"/>
  <c r="K1047" i="7" a="1"/>
  <c r="K1047" i="7" s="1"/>
  <c r="J1051" i="7" a="1"/>
  <c r="J1051" i="7" s="1"/>
  <c r="I1057" i="7" a="1"/>
  <c r="I1057" i="7" s="1"/>
  <c r="I1063" i="7" a="1"/>
  <c r="I1063" i="7" s="1"/>
  <c r="K1065" i="7" a="1"/>
  <c r="K1065" i="7" s="1"/>
  <c r="H1067" i="7"/>
  <c r="N1067" i="7" s="1"/>
  <c r="L1068" i="7"/>
  <c r="I1082" i="7" a="1"/>
  <c r="I1082" i="7" s="1"/>
  <c r="K1084" i="7" a="1"/>
  <c r="K1084" i="7" s="1"/>
  <c r="L1084" i="7"/>
  <c r="J1091" i="7" a="1"/>
  <c r="J1091" i="7" s="1"/>
  <c r="I1095" i="7" a="1"/>
  <c r="I1095" i="7" s="1"/>
  <c r="L1097" i="7"/>
  <c r="J1099" i="7" a="1"/>
  <c r="J1099" i="7" s="1"/>
  <c r="H1107" i="7"/>
  <c r="P1107" i="7" s="1"/>
  <c r="M1113" i="7"/>
  <c r="J1113" i="7" a="1"/>
  <c r="J1113" i="7" s="1"/>
  <c r="L1114" i="7"/>
  <c r="H1116" i="7"/>
  <c r="N1116" i="7" s="1"/>
  <c r="L1119" i="7"/>
  <c r="I1122" i="7" a="1"/>
  <c r="I1122" i="7" s="1"/>
  <c r="K1123" i="7" a="1"/>
  <c r="K1123" i="7" s="1"/>
  <c r="H1127" i="7"/>
  <c r="P1127" i="7" s="1"/>
  <c r="J1129" i="7" a="1"/>
  <c r="J1129" i="7" s="1"/>
  <c r="L1131" i="7"/>
  <c r="J1131" i="7" a="1"/>
  <c r="J1131" i="7" s="1"/>
  <c r="J1132" i="7" a="1"/>
  <c r="J1132" i="7" s="1"/>
  <c r="L1135" i="7"/>
  <c r="I1138" i="7" a="1"/>
  <c r="I1138" i="7" s="1"/>
  <c r="L1151" i="7"/>
  <c r="I1153" i="7" a="1"/>
  <c r="I1153" i="7" s="1"/>
  <c r="M1161" i="7"/>
  <c r="I1161" i="7" a="1"/>
  <c r="I1161" i="7" s="1"/>
  <c r="M1172" i="7"/>
  <c r="K1175" i="7" a="1"/>
  <c r="K1175" i="7" s="1"/>
  <c r="L1180" i="7"/>
  <c r="K1182" i="7" a="1"/>
  <c r="K1182" i="7" s="1"/>
  <c r="K1185" i="7" a="1"/>
  <c r="K1185" i="7" s="1"/>
  <c r="I1187" i="7" a="1"/>
  <c r="I1187" i="7" s="1"/>
  <c r="I1197" i="7" a="1"/>
  <c r="I1197" i="7" s="1"/>
  <c r="K1199" i="7" a="1"/>
  <c r="K1199" i="7" s="1"/>
  <c r="I1203" i="7" a="1"/>
  <c r="I1203" i="7" s="1"/>
  <c r="H1211" i="7"/>
  <c r="N1211" i="7" s="1"/>
  <c r="I1213" i="7" a="1"/>
  <c r="I1213" i="7" s="1"/>
  <c r="H1215" i="7"/>
  <c r="N1215" i="7" s="1"/>
  <c r="L1245" i="7"/>
  <c r="I1245" i="7" a="1"/>
  <c r="I1245" i="7" s="1"/>
  <c r="K1245" i="7" a="1"/>
  <c r="K1245" i="7" s="1"/>
  <c r="J1245" i="7" a="1"/>
  <c r="J1245" i="7" s="1"/>
  <c r="J1247" i="7" a="1"/>
  <c r="J1247" i="7" s="1"/>
  <c r="I977" i="7" a="1"/>
  <c r="I977" i="7" s="1"/>
  <c r="L1041" i="7"/>
  <c r="I1041" i="7" a="1"/>
  <c r="I1041" i="7" s="1"/>
  <c r="I1067" i="7" a="1"/>
  <c r="I1067" i="7" s="1"/>
  <c r="I1107" i="7" a="1"/>
  <c r="I1107" i="7" s="1"/>
  <c r="M1111" i="7"/>
  <c r="I1111" i="7" a="1"/>
  <c r="I1111" i="7" s="1"/>
  <c r="J1116" i="7" a="1"/>
  <c r="J1116" i="7" s="1"/>
  <c r="K1138" i="7" a="1"/>
  <c r="K1138" i="7" s="1"/>
  <c r="K1152" i="7" a="1"/>
  <c r="K1152" i="7" s="1"/>
  <c r="J1152" i="7" a="1"/>
  <c r="J1152" i="7" s="1"/>
  <c r="J1154" i="7" a="1"/>
  <c r="J1154" i="7" s="1"/>
  <c r="K1154" i="7" a="1"/>
  <c r="K1154" i="7" s="1"/>
  <c r="M1159" i="7"/>
  <c r="H1159" i="7"/>
  <c r="P1159" i="7" s="1"/>
  <c r="L1165" i="7"/>
  <c r="M1165" i="7"/>
  <c r="L1173" i="7"/>
  <c r="J1173" i="7" a="1"/>
  <c r="J1173" i="7" s="1"/>
  <c r="L1179" i="7"/>
  <c r="H1179" i="7"/>
  <c r="N1179" i="7" s="1"/>
  <c r="L1191" i="7"/>
  <c r="K1191" i="7" a="1"/>
  <c r="K1191" i="7" s="1"/>
  <c r="I1193" i="7" a="1"/>
  <c r="I1193" i="7" s="1"/>
  <c r="M1193" i="7"/>
  <c r="L1235" i="7"/>
  <c r="K1235" i="7" a="1"/>
  <c r="K1235" i="7" s="1"/>
  <c r="H1235" i="7"/>
  <c r="N1235" i="7" s="1"/>
  <c r="M1247" i="7"/>
  <c r="K830" i="7" a="1"/>
  <c r="K830" i="7" s="1"/>
  <c r="J847" i="7" a="1"/>
  <c r="J847" i="7" s="1"/>
  <c r="L848" i="7"/>
  <c r="L854" i="7"/>
  <c r="J860" i="7" a="1"/>
  <c r="J860" i="7" s="1"/>
  <c r="K864" i="7" a="1"/>
  <c r="K864" i="7" s="1"/>
  <c r="K870" i="7" a="1"/>
  <c r="K870" i="7" s="1"/>
  <c r="L873" i="7"/>
  <c r="J876" i="7" a="1"/>
  <c r="J876" i="7" s="1"/>
  <c r="K880" i="7" a="1"/>
  <c r="K880" i="7" s="1"/>
  <c r="M895" i="7"/>
  <c r="J897" i="7" a="1"/>
  <c r="J897" i="7" s="1"/>
  <c r="I921" i="7" a="1"/>
  <c r="I921" i="7" s="1"/>
  <c r="I923" i="7" a="1"/>
  <c r="I923" i="7" s="1"/>
  <c r="I927" i="7" a="1"/>
  <c r="I927" i="7" s="1"/>
  <c r="I929" i="7" a="1"/>
  <c r="I929" i="7" s="1"/>
  <c r="I931" i="7" a="1"/>
  <c r="I931" i="7" s="1"/>
  <c r="I935" i="7" a="1"/>
  <c r="I935" i="7" s="1"/>
  <c r="I937" i="7" a="1"/>
  <c r="I937" i="7" s="1"/>
  <c r="I939" i="7" a="1"/>
  <c r="I939" i="7" s="1"/>
  <c r="H941" i="7"/>
  <c r="N941" i="7" s="1"/>
  <c r="I943" i="7" a="1"/>
  <c r="I943" i="7" s="1"/>
  <c r="I945" i="7" a="1"/>
  <c r="I945" i="7" s="1"/>
  <c r="I947" i="7" a="1"/>
  <c r="I947" i="7" s="1"/>
  <c r="J949" i="7" a="1"/>
  <c r="J949" i="7" s="1"/>
  <c r="I951" i="7" a="1"/>
  <c r="I951" i="7" s="1"/>
  <c r="H953" i="7"/>
  <c r="N953" i="7" s="1"/>
  <c r="H955" i="7"/>
  <c r="P955" i="7" s="1"/>
  <c r="H957" i="7"/>
  <c r="N957" i="7" s="1"/>
  <c r="H963" i="7"/>
  <c r="P963" i="7" s="1"/>
  <c r="H965" i="7"/>
  <c r="N965" i="7" s="1"/>
  <c r="H967" i="7"/>
  <c r="N967" i="7" s="1"/>
  <c r="H969" i="7"/>
  <c r="N969" i="7" s="1"/>
  <c r="I971" i="7" a="1"/>
  <c r="I971" i="7" s="1"/>
  <c r="I973" i="7" a="1"/>
  <c r="I973" i="7" s="1"/>
  <c r="I975" i="7" a="1"/>
  <c r="I975" i="7" s="1"/>
  <c r="J977" i="7" a="1"/>
  <c r="J977" i="7" s="1"/>
  <c r="J979" i="7" a="1"/>
  <c r="J979" i="7" s="1"/>
  <c r="K981" i="7" a="1"/>
  <c r="K981" i="7" s="1"/>
  <c r="J983" i="7" a="1"/>
  <c r="J983" i="7" s="1"/>
  <c r="J985" i="7" a="1"/>
  <c r="J985" i="7" s="1"/>
  <c r="K987" i="7" a="1"/>
  <c r="K987" i="7" s="1"/>
  <c r="M989" i="7"/>
  <c r="M991" i="7"/>
  <c r="M993" i="7"/>
  <c r="M995" i="7"/>
  <c r="I1015" i="7" a="1"/>
  <c r="I1015" i="7" s="1"/>
  <c r="H1017" i="7"/>
  <c r="N1017" i="7" s="1"/>
  <c r="M1019" i="7"/>
  <c r="H1023" i="7"/>
  <c r="P1023" i="7" s="1"/>
  <c r="H1025" i="7"/>
  <c r="N1025" i="7" s="1"/>
  <c r="M1027" i="7"/>
  <c r="H1031" i="7"/>
  <c r="N1031" i="7" s="1"/>
  <c r="K1035" i="7" a="1"/>
  <c r="K1035" i="7" s="1"/>
  <c r="L1039" i="7"/>
  <c r="I1039" i="7" a="1"/>
  <c r="I1039" i="7" s="1"/>
  <c r="H1041" i="7"/>
  <c r="K1045" i="7" a="1"/>
  <c r="K1045" i="7" s="1"/>
  <c r="L1050" i="7"/>
  <c r="K1050" i="7" a="1"/>
  <c r="K1050" i="7" s="1"/>
  <c r="M1051" i="7"/>
  <c r="L1055" i="7"/>
  <c r="I1058" i="7" a="1"/>
  <c r="I1058" i="7" s="1"/>
  <c r="K1067" i="7" a="1"/>
  <c r="K1067" i="7" s="1"/>
  <c r="I1075" i="7" a="1"/>
  <c r="I1075" i="7" s="1"/>
  <c r="M1081" i="7"/>
  <c r="L1081" i="7"/>
  <c r="L1082" i="7"/>
  <c r="L1087" i="7"/>
  <c r="J1090" i="7" a="1"/>
  <c r="J1090" i="7" s="1"/>
  <c r="I1090" i="7" a="1"/>
  <c r="I1090" i="7" s="1"/>
  <c r="K1095" i="7" a="1"/>
  <c r="K1095" i="7" s="1"/>
  <c r="H1098" i="7"/>
  <c r="P1098" i="7" s="1"/>
  <c r="M1099" i="7"/>
  <c r="J1102" i="7" a="1"/>
  <c r="J1102" i="7" s="1"/>
  <c r="H1111" i="7"/>
  <c r="P1111" i="7" s="1"/>
  <c r="K1113" i="7" a="1"/>
  <c r="K1113" i="7" s="1"/>
  <c r="L1116" i="7"/>
  <c r="K1122" i="7" a="1"/>
  <c r="K1122" i="7" s="1"/>
  <c r="J1124" i="7" a="1"/>
  <c r="J1124" i="7" s="1"/>
  <c r="L1124" i="7"/>
  <c r="J1127" i="7" a="1"/>
  <c r="J1127" i="7" s="1"/>
  <c r="L1129" i="7"/>
  <c r="I1131" i="7" a="1"/>
  <c r="I1131" i="7" s="1"/>
  <c r="J1136" i="7" a="1"/>
  <c r="J1136" i="7" s="1"/>
  <c r="L1138" i="7"/>
  <c r="I1147" i="7" a="1"/>
  <c r="I1147" i="7" s="1"/>
  <c r="I1154" i="7" a="1"/>
  <c r="I1154" i="7" s="1"/>
  <c r="K1155" i="7" a="1"/>
  <c r="K1155" i="7" s="1"/>
  <c r="I1159" i="7" a="1"/>
  <c r="I1159" i="7" s="1"/>
  <c r="K1161" i="7" a="1"/>
  <c r="K1161" i="7" s="1"/>
  <c r="H1165" i="7"/>
  <c r="P1165" i="7" s="1"/>
  <c r="H1169" i="7"/>
  <c r="P1169" i="7" s="1"/>
  <c r="H1173" i="7"/>
  <c r="P1173" i="7" s="1"/>
  <c r="K1174" i="7" a="1"/>
  <c r="K1174" i="7" s="1"/>
  <c r="I1179" i="7" a="1"/>
  <c r="I1179" i="7" s="1"/>
  <c r="H1181" i="7"/>
  <c r="P1181" i="7" s="1"/>
  <c r="L1183" i="7"/>
  <c r="K1183" i="7" a="1"/>
  <c r="K1183" i="7" s="1"/>
  <c r="M1185" i="7"/>
  <c r="H1191" i="7"/>
  <c r="N1191" i="7" s="1"/>
  <c r="J1193" i="7" a="1"/>
  <c r="J1193" i="7" s="1"/>
  <c r="K1197" i="7" a="1"/>
  <c r="K1197" i="7" s="1"/>
  <c r="K1203" i="7" a="1"/>
  <c r="K1203" i="7" s="1"/>
  <c r="M1211" i="7"/>
  <c r="J1213" i="7" a="1"/>
  <c r="J1213" i="7" s="1"/>
  <c r="I1215" i="7" a="1"/>
  <c r="I1215" i="7" s="1"/>
  <c r="L1221" i="7"/>
  <c r="M1221" i="7"/>
  <c r="H1228" i="7"/>
  <c r="N1228" i="7" s="1"/>
  <c r="M1228" i="7"/>
  <c r="L1230" i="7"/>
  <c r="K1233" i="7" a="1"/>
  <c r="K1233" i="7" s="1"/>
  <c r="I1233" i="7" a="1"/>
  <c r="I1233" i="7" s="1"/>
  <c r="H1233" i="7"/>
  <c r="P1233" i="7" s="1"/>
  <c r="I1235" i="7" a="1"/>
  <c r="I1235" i="7" s="1"/>
  <c r="I1227" i="7" a="1"/>
  <c r="I1227" i="7" s="1"/>
  <c r="K1231" i="7" a="1"/>
  <c r="K1231" i="7" s="1"/>
  <c r="L1249" i="7"/>
  <c r="J1251" i="7" a="1"/>
  <c r="J1251" i="7" s="1"/>
  <c r="I1253" i="7" a="1"/>
  <c r="I1253" i="7" s="1"/>
  <c r="M1263" i="7"/>
  <c r="H1268" i="7"/>
  <c r="N1268" i="7" s="1"/>
  <c r="M1269" i="7"/>
  <c r="K1271" i="7" a="1"/>
  <c r="K1271" i="7" s="1"/>
  <c r="L1273" i="7"/>
  <c r="K1275" i="7" a="1"/>
  <c r="K1275" i="7" s="1"/>
  <c r="I1277" i="7" a="1"/>
  <c r="I1277" i="7" s="1"/>
  <c r="J1283" i="7" a="1"/>
  <c r="J1283" i="7" s="1"/>
  <c r="J1289" i="7" a="1"/>
  <c r="J1289" i="7" s="1"/>
  <c r="K1291" i="7" a="1"/>
  <c r="K1291" i="7" s="1"/>
  <c r="J1303" i="7" a="1"/>
  <c r="J1303" i="7" s="1"/>
  <c r="L1305" i="7"/>
  <c r="K1307" i="7" a="1"/>
  <c r="K1307" i="7" s="1"/>
  <c r="J1309" i="7" a="1"/>
  <c r="J1309" i="7" s="1"/>
  <c r="K1311" i="7" a="1"/>
  <c r="K1311" i="7" s="1"/>
  <c r="L1323" i="7"/>
  <c r="M1323" i="7"/>
  <c r="I1323" i="7" a="1"/>
  <c r="I1323" i="7" s="1"/>
  <c r="I1329" i="7" a="1"/>
  <c r="I1329" i="7" s="1"/>
  <c r="H1339" i="7"/>
  <c r="N1339" i="7" s="1"/>
  <c r="L1365" i="7"/>
  <c r="H1365" i="7"/>
  <c r="N1365" i="7" s="1"/>
  <c r="M1365" i="7"/>
  <c r="I1365" i="7" a="1"/>
  <c r="I1365" i="7" s="1"/>
  <c r="H1371" i="7"/>
  <c r="N1371" i="7" s="1"/>
  <c r="L1385" i="7"/>
  <c r="J1385" i="7" a="1"/>
  <c r="J1385" i="7" s="1"/>
  <c r="M1385" i="7"/>
  <c r="K1395" i="7" a="1"/>
  <c r="K1395" i="7" s="1"/>
  <c r="L1407" i="7"/>
  <c r="M1407" i="7"/>
  <c r="H1407" i="7"/>
  <c r="I1415" i="7" a="1"/>
  <c r="I1415" i="7" s="1"/>
  <c r="L1419" i="7"/>
  <c r="J1419" i="7" a="1"/>
  <c r="J1419" i="7" s="1"/>
  <c r="K1419" i="7" a="1"/>
  <c r="K1419" i="7" s="1"/>
  <c r="M1449" i="7"/>
  <c r="H1449" i="7"/>
  <c r="N1449" i="7" s="1"/>
  <c r="J1459" i="7" a="1"/>
  <c r="J1459" i="7" s="1"/>
  <c r="H1463" i="7"/>
  <c r="N1463" i="7" s="1"/>
  <c r="I1463" i="7" a="1"/>
  <c r="I1463" i="7" s="1"/>
  <c r="K1469" i="7" a="1"/>
  <c r="K1469" i="7" s="1"/>
  <c r="M1231" i="7"/>
  <c r="M1249" i="7"/>
  <c r="K1251" i="7" a="1"/>
  <c r="K1251" i="7" s="1"/>
  <c r="M1271" i="7"/>
  <c r="M1273" i="7"/>
  <c r="M1275" i="7"/>
  <c r="K1283" i="7" a="1"/>
  <c r="K1283" i="7" s="1"/>
  <c r="L1289" i="7"/>
  <c r="M1291" i="7"/>
  <c r="K1303" i="7" a="1"/>
  <c r="K1303" i="7" s="1"/>
  <c r="M1305" i="7"/>
  <c r="M1311" i="7"/>
  <c r="L1315" i="7"/>
  <c r="M1315" i="7"/>
  <c r="L1317" i="7"/>
  <c r="J1317" i="7" a="1"/>
  <c r="J1317" i="7" s="1"/>
  <c r="L1319" i="7"/>
  <c r="I1319" i="7" a="1"/>
  <c r="I1319" i="7" s="1"/>
  <c r="J1329" i="7" a="1"/>
  <c r="J1329" i="7" s="1"/>
  <c r="H1332" i="7"/>
  <c r="N1332" i="7" s="1"/>
  <c r="L1337" i="7"/>
  <c r="M1337" i="7"/>
  <c r="I1339" i="7" a="1"/>
  <c r="I1339" i="7" s="1"/>
  <c r="L1341" i="7"/>
  <c r="K1341" i="7" a="1"/>
  <c r="K1341" i="7" s="1"/>
  <c r="H1341" i="7"/>
  <c r="P1341" i="7" s="1"/>
  <c r="L1347" i="7"/>
  <c r="H1347" i="7"/>
  <c r="N1347" i="7" s="1"/>
  <c r="M1347" i="7"/>
  <c r="I1347" i="7" a="1"/>
  <c r="I1347" i="7" s="1"/>
  <c r="L1363" i="7"/>
  <c r="J1363" i="7" a="1"/>
  <c r="J1363" i="7" s="1"/>
  <c r="K1363" i="7" a="1"/>
  <c r="K1363" i="7" s="1"/>
  <c r="K1371" i="7" a="1"/>
  <c r="K1371" i="7" s="1"/>
  <c r="L1393" i="7"/>
  <c r="H1393" i="7"/>
  <c r="N1393" i="7" s="1"/>
  <c r="I1393" i="7" a="1"/>
  <c r="I1393" i="7" s="1"/>
  <c r="L1413" i="7"/>
  <c r="J1413" i="7" a="1"/>
  <c r="J1413" i="7" s="1"/>
  <c r="K1413" i="7" a="1"/>
  <c r="K1413" i="7" s="1"/>
  <c r="K1428" i="7" a="1"/>
  <c r="K1428" i="7" s="1"/>
  <c r="H1428" i="7"/>
  <c r="N1428" i="7" s="1"/>
  <c r="L1428" i="7"/>
  <c r="M1433" i="7"/>
  <c r="I1433" i="7" a="1"/>
  <c r="I1433" i="7" s="1"/>
  <c r="L1435" i="7"/>
  <c r="I1435" i="7" a="1"/>
  <c r="I1435" i="7" s="1"/>
  <c r="J1435" i="7" a="1"/>
  <c r="J1435" i="7" s="1"/>
  <c r="J1442" i="7" a="1"/>
  <c r="J1442" i="7" s="1"/>
  <c r="L1442" i="7"/>
  <c r="L1451" i="7"/>
  <c r="H1451" i="7"/>
  <c r="N1451" i="7" s="1"/>
  <c r="M1451" i="7"/>
  <c r="I1451" i="7" a="1"/>
  <c r="I1451" i="7" s="1"/>
  <c r="J1474" i="7" a="1"/>
  <c r="J1474" i="7" s="1"/>
  <c r="H1474" i="7"/>
  <c r="I1474" i="7" a="1"/>
  <c r="I1474" i="7" s="1"/>
  <c r="K1476" i="7" a="1"/>
  <c r="K1476" i="7" s="1"/>
  <c r="L1476" i="7"/>
  <c r="J1498" i="7" a="1"/>
  <c r="J1498" i="7" s="1"/>
  <c r="L1498" i="7"/>
  <c r="K1498" i="7" a="1"/>
  <c r="K1498" i="7" s="1"/>
  <c r="I1498" i="7" a="1"/>
  <c r="I1498" i="7" s="1"/>
  <c r="H1498" i="7"/>
  <c r="N1498" i="7" s="1"/>
  <c r="Z6" i="8"/>
  <c r="AA6" i="8" s="1"/>
  <c r="M1283" i="7"/>
  <c r="M1303" i="7"/>
  <c r="K1321" i="7" a="1"/>
  <c r="K1321" i="7" s="1"/>
  <c r="I1321" i="7" a="1"/>
  <c r="I1321" i="7" s="1"/>
  <c r="L1335" i="7"/>
  <c r="H1335" i="7"/>
  <c r="J1339" i="7" a="1"/>
  <c r="J1339" i="7" s="1"/>
  <c r="L1369" i="7"/>
  <c r="H1369" i="7"/>
  <c r="N1369" i="7" s="1"/>
  <c r="I1369" i="7" a="1"/>
  <c r="I1369" i="7" s="1"/>
  <c r="M1388" i="7"/>
  <c r="L1411" i="7"/>
  <c r="M1411" i="7"/>
  <c r="H1411" i="7"/>
  <c r="N1411" i="7" s="1"/>
  <c r="H1261" i="7"/>
  <c r="P1261" i="7" s="1"/>
  <c r="H1263" i="7"/>
  <c r="N1263" i="7" s="1"/>
  <c r="H1269" i="7"/>
  <c r="N1269" i="7" s="1"/>
  <c r="P1271" i="7"/>
  <c r="L1310" i="7"/>
  <c r="J1321" i="7" a="1"/>
  <c r="J1321" i="7" s="1"/>
  <c r="I1335" i="7" a="1"/>
  <c r="I1335" i="7" s="1"/>
  <c r="M1339" i="7"/>
  <c r="J1369" i="7" a="1"/>
  <c r="J1369" i="7" s="1"/>
  <c r="P1372" i="7"/>
  <c r="L1379" i="7"/>
  <c r="I1379" i="7" a="1"/>
  <c r="I1379" i="7" s="1"/>
  <c r="L1381" i="7"/>
  <c r="J1381" i="7" a="1"/>
  <c r="J1381" i="7" s="1"/>
  <c r="K1381" i="7" a="1"/>
  <c r="K1381" i="7" s="1"/>
  <c r="H1388" i="7"/>
  <c r="N1388" i="7" s="1"/>
  <c r="L1391" i="7"/>
  <c r="I1391" i="7" a="1"/>
  <c r="I1391" i="7" s="1"/>
  <c r="J1391" i="7" a="1"/>
  <c r="J1391" i="7" s="1"/>
  <c r="L1399" i="7"/>
  <c r="H1399" i="7"/>
  <c r="M1399" i="7"/>
  <c r="I1399" i="7" a="1"/>
  <c r="I1399" i="7" s="1"/>
  <c r="I1411" i="7" a="1"/>
  <c r="I1411" i="7" s="1"/>
  <c r="M1471" i="7"/>
  <c r="K1471" i="7" a="1"/>
  <c r="K1471" i="7" s="1"/>
  <c r="I1471" i="7" a="1"/>
  <c r="I1471" i="7" s="1"/>
  <c r="H1471" i="7"/>
  <c r="P1471" i="7" s="1"/>
  <c r="L1471" i="7"/>
  <c r="L1499" i="7"/>
  <c r="M1499" i="7"/>
  <c r="J1499" i="7" a="1"/>
  <c r="J1499" i="7" s="1"/>
  <c r="I1499" i="7" a="1"/>
  <c r="I1499" i="7" s="1"/>
  <c r="Z20" i="8"/>
  <c r="Y20" i="8"/>
  <c r="L1299" i="7"/>
  <c r="H1299" i="7"/>
  <c r="N1299" i="7" s="1"/>
  <c r="L1307" i="7"/>
  <c r="L1311" i="7"/>
  <c r="J1311" i="7" a="1"/>
  <c r="J1311" i="7" s="1"/>
  <c r="L1331" i="7"/>
  <c r="I1331" i="7" a="1"/>
  <c r="I1331" i="7" s="1"/>
  <c r="L1361" i="7"/>
  <c r="I1361" i="7" a="1"/>
  <c r="I1361" i="7" s="1"/>
  <c r="J1361" i="7" a="1"/>
  <c r="J1361" i="7" s="1"/>
  <c r="L1367" i="7"/>
  <c r="I1367" i="7" a="1"/>
  <c r="I1367" i="7" s="1"/>
  <c r="J1367" i="7" a="1"/>
  <c r="J1367" i="7" s="1"/>
  <c r="L1417" i="7"/>
  <c r="I1417" i="7" a="1"/>
  <c r="I1417" i="7" s="1"/>
  <c r="J1417" i="7" a="1"/>
  <c r="J1417" i="7" s="1"/>
  <c r="K1424" i="7" a="1"/>
  <c r="K1424" i="7" s="1"/>
  <c r="H1424" i="7"/>
  <c r="N1424" i="7" s="1"/>
  <c r="L1443" i="7"/>
  <c r="I1443" i="7" a="1"/>
  <c r="I1443" i="7" s="1"/>
  <c r="M1455" i="7"/>
  <c r="L1455" i="7"/>
  <c r="J1455" i="7" a="1"/>
  <c r="J1455" i="7" s="1"/>
  <c r="I1455" i="7" a="1"/>
  <c r="I1455" i="7" s="1"/>
  <c r="J1458" i="7" a="1"/>
  <c r="J1458" i="7" s="1"/>
  <c r="I1458" i="7" a="1"/>
  <c r="I1458" i="7" s="1"/>
  <c r="L1458" i="7"/>
  <c r="H1468" i="7"/>
  <c r="N1468" i="7" s="1"/>
  <c r="L1468" i="7"/>
  <c r="J1261" i="7" a="1"/>
  <c r="J1261" i="7" s="1"/>
  <c r="I1263" i="7" a="1"/>
  <c r="I1263" i="7" s="1"/>
  <c r="H1275" i="7"/>
  <c r="N1275" i="7" s="1"/>
  <c r="L1278" i="7"/>
  <c r="L1291" i="7"/>
  <c r="I1291" i="7" a="1"/>
  <c r="I1291" i="7" s="1"/>
  <c r="L1294" i="7"/>
  <c r="I1299" i="7" a="1"/>
  <c r="I1299" i="7" s="1"/>
  <c r="H1303" i="7"/>
  <c r="N1303" i="7" s="1"/>
  <c r="H1307" i="7"/>
  <c r="N1307" i="7" s="1"/>
  <c r="L1309" i="7"/>
  <c r="K1309" i="7" a="1"/>
  <c r="K1309" i="7" s="1"/>
  <c r="H1311" i="7"/>
  <c r="N1311" i="7" s="1"/>
  <c r="H1331" i="7"/>
  <c r="N1331" i="7" s="1"/>
  <c r="H1348" i="7"/>
  <c r="N1348" i="7" s="1"/>
  <c r="L1353" i="7"/>
  <c r="I1353" i="7" a="1"/>
  <c r="I1353" i="7" s="1"/>
  <c r="H1361" i="7"/>
  <c r="H1364" i="7"/>
  <c r="N1364" i="7" s="1"/>
  <c r="H1367" i="7"/>
  <c r="N1367" i="7" s="1"/>
  <c r="L1389" i="7"/>
  <c r="I1389" i="7" a="1"/>
  <c r="I1389" i="7" s="1"/>
  <c r="J1389" i="7" a="1"/>
  <c r="J1389" i="7" s="1"/>
  <c r="K1411" i="7" a="1"/>
  <c r="K1411" i="7" s="1"/>
  <c r="H1417" i="7"/>
  <c r="N1417" i="7" s="1"/>
  <c r="J1434" i="7" a="1"/>
  <c r="J1434" i="7" s="1"/>
  <c r="H1434" i="7"/>
  <c r="N1434" i="7" s="1"/>
  <c r="L1434" i="7"/>
  <c r="I1434" i="7" a="1"/>
  <c r="I1434" i="7" s="1"/>
  <c r="J1436" i="7" a="1"/>
  <c r="J1436" i="7" s="1"/>
  <c r="K1436" i="7" a="1"/>
  <c r="K1436" i="7" s="1"/>
  <c r="H1443" i="7"/>
  <c r="P1443" i="7" s="1"/>
  <c r="H1452" i="7"/>
  <c r="N1452" i="7" s="1"/>
  <c r="H1455" i="7"/>
  <c r="P1455" i="7" s="1"/>
  <c r="H1458" i="7"/>
  <c r="N1458" i="7" s="1"/>
  <c r="J1468" i="7" a="1"/>
  <c r="J1468" i="7" s="1"/>
  <c r="J1482" i="7" a="1"/>
  <c r="J1482" i="7" s="1"/>
  <c r="I1482" i="7" a="1"/>
  <c r="I1482" i="7" s="1"/>
  <c r="K1485" i="7" a="1"/>
  <c r="K1485" i="7" s="1"/>
  <c r="M1485" i="7"/>
  <c r="K1488" i="7" a="1"/>
  <c r="K1488" i="7" s="1"/>
  <c r="H1488" i="7"/>
  <c r="N1488" i="7" s="1"/>
  <c r="Z10" i="8"/>
  <c r="Z11" i="8"/>
  <c r="Y11" i="8"/>
  <c r="M1223" i="7"/>
  <c r="M1229" i="7"/>
  <c r="I1231" i="7" a="1"/>
  <c r="I1231" i="7" s="1"/>
  <c r="M1237" i="7"/>
  <c r="M1239" i="7"/>
  <c r="H1251" i="7"/>
  <c r="N1251" i="7" s="1"/>
  <c r="K1261" i="7" a="1"/>
  <c r="K1261" i="7" s="1"/>
  <c r="J1263" i="7" a="1"/>
  <c r="J1263" i="7" s="1"/>
  <c r="H1265" i="7"/>
  <c r="N1265" i="7" s="1"/>
  <c r="M1267" i="7"/>
  <c r="J1269" i="7" a="1"/>
  <c r="J1269" i="7" s="1"/>
  <c r="I1271" i="7" a="1"/>
  <c r="I1271" i="7" s="1"/>
  <c r="I1273" i="7" a="1"/>
  <c r="I1273" i="7" s="1"/>
  <c r="I1275" i="7" a="1"/>
  <c r="I1275" i="7" s="1"/>
  <c r="H1283" i="7"/>
  <c r="N1283" i="7" s="1"/>
  <c r="L1285" i="7"/>
  <c r="J1285" i="7" a="1"/>
  <c r="J1285" i="7" s="1"/>
  <c r="L1287" i="7"/>
  <c r="I1287" i="7" a="1"/>
  <c r="I1287" i="7" s="1"/>
  <c r="H1291" i="7"/>
  <c r="N1291" i="7" s="1"/>
  <c r="J1299" i="7" a="1"/>
  <c r="J1299" i="7" s="1"/>
  <c r="I1305" i="7" a="1"/>
  <c r="I1305" i="7" s="1"/>
  <c r="I1307" i="7" a="1"/>
  <c r="I1307" i="7" s="1"/>
  <c r="H1309" i="7"/>
  <c r="P1309" i="7" s="1"/>
  <c r="K1313" i="7" a="1"/>
  <c r="K1313" i="7" s="1"/>
  <c r="H1313" i="7"/>
  <c r="N1313" i="7" s="1"/>
  <c r="M1317" i="7"/>
  <c r="M1319" i="7"/>
  <c r="L1326" i="7"/>
  <c r="J1331" i="7" a="1"/>
  <c r="J1331" i="7" s="1"/>
  <c r="M1335" i="7"/>
  <c r="L1343" i="7"/>
  <c r="H1343" i="7"/>
  <c r="M1343" i="7"/>
  <c r="I1343" i="7" a="1"/>
  <c r="I1343" i="7" s="1"/>
  <c r="M1348" i="7"/>
  <c r="H1353" i="7"/>
  <c r="N1353" i="7" s="1"/>
  <c r="M1361" i="7"/>
  <c r="M1364" i="7"/>
  <c r="K1367" i="7" a="1"/>
  <c r="K1367" i="7" s="1"/>
  <c r="L1377" i="7"/>
  <c r="H1377" i="7"/>
  <c r="N1377" i="7" s="1"/>
  <c r="K1379" i="7" a="1"/>
  <c r="K1379" i="7" s="1"/>
  <c r="M1381" i="7"/>
  <c r="H1389" i="7"/>
  <c r="P1389" i="7" s="1"/>
  <c r="M1391" i="7"/>
  <c r="L1395" i="7"/>
  <c r="I1395" i="7" a="1"/>
  <c r="I1395" i="7" s="1"/>
  <c r="J1395" i="7" a="1"/>
  <c r="J1395" i="7" s="1"/>
  <c r="L1409" i="7"/>
  <c r="J1409" i="7" a="1"/>
  <c r="J1409" i="7" s="1"/>
  <c r="M1409" i="7"/>
  <c r="L1415" i="7"/>
  <c r="J1415" i="7" a="1"/>
  <c r="J1415" i="7" s="1"/>
  <c r="K1415" i="7" a="1"/>
  <c r="K1415" i="7" s="1"/>
  <c r="M1417" i="7"/>
  <c r="H1436" i="7"/>
  <c r="N1436" i="7" s="1"/>
  <c r="J1443" i="7" a="1"/>
  <c r="J1443" i="7" s="1"/>
  <c r="H1447" i="7"/>
  <c r="N1447" i="7" s="1"/>
  <c r="K1452" i="7" a="1"/>
  <c r="K1452" i="7" s="1"/>
  <c r="K1468" i="7" a="1"/>
  <c r="K1468" i="7" s="1"/>
  <c r="K1472" i="7" a="1"/>
  <c r="K1472" i="7" s="1"/>
  <c r="P1472" i="7"/>
  <c r="H1482" i="7"/>
  <c r="N1482" i="7" s="1"/>
  <c r="Y10" i="8"/>
  <c r="J1275" i="7" a="1"/>
  <c r="J1275" i="7" s="1"/>
  <c r="K1289" i="7" a="1"/>
  <c r="K1289" i="7" s="1"/>
  <c r="I1289" i="7" a="1"/>
  <c r="I1289" i="7" s="1"/>
  <c r="L1329" i="7"/>
  <c r="H1329" i="7"/>
  <c r="N1329" i="7" s="1"/>
  <c r="L1339" i="7"/>
  <c r="K1339" i="7" a="1"/>
  <c r="K1339" i="7" s="1"/>
  <c r="L1371" i="7"/>
  <c r="I1371" i="7" a="1"/>
  <c r="I1371" i="7" s="1"/>
  <c r="J1371" i="7" a="1"/>
  <c r="J1371" i="7" s="1"/>
  <c r="L1459" i="7"/>
  <c r="M1459" i="7"/>
  <c r="I1459" i="7" a="1"/>
  <c r="I1459" i="7" s="1"/>
  <c r="H1459" i="7"/>
  <c r="P1459" i="7" s="1"/>
  <c r="K1492" i="7" a="1"/>
  <c r="K1492" i="7" s="1"/>
  <c r="L1492" i="7"/>
  <c r="H1492" i="7"/>
  <c r="N1492" i="7" s="1"/>
  <c r="M1497" i="7"/>
  <c r="I1497" i="7" a="1"/>
  <c r="I1497" i="7" s="1"/>
  <c r="H1497" i="7"/>
  <c r="N1497" i="7" s="1"/>
  <c r="J1497" i="7" a="1"/>
  <c r="J1497" i="7" s="1"/>
  <c r="M1333" i="7"/>
  <c r="M1357" i="7"/>
  <c r="M1359" i="7"/>
  <c r="P1380" i="7"/>
  <c r="M1383" i="7"/>
  <c r="M1387" i="7"/>
  <c r="H1397" i="7"/>
  <c r="P1397" i="7" s="1"/>
  <c r="M1405" i="7"/>
  <c r="H1421" i="7"/>
  <c r="N1421" i="7" s="1"/>
  <c r="H1423" i="7"/>
  <c r="P1423" i="7" s="1"/>
  <c r="H1440" i="7"/>
  <c r="H1444" i="7"/>
  <c r="N1444" i="7" s="1"/>
  <c r="H1450" i="7"/>
  <c r="N1450" i="7" s="1"/>
  <c r="H1467" i="7"/>
  <c r="M1475" i="7"/>
  <c r="K1481" i="7" a="1"/>
  <c r="K1481" i="7" s="1"/>
  <c r="H1484" i="7"/>
  <c r="N1484" i="7" s="1"/>
  <c r="K1487" i="7" a="1"/>
  <c r="K1487" i="7" s="1"/>
  <c r="H1490" i="7"/>
  <c r="N1490" i="7" s="1"/>
  <c r="K1491" i="7" a="1"/>
  <c r="K1491" i="7" s="1"/>
  <c r="Z4" i="8"/>
  <c r="AA4" i="8" s="1"/>
  <c r="Z9" i="8"/>
  <c r="AA9" i="8" s="1"/>
  <c r="Y23" i="8"/>
  <c r="AA23" i="8" s="1"/>
  <c r="Z48" i="8"/>
  <c r="AA48" i="8" s="1"/>
  <c r="Y62" i="8"/>
  <c r="AA62" i="8" s="1"/>
  <c r="Z70" i="8"/>
  <c r="AA70" i="8" s="1"/>
  <c r="Z84" i="8"/>
  <c r="AA84" i="8" s="1"/>
  <c r="Y90" i="8"/>
  <c r="AA90" i="8" s="1"/>
  <c r="Z95" i="8"/>
  <c r="AA95" i="8" s="1"/>
  <c r="Y111" i="8"/>
  <c r="AA111" i="8" s="1"/>
  <c r="Z152" i="8"/>
  <c r="AA152" i="8" s="1"/>
  <c r="Z165" i="8"/>
  <c r="AA165" i="8" s="1"/>
  <c r="Y169" i="8"/>
  <c r="AA169" i="8" s="1"/>
  <c r="Z183" i="8"/>
  <c r="AA183" i="8" s="1"/>
  <c r="Z185" i="8"/>
  <c r="AA185" i="8" s="1"/>
  <c r="Y190" i="8"/>
  <c r="AA190" i="8" s="1"/>
  <c r="Y196" i="8"/>
  <c r="AA196" i="8" s="1"/>
  <c r="Z199" i="8"/>
  <c r="AA199" i="8" s="1"/>
  <c r="Z208" i="8"/>
  <c r="AA208" i="8" s="1"/>
  <c r="Z213" i="8"/>
  <c r="AA213" i="8" s="1"/>
  <c r="Z223" i="8"/>
  <c r="AA223" i="8" s="1"/>
  <c r="Z259" i="8"/>
  <c r="AA259" i="8" s="1"/>
  <c r="Z269" i="8"/>
  <c r="AA269" i="8" s="1"/>
  <c r="Z281" i="8"/>
  <c r="AA281" i="8" s="1"/>
  <c r="Z285" i="8"/>
  <c r="AA285" i="8" s="1"/>
  <c r="Y324" i="8"/>
  <c r="AA324" i="8" s="1"/>
  <c r="Y325" i="8"/>
  <c r="Y330" i="8"/>
  <c r="AA330" i="8" s="1"/>
  <c r="Z350" i="8"/>
  <c r="AA350" i="8" s="1"/>
  <c r="H3" i="9"/>
  <c r="J3" i="9" s="1"/>
  <c r="M3" i="9" s="1"/>
  <c r="Z325" i="8"/>
  <c r="Y312" i="8"/>
  <c r="AA312" i="8" s="1"/>
  <c r="Z313" i="8"/>
  <c r="AA313" i="8" s="1"/>
  <c r="J1325" i="7" a="1"/>
  <c r="J1325" i="7" s="1"/>
  <c r="I1327" i="7" a="1"/>
  <c r="I1327" i="7" s="1"/>
  <c r="J1345" i="7" a="1"/>
  <c r="J1345" i="7" s="1"/>
  <c r="J1349" i="7" a="1"/>
  <c r="J1349" i="7" s="1"/>
  <c r="K1397" i="7" a="1"/>
  <c r="K1397" i="7" s="1"/>
  <c r="K1421" i="7" a="1"/>
  <c r="K1421" i="7" s="1"/>
  <c r="K1450" i="7" a="1"/>
  <c r="K1450" i="7" s="1"/>
  <c r="K1467" i="7" a="1"/>
  <c r="K1467" i="7" s="1"/>
  <c r="Y25" i="8"/>
  <c r="Y40" i="8"/>
  <c r="AA40" i="8" s="1"/>
  <c r="Y50" i="8"/>
  <c r="Y64" i="8"/>
  <c r="AA64" i="8" s="1"/>
  <c r="Y82" i="8"/>
  <c r="AA82" i="8" s="1"/>
  <c r="Z86" i="8"/>
  <c r="AA86" i="8" s="1"/>
  <c r="Y87" i="8"/>
  <c r="AA87" i="8" s="1"/>
  <c r="Z99" i="8"/>
  <c r="AA99" i="8" s="1"/>
  <c r="Z104" i="8"/>
  <c r="AA104" i="8" s="1"/>
  <c r="Y109" i="8"/>
  <c r="Y115" i="8"/>
  <c r="AA115" i="8" s="1"/>
  <c r="Y121" i="8"/>
  <c r="AA121" i="8" s="1"/>
  <c r="Z136" i="8"/>
  <c r="AA136" i="8" s="1"/>
  <c r="Z143" i="8"/>
  <c r="AA143" i="8" s="1"/>
  <c r="Z166" i="8"/>
  <c r="AA166" i="8" s="1"/>
  <c r="Z171" i="8"/>
  <c r="AA171" i="8" s="1"/>
  <c r="Z192" i="8"/>
  <c r="AA192" i="8" s="1"/>
  <c r="Y200" i="8"/>
  <c r="AA200" i="8" s="1"/>
  <c r="Z211" i="8"/>
  <c r="AA211" i="8" s="1"/>
  <c r="Y222" i="8"/>
  <c r="Y228" i="8"/>
  <c r="AA228" i="8" s="1"/>
  <c r="Y235" i="8"/>
  <c r="AA235" i="8" s="1"/>
  <c r="Z238" i="8"/>
  <c r="AA238" i="8" s="1"/>
  <c r="Y251" i="8"/>
  <c r="AA251" i="8" s="1"/>
  <c r="Y255" i="8"/>
  <c r="AA255" i="8" s="1"/>
  <c r="Z263" i="8"/>
  <c r="AA263" i="8" s="1"/>
  <c r="Z273" i="8"/>
  <c r="AA273" i="8" s="1"/>
  <c r="Y280" i="8"/>
  <c r="Y314" i="8"/>
  <c r="AA314" i="8" s="1"/>
  <c r="Y327" i="8"/>
  <c r="AA327" i="8" s="1"/>
  <c r="Z332" i="8"/>
  <c r="AA332" i="8" s="1"/>
  <c r="Z341" i="8"/>
  <c r="AA341" i="8" s="1"/>
  <c r="Z25" i="8"/>
  <c r="Z50" i="8"/>
  <c r="Z109" i="8"/>
  <c r="Z222" i="8"/>
  <c r="Z280" i="8"/>
  <c r="Z305" i="8"/>
  <c r="AA305" i="8" s="1"/>
  <c r="Y17" i="8"/>
  <c r="AA17" i="8" s="1"/>
  <c r="Y22" i="8"/>
  <c r="Z33" i="8"/>
  <c r="AA33" i="8" s="1"/>
  <c r="Y42" i="8"/>
  <c r="AA42" i="8" s="1"/>
  <c r="Y56" i="8"/>
  <c r="AA56" i="8" s="1"/>
  <c r="Z74" i="8"/>
  <c r="AA74" i="8" s="1"/>
  <c r="Y94" i="8"/>
  <c r="AA94" i="8" s="1"/>
  <c r="Z119" i="8"/>
  <c r="AA119" i="8" s="1"/>
  <c r="Y123" i="8"/>
  <c r="AA123" i="8" s="1"/>
  <c r="Y131" i="8"/>
  <c r="AA131" i="8" s="1"/>
  <c r="Y146" i="8"/>
  <c r="AA146" i="8" s="1"/>
  <c r="Y159" i="8"/>
  <c r="AA159" i="8" s="1"/>
  <c r="Y172" i="8"/>
  <c r="AA172" i="8" s="1"/>
  <c r="Y176" i="8"/>
  <c r="AA176" i="8" s="1"/>
  <c r="Y182" i="8"/>
  <c r="AA182" i="8" s="1"/>
  <c r="Z204" i="8"/>
  <c r="AA204" i="8" s="1"/>
  <c r="Y212" i="8"/>
  <c r="AA212" i="8" s="1"/>
  <c r="Y248" i="8"/>
  <c r="AA248" i="8" s="1"/>
  <c r="Y296" i="8"/>
  <c r="AA296" i="8" s="1"/>
  <c r="Y323" i="8"/>
  <c r="AA323" i="8" s="1"/>
  <c r="Y336" i="8"/>
  <c r="AA336" i="8" s="1"/>
  <c r="Y338" i="8"/>
  <c r="AA338" i="8" s="1"/>
  <c r="Z375" i="8"/>
  <c r="Y375" i="8"/>
  <c r="P1356" i="7"/>
  <c r="J1481" i="7" a="1"/>
  <c r="J1481" i="7" s="1"/>
  <c r="J1491" i="7" a="1"/>
  <c r="J1491" i="7" s="1"/>
  <c r="H20" i="8"/>
  <c r="Z22" i="8"/>
  <c r="Y34" i="8"/>
  <c r="AA34" i="8" s="1"/>
  <c r="Y52" i="8"/>
  <c r="AA52" i="8" s="1"/>
  <c r="Z61" i="8"/>
  <c r="AA61" i="8" s="1"/>
  <c r="Y66" i="8"/>
  <c r="AA66" i="8" s="1"/>
  <c r="Z75" i="8"/>
  <c r="AA75" i="8" s="1"/>
  <c r="Y110" i="8"/>
  <c r="AA110" i="8" s="1"/>
  <c r="Y124" i="8"/>
  <c r="AA124" i="8" s="1"/>
  <c r="Y151" i="8"/>
  <c r="AA151" i="8" s="1"/>
  <c r="Z164" i="8"/>
  <c r="AA164" i="8" s="1"/>
  <c r="Y173" i="8"/>
  <c r="AA173" i="8" s="1"/>
  <c r="Z207" i="8"/>
  <c r="AA207" i="8" s="1"/>
  <c r="Z220" i="8"/>
  <c r="AA220" i="8" s="1"/>
  <c r="Z244" i="8"/>
  <c r="AA244" i="8" s="1"/>
  <c r="Z249" i="8"/>
  <c r="AA249" i="8" s="1"/>
  <c r="Y289" i="8"/>
  <c r="AA289" i="8" s="1"/>
  <c r="Z297" i="8"/>
  <c r="AA297" i="8" s="1"/>
  <c r="Y318" i="8"/>
  <c r="AA318" i="8" s="1"/>
  <c r="Y343" i="8"/>
  <c r="AA343" i="8" s="1"/>
  <c r="Z351" i="8"/>
  <c r="AA351" i="8" s="1"/>
  <c r="Y362" i="8"/>
  <c r="AA362" i="8" s="1"/>
  <c r="Z365" i="8"/>
  <c r="Y365" i="8"/>
  <c r="Y376" i="8"/>
  <c r="AA376" i="8" s="1"/>
  <c r="Z380" i="8"/>
  <c r="AA380" i="8" s="1"/>
  <c r="Y389" i="8"/>
  <c r="Y401" i="8"/>
  <c r="AA401" i="8" s="1"/>
  <c r="Y418" i="8"/>
  <c r="AA418" i="8" s="1"/>
  <c r="Y504" i="8"/>
  <c r="Z559" i="8"/>
  <c r="AA559" i="8" s="1"/>
  <c r="Z591" i="8"/>
  <c r="AA591" i="8" s="1"/>
  <c r="Z623" i="8"/>
  <c r="AA623" i="8" s="1"/>
  <c r="Y824" i="8"/>
  <c r="Z824" i="8"/>
  <c r="Y916" i="8"/>
  <c r="Z916" i="8"/>
  <c r="Y1098" i="8"/>
  <c r="Z1098" i="8"/>
  <c r="Z389" i="8"/>
  <c r="Z504" i="8"/>
  <c r="Z1118" i="8"/>
  <c r="Y1118" i="8"/>
  <c r="Y492" i="8"/>
  <c r="AA492" i="8" s="1"/>
  <c r="Y500" i="8"/>
  <c r="Y511" i="8"/>
  <c r="AA511" i="8" s="1"/>
  <c r="Y533" i="8"/>
  <c r="AA536" i="8"/>
  <c r="Z551" i="8"/>
  <c r="AA551" i="8" s="1"/>
  <c r="Z583" i="8"/>
  <c r="AA583" i="8" s="1"/>
  <c r="Z615" i="8"/>
  <c r="AA615" i="8" s="1"/>
  <c r="Y877" i="8"/>
  <c r="Z877" i="8"/>
  <c r="Y902" i="8"/>
  <c r="Z902" i="8"/>
  <c r="Z929" i="8"/>
  <c r="Y929" i="8"/>
  <c r="Y974" i="8"/>
  <c r="Z974" i="8"/>
  <c r="Z1032" i="8"/>
  <c r="Y1032" i="8"/>
  <c r="Y1095" i="8"/>
  <c r="Z1095" i="8"/>
  <c r="Z412" i="8"/>
  <c r="AA412" i="8" s="1"/>
  <c r="Y415" i="8"/>
  <c r="AA415" i="8" s="1"/>
  <c r="Z500" i="8"/>
  <c r="Z533" i="8"/>
  <c r="Y631" i="8"/>
  <c r="Z631" i="8"/>
  <c r="Z645" i="8"/>
  <c r="Y645" i="8"/>
  <c r="Y830" i="8"/>
  <c r="Z830" i="8"/>
  <c r="Z855" i="8"/>
  <c r="Y855" i="8"/>
  <c r="Y992" i="8"/>
  <c r="Z992" i="8"/>
  <c r="Z543" i="8"/>
  <c r="AA543" i="8" s="1"/>
  <c r="Z575" i="8"/>
  <c r="AA575" i="8" s="1"/>
  <c r="Z607" i="8"/>
  <c r="AA607" i="8" s="1"/>
  <c r="Y864" i="8"/>
  <c r="Z864" i="8"/>
  <c r="Y912" i="8"/>
  <c r="Z912" i="8"/>
  <c r="Y413" i="8"/>
  <c r="Y422" i="8"/>
  <c r="AA422" i="8" s="1"/>
  <c r="Y430" i="8"/>
  <c r="AA430" i="8" s="1"/>
  <c r="Z448" i="8"/>
  <c r="AA448" i="8" s="1"/>
  <c r="Y478" i="8"/>
  <c r="AA478" i="8" s="1"/>
  <c r="Y483" i="8"/>
  <c r="AA483" i="8" s="1"/>
  <c r="Y488" i="8"/>
  <c r="AA488" i="8" s="1"/>
  <c r="Y493" i="8"/>
  <c r="AA493" i="8" s="1"/>
  <c r="Y498" i="8"/>
  <c r="AA498" i="8" s="1"/>
  <c r="Z502" i="8"/>
  <c r="AA502" i="8" s="1"/>
  <c r="Y647" i="8"/>
  <c r="Z647" i="8"/>
  <c r="Y679" i="8"/>
  <c r="Z679" i="8"/>
  <c r="Y711" i="8"/>
  <c r="Z711" i="8"/>
  <c r="Y743" i="8"/>
  <c r="Z743" i="8"/>
  <c r="Y775" i="8"/>
  <c r="Z775" i="8"/>
  <c r="Z1016" i="8"/>
  <c r="Y1016" i="8"/>
  <c r="Y1110" i="8"/>
  <c r="Z1110" i="8"/>
  <c r="Z388" i="8"/>
  <c r="AA388" i="8" s="1"/>
  <c r="Y391" i="8"/>
  <c r="AA391" i="8" s="1"/>
  <c r="Z393" i="8"/>
  <c r="AA393" i="8" s="1"/>
  <c r="Y400" i="8"/>
  <c r="AA400" i="8" s="1"/>
  <c r="Y406" i="8"/>
  <c r="AA406" i="8" s="1"/>
  <c r="Z413" i="8"/>
  <c r="Y423" i="8"/>
  <c r="AA423" i="8" s="1"/>
  <c r="Y431" i="8"/>
  <c r="AA431" i="8" s="1"/>
  <c r="Y438" i="8"/>
  <c r="AA438" i="8" s="1"/>
  <c r="Y449" i="8"/>
  <c r="AA449" i="8" s="1"/>
  <c r="Y458" i="8"/>
  <c r="AA458" i="8" s="1"/>
  <c r="Z461" i="8"/>
  <c r="AA461" i="8" s="1"/>
  <c r="Y466" i="8"/>
  <c r="AA466" i="8" s="1"/>
  <c r="Y503" i="8"/>
  <c r="AA503" i="8" s="1"/>
  <c r="Y512" i="8"/>
  <c r="Z518" i="8"/>
  <c r="AA518" i="8" s="1"/>
  <c r="Z520" i="8"/>
  <c r="AA520" i="8" s="1"/>
  <c r="Y532" i="8"/>
  <c r="AA532" i="8" s="1"/>
  <c r="Z535" i="8"/>
  <c r="AA535" i="8" s="1"/>
  <c r="Z549" i="8"/>
  <c r="AA549" i="8" s="1"/>
  <c r="Z567" i="8"/>
  <c r="AA567" i="8" s="1"/>
  <c r="Z581" i="8"/>
  <c r="AA581" i="8" s="1"/>
  <c r="Z599" i="8"/>
  <c r="AA599" i="8" s="1"/>
  <c r="Z613" i="8"/>
  <c r="AA613" i="8" s="1"/>
  <c r="Y632" i="8"/>
  <c r="AA632" i="8" s="1"/>
  <c r="Y655" i="8"/>
  <c r="Z655" i="8"/>
  <c r="Y687" i="8"/>
  <c r="Z687" i="8"/>
  <c r="Y719" i="8"/>
  <c r="Z719" i="8"/>
  <c r="Y751" i="8"/>
  <c r="Z751" i="8"/>
  <c r="Y783" i="8"/>
  <c r="Z783" i="8"/>
  <c r="Z807" i="8"/>
  <c r="Y807" i="8"/>
  <c r="Y921" i="8"/>
  <c r="Z921" i="8"/>
  <c r="Z1080" i="8"/>
  <c r="Y1080" i="8"/>
  <c r="Z1102" i="8"/>
  <c r="Y1102" i="8"/>
  <c r="Z512" i="8"/>
  <c r="Z629" i="8"/>
  <c r="AA629" i="8" s="1"/>
  <c r="Z648" i="8"/>
  <c r="Y648" i="8"/>
  <c r="Y817" i="8"/>
  <c r="Z817" i="8"/>
  <c r="Y964" i="8"/>
  <c r="Z964" i="8"/>
  <c r="AA671" i="8"/>
  <c r="Y1045" i="8"/>
  <c r="Y1103" i="8"/>
  <c r="Z1103" i="8"/>
  <c r="Y1123" i="8"/>
  <c r="Z1123" i="8"/>
  <c r="Y1235" i="8"/>
  <c r="Z1235" i="8"/>
  <c r="Y1245" i="8"/>
  <c r="Z1245" i="8"/>
  <c r="Y1281" i="8"/>
  <c r="Z1281" i="8"/>
  <c r="Y1307" i="8"/>
  <c r="Z1307" i="8"/>
  <c r="Y1325" i="8"/>
  <c r="Z1325" i="8"/>
  <c r="Y1333" i="8"/>
  <c r="Z1333" i="8"/>
  <c r="Y1363" i="8"/>
  <c r="Z1363" i="8"/>
  <c r="Y1367" i="8"/>
  <c r="Z1367" i="8"/>
  <c r="Z1386" i="8"/>
  <c r="Y1386" i="8"/>
  <c r="Y1429" i="8"/>
  <c r="Z1429" i="8"/>
  <c r="Z1447" i="8"/>
  <c r="Y1447" i="8"/>
  <c r="Y849" i="8"/>
  <c r="AA849" i="8" s="1"/>
  <c r="Y856" i="8"/>
  <c r="AA856" i="8" s="1"/>
  <c r="Y862" i="8"/>
  <c r="AA862" i="8" s="1"/>
  <c r="Y887" i="8"/>
  <c r="AA887" i="8" s="1"/>
  <c r="Z897" i="8"/>
  <c r="AA897" i="8" s="1"/>
  <c r="Y936" i="8"/>
  <c r="Z939" i="8"/>
  <c r="Y939" i="8"/>
  <c r="Y986" i="8"/>
  <c r="Y993" i="8"/>
  <c r="Z993" i="8"/>
  <c r="Z1045" i="8"/>
  <c r="Y1050" i="8"/>
  <c r="Z1050" i="8"/>
  <c r="Y1066" i="8"/>
  <c r="Z1066" i="8"/>
  <c r="Y1078" i="8"/>
  <c r="Y1093" i="8"/>
  <c r="AA1093" i="8" s="1"/>
  <c r="Z1119" i="8"/>
  <c r="AA1119" i="8" s="1"/>
  <c r="Z1148" i="8"/>
  <c r="Y1148" i="8"/>
  <c r="Z1157" i="8"/>
  <c r="AA1157" i="8" s="1"/>
  <c r="Z1190" i="8"/>
  <c r="Y1190" i="8"/>
  <c r="Y1239" i="8"/>
  <c r="Z1239" i="8"/>
  <c r="Z1261" i="8"/>
  <c r="AA1261" i="8" s="1"/>
  <c r="Y1421" i="8"/>
  <c r="Z1421" i="8"/>
  <c r="Y1434" i="8"/>
  <c r="Z1434" i="8"/>
  <c r="Y1439" i="8"/>
  <c r="Z1439" i="8"/>
  <c r="Y660" i="8"/>
  <c r="AA660" i="8" s="1"/>
  <c r="Y677" i="8"/>
  <c r="Y680" i="8"/>
  <c r="AA680" i="8" s="1"/>
  <c r="Y692" i="8"/>
  <c r="AA692" i="8" s="1"/>
  <c r="Y709" i="8"/>
  <c r="Y712" i="8"/>
  <c r="AA712" i="8" s="1"/>
  <c r="Y724" i="8"/>
  <c r="AA724" i="8" s="1"/>
  <c r="Y741" i="8"/>
  <c r="Y744" i="8"/>
  <c r="AA744" i="8" s="1"/>
  <c r="Y756" i="8"/>
  <c r="AA756" i="8" s="1"/>
  <c r="Y773" i="8"/>
  <c r="Y776" i="8"/>
  <c r="AA776" i="8" s="1"/>
  <c r="Y788" i="8"/>
  <c r="AA788" i="8" s="1"/>
  <c r="Y809" i="8"/>
  <c r="AA809" i="8" s="1"/>
  <c r="Z822" i="8"/>
  <c r="AA822" i="8" s="1"/>
  <c r="Y825" i="8"/>
  <c r="AA825" i="8" s="1"/>
  <c r="Y831" i="8"/>
  <c r="AA831" i="8" s="1"/>
  <c r="Y838" i="8"/>
  <c r="AA838" i="8" s="1"/>
  <c r="Y865" i="8"/>
  <c r="AA865" i="8" s="1"/>
  <c r="Y872" i="8"/>
  <c r="Y878" i="8"/>
  <c r="AA878" i="8" s="1"/>
  <c r="Y907" i="8"/>
  <c r="Y910" i="8"/>
  <c r="Z913" i="8"/>
  <c r="AA913" i="8" s="1"/>
  <c r="Z936" i="8"/>
  <c r="Z968" i="8"/>
  <c r="AA968" i="8" s="1"/>
  <c r="Y972" i="8"/>
  <c r="Z972" i="8"/>
  <c r="Z986" i="8"/>
  <c r="Z998" i="8"/>
  <c r="AA998" i="8" s="1"/>
  <c r="Y1034" i="8"/>
  <c r="AA1034" i="8" s="1"/>
  <c r="Z1038" i="8"/>
  <c r="Y1038" i="8"/>
  <c r="Y1062" i="8"/>
  <c r="Z1078" i="8"/>
  <c r="Y1112" i="8"/>
  <c r="AA1112" i="8" s="1"/>
  <c r="Z1116" i="8"/>
  <c r="Y1116" i="8"/>
  <c r="Z1127" i="8"/>
  <c r="AA1127" i="8" s="1"/>
  <c r="Y1158" i="8"/>
  <c r="Z1158" i="8"/>
  <c r="Z1187" i="8"/>
  <c r="Z1210" i="8"/>
  <c r="AA1210" i="8" s="1"/>
  <c r="Y1269" i="8"/>
  <c r="Z1269" i="8"/>
  <c r="Y1338" i="8"/>
  <c r="Z1338" i="8"/>
  <c r="Z1351" i="8"/>
  <c r="AA1351" i="8" s="1"/>
  <c r="Y1395" i="8"/>
  <c r="Z1395" i="8"/>
  <c r="Y1409" i="8"/>
  <c r="Z1409" i="8"/>
  <c r="Y1435" i="8"/>
  <c r="Z1435" i="8"/>
  <c r="Y1453" i="8"/>
  <c r="Z1453" i="8"/>
  <c r="Y1461" i="8"/>
  <c r="Z1461" i="8"/>
  <c r="Z1482" i="8"/>
  <c r="AA1482" i="8" s="1"/>
  <c r="Y1491" i="8"/>
  <c r="Z1491" i="8"/>
  <c r="Y1495" i="8"/>
  <c r="Z1495" i="8"/>
  <c r="Z663" i="8"/>
  <c r="AA663" i="8" s="1"/>
  <c r="Z677" i="8"/>
  <c r="Z695" i="8"/>
  <c r="AA695" i="8" s="1"/>
  <c r="Z709" i="8"/>
  <c r="Z727" i="8"/>
  <c r="AA727" i="8" s="1"/>
  <c r="Z741" i="8"/>
  <c r="Z759" i="8"/>
  <c r="AA759" i="8" s="1"/>
  <c r="Z773" i="8"/>
  <c r="Z791" i="8"/>
  <c r="AA791" i="8" s="1"/>
  <c r="Y847" i="8"/>
  <c r="AA847" i="8" s="1"/>
  <c r="Z872" i="8"/>
  <c r="Y888" i="8"/>
  <c r="AA888" i="8" s="1"/>
  <c r="Z907" i="8"/>
  <c r="Z910" i="8"/>
  <c r="Y947" i="8"/>
  <c r="AA947" i="8" s="1"/>
  <c r="Z976" i="8"/>
  <c r="AA976" i="8" s="1"/>
  <c r="Z1062" i="8"/>
  <c r="Y1133" i="8"/>
  <c r="Z1133" i="8"/>
  <c r="Y1187" i="8"/>
  <c r="Y1241" i="8"/>
  <c r="Z1241" i="8"/>
  <c r="Y1258" i="8"/>
  <c r="AA1258" i="8" s="1"/>
  <c r="Z1290" i="8"/>
  <c r="AA1290" i="8" s="1"/>
  <c r="Y1299" i="8"/>
  <c r="Z1299" i="8"/>
  <c r="Y1303" i="8"/>
  <c r="Z1303" i="8"/>
  <c r="Z1322" i="8"/>
  <c r="Y1322" i="8"/>
  <c r="Y1365" i="8"/>
  <c r="Z1365" i="8"/>
  <c r="Z1383" i="8"/>
  <c r="Y1383" i="8"/>
  <c r="Y915" i="8"/>
  <c r="Y932" i="8"/>
  <c r="Y944" i="8"/>
  <c r="Y1023" i="8"/>
  <c r="Z1023" i="8"/>
  <c r="Y1229" i="8"/>
  <c r="Z1229" i="8"/>
  <c r="Y1357" i="8"/>
  <c r="Z1357" i="8"/>
  <c r="Y1370" i="8"/>
  <c r="Z1370" i="8"/>
  <c r="Y1375" i="8"/>
  <c r="Z1375" i="8"/>
  <c r="Y1466" i="8"/>
  <c r="Z1466" i="8"/>
  <c r="Z813" i="8"/>
  <c r="AA813" i="8" s="1"/>
  <c r="Y823" i="8"/>
  <c r="AA823" i="8" s="1"/>
  <c r="Y832" i="8"/>
  <c r="AA832" i="8" s="1"/>
  <c r="Z845" i="8"/>
  <c r="AA845" i="8" s="1"/>
  <c r="Y873" i="8"/>
  <c r="AA873" i="8" s="1"/>
  <c r="Y879" i="8"/>
  <c r="AA879" i="8" s="1"/>
  <c r="Y886" i="8"/>
  <c r="AA886" i="8" s="1"/>
  <c r="Z908" i="8"/>
  <c r="AA908" i="8" s="1"/>
  <c r="Z915" i="8"/>
  <c r="Z932" i="8"/>
  <c r="Z944" i="8"/>
  <c r="Y956" i="8"/>
  <c r="Z956" i="8"/>
  <c r="Y973" i="8"/>
  <c r="AA973" i="8" s="1"/>
  <c r="Z988" i="8"/>
  <c r="Y988" i="8"/>
  <c r="Z1011" i="8"/>
  <c r="Y1011" i="8"/>
  <c r="Z1015" i="8"/>
  <c r="AA1015" i="8" s="1"/>
  <c r="Y1031" i="8"/>
  <c r="AA1031" i="8" s="1"/>
  <c r="Y1043" i="8"/>
  <c r="Z1043" i="8"/>
  <c r="Y1150" i="8"/>
  <c r="Z1150" i="8"/>
  <c r="Z1155" i="8"/>
  <c r="Y1155" i="8"/>
  <c r="Y1180" i="8"/>
  <c r="AA1180" i="8" s="1"/>
  <c r="Y1217" i="8"/>
  <c r="Z1217" i="8"/>
  <c r="Y1242" i="8"/>
  <c r="Z1242" i="8"/>
  <c r="Y1247" i="8"/>
  <c r="Z1247" i="8"/>
  <c r="Y1255" i="8"/>
  <c r="AA1255" i="8" s="1"/>
  <c r="Z1274" i="8"/>
  <c r="AA1274" i="8" s="1"/>
  <c r="Z1287" i="8"/>
  <c r="AA1287" i="8" s="1"/>
  <c r="Y1331" i="8"/>
  <c r="Z1331" i="8"/>
  <c r="Y1345" i="8"/>
  <c r="Z1345" i="8"/>
  <c r="Y1371" i="8"/>
  <c r="Z1371" i="8"/>
  <c r="Y1389" i="8"/>
  <c r="Z1389" i="8"/>
  <c r="Y1397" i="8"/>
  <c r="Z1397" i="8"/>
  <c r="Z1418" i="8"/>
  <c r="AA1418" i="8" s="1"/>
  <c r="Y1427" i="8"/>
  <c r="Z1427" i="8"/>
  <c r="Y1431" i="8"/>
  <c r="Z1431" i="8"/>
  <c r="Z1450" i="8"/>
  <c r="Y1450" i="8"/>
  <c r="Y1493" i="8"/>
  <c r="Z1493" i="8"/>
  <c r="Y1243" i="8"/>
  <c r="Z1243" i="8"/>
  <c r="Y1301" i="8"/>
  <c r="Z1301" i="8"/>
  <c r="Z1319" i="8"/>
  <c r="Y1319" i="8"/>
  <c r="Y1485" i="8"/>
  <c r="Z1485" i="8"/>
  <c r="Y1498" i="8"/>
  <c r="Z1498" i="8"/>
  <c r="Z661" i="8"/>
  <c r="AA661" i="8" s="1"/>
  <c r="Z693" i="8"/>
  <c r="AA693" i="8" s="1"/>
  <c r="Z725" i="8"/>
  <c r="AA725" i="8" s="1"/>
  <c r="Z757" i="8"/>
  <c r="AA757" i="8" s="1"/>
  <c r="Z789" i="8"/>
  <c r="AA789" i="8" s="1"/>
  <c r="Z848" i="8"/>
  <c r="AA848" i="8" s="1"/>
  <c r="Y900" i="8"/>
  <c r="Z900" i="8"/>
  <c r="Z981" i="8"/>
  <c r="AA981" i="8" s="1"/>
  <c r="Y1114" i="8"/>
  <c r="Z1114" i="8"/>
  <c r="Y1151" i="8"/>
  <c r="AA1151" i="8" s="1"/>
  <c r="Y1205" i="8"/>
  <c r="Z1205" i="8"/>
  <c r="Y1218" i="8"/>
  <c r="Z1218" i="8"/>
  <c r="Z1234" i="8"/>
  <c r="Y1234" i="8"/>
  <c r="Z1263" i="8"/>
  <c r="AA1263" i="8" s="1"/>
  <c r="Z1267" i="8"/>
  <c r="AA1267" i="8" s="1"/>
  <c r="Y1293" i="8"/>
  <c r="Z1293" i="8"/>
  <c r="Y1306" i="8"/>
  <c r="Z1306" i="8"/>
  <c r="Y1311" i="8"/>
  <c r="Z1311" i="8"/>
  <c r="Y1402" i="8"/>
  <c r="Z1402" i="8"/>
  <c r="Z1415" i="8"/>
  <c r="AA1415" i="8" s="1"/>
  <c r="Y1459" i="8"/>
  <c r="Z1459" i="8"/>
  <c r="Y1473" i="8"/>
  <c r="Z1473" i="8"/>
  <c r="Y1499" i="8"/>
  <c r="Z1499" i="8"/>
  <c r="Y1309" i="8"/>
  <c r="Z1309" i="8"/>
  <c r="Y1373" i="8"/>
  <c r="Z1373" i="8"/>
  <c r="Y1437" i="8"/>
  <c r="Z1437" i="8"/>
  <c r="Y1166" i="8"/>
  <c r="Z1166" i="8"/>
  <c r="Z1282" i="8"/>
  <c r="AA1282" i="8" s="1"/>
  <c r="Y1298" i="8"/>
  <c r="AA1298" i="8" s="1"/>
  <c r="Z1305" i="8"/>
  <c r="AA1305" i="8" s="1"/>
  <c r="Z1346" i="8"/>
  <c r="AA1346" i="8" s="1"/>
  <c r="Y1362" i="8"/>
  <c r="AA1362" i="8" s="1"/>
  <c r="Z1369" i="8"/>
  <c r="AA1369" i="8" s="1"/>
  <c r="Z1410" i="8"/>
  <c r="AA1410" i="8" s="1"/>
  <c r="Y1426" i="8"/>
  <c r="AA1426" i="8" s="1"/>
  <c r="Z1433" i="8"/>
  <c r="AA1433" i="8" s="1"/>
  <c r="Z1474" i="8"/>
  <c r="AA1474" i="8" s="1"/>
  <c r="Y1490" i="8"/>
  <c r="AA1490" i="8" s="1"/>
  <c r="Z1497" i="8"/>
  <c r="AA1497" i="8" s="1"/>
  <c r="Z1134" i="8"/>
  <c r="AA1134" i="8" s="1"/>
  <c r="Z1181" i="8"/>
  <c r="AA1181" i="8" s="1"/>
  <c r="Z1207" i="8"/>
  <c r="AA1207" i="8" s="1"/>
  <c r="Z1211" i="8"/>
  <c r="AA1211" i="8" s="1"/>
  <c r="Z1215" i="8"/>
  <c r="AA1215" i="8" s="1"/>
  <c r="Z1249" i="8"/>
  <c r="AA1249" i="8" s="1"/>
  <c r="Y1253" i="8"/>
  <c r="Z1253" i="8"/>
  <c r="Z1271" i="8"/>
  <c r="AA1271" i="8" s="1"/>
  <c r="Z1275" i="8"/>
  <c r="AA1275" i="8" s="1"/>
  <c r="Z1279" i="8"/>
  <c r="AA1279" i="8" s="1"/>
  <c r="Z1313" i="8"/>
  <c r="AA1313" i="8" s="1"/>
  <c r="Y1317" i="8"/>
  <c r="Z1317" i="8"/>
  <c r="Z1335" i="8"/>
  <c r="AA1335" i="8" s="1"/>
  <c r="Z1339" i="8"/>
  <c r="AA1339" i="8" s="1"/>
  <c r="Z1343" i="8"/>
  <c r="AA1343" i="8" s="1"/>
  <c r="Z1377" i="8"/>
  <c r="AA1377" i="8" s="1"/>
  <c r="Y1381" i="8"/>
  <c r="Z1381" i="8"/>
  <c r="Z1399" i="8"/>
  <c r="AA1399" i="8" s="1"/>
  <c r="Z1403" i="8"/>
  <c r="AA1403" i="8" s="1"/>
  <c r="Z1407" i="8"/>
  <c r="AA1407" i="8" s="1"/>
  <c r="Z1441" i="8"/>
  <c r="AA1441" i="8" s="1"/>
  <c r="Y1445" i="8"/>
  <c r="Z1445" i="8"/>
  <c r="Z1463" i="8"/>
  <c r="AA1463" i="8" s="1"/>
  <c r="Z1467" i="8"/>
  <c r="AA1467" i="8" s="1"/>
  <c r="Z1471" i="8"/>
  <c r="AA1471" i="8" s="1"/>
  <c r="J60" i="9"/>
  <c r="M60" i="9" s="1"/>
  <c r="Y1213" i="8"/>
  <c r="Z1213" i="8"/>
  <c r="Y1277" i="8"/>
  <c r="Z1277" i="8"/>
  <c r="Y1341" i="8"/>
  <c r="Z1341" i="8"/>
  <c r="Y1405" i="8"/>
  <c r="Z1405" i="8"/>
  <c r="Y1469" i="8"/>
  <c r="Z1469" i="8"/>
  <c r="J57" i="9"/>
  <c r="M57" i="9" s="1"/>
  <c r="Y1069" i="8"/>
  <c r="Z1069" i="8"/>
  <c r="Z1109" i="8"/>
  <c r="AA1109" i="8" s="1"/>
  <c r="Z1132" i="8"/>
  <c r="Y1132" i="8"/>
  <c r="Y1221" i="8"/>
  <c r="Z1221" i="8"/>
  <c r="Y1285" i="8"/>
  <c r="Z1285" i="8"/>
  <c r="Y1349" i="8"/>
  <c r="Z1349" i="8"/>
  <c r="Y1413" i="8"/>
  <c r="Z1413" i="8"/>
  <c r="Y1477" i="8"/>
  <c r="Z1477" i="8"/>
  <c r="J59" i="9"/>
  <c r="M59" i="9" s="1"/>
  <c r="J73" i="9"/>
  <c r="M73" i="9" s="1"/>
  <c r="J93" i="9"/>
  <c r="M93" i="9" s="1"/>
  <c r="J97" i="9"/>
  <c r="M97" i="9" s="1"/>
  <c r="J141" i="9"/>
  <c r="M141" i="9" s="1"/>
  <c r="J67" i="9"/>
  <c r="M67" i="9" s="1"/>
  <c r="J111" i="9"/>
  <c r="M111" i="9" s="1"/>
  <c r="J114" i="9"/>
  <c r="M114" i="9" s="1"/>
  <c r="J118" i="9"/>
  <c r="M118" i="9" s="1"/>
  <c r="J186" i="9"/>
  <c r="M186" i="9" s="1"/>
  <c r="J219" i="9"/>
  <c r="M219" i="9" s="1"/>
  <c r="J77" i="9"/>
  <c r="M77" i="9" s="1"/>
  <c r="J91" i="9"/>
  <c r="M91" i="9" s="1"/>
  <c r="J105" i="9"/>
  <c r="M105" i="9" s="1"/>
  <c r="J125" i="9"/>
  <c r="M125" i="9" s="1"/>
  <c r="J129" i="9"/>
  <c r="M129" i="9" s="1"/>
  <c r="J41" i="9"/>
  <c r="M41" i="9" s="1"/>
  <c r="J61" i="9"/>
  <c r="M61" i="9" s="1"/>
  <c r="J65" i="9"/>
  <c r="M65" i="9" s="1"/>
  <c r="J99" i="9"/>
  <c r="M99" i="9" s="1"/>
  <c r="Y1117" i="8"/>
  <c r="Z1117" i="8"/>
  <c r="J79" i="9"/>
  <c r="M79" i="9" s="1"/>
  <c r="J82" i="9"/>
  <c r="M82" i="9" s="1"/>
  <c r="J86" i="9"/>
  <c r="M86" i="9" s="1"/>
  <c r="J120" i="9"/>
  <c r="M120" i="9" s="1"/>
  <c r="J127" i="9"/>
  <c r="M127" i="9" s="1"/>
  <c r="J173" i="9"/>
  <c r="M173" i="9" s="1"/>
  <c r="J233" i="9"/>
  <c r="M233" i="9" s="1"/>
  <c r="J333" i="9"/>
  <c r="M333" i="9" s="1"/>
  <c r="J341" i="9"/>
  <c r="M341" i="9" s="1"/>
  <c r="J193" i="9"/>
  <c r="M193" i="9" s="1"/>
  <c r="J206" i="9"/>
  <c r="M206" i="9" s="1"/>
  <c r="J213" i="9"/>
  <c r="M213" i="9" s="1"/>
  <c r="J230" i="9"/>
  <c r="M230" i="9" s="1"/>
  <c r="J250" i="9"/>
  <c r="M250" i="9" s="1"/>
  <c r="J267" i="9"/>
  <c r="M267" i="9" s="1"/>
  <c r="J278" i="9"/>
  <c r="M278" i="9" s="1"/>
  <c r="J288" i="9"/>
  <c r="M288" i="9" s="1"/>
  <c r="J292" i="9"/>
  <c r="M292" i="9" s="1"/>
  <c r="J302" i="9"/>
  <c r="M302" i="9" s="1"/>
  <c r="J309" i="9"/>
  <c r="M309" i="9" s="1"/>
  <c r="J326" i="9"/>
  <c r="M326" i="9" s="1"/>
  <c r="J372" i="9"/>
  <c r="M372" i="9" s="1"/>
  <c r="J416" i="9"/>
  <c r="M416" i="9" s="1"/>
  <c r="J427" i="9"/>
  <c r="M427" i="9" s="1"/>
  <c r="J430" i="9"/>
  <c r="M430" i="9" s="1"/>
  <c r="J433" i="9"/>
  <c r="M433" i="9" s="1"/>
  <c r="J440" i="9"/>
  <c r="M440" i="9" s="1"/>
  <c r="J593" i="9"/>
  <c r="M593" i="9" s="1"/>
  <c r="J227" i="9"/>
  <c r="M227" i="9" s="1"/>
  <c r="J424" i="9"/>
  <c r="M424" i="9" s="1"/>
  <c r="J428" i="9"/>
  <c r="M428" i="9" s="1"/>
  <c r="J474" i="9"/>
  <c r="M474" i="9" s="1"/>
  <c r="J477" i="9"/>
  <c r="M477" i="9" s="1"/>
  <c r="J481" i="9"/>
  <c r="M481" i="9" s="1"/>
  <c r="J484" i="9"/>
  <c r="M484" i="9" s="1"/>
  <c r="J555" i="9"/>
  <c r="M555" i="9" s="1"/>
  <c r="J265" i="9"/>
  <c r="M265" i="9" s="1"/>
  <c r="J175" i="9"/>
  <c r="M175" i="9" s="1"/>
  <c r="J185" i="9"/>
  <c r="M185" i="9" s="1"/>
  <c r="J191" i="9"/>
  <c r="M191" i="9" s="1"/>
  <c r="J208" i="9"/>
  <c r="M208" i="9" s="1"/>
  <c r="J211" i="9"/>
  <c r="M211" i="9" s="1"/>
  <c r="J218" i="9"/>
  <c r="M218" i="9" s="1"/>
  <c r="J262" i="9"/>
  <c r="M262" i="9" s="1"/>
  <c r="J269" i="9"/>
  <c r="M269" i="9" s="1"/>
  <c r="J297" i="9"/>
  <c r="M297" i="9" s="1"/>
  <c r="J304" i="9"/>
  <c r="M304" i="9" s="1"/>
  <c r="J307" i="9"/>
  <c r="M307" i="9" s="1"/>
  <c r="J311" i="9"/>
  <c r="M311" i="9" s="1"/>
  <c r="J328" i="9"/>
  <c r="M328" i="9" s="1"/>
  <c r="J364" i="9"/>
  <c r="M364" i="9" s="1"/>
  <c r="J374" i="9"/>
  <c r="M374" i="9" s="1"/>
  <c r="J456" i="9"/>
  <c r="M456" i="9" s="1"/>
  <c r="J459" i="9"/>
  <c r="M459" i="9" s="1"/>
  <c r="J465" i="9"/>
  <c r="M465" i="9" s="1"/>
  <c r="J468" i="9"/>
  <c r="M468" i="9" s="1"/>
  <c r="J502" i="9"/>
  <c r="M502" i="9" s="1"/>
  <c r="J143" i="9"/>
  <c r="M143" i="9" s="1"/>
  <c r="J146" i="9"/>
  <c r="M146" i="9" s="1"/>
  <c r="J150" i="9"/>
  <c r="M150" i="9" s="1"/>
  <c r="J153" i="9"/>
  <c r="M153" i="9" s="1"/>
  <c r="J159" i="9"/>
  <c r="M159" i="9" s="1"/>
  <c r="J188" i="9"/>
  <c r="M188" i="9" s="1"/>
  <c r="J225" i="9"/>
  <c r="M225" i="9" s="1"/>
  <c r="J238" i="9"/>
  <c r="M238" i="9" s="1"/>
  <c r="J245" i="9"/>
  <c r="M245" i="9" s="1"/>
  <c r="J255" i="9"/>
  <c r="M255" i="9" s="1"/>
  <c r="J273" i="9"/>
  <c r="M273" i="9" s="1"/>
  <c r="J294" i="9"/>
  <c r="M294" i="9" s="1"/>
  <c r="J318" i="9"/>
  <c r="M318" i="9" s="1"/>
  <c r="J322" i="9"/>
  <c r="M322" i="9" s="1"/>
  <c r="J332" i="9"/>
  <c r="M332" i="9" s="1"/>
  <c r="J340" i="9"/>
  <c r="M340" i="9" s="1"/>
  <c r="J351" i="9"/>
  <c r="M351" i="9" s="1"/>
  <c r="J390" i="9"/>
  <c r="M390" i="9" s="1"/>
  <c r="J402" i="9"/>
  <c r="M402" i="9" s="1"/>
  <c r="J518" i="9"/>
  <c r="M518" i="9" s="1"/>
  <c r="J192" i="9"/>
  <c r="M192" i="9" s="1"/>
  <c r="J196" i="9"/>
  <c r="M196" i="9" s="1"/>
  <c r="J235" i="9"/>
  <c r="M235" i="9" s="1"/>
  <c r="J249" i="9"/>
  <c r="M249" i="9" s="1"/>
  <c r="J252" i="9"/>
  <c r="M252" i="9" s="1"/>
  <c r="J266" i="9"/>
  <c r="M266" i="9" s="1"/>
  <c r="J277" i="9"/>
  <c r="M277" i="9" s="1"/>
  <c r="J287" i="9"/>
  <c r="M287" i="9" s="1"/>
  <c r="J312" i="9"/>
  <c r="M312" i="9" s="1"/>
  <c r="J371" i="9"/>
  <c r="M371" i="9" s="1"/>
  <c r="J446" i="9"/>
  <c r="M446" i="9" s="1"/>
  <c r="J450" i="9"/>
  <c r="M450" i="9" s="1"/>
  <c r="J453" i="9"/>
  <c r="M453" i="9" s="1"/>
  <c r="J499" i="9"/>
  <c r="M499" i="9" s="1"/>
  <c r="J280" i="9"/>
  <c r="M280" i="9" s="1"/>
  <c r="J286" i="9"/>
  <c r="M286" i="9" s="1"/>
  <c r="J290" i="9"/>
  <c r="M290" i="9" s="1"/>
  <c r="J314" i="9"/>
  <c r="M314" i="9" s="1"/>
  <c r="J324" i="9"/>
  <c r="M324" i="9" s="1"/>
  <c r="J327" i="9"/>
  <c r="M327" i="9" s="1"/>
  <c r="J352" i="9"/>
  <c r="M352" i="9" s="1"/>
  <c r="J362" i="9"/>
  <c r="M362" i="9" s="1"/>
  <c r="J370" i="9"/>
  <c r="M370" i="9" s="1"/>
  <c r="J388" i="9"/>
  <c r="M388" i="9" s="1"/>
  <c r="J403" i="9"/>
  <c r="M403" i="9" s="1"/>
  <c r="J439" i="9"/>
  <c r="M439" i="9" s="1"/>
  <c r="J445" i="9"/>
  <c r="M445" i="9" s="1"/>
  <c r="J449" i="9"/>
  <c r="M449" i="9" s="1"/>
  <c r="J480" i="9"/>
  <c r="M480" i="9" s="1"/>
  <c r="J490" i="9"/>
  <c r="M490" i="9" s="1"/>
  <c r="J498" i="9"/>
  <c r="M498" i="9" s="1"/>
  <c r="J527" i="9"/>
  <c r="M527" i="9" s="1"/>
  <c r="J533" i="9"/>
  <c r="M533" i="9" s="1"/>
  <c r="J543" i="9"/>
  <c r="M543" i="9" s="1"/>
  <c r="J567" i="9"/>
  <c r="M567" i="9" s="1"/>
  <c r="J586" i="9"/>
  <c r="M586" i="9" s="1"/>
  <c r="J594" i="9"/>
  <c r="M594" i="9" s="1"/>
  <c r="J632" i="9"/>
  <c r="M632" i="9" s="1"/>
  <c r="J647" i="9"/>
  <c r="M647" i="9" s="1"/>
  <c r="J650" i="9"/>
  <c r="M650" i="9" s="1"/>
  <c r="J663" i="9"/>
  <c r="M663" i="9" s="1"/>
  <c r="J675" i="9"/>
  <c r="M675" i="9" s="1"/>
  <c r="J678" i="9"/>
  <c r="M678" i="9" s="1"/>
  <c r="J694" i="9"/>
  <c r="M694" i="9" s="1"/>
  <c r="J868" i="9"/>
  <c r="M868" i="9" s="1"/>
  <c r="J884" i="9"/>
  <c r="M884" i="9" s="1"/>
  <c r="J900" i="9"/>
  <c r="M900" i="9" s="1"/>
  <c r="J914" i="9"/>
  <c r="M914" i="9" s="1"/>
  <c r="J928" i="9"/>
  <c r="M928" i="9" s="1"/>
  <c r="J944" i="9"/>
  <c r="M944" i="9" s="1"/>
  <c r="J960" i="9"/>
  <c r="M960" i="9" s="1"/>
  <c r="J976" i="9"/>
  <c r="M976" i="9" s="1"/>
  <c r="J992" i="9"/>
  <c r="M992" i="9" s="1"/>
  <c r="J1008" i="9"/>
  <c r="M1008" i="9" s="1"/>
  <c r="J1024" i="9"/>
  <c r="M1024" i="9" s="1"/>
  <c r="J1040" i="9"/>
  <c r="M1040" i="9" s="1"/>
  <c r="J620" i="9"/>
  <c r="M620" i="9" s="1"/>
  <c r="J623" i="9"/>
  <c r="M623" i="9" s="1"/>
  <c r="J701" i="9"/>
  <c r="M701" i="9" s="1"/>
  <c r="J762" i="9"/>
  <c r="M762" i="9" s="1"/>
  <c r="J778" i="9"/>
  <c r="M778" i="9" s="1"/>
  <c r="J794" i="9"/>
  <c r="M794" i="9" s="1"/>
  <c r="J810" i="9"/>
  <c r="M810" i="9" s="1"/>
  <c r="J826" i="9"/>
  <c r="M826" i="9" s="1"/>
  <c r="J842" i="9"/>
  <c r="M842" i="9" s="1"/>
  <c r="J858" i="9"/>
  <c r="M858" i="9" s="1"/>
  <c r="J874" i="9"/>
  <c r="M874" i="9" s="1"/>
  <c r="J890" i="9"/>
  <c r="M890" i="9" s="1"/>
  <c r="J906" i="9"/>
  <c r="M906" i="9" s="1"/>
  <c r="J990" i="9"/>
  <c r="M990" i="9" s="1"/>
  <c r="J1006" i="9"/>
  <c r="M1006" i="9" s="1"/>
  <c r="J1022" i="9"/>
  <c r="M1022" i="9" s="1"/>
  <c r="J1038" i="9"/>
  <c r="M1038" i="9" s="1"/>
  <c r="J375" i="9"/>
  <c r="M375" i="9" s="1"/>
  <c r="J381" i="9"/>
  <c r="M381" i="9" s="1"/>
  <c r="J384" i="9"/>
  <c r="M384" i="9" s="1"/>
  <c r="J417" i="9"/>
  <c r="M417" i="9" s="1"/>
  <c r="J423" i="9"/>
  <c r="M423" i="9" s="1"/>
  <c r="J447" i="9"/>
  <c r="M447" i="9" s="1"/>
  <c r="J478" i="9"/>
  <c r="M478" i="9" s="1"/>
  <c r="J482" i="9"/>
  <c r="M482" i="9" s="1"/>
  <c r="J485" i="9"/>
  <c r="M485" i="9" s="1"/>
  <c r="J503" i="9"/>
  <c r="M503" i="9" s="1"/>
  <c r="J520" i="9"/>
  <c r="M520" i="9" s="1"/>
  <c r="J538" i="9"/>
  <c r="M538" i="9" s="1"/>
  <c r="J541" i="9"/>
  <c r="M541" i="9" s="1"/>
  <c r="J545" i="9"/>
  <c r="M545" i="9" s="1"/>
  <c r="J551" i="9"/>
  <c r="M551" i="9" s="1"/>
  <c r="J562" i="9"/>
  <c r="M562" i="9" s="1"/>
  <c r="J581" i="9"/>
  <c r="M581" i="9" s="1"/>
  <c r="J599" i="9"/>
  <c r="M599" i="9" s="1"/>
  <c r="J642" i="9"/>
  <c r="M642" i="9" s="1"/>
  <c r="J652" i="9"/>
  <c r="M652" i="9" s="1"/>
  <c r="J661" i="9"/>
  <c r="M661" i="9" s="1"/>
  <c r="J680" i="9"/>
  <c r="M680" i="9" s="1"/>
  <c r="J683" i="9"/>
  <c r="M683" i="9" s="1"/>
  <c r="J686" i="9"/>
  <c r="M686" i="9" s="1"/>
  <c r="J689" i="9"/>
  <c r="M689" i="9" s="1"/>
  <c r="J699" i="9"/>
  <c r="M699" i="9" s="1"/>
  <c r="J702" i="9"/>
  <c r="M702" i="9" s="1"/>
  <c r="J715" i="9"/>
  <c r="M715" i="9" s="1"/>
  <c r="J718" i="9"/>
  <c r="M718" i="9" s="1"/>
  <c r="J731" i="9"/>
  <c r="M731" i="9" s="1"/>
  <c r="J734" i="9"/>
  <c r="M734" i="9" s="1"/>
  <c r="J747" i="9"/>
  <c r="M747" i="9" s="1"/>
  <c r="J750" i="9"/>
  <c r="M750" i="9" s="1"/>
  <c r="J763" i="9"/>
  <c r="M763" i="9" s="1"/>
  <c r="J489" i="9"/>
  <c r="M489" i="9" s="1"/>
  <c r="J492" i="9"/>
  <c r="M492" i="9" s="1"/>
  <c r="J497" i="9"/>
  <c r="M497" i="9" s="1"/>
  <c r="J526" i="9"/>
  <c r="M526" i="9" s="1"/>
  <c r="J532" i="9"/>
  <c r="M532" i="9" s="1"/>
  <c r="J566" i="9"/>
  <c r="M566" i="9" s="1"/>
  <c r="J585" i="9"/>
  <c r="M585" i="9" s="1"/>
  <c r="J588" i="9"/>
  <c r="M588" i="9" s="1"/>
  <c r="J640" i="9"/>
  <c r="M640" i="9" s="1"/>
  <c r="J649" i="9"/>
  <c r="M649" i="9" s="1"/>
  <c r="J671" i="9"/>
  <c r="M671" i="9" s="1"/>
  <c r="J910" i="9"/>
  <c r="M910" i="9" s="1"/>
  <c r="J920" i="9"/>
  <c r="M920" i="9" s="1"/>
  <c r="J936" i="9"/>
  <c r="M936" i="9" s="1"/>
  <c r="J952" i="9"/>
  <c r="M952" i="9" s="1"/>
  <c r="J968" i="9"/>
  <c r="M968" i="9" s="1"/>
  <c r="J984" i="9"/>
  <c r="M984" i="9" s="1"/>
  <c r="J1000" i="9"/>
  <c r="M1000" i="9" s="1"/>
  <c r="J1016" i="9"/>
  <c r="M1016" i="9" s="1"/>
  <c r="J1032" i="9"/>
  <c r="M1032" i="9" s="1"/>
  <c r="J448" i="9"/>
  <c r="M448" i="9" s="1"/>
  <c r="J458" i="9"/>
  <c r="M458" i="9" s="1"/>
  <c r="J466" i="9"/>
  <c r="M466" i="9" s="1"/>
  <c r="J469" i="9"/>
  <c r="M469" i="9" s="1"/>
  <c r="J479" i="9"/>
  <c r="M479" i="9" s="1"/>
  <c r="J504" i="9"/>
  <c r="M504" i="9" s="1"/>
  <c r="J542" i="9"/>
  <c r="M542" i="9" s="1"/>
  <c r="J546" i="9"/>
  <c r="M546" i="9" s="1"/>
  <c r="J552" i="9"/>
  <c r="M552" i="9" s="1"/>
  <c r="J563" i="9"/>
  <c r="M563" i="9" s="1"/>
  <c r="J600" i="9"/>
  <c r="M600" i="9" s="1"/>
  <c r="J662" i="9"/>
  <c r="M662" i="9" s="1"/>
  <c r="J665" i="9"/>
  <c r="M665" i="9" s="1"/>
  <c r="J674" i="9"/>
  <c r="M674" i="9" s="1"/>
  <c r="J677" i="9"/>
  <c r="M677" i="9" s="1"/>
  <c r="J687" i="9"/>
  <c r="M687" i="9" s="1"/>
  <c r="J703" i="9"/>
  <c r="M703" i="9" s="1"/>
  <c r="J719" i="9"/>
  <c r="M719" i="9" s="1"/>
  <c r="J735" i="9"/>
  <c r="M735" i="9" s="1"/>
  <c r="J751" i="9"/>
  <c r="M751" i="9" s="1"/>
  <c r="J767" i="9"/>
  <c r="M767" i="9" s="1"/>
  <c r="J783" i="9"/>
  <c r="M783" i="9" s="1"/>
  <c r="J799" i="9"/>
  <c r="M799" i="9" s="1"/>
  <c r="J815" i="9"/>
  <c r="M815" i="9" s="1"/>
  <c r="J831" i="9"/>
  <c r="M831" i="9" s="1"/>
  <c r="J847" i="9"/>
  <c r="M847" i="9" s="1"/>
  <c r="J863" i="9"/>
  <c r="M863" i="9" s="1"/>
  <c r="J879" i="9"/>
  <c r="M879" i="9" s="1"/>
  <c r="J895" i="9"/>
  <c r="M895" i="9" s="1"/>
  <c r="J1265" i="9"/>
  <c r="M1265" i="9" s="1"/>
  <c r="J1269" i="9"/>
  <c r="M1269" i="9" s="1"/>
  <c r="J1277" i="9"/>
  <c r="M1277" i="9" s="1"/>
  <c r="J1281" i="9"/>
  <c r="M1281" i="9" s="1"/>
  <c r="J602" i="9"/>
  <c r="M602" i="9" s="1"/>
  <c r="J605" i="9"/>
  <c r="M605" i="9" s="1"/>
  <c r="J608" i="9"/>
  <c r="M608" i="9" s="1"/>
  <c r="J631" i="9"/>
  <c r="M631" i="9" s="1"/>
  <c r="J643" i="9"/>
  <c r="M643" i="9" s="1"/>
  <c r="J646" i="9"/>
  <c r="M646" i="9" s="1"/>
  <c r="J658" i="9"/>
  <c r="M658" i="9" s="1"/>
  <c r="J695" i="9"/>
  <c r="M695" i="9" s="1"/>
  <c r="J720" i="9"/>
  <c r="M720" i="9" s="1"/>
  <c r="J736" i="9"/>
  <c r="M736" i="9" s="1"/>
  <c r="J752" i="9"/>
  <c r="M752" i="9" s="1"/>
  <c r="J768" i="9"/>
  <c r="M768" i="9" s="1"/>
  <c r="J784" i="9"/>
  <c r="M784" i="9" s="1"/>
  <c r="J800" i="9"/>
  <c r="M800" i="9" s="1"/>
  <c r="J816" i="9"/>
  <c r="M816" i="9" s="1"/>
  <c r="J832" i="9"/>
  <c r="M832" i="9" s="1"/>
  <c r="J848" i="9"/>
  <c r="M848" i="9" s="1"/>
  <c r="J864" i="9"/>
  <c r="M864" i="9" s="1"/>
  <c r="J880" i="9"/>
  <c r="M880" i="9" s="1"/>
  <c r="J896" i="9"/>
  <c r="M896" i="9" s="1"/>
  <c r="J1046" i="9"/>
  <c r="M1046" i="9" s="1"/>
  <c r="J1050" i="9"/>
  <c r="M1050" i="9" s="1"/>
  <c r="J1065" i="9"/>
  <c r="M1065" i="9" s="1"/>
  <c r="J1081" i="9"/>
  <c r="M1081" i="9" s="1"/>
  <c r="J1097" i="9"/>
  <c r="M1097" i="9" s="1"/>
  <c r="J1113" i="9"/>
  <c r="M1113" i="9" s="1"/>
  <c r="J1129" i="9"/>
  <c r="M1129" i="9" s="1"/>
  <c r="J1145" i="9"/>
  <c r="M1145" i="9" s="1"/>
  <c r="J1161" i="9"/>
  <c r="M1161" i="9" s="1"/>
  <c r="J1177" i="9"/>
  <c r="M1177" i="9" s="1"/>
  <c r="J1193" i="9"/>
  <c r="M1193" i="9" s="1"/>
  <c r="J1209" i="9"/>
  <c r="M1209" i="9" s="1"/>
  <c r="J1225" i="9"/>
  <c r="M1225" i="9" s="1"/>
  <c r="J1241" i="9"/>
  <c r="M1241" i="9" s="1"/>
  <c r="J1257" i="9"/>
  <c r="M1257" i="9" s="1"/>
  <c r="J1266" i="9"/>
  <c r="M1266" i="9" s="1"/>
  <c r="J1270" i="9"/>
  <c r="M1270" i="9" s="1"/>
  <c r="J1274" i="9"/>
  <c r="M1274" i="9" s="1"/>
  <c r="J1278" i="9"/>
  <c r="M1278" i="9" s="1"/>
  <c r="J1047" i="9"/>
  <c r="M1047" i="9" s="1"/>
  <c r="J1279" i="9"/>
  <c r="M1279" i="9" s="1"/>
  <c r="J1283" i="9"/>
  <c r="M1283" i="9" s="1"/>
  <c r="J1287" i="9"/>
  <c r="M1287" i="9" s="1"/>
  <c r="J1291" i="9"/>
  <c r="M1291" i="9" s="1"/>
  <c r="J1295" i="9"/>
  <c r="M1295" i="9" s="1"/>
  <c r="J766" i="9"/>
  <c r="M766" i="9" s="1"/>
  <c r="J779" i="9"/>
  <c r="M779" i="9" s="1"/>
  <c r="J782" i="9"/>
  <c r="M782" i="9" s="1"/>
  <c r="J795" i="9"/>
  <c r="M795" i="9" s="1"/>
  <c r="J798" i="9"/>
  <c r="M798" i="9" s="1"/>
  <c r="J811" i="9"/>
  <c r="M811" i="9" s="1"/>
  <c r="J814" i="9"/>
  <c r="M814" i="9" s="1"/>
  <c r="J827" i="9"/>
  <c r="M827" i="9" s="1"/>
  <c r="J830" i="9"/>
  <c r="M830" i="9" s="1"/>
  <c r="J843" i="9"/>
  <c r="M843" i="9" s="1"/>
  <c r="J846" i="9"/>
  <c r="M846" i="9" s="1"/>
  <c r="J859" i="9"/>
  <c r="M859" i="9" s="1"/>
  <c r="J862" i="9"/>
  <c r="M862" i="9" s="1"/>
  <c r="J875" i="9"/>
  <c r="M875" i="9" s="1"/>
  <c r="J878" i="9"/>
  <c r="M878" i="9" s="1"/>
  <c r="J891" i="9"/>
  <c r="M891" i="9" s="1"/>
  <c r="J894" i="9"/>
  <c r="M894" i="9" s="1"/>
  <c r="J907" i="9"/>
  <c r="M907" i="9" s="1"/>
  <c r="J1048" i="9"/>
  <c r="M1048" i="9" s="1"/>
  <c r="I203" i="10"/>
  <c r="I215" i="10"/>
  <c r="I227" i="10"/>
  <c r="I245" i="10"/>
  <c r="I251" i="10"/>
  <c r="I265" i="10"/>
  <c r="I268" i="10"/>
  <c r="I271" i="10"/>
  <c r="J1292" i="9"/>
  <c r="M1292" i="9" s="1"/>
  <c r="J1296" i="9"/>
  <c r="M1296" i="9" s="1"/>
  <c r="J1300" i="9"/>
  <c r="M1300" i="9" s="1"/>
  <c r="J1304" i="9"/>
  <c r="M1304" i="9" s="1"/>
  <c r="J1308" i="9"/>
  <c r="M1308" i="9" s="1"/>
  <c r="J1312" i="9"/>
  <c r="M1312" i="9" s="1"/>
  <c r="J1341" i="9"/>
  <c r="M1341" i="9" s="1"/>
  <c r="J1345" i="9"/>
  <c r="M1345" i="9" s="1"/>
  <c r="J1352" i="9"/>
  <c r="M1352" i="9" s="1"/>
  <c r="J1356" i="9"/>
  <c r="M1356" i="9" s="1"/>
  <c r="J1366" i="9"/>
  <c r="M1366" i="9" s="1"/>
  <c r="J1370" i="9"/>
  <c r="M1370" i="9" s="1"/>
  <c r="J1381" i="9"/>
  <c r="M1381" i="9" s="1"/>
  <c r="J1388" i="9"/>
  <c r="M1388" i="9" s="1"/>
  <c r="J1398" i="9"/>
  <c r="M1398" i="9" s="1"/>
  <c r="J1405" i="9"/>
  <c r="M1405" i="9" s="1"/>
  <c r="J1409" i="9"/>
  <c r="M1409" i="9" s="1"/>
  <c r="J1416" i="9"/>
  <c r="M1416" i="9" s="1"/>
  <c r="J1420" i="9"/>
  <c r="M1420" i="9" s="1"/>
  <c r="L4" i="10"/>
  <c r="I6" i="10"/>
  <c r="I36" i="10"/>
  <c r="I41" i="10"/>
  <c r="I46" i="10"/>
  <c r="L50" i="10"/>
  <c r="I58" i="10"/>
  <c r="L60" i="10"/>
  <c r="I65" i="10"/>
  <c r="L72" i="10"/>
  <c r="I82" i="10"/>
  <c r="L84" i="10"/>
  <c r="I87" i="10"/>
  <c r="I92" i="10"/>
  <c r="L96" i="10"/>
  <c r="I104" i="10"/>
  <c r="I111" i="10"/>
  <c r="I116" i="10"/>
  <c r="L118" i="10"/>
  <c r="I128" i="10"/>
  <c r="I139" i="10"/>
  <c r="I142" i="10"/>
  <c r="I145" i="10"/>
  <c r="L158" i="10"/>
  <c r="I179" i="10"/>
  <c r="I196" i="10"/>
  <c r="I218" i="10"/>
  <c r="I225" i="10"/>
  <c r="I230" i="10"/>
  <c r="I237" i="10"/>
  <c r="I280" i="10"/>
  <c r="I283" i="10"/>
  <c r="L288" i="10"/>
  <c r="I297" i="10"/>
  <c r="I305" i="10"/>
  <c r="L316" i="10"/>
  <c r="I337" i="10"/>
  <c r="L348" i="10"/>
  <c r="I354" i="10"/>
  <c r="I360" i="10"/>
  <c r="I374" i="10"/>
  <c r="I377" i="10"/>
  <c r="J1363" i="9"/>
  <c r="M1363" i="9" s="1"/>
  <c r="I380" i="10"/>
  <c r="J1285" i="9"/>
  <c r="M1285" i="9" s="1"/>
  <c r="J1293" i="9"/>
  <c r="M1293" i="9" s="1"/>
  <c r="J1297" i="9"/>
  <c r="M1297" i="9" s="1"/>
  <c r="J1301" i="9"/>
  <c r="M1301" i="9" s="1"/>
  <c r="J1309" i="9"/>
  <c r="M1309" i="9" s="1"/>
  <c r="J1313" i="9"/>
  <c r="M1313" i="9" s="1"/>
  <c r="J1346" i="9"/>
  <c r="M1346" i="9" s="1"/>
  <c r="J1353" i="9"/>
  <c r="M1353" i="9" s="1"/>
  <c r="J1367" i="9"/>
  <c r="M1367" i="9" s="1"/>
  <c r="J1382" i="9"/>
  <c r="M1382" i="9" s="1"/>
  <c r="J1410" i="9"/>
  <c r="M1410" i="9" s="1"/>
  <c r="J1417" i="9"/>
  <c r="M1417" i="9" s="1"/>
  <c r="J1421" i="9"/>
  <c r="M1421" i="9" s="1"/>
  <c r="B6" i="2"/>
  <c r="B74" i="2" s="1"/>
  <c r="I5" i="10"/>
  <c r="L28" i="10"/>
  <c r="I183" i="10"/>
  <c r="I249" i="10"/>
  <c r="I255" i="10"/>
  <c r="I289" i="10"/>
  <c r="J1339" i="9"/>
  <c r="M1339" i="9" s="1"/>
  <c r="J1379" i="9"/>
  <c r="M1379" i="9" s="1"/>
  <c r="J1403" i="9"/>
  <c r="M1403" i="9" s="1"/>
  <c r="J1427" i="9"/>
  <c r="M1427" i="9" s="1"/>
  <c r="J1438" i="9"/>
  <c r="M1438" i="9" s="1"/>
  <c r="J1498" i="9"/>
  <c r="M1498" i="9" s="1"/>
  <c r="I31" i="10"/>
  <c r="I49" i="10"/>
  <c r="I71" i="10"/>
  <c r="I95" i="10"/>
  <c r="I112" i="10"/>
  <c r="I146" i="10"/>
  <c r="I157" i="10"/>
  <c r="I180" i="10"/>
  <c r="I186" i="10"/>
  <c r="I189" i="10"/>
  <c r="I209" i="10"/>
  <c r="I221" i="10"/>
  <c r="I238" i="10"/>
  <c r="I261" i="10"/>
  <c r="I281" i="10"/>
  <c r="I284" i="10"/>
  <c r="I287" i="10"/>
  <c r="I306" i="10"/>
  <c r="I315" i="10"/>
  <c r="I338" i="10"/>
  <c r="I344" i="10"/>
  <c r="J1282" i="9"/>
  <c r="M1282" i="9" s="1"/>
  <c r="J1286" i="9"/>
  <c r="M1286" i="9" s="1"/>
  <c r="J1290" i="9"/>
  <c r="M1290" i="9" s="1"/>
  <c r="J1294" i="9"/>
  <c r="M1294" i="9" s="1"/>
  <c r="J1298" i="9"/>
  <c r="M1298" i="9" s="1"/>
  <c r="J1302" i="9"/>
  <c r="M1302" i="9" s="1"/>
  <c r="J1306" i="9"/>
  <c r="M1306" i="9" s="1"/>
  <c r="J1310" i="9"/>
  <c r="M1310" i="9" s="1"/>
  <c r="J1314" i="9"/>
  <c r="M1314" i="9" s="1"/>
  <c r="J1328" i="9"/>
  <c r="M1328" i="9" s="1"/>
  <c r="J1343" i="9"/>
  <c r="M1343" i="9" s="1"/>
  <c r="J1364" i="9"/>
  <c r="M1364" i="9" s="1"/>
  <c r="J1368" i="9"/>
  <c r="M1368" i="9" s="1"/>
  <c r="J1396" i="9"/>
  <c r="M1396" i="9" s="1"/>
  <c r="J1407" i="9"/>
  <c r="M1407" i="9" s="1"/>
  <c r="J1446" i="9"/>
  <c r="M1446" i="9" s="1"/>
  <c r="J1458" i="9"/>
  <c r="M1458" i="9" s="1"/>
  <c r="J1462" i="9"/>
  <c r="M1462" i="9" s="1"/>
  <c r="I3" i="10"/>
  <c r="I17" i="10"/>
  <c r="I23" i="10"/>
  <c r="I29" i="10"/>
  <c r="I40" i="10"/>
  <c r="I47" i="10"/>
  <c r="I52" i="10"/>
  <c r="I64" i="10"/>
  <c r="I86" i="10"/>
  <c r="I93" i="10"/>
  <c r="I105" i="10"/>
  <c r="I219" i="10"/>
  <c r="I224" i="10"/>
  <c r="I231" i="10"/>
  <c r="I236" i="10"/>
  <c r="I293" i="10"/>
  <c r="L298" i="10"/>
  <c r="I304" i="10"/>
  <c r="I336" i="10"/>
  <c r="I364" i="10"/>
  <c r="I367" i="10"/>
  <c r="L378" i="10"/>
  <c r="I384" i="10"/>
  <c r="I390" i="10"/>
  <c r="I393" i="10"/>
  <c r="I396" i="10"/>
  <c r="I399" i="10"/>
  <c r="J1415" i="9"/>
  <c r="M1415" i="9" s="1"/>
  <c r="J1430" i="9"/>
  <c r="M1430" i="9" s="1"/>
  <c r="L276" i="10"/>
  <c r="J1299" i="9"/>
  <c r="M1299" i="9" s="1"/>
  <c r="J1303" i="9"/>
  <c r="M1303" i="9" s="1"/>
  <c r="J1307" i="9"/>
  <c r="M1307" i="9" s="1"/>
  <c r="J1311" i="9"/>
  <c r="M1311" i="9" s="1"/>
  <c r="J1315" i="9"/>
  <c r="M1315" i="9" s="1"/>
  <c r="J1326" i="9"/>
  <c r="M1326" i="9" s="1"/>
  <c r="J1329" i="9"/>
  <c r="M1329" i="9" s="1"/>
  <c r="J1340" i="9"/>
  <c r="M1340" i="9" s="1"/>
  <c r="J1344" i="9"/>
  <c r="M1344" i="9" s="1"/>
  <c r="J1355" i="9"/>
  <c r="M1355" i="9" s="1"/>
  <c r="J1365" i="9"/>
  <c r="M1365" i="9" s="1"/>
  <c r="J1369" i="9"/>
  <c r="M1369" i="9" s="1"/>
  <c r="J1380" i="9"/>
  <c r="M1380" i="9" s="1"/>
  <c r="J1387" i="9"/>
  <c r="M1387" i="9" s="1"/>
  <c r="J1397" i="9"/>
  <c r="M1397" i="9" s="1"/>
  <c r="J1404" i="9"/>
  <c r="M1404" i="9" s="1"/>
  <c r="J1408" i="9"/>
  <c r="M1408" i="9" s="1"/>
  <c r="J1419" i="9"/>
  <c r="M1419" i="9" s="1"/>
  <c r="J1425" i="9"/>
  <c r="M1425" i="9" s="1"/>
  <c r="I15" i="10"/>
  <c r="I32" i="10"/>
  <c r="I38" i="10"/>
  <c r="I55" i="10"/>
  <c r="I79" i="10"/>
  <c r="I125" i="10"/>
  <c r="I161" i="10"/>
  <c r="I167" i="10"/>
  <c r="I173" i="10"/>
  <c r="I299" i="10"/>
  <c r="I319" i="10"/>
  <c r="I325" i="10"/>
  <c r="I331" i="10"/>
  <c r="I345" i="10"/>
  <c r="I351" i="10"/>
  <c r="I379" i="10"/>
  <c r="J10" i="7" a="1"/>
  <c r="J10" i="7" s="1"/>
  <c r="H2" i="7"/>
  <c r="P2" i="7" s="1"/>
  <c r="M9" i="7"/>
  <c r="H9" i="7"/>
  <c r="N9" i="7" s="1"/>
  <c r="I29" i="7" a="1"/>
  <c r="I29" i="7" s="1"/>
  <c r="M32" i="7"/>
  <c r="H34" i="7"/>
  <c r="N34" i="7" s="1"/>
  <c r="M41" i="7"/>
  <c r="H41" i="7"/>
  <c r="N41" i="7" s="1"/>
  <c r="I7" i="7" a="1"/>
  <c r="I7" i="7" s="1"/>
  <c r="J8" i="7" a="1"/>
  <c r="J8" i="7" s="1"/>
  <c r="K10" i="7" a="1"/>
  <c r="K10" i="7" s="1"/>
  <c r="I11" i="7" a="1"/>
  <c r="I11" i="7" s="1"/>
  <c r="H16" i="7"/>
  <c r="N16" i="7" s="1"/>
  <c r="P18" i="7"/>
  <c r="I23" i="7" a="1"/>
  <c r="I23" i="7" s="1"/>
  <c r="J24" i="7" a="1"/>
  <c r="J24" i="7" s="1"/>
  <c r="K26" i="7" a="1"/>
  <c r="K26" i="7" s="1"/>
  <c r="I27" i="7" a="1"/>
  <c r="I27" i="7" s="1"/>
  <c r="H32" i="7"/>
  <c r="N32" i="7" s="1"/>
  <c r="I39" i="7" a="1"/>
  <c r="I39" i="7" s="1"/>
  <c r="J40" i="7" a="1"/>
  <c r="J40" i="7" s="1"/>
  <c r="K42" i="7" a="1"/>
  <c r="K42" i="7" s="1"/>
  <c r="H48" i="7"/>
  <c r="N48" i="7" s="1"/>
  <c r="P50" i="7"/>
  <c r="M53" i="7"/>
  <c r="L61" i="7"/>
  <c r="K76" i="7" a="1"/>
  <c r="K76" i="7" s="1"/>
  <c r="L79" i="7"/>
  <c r="K80" i="7" a="1"/>
  <c r="K80" i="7" s="1"/>
  <c r="I82" i="7" a="1"/>
  <c r="I82" i="7" s="1"/>
  <c r="I85" i="7" a="1"/>
  <c r="I85" i="7" s="1"/>
  <c r="L87" i="7"/>
  <c r="L88" i="7"/>
  <c r="I92" i="7" a="1"/>
  <c r="I92" i="7" s="1"/>
  <c r="J99" i="7" a="1"/>
  <c r="J99" i="7" s="1"/>
  <c r="J100" i="7" a="1"/>
  <c r="J100" i="7" s="1"/>
  <c r="L108" i="7"/>
  <c r="I115" i="7" a="1"/>
  <c r="I115" i="7" s="1"/>
  <c r="K115" i="7" a="1"/>
  <c r="K115" i="7" s="1"/>
  <c r="L120" i="7"/>
  <c r="I124" i="7" a="1"/>
  <c r="I124" i="7" s="1"/>
  <c r="J131" i="7" a="1"/>
  <c r="J131" i="7" s="1"/>
  <c r="L164" i="7"/>
  <c r="I2" i="7" a="1"/>
  <c r="I2" i="7" s="1"/>
  <c r="M3" i="7"/>
  <c r="J4" i="7" a="1"/>
  <c r="J4" i="7" s="1"/>
  <c r="H5" i="7"/>
  <c r="H7" i="7"/>
  <c r="N7" i="7" s="1"/>
  <c r="K8" i="7" a="1"/>
  <c r="K8" i="7" s="1"/>
  <c r="I9" i="7" a="1"/>
  <c r="I9" i="7" s="1"/>
  <c r="L10" i="7"/>
  <c r="K17" i="7" a="1"/>
  <c r="K17" i="7" s="1"/>
  <c r="I18" i="7" a="1"/>
  <c r="I18" i="7" s="1"/>
  <c r="M19" i="7"/>
  <c r="J20" i="7" a="1"/>
  <c r="J20" i="7" s="1"/>
  <c r="H21" i="7"/>
  <c r="H23" i="7"/>
  <c r="N23" i="7" s="1"/>
  <c r="K24" i="7" a="1"/>
  <c r="K24" i="7" s="1"/>
  <c r="I25" i="7" a="1"/>
  <c r="I25" i="7" s="1"/>
  <c r="L26" i="7"/>
  <c r="K33" i="7" a="1"/>
  <c r="K33" i="7" s="1"/>
  <c r="I34" i="7" a="1"/>
  <c r="I34" i="7" s="1"/>
  <c r="M35" i="7"/>
  <c r="J36" i="7" a="1"/>
  <c r="J36" i="7" s="1"/>
  <c r="H37" i="7"/>
  <c r="H39" i="7"/>
  <c r="N39" i="7" s="1"/>
  <c r="K40" i="7" a="1"/>
  <c r="K40" i="7" s="1"/>
  <c r="I41" i="7" a="1"/>
  <c r="I41" i="7" s="1"/>
  <c r="L42" i="7"/>
  <c r="K49" i="7" a="1"/>
  <c r="K49" i="7" s="1"/>
  <c r="I50" i="7" a="1"/>
  <c r="I50" i="7" s="1"/>
  <c r="M51" i="7"/>
  <c r="J52" i="7" a="1"/>
  <c r="J52" i="7" s="1"/>
  <c r="H53" i="7"/>
  <c r="H56" i="7"/>
  <c r="N56" i="7" s="1"/>
  <c r="I59" i="7" a="1"/>
  <c r="I59" i="7" s="1"/>
  <c r="M60" i="7"/>
  <c r="H60" i="7"/>
  <c r="M61" i="7"/>
  <c r="J66" i="7" a="1"/>
  <c r="J66" i="7" s="1"/>
  <c r="L69" i="7"/>
  <c r="P71" i="7"/>
  <c r="I71" i="7" a="1"/>
  <c r="I71" i="7" s="1"/>
  <c r="M72" i="7"/>
  <c r="H75" i="7"/>
  <c r="N75" i="7" s="1"/>
  <c r="L76" i="7"/>
  <c r="K77" i="7" a="1"/>
  <c r="K77" i="7" s="1"/>
  <c r="L80" i="7"/>
  <c r="H82" i="7"/>
  <c r="N82" i="7" s="1"/>
  <c r="M88" i="7"/>
  <c r="I93" i="7" a="1"/>
  <c r="I93" i="7" s="1"/>
  <c r="K95" i="7" a="1"/>
  <c r="K95" i="7" s="1"/>
  <c r="I95" i="7" a="1"/>
  <c r="I95" i="7" s="1"/>
  <c r="L99" i="7"/>
  <c r="I104" i="7" a="1"/>
  <c r="I104" i="7" s="1"/>
  <c r="K112" i="7" a="1"/>
  <c r="K112" i="7" s="1"/>
  <c r="H115" i="7"/>
  <c r="N115" i="7" s="1"/>
  <c r="M116" i="7"/>
  <c r="H116" i="7"/>
  <c r="M117" i="7"/>
  <c r="H117" i="7"/>
  <c r="J117" i="7" a="1"/>
  <c r="J117" i="7" s="1"/>
  <c r="M120" i="7"/>
  <c r="I125" i="7" a="1"/>
  <c r="I125" i="7" s="1"/>
  <c r="K127" i="7" a="1"/>
  <c r="K127" i="7" s="1"/>
  <c r="I127" i="7" a="1"/>
  <c r="I127" i="7" s="1"/>
  <c r="L131" i="7"/>
  <c r="K136" i="7" a="1"/>
  <c r="K136" i="7" s="1"/>
  <c r="J139" i="7" a="1"/>
  <c r="J139" i="7" s="1"/>
  <c r="K151" i="7" a="1"/>
  <c r="K151" i="7" s="1"/>
  <c r="I151" i="7" a="1"/>
  <c r="I151" i="7" s="1"/>
  <c r="I152" i="7" a="1"/>
  <c r="I152" i="7" s="1"/>
  <c r="H155" i="7"/>
  <c r="N155" i="7" s="1"/>
  <c r="J159" i="7" a="1"/>
  <c r="J159" i="7" s="1"/>
  <c r="M172" i="7"/>
  <c r="H172" i="7"/>
  <c r="J172" i="7" a="1"/>
  <c r="J172" i="7" s="1"/>
  <c r="H175" i="7"/>
  <c r="N175" i="7" s="1"/>
  <c r="K180" i="7" a="1"/>
  <c r="K180" i="7" s="1"/>
  <c r="J187" i="7" a="1"/>
  <c r="J187" i="7" s="1"/>
  <c r="M196" i="7"/>
  <c r="H196" i="7"/>
  <c r="J196" i="7" a="1"/>
  <c r="J196" i="7" s="1"/>
  <c r="I203" i="7" a="1"/>
  <c r="I203" i="7" s="1"/>
  <c r="M203" i="7"/>
  <c r="H203" i="7"/>
  <c r="N203" i="7" s="1"/>
  <c r="K203" i="7" a="1"/>
  <c r="K203" i="7" s="1"/>
  <c r="L204" i="7"/>
  <c r="L8" i="7"/>
  <c r="M10" i="7"/>
  <c r="L17" i="7"/>
  <c r="J18" i="7" a="1"/>
  <c r="J18" i="7" s="1"/>
  <c r="L24" i="7"/>
  <c r="M26" i="7"/>
  <c r="L33" i="7"/>
  <c r="J34" i="7" a="1"/>
  <c r="J34" i="7" s="1"/>
  <c r="L40" i="7"/>
  <c r="M42" i="7"/>
  <c r="I48" i="7" a="1"/>
  <c r="I48" i="7" s="1"/>
  <c r="J50" i="7" a="1"/>
  <c r="J50" i="7" s="1"/>
  <c r="J55" i="7" a="1"/>
  <c r="J55" i="7" s="1"/>
  <c r="I67" i="7" a="1"/>
  <c r="I67" i="7" s="1"/>
  <c r="M68" i="7"/>
  <c r="H68" i="7"/>
  <c r="N68" i="7" s="1"/>
  <c r="M69" i="7"/>
  <c r="J74" i="7" a="1"/>
  <c r="J74" i="7" s="1"/>
  <c r="I79" i="7" a="1"/>
  <c r="I79" i="7" s="1"/>
  <c r="M80" i="7"/>
  <c r="J91" i="7" a="1"/>
  <c r="J91" i="7" s="1"/>
  <c r="J92" i="7" a="1"/>
  <c r="J92" i="7" s="1"/>
  <c r="J103" i="7" a="1"/>
  <c r="J103" i="7" s="1"/>
  <c r="I107" i="7" a="1"/>
  <c r="I107" i="7" s="1"/>
  <c r="K107" i="7" a="1"/>
  <c r="K107" i="7" s="1"/>
  <c r="J123" i="7" a="1"/>
  <c r="J123" i="7" s="1"/>
  <c r="J124" i="7" a="1"/>
  <c r="J124" i="7" s="1"/>
  <c r="J135" i="7" a="1"/>
  <c r="J135" i="7" s="1"/>
  <c r="M148" i="7"/>
  <c r="H148" i="7"/>
  <c r="J148" i="7" a="1"/>
  <c r="J148" i="7" s="1"/>
  <c r="K156" i="7" a="1"/>
  <c r="K156" i="7" s="1"/>
  <c r="J168" i="7" a="1"/>
  <c r="J168" i="7" s="1"/>
  <c r="M168" i="7"/>
  <c r="H168" i="7"/>
  <c r="I171" i="7" a="1"/>
  <c r="I171" i="7" s="1"/>
  <c r="K171" i="7" a="1"/>
  <c r="K171" i="7" s="1"/>
  <c r="K176" i="7" a="1"/>
  <c r="K176" i="7" s="1"/>
  <c r="J179" i="7" a="1"/>
  <c r="J179" i="7" s="1"/>
  <c r="K207" i="7" a="1"/>
  <c r="K207" i="7" s="1"/>
  <c r="J207" i="7" a="1"/>
  <c r="J207" i="7" s="1"/>
  <c r="I207" i="7" a="1"/>
  <c r="I207" i="7" s="1"/>
  <c r="M40" i="7"/>
  <c r="M49" i="7"/>
  <c r="H49" i="7"/>
  <c r="N49" i="7" s="1"/>
  <c r="M76" i="7"/>
  <c r="H76" i="7"/>
  <c r="N76" i="7" s="1"/>
  <c r="K87" i="7" a="1"/>
  <c r="K87" i="7" s="1"/>
  <c r="I87" i="7" a="1"/>
  <c r="I87" i="7" s="1"/>
  <c r="M108" i="7"/>
  <c r="H108" i="7"/>
  <c r="N108" i="7" s="1"/>
  <c r="M109" i="7"/>
  <c r="H109" i="7"/>
  <c r="N109" i="7" s="1"/>
  <c r="J109" i="7" a="1"/>
  <c r="J109" i="7" s="1"/>
  <c r="K119" i="7" a="1"/>
  <c r="K119" i="7" s="1"/>
  <c r="I119" i="7" a="1"/>
  <c r="I119" i="7" s="1"/>
  <c r="J144" i="7" a="1"/>
  <c r="J144" i="7" s="1"/>
  <c r="M144" i="7"/>
  <c r="H144" i="7"/>
  <c r="N144" i="7" s="1"/>
  <c r="I147" i="7" a="1"/>
  <c r="I147" i="7" s="1"/>
  <c r="K147" i="7" a="1"/>
  <c r="K147" i="7" s="1"/>
  <c r="K167" i="7" a="1"/>
  <c r="K167" i="7" s="1"/>
  <c r="I167" i="7" a="1"/>
  <c r="I167" i="7" s="1"/>
  <c r="K183" i="7" a="1"/>
  <c r="K183" i="7" s="1"/>
  <c r="J183" i="7" a="1"/>
  <c r="J183" i="7" s="1"/>
  <c r="I183" i="7" a="1"/>
  <c r="I183" i="7" s="1"/>
  <c r="M212" i="7"/>
  <c r="H212" i="7"/>
  <c r="N212" i="7" s="1"/>
  <c r="J212" i="7" a="1"/>
  <c r="J212" i="7" s="1"/>
  <c r="I219" i="7" a="1"/>
  <c r="I219" i="7" s="1"/>
  <c r="M219" i="7"/>
  <c r="H219" i="7"/>
  <c r="N219" i="7" s="1"/>
  <c r="K219" i="7" a="1"/>
  <c r="K219" i="7" s="1"/>
  <c r="M260" i="7"/>
  <c r="H260" i="7"/>
  <c r="N260" i="7" s="1"/>
  <c r="K260" i="7" a="1"/>
  <c r="K260" i="7" s="1"/>
  <c r="J260" i="7" a="1"/>
  <c r="J260" i="7" s="1"/>
  <c r="I260" i="7" a="1"/>
  <c r="I260" i="7" s="1"/>
  <c r="K2" i="7" a="1"/>
  <c r="K2" i="7" s="1"/>
  <c r="I15" i="7" a="1"/>
  <c r="I15" i="7" s="1"/>
  <c r="M15" i="7"/>
  <c r="K18" i="7" a="1"/>
  <c r="K18" i="7" s="1"/>
  <c r="M29" i="7"/>
  <c r="I31" i="7" a="1"/>
  <c r="I31" i="7" s="1"/>
  <c r="M31" i="7"/>
  <c r="J32" i="7" a="1"/>
  <c r="J32" i="7" s="1"/>
  <c r="K34" i="7" a="1"/>
  <c r="K34" i="7" s="1"/>
  <c r="H40" i="7"/>
  <c r="N40" i="7" s="1"/>
  <c r="M45" i="7"/>
  <c r="I47" i="7" a="1"/>
  <c r="I47" i="7" s="1"/>
  <c r="M47" i="7"/>
  <c r="J48" i="7" a="1"/>
  <c r="J48" i="7" s="1"/>
  <c r="K50" i="7" a="1"/>
  <c r="K50" i="7" s="1"/>
  <c r="K55" i="7" a="1"/>
  <c r="K55" i="7" s="1"/>
  <c r="L59" i="7"/>
  <c r="L66" i="7"/>
  <c r="J67" i="7" a="1"/>
  <c r="J67" i="7" s="1"/>
  <c r="H69" i="7"/>
  <c r="N69" i="7" s="1"/>
  <c r="K74" i="7" a="1"/>
  <c r="K74" i="7" s="1"/>
  <c r="I76" i="7" a="1"/>
  <c r="I76" i="7" s="1"/>
  <c r="H80" i="7"/>
  <c r="N80" i="7" s="1"/>
  <c r="M84" i="7"/>
  <c r="H84" i="7"/>
  <c r="H87" i="7"/>
  <c r="N87" i="7" s="1"/>
  <c r="H88" i="7"/>
  <c r="N88" i="7" s="1"/>
  <c r="L92" i="7"/>
  <c r="I99" i="7" a="1"/>
  <c r="I99" i="7" s="1"/>
  <c r="K99" i="7" a="1"/>
  <c r="K99" i="7" s="1"/>
  <c r="L103" i="7"/>
  <c r="L104" i="7"/>
  <c r="I108" i="7" a="1"/>
  <c r="I108" i="7" s="1"/>
  <c r="H119" i="7"/>
  <c r="N119" i="7" s="1"/>
  <c r="H120" i="7"/>
  <c r="N120" i="7" s="1"/>
  <c r="L124" i="7"/>
  <c r="I131" i="7" a="1"/>
  <c r="I131" i="7" s="1"/>
  <c r="K131" i="7" a="1"/>
  <c r="K131" i="7" s="1"/>
  <c r="K143" i="7" a="1"/>
  <c r="K143" i="7" s="1"/>
  <c r="I143" i="7" a="1"/>
  <c r="I143" i="7" s="1"/>
  <c r="I144" i="7" a="1"/>
  <c r="I144" i="7" s="1"/>
  <c r="H147" i="7"/>
  <c r="N147" i="7" s="1"/>
  <c r="M164" i="7"/>
  <c r="H164" i="7"/>
  <c r="N164" i="7" s="1"/>
  <c r="J164" i="7" a="1"/>
  <c r="J164" i="7" s="1"/>
  <c r="H167" i="7"/>
  <c r="N167" i="7" s="1"/>
  <c r="H183" i="7"/>
  <c r="N183" i="7" s="1"/>
  <c r="M188" i="7"/>
  <c r="H188" i="7"/>
  <c r="N188" i="7" s="1"/>
  <c r="J188" i="7" a="1"/>
  <c r="J188" i="7" s="1"/>
  <c r="I195" i="7" a="1"/>
  <c r="I195" i="7" s="1"/>
  <c r="M195" i="7"/>
  <c r="H195" i="7"/>
  <c r="N195" i="7" s="1"/>
  <c r="K195" i="7" a="1"/>
  <c r="K195" i="7" s="1"/>
  <c r="I212" i="7" a="1"/>
  <c r="I212" i="7" s="1"/>
  <c r="J219" i="7" a="1"/>
  <c r="J219" i="7" s="1"/>
  <c r="M252" i="7"/>
  <c r="H252" i="7"/>
  <c r="N252" i="7" s="1"/>
  <c r="K252" i="7" a="1"/>
  <c r="K252" i="7" s="1"/>
  <c r="J252" i="7" a="1"/>
  <c r="J252" i="7" s="1"/>
  <c r="I252" i="7" a="1"/>
  <c r="I252" i="7" s="1"/>
  <c r="L260" i="7"/>
  <c r="M17" i="7"/>
  <c r="H17" i="7"/>
  <c r="N17" i="7" s="1"/>
  <c r="M24" i="7"/>
  <c r="M33" i="7"/>
  <c r="H33" i="7"/>
  <c r="N33" i="7" s="1"/>
  <c r="H8" i="7"/>
  <c r="N8" i="7" s="1"/>
  <c r="M13" i="7"/>
  <c r="H24" i="7"/>
  <c r="N24" i="7" s="1"/>
  <c r="L2" i="7"/>
  <c r="K9" i="7" a="1"/>
  <c r="K9" i="7" s="1"/>
  <c r="M11" i="7"/>
  <c r="H13" i="7"/>
  <c r="H15" i="7"/>
  <c r="N15" i="7" s="1"/>
  <c r="K16" i="7" a="1"/>
  <c r="K16" i="7" s="1"/>
  <c r="I17" i="7" a="1"/>
  <c r="I17" i="7" s="1"/>
  <c r="L18" i="7"/>
  <c r="M27" i="7"/>
  <c r="H29" i="7"/>
  <c r="H31" i="7"/>
  <c r="N31" i="7" s="1"/>
  <c r="I33" i="7" a="1"/>
  <c r="I33" i="7" s="1"/>
  <c r="L34" i="7"/>
  <c r="K41" i="7" a="1"/>
  <c r="K41" i="7" s="1"/>
  <c r="M43" i="7"/>
  <c r="H45" i="7"/>
  <c r="H47" i="7"/>
  <c r="N47" i="7" s="1"/>
  <c r="K48" i="7" a="1"/>
  <c r="K48" i="7" s="1"/>
  <c r="I49" i="7" a="1"/>
  <c r="I49" i="7" s="1"/>
  <c r="L50" i="7"/>
  <c r="I58" i="7" a="1"/>
  <c r="I58" i="7" s="1"/>
  <c r="M59" i="7"/>
  <c r="I61" i="7" a="1"/>
  <c r="I61" i="7" s="1"/>
  <c r="L67" i="7"/>
  <c r="J68" i="7" a="1"/>
  <c r="J68" i="7" s="1"/>
  <c r="I72" i="7" a="1"/>
  <c r="I72" i="7" s="1"/>
  <c r="H77" i="7"/>
  <c r="N77" i="7" s="1"/>
  <c r="J79" i="7" a="1"/>
  <c r="J79" i="7" s="1"/>
  <c r="I84" i="7" a="1"/>
  <c r="I84" i="7" s="1"/>
  <c r="I88" i="7" a="1"/>
  <c r="I88" i="7" s="1"/>
  <c r="H99" i="7"/>
  <c r="N99" i="7" s="1"/>
  <c r="M100" i="7"/>
  <c r="H100" i="7"/>
  <c r="M101" i="7"/>
  <c r="H101" i="7"/>
  <c r="J101" i="7" a="1"/>
  <c r="J101" i="7" s="1"/>
  <c r="M104" i="7"/>
  <c r="I109" i="7" a="1"/>
  <c r="I109" i="7" s="1"/>
  <c r="K111" i="7" a="1"/>
  <c r="K111" i="7" s="1"/>
  <c r="I111" i="7" a="1"/>
  <c r="I111" i="7" s="1"/>
  <c r="I120" i="7" a="1"/>
  <c r="I120" i="7" s="1"/>
  <c r="H131" i="7"/>
  <c r="N131" i="7" s="1"/>
  <c r="M132" i="7"/>
  <c r="H132" i="7"/>
  <c r="M133" i="7"/>
  <c r="H133" i="7"/>
  <c r="J133" i="7" a="1"/>
  <c r="J133" i="7" s="1"/>
  <c r="M140" i="7"/>
  <c r="H140" i="7"/>
  <c r="J140" i="7" a="1"/>
  <c r="J140" i="7" s="1"/>
  <c r="H143" i="7"/>
  <c r="N143" i="7" s="1"/>
  <c r="K148" i="7" a="1"/>
  <c r="K148" i="7" s="1"/>
  <c r="J160" i="7" a="1"/>
  <c r="J160" i="7" s="1"/>
  <c r="M160" i="7"/>
  <c r="H160" i="7"/>
  <c r="I163" i="7" a="1"/>
  <c r="I163" i="7" s="1"/>
  <c r="K163" i="7" a="1"/>
  <c r="K163" i="7" s="1"/>
  <c r="I164" i="7" a="1"/>
  <c r="I164" i="7" s="1"/>
  <c r="K168" i="7" a="1"/>
  <c r="K168" i="7" s="1"/>
  <c r="J171" i="7" a="1"/>
  <c r="J171" i="7" s="1"/>
  <c r="I188" i="7" a="1"/>
  <c r="I188" i="7" s="1"/>
  <c r="K199" i="7" a="1"/>
  <c r="K199" i="7" s="1"/>
  <c r="J199" i="7" a="1"/>
  <c r="J199" i="7" s="1"/>
  <c r="I199" i="7" a="1"/>
  <c r="I199" i="7" s="1"/>
  <c r="L207" i="7"/>
  <c r="K212" i="7" a="1"/>
  <c r="K212" i="7" s="1"/>
  <c r="L219" i="7"/>
  <c r="M244" i="7"/>
  <c r="H244" i="7"/>
  <c r="N244" i="7" s="1"/>
  <c r="K244" i="7" a="1"/>
  <c r="K244" i="7" s="1"/>
  <c r="J244" i="7" a="1"/>
  <c r="J244" i="7" s="1"/>
  <c r="I244" i="7" a="1"/>
  <c r="I244" i="7" s="1"/>
  <c r="L252" i="7"/>
  <c r="M50" i="7"/>
  <c r="I66" i="7" a="1"/>
  <c r="I66" i="7" s="1"/>
  <c r="I69" i="7" a="1"/>
  <c r="I69" i="7" s="1"/>
  <c r="J76" i="7" a="1"/>
  <c r="J76" i="7" s="1"/>
  <c r="I80" i="7" a="1"/>
  <c r="I80" i="7" s="1"/>
  <c r="J87" i="7" a="1"/>
  <c r="J87" i="7" s="1"/>
  <c r="I91" i="7" a="1"/>
  <c r="I91" i="7" s="1"/>
  <c r="K91" i="7" a="1"/>
  <c r="K91" i="7" s="1"/>
  <c r="J108" i="7" a="1"/>
  <c r="J108" i="7" s="1"/>
  <c r="J119" i="7" a="1"/>
  <c r="J119" i="7" s="1"/>
  <c r="I123" i="7" a="1"/>
  <c r="I123" i="7" s="1"/>
  <c r="K123" i="7" a="1"/>
  <c r="K123" i="7" s="1"/>
  <c r="J136" i="7" a="1"/>
  <c r="J136" i="7" s="1"/>
  <c r="M136" i="7"/>
  <c r="H136" i="7"/>
  <c r="I139" i="7" a="1"/>
  <c r="I139" i="7" s="1"/>
  <c r="K139" i="7" a="1"/>
  <c r="K139" i="7" s="1"/>
  <c r="K144" i="7" a="1"/>
  <c r="K144" i="7" s="1"/>
  <c r="J147" i="7" a="1"/>
  <c r="J147" i="7" s="1"/>
  <c r="K159" i="7" a="1"/>
  <c r="K159" i="7" s="1"/>
  <c r="I159" i="7" a="1"/>
  <c r="I159" i="7" s="1"/>
  <c r="J167" i="7" a="1"/>
  <c r="J167" i="7" s="1"/>
  <c r="M180" i="7"/>
  <c r="H180" i="7"/>
  <c r="J180" i="7" a="1"/>
  <c r="J180" i="7" s="1"/>
  <c r="L183" i="7"/>
  <c r="M204" i="7"/>
  <c r="H204" i="7"/>
  <c r="N204" i="7" s="1"/>
  <c r="J204" i="7" a="1"/>
  <c r="J204" i="7" s="1"/>
  <c r="I211" i="7" a="1"/>
  <c r="I211" i="7" s="1"/>
  <c r="M211" i="7"/>
  <c r="H211" i="7"/>
  <c r="N211" i="7" s="1"/>
  <c r="K211" i="7" a="1"/>
  <c r="K211" i="7" s="1"/>
  <c r="L212" i="7"/>
  <c r="M220" i="7"/>
  <c r="H220" i="7"/>
  <c r="N220" i="7" s="1"/>
  <c r="K220" i="7" a="1"/>
  <c r="K220" i="7" s="1"/>
  <c r="J220" i="7" a="1"/>
  <c r="J220" i="7" s="1"/>
  <c r="M236" i="7"/>
  <c r="H236" i="7"/>
  <c r="N236" i="7" s="1"/>
  <c r="K236" i="7" a="1"/>
  <c r="K236" i="7" s="1"/>
  <c r="J236" i="7" a="1"/>
  <c r="J236" i="7" s="1"/>
  <c r="I236" i="7" a="1"/>
  <c r="I236" i="7" s="1"/>
  <c r="M18" i="7"/>
  <c r="I13" i="7" a="1"/>
  <c r="I13" i="7" s="1"/>
  <c r="J17" i="7" a="1"/>
  <c r="J17" i="7" s="1"/>
  <c r="M25" i="7"/>
  <c r="H25" i="7"/>
  <c r="N25" i="7" s="1"/>
  <c r="J33" i="7" a="1"/>
  <c r="J33" i="7" s="1"/>
  <c r="J49" i="7" a="1"/>
  <c r="J49" i="7" s="1"/>
  <c r="I55" i="7" a="1"/>
  <c r="I55" i="7" s="1"/>
  <c r="H59" i="7"/>
  <c r="N59" i="7" s="1"/>
  <c r="H66" i="7"/>
  <c r="N66" i="7" s="1"/>
  <c r="I74" i="7" a="1"/>
  <c r="I74" i="7" s="1"/>
  <c r="K88" i="7" a="1"/>
  <c r="K88" i="7" s="1"/>
  <c r="H91" i="7"/>
  <c r="N91" i="7" s="1"/>
  <c r="M92" i="7"/>
  <c r="H92" i="7"/>
  <c r="N92" i="7" s="1"/>
  <c r="M93" i="7"/>
  <c r="H93" i="7"/>
  <c r="J93" i="7" a="1"/>
  <c r="J93" i="7" s="1"/>
  <c r="K103" i="7" a="1"/>
  <c r="K103" i="7" s="1"/>
  <c r="I103" i="7" a="1"/>
  <c r="I103" i="7" s="1"/>
  <c r="K108" i="7" a="1"/>
  <c r="K108" i="7" s="1"/>
  <c r="K109" i="7" a="1"/>
  <c r="K109" i="7" s="1"/>
  <c r="K120" i="7" a="1"/>
  <c r="K120" i="7" s="1"/>
  <c r="H123" i="7"/>
  <c r="N123" i="7" s="1"/>
  <c r="H124" i="7"/>
  <c r="N124" i="7" s="1"/>
  <c r="M124" i="7"/>
  <c r="M125" i="7"/>
  <c r="H125" i="7"/>
  <c r="J125" i="7" a="1"/>
  <c r="J125" i="7" s="1"/>
  <c r="K135" i="7" a="1"/>
  <c r="K135" i="7" s="1"/>
  <c r="I135" i="7" a="1"/>
  <c r="I135" i="7" s="1"/>
  <c r="I136" i="7" a="1"/>
  <c r="I136" i="7" s="1"/>
  <c r="H139" i="7"/>
  <c r="N139" i="7" s="1"/>
  <c r="L144" i="7"/>
  <c r="L147" i="7"/>
  <c r="M156" i="7"/>
  <c r="H156" i="7"/>
  <c r="N156" i="7" s="1"/>
  <c r="J156" i="7" a="1"/>
  <c r="J156" i="7" s="1"/>
  <c r="H159" i="7"/>
  <c r="N159" i="7" s="1"/>
  <c r="L167" i="7"/>
  <c r="J176" i="7" a="1"/>
  <c r="J176" i="7" s="1"/>
  <c r="M176" i="7"/>
  <c r="H176" i="7"/>
  <c r="N176" i="7" s="1"/>
  <c r="I179" i="7" a="1"/>
  <c r="I179" i="7" s="1"/>
  <c r="K179" i="7" a="1"/>
  <c r="K179" i="7" s="1"/>
  <c r="I180" i="7" a="1"/>
  <c r="I180" i="7" s="1"/>
  <c r="M183" i="7"/>
  <c r="I187" i="7" a="1"/>
  <c r="I187" i="7" s="1"/>
  <c r="M187" i="7"/>
  <c r="H187" i="7"/>
  <c r="N187" i="7" s="1"/>
  <c r="K187" i="7" a="1"/>
  <c r="K187" i="7" s="1"/>
  <c r="I204" i="7" a="1"/>
  <c r="I204" i="7" s="1"/>
  <c r="K215" i="7" a="1"/>
  <c r="K215" i="7" s="1"/>
  <c r="J215" i="7" a="1"/>
  <c r="J215" i="7" s="1"/>
  <c r="I215" i="7" a="1"/>
  <c r="I215" i="7" s="1"/>
  <c r="I220" i="7" a="1"/>
  <c r="I220" i="7" s="1"/>
  <c r="M228" i="7"/>
  <c r="H228" i="7"/>
  <c r="N228" i="7" s="1"/>
  <c r="K228" i="7" a="1"/>
  <c r="K228" i="7" s="1"/>
  <c r="J228" i="7" a="1"/>
  <c r="J228" i="7" s="1"/>
  <c r="I228" i="7" a="1"/>
  <c r="I228" i="7" s="1"/>
  <c r="L236" i="7"/>
  <c r="AB6" i="2"/>
  <c r="AB8" i="2"/>
  <c r="Z3" i="2"/>
  <c r="Z5" i="2"/>
  <c r="AB7" i="2"/>
  <c r="M5" i="7"/>
  <c r="M7" i="7"/>
  <c r="J15" i="7" a="1"/>
  <c r="J15" i="7" s="1"/>
  <c r="M21" i="7"/>
  <c r="M23" i="7"/>
  <c r="M37" i="7"/>
  <c r="M39" i="7"/>
  <c r="I43" i="7" a="1"/>
  <c r="I43" i="7" s="1"/>
  <c r="H55" i="7"/>
  <c r="N55" i="7" s="1"/>
  <c r="P63" i="7"/>
  <c r="I63" i="7" a="1"/>
  <c r="I63" i="7" s="1"/>
  <c r="H67" i="7"/>
  <c r="N67" i="7" s="1"/>
  <c r="L68" i="7"/>
  <c r="K69" i="7" a="1"/>
  <c r="K69" i="7" s="1"/>
  <c r="L72" i="7"/>
  <c r="H74" i="7"/>
  <c r="N74" i="7" s="1"/>
  <c r="H103" i="7"/>
  <c r="N103" i="7" s="1"/>
  <c r="H104" i="7"/>
  <c r="M107" i="7"/>
  <c r="L109" i="7"/>
  <c r="J111" i="7" a="1"/>
  <c r="J111" i="7" s="1"/>
  <c r="L119" i="7"/>
  <c r="H135" i="7"/>
  <c r="N135" i="7" s="1"/>
  <c r="L143" i="7"/>
  <c r="M147" i="7"/>
  <c r="M152" i="7"/>
  <c r="H152" i="7"/>
  <c r="N152" i="7" s="1"/>
  <c r="J152" i="7" a="1"/>
  <c r="J152" i="7" s="1"/>
  <c r="I155" i="7" a="1"/>
  <c r="I155" i="7" s="1"/>
  <c r="K155" i="7" a="1"/>
  <c r="K155" i="7" s="1"/>
  <c r="I156" i="7" a="1"/>
  <c r="I156" i="7" s="1"/>
  <c r="M167" i="7"/>
  <c r="K175" i="7" a="1"/>
  <c r="K175" i="7" s="1"/>
  <c r="I175" i="7" a="1"/>
  <c r="I175" i="7" s="1"/>
  <c r="I176" i="7" a="1"/>
  <c r="I176" i="7" s="1"/>
  <c r="H179" i="7"/>
  <c r="N179" i="7" s="1"/>
  <c r="K191" i="7" a="1"/>
  <c r="K191" i="7" s="1"/>
  <c r="J191" i="7" a="1"/>
  <c r="J191" i="7" s="1"/>
  <c r="P191" i="7"/>
  <c r="I191" i="7" a="1"/>
  <c r="I191" i="7" s="1"/>
  <c r="K204" i="7" a="1"/>
  <c r="K204" i="7" s="1"/>
  <c r="J211" i="7" a="1"/>
  <c r="J211" i="7" s="1"/>
  <c r="H215" i="7"/>
  <c r="N215" i="7" s="1"/>
  <c r="L220" i="7"/>
  <c r="L228" i="7"/>
  <c r="L57" i="7"/>
  <c r="L65" i="7"/>
  <c r="L73" i="7"/>
  <c r="L89" i="7"/>
  <c r="I90" i="7" a="1"/>
  <c r="I90" i="7" s="1"/>
  <c r="L97" i="7"/>
  <c r="L105" i="7"/>
  <c r="L113" i="7"/>
  <c r="L121" i="7"/>
  <c r="I122" i="7" a="1"/>
  <c r="I122" i="7" s="1"/>
  <c r="I130" i="7" a="1"/>
  <c r="I130" i="7" s="1"/>
  <c r="H57" i="7"/>
  <c r="H65" i="7"/>
  <c r="H73" i="7"/>
  <c r="H81" i="7"/>
  <c r="M81" i="7"/>
  <c r="H89" i="7"/>
  <c r="H97" i="7"/>
  <c r="H105" i="7"/>
  <c r="H113" i="7"/>
  <c r="H121" i="7"/>
  <c r="H129" i="7"/>
  <c r="M129" i="7"/>
  <c r="H137" i="7"/>
  <c r="M137" i="7"/>
  <c r="J141" i="7" a="1"/>
  <c r="J141" i="7" s="1"/>
  <c r="H145" i="7"/>
  <c r="M145" i="7"/>
  <c r="J149" i="7" a="1"/>
  <c r="J149" i="7" s="1"/>
  <c r="H153" i="7"/>
  <c r="M153" i="7"/>
  <c r="J157" i="7" a="1"/>
  <c r="J157" i="7" s="1"/>
  <c r="H161" i="7"/>
  <c r="M161" i="7"/>
  <c r="J165" i="7" a="1"/>
  <c r="J165" i="7" s="1"/>
  <c r="H169" i="7"/>
  <c r="M169" i="7"/>
  <c r="J173" i="7" a="1"/>
  <c r="J173" i="7" s="1"/>
  <c r="H177" i="7"/>
  <c r="M177" i="7"/>
  <c r="J181" i="7" a="1"/>
  <c r="J181" i="7" s="1"/>
  <c r="H185" i="7"/>
  <c r="M185" i="7"/>
  <c r="J189" i="7" a="1"/>
  <c r="J189" i="7" s="1"/>
  <c r="H193" i="7"/>
  <c r="M193" i="7"/>
  <c r="J197" i="7" a="1"/>
  <c r="J197" i="7" s="1"/>
  <c r="H201" i="7"/>
  <c r="M201" i="7"/>
  <c r="J205" i="7" a="1"/>
  <c r="J205" i="7" s="1"/>
  <c r="H209" i="7"/>
  <c r="M209" i="7"/>
  <c r="J213" i="7" a="1"/>
  <c r="J213" i="7" s="1"/>
  <c r="H217" i="7"/>
  <c r="M217" i="7"/>
  <c r="J221" i="7" a="1"/>
  <c r="J221" i="7" s="1"/>
  <c r="I223" i="7" a="1"/>
  <c r="I223" i="7" s="1"/>
  <c r="H225" i="7"/>
  <c r="M225" i="7"/>
  <c r="K227" i="7" a="1"/>
  <c r="K227" i="7" s="1"/>
  <c r="J229" i="7" a="1"/>
  <c r="J229" i="7" s="1"/>
  <c r="I231" i="7" a="1"/>
  <c r="I231" i="7" s="1"/>
  <c r="H233" i="7"/>
  <c r="M233" i="7"/>
  <c r="K235" i="7" a="1"/>
  <c r="K235" i="7" s="1"/>
  <c r="J237" i="7" a="1"/>
  <c r="J237" i="7" s="1"/>
  <c r="I239" i="7" a="1"/>
  <c r="I239" i="7" s="1"/>
  <c r="H241" i="7"/>
  <c r="M241" i="7"/>
  <c r="K243" i="7" a="1"/>
  <c r="K243" i="7" s="1"/>
  <c r="J245" i="7" a="1"/>
  <c r="J245" i="7" s="1"/>
  <c r="I247" i="7" a="1"/>
  <c r="I247" i="7" s="1"/>
  <c r="H249" i="7"/>
  <c r="M249" i="7"/>
  <c r="K251" i="7" a="1"/>
  <c r="K251" i="7" s="1"/>
  <c r="J253" i="7" a="1"/>
  <c r="J253" i="7" s="1"/>
  <c r="I255" i="7" a="1"/>
  <c r="I255" i="7" s="1"/>
  <c r="P255" i="7"/>
  <c r="H257" i="7"/>
  <c r="M257" i="7"/>
  <c r="K259" i="7" a="1"/>
  <c r="K259" i="7" s="1"/>
  <c r="J261" i="7" a="1"/>
  <c r="J261" i="7" s="1"/>
  <c r="I263" i="7" a="1"/>
  <c r="I263" i="7" s="1"/>
  <c r="H265" i="7"/>
  <c r="M265" i="7"/>
  <c r="K267" i="7" a="1"/>
  <c r="K267" i="7" s="1"/>
  <c r="J269" i="7" a="1"/>
  <c r="J269" i="7" s="1"/>
  <c r="I271" i="7" a="1"/>
  <c r="I271" i="7" s="1"/>
  <c r="H273" i="7"/>
  <c r="M273" i="7"/>
  <c r="K275" i="7" a="1"/>
  <c r="K275" i="7" s="1"/>
  <c r="J277" i="7" a="1"/>
  <c r="J277" i="7" s="1"/>
  <c r="I279" i="7" a="1"/>
  <c r="I279" i="7" s="1"/>
  <c r="H281" i="7"/>
  <c r="M281" i="7"/>
  <c r="K283" i="7" a="1"/>
  <c r="K283" i="7" s="1"/>
  <c r="J285" i="7" a="1"/>
  <c r="J285" i="7" s="1"/>
  <c r="I287" i="7" a="1"/>
  <c r="I287" i="7" s="1"/>
  <c r="H289" i="7"/>
  <c r="M289" i="7"/>
  <c r="K291" i="7" a="1"/>
  <c r="K291" i="7" s="1"/>
  <c r="J293" i="7" a="1"/>
  <c r="J293" i="7" s="1"/>
  <c r="I295" i="7" a="1"/>
  <c r="I295" i="7" s="1"/>
  <c r="H297" i="7"/>
  <c r="M297" i="7"/>
  <c r="K299" i="7" a="1"/>
  <c r="K299" i="7" s="1"/>
  <c r="J301" i="7" a="1"/>
  <c r="J301" i="7" s="1"/>
  <c r="I303" i="7" a="1"/>
  <c r="I303" i="7" s="1"/>
  <c r="H305" i="7"/>
  <c r="M305" i="7"/>
  <c r="K307" i="7" a="1"/>
  <c r="K307" i="7" s="1"/>
  <c r="J309" i="7" a="1"/>
  <c r="J309" i="7" s="1"/>
  <c r="I311" i="7" a="1"/>
  <c r="I311" i="7" s="1"/>
  <c r="H313" i="7"/>
  <c r="M313" i="7"/>
  <c r="K315" i="7" a="1"/>
  <c r="K315" i="7" s="1"/>
  <c r="J317" i="7" a="1"/>
  <c r="J317" i="7" s="1"/>
  <c r="I319" i="7" a="1"/>
  <c r="I319" i="7" s="1"/>
  <c r="H321" i="7"/>
  <c r="M321" i="7"/>
  <c r="K323" i="7" a="1"/>
  <c r="K323" i="7" s="1"/>
  <c r="J325" i="7" a="1"/>
  <c r="J325" i="7" s="1"/>
  <c r="I327" i="7" a="1"/>
  <c r="I327" i="7" s="1"/>
  <c r="H329" i="7"/>
  <c r="M329" i="7"/>
  <c r="K331" i="7" a="1"/>
  <c r="K331" i="7" s="1"/>
  <c r="J333" i="7" a="1"/>
  <c r="J333" i="7" s="1"/>
  <c r="I335" i="7" a="1"/>
  <c r="I335" i="7" s="1"/>
  <c r="H337" i="7"/>
  <c r="M337" i="7"/>
  <c r="K339" i="7" a="1"/>
  <c r="K339" i="7" s="1"/>
  <c r="J341" i="7" a="1"/>
  <c r="J341" i="7" s="1"/>
  <c r="I343" i="7" a="1"/>
  <c r="I343" i="7" s="1"/>
  <c r="H345" i="7"/>
  <c r="M345" i="7"/>
  <c r="K347" i="7" a="1"/>
  <c r="K347" i="7" s="1"/>
  <c r="J349" i="7" a="1"/>
  <c r="J349" i="7" s="1"/>
  <c r="I351" i="7" a="1"/>
  <c r="I351" i="7" s="1"/>
  <c r="H353" i="7"/>
  <c r="M353" i="7"/>
  <c r="K355" i="7" a="1"/>
  <c r="K355" i="7" s="1"/>
  <c r="J357" i="7" a="1"/>
  <c r="J357" i="7" s="1"/>
  <c r="I359" i="7" a="1"/>
  <c r="I359" i="7" s="1"/>
  <c r="H361" i="7"/>
  <c r="M361" i="7"/>
  <c r="K363" i="7" a="1"/>
  <c r="K363" i="7" s="1"/>
  <c r="J365" i="7" a="1"/>
  <c r="J365" i="7" s="1"/>
  <c r="I367" i="7" a="1"/>
  <c r="I367" i="7" s="1"/>
  <c r="H369" i="7"/>
  <c r="M369" i="7"/>
  <c r="K371" i="7" a="1"/>
  <c r="K371" i="7" s="1"/>
  <c r="J373" i="7" a="1"/>
  <c r="J373" i="7" s="1"/>
  <c r="I375" i="7" a="1"/>
  <c r="I375" i="7" s="1"/>
  <c r="H377" i="7"/>
  <c r="M377" i="7"/>
  <c r="K379" i="7" a="1"/>
  <c r="K379" i="7" s="1"/>
  <c r="J381" i="7" a="1"/>
  <c r="J381" i="7" s="1"/>
  <c r="I383" i="7" a="1"/>
  <c r="I383" i="7" s="1"/>
  <c r="H385" i="7"/>
  <c r="M385" i="7"/>
  <c r="K387" i="7" a="1"/>
  <c r="K387" i="7" s="1"/>
  <c r="J389" i="7" a="1"/>
  <c r="J389" i="7" s="1"/>
  <c r="I391" i="7" a="1"/>
  <c r="I391" i="7" s="1"/>
  <c r="H393" i="7"/>
  <c r="M393" i="7"/>
  <c r="K395" i="7" a="1"/>
  <c r="K395" i="7" s="1"/>
  <c r="J397" i="7" a="1"/>
  <c r="J397" i="7" s="1"/>
  <c r="I399" i="7" a="1"/>
  <c r="I399" i="7" s="1"/>
  <c r="H401" i="7"/>
  <c r="M401" i="7"/>
  <c r="K403" i="7" a="1"/>
  <c r="K403" i="7" s="1"/>
  <c r="J405" i="7" a="1"/>
  <c r="J405" i="7" s="1"/>
  <c r="I407" i="7" a="1"/>
  <c r="I407" i="7" s="1"/>
  <c r="H409" i="7"/>
  <c r="M409" i="7"/>
  <c r="K411" i="7" a="1"/>
  <c r="K411" i="7" s="1"/>
  <c r="J413" i="7" a="1"/>
  <c r="J413" i="7" s="1"/>
  <c r="I415" i="7" a="1"/>
  <c r="I415" i="7" s="1"/>
  <c r="H417" i="7"/>
  <c r="M417" i="7"/>
  <c r="K419" i="7" a="1"/>
  <c r="K419" i="7" s="1"/>
  <c r="J421" i="7" a="1"/>
  <c r="J421" i="7" s="1"/>
  <c r="I423" i="7" a="1"/>
  <c r="I423" i="7" s="1"/>
  <c r="H425" i="7"/>
  <c r="M425" i="7"/>
  <c r="K427" i="7" a="1"/>
  <c r="K427" i="7" s="1"/>
  <c r="J429" i="7" a="1"/>
  <c r="J429" i="7" s="1"/>
  <c r="I431" i="7" a="1"/>
  <c r="I431" i="7" s="1"/>
  <c r="H433" i="7"/>
  <c r="M433" i="7"/>
  <c r="K435" i="7" a="1"/>
  <c r="K435" i="7" s="1"/>
  <c r="P436" i="7"/>
  <c r="I438" i="7" a="1"/>
  <c r="I438" i="7" s="1"/>
  <c r="M439" i="7"/>
  <c r="J440" i="7" a="1"/>
  <c r="J440" i="7" s="1"/>
  <c r="H441" i="7"/>
  <c r="K444" i="7" a="1"/>
  <c r="K444" i="7" s="1"/>
  <c r="I445" i="7" a="1"/>
  <c r="I445" i="7" s="1"/>
  <c r="L446" i="7"/>
  <c r="P452" i="7"/>
  <c r="I454" i="7" a="1"/>
  <c r="I454" i="7" s="1"/>
  <c r="M455" i="7"/>
  <c r="J456" i="7" a="1"/>
  <c r="J456" i="7" s="1"/>
  <c r="H457" i="7"/>
  <c r="K460" i="7" a="1"/>
  <c r="K460" i="7" s="1"/>
  <c r="I461" i="7" a="1"/>
  <c r="I461" i="7" s="1"/>
  <c r="L462" i="7"/>
  <c r="P468" i="7"/>
  <c r="I470" i="7" a="1"/>
  <c r="I470" i="7" s="1"/>
  <c r="M471" i="7"/>
  <c r="J472" i="7" a="1"/>
  <c r="J472" i="7" s="1"/>
  <c r="H473" i="7"/>
  <c r="K476" i="7" a="1"/>
  <c r="K476" i="7" s="1"/>
  <c r="I477" i="7" a="1"/>
  <c r="I477" i="7" s="1"/>
  <c r="L478" i="7"/>
  <c r="P484" i="7"/>
  <c r="I486" i="7" a="1"/>
  <c r="I486" i="7" s="1"/>
  <c r="M487" i="7"/>
  <c r="J488" i="7" a="1"/>
  <c r="J488" i="7" s="1"/>
  <c r="H489" i="7"/>
  <c r="K492" i="7" a="1"/>
  <c r="K492" i="7" s="1"/>
  <c r="I493" i="7" a="1"/>
  <c r="I493" i="7" s="1"/>
  <c r="L494" i="7"/>
  <c r="P500" i="7"/>
  <c r="I502" i="7" a="1"/>
  <c r="I502" i="7" s="1"/>
  <c r="M503" i="7"/>
  <c r="J504" i="7" a="1"/>
  <c r="J504" i="7" s="1"/>
  <c r="H505" i="7"/>
  <c r="K508" i="7" a="1"/>
  <c r="K508" i="7" s="1"/>
  <c r="I509" i="7" a="1"/>
  <c r="I509" i="7" s="1"/>
  <c r="L510" i="7"/>
  <c r="P516" i="7"/>
  <c r="I518" i="7" a="1"/>
  <c r="I518" i="7" s="1"/>
  <c r="M519" i="7"/>
  <c r="J520" i="7" a="1"/>
  <c r="J520" i="7" s="1"/>
  <c r="H521" i="7"/>
  <c r="K524" i="7" a="1"/>
  <c r="K524" i="7" s="1"/>
  <c r="I525" i="7" a="1"/>
  <c r="I525" i="7" s="1"/>
  <c r="L526" i="7"/>
  <c r="P532" i="7"/>
  <c r="I534" i="7" a="1"/>
  <c r="I534" i="7" s="1"/>
  <c r="M535" i="7"/>
  <c r="J536" i="7" a="1"/>
  <c r="J536" i="7" s="1"/>
  <c r="H537" i="7"/>
  <c r="K540" i="7" a="1"/>
  <c r="K540" i="7" s="1"/>
  <c r="I541" i="7" a="1"/>
  <c r="I541" i="7" s="1"/>
  <c r="L542" i="7"/>
  <c r="P548" i="7"/>
  <c r="I550" i="7" a="1"/>
  <c r="I550" i="7" s="1"/>
  <c r="M551" i="7"/>
  <c r="J552" i="7" a="1"/>
  <c r="J552" i="7" s="1"/>
  <c r="H553" i="7"/>
  <c r="K556" i="7" a="1"/>
  <c r="K556" i="7" s="1"/>
  <c r="I557" i="7" a="1"/>
  <c r="I557" i="7" s="1"/>
  <c r="L558" i="7"/>
  <c r="P564" i="7"/>
  <c r="I566" i="7" a="1"/>
  <c r="I566" i="7" s="1"/>
  <c r="M567" i="7"/>
  <c r="J568" i="7" a="1"/>
  <c r="J568" i="7" s="1"/>
  <c r="H569" i="7"/>
  <c r="K572" i="7" a="1"/>
  <c r="K572" i="7" s="1"/>
  <c r="I573" i="7" a="1"/>
  <c r="I573" i="7" s="1"/>
  <c r="L574" i="7"/>
  <c r="P580" i="7"/>
  <c r="I582" i="7" a="1"/>
  <c r="I582" i="7" s="1"/>
  <c r="K584" i="7" a="1"/>
  <c r="K584" i="7" s="1"/>
  <c r="K588" i="7" a="1"/>
  <c r="K588" i="7" s="1"/>
  <c r="I590" i="7" a="1"/>
  <c r="I590" i="7" s="1"/>
  <c r="M591" i="7"/>
  <c r="M599" i="7"/>
  <c r="P606" i="7"/>
  <c r="I606" i="7" a="1"/>
  <c r="I606" i="7" s="1"/>
  <c r="K606" i="7" a="1"/>
  <c r="K606" i="7" s="1"/>
  <c r="K611" i="7" a="1"/>
  <c r="K611" i="7" s="1"/>
  <c r="M616" i="7"/>
  <c r="H616" i="7"/>
  <c r="N616" i="7" s="1"/>
  <c r="J616" i="7" a="1"/>
  <c r="J616" i="7" s="1"/>
  <c r="I616" i="7" a="1"/>
  <c r="I616" i="7" s="1"/>
  <c r="M640" i="7"/>
  <c r="H640" i="7"/>
  <c r="N640" i="7" s="1"/>
  <c r="K640" i="7" a="1"/>
  <c r="K640" i="7" s="1"/>
  <c r="J640" i="7" a="1"/>
  <c r="J640" i="7" s="1"/>
  <c r="I640" i="7" a="1"/>
  <c r="I640" i="7" s="1"/>
  <c r="I662" i="7" a="1"/>
  <c r="I662" i="7" s="1"/>
  <c r="M662" i="7"/>
  <c r="H662" i="7"/>
  <c r="N662" i="7" s="1"/>
  <c r="K662" i="7" a="1"/>
  <c r="K662" i="7" s="1"/>
  <c r="J662" i="7" a="1"/>
  <c r="J662" i="7" s="1"/>
  <c r="J684" i="7" a="1"/>
  <c r="J684" i="7" s="1"/>
  <c r="I684" i="7" a="1"/>
  <c r="I684" i="7" s="1"/>
  <c r="M684" i="7"/>
  <c r="H684" i="7"/>
  <c r="N684" i="7" s="1"/>
  <c r="K684" i="7" a="1"/>
  <c r="K684" i="7" s="1"/>
  <c r="L227" i="7"/>
  <c r="L235" i="7"/>
  <c r="L243" i="7"/>
  <c r="L251" i="7"/>
  <c r="L259" i="7"/>
  <c r="L267" i="7"/>
  <c r="I268" i="7" a="1"/>
  <c r="I268" i="7" s="1"/>
  <c r="L275" i="7"/>
  <c r="I276" i="7" a="1"/>
  <c r="I276" i="7" s="1"/>
  <c r="L283" i="7"/>
  <c r="I284" i="7" a="1"/>
  <c r="I284" i="7" s="1"/>
  <c r="L291" i="7"/>
  <c r="I292" i="7" a="1"/>
  <c r="I292" i="7" s="1"/>
  <c r="L299" i="7"/>
  <c r="I300" i="7" a="1"/>
  <c r="I300" i="7" s="1"/>
  <c r="L307" i="7"/>
  <c r="I308" i="7" a="1"/>
  <c r="I308" i="7" s="1"/>
  <c r="L315" i="7"/>
  <c r="I316" i="7" a="1"/>
  <c r="I316" i="7" s="1"/>
  <c r="L323" i="7"/>
  <c r="I324" i="7" a="1"/>
  <c r="I324" i="7" s="1"/>
  <c r="L331" i="7"/>
  <c r="I332" i="7" a="1"/>
  <c r="I332" i="7" s="1"/>
  <c r="L339" i="7"/>
  <c r="I340" i="7" a="1"/>
  <c r="I340" i="7" s="1"/>
  <c r="L347" i="7"/>
  <c r="I348" i="7" a="1"/>
  <c r="I348" i="7" s="1"/>
  <c r="L355" i="7"/>
  <c r="I356" i="7" a="1"/>
  <c r="I356" i="7" s="1"/>
  <c r="L363" i="7"/>
  <c r="I364" i="7" a="1"/>
  <c r="I364" i="7" s="1"/>
  <c r="L371" i="7"/>
  <c r="I372" i="7" a="1"/>
  <c r="I372" i="7" s="1"/>
  <c r="L379" i="7"/>
  <c r="I380" i="7" a="1"/>
  <c r="I380" i="7" s="1"/>
  <c r="L387" i="7"/>
  <c r="I388" i="7" a="1"/>
  <c r="I388" i="7" s="1"/>
  <c r="L395" i="7"/>
  <c r="I396" i="7" a="1"/>
  <c r="I396" i="7" s="1"/>
  <c r="L403" i="7"/>
  <c r="I404" i="7" a="1"/>
  <c r="I404" i="7" s="1"/>
  <c r="L411" i="7"/>
  <c r="I412" i="7" a="1"/>
  <c r="I412" i="7" s="1"/>
  <c r="L419" i="7"/>
  <c r="I420" i="7" a="1"/>
  <c r="I420" i="7" s="1"/>
  <c r="L427" i="7"/>
  <c r="I428" i="7" a="1"/>
  <c r="I428" i="7" s="1"/>
  <c r="L435" i="7"/>
  <c r="I436" i="7" a="1"/>
  <c r="I436" i="7" s="1"/>
  <c r="J438" i="7" a="1"/>
  <c r="J438" i="7" s="1"/>
  <c r="M446" i="7"/>
  <c r="I452" i="7" a="1"/>
  <c r="I452" i="7" s="1"/>
  <c r="J454" i="7" a="1"/>
  <c r="J454" i="7" s="1"/>
  <c r="M462" i="7"/>
  <c r="I468" i="7" a="1"/>
  <c r="I468" i="7" s="1"/>
  <c r="J470" i="7" a="1"/>
  <c r="J470" i="7" s="1"/>
  <c r="M478" i="7"/>
  <c r="I484" i="7" a="1"/>
  <c r="I484" i="7" s="1"/>
  <c r="J486" i="7" a="1"/>
  <c r="J486" i="7" s="1"/>
  <c r="M494" i="7"/>
  <c r="I500" i="7" a="1"/>
  <c r="I500" i="7" s="1"/>
  <c r="J502" i="7" a="1"/>
  <c r="J502" i="7" s="1"/>
  <c r="M510" i="7"/>
  <c r="I516" i="7" a="1"/>
  <c r="I516" i="7" s="1"/>
  <c r="J518" i="7" a="1"/>
  <c r="J518" i="7" s="1"/>
  <c r="M526" i="7"/>
  <c r="I532" i="7" a="1"/>
  <c r="I532" i="7" s="1"/>
  <c r="J534" i="7" a="1"/>
  <c r="J534" i="7" s="1"/>
  <c r="M542" i="7"/>
  <c r="I548" i="7" a="1"/>
  <c r="I548" i="7" s="1"/>
  <c r="J550" i="7" a="1"/>
  <c r="J550" i="7" s="1"/>
  <c r="M558" i="7"/>
  <c r="I564" i="7" a="1"/>
  <c r="I564" i="7" s="1"/>
  <c r="J566" i="7" a="1"/>
  <c r="J566" i="7" s="1"/>
  <c r="M574" i="7"/>
  <c r="I580" i="7" a="1"/>
  <c r="I580" i="7" s="1"/>
  <c r="J582" i="7" a="1"/>
  <c r="J582" i="7" s="1"/>
  <c r="I595" i="7" a="1"/>
  <c r="I595" i="7" s="1"/>
  <c r="J596" i="7" a="1"/>
  <c r="J596" i="7" s="1"/>
  <c r="M596" i="7"/>
  <c r="H596" i="7"/>
  <c r="N596" i="7" s="1"/>
  <c r="M608" i="7"/>
  <c r="H608" i="7"/>
  <c r="N608" i="7" s="1"/>
  <c r="J608" i="7" a="1"/>
  <c r="J608" i="7" s="1"/>
  <c r="L611" i="7"/>
  <c r="I614" i="7" a="1"/>
  <c r="I614" i="7" s="1"/>
  <c r="K614" i="7" a="1"/>
  <c r="K614" i="7" s="1"/>
  <c r="J614" i="7" a="1"/>
  <c r="J614" i="7" s="1"/>
  <c r="I619" i="7" a="1"/>
  <c r="I619" i="7" s="1"/>
  <c r="J628" i="7" a="1"/>
  <c r="J628" i="7" s="1"/>
  <c r="I628" i="7" a="1"/>
  <c r="I628" i="7" s="1"/>
  <c r="M628" i="7"/>
  <c r="H628" i="7"/>
  <c r="N628" i="7" s="1"/>
  <c r="K628" i="7" a="1"/>
  <c r="K628" i="7" s="1"/>
  <c r="M648" i="7"/>
  <c r="H648" i="7"/>
  <c r="N648" i="7" s="1"/>
  <c r="K648" i="7" a="1"/>
  <c r="K648" i="7" s="1"/>
  <c r="J648" i="7" a="1"/>
  <c r="J648" i="7" s="1"/>
  <c r="I648" i="7" a="1"/>
  <c r="I648" i="7" s="1"/>
  <c r="I670" i="7" a="1"/>
  <c r="I670" i="7" s="1"/>
  <c r="M670" i="7"/>
  <c r="H670" i="7"/>
  <c r="N670" i="7" s="1"/>
  <c r="K670" i="7" a="1"/>
  <c r="K670" i="7" s="1"/>
  <c r="J670" i="7" a="1"/>
  <c r="J670" i="7" s="1"/>
  <c r="L184" i="7"/>
  <c r="L192" i="7"/>
  <c r="L200" i="7"/>
  <c r="L208" i="7"/>
  <c r="L216" i="7"/>
  <c r="J223" i="7" a="1"/>
  <c r="J223" i="7" s="1"/>
  <c r="L224" i="7"/>
  <c r="H227" i="7"/>
  <c r="N227" i="7" s="1"/>
  <c r="M227" i="7"/>
  <c r="J231" i="7" a="1"/>
  <c r="J231" i="7" s="1"/>
  <c r="L232" i="7"/>
  <c r="H235" i="7"/>
  <c r="N235" i="7" s="1"/>
  <c r="M235" i="7"/>
  <c r="J239" i="7" a="1"/>
  <c r="J239" i="7" s="1"/>
  <c r="L240" i="7"/>
  <c r="H243" i="7"/>
  <c r="N243" i="7" s="1"/>
  <c r="M243" i="7"/>
  <c r="J247" i="7" a="1"/>
  <c r="J247" i="7" s="1"/>
  <c r="L248" i="7"/>
  <c r="H251" i="7"/>
  <c r="N251" i="7" s="1"/>
  <c r="M251" i="7"/>
  <c r="J255" i="7" a="1"/>
  <c r="J255" i="7" s="1"/>
  <c r="L256" i="7"/>
  <c r="H259" i="7"/>
  <c r="N259" i="7" s="1"/>
  <c r="M259" i="7"/>
  <c r="J263" i="7" a="1"/>
  <c r="J263" i="7" s="1"/>
  <c r="L264" i="7"/>
  <c r="H267" i="7"/>
  <c r="N267" i="7" s="1"/>
  <c r="M267" i="7"/>
  <c r="J271" i="7" a="1"/>
  <c r="J271" i="7" s="1"/>
  <c r="L272" i="7"/>
  <c r="H275" i="7"/>
  <c r="N275" i="7" s="1"/>
  <c r="M275" i="7"/>
  <c r="N278" i="7"/>
  <c r="J279" i="7" a="1"/>
  <c r="J279" i="7" s="1"/>
  <c r="L280" i="7"/>
  <c r="H283" i="7"/>
  <c r="N283" i="7" s="1"/>
  <c r="M283" i="7"/>
  <c r="J287" i="7" a="1"/>
  <c r="J287" i="7" s="1"/>
  <c r="L288" i="7"/>
  <c r="H291" i="7"/>
  <c r="N291" i="7" s="1"/>
  <c r="M291" i="7"/>
  <c r="J295" i="7" a="1"/>
  <c r="J295" i="7" s="1"/>
  <c r="L296" i="7"/>
  <c r="H299" i="7"/>
  <c r="N299" i="7" s="1"/>
  <c r="M299" i="7"/>
  <c r="J303" i="7" a="1"/>
  <c r="J303" i="7" s="1"/>
  <c r="L304" i="7"/>
  <c r="H307" i="7"/>
  <c r="N307" i="7" s="1"/>
  <c r="M307" i="7"/>
  <c r="J311" i="7" a="1"/>
  <c r="J311" i="7" s="1"/>
  <c r="L312" i="7"/>
  <c r="H315" i="7"/>
  <c r="N315" i="7" s="1"/>
  <c r="M315" i="7"/>
  <c r="J319" i="7" a="1"/>
  <c r="J319" i="7" s="1"/>
  <c r="L320" i="7"/>
  <c r="H323" i="7"/>
  <c r="N323" i="7" s="1"/>
  <c r="M323" i="7"/>
  <c r="J327" i="7" a="1"/>
  <c r="J327" i="7" s="1"/>
  <c r="L328" i="7"/>
  <c r="H331" i="7"/>
  <c r="N331" i="7" s="1"/>
  <c r="M331" i="7"/>
  <c r="J335" i="7" a="1"/>
  <c r="J335" i="7" s="1"/>
  <c r="L336" i="7"/>
  <c r="H339" i="7"/>
  <c r="N339" i="7" s="1"/>
  <c r="M339" i="7"/>
  <c r="J343" i="7" a="1"/>
  <c r="J343" i="7" s="1"/>
  <c r="L344" i="7"/>
  <c r="H347" i="7"/>
  <c r="N347" i="7" s="1"/>
  <c r="M347" i="7"/>
  <c r="J351" i="7" a="1"/>
  <c r="J351" i="7" s="1"/>
  <c r="L352" i="7"/>
  <c r="H355" i="7"/>
  <c r="N355" i="7" s="1"/>
  <c r="M355" i="7"/>
  <c r="J359" i="7" a="1"/>
  <c r="J359" i="7" s="1"/>
  <c r="L360" i="7"/>
  <c r="H363" i="7"/>
  <c r="N363" i="7" s="1"/>
  <c r="M363" i="7"/>
  <c r="J367" i="7" a="1"/>
  <c r="J367" i="7" s="1"/>
  <c r="L368" i="7"/>
  <c r="H371" i="7"/>
  <c r="N371" i="7" s="1"/>
  <c r="M371" i="7"/>
  <c r="J375" i="7" a="1"/>
  <c r="J375" i="7" s="1"/>
  <c r="L376" i="7"/>
  <c r="H379" i="7"/>
  <c r="N379" i="7" s="1"/>
  <c r="M379" i="7"/>
  <c r="J383" i="7" a="1"/>
  <c r="J383" i="7" s="1"/>
  <c r="L384" i="7"/>
  <c r="H387" i="7"/>
  <c r="N387" i="7" s="1"/>
  <c r="M387" i="7"/>
  <c r="J391" i="7" a="1"/>
  <c r="J391" i="7" s="1"/>
  <c r="L392" i="7"/>
  <c r="H395" i="7"/>
  <c r="N395" i="7" s="1"/>
  <c r="M395" i="7"/>
  <c r="J399" i="7" a="1"/>
  <c r="J399" i="7" s="1"/>
  <c r="L400" i="7"/>
  <c r="H403" i="7"/>
  <c r="N403" i="7" s="1"/>
  <c r="M403" i="7"/>
  <c r="J407" i="7" a="1"/>
  <c r="J407" i="7" s="1"/>
  <c r="L408" i="7"/>
  <c r="H411" i="7"/>
  <c r="N411" i="7" s="1"/>
  <c r="M411" i="7"/>
  <c r="J415" i="7" a="1"/>
  <c r="J415" i="7" s="1"/>
  <c r="L416" i="7"/>
  <c r="H419" i="7"/>
  <c r="N419" i="7" s="1"/>
  <c r="M419" i="7"/>
  <c r="J423" i="7" a="1"/>
  <c r="J423" i="7" s="1"/>
  <c r="L424" i="7"/>
  <c r="H427" i="7"/>
  <c r="N427" i="7" s="1"/>
  <c r="M427" i="7"/>
  <c r="J431" i="7" a="1"/>
  <c r="J431" i="7" s="1"/>
  <c r="L432" i="7"/>
  <c r="H435" i="7"/>
  <c r="N435" i="7" s="1"/>
  <c r="M435" i="7"/>
  <c r="M437" i="7"/>
  <c r="H437" i="7"/>
  <c r="N437" i="7" s="1"/>
  <c r="M444" i="7"/>
  <c r="J445" i="7" a="1"/>
  <c r="J445" i="7" s="1"/>
  <c r="H446" i="7"/>
  <c r="N446" i="7" s="1"/>
  <c r="M453" i="7"/>
  <c r="H453" i="7"/>
  <c r="N453" i="7" s="1"/>
  <c r="M460" i="7"/>
  <c r="J461" i="7" a="1"/>
  <c r="J461" i="7" s="1"/>
  <c r="H462" i="7"/>
  <c r="N462" i="7" s="1"/>
  <c r="M469" i="7"/>
  <c r="H469" i="7"/>
  <c r="N469" i="7" s="1"/>
  <c r="M476" i="7"/>
  <c r="J477" i="7" a="1"/>
  <c r="J477" i="7" s="1"/>
  <c r="H478" i="7"/>
  <c r="N478" i="7" s="1"/>
  <c r="L481" i="7"/>
  <c r="M485" i="7"/>
  <c r="H485" i="7"/>
  <c r="N485" i="7" s="1"/>
  <c r="M492" i="7"/>
  <c r="J493" i="7" a="1"/>
  <c r="J493" i="7" s="1"/>
  <c r="H494" i="7"/>
  <c r="N494" i="7" s="1"/>
  <c r="L497" i="7"/>
  <c r="M501" i="7"/>
  <c r="H501" i="7"/>
  <c r="M508" i="7"/>
  <c r="J509" i="7" a="1"/>
  <c r="J509" i="7" s="1"/>
  <c r="H510" i="7"/>
  <c r="N510" i="7" s="1"/>
  <c r="L513" i="7"/>
  <c r="M517" i="7"/>
  <c r="H517" i="7"/>
  <c r="M524" i="7"/>
  <c r="J525" i="7" a="1"/>
  <c r="J525" i="7" s="1"/>
  <c r="H526" i="7"/>
  <c r="N526" i="7" s="1"/>
  <c r="L529" i="7"/>
  <c r="M533" i="7"/>
  <c r="H533" i="7"/>
  <c r="M540" i="7"/>
  <c r="J541" i="7" a="1"/>
  <c r="J541" i="7" s="1"/>
  <c r="H542" i="7"/>
  <c r="N542" i="7" s="1"/>
  <c r="L545" i="7"/>
  <c r="M549" i="7"/>
  <c r="H549" i="7"/>
  <c r="M556" i="7"/>
  <c r="J557" i="7" a="1"/>
  <c r="J557" i="7" s="1"/>
  <c r="H558" i="7"/>
  <c r="N558" i="7" s="1"/>
  <c r="L561" i="7"/>
  <c r="M565" i="7"/>
  <c r="H565" i="7"/>
  <c r="M572" i="7"/>
  <c r="J573" i="7" a="1"/>
  <c r="J573" i="7" s="1"/>
  <c r="H574" i="7"/>
  <c r="N574" i="7" s="1"/>
  <c r="L577" i="7"/>
  <c r="M581" i="7"/>
  <c r="H581" i="7"/>
  <c r="I587" i="7" a="1"/>
  <c r="I587" i="7" s="1"/>
  <c r="M588" i="7"/>
  <c r="H591" i="7"/>
  <c r="N591" i="7" s="1"/>
  <c r="H595" i="7"/>
  <c r="N595" i="7" s="1"/>
  <c r="I598" i="7" a="1"/>
  <c r="I598" i="7" s="1"/>
  <c r="K598" i="7" a="1"/>
  <c r="K598" i="7" s="1"/>
  <c r="I608" i="7" a="1"/>
  <c r="I608" i="7" s="1"/>
  <c r="H614" i="7"/>
  <c r="N614" i="7" s="1"/>
  <c r="H619" i="7"/>
  <c r="N619" i="7" s="1"/>
  <c r="J636" i="7" a="1"/>
  <c r="J636" i="7" s="1"/>
  <c r="I636" i="7" a="1"/>
  <c r="I636" i="7" s="1"/>
  <c r="M636" i="7"/>
  <c r="H636" i="7"/>
  <c r="N636" i="7" s="1"/>
  <c r="K636" i="7" a="1"/>
  <c r="K636" i="7" s="1"/>
  <c r="M656" i="7"/>
  <c r="H656" i="7"/>
  <c r="N656" i="7" s="1"/>
  <c r="K656" i="7" a="1"/>
  <c r="K656" i="7" s="1"/>
  <c r="J656" i="7" a="1"/>
  <c r="J656" i="7" s="1"/>
  <c r="I656" i="7" a="1"/>
  <c r="I656" i="7" s="1"/>
  <c r="L141" i="7"/>
  <c r="L149" i="7"/>
  <c r="L157" i="7"/>
  <c r="L165" i="7"/>
  <c r="L173" i="7"/>
  <c r="L181" i="7"/>
  <c r="H184" i="7"/>
  <c r="M184" i="7"/>
  <c r="L189" i="7"/>
  <c r="H192" i="7"/>
  <c r="M192" i="7"/>
  <c r="L197" i="7"/>
  <c r="H200" i="7"/>
  <c r="M200" i="7"/>
  <c r="L205" i="7"/>
  <c r="H208" i="7"/>
  <c r="M208" i="7"/>
  <c r="L213" i="7"/>
  <c r="H216" i="7"/>
  <c r="M216" i="7"/>
  <c r="L221" i="7"/>
  <c r="H224" i="7"/>
  <c r="M224" i="7"/>
  <c r="L229" i="7"/>
  <c r="H232" i="7"/>
  <c r="M232" i="7"/>
  <c r="L237" i="7"/>
  <c r="H240" i="7"/>
  <c r="M240" i="7"/>
  <c r="L245" i="7"/>
  <c r="H248" i="7"/>
  <c r="M248" i="7"/>
  <c r="L253" i="7"/>
  <c r="H256" i="7"/>
  <c r="M256" i="7"/>
  <c r="L261" i="7"/>
  <c r="H264" i="7"/>
  <c r="M264" i="7"/>
  <c r="J268" i="7" a="1"/>
  <c r="J268" i="7" s="1"/>
  <c r="L269" i="7"/>
  <c r="H272" i="7"/>
  <c r="M272" i="7"/>
  <c r="J276" i="7" a="1"/>
  <c r="J276" i="7" s="1"/>
  <c r="L277" i="7"/>
  <c r="H280" i="7"/>
  <c r="M280" i="7"/>
  <c r="J284" i="7" a="1"/>
  <c r="J284" i="7" s="1"/>
  <c r="L285" i="7"/>
  <c r="H288" i="7"/>
  <c r="M288" i="7"/>
  <c r="J292" i="7" a="1"/>
  <c r="J292" i="7" s="1"/>
  <c r="L293" i="7"/>
  <c r="H296" i="7"/>
  <c r="M296" i="7"/>
  <c r="J300" i="7" a="1"/>
  <c r="J300" i="7" s="1"/>
  <c r="L301" i="7"/>
  <c r="H304" i="7"/>
  <c r="M304" i="7"/>
  <c r="J308" i="7" a="1"/>
  <c r="J308" i="7" s="1"/>
  <c r="L309" i="7"/>
  <c r="H312" i="7"/>
  <c r="M312" i="7"/>
  <c r="J316" i="7" a="1"/>
  <c r="J316" i="7" s="1"/>
  <c r="L317" i="7"/>
  <c r="H320" i="7"/>
  <c r="M320" i="7"/>
  <c r="J324" i="7" a="1"/>
  <c r="J324" i="7" s="1"/>
  <c r="L325" i="7"/>
  <c r="H328" i="7"/>
  <c r="M328" i="7"/>
  <c r="J332" i="7" a="1"/>
  <c r="J332" i="7" s="1"/>
  <c r="L333" i="7"/>
  <c r="H336" i="7"/>
  <c r="M336" i="7"/>
  <c r="J340" i="7" a="1"/>
  <c r="J340" i="7" s="1"/>
  <c r="L341" i="7"/>
  <c r="H344" i="7"/>
  <c r="M344" i="7"/>
  <c r="J348" i="7" a="1"/>
  <c r="J348" i="7" s="1"/>
  <c r="L349" i="7"/>
  <c r="H352" i="7"/>
  <c r="M352" i="7"/>
  <c r="J356" i="7" a="1"/>
  <c r="J356" i="7" s="1"/>
  <c r="L357" i="7"/>
  <c r="H360" i="7"/>
  <c r="M360" i="7"/>
  <c r="J364" i="7" a="1"/>
  <c r="J364" i="7" s="1"/>
  <c r="L365" i="7"/>
  <c r="H368" i="7"/>
  <c r="M368" i="7"/>
  <c r="J372" i="7" a="1"/>
  <c r="J372" i="7" s="1"/>
  <c r="L373" i="7"/>
  <c r="H376" i="7"/>
  <c r="M376" i="7"/>
  <c r="J380" i="7" a="1"/>
  <c r="J380" i="7" s="1"/>
  <c r="L381" i="7"/>
  <c r="H384" i="7"/>
  <c r="M384" i="7"/>
  <c r="J388" i="7" a="1"/>
  <c r="J388" i="7" s="1"/>
  <c r="L389" i="7"/>
  <c r="H392" i="7"/>
  <c r="M392" i="7"/>
  <c r="J396" i="7" a="1"/>
  <c r="J396" i="7" s="1"/>
  <c r="L397" i="7"/>
  <c r="H400" i="7"/>
  <c r="M400" i="7"/>
  <c r="J404" i="7" a="1"/>
  <c r="J404" i="7" s="1"/>
  <c r="L405" i="7"/>
  <c r="H408" i="7"/>
  <c r="M408" i="7"/>
  <c r="J412" i="7" a="1"/>
  <c r="J412" i="7" s="1"/>
  <c r="L413" i="7"/>
  <c r="H416" i="7"/>
  <c r="M416" i="7"/>
  <c r="J420" i="7" a="1"/>
  <c r="J420" i="7" s="1"/>
  <c r="L421" i="7"/>
  <c r="H424" i="7"/>
  <c r="M424" i="7"/>
  <c r="J428" i="7" a="1"/>
  <c r="J428" i="7" s="1"/>
  <c r="L429" i="7"/>
  <c r="H432" i="7"/>
  <c r="M432" i="7"/>
  <c r="J436" i="7" a="1"/>
  <c r="J436" i="7" s="1"/>
  <c r="K438" i="7" a="1"/>
  <c r="K438" i="7" s="1"/>
  <c r="H444" i="7"/>
  <c r="N444" i="7" s="1"/>
  <c r="M449" i="7"/>
  <c r="I451" i="7" a="1"/>
  <c r="I451" i="7" s="1"/>
  <c r="M451" i="7"/>
  <c r="J452" i="7" a="1"/>
  <c r="J452" i="7" s="1"/>
  <c r="K454" i="7" a="1"/>
  <c r="K454" i="7" s="1"/>
  <c r="H460" i="7"/>
  <c r="N460" i="7" s="1"/>
  <c r="M465" i="7"/>
  <c r="I467" i="7" a="1"/>
  <c r="I467" i="7" s="1"/>
  <c r="M467" i="7"/>
  <c r="J468" i="7" a="1"/>
  <c r="J468" i="7" s="1"/>
  <c r="K470" i="7" a="1"/>
  <c r="K470" i="7" s="1"/>
  <c r="H476" i="7"/>
  <c r="N476" i="7" s="1"/>
  <c r="M481" i="7"/>
  <c r="I483" i="7" a="1"/>
  <c r="I483" i="7" s="1"/>
  <c r="M483" i="7"/>
  <c r="J484" i="7" a="1"/>
  <c r="J484" i="7" s="1"/>
  <c r="K486" i="7" a="1"/>
  <c r="K486" i="7" s="1"/>
  <c r="H492" i="7"/>
  <c r="N492" i="7" s="1"/>
  <c r="M497" i="7"/>
  <c r="I499" i="7" a="1"/>
  <c r="I499" i="7" s="1"/>
  <c r="M499" i="7"/>
  <c r="J500" i="7" a="1"/>
  <c r="J500" i="7" s="1"/>
  <c r="K502" i="7" a="1"/>
  <c r="K502" i="7" s="1"/>
  <c r="M513" i="7"/>
  <c r="I515" i="7" a="1"/>
  <c r="I515" i="7" s="1"/>
  <c r="M515" i="7"/>
  <c r="J516" i="7" a="1"/>
  <c r="J516" i="7" s="1"/>
  <c r="K518" i="7" a="1"/>
  <c r="K518" i="7" s="1"/>
  <c r="M529" i="7"/>
  <c r="I531" i="7" a="1"/>
  <c r="I531" i="7" s="1"/>
  <c r="M531" i="7"/>
  <c r="J532" i="7" a="1"/>
  <c r="J532" i="7" s="1"/>
  <c r="K534" i="7" a="1"/>
  <c r="K534" i="7" s="1"/>
  <c r="M545" i="7"/>
  <c r="I547" i="7" a="1"/>
  <c r="I547" i="7" s="1"/>
  <c r="M547" i="7"/>
  <c r="J548" i="7" a="1"/>
  <c r="J548" i="7" s="1"/>
  <c r="K550" i="7" a="1"/>
  <c r="K550" i="7" s="1"/>
  <c r="M561" i="7"/>
  <c r="I563" i="7" a="1"/>
  <c r="I563" i="7" s="1"/>
  <c r="M563" i="7"/>
  <c r="J564" i="7" a="1"/>
  <c r="J564" i="7" s="1"/>
  <c r="K566" i="7" a="1"/>
  <c r="K566" i="7" s="1"/>
  <c r="M577" i="7"/>
  <c r="I579" i="7" a="1"/>
  <c r="I579" i="7" s="1"/>
  <c r="M579" i="7"/>
  <c r="J580" i="7" a="1"/>
  <c r="J580" i="7" s="1"/>
  <c r="K582" i="7" a="1"/>
  <c r="K582" i="7" s="1"/>
  <c r="M584" i="7"/>
  <c r="H584" i="7"/>
  <c r="N584" i="7" s="1"/>
  <c r="I596" i="7" a="1"/>
  <c r="I596" i="7" s="1"/>
  <c r="M600" i="7"/>
  <c r="H600" i="7"/>
  <c r="J600" i="7" a="1"/>
  <c r="J600" i="7" s="1"/>
  <c r="J612" i="7" a="1"/>
  <c r="J612" i="7" s="1"/>
  <c r="M612" i="7"/>
  <c r="H612" i="7"/>
  <c r="K612" i="7" a="1"/>
  <c r="K612" i="7" s="1"/>
  <c r="J619" i="7" a="1"/>
  <c r="J619" i="7" s="1"/>
  <c r="I622" i="7" a="1"/>
  <c r="I622" i="7" s="1"/>
  <c r="M622" i="7"/>
  <c r="H622" i="7"/>
  <c r="N622" i="7" s="1"/>
  <c r="K622" i="7" a="1"/>
  <c r="K622" i="7" s="1"/>
  <c r="J622" i="7" a="1"/>
  <c r="J622" i="7" s="1"/>
  <c r="J644" i="7" a="1"/>
  <c r="J644" i="7" s="1"/>
  <c r="I644" i="7" a="1"/>
  <c r="I644" i="7" s="1"/>
  <c r="M644" i="7"/>
  <c r="H644" i="7"/>
  <c r="N644" i="7" s="1"/>
  <c r="K644" i="7" a="1"/>
  <c r="K644" i="7" s="1"/>
  <c r="M664" i="7"/>
  <c r="H664" i="7"/>
  <c r="N664" i="7" s="1"/>
  <c r="K664" i="7" a="1"/>
  <c r="K664" i="7" s="1"/>
  <c r="J664" i="7" a="1"/>
  <c r="J664" i="7" s="1"/>
  <c r="I664" i="7" a="1"/>
  <c r="I664" i="7" s="1"/>
  <c r="L90" i="7"/>
  <c r="L98" i="7"/>
  <c r="L106" i="7"/>
  <c r="L114" i="7"/>
  <c r="L122" i="7"/>
  <c r="L130" i="7"/>
  <c r="L138" i="7"/>
  <c r="H141" i="7"/>
  <c r="L146" i="7"/>
  <c r="H149" i="7"/>
  <c r="L154" i="7"/>
  <c r="H157" i="7"/>
  <c r="L162" i="7"/>
  <c r="H165" i="7"/>
  <c r="L170" i="7"/>
  <c r="H173" i="7"/>
  <c r="L178" i="7"/>
  <c r="H181" i="7"/>
  <c r="L186" i="7"/>
  <c r="H189" i="7"/>
  <c r="L194" i="7"/>
  <c r="H197" i="7"/>
  <c r="L202" i="7"/>
  <c r="H205" i="7"/>
  <c r="L210" i="7"/>
  <c r="H213" i="7"/>
  <c r="L218" i="7"/>
  <c r="H221" i="7"/>
  <c r="K223" i="7" a="1"/>
  <c r="K223" i="7" s="1"/>
  <c r="L226" i="7"/>
  <c r="I227" i="7" a="1"/>
  <c r="I227" i="7" s="1"/>
  <c r="H229" i="7"/>
  <c r="K231" i="7" a="1"/>
  <c r="K231" i="7" s="1"/>
  <c r="L234" i="7"/>
  <c r="I235" i="7" a="1"/>
  <c r="I235" i="7" s="1"/>
  <c r="H237" i="7"/>
  <c r="K239" i="7" a="1"/>
  <c r="K239" i="7" s="1"/>
  <c r="L242" i="7"/>
  <c r="I243" i="7" a="1"/>
  <c r="I243" i="7" s="1"/>
  <c r="H245" i="7"/>
  <c r="K247" i="7" a="1"/>
  <c r="K247" i="7" s="1"/>
  <c r="L250" i="7"/>
  <c r="I251" i="7" a="1"/>
  <c r="I251" i="7" s="1"/>
  <c r="H253" i="7"/>
  <c r="K255" i="7" a="1"/>
  <c r="K255" i="7" s="1"/>
  <c r="L258" i="7"/>
  <c r="I259" i="7" a="1"/>
  <c r="I259" i="7" s="1"/>
  <c r="H261" i="7"/>
  <c r="K263" i="7" a="1"/>
  <c r="K263" i="7" s="1"/>
  <c r="L266" i="7"/>
  <c r="I267" i="7" a="1"/>
  <c r="I267" i="7" s="1"/>
  <c r="H269" i="7"/>
  <c r="K271" i="7" a="1"/>
  <c r="K271" i="7" s="1"/>
  <c r="L274" i="7"/>
  <c r="I275" i="7" a="1"/>
  <c r="I275" i="7" s="1"/>
  <c r="H277" i="7"/>
  <c r="K279" i="7" a="1"/>
  <c r="K279" i="7" s="1"/>
  <c r="L282" i="7"/>
  <c r="I283" i="7" a="1"/>
  <c r="I283" i="7" s="1"/>
  <c r="H285" i="7"/>
  <c r="K287" i="7" a="1"/>
  <c r="K287" i="7" s="1"/>
  <c r="L290" i="7"/>
  <c r="I291" i="7" a="1"/>
  <c r="I291" i="7" s="1"/>
  <c r="H293" i="7"/>
  <c r="K295" i="7" a="1"/>
  <c r="K295" i="7" s="1"/>
  <c r="L298" i="7"/>
  <c r="I299" i="7" a="1"/>
  <c r="I299" i="7" s="1"/>
  <c r="H301" i="7"/>
  <c r="K303" i="7" a="1"/>
  <c r="K303" i="7" s="1"/>
  <c r="L306" i="7"/>
  <c r="I307" i="7" a="1"/>
  <c r="I307" i="7" s="1"/>
  <c r="H309" i="7"/>
  <c r="K311" i="7" a="1"/>
  <c r="K311" i="7" s="1"/>
  <c r="L314" i="7"/>
  <c r="I315" i="7" a="1"/>
  <c r="I315" i="7" s="1"/>
  <c r="H317" i="7"/>
  <c r="K319" i="7" a="1"/>
  <c r="K319" i="7" s="1"/>
  <c r="L322" i="7"/>
  <c r="I323" i="7" a="1"/>
  <c r="I323" i="7" s="1"/>
  <c r="H325" i="7"/>
  <c r="K327" i="7" a="1"/>
  <c r="K327" i="7" s="1"/>
  <c r="L330" i="7"/>
  <c r="I331" i="7" a="1"/>
  <c r="I331" i="7" s="1"/>
  <c r="H333" i="7"/>
  <c r="K335" i="7" a="1"/>
  <c r="K335" i="7" s="1"/>
  <c r="L338" i="7"/>
  <c r="I339" i="7" a="1"/>
  <c r="I339" i="7" s="1"/>
  <c r="H341" i="7"/>
  <c r="K343" i="7" a="1"/>
  <c r="K343" i="7" s="1"/>
  <c r="L346" i="7"/>
  <c r="I347" i="7" a="1"/>
  <c r="I347" i="7" s="1"/>
  <c r="H349" i="7"/>
  <c r="K351" i="7" a="1"/>
  <c r="K351" i="7" s="1"/>
  <c r="L354" i="7"/>
  <c r="I355" i="7" a="1"/>
  <c r="I355" i="7" s="1"/>
  <c r="H357" i="7"/>
  <c r="K359" i="7" a="1"/>
  <c r="K359" i="7" s="1"/>
  <c r="L362" i="7"/>
  <c r="I363" i="7" a="1"/>
  <c r="I363" i="7" s="1"/>
  <c r="H365" i="7"/>
  <c r="K367" i="7" a="1"/>
  <c r="K367" i="7" s="1"/>
  <c r="L370" i="7"/>
  <c r="I371" i="7" a="1"/>
  <c r="I371" i="7" s="1"/>
  <c r="H373" i="7"/>
  <c r="K375" i="7" a="1"/>
  <c r="K375" i="7" s="1"/>
  <c r="L378" i="7"/>
  <c r="I379" i="7" a="1"/>
  <c r="I379" i="7" s="1"/>
  <c r="H381" i="7"/>
  <c r="K383" i="7" a="1"/>
  <c r="K383" i="7" s="1"/>
  <c r="L386" i="7"/>
  <c r="I387" i="7" a="1"/>
  <c r="I387" i="7" s="1"/>
  <c r="H389" i="7"/>
  <c r="K391" i="7" a="1"/>
  <c r="K391" i="7" s="1"/>
  <c r="L394" i="7"/>
  <c r="I395" i="7" a="1"/>
  <c r="I395" i="7" s="1"/>
  <c r="H397" i="7"/>
  <c r="K399" i="7" a="1"/>
  <c r="K399" i="7" s="1"/>
  <c r="L402" i="7"/>
  <c r="I403" i="7" a="1"/>
  <c r="I403" i="7" s="1"/>
  <c r="H405" i="7"/>
  <c r="K407" i="7" a="1"/>
  <c r="K407" i="7" s="1"/>
  <c r="L410" i="7"/>
  <c r="I411" i="7" a="1"/>
  <c r="I411" i="7" s="1"/>
  <c r="H413" i="7"/>
  <c r="K415" i="7" a="1"/>
  <c r="K415" i="7" s="1"/>
  <c r="L418" i="7"/>
  <c r="I419" i="7" a="1"/>
  <c r="I419" i="7" s="1"/>
  <c r="H421" i="7"/>
  <c r="K423" i="7" a="1"/>
  <c r="K423" i="7" s="1"/>
  <c r="L426" i="7"/>
  <c r="I427" i="7" a="1"/>
  <c r="I427" i="7" s="1"/>
  <c r="H429" i="7"/>
  <c r="K431" i="7" a="1"/>
  <c r="K431" i="7" s="1"/>
  <c r="L434" i="7"/>
  <c r="I435" i="7" a="1"/>
  <c r="I435" i="7" s="1"/>
  <c r="K436" i="7" a="1"/>
  <c r="K436" i="7" s="1"/>
  <c r="I437" i="7" a="1"/>
  <c r="I437" i="7" s="1"/>
  <c r="L438" i="7"/>
  <c r="K445" i="7" a="1"/>
  <c r="K445" i="7" s="1"/>
  <c r="I446" i="7" a="1"/>
  <c r="I446" i="7" s="1"/>
  <c r="M447" i="7"/>
  <c r="H449" i="7"/>
  <c r="H451" i="7"/>
  <c r="N451" i="7" s="1"/>
  <c r="K452" i="7" a="1"/>
  <c r="K452" i="7" s="1"/>
  <c r="I453" i="7" a="1"/>
  <c r="I453" i="7" s="1"/>
  <c r="L454" i="7"/>
  <c r="K461" i="7" a="1"/>
  <c r="K461" i="7" s="1"/>
  <c r="I462" i="7" a="1"/>
  <c r="I462" i="7" s="1"/>
  <c r="M463" i="7"/>
  <c r="H465" i="7"/>
  <c r="H467" i="7"/>
  <c r="N467" i="7" s="1"/>
  <c r="K468" i="7" a="1"/>
  <c r="K468" i="7" s="1"/>
  <c r="I469" i="7" a="1"/>
  <c r="I469" i="7" s="1"/>
  <c r="L470" i="7"/>
  <c r="K477" i="7" a="1"/>
  <c r="K477" i="7" s="1"/>
  <c r="I478" i="7" a="1"/>
  <c r="I478" i="7" s="1"/>
  <c r="M479" i="7"/>
  <c r="H481" i="7"/>
  <c r="H483" i="7"/>
  <c r="N483" i="7" s="1"/>
  <c r="K484" i="7" a="1"/>
  <c r="K484" i="7" s="1"/>
  <c r="I485" i="7" a="1"/>
  <c r="I485" i="7" s="1"/>
  <c r="L486" i="7"/>
  <c r="K493" i="7" a="1"/>
  <c r="K493" i="7" s="1"/>
  <c r="I494" i="7" a="1"/>
  <c r="I494" i="7" s="1"/>
  <c r="M495" i="7"/>
  <c r="H497" i="7"/>
  <c r="H499" i="7"/>
  <c r="N499" i="7" s="1"/>
  <c r="K500" i="7" a="1"/>
  <c r="K500" i="7" s="1"/>
  <c r="I501" i="7" a="1"/>
  <c r="I501" i="7" s="1"/>
  <c r="L502" i="7"/>
  <c r="K509" i="7" a="1"/>
  <c r="K509" i="7" s="1"/>
  <c r="I510" i="7" a="1"/>
  <c r="I510" i="7" s="1"/>
  <c r="M511" i="7"/>
  <c r="H513" i="7"/>
  <c r="H515" i="7"/>
  <c r="N515" i="7" s="1"/>
  <c r="K516" i="7" a="1"/>
  <c r="K516" i="7" s="1"/>
  <c r="I517" i="7" a="1"/>
  <c r="I517" i="7" s="1"/>
  <c r="L518" i="7"/>
  <c r="K525" i="7" a="1"/>
  <c r="K525" i="7" s="1"/>
  <c r="I526" i="7" a="1"/>
  <c r="I526" i="7" s="1"/>
  <c r="M527" i="7"/>
  <c r="H529" i="7"/>
  <c r="H531" i="7"/>
  <c r="N531" i="7" s="1"/>
  <c r="K532" i="7" a="1"/>
  <c r="K532" i="7" s="1"/>
  <c r="I533" i="7" a="1"/>
  <c r="I533" i="7" s="1"/>
  <c r="L534" i="7"/>
  <c r="K541" i="7" a="1"/>
  <c r="K541" i="7" s="1"/>
  <c r="I542" i="7" a="1"/>
  <c r="I542" i="7" s="1"/>
  <c r="M543" i="7"/>
  <c r="H545" i="7"/>
  <c r="H547" i="7"/>
  <c r="N547" i="7" s="1"/>
  <c r="K548" i="7" a="1"/>
  <c r="K548" i="7" s="1"/>
  <c r="I549" i="7" a="1"/>
  <c r="I549" i="7" s="1"/>
  <c r="L550" i="7"/>
  <c r="K557" i="7" a="1"/>
  <c r="K557" i="7" s="1"/>
  <c r="I558" i="7" a="1"/>
  <c r="I558" i="7" s="1"/>
  <c r="M559" i="7"/>
  <c r="H561" i="7"/>
  <c r="H563" i="7"/>
  <c r="N563" i="7" s="1"/>
  <c r="K564" i="7" a="1"/>
  <c r="K564" i="7" s="1"/>
  <c r="I565" i="7" a="1"/>
  <c r="I565" i="7" s="1"/>
  <c r="L566" i="7"/>
  <c r="K573" i="7" a="1"/>
  <c r="K573" i="7" s="1"/>
  <c r="I574" i="7" a="1"/>
  <c r="I574" i="7" s="1"/>
  <c r="M575" i="7"/>
  <c r="H577" i="7"/>
  <c r="H579" i="7"/>
  <c r="N579" i="7" s="1"/>
  <c r="K580" i="7" a="1"/>
  <c r="K580" i="7" s="1"/>
  <c r="I581" i="7" a="1"/>
  <c r="I581" i="7" s="1"/>
  <c r="L582" i="7"/>
  <c r="I584" i="7" a="1"/>
  <c r="I584" i="7" s="1"/>
  <c r="H588" i="7"/>
  <c r="N588" i="7" s="1"/>
  <c r="I591" i="7" a="1"/>
  <c r="I591" i="7" s="1"/>
  <c r="M592" i="7"/>
  <c r="H592" i="7"/>
  <c r="J595" i="7" a="1"/>
  <c r="J595" i="7" s="1"/>
  <c r="I600" i="7" a="1"/>
  <c r="I600" i="7" s="1"/>
  <c r="K619" i="7" a="1"/>
  <c r="K619" i="7" s="1"/>
  <c r="I630" i="7" a="1"/>
  <c r="I630" i="7" s="1"/>
  <c r="M630" i="7"/>
  <c r="H630" i="7"/>
  <c r="N630" i="7" s="1"/>
  <c r="K630" i="7" a="1"/>
  <c r="K630" i="7" s="1"/>
  <c r="J630" i="7" a="1"/>
  <c r="J630" i="7" s="1"/>
  <c r="L648" i="7"/>
  <c r="J652" i="7" a="1"/>
  <c r="J652" i="7" s="1"/>
  <c r="I652" i="7" a="1"/>
  <c r="I652" i="7" s="1"/>
  <c r="M652" i="7"/>
  <c r="H652" i="7"/>
  <c r="N652" i="7" s="1"/>
  <c r="K652" i="7" a="1"/>
  <c r="K652" i="7" s="1"/>
  <c r="J700" i="7" a="1"/>
  <c r="J700" i="7" s="1"/>
  <c r="I700" i="7" a="1"/>
  <c r="I700" i="7" s="1"/>
  <c r="M700" i="7"/>
  <c r="H700" i="7"/>
  <c r="N700" i="7" s="1"/>
  <c r="K700" i="7" a="1"/>
  <c r="K700" i="7" s="1"/>
  <c r="K268" i="7" a="1"/>
  <c r="K268" i="7" s="1"/>
  <c r="K276" i="7" a="1"/>
  <c r="K276" i="7" s="1"/>
  <c r="K284" i="7" a="1"/>
  <c r="K284" i="7" s="1"/>
  <c r="K292" i="7" a="1"/>
  <c r="K292" i="7" s="1"/>
  <c r="K300" i="7" a="1"/>
  <c r="K300" i="7" s="1"/>
  <c r="K308" i="7" a="1"/>
  <c r="K308" i="7" s="1"/>
  <c r="K316" i="7" a="1"/>
  <c r="K316" i="7" s="1"/>
  <c r="K324" i="7" a="1"/>
  <c r="K324" i="7" s="1"/>
  <c r="K332" i="7" a="1"/>
  <c r="K332" i="7" s="1"/>
  <c r="K340" i="7" a="1"/>
  <c r="K340" i="7" s="1"/>
  <c r="K348" i="7" a="1"/>
  <c r="K348" i="7" s="1"/>
  <c r="K356" i="7" a="1"/>
  <c r="K356" i="7" s="1"/>
  <c r="K364" i="7" a="1"/>
  <c r="K364" i="7" s="1"/>
  <c r="K372" i="7" a="1"/>
  <c r="K372" i="7" s="1"/>
  <c r="K380" i="7" a="1"/>
  <c r="K380" i="7" s="1"/>
  <c r="K388" i="7" a="1"/>
  <c r="K388" i="7" s="1"/>
  <c r="K396" i="7" a="1"/>
  <c r="K396" i="7" s="1"/>
  <c r="K404" i="7" a="1"/>
  <c r="K404" i="7" s="1"/>
  <c r="K412" i="7" a="1"/>
  <c r="K412" i="7" s="1"/>
  <c r="K420" i="7" a="1"/>
  <c r="K420" i="7" s="1"/>
  <c r="K428" i="7" a="1"/>
  <c r="K428" i="7" s="1"/>
  <c r="L436" i="7"/>
  <c r="M438" i="7"/>
  <c r="J446" i="7" a="1"/>
  <c r="J446" i="7" s="1"/>
  <c r="L452" i="7"/>
  <c r="M454" i="7"/>
  <c r="J462" i="7" a="1"/>
  <c r="J462" i="7" s="1"/>
  <c r="L468" i="7"/>
  <c r="M470" i="7"/>
  <c r="J478" i="7" a="1"/>
  <c r="J478" i="7" s="1"/>
  <c r="L484" i="7"/>
  <c r="M486" i="7"/>
  <c r="J494" i="7" a="1"/>
  <c r="J494" i="7" s="1"/>
  <c r="L500" i="7"/>
  <c r="M502" i="7"/>
  <c r="J510" i="7" a="1"/>
  <c r="J510" i="7" s="1"/>
  <c r="L516" i="7"/>
  <c r="M518" i="7"/>
  <c r="J526" i="7" a="1"/>
  <c r="J526" i="7" s="1"/>
  <c r="L532" i="7"/>
  <c r="M534" i="7"/>
  <c r="J542" i="7" a="1"/>
  <c r="J542" i="7" s="1"/>
  <c r="L548" i="7"/>
  <c r="M550" i="7"/>
  <c r="J558" i="7" a="1"/>
  <c r="J558" i="7" s="1"/>
  <c r="L564" i="7"/>
  <c r="M566" i="7"/>
  <c r="J574" i="7" a="1"/>
  <c r="J574" i="7" s="1"/>
  <c r="L580" i="7"/>
  <c r="M582" i="7"/>
  <c r="I611" i="7" a="1"/>
  <c r="I611" i="7" s="1"/>
  <c r="I638" i="7" a="1"/>
  <c r="I638" i="7" s="1"/>
  <c r="M638" i="7"/>
  <c r="H638" i="7"/>
  <c r="N638" i="7" s="1"/>
  <c r="K638" i="7" a="1"/>
  <c r="K638" i="7" s="1"/>
  <c r="J638" i="7" a="1"/>
  <c r="J638" i="7" s="1"/>
  <c r="J660" i="7" a="1"/>
  <c r="J660" i="7" s="1"/>
  <c r="I660" i="7" a="1"/>
  <c r="I660" i="7" s="1"/>
  <c r="M660" i="7"/>
  <c r="H660" i="7"/>
  <c r="N660" i="7" s="1"/>
  <c r="K660" i="7" a="1"/>
  <c r="K660" i="7" s="1"/>
  <c r="J676" i="7" a="1"/>
  <c r="J676" i="7" s="1"/>
  <c r="I676" i="7" a="1"/>
  <c r="I676" i="7" s="1"/>
  <c r="M676" i="7"/>
  <c r="H676" i="7"/>
  <c r="N676" i="7" s="1"/>
  <c r="K676" i="7" a="1"/>
  <c r="K676" i="7" s="1"/>
  <c r="L268" i="7"/>
  <c r="L276" i="7"/>
  <c r="L284" i="7"/>
  <c r="L292" i="7"/>
  <c r="L300" i="7"/>
  <c r="L308" i="7"/>
  <c r="L316" i="7"/>
  <c r="L324" i="7"/>
  <c r="L332" i="7"/>
  <c r="L340" i="7"/>
  <c r="L348" i="7"/>
  <c r="L356" i="7"/>
  <c r="L364" i="7"/>
  <c r="L372" i="7"/>
  <c r="L380" i="7"/>
  <c r="L388" i="7"/>
  <c r="L396" i="7"/>
  <c r="L404" i="7"/>
  <c r="L412" i="7"/>
  <c r="L420" i="7"/>
  <c r="L428" i="7"/>
  <c r="M436" i="7"/>
  <c r="M445" i="7"/>
  <c r="H445" i="7"/>
  <c r="N445" i="7" s="1"/>
  <c r="M452" i="7"/>
  <c r="M461" i="7"/>
  <c r="H461" i="7"/>
  <c r="N461" i="7" s="1"/>
  <c r="M468" i="7"/>
  <c r="M477" i="7"/>
  <c r="H477" i="7"/>
  <c r="N477" i="7" s="1"/>
  <c r="M484" i="7"/>
  <c r="M493" i="7"/>
  <c r="H493" i="7"/>
  <c r="N493" i="7" s="1"/>
  <c r="M500" i="7"/>
  <c r="M509" i="7"/>
  <c r="H509" i="7"/>
  <c r="N509" i="7" s="1"/>
  <c r="M516" i="7"/>
  <c r="M525" i="7"/>
  <c r="H525" i="7"/>
  <c r="N525" i="7" s="1"/>
  <c r="M532" i="7"/>
  <c r="M541" i="7"/>
  <c r="H541" i="7"/>
  <c r="N541" i="7" s="1"/>
  <c r="M548" i="7"/>
  <c r="M557" i="7"/>
  <c r="H557" i="7"/>
  <c r="N557" i="7" s="1"/>
  <c r="M564" i="7"/>
  <c r="M573" i="7"/>
  <c r="H573" i="7"/>
  <c r="N573" i="7" s="1"/>
  <c r="M580" i="7"/>
  <c r="M624" i="7"/>
  <c r="H624" i="7"/>
  <c r="N624" i="7" s="1"/>
  <c r="K624" i="7" a="1"/>
  <c r="K624" i="7" s="1"/>
  <c r="J624" i="7" a="1"/>
  <c r="J624" i="7" s="1"/>
  <c r="I624" i="7" a="1"/>
  <c r="I624" i="7" s="1"/>
  <c r="I646" i="7" a="1"/>
  <c r="I646" i="7" s="1"/>
  <c r="M646" i="7"/>
  <c r="H646" i="7"/>
  <c r="N646" i="7" s="1"/>
  <c r="K646" i="7" a="1"/>
  <c r="K646" i="7" s="1"/>
  <c r="J646" i="7" a="1"/>
  <c r="J646" i="7" s="1"/>
  <c r="J668" i="7" a="1"/>
  <c r="J668" i="7" s="1"/>
  <c r="I668" i="7" a="1"/>
  <c r="I668" i="7" s="1"/>
  <c r="M668" i="7"/>
  <c r="H668" i="7"/>
  <c r="N668" i="7" s="1"/>
  <c r="K668" i="7" a="1"/>
  <c r="K668" i="7" s="1"/>
  <c r="I678" i="7" a="1"/>
  <c r="I678" i="7" s="1"/>
  <c r="M678" i="7"/>
  <c r="H678" i="7"/>
  <c r="N678" i="7" s="1"/>
  <c r="K678" i="7" a="1"/>
  <c r="K678" i="7" s="1"/>
  <c r="J678" i="7" a="1"/>
  <c r="J678" i="7" s="1"/>
  <c r="I138" i="7" a="1"/>
  <c r="I138" i="7" s="1"/>
  <c r="I146" i="7" a="1"/>
  <c r="I146" i="7" s="1"/>
  <c r="I154" i="7" a="1"/>
  <c r="I154" i="7" s="1"/>
  <c r="I162" i="7" a="1"/>
  <c r="I162" i="7" s="1"/>
  <c r="I170" i="7" a="1"/>
  <c r="I170" i="7" s="1"/>
  <c r="I178" i="7" a="1"/>
  <c r="I178" i="7" s="1"/>
  <c r="I186" i="7" a="1"/>
  <c r="I186" i="7" s="1"/>
  <c r="I194" i="7" a="1"/>
  <c r="I194" i="7" s="1"/>
  <c r="I202" i="7" a="1"/>
  <c r="I202" i="7" s="1"/>
  <c r="I210" i="7" a="1"/>
  <c r="I210" i="7" s="1"/>
  <c r="I218" i="7" a="1"/>
  <c r="I218" i="7" s="1"/>
  <c r="I226" i="7" a="1"/>
  <c r="I226" i="7" s="1"/>
  <c r="I234" i="7" a="1"/>
  <c r="I234" i="7" s="1"/>
  <c r="I242" i="7" a="1"/>
  <c r="I242" i="7" s="1"/>
  <c r="I250" i="7" a="1"/>
  <c r="I250" i="7" s="1"/>
  <c r="I258" i="7" a="1"/>
  <c r="I258" i="7" s="1"/>
  <c r="I266" i="7" a="1"/>
  <c r="I266" i="7" s="1"/>
  <c r="H268" i="7"/>
  <c r="N268" i="7" s="1"/>
  <c r="I274" i="7" a="1"/>
  <c r="I274" i="7" s="1"/>
  <c r="H276" i="7"/>
  <c r="N276" i="7" s="1"/>
  <c r="I282" i="7" a="1"/>
  <c r="I282" i="7" s="1"/>
  <c r="H284" i="7"/>
  <c r="N284" i="7" s="1"/>
  <c r="I290" i="7" a="1"/>
  <c r="I290" i="7" s="1"/>
  <c r="H292" i="7"/>
  <c r="N292" i="7" s="1"/>
  <c r="I298" i="7" a="1"/>
  <c r="I298" i="7" s="1"/>
  <c r="H300" i="7"/>
  <c r="N300" i="7" s="1"/>
  <c r="I306" i="7" a="1"/>
  <c r="I306" i="7" s="1"/>
  <c r="H308" i="7"/>
  <c r="N308" i="7" s="1"/>
  <c r="I314" i="7" a="1"/>
  <c r="I314" i="7" s="1"/>
  <c r="H316" i="7"/>
  <c r="N316" i="7" s="1"/>
  <c r="I322" i="7" a="1"/>
  <c r="I322" i="7" s="1"/>
  <c r="H324" i="7"/>
  <c r="N324" i="7" s="1"/>
  <c r="I330" i="7" a="1"/>
  <c r="I330" i="7" s="1"/>
  <c r="H332" i="7"/>
  <c r="N332" i="7" s="1"/>
  <c r="I338" i="7" a="1"/>
  <c r="I338" i="7" s="1"/>
  <c r="H340" i="7"/>
  <c r="N340" i="7" s="1"/>
  <c r="I346" i="7" a="1"/>
  <c r="I346" i="7" s="1"/>
  <c r="H348" i="7"/>
  <c r="N348" i="7" s="1"/>
  <c r="I354" i="7" a="1"/>
  <c r="I354" i="7" s="1"/>
  <c r="H356" i="7"/>
  <c r="N356" i="7" s="1"/>
  <c r="I362" i="7" a="1"/>
  <c r="I362" i="7" s="1"/>
  <c r="H364" i="7"/>
  <c r="N364" i="7" s="1"/>
  <c r="I370" i="7" a="1"/>
  <c r="I370" i="7" s="1"/>
  <c r="H372" i="7"/>
  <c r="N372" i="7" s="1"/>
  <c r="I378" i="7" a="1"/>
  <c r="I378" i="7" s="1"/>
  <c r="H380" i="7"/>
  <c r="N380" i="7" s="1"/>
  <c r="I386" i="7" a="1"/>
  <c r="I386" i="7" s="1"/>
  <c r="H388" i="7"/>
  <c r="N388" i="7" s="1"/>
  <c r="I394" i="7" a="1"/>
  <c r="I394" i="7" s="1"/>
  <c r="H396" i="7"/>
  <c r="N396" i="7" s="1"/>
  <c r="I402" i="7" a="1"/>
  <c r="I402" i="7" s="1"/>
  <c r="H404" i="7"/>
  <c r="N404" i="7" s="1"/>
  <c r="I410" i="7" a="1"/>
  <c r="I410" i="7" s="1"/>
  <c r="H412" i="7"/>
  <c r="N412" i="7" s="1"/>
  <c r="I418" i="7" a="1"/>
  <c r="I418" i="7" s="1"/>
  <c r="H420" i="7"/>
  <c r="N420" i="7" s="1"/>
  <c r="I426" i="7" a="1"/>
  <c r="I426" i="7" s="1"/>
  <c r="H428" i="7"/>
  <c r="N428" i="7" s="1"/>
  <c r="I434" i="7" a="1"/>
  <c r="I434" i="7" s="1"/>
  <c r="M441" i="7"/>
  <c r="P443" i="7"/>
  <c r="I443" i="7" a="1"/>
  <c r="I443" i="7" s="1"/>
  <c r="M443" i="7"/>
  <c r="I447" i="7" a="1"/>
  <c r="I447" i="7" s="1"/>
  <c r="J451" i="7" a="1"/>
  <c r="J451" i="7" s="1"/>
  <c r="M457" i="7"/>
  <c r="P459" i="7"/>
  <c r="I459" i="7" a="1"/>
  <c r="I459" i="7" s="1"/>
  <c r="M459" i="7"/>
  <c r="I463" i="7" a="1"/>
  <c r="I463" i="7" s="1"/>
  <c r="J467" i="7" a="1"/>
  <c r="J467" i="7" s="1"/>
  <c r="M473" i="7"/>
  <c r="P475" i="7"/>
  <c r="I475" i="7" a="1"/>
  <c r="I475" i="7" s="1"/>
  <c r="M475" i="7"/>
  <c r="I479" i="7" a="1"/>
  <c r="I479" i="7" s="1"/>
  <c r="J483" i="7" a="1"/>
  <c r="J483" i="7" s="1"/>
  <c r="M489" i="7"/>
  <c r="P491" i="7"/>
  <c r="I491" i="7" a="1"/>
  <c r="I491" i="7" s="1"/>
  <c r="M491" i="7"/>
  <c r="I495" i="7" a="1"/>
  <c r="I495" i="7" s="1"/>
  <c r="J499" i="7" a="1"/>
  <c r="J499" i="7" s="1"/>
  <c r="M505" i="7"/>
  <c r="P507" i="7"/>
  <c r="I507" i="7" a="1"/>
  <c r="I507" i="7" s="1"/>
  <c r="M507" i="7"/>
  <c r="I511" i="7" a="1"/>
  <c r="I511" i="7" s="1"/>
  <c r="J515" i="7" a="1"/>
  <c r="J515" i="7" s="1"/>
  <c r="M521" i="7"/>
  <c r="P523" i="7"/>
  <c r="I523" i="7" a="1"/>
  <c r="I523" i="7" s="1"/>
  <c r="M523" i="7"/>
  <c r="I527" i="7" a="1"/>
  <c r="I527" i="7" s="1"/>
  <c r="J531" i="7" a="1"/>
  <c r="J531" i="7" s="1"/>
  <c r="M537" i="7"/>
  <c r="I539" i="7" a="1"/>
  <c r="I539" i="7" s="1"/>
  <c r="M539" i="7"/>
  <c r="I543" i="7" a="1"/>
  <c r="I543" i="7" s="1"/>
  <c r="J547" i="7" a="1"/>
  <c r="J547" i="7" s="1"/>
  <c r="M553" i="7"/>
  <c r="P555" i="7"/>
  <c r="I555" i="7" a="1"/>
  <c r="I555" i="7" s="1"/>
  <c r="M555" i="7"/>
  <c r="I559" i="7" a="1"/>
  <c r="I559" i="7" s="1"/>
  <c r="J563" i="7" a="1"/>
  <c r="J563" i="7" s="1"/>
  <c r="M569" i="7"/>
  <c r="P571" i="7"/>
  <c r="I571" i="7" a="1"/>
  <c r="I571" i="7" s="1"/>
  <c r="M571" i="7"/>
  <c r="I575" i="7" a="1"/>
  <c r="I575" i="7" s="1"/>
  <c r="J579" i="7" a="1"/>
  <c r="J579" i="7" s="1"/>
  <c r="I585" i="7" a="1"/>
  <c r="I585" i="7" s="1"/>
  <c r="K587" i="7" a="1"/>
  <c r="K587" i="7" s="1"/>
  <c r="L591" i="7"/>
  <c r="J592" i="7" a="1"/>
  <c r="J592" i="7" s="1"/>
  <c r="M595" i="7"/>
  <c r="L598" i="7"/>
  <c r="L599" i="7"/>
  <c r="K600" i="7" a="1"/>
  <c r="K600" i="7" s="1"/>
  <c r="P603" i="7"/>
  <c r="I603" i="7" a="1"/>
  <c r="I603" i="7" s="1"/>
  <c r="J604" i="7" a="1"/>
  <c r="J604" i="7" s="1"/>
  <c r="M604" i="7"/>
  <c r="H604" i="7"/>
  <c r="J611" i="7" a="1"/>
  <c r="J611" i="7" s="1"/>
  <c r="L612" i="7"/>
  <c r="J620" i="7" a="1"/>
  <c r="J620" i="7" s="1"/>
  <c r="M620" i="7"/>
  <c r="H620" i="7"/>
  <c r="N620" i="7" s="1"/>
  <c r="K620" i="7" a="1"/>
  <c r="K620" i="7" s="1"/>
  <c r="L630" i="7"/>
  <c r="M632" i="7"/>
  <c r="H632" i="7"/>
  <c r="N632" i="7" s="1"/>
  <c r="K632" i="7" a="1"/>
  <c r="K632" i="7" s="1"/>
  <c r="J632" i="7" a="1"/>
  <c r="J632" i="7" s="1"/>
  <c r="I632" i="7" a="1"/>
  <c r="I632" i="7" s="1"/>
  <c r="L652" i="7"/>
  <c r="I654" i="7" a="1"/>
  <c r="I654" i="7" s="1"/>
  <c r="M654" i="7"/>
  <c r="H654" i="7"/>
  <c r="N654" i="7" s="1"/>
  <c r="K654" i="7" a="1"/>
  <c r="K654" i="7" s="1"/>
  <c r="J654" i="7" a="1"/>
  <c r="J654" i="7" s="1"/>
  <c r="L676" i="7"/>
  <c r="J692" i="7" a="1"/>
  <c r="J692" i="7" s="1"/>
  <c r="I692" i="7" a="1"/>
  <c r="I692" i="7" s="1"/>
  <c r="M692" i="7"/>
  <c r="H692" i="7"/>
  <c r="N692" i="7" s="1"/>
  <c r="K692" i="7" a="1"/>
  <c r="K692" i="7" s="1"/>
  <c r="H589" i="7"/>
  <c r="M589" i="7"/>
  <c r="J593" i="7" a="1"/>
  <c r="J593" i="7" s="1"/>
  <c r="H597" i="7"/>
  <c r="M597" i="7"/>
  <c r="J601" i="7" a="1"/>
  <c r="J601" i="7" s="1"/>
  <c r="H605" i="7"/>
  <c r="M605" i="7"/>
  <c r="J609" i="7" a="1"/>
  <c r="J609" i="7" s="1"/>
  <c r="H613" i="7"/>
  <c r="M613" i="7"/>
  <c r="K615" i="7" a="1"/>
  <c r="K615" i="7" s="1"/>
  <c r="J617" i="7" a="1"/>
  <c r="J617" i="7" s="1"/>
  <c r="H621" i="7"/>
  <c r="M621" i="7"/>
  <c r="K623" i="7" a="1"/>
  <c r="K623" i="7" s="1"/>
  <c r="J625" i="7" a="1"/>
  <c r="J625" i="7" s="1"/>
  <c r="I627" i="7" a="1"/>
  <c r="I627" i="7" s="1"/>
  <c r="H629" i="7"/>
  <c r="M629" i="7"/>
  <c r="K631" i="7" a="1"/>
  <c r="K631" i="7" s="1"/>
  <c r="J633" i="7" a="1"/>
  <c r="J633" i="7" s="1"/>
  <c r="I635" i="7" a="1"/>
  <c r="I635" i="7" s="1"/>
  <c r="H637" i="7"/>
  <c r="M637" i="7"/>
  <c r="K639" i="7" a="1"/>
  <c r="K639" i="7" s="1"/>
  <c r="J641" i="7" a="1"/>
  <c r="J641" i="7" s="1"/>
  <c r="I643" i="7" a="1"/>
  <c r="I643" i="7" s="1"/>
  <c r="H645" i="7"/>
  <c r="M645" i="7"/>
  <c r="K647" i="7" a="1"/>
  <c r="K647" i="7" s="1"/>
  <c r="J649" i="7" a="1"/>
  <c r="J649" i="7" s="1"/>
  <c r="I651" i="7" a="1"/>
  <c r="I651" i="7" s="1"/>
  <c r="H653" i="7"/>
  <c r="M653" i="7"/>
  <c r="K655" i="7" a="1"/>
  <c r="K655" i="7" s="1"/>
  <c r="J657" i="7" a="1"/>
  <c r="J657" i="7" s="1"/>
  <c r="I659" i="7" a="1"/>
  <c r="I659" i="7" s="1"/>
  <c r="H661" i="7"/>
  <c r="M661" i="7"/>
  <c r="K663" i="7" a="1"/>
  <c r="K663" i="7" s="1"/>
  <c r="J665" i="7" a="1"/>
  <c r="J665" i="7" s="1"/>
  <c r="I667" i="7" a="1"/>
  <c r="I667" i="7" s="1"/>
  <c r="H669" i="7"/>
  <c r="M669" i="7"/>
  <c r="K671" i="7" a="1"/>
  <c r="K671" i="7" s="1"/>
  <c r="J673" i="7" a="1"/>
  <c r="J673" i="7" s="1"/>
  <c r="I675" i="7" a="1"/>
  <c r="I675" i="7" s="1"/>
  <c r="H677" i="7"/>
  <c r="M677" i="7"/>
  <c r="K679" i="7" a="1"/>
  <c r="K679" i="7" s="1"/>
  <c r="J681" i="7" a="1"/>
  <c r="J681" i="7" s="1"/>
  <c r="I683" i="7" a="1"/>
  <c r="I683" i="7" s="1"/>
  <c r="H685" i="7"/>
  <c r="M685" i="7"/>
  <c r="K687" i="7" a="1"/>
  <c r="K687" i="7" s="1"/>
  <c r="J689" i="7" a="1"/>
  <c r="J689" i="7" s="1"/>
  <c r="I691" i="7" a="1"/>
  <c r="I691" i="7" s="1"/>
  <c r="H693" i="7"/>
  <c r="M693" i="7"/>
  <c r="K695" i="7" a="1"/>
  <c r="K695" i="7" s="1"/>
  <c r="J697" i="7" a="1"/>
  <c r="J697" i="7" s="1"/>
  <c r="I699" i="7" a="1"/>
  <c r="I699" i="7" s="1"/>
  <c r="H701" i="7"/>
  <c r="M701" i="7"/>
  <c r="K703" i="7" a="1"/>
  <c r="K703" i="7" s="1"/>
  <c r="J705" i="7" a="1"/>
  <c r="J705" i="7" s="1"/>
  <c r="I707" i="7" a="1"/>
  <c r="I707" i="7" s="1"/>
  <c r="H709" i="7"/>
  <c r="M709" i="7"/>
  <c r="K711" i="7" a="1"/>
  <c r="K711" i="7" s="1"/>
  <c r="J713" i="7" a="1"/>
  <c r="J713" i="7" s="1"/>
  <c r="I715" i="7" a="1"/>
  <c r="I715" i="7" s="1"/>
  <c r="H717" i="7"/>
  <c r="M717" i="7"/>
  <c r="K719" i="7" a="1"/>
  <c r="K719" i="7" s="1"/>
  <c r="J721" i="7" a="1"/>
  <c r="J721" i="7" s="1"/>
  <c r="I723" i="7" a="1"/>
  <c r="I723" i="7" s="1"/>
  <c r="H725" i="7"/>
  <c r="M725" i="7"/>
  <c r="K727" i="7" a="1"/>
  <c r="K727" i="7" s="1"/>
  <c r="J729" i="7" a="1"/>
  <c r="J729" i="7" s="1"/>
  <c r="I731" i="7" a="1"/>
  <c r="I731" i="7" s="1"/>
  <c r="H733" i="7"/>
  <c r="M733" i="7"/>
  <c r="K735" i="7" a="1"/>
  <c r="K735" i="7" s="1"/>
  <c r="J737" i="7" a="1"/>
  <c r="J737" i="7" s="1"/>
  <c r="I739" i="7" a="1"/>
  <c r="I739" i="7" s="1"/>
  <c r="H741" i="7"/>
  <c r="M741" i="7"/>
  <c r="K743" i="7" a="1"/>
  <c r="K743" i="7" s="1"/>
  <c r="J745" i="7" a="1"/>
  <c r="J745" i="7" s="1"/>
  <c r="I747" i="7" a="1"/>
  <c r="I747" i="7" s="1"/>
  <c r="H749" i="7"/>
  <c r="M749" i="7"/>
  <c r="K751" i="7" a="1"/>
  <c r="K751" i="7" s="1"/>
  <c r="J753" i="7" a="1"/>
  <c r="J753" i="7" s="1"/>
  <c r="I755" i="7" a="1"/>
  <c r="I755" i="7" s="1"/>
  <c r="H757" i="7"/>
  <c r="M757" i="7"/>
  <c r="P761" i="7"/>
  <c r="K762" i="7" a="1"/>
  <c r="K762" i="7" s="1"/>
  <c r="I763" i="7" a="1"/>
  <c r="I763" i="7" s="1"/>
  <c r="M764" i="7"/>
  <c r="J765" i="7" a="1"/>
  <c r="J765" i="7" s="1"/>
  <c r="H766" i="7"/>
  <c r="K769" i="7" a="1"/>
  <c r="K769" i="7" s="1"/>
  <c r="I770" i="7" a="1"/>
  <c r="I770" i="7" s="1"/>
  <c r="L771" i="7"/>
  <c r="P777" i="7"/>
  <c r="K778" i="7" a="1"/>
  <c r="K778" i="7" s="1"/>
  <c r="I779" i="7" a="1"/>
  <c r="I779" i="7" s="1"/>
  <c r="M780" i="7"/>
  <c r="J781" i="7" a="1"/>
  <c r="J781" i="7" s="1"/>
  <c r="H782" i="7"/>
  <c r="K785" i="7" a="1"/>
  <c r="K785" i="7" s="1"/>
  <c r="L787" i="7"/>
  <c r="P793" i="7"/>
  <c r="K794" i="7" a="1"/>
  <c r="K794" i="7" s="1"/>
  <c r="I795" i="7" a="1"/>
  <c r="I795" i="7" s="1"/>
  <c r="M796" i="7"/>
  <c r="J797" i="7" a="1"/>
  <c r="J797" i="7" s="1"/>
  <c r="H798" i="7"/>
  <c r="K801" i="7" a="1"/>
  <c r="K801" i="7" s="1"/>
  <c r="L803" i="7"/>
  <c r="K810" i="7" a="1"/>
  <c r="K810" i="7" s="1"/>
  <c r="I811" i="7" a="1"/>
  <c r="I811" i="7" s="1"/>
  <c r="M812" i="7"/>
  <c r="J813" i="7" a="1"/>
  <c r="J813" i="7" s="1"/>
  <c r="H814" i="7"/>
  <c r="K817" i="7" a="1"/>
  <c r="K817" i="7" s="1"/>
  <c r="L819" i="7"/>
  <c r="K826" i="7" a="1"/>
  <c r="K826" i="7" s="1"/>
  <c r="I827" i="7" a="1"/>
  <c r="I827" i="7" s="1"/>
  <c r="M828" i="7"/>
  <c r="J829" i="7" a="1"/>
  <c r="J829" i="7" s="1"/>
  <c r="H830" i="7"/>
  <c r="K833" i="7" a="1"/>
  <c r="K833" i="7" s="1"/>
  <c r="L835" i="7"/>
  <c r="P841" i="7"/>
  <c r="K842" i="7" a="1"/>
  <c r="K842" i="7" s="1"/>
  <c r="I843" i="7" a="1"/>
  <c r="I843" i="7" s="1"/>
  <c r="M844" i="7"/>
  <c r="J845" i="7" a="1"/>
  <c r="J845" i="7" s="1"/>
  <c r="H846" i="7"/>
  <c r="K849" i="7" a="1"/>
  <c r="K849" i="7" s="1"/>
  <c r="L851" i="7"/>
  <c r="K858" i="7" a="1"/>
  <c r="K858" i="7" s="1"/>
  <c r="I859" i="7" a="1"/>
  <c r="I859" i="7" s="1"/>
  <c r="M860" i="7"/>
  <c r="J861" i="7" a="1"/>
  <c r="J861" i="7" s="1"/>
  <c r="H862" i="7"/>
  <c r="K865" i="7" a="1"/>
  <c r="K865" i="7" s="1"/>
  <c r="L867" i="7"/>
  <c r="P873" i="7"/>
  <c r="K874" i="7" a="1"/>
  <c r="K874" i="7" s="1"/>
  <c r="I875" i="7" a="1"/>
  <c r="I875" i="7" s="1"/>
  <c r="M876" i="7"/>
  <c r="J877" i="7" a="1"/>
  <c r="J877" i="7" s="1"/>
  <c r="H878" i="7"/>
  <c r="K881" i="7" a="1"/>
  <c r="K881" i="7" s="1"/>
  <c r="L883" i="7"/>
  <c r="I892" i="7" a="1"/>
  <c r="I892" i="7" s="1"/>
  <c r="M892" i="7"/>
  <c r="H892" i="7"/>
  <c r="N892" i="7" s="1"/>
  <c r="K892" i="7" a="1"/>
  <c r="K892" i="7" s="1"/>
  <c r="M894" i="7"/>
  <c r="H894" i="7"/>
  <c r="K894" i="7" a="1"/>
  <c r="K894" i="7" s="1"/>
  <c r="J894" i="7" a="1"/>
  <c r="J894" i="7" s="1"/>
  <c r="K901" i="7" a="1"/>
  <c r="K901" i="7" s="1"/>
  <c r="K906" i="7" a="1"/>
  <c r="K906" i="7" s="1"/>
  <c r="J906" i="7" a="1"/>
  <c r="J906" i="7" s="1"/>
  <c r="I906" i="7" a="1"/>
  <c r="I906" i="7" s="1"/>
  <c r="M906" i="7"/>
  <c r="H906" i="7"/>
  <c r="N906" i="7" s="1"/>
  <c r="K914" i="7" a="1"/>
  <c r="K914" i="7" s="1"/>
  <c r="J914" i="7" a="1"/>
  <c r="J914" i="7" s="1"/>
  <c r="I914" i="7" a="1"/>
  <c r="I914" i="7" s="1"/>
  <c r="M914" i="7"/>
  <c r="H914" i="7"/>
  <c r="N914" i="7" s="1"/>
  <c r="K922" i="7" a="1"/>
  <c r="K922" i="7" s="1"/>
  <c r="J922" i="7" a="1"/>
  <c r="J922" i="7" s="1"/>
  <c r="I922" i="7" a="1"/>
  <c r="I922" i="7" s="1"/>
  <c r="M922" i="7"/>
  <c r="H922" i="7"/>
  <c r="N922" i="7" s="1"/>
  <c r="K930" i="7" a="1"/>
  <c r="K930" i="7" s="1"/>
  <c r="J930" i="7" a="1"/>
  <c r="J930" i="7" s="1"/>
  <c r="I930" i="7" a="1"/>
  <c r="I930" i="7" s="1"/>
  <c r="M930" i="7"/>
  <c r="H930" i="7"/>
  <c r="N930" i="7" s="1"/>
  <c r="K938" i="7" a="1"/>
  <c r="K938" i="7" s="1"/>
  <c r="J938" i="7" a="1"/>
  <c r="J938" i="7" s="1"/>
  <c r="I938" i="7" a="1"/>
  <c r="I938" i="7" s="1"/>
  <c r="M938" i="7"/>
  <c r="H938" i="7"/>
  <c r="N938" i="7" s="1"/>
  <c r="K946" i="7" a="1"/>
  <c r="K946" i="7" s="1"/>
  <c r="J946" i="7" a="1"/>
  <c r="J946" i="7" s="1"/>
  <c r="I946" i="7" a="1"/>
  <c r="I946" i="7" s="1"/>
  <c r="M946" i="7"/>
  <c r="H946" i="7"/>
  <c r="N946" i="7" s="1"/>
  <c r="M968" i="7"/>
  <c r="H968" i="7"/>
  <c r="N968" i="7" s="1"/>
  <c r="K968" i="7" a="1"/>
  <c r="K968" i="7" s="1"/>
  <c r="J968" i="7" a="1"/>
  <c r="J968" i="7" s="1"/>
  <c r="I968" i="7" a="1"/>
  <c r="I968" i="7" s="1"/>
  <c r="J972" i="7" a="1"/>
  <c r="J972" i="7" s="1"/>
  <c r="I972" i="7" a="1"/>
  <c r="I972" i="7" s="1"/>
  <c r="M972" i="7"/>
  <c r="H972" i="7"/>
  <c r="N972" i="7" s="1"/>
  <c r="K972" i="7" a="1"/>
  <c r="K972" i="7" s="1"/>
  <c r="I672" i="7" a="1"/>
  <c r="I672" i="7" s="1"/>
  <c r="I680" i="7" a="1"/>
  <c r="I680" i="7" s="1"/>
  <c r="J686" i="7" a="1"/>
  <c r="J686" i="7" s="1"/>
  <c r="I688" i="7" a="1"/>
  <c r="I688" i="7" s="1"/>
  <c r="J694" i="7" a="1"/>
  <c r="J694" i="7" s="1"/>
  <c r="I696" i="7" a="1"/>
  <c r="I696" i="7" s="1"/>
  <c r="J702" i="7" a="1"/>
  <c r="J702" i="7" s="1"/>
  <c r="I704" i="7" a="1"/>
  <c r="I704" i="7" s="1"/>
  <c r="K708" i="7" a="1"/>
  <c r="K708" i="7" s="1"/>
  <c r="J710" i="7" a="1"/>
  <c r="J710" i="7" s="1"/>
  <c r="I712" i="7" a="1"/>
  <c r="I712" i="7" s="1"/>
  <c r="K716" i="7" a="1"/>
  <c r="K716" i="7" s="1"/>
  <c r="J718" i="7" a="1"/>
  <c r="J718" i="7" s="1"/>
  <c r="I720" i="7" a="1"/>
  <c r="I720" i="7" s="1"/>
  <c r="K724" i="7" a="1"/>
  <c r="K724" i="7" s="1"/>
  <c r="J726" i="7" a="1"/>
  <c r="J726" i="7" s="1"/>
  <c r="I728" i="7" a="1"/>
  <c r="I728" i="7" s="1"/>
  <c r="K732" i="7" a="1"/>
  <c r="K732" i="7" s="1"/>
  <c r="J734" i="7" a="1"/>
  <c r="J734" i="7" s="1"/>
  <c r="I736" i="7" a="1"/>
  <c r="I736" i="7" s="1"/>
  <c r="K740" i="7" a="1"/>
  <c r="K740" i="7" s="1"/>
  <c r="J742" i="7" a="1"/>
  <c r="J742" i="7" s="1"/>
  <c r="I744" i="7" a="1"/>
  <c r="I744" i="7" s="1"/>
  <c r="K748" i="7" a="1"/>
  <c r="K748" i="7" s="1"/>
  <c r="J750" i="7" a="1"/>
  <c r="J750" i="7" s="1"/>
  <c r="I752" i="7" a="1"/>
  <c r="I752" i="7" s="1"/>
  <c r="K756" i="7" a="1"/>
  <c r="K756" i="7" s="1"/>
  <c r="I761" i="7" a="1"/>
  <c r="I761" i="7" s="1"/>
  <c r="J763" i="7" a="1"/>
  <c r="J763" i="7" s="1"/>
  <c r="L769" i="7"/>
  <c r="M771" i="7"/>
  <c r="J772" i="7" a="1"/>
  <c r="J772" i="7" s="1"/>
  <c r="I777" i="7" a="1"/>
  <c r="I777" i="7" s="1"/>
  <c r="J779" i="7" a="1"/>
  <c r="J779" i="7" s="1"/>
  <c r="L785" i="7"/>
  <c r="M787" i="7"/>
  <c r="J788" i="7" a="1"/>
  <c r="J788" i="7" s="1"/>
  <c r="I793" i="7" a="1"/>
  <c r="I793" i="7" s="1"/>
  <c r="J795" i="7" a="1"/>
  <c r="J795" i="7" s="1"/>
  <c r="L801" i="7"/>
  <c r="M803" i="7"/>
  <c r="J804" i="7" a="1"/>
  <c r="J804" i="7" s="1"/>
  <c r="I809" i="7" a="1"/>
  <c r="I809" i="7" s="1"/>
  <c r="J811" i="7" a="1"/>
  <c r="J811" i="7" s="1"/>
  <c r="L817" i="7"/>
  <c r="M819" i="7"/>
  <c r="J820" i="7" a="1"/>
  <c r="J820" i="7" s="1"/>
  <c r="I825" i="7" a="1"/>
  <c r="I825" i="7" s="1"/>
  <c r="J827" i="7" a="1"/>
  <c r="J827" i="7" s="1"/>
  <c r="L833" i="7"/>
  <c r="M835" i="7"/>
  <c r="J836" i="7" a="1"/>
  <c r="J836" i="7" s="1"/>
  <c r="I841" i="7" a="1"/>
  <c r="I841" i="7" s="1"/>
  <c r="J843" i="7" a="1"/>
  <c r="J843" i="7" s="1"/>
  <c r="L849" i="7"/>
  <c r="M851" i="7"/>
  <c r="J852" i="7" a="1"/>
  <c r="J852" i="7" s="1"/>
  <c r="I857" i="7" a="1"/>
  <c r="I857" i="7" s="1"/>
  <c r="J859" i="7" a="1"/>
  <c r="J859" i="7" s="1"/>
  <c r="L865" i="7"/>
  <c r="M867" i="7"/>
  <c r="J868" i="7" a="1"/>
  <c r="J868" i="7" s="1"/>
  <c r="I873" i="7" a="1"/>
  <c r="I873" i="7" s="1"/>
  <c r="J875" i="7" a="1"/>
  <c r="J875" i="7" s="1"/>
  <c r="L881" i="7"/>
  <c r="M883" i="7"/>
  <c r="J884" i="7" a="1"/>
  <c r="J884" i="7" s="1"/>
  <c r="K886" i="7" a="1"/>
  <c r="K886" i="7" s="1"/>
  <c r="J886" i="7" a="1"/>
  <c r="J886" i="7" s="1"/>
  <c r="K896" i="7" a="1"/>
  <c r="K896" i="7" s="1"/>
  <c r="J896" i="7" a="1"/>
  <c r="J896" i="7" s="1"/>
  <c r="I896" i="7" a="1"/>
  <c r="I896" i="7" s="1"/>
  <c r="L901" i="7"/>
  <c r="M976" i="7"/>
  <c r="H976" i="7"/>
  <c r="N976" i="7" s="1"/>
  <c r="K976" i="7" a="1"/>
  <c r="K976" i="7" s="1"/>
  <c r="J976" i="7" a="1"/>
  <c r="J976" i="7" s="1"/>
  <c r="I976" i="7" a="1"/>
  <c r="I976" i="7" s="1"/>
  <c r="J980" i="7" a="1"/>
  <c r="J980" i="7" s="1"/>
  <c r="I980" i="7" a="1"/>
  <c r="I980" i="7" s="1"/>
  <c r="M980" i="7"/>
  <c r="H980" i="7"/>
  <c r="N980" i="7" s="1"/>
  <c r="K980" i="7" a="1"/>
  <c r="K980" i="7" s="1"/>
  <c r="M992" i="7"/>
  <c r="H992" i="7"/>
  <c r="N992" i="7" s="1"/>
  <c r="K992" i="7" a="1"/>
  <c r="K992" i="7" s="1"/>
  <c r="J992" i="7" a="1"/>
  <c r="J992" i="7" s="1"/>
  <c r="I992" i="7" a="1"/>
  <c r="I992" i="7" s="1"/>
  <c r="L708" i="7"/>
  <c r="L716" i="7"/>
  <c r="L724" i="7"/>
  <c r="L732" i="7"/>
  <c r="L740" i="7"/>
  <c r="L748" i="7"/>
  <c r="L756" i="7"/>
  <c r="M762" i="7"/>
  <c r="H762" i="7"/>
  <c r="N762" i="7" s="1"/>
  <c r="M769" i="7"/>
  <c r="M778" i="7"/>
  <c r="H778" i="7"/>
  <c r="N778" i="7" s="1"/>
  <c r="M785" i="7"/>
  <c r="M794" i="7"/>
  <c r="H794" i="7"/>
  <c r="N794" i="7" s="1"/>
  <c r="M801" i="7"/>
  <c r="M810" i="7"/>
  <c r="H810" i="7"/>
  <c r="N810" i="7" s="1"/>
  <c r="M817" i="7"/>
  <c r="M826" i="7"/>
  <c r="H826" i="7"/>
  <c r="N826" i="7" s="1"/>
  <c r="M833" i="7"/>
  <c r="M842" i="7"/>
  <c r="H842" i="7"/>
  <c r="N842" i="7" s="1"/>
  <c r="M849" i="7"/>
  <c r="M858" i="7"/>
  <c r="H858" i="7"/>
  <c r="N858" i="7" s="1"/>
  <c r="M865" i="7"/>
  <c r="M874" i="7"/>
  <c r="H874" i="7"/>
  <c r="N874" i="7" s="1"/>
  <c r="M881" i="7"/>
  <c r="M904" i="7"/>
  <c r="H904" i="7"/>
  <c r="N904" i="7" s="1"/>
  <c r="K904" i="7" a="1"/>
  <c r="K904" i="7" s="1"/>
  <c r="J904" i="7" a="1"/>
  <c r="J904" i="7" s="1"/>
  <c r="I904" i="7" a="1"/>
  <c r="I904" i="7" s="1"/>
  <c r="M912" i="7"/>
  <c r="H912" i="7"/>
  <c r="N912" i="7" s="1"/>
  <c r="K912" i="7" a="1"/>
  <c r="K912" i="7" s="1"/>
  <c r="J912" i="7" a="1"/>
  <c r="J912" i="7" s="1"/>
  <c r="I912" i="7" a="1"/>
  <c r="I912" i="7" s="1"/>
  <c r="M920" i="7"/>
  <c r="H920" i="7"/>
  <c r="N920" i="7" s="1"/>
  <c r="K920" i="7" a="1"/>
  <c r="K920" i="7" s="1"/>
  <c r="J920" i="7" a="1"/>
  <c r="J920" i="7" s="1"/>
  <c r="I920" i="7" a="1"/>
  <c r="I920" i="7" s="1"/>
  <c r="M928" i="7"/>
  <c r="H928" i="7"/>
  <c r="N928" i="7" s="1"/>
  <c r="K928" i="7" a="1"/>
  <c r="K928" i="7" s="1"/>
  <c r="J928" i="7" a="1"/>
  <c r="J928" i="7" s="1"/>
  <c r="I928" i="7" a="1"/>
  <c r="I928" i="7" s="1"/>
  <c r="M936" i="7"/>
  <c r="H936" i="7"/>
  <c r="N936" i="7" s="1"/>
  <c r="K936" i="7" a="1"/>
  <c r="K936" i="7" s="1"/>
  <c r="J936" i="7" a="1"/>
  <c r="J936" i="7" s="1"/>
  <c r="I936" i="7" a="1"/>
  <c r="I936" i="7" s="1"/>
  <c r="M944" i="7"/>
  <c r="H944" i="7"/>
  <c r="N944" i="7" s="1"/>
  <c r="K944" i="7" a="1"/>
  <c r="K944" i="7" s="1"/>
  <c r="J944" i="7" a="1"/>
  <c r="J944" i="7" s="1"/>
  <c r="I944" i="7" a="1"/>
  <c r="I944" i="7" s="1"/>
  <c r="I950" i="7" a="1"/>
  <c r="I950" i="7" s="1"/>
  <c r="M950" i="7"/>
  <c r="H950" i="7"/>
  <c r="N950" i="7" s="1"/>
  <c r="K950" i="7" a="1"/>
  <c r="K950" i="7" s="1"/>
  <c r="J950" i="7" a="1"/>
  <c r="J950" i="7" s="1"/>
  <c r="M984" i="7"/>
  <c r="H984" i="7"/>
  <c r="N984" i="7" s="1"/>
  <c r="K984" i="7" a="1"/>
  <c r="K984" i="7" s="1"/>
  <c r="J984" i="7" a="1"/>
  <c r="J984" i="7" s="1"/>
  <c r="I984" i="7" a="1"/>
  <c r="I984" i="7" s="1"/>
  <c r="L992" i="7"/>
  <c r="J672" i="7" a="1"/>
  <c r="J672" i="7" s="1"/>
  <c r="J680" i="7" a="1"/>
  <c r="J680" i="7" s="1"/>
  <c r="K686" i="7" a="1"/>
  <c r="K686" i="7" s="1"/>
  <c r="J688" i="7" a="1"/>
  <c r="J688" i="7" s="1"/>
  <c r="K694" i="7" a="1"/>
  <c r="K694" i="7" s="1"/>
  <c r="J696" i="7" a="1"/>
  <c r="J696" i="7" s="1"/>
  <c r="K702" i="7" a="1"/>
  <c r="K702" i="7" s="1"/>
  <c r="J704" i="7" a="1"/>
  <c r="J704" i="7" s="1"/>
  <c r="H708" i="7"/>
  <c r="N708" i="7" s="1"/>
  <c r="M708" i="7"/>
  <c r="K710" i="7" a="1"/>
  <c r="K710" i="7" s="1"/>
  <c r="J712" i="7" a="1"/>
  <c r="J712" i="7" s="1"/>
  <c r="H716" i="7"/>
  <c r="N716" i="7" s="1"/>
  <c r="M716" i="7"/>
  <c r="K718" i="7" a="1"/>
  <c r="K718" i="7" s="1"/>
  <c r="J720" i="7" a="1"/>
  <c r="J720" i="7" s="1"/>
  <c r="H724" i="7"/>
  <c r="N724" i="7" s="1"/>
  <c r="M724" i="7"/>
  <c r="K726" i="7" a="1"/>
  <c r="K726" i="7" s="1"/>
  <c r="J728" i="7" a="1"/>
  <c r="J728" i="7" s="1"/>
  <c r="H732" i="7"/>
  <c r="N732" i="7" s="1"/>
  <c r="M732" i="7"/>
  <c r="K734" i="7" a="1"/>
  <c r="K734" i="7" s="1"/>
  <c r="J736" i="7" a="1"/>
  <c r="J736" i="7" s="1"/>
  <c r="H740" i="7"/>
  <c r="N740" i="7" s="1"/>
  <c r="M740" i="7"/>
  <c r="K742" i="7" a="1"/>
  <c r="K742" i="7" s="1"/>
  <c r="J744" i="7" a="1"/>
  <c r="J744" i="7" s="1"/>
  <c r="H748" i="7"/>
  <c r="N748" i="7" s="1"/>
  <c r="M748" i="7"/>
  <c r="K750" i="7" a="1"/>
  <c r="K750" i="7" s="1"/>
  <c r="J752" i="7" a="1"/>
  <c r="J752" i="7" s="1"/>
  <c r="H756" i="7"/>
  <c r="N756" i="7" s="1"/>
  <c r="M756" i="7"/>
  <c r="M758" i="7"/>
  <c r="P760" i="7"/>
  <c r="I760" i="7" a="1"/>
  <c r="I760" i="7" s="1"/>
  <c r="M760" i="7"/>
  <c r="J761" i="7" a="1"/>
  <c r="J761" i="7" s="1"/>
  <c r="K763" i="7" a="1"/>
  <c r="K763" i="7" s="1"/>
  <c r="L765" i="7"/>
  <c r="H769" i="7"/>
  <c r="N769" i="7" s="1"/>
  <c r="L772" i="7"/>
  <c r="M774" i="7"/>
  <c r="P776" i="7"/>
  <c r="I776" i="7" a="1"/>
  <c r="I776" i="7" s="1"/>
  <c r="M776" i="7"/>
  <c r="J777" i="7" a="1"/>
  <c r="J777" i="7" s="1"/>
  <c r="K779" i="7" a="1"/>
  <c r="K779" i="7" s="1"/>
  <c r="L781" i="7"/>
  <c r="H785" i="7"/>
  <c r="N785" i="7" s="1"/>
  <c r="L788" i="7"/>
  <c r="M790" i="7"/>
  <c r="I792" i="7" a="1"/>
  <c r="I792" i="7" s="1"/>
  <c r="M792" i="7"/>
  <c r="J793" i="7" a="1"/>
  <c r="J793" i="7" s="1"/>
  <c r="K795" i="7" a="1"/>
  <c r="K795" i="7" s="1"/>
  <c r="L797" i="7"/>
  <c r="H801" i="7"/>
  <c r="N801" i="7" s="1"/>
  <c r="L804" i="7"/>
  <c r="M806" i="7"/>
  <c r="I808" i="7" a="1"/>
  <c r="I808" i="7" s="1"/>
  <c r="M808" i="7"/>
  <c r="J809" i="7" a="1"/>
  <c r="J809" i="7" s="1"/>
  <c r="K811" i="7" a="1"/>
  <c r="K811" i="7" s="1"/>
  <c r="L813" i="7"/>
  <c r="H817" i="7"/>
  <c r="N817" i="7" s="1"/>
  <c r="L820" i="7"/>
  <c r="M822" i="7"/>
  <c r="I824" i="7" a="1"/>
  <c r="I824" i="7" s="1"/>
  <c r="M824" i="7"/>
  <c r="J825" i="7" a="1"/>
  <c r="J825" i="7" s="1"/>
  <c r="K827" i="7" a="1"/>
  <c r="K827" i="7" s="1"/>
  <c r="L829" i="7"/>
  <c r="H833" i="7"/>
  <c r="N833" i="7" s="1"/>
  <c r="L836" i="7"/>
  <c r="M838" i="7"/>
  <c r="P840" i="7"/>
  <c r="I840" i="7" a="1"/>
  <c r="I840" i="7" s="1"/>
  <c r="M840" i="7"/>
  <c r="J841" i="7" a="1"/>
  <c r="J841" i="7" s="1"/>
  <c r="K843" i="7" a="1"/>
  <c r="K843" i="7" s="1"/>
  <c r="L845" i="7"/>
  <c r="H849" i="7"/>
  <c r="N849" i="7" s="1"/>
  <c r="P851" i="7"/>
  <c r="L852" i="7"/>
  <c r="M854" i="7"/>
  <c r="I856" i="7" a="1"/>
  <c r="I856" i="7" s="1"/>
  <c r="M856" i="7"/>
  <c r="J857" i="7" a="1"/>
  <c r="J857" i="7" s="1"/>
  <c r="K859" i="7" a="1"/>
  <c r="K859" i="7" s="1"/>
  <c r="L861" i="7"/>
  <c r="H865" i="7"/>
  <c r="N865" i="7" s="1"/>
  <c r="L868" i="7"/>
  <c r="M870" i="7"/>
  <c r="I872" i="7" a="1"/>
  <c r="I872" i="7" s="1"/>
  <c r="M872" i="7"/>
  <c r="J873" i="7" a="1"/>
  <c r="J873" i="7" s="1"/>
  <c r="K875" i="7" a="1"/>
  <c r="K875" i="7" s="1"/>
  <c r="L877" i="7"/>
  <c r="H881" i="7"/>
  <c r="N881" i="7" s="1"/>
  <c r="L884" i="7"/>
  <c r="J898" i="7" a="1"/>
  <c r="J898" i="7" s="1"/>
  <c r="I898" i="7" a="1"/>
  <c r="I898" i="7" s="1"/>
  <c r="M898" i="7"/>
  <c r="H898" i="7"/>
  <c r="N898" i="7" s="1"/>
  <c r="I958" i="7" a="1"/>
  <c r="I958" i="7" s="1"/>
  <c r="M958" i="7"/>
  <c r="H958" i="7"/>
  <c r="N958" i="7" s="1"/>
  <c r="K958" i="7" a="1"/>
  <c r="K958" i="7" s="1"/>
  <c r="J958" i="7" a="1"/>
  <c r="J958" i="7" s="1"/>
  <c r="L686" i="7"/>
  <c r="L694" i="7"/>
  <c r="L702" i="7"/>
  <c r="L710" i="7"/>
  <c r="L718" i="7"/>
  <c r="L726" i="7"/>
  <c r="L734" i="7"/>
  <c r="L742" i="7"/>
  <c r="L750" i="7"/>
  <c r="I762" i="7" a="1"/>
  <c r="I762" i="7" s="1"/>
  <c r="M765" i="7"/>
  <c r="N767" i="7"/>
  <c r="M772" i="7"/>
  <c r="I778" i="7" a="1"/>
  <c r="I778" i="7" s="1"/>
  <c r="M781" i="7"/>
  <c r="M788" i="7"/>
  <c r="I794" i="7" a="1"/>
  <c r="I794" i="7" s="1"/>
  <c r="M797" i="7"/>
  <c r="M804" i="7"/>
  <c r="I810" i="7" a="1"/>
  <c r="I810" i="7" s="1"/>
  <c r="M813" i="7"/>
  <c r="M820" i="7"/>
  <c r="I826" i="7" a="1"/>
  <c r="I826" i="7" s="1"/>
  <c r="M829" i="7"/>
  <c r="M836" i="7"/>
  <c r="I842" i="7" a="1"/>
  <c r="I842" i="7" s="1"/>
  <c r="M845" i="7"/>
  <c r="M852" i="7"/>
  <c r="I858" i="7" a="1"/>
  <c r="I858" i="7" s="1"/>
  <c r="M861" i="7"/>
  <c r="M868" i="7"/>
  <c r="I874" i="7" a="1"/>
  <c r="I874" i="7" s="1"/>
  <c r="L875" i="7"/>
  <c r="M877" i="7"/>
  <c r="M884" i="7"/>
  <c r="I900" i="7" a="1"/>
  <c r="I900" i="7" s="1"/>
  <c r="M900" i="7"/>
  <c r="H900" i="7"/>
  <c r="N900" i="7" s="1"/>
  <c r="K900" i="7" a="1"/>
  <c r="K900" i="7" s="1"/>
  <c r="I902" i="7" a="1"/>
  <c r="I902" i="7" s="1"/>
  <c r="M902" i="7"/>
  <c r="H902" i="7"/>
  <c r="N902" i="7" s="1"/>
  <c r="K902" i="7" a="1"/>
  <c r="K902" i="7" s="1"/>
  <c r="J902" i="7" a="1"/>
  <c r="J902" i="7" s="1"/>
  <c r="I910" i="7" a="1"/>
  <c r="I910" i="7" s="1"/>
  <c r="M910" i="7"/>
  <c r="H910" i="7"/>
  <c r="N910" i="7" s="1"/>
  <c r="K910" i="7" a="1"/>
  <c r="K910" i="7" s="1"/>
  <c r="J910" i="7" a="1"/>
  <c r="J910" i="7" s="1"/>
  <c r="I918" i="7" a="1"/>
  <c r="I918" i="7" s="1"/>
  <c r="M918" i="7"/>
  <c r="H918" i="7"/>
  <c r="N918" i="7" s="1"/>
  <c r="K918" i="7" a="1"/>
  <c r="K918" i="7" s="1"/>
  <c r="J918" i="7" a="1"/>
  <c r="J918" i="7" s="1"/>
  <c r="I926" i="7" a="1"/>
  <c r="I926" i="7" s="1"/>
  <c r="M926" i="7"/>
  <c r="H926" i="7"/>
  <c r="N926" i="7" s="1"/>
  <c r="K926" i="7" a="1"/>
  <c r="K926" i="7" s="1"/>
  <c r="J926" i="7" a="1"/>
  <c r="J926" i="7" s="1"/>
  <c r="I934" i="7" a="1"/>
  <c r="I934" i="7" s="1"/>
  <c r="M934" i="7"/>
  <c r="H934" i="7"/>
  <c r="N934" i="7" s="1"/>
  <c r="K934" i="7" a="1"/>
  <c r="K934" i="7" s="1"/>
  <c r="J934" i="7" a="1"/>
  <c r="J934" i="7" s="1"/>
  <c r="I942" i="7" a="1"/>
  <c r="I942" i="7" s="1"/>
  <c r="M942" i="7"/>
  <c r="H942" i="7"/>
  <c r="N942" i="7" s="1"/>
  <c r="K942" i="7" a="1"/>
  <c r="K942" i="7" s="1"/>
  <c r="J942" i="7" a="1"/>
  <c r="J942" i="7" s="1"/>
  <c r="I966" i="7" a="1"/>
  <c r="I966" i="7" s="1"/>
  <c r="M966" i="7"/>
  <c r="H966" i="7"/>
  <c r="N966" i="7" s="1"/>
  <c r="K966" i="7" a="1"/>
  <c r="K966" i="7" s="1"/>
  <c r="J966" i="7" a="1"/>
  <c r="J966" i="7" s="1"/>
  <c r="L976" i="7"/>
  <c r="L980" i="7"/>
  <c r="L984" i="7"/>
  <c r="K672" i="7" a="1"/>
  <c r="K672" i="7" s="1"/>
  <c r="K680" i="7" a="1"/>
  <c r="K680" i="7" s="1"/>
  <c r="H686" i="7"/>
  <c r="N686" i="7" s="1"/>
  <c r="M686" i="7"/>
  <c r="K688" i="7" a="1"/>
  <c r="K688" i="7" s="1"/>
  <c r="H694" i="7"/>
  <c r="N694" i="7" s="1"/>
  <c r="M694" i="7"/>
  <c r="K696" i="7" a="1"/>
  <c r="K696" i="7" s="1"/>
  <c r="H702" i="7"/>
  <c r="N702" i="7" s="1"/>
  <c r="M702" i="7"/>
  <c r="K704" i="7" a="1"/>
  <c r="K704" i="7" s="1"/>
  <c r="I708" i="7" a="1"/>
  <c r="I708" i="7" s="1"/>
  <c r="H710" i="7"/>
  <c r="N710" i="7" s="1"/>
  <c r="M710" i="7"/>
  <c r="K712" i="7" a="1"/>
  <c r="K712" i="7" s="1"/>
  <c r="I716" i="7" a="1"/>
  <c r="I716" i="7" s="1"/>
  <c r="H718" i="7"/>
  <c r="N718" i="7" s="1"/>
  <c r="M718" i="7"/>
  <c r="K720" i="7" a="1"/>
  <c r="K720" i="7" s="1"/>
  <c r="I724" i="7" a="1"/>
  <c r="I724" i="7" s="1"/>
  <c r="H726" i="7"/>
  <c r="N726" i="7" s="1"/>
  <c r="M726" i="7"/>
  <c r="K728" i="7" a="1"/>
  <c r="K728" i="7" s="1"/>
  <c r="I732" i="7" a="1"/>
  <c r="I732" i="7" s="1"/>
  <c r="H734" i="7"/>
  <c r="N734" i="7" s="1"/>
  <c r="M734" i="7"/>
  <c r="K736" i="7" a="1"/>
  <c r="K736" i="7" s="1"/>
  <c r="I740" i="7" a="1"/>
  <c r="I740" i="7" s="1"/>
  <c r="H742" i="7"/>
  <c r="N742" i="7" s="1"/>
  <c r="M742" i="7"/>
  <c r="K744" i="7" a="1"/>
  <c r="K744" i="7" s="1"/>
  <c r="I748" i="7" a="1"/>
  <c r="I748" i="7" s="1"/>
  <c r="H750" i="7"/>
  <c r="N750" i="7" s="1"/>
  <c r="M750" i="7"/>
  <c r="K752" i="7" a="1"/>
  <c r="K752" i="7" s="1"/>
  <c r="I756" i="7" a="1"/>
  <c r="I756" i="7" s="1"/>
  <c r="L761" i="7"/>
  <c r="M763" i="7"/>
  <c r="H765" i="7"/>
  <c r="N765" i="7" s="1"/>
  <c r="I769" i="7" a="1"/>
  <c r="I769" i="7" s="1"/>
  <c r="H772" i="7"/>
  <c r="N772" i="7" s="1"/>
  <c r="L777" i="7"/>
  <c r="M779" i="7"/>
  <c r="H781" i="7"/>
  <c r="N781" i="7" s="1"/>
  <c r="I785" i="7" a="1"/>
  <c r="I785" i="7" s="1"/>
  <c r="H788" i="7"/>
  <c r="N788" i="7" s="1"/>
  <c r="M795" i="7"/>
  <c r="H797" i="7"/>
  <c r="N797" i="7" s="1"/>
  <c r="I801" i="7" a="1"/>
  <c r="I801" i="7" s="1"/>
  <c r="H804" i="7"/>
  <c r="N804" i="7" s="1"/>
  <c r="M811" i="7"/>
  <c r="H813" i="7"/>
  <c r="N813" i="7" s="1"/>
  <c r="I817" i="7" a="1"/>
  <c r="I817" i="7" s="1"/>
  <c r="H820" i="7"/>
  <c r="N820" i="7" s="1"/>
  <c r="M827" i="7"/>
  <c r="H829" i="7"/>
  <c r="N829" i="7" s="1"/>
  <c r="I833" i="7" a="1"/>
  <c r="I833" i="7" s="1"/>
  <c r="H836" i="7"/>
  <c r="N836" i="7" s="1"/>
  <c r="M843" i="7"/>
  <c r="H845" i="7"/>
  <c r="N845" i="7" s="1"/>
  <c r="I849" i="7" a="1"/>
  <c r="I849" i="7" s="1"/>
  <c r="H852" i="7"/>
  <c r="N852" i="7" s="1"/>
  <c r="M859" i="7"/>
  <c r="H861" i="7"/>
  <c r="N861" i="7" s="1"/>
  <c r="I865" i="7" a="1"/>
  <c r="I865" i="7" s="1"/>
  <c r="H868" i="7"/>
  <c r="N868" i="7" s="1"/>
  <c r="M875" i="7"/>
  <c r="H877" i="7"/>
  <c r="N877" i="7" s="1"/>
  <c r="I881" i="7" a="1"/>
  <c r="I881" i="7" s="1"/>
  <c r="H884" i="7"/>
  <c r="N884" i="7" s="1"/>
  <c r="K888" i="7" a="1"/>
  <c r="K888" i="7" s="1"/>
  <c r="J888" i="7" a="1"/>
  <c r="J888" i="7" s="1"/>
  <c r="I888" i="7" a="1"/>
  <c r="I888" i="7" s="1"/>
  <c r="H901" i="7"/>
  <c r="N901" i="7" s="1"/>
  <c r="J948" i="7" a="1"/>
  <c r="J948" i="7" s="1"/>
  <c r="I948" i="7" a="1"/>
  <c r="I948" i="7" s="1"/>
  <c r="M948" i="7"/>
  <c r="H948" i="7"/>
  <c r="N948" i="7" s="1"/>
  <c r="K948" i="7" a="1"/>
  <c r="K948" i="7" s="1"/>
  <c r="I974" i="7" a="1"/>
  <c r="I974" i="7" s="1"/>
  <c r="M974" i="7"/>
  <c r="H974" i="7"/>
  <c r="N974" i="7" s="1"/>
  <c r="K974" i="7" a="1"/>
  <c r="K974" i="7" s="1"/>
  <c r="J974" i="7" a="1"/>
  <c r="J974" i="7" s="1"/>
  <c r="L672" i="7"/>
  <c r="L680" i="7"/>
  <c r="L688" i="7"/>
  <c r="L696" i="7"/>
  <c r="L704" i="7"/>
  <c r="L712" i="7"/>
  <c r="L720" i="7"/>
  <c r="L728" i="7"/>
  <c r="L736" i="7"/>
  <c r="L744" i="7"/>
  <c r="L752" i="7"/>
  <c r="M761" i="7"/>
  <c r="J762" i="7" a="1"/>
  <c r="J762" i="7" s="1"/>
  <c r="M770" i="7"/>
  <c r="H770" i="7"/>
  <c r="N770" i="7" s="1"/>
  <c r="M777" i="7"/>
  <c r="J778" i="7" a="1"/>
  <c r="J778" i="7" s="1"/>
  <c r="M786" i="7"/>
  <c r="H786" i="7"/>
  <c r="N786" i="7" s="1"/>
  <c r="M793" i="7"/>
  <c r="J794" i="7" a="1"/>
  <c r="J794" i="7" s="1"/>
  <c r="H795" i="7"/>
  <c r="N795" i="7" s="1"/>
  <c r="M802" i="7"/>
  <c r="H802" i="7"/>
  <c r="N802" i="7" s="1"/>
  <c r="M809" i="7"/>
  <c r="J810" i="7" a="1"/>
  <c r="J810" i="7" s="1"/>
  <c r="H811" i="7"/>
  <c r="N811" i="7" s="1"/>
  <c r="M818" i="7"/>
  <c r="H818" i="7"/>
  <c r="N818" i="7" s="1"/>
  <c r="M825" i="7"/>
  <c r="J826" i="7" a="1"/>
  <c r="J826" i="7" s="1"/>
  <c r="H827" i="7"/>
  <c r="N827" i="7" s="1"/>
  <c r="M834" i="7"/>
  <c r="H834" i="7"/>
  <c r="N834" i="7" s="1"/>
  <c r="M841" i="7"/>
  <c r="J842" i="7" a="1"/>
  <c r="J842" i="7" s="1"/>
  <c r="H843" i="7"/>
  <c r="N843" i="7" s="1"/>
  <c r="M850" i="7"/>
  <c r="H850" i="7"/>
  <c r="N850" i="7" s="1"/>
  <c r="M857" i="7"/>
  <c r="J858" i="7" a="1"/>
  <c r="J858" i="7" s="1"/>
  <c r="H859" i="7"/>
  <c r="N859" i="7" s="1"/>
  <c r="M866" i="7"/>
  <c r="H866" i="7"/>
  <c r="N866" i="7" s="1"/>
  <c r="M873" i="7"/>
  <c r="J874" i="7" a="1"/>
  <c r="J874" i="7" s="1"/>
  <c r="H875" i="7"/>
  <c r="N875" i="7" s="1"/>
  <c r="M882" i="7"/>
  <c r="H882" i="7"/>
  <c r="N882" i="7" s="1"/>
  <c r="H888" i="7"/>
  <c r="N888" i="7" s="1"/>
  <c r="I901" i="7" a="1"/>
  <c r="I901" i="7" s="1"/>
  <c r="L904" i="7"/>
  <c r="J908" i="7" a="1"/>
  <c r="J908" i="7" s="1"/>
  <c r="I908" i="7" a="1"/>
  <c r="I908" i="7" s="1"/>
  <c r="M908" i="7"/>
  <c r="H908" i="7"/>
  <c r="N908" i="7" s="1"/>
  <c r="K908" i="7" a="1"/>
  <c r="K908" i="7" s="1"/>
  <c r="L912" i="7"/>
  <c r="J916" i="7" a="1"/>
  <c r="J916" i="7" s="1"/>
  <c r="I916" i="7" a="1"/>
  <c r="I916" i="7" s="1"/>
  <c r="M916" i="7"/>
  <c r="H916" i="7"/>
  <c r="N916" i="7" s="1"/>
  <c r="K916" i="7" a="1"/>
  <c r="K916" i="7" s="1"/>
  <c r="L920" i="7"/>
  <c r="J924" i="7" a="1"/>
  <c r="J924" i="7" s="1"/>
  <c r="I924" i="7" a="1"/>
  <c r="I924" i="7" s="1"/>
  <c r="M924" i="7"/>
  <c r="H924" i="7"/>
  <c r="N924" i="7" s="1"/>
  <c r="K924" i="7" a="1"/>
  <c r="K924" i="7" s="1"/>
  <c r="L928" i="7"/>
  <c r="J932" i="7" a="1"/>
  <c r="J932" i="7" s="1"/>
  <c r="I932" i="7" a="1"/>
  <c r="I932" i="7" s="1"/>
  <c r="M932" i="7"/>
  <c r="H932" i="7"/>
  <c r="N932" i="7" s="1"/>
  <c r="K932" i="7" a="1"/>
  <c r="K932" i="7" s="1"/>
  <c r="L936" i="7"/>
  <c r="J940" i="7" a="1"/>
  <c r="J940" i="7" s="1"/>
  <c r="I940" i="7" a="1"/>
  <c r="I940" i="7" s="1"/>
  <c r="M940" i="7"/>
  <c r="H940" i="7"/>
  <c r="N940" i="7" s="1"/>
  <c r="K940" i="7" a="1"/>
  <c r="K940" i="7" s="1"/>
  <c r="L944" i="7"/>
  <c r="M952" i="7"/>
  <c r="H952" i="7"/>
  <c r="N952" i="7" s="1"/>
  <c r="K952" i="7" a="1"/>
  <c r="K952" i="7" s="1"/>
  <c r="J952" i="7" a="1"/>
  <c r="J952" i="7" s="1"/>
  <c r="I952" i="7" a="1"/>
  <c r="I952" i="7" s="1"/>
  <c r="J956" i="7" a="1"/>
  <c r="J956" i="7" s="1"/>
  <c r="I956" i="7" a="1"/>
  <c r="I956" i="7" s="1"/>
  <c r="M956" i="7"/>
  <c r="H956" i="7"/>
  <c r="N956" i="7" s="1"/>
  <c r="K956" i="7" a="1"/>
  <c r="K956" i="7" s="1"/>
  <c r="I982" i="7" a="1"/>
  <c r="I982" i="7" s="1"/>
  <c r="M982" i="7"/>
  <c r="H982" i="7"/>
  <c r="N982" i="7" s="1"/>
  <c r="K982" i="7" a="1"/>
  <c r="K982" i="7" s="1"/>
  <c r="J982" i="7" a="1"/>
  <c r="J982" i="7" s="1"/>
  <c r="M1000" i="7"/>
  <c r="H1000" i="7"/>
  <c r="N1000" i="7" s="1"/>
  <c r="K1000" i="7" a="1"/>
  <c r="K1000" i="7" s="1"/>
  <c r="J1000" i="7" a="1"/>
  <c r="J1000" i="7" s="1"/>
  <c r="I1000" i="7" a="1"/>
  <c r="I1000" i="7" s="1"/>
  <c r="H672" i="7"/>
  <c r="N672" i="7" s="1"/>
  <c r="H680" i="7"/>
  <c r="N680" i="7" s="1"/>
  <c r="I686" i="7" a="1"/>
  <c r="I686" i="7" s="1"/>
  <c r="H688" i="7"/>
  <c r="N688" i="7" s="1"/>
  <c r="I694" i="7" a="1"/>
  <c r="I694" i="7" s="1"/>
  <c r="H696" i="7"/>
  <c r="N696" i="7" s="1"/>
  <c r="I702" i="7" a="1"/>
  <c r="I702" i="7" s="1"/>
  <c r="H704" i="7"/>
  <c r="N704" i="7" s="1"/>
  <c r="I710" i="7" a="1"/>
  <c r="I710" i="7" s="1"/>
  <c r="H712" i="7"/>
  <c r="N712" i="7" s="1"/>
  <c r="I718" i="7" a="1"/>
  <c r="I718" i="7" s="1"/>
  <c r="H720" i="7"/>
  <c r="N720" i="7" s="1"/>
  <c r="I726" i="7" a="1"/>
  <c r="I726" i="7" s="1"/>
  <c r="H728" i="7"/>
  <c r="N728" i="7" s="1"/>
  <c r="I734" i="7" a="1"/>
  <c r="I734" i="7" s="1"/>
  <c r="H736" i="7"/>
  <c r="N736" i="7" s="1"/>
  <c r="I742" i="7" a="1"/>
  <c r="I742" i="7" s="1"/>
  <c r="H744" i="7"/>
  <c r="N744" i="7" s="1"/>
  <c r="I750" i="7" a="1"/>
  <c r="I750" i="7" s="1"/>
  <c r="H752" i="7"/>
  <c r="N752" i="7" s="1"/>
  <c r="J760" i="7" a="1"/>
  <c r="J760" i="7" s="1"/>
  <c r="M766" i="7"/>
  <c r="P768" i="7"/>
  <c r="I768" i="7" a="1"/>
  <c r="I768" i="7" s="1"/>
  <c r="M768" i="7"/>
  <c r="I772" i="7" a="1"/>
  <c r="I772" i="7" s="1"/>
  <c r="J776" i="7" a="1"/>
  <c r="J776" i="7" s="1"/>
  <c r="M782" i="7"/>
  <c r="I784" i="7" a="1"/>
  <c r="I784" i="7" s="1"/>
  <c r="M784" i="7"/>
  <c r="I788" i="7" a="1"/>
  <c r="I788" i="7" s="1"/>
  <c r="J792" i="7" a="1"/>
  <c r="J792" i="7" s="1"/>
  <c r="M798" i="7"/>
  <c r="P800" i="7"/>
  <c r="I800" i="7" a="1"/>
  <c r="I800" i="7" s="1"/>
  <c r="M800" i="7"/>
  <c r="I804" i="7" a="1"/>
  <c r="I804" i="7" s="1"/>
  <c r="J808" i="7" a="1"/>
  <c r="J808" i="7" s="1"/>
  <c r="M814" i="7"/>
  <c r="P816" i="7"/>
  <c r="I816" i="7" a="1"/>
  <c r="I816" i="7" s="1"/>
  <c r="M816" i="7"/>
  <c r="I820" i="7" a="1"/>
  <c r="I820" i="7" s="1"/>
  <c r="J824" i="7" a="1"/>
  <c r="J824" i="7" s="1"/>
  <c r="M830" i="7"/>
  <c r="I832" i="7" a="1"/>
  <c r="I832" i="7" s="1"/>
  <c r="M832" i="7"/>
  <c r="I836" i="7" a="1"/>
  <c r="I836" i="7" s="1"/>
  <c r="J840" i="7" a="1"/>
  <c r="J840" i="7" s="1"/>
  <c r="M846" i="7"/>
  <c r="P848" i="7"/>
  <c r="I848" i="7" a="1"/>
  <c r="I848" i="7" s="1"/>
  <c r="M848" i="7"/>
  <c r="I852" i="7" a="1"/>
  <c r="I852" i="7" s="1"/>
  <c r="J856" i="7" a="1"/>
  <c r="J856" i="7" s="1"/>
  <c r="M862" i="7"/>
  <c r="P864" i="7"/>
  <c r="I864" i="7" a="1"/>
  <c r="I864" i="7" s="1"/>
  <c r="M864" i="7"/>
  <c r="I868" i="7" a="1"/>
  <c r="I868" i="7" s="1"/>
  <c r="J872" i="7" a="1"/>
  <c r="J872" i="7" s="1"/>
  <c r="M878" i="7"/>
  <c r="P880" i="7"/>
  <c r="I880" i="7" a="1"/>
  <c r="I880" i="7" s="1"/>
  <c r="M880" i="7"/>
  <c r="I884" i="7" a="1"/>
  <c r="I884" i="7" s="1"/>
  <c r="L886" i="7"/>
  <c r="J890" i="7" a="1"/>
  <c r="J890" i="7" s="1"/>
  <c r="I890" i="7" a="1"/>
  <c r="I890" i="7" s="1"/>
  <c r="M890" i="7"/>
  <c r="H890" i="7"/>
  <c r="N890" i="7" s="1"/>
  <c r="M896" i="7"/>
  <c r="K898" i="7" a="1"/>
  <c r="K898" i="7" s="1"/>
  <c r="J900" i="7" a="1"/>
  <c r="J900" i="7" s="1"/>
  <c r="M960" i="7"/>
  <c r="H960" i="7"/>
  <c r="N960" i="7" s="1"/>
  <c r="K960" i="7" a="1"/>
  <c r="K960" i="7" s="1"/>
  <c r="J960" i="7" a="1"/>
  <c r="J960" i="7" s="1"/>
  <c r="I960" i="7" a="1"/>
  <c r="I960" i="7" s="1"/>
  <c r="J964" i="7" a="1"/>
  <c r="J964" i="7" s="1"/>
  <c r="I964" i="7" a="1"/>
  <c r="I964" i="7" s="1"/>
  <c r="M964" i="7"/>
  <c r="H964" i="7"/>
  <c r="N964" i="7" s="1"/>
  <c r="K964" i="7" a="1"/>
  <c r="K964" i="7" s="1"/>
  <c r="L966" i="7"/>
  <c r="L1000" i="7"/>
  <c r="H954" i="7"/>
  <c r="N954" i="7" s="1"/>
  <c r="M954" i="7"/>
  <c r="H962" i="7"/>
  <c r="N962" i="7" s="1"/>
  <c r="M962" i="7"/>
  <c r="H970" i="7"/>
  <c r="N970" i="7" s="1"/>
  <c r="M970" i="7"/>
  <c r="H978" i="7"/>
  <c r="N978" i="7" s="1"/>
  <c r="M978" i="7"/>
  <c r="H986" i="7"/>
  <c r="N986" i="7" s="1"/>
  <c r="M986" i="7"/>
  <c r="K988" i="7" a="1"/>
  <c r="K988" i="7" s="1"/>
  <c r="J990" i="7" a="1"/>
  <c r="J990" i="7" s="1"/>
  <c r="H994" i="7"/>
  <c r="N994" i="7" s="1"/>
  <c r="M994" i="7"/>
  <c r="K996" i="7" a="1"/>
  <c r="K996" i="7" s="1"/>
  <c r="J998" i="7" a="1"/>
  <c r="J998" i="7" s="1"/>
  <c r="H1002" i="7"/>
  <c r="N1002" i="7" s="1"/>
  <c r="M1002" i="7"/>
  <c r="K1004" i="7" a="1"/>
  <c r="K1004" i="7" s="1"/>
  <c r="J1006" i="7" a="1"/>
  <c r="J1006" i="7" s="1"/>
  <c r="I1008" i="7" a="1"/>
  <c r="I1008" i="7" s="1"/>
  <c r="H1010" i="7"/>
  <c r="N1010" i="7" s="1"/>
  <c r="M1010" i="7"/>
  <c r="K1012" i="7" a="1"/>
  <c r="K1012" i="7" s="1"/>
  <c r="J1014" i="7" a="1"/>
  <c r="J1014" i="7" s="1"/>
  <c r="I1016" i="7" a="1"/>
  <c r="I1016" i="7" s="1"/>
  <c r="H1018" i="7"/>
  <c r="N1018" i="7" s="1"/>
  <c r="M1018" i="7"/>
  <c r="K1020" i="7" a="1"/>
  <c r="K1020" i="7" s="1"/>
  <c r="J1022" i="7" a="1"/>
  <c r="J1022" i="7" s="1"/>
  <c r="I1024" i="7" a="1"/>
  <c r="I1024" i="7" s="1"/>
  <c r="H1026" i="7"/>
  <c r="N1026" i="7" s="1"/>
  <c r="M1026" i="7"/>
  <c r="K1028" i="7" a="1"/>
  <c r="K1028" i="7" s="1"/>
  <c r="J1030" i="7" a="1"/>
  <c r="J1030" i="7" s="1"/>
  <c r="I1032" i="7" a="1"/>
  <c r="I1032" i="7" s="1"/>
  <c r="H1034" i="7"/>
  <c r="N1034" i="7" s="1"/>
  <c r="M1034" i="7"/>
  <c r="K1036" i="7" a="1"/>
  <c r="K1036" i="7" s="1"/>
  <c r="J1038" i="7" a="1"/>
  <c r="J1038" i="7" s="1"/>
  <c r="I1040" i="7" a="1"/>
  <c r="I1040" i="7" s="1"/>
  <c r="H1042" i="7"/>
  <c r="N1042" i="7" s="1"/>
  <c r="M1042" i="7"/>
  <c r="K1044" i="7" a="1"/>
  <c r="K1044" i="7" s="1"/>
  <c r="J1046" i="7" a="1"/>
  <c r="J1046" i="7" s="1"/>
  <c r="I1048" i="7" a="1"/>
  <c r="I1048" i="7" s="1"/>
  <c r="H1050" i="7"/>
  <c r="N1050" i="7" s="1"/>
  <c r="M1050" i="7"/>
  <c r="I1053" i="7" a="1"/>
  <c r="I1053" i="7" s="1"/>
  <c r="J1055" i="7" a="1"/>
  <c r="J1055" i="7" s="1"/>
  <c r="H1056" i="7"/>
  <c r="L1061" i="7"/>
  <c r="J1064" i="7" a="1"/>
  <c r="J1064" i="7" s="1"/>
  <c r="H1065" i="7"/>
  <c r="N1065" i="7" s="1"/>
  <c r="K1066" i="7" a="1"/>
  <c r="K1066" i="7" s="1"/>
  <c r="I1069" i="7" a="1"/>
  <c r="I1069" i="7" s="1"/>
  <c r="J1071" i="7" a="1"/>
  <c r="J1071" i="7" s="1"/>
  <c r="H1072" i="7"/>
  <c r="L1077" i="7"/>
  <c r="J1080" i="7" a="1"/>
  <c r="J1080" i="7" s="1"/>
  <c r="H1081" i="7"/>
  <c r="N1081" i="7" s="1"/>
  <c r="K1082" i="7" a="1"/>
  <c r="K1082" i="7" s="1"/>
  <c r="I1085" i="7" a="1"/>
  <c r="I1085" i="7" s="1"/>
  <c r="J1087" i="7" a="1"/>
  <c r="J1087" i="7" s="1"/>
  <c r="H1088" i="7"/>
  <c r="L1093" i="7"/>
  <c r="J1096" i="7" a="1"/>
  <c r="J1096" i="7" s="1"/>
  <c r="H1097" i="7"/>
  <c r="N1097" i="7" s="1"/>
  <c r="K1098" i="7" a="1"/>
  <c r="K1098" i="7" s="1"/>
  <c r="I1101" i="7" a="1"/>
  <c r="I1101" i="7" s="1"/>
  <c r="J1103" i="7" a="1"/>
  <c r="J1103" i="7" s="1"/>
  <c r="H1104" i="7"/>
  <c r="L1109" i="7"/>
  <c r="J1112" i="7" a="1"/>
  <c r="J1112" i="7" s="1"/>
  <c r="H1113" i="7"/>
  <c r="N1113" i="7" s="1"/>
  <c r="K1114" i="7" a="1"/>
  <c r="K1114" i="7" s="1"/>
  <c r="I1117" i="7" a="1"/>
  <c r="I1117" i="7" s="1"/>
  <c r="J1119" i="7" a="1"/>
  <c r="J1119" i="7" s="1"/>
  <c r="H1120" i="7"/>
  <c r="L1125" i="7"/>
  <c r="J1128" i="7" a="1"/>
  <c r="J1128" i="7" s="1"/>
  <c r="H1129" i="7"/>
  <c r="N1129" i="7" s="1"/>
  <c r="K1130" i="7" a="1"/>
  <c r="K1130" i="7" s="1"/>
  <c r="I1133" i="7" a="1"/>
  <c r="I1133" i="7" s="1"/>
  <c r="J1135" i="7" a="1"/>
  <c r="J1135" i="7" s="1"/>
  <c r="H1136" i="7"/>
  <c r="L1141" i="7"/>
  <c r="J1144" i="7" a="1"/>
  <c r="J1144" i="7" s="1"/>
  <c r="H1145" i="7"/>
  <c r="N1145" i="7" s="1"/>
  <c r="K1146" i="7" a="1"/>
  <c r="K1146" i="7" s="1"/>
  <c r="I1149" i="7" a="1"/>
  <c r="I1149" i="7" s="1"/>
  <c r="J1151" i="7" a="1"/>
  <c r="J1151" i="7" s="1"/>
  <c r="H1152" i="7"/>
  <c r="L1157" i="7"/>
  <c r="J1160" i="7" a="1"/>
  <c r="J1160" i="7" s="1"/>
  <c r="H1161" i="7"/>
  <c r="N1161" i="7" s="1"/>
  <c r="M1162" i="7"/>
  <c r="I1164" i="7" a="1"/>
  <c r="I1164" i="7" s="1"/>
  <c r="I1167" i="7" a="1"/>
  <c r="I1167" i="7" s="1"/>
  <c r="L1169" i="7"/>
  <c r="J1170" i="7" a="1"/>
  <c r="J1170" i="7" s="1"/>
  <c r="I1171" i="7" a="1"/>
  <c r="I1171" i="7" s="1"/>
  <c r="J1172" i="7" a="1"/>
  <c r="J1172" i="7" s="1"/>
  <c r="I1172" i="7" a="1"/>
  <c r="I1172" i="7" s="1"/>
  <c r="N1172" i="7"/>
  <c r="L1188" i="7"/>
  <c r="L1194" i="7"/>
  <c r="K1208" i="7" a="1"/>
  <c r="K1208" i="7" s="1"/>
  <c r="I1208" i="7" a="1"/>
  <c r="I1208" i="7" s="1"/>
  <c r="M1208" i="7"/>
  <c r="H1208" i="7"/>
  <c r="N1208" i="7" s="1"/>
  <c r="J1208" i="7" a="1"/>
  <c r="J1208" i="7" s="1"/>
  <c r="M1209" i="7"/>
  <c r="I1220" i="7" a="1"/>
  <c r="I1220" i="7" s="1"/>
  <c r="K1220" i="7" a="1"/>
  <c r="K1220" i="7" s="1"/>
  <c r="J1220" i="7" a="1"/>
  <c r="J1220" i="7" s="1"/>
  <c r="M1220" i="7"/>
  <c r="J1225" i="7" a="1"/>
  <c r="J1225" i="7" s="1"/>
  <c r="H1225" i="7"/>
  <c r="K1225" i="7" a="1"/>
  <c r="K1225" i="7" s="1"/>
  <c r="J1242" i="7" a="1"/>
  <c r="J1242" i="7" s="1"/>
  <c r="M1242" i="7"/>
  <c r="H1242" i="7"/>
  <c r="K1242" i="7" a="1"/>
  <c r="K1242" i="7" s="1"/>
  <c r="L988" i="7"/>
  <c r="L996" i="7"/>
  <c r="L1004" i="7"/>
  <c r="L1012" i="7"/>
  <c r="L1020" i="7"/>
  <c r="L1028" i="7"/>
  <c r="L1036" i="7"/>
  <c r="L1044" i="7"/>
  <c r="L1052" i="7"/>
  <c r="M1054" i="7"/>
  <c r="H1054" i="7"/>
  <c r="N1054" i="7" s="1"/>
  <c r="K1057" i="7" a="1"/>
  <c r="K1057" i="7" s="1"/>
  <c r="M1061" i="7"/>
  <c r="J1062" i="7" a="1"/>
  <c r="J1062" i="7" s="1"/>
  <c r="M1070" i="7"/>
  <c r="H1070" i="7"/>
  <c r="N1070" i="7" s="1"/>
  <c r="K1073" i="7" a="1"/>
  <c r="K1073" i="7" s="1"/>
  <c r="M1077" i="7"/>
  <c r="J1078" i="7" a="1"/>
  <c r="J1078" i="7" s="1"/>
  <c r="N1079" i="7"/>
  <c r="M1086" i="7"/>
  <c r="H1086" i="7"/>
  <c r="N1086" i="7" s="1"/>
  <c r="K1089" i="7" a="1"/>
  <c r="K1089" i="7" s="1"/>
  <c r="M1093" i="7"/>
  <c r="J1094" i="7" a="1"/>
  <c r="J1094" i="7" s="1"/>
  <c r="M1102" i="7"/>
  <c r="H1102" i="7"/>
  <c r="N1102" i="7" s="1"/>
  <c r="K1105" i="7" a="1"/>
  <c r="K1105" i="7" s="1"/>
  <c r="M1109" i="7"/>
  <c r="J1110" i="7" a="1"/>
  <c r="J1110" i="7" s="1"/>
  <c r="M1118" i="7"/>
  <c r="H1118" i="7"/>
  <c r="N1118" i="7" s="1"/>
  <c r="K1121" i="7" a="1"/>
  <c r="K1121" i="7" s="1"/>
  <c r="M1125" i="7"/>
  <c r="J1126" i="7" a="1"/>
  <c r="J1126" i="7" s="1"/>
  <c r="M1134" i="7"/>
  <c r="H1134" i="7"/>
  <c r="N1134" i="7" s="1"/>
  <c r="K1137" i="7" a="1"/>
  <c r="K1137" i="7" s="1"/>
  <c r="M1141" i="7"/>
  <c r="J1142" i="7" a="1"/>
  <c r="J1142" i="7" s="1"/>
  <c r="M1150" i="7"/>
  <c r="H1150" i="7"/>
  <c r="N1150" i="7" s="1"/>
  <c r="K1153" i="7" a="1"/>
  <c r="K1153" i="7" s="1"/>
  <c r="M1157" i="7"/>
  <c r="J1158" i="7" a="1"/>
  <c r="J1158" i="7" s="1"/>
  <c r="K1163" i="7" a="1"/>
  <c r="K1163" i="7" s="1"/>
  <c r="K1166" i="7" a="1"/>
  <c r="K1166" i="7" s="1"/>
  <c r="J1167" i="7" a="1"/>
  <c r="J1167" i="7" s="1"/>
  <c r="J1178" i="7" a="1"/>
  <c r="J1178" i="7" s="1"/>
  <c r="M1178" i="7"/>
  <c r="H1178" i="7"/>
  <c r="N1178" i="7" s="1"/>
  <c r="K1178" i="7" a="1"/>
  <c r="K1178" i="7" s="1"/>
  <c r="K1192" i="7" a="1"/>
  <c r="K1192" i="7" s="1"/>
  <c r="I1192" i="7" a="1"/>
  <c r="I1192" i="7" s="1"/>
  <c r="M1192" i="7"/>
  <c r="H1192" i="7"/>
  <c r="N1192" i="7" s="1"/>
  <c r="M1238" i="7"/>
  <c r="H1238" i="7"/>
  <c r="N1238" i="7" s="1"/>
  <c r="J1238" i="7" a="1"/>
  <c r="J1238" i="7" s="1"/>
  <c r="I1238" i="7" a="1"/>
  <c r="I1238" i="7" s="1"/>
  <c r="K1238" i="7" a="1"/>
  <c r="K1238" i="7" s="1"/>
  <c r="L1238" i="7"/>
  <c r="I954" i="7" a="1"/>
  <c r="I954" i="7" s="1"/>
  <c r="I962" i="7" a="1"/>
  <c r="I962" i="7" s="1"/>
  <c r="I970" i="7" a="1"/>
  <c r="I970" i="7" s="1"/>
  <c r="I978" i="7" a="1"/>
  <c r="I978" i="7" s="1"/>
  <c r="I986" i="7" a="1"/>
  <c r="I986" i="7" s="1"/>
  <c r="H988" i="7"/>
  <c r="N988" i="7" s="1"/>
  <c r="M988" i="7"/>
  <c r="K990" i="7" a="1"/>
  <c r="K990" i="7" s="1"/>
  <c r="I994" i="7" a="1"/>
  <c r="I994" i="7" s="1"/>
  <c r="H996" i="7"/>
  <c r="N996" i="7" s="1"/>
  <c r="M996" i="7"/>
  <c r="K998" i="7" a="1"/>
  <c r="K998" i="7" s="1"/>
  <c r="I1002" i="7" a="1"/>
  <c r="I1002" i="7" s="1"/>
  <c r="H1004" i="7"/>
  <c r="N1004" i="7" s="1"/>
  <c r="M1004" i="7"/>
  <c r="K1006" i="7" a="1"/>
  <c r="K1006" i="7" s="1"/>
  <c r="J1008" i="7" a="1"/>
  <c r="J1008" i="7" s="1"/>
  <c r="I1010" i="7" a="1"/>
  <c r="I1010" i="7" s="1"/>
  <c r="H1012" i="7"/>
  <c r="N1012" i="7" s="1"/>
  <c r="M1012" i="7"/>
  <c r="K1014" i="7" a="1"/>
  <c r="K1014" i="7" s="1"/>
  <c r="J1016" i="7" a="1"/>
  <c r="J1016" i="7" s="1"/>
  <c r="I1018" i="7" a="1"/>
  <c r="I1018" i="7" s="1"/>
  <c r="H1020" i="7"/>
  <c r="N1020" i="7" s="1"/>
  <c r="M1020" i="7"/>
  <c r="K1022" i="7" a="1"/>
  <c r="K1022" i="7" s="1"/>
  <c r="J1024" i="7" a="1"/>
  <c r="J1024" i="7" s="1"/>
  <c r="I1026" i="7" a="1"/>
  <c r="I1026" i="7" s="1"/>
  <c r="H1028" i="7"/>
  <c r="N1028" i="7" s="1"/>
  <c r="M1028" i="7"/>
  <c r="K1030" i="7" a="1"/>
  <c r="K1030" i="7" s="1"/>
  <c r="J1032" i="7" a="1"/>
  <c r="J1032" i="7" s="1"/>
  <c r="I1034" i="7" a="1"/>
  <c r="I1034" i="7" s="1"/>
  <c r="H1036" i="7"/>
  <c r="N1036" i="7" s="1"/>
  <c r="M1036" i="7"/>
  <c r="K1038" i="7" a="1"/>
  <c r="K1038" i="7" s="1"/>
  <c r="J1040" i="7" a="1"/>
  <c r="J1040" i="7" s="1"/>
  <c r="I1042" i="7" a="1"/>
  <c r="I1042" i="7" s="1"/>
  <c r="H1044" i="7"/>
  <c r="N1044" i="7" s="1"/>
  <c r="M1044" i="7"/>
  <c r="K1046" i="7" a="1"/>
  <c r="K1046" i="7" s="1"/>
  <c r="J1048" i="7" a="1"/>
  <c r="J1048" i="7" s="1"/>
  <c r="I1050" i="7" a="1"/>
  <c r="I1050" i="7" s="1"/>
  <c r="H1052" i="7"/>
  <c r="N1052" i="7" s="1"/>
  <c r="M1052" i="7"/>
  <c r="J1053" i="7" a="1"/>
  <c r="J1053" i="7" s="1"/>
  <c r="K1055" i="7" a="1"/>
  <c r="K1055" i="7" s="1"/>
  <c r="I1056" i="7" a="1"/>
  <c r="I1056" i="7" s="1"/>
  <c r="L1057" i="7"/>
  <c r="J1060" i="7" a="1"/>
  <c r="J1060" i="7" s="1"/>
  <c r="H1061" i="7"/>
  <c r="L1064" i="7"/>
  <c r="M1066" i="7"/>
  <c r="I1068" i="7" a="1"/>
  <c r="I1068" i="7" s="1"/>
  <c r="M1068" i="7"/>
  <c r="J1069" i="7" a="1"/>
  <c r="J1069" i="7" s="1"/>
  <c r="K1071" i="7" a="1"/>
  <c r="K1071" i="7" s="1"/>
  <c r="I1072" i="7" a="1"/>
  <c r="I1072" i="7" s="1"/>
  <c r="L1073" i="7"/>
  <c r="J1076" i="7" a="1"/>
  <c r="J1076" i="7" s="1"/>
  <c r="H1077" i="7"/>
  <c r="L1080" i="7"/>
  <c r="M1082" i="7"/>
  <c r="I1084" i="7" a="1"/>
  <c r="I1084" i="7" s="1"/>
  <c r="M1084" i="7"/>
  <c r="J1085" i="7" a="1"/>
  <c r="J1085" i="7" s="1"/>
  <c r="K1087" i="7" a="1"/>
  <c r="K1087" i="7" s="1"/>
  <c r="I1088" i="7" a="1"/>
  <c r="I1088" i="7" s="1"/>
  <c r="L1089" i="7"/>
  <c r="J1092" i="7" a="1"/>
  <c r="J1092" i="7" s="1"/>
  <c r="H1093" i="7"/>
  <c r="L1096" i="7"/>
  <c r="M1098" i="7"/>
  <c r="I1100" i="7" a="1"/>
  <c r="I1100" i="7" s="1"/>
  <c r="M1100" i="7"/>
  <c r="J1101" i="7" a="1"/>
  <c r="J1101" i="7" s="1"/>
  <c r="K1103" i="7" a="1"/>
  <c r="K1103" i="7" s="1"/>
  <c r="I1104" i="7" a="1"/>
  <c r="I1104" i="7" s="1"/>
  <c r="L1105" i="7"/>
  <c r="J1108" i="7" a="1"/>
  <c r="J1108" i="7" s="1"/>
  <c r="H1109" i="7"/>
  <c r="L1112" i="7"/>
  <c r="M1114" i="7"/>
  <c r="I1116" i="7" a="1"/>
  <c r="I1116" i="7" s="1"/>
  <c r="M1116" i="7"/>
  <c r="J1117" i="7" a="1"/>
  <c r="J1117" i="7" s="1"/>
  <c r="K1119" i="7" a="1"/>
  <c r="K1119" i="7" s="1"/>
  <c r="I1120" i="7" a="1"/>
  <c r="I1120" i="7" s="1"/>
  <c r="L1121" i="7"/>
  <c r="H1125" i="7"/>
  <c r="L1128" i="7"/>
  <c r="M1130" i="7"/>
  <c r="I1132" i="7" a="1"/>
  <c r="I1132" i="7" s="1"/>
  <c r="M1132" i="7"/>
  <c r="J1133" i="7" a="1"/>
  <c r="J1133" i="7" s="1"/>
  <c r="K1135" i="7" a="1"/>
  <c r="K1135" i="7" s="1"/>
  <c r="I1136" i="7" a="1"/>
  <c r="I1136" i="7" s="1"/>
  <c r="L1137" i="7"/>
  <c r="H1141" i="7"/>
  <c r="L1144" i="7"/>
  <c r="M1146" i="7"/>
  <c r="I1148" i="7" a="1"/>
  <c r="I1148" i="7" s="1"/>
  <c r="M1148" i="7"/>
  <c r="J1149" i="7" a="1"/>
  <c r="J1149" i="7" s="1"/>
  <c r="K1151" i="7" a="1"/>
  <c r="K1151" i="7" s="1"/>
  <c r="L1153" i="7"/>
  <c r="H1157" i="7"/>
  <c r="L1160" i="7"/>
  <c r="H1162" i="7"/>
  <c r="N1162" i="7" s="1"/>
  <c r="L1163" i="7"/>
  <c r="K1167" i="7" a="1"/>
  <c r="K1167" i="7" s="1"/>
  <c r="J1171" i="7" a="1"/>
  <c r="J1171" i="7" s="1"/>
  <c r="I1176" i="7" a="1"/>
  <c r="I1176" i="7" s="1"/>
  <c r="M1176" i="7"/>
  <c r="H1176" i="7"/>
  <c r="N1176" i="7" s="1"/>
  <c r="K1176" i="7" a="1"/>
  <c r="K1176" i="7" s="1"/>
  <c r="I1178" i="7" a="1"/>
  <c r="I1178" i="7" s="1"/>
  <c r="J1210" i="7" a="1"/>
  <c r="J1210" i="7" s="1"/>
  <c r="M1210" i="7"/>
  <c r="H1210" i="7"/>
  <c r="K1210" i="7" a="1"/>
  <c r="K1210" i="7" s="1"/>
  <c r="P1227" i="7"/>
  <c r="J1266" i="7" a="1"/>
  <c r="J1266" i="7" s="1"/>
  <c r="M1266" i="7"/>
  <c r="H1266" i="7"/>
  <c r="N1266" i="7" s="1"/>
  <c r="K1266" i="7" a="1"/>
  <c r="K1266" i="7" s="1"/>
  <c r="L1266" i="7"/>
  <c r="I1266" i="7" a="1"/>
  <c r="I1266" i="7" s="1"/>
  <c r="L990" i="7"/>
  <c r="L998" i="7"/>
  <c r="L1006" i="7"/>
  <c r="L1014" i="7"/>
  <c r="L1022" i="7"/>
  <c r="L1030" i="7"/>
  <c r="L1038" i="7"/>
  <c r="L1046" i="7"/>
  <c r="K1053" i="7" a="1"/>
  <c r="K1053" i="7" s="1"/>
  <c r="M1057" i="7"/>
  <c r="K1062" i="7" a="1"/>
  <c r="K1062" i="7" s="1"/>
  <c r="M1064" i="7"/>
  <c r="K1069" i="7" a="1"/>
  <c r="K1069" i="7" s="1"/>
  <c r="M1073" i="7"/>
  <c r="K1078" i="7" a="1"/>
  <c r="K1078" i="7" s="1"/>
  <c r="M1080" i="7"/>
  <c r="K1085" i="7" a="1"/>
  <c r="K1085" i="7" s="1"/>
  <c r="M1089" i="7"/>
  <c r="K1094" i="7" a="1"/>
  <c r="K1094" i="7" s="1"/>
  <c r="M1096" i="7"/>
  <c r="K1101" i="7" a="1"/>
  <c r="K1101" i="7" s="1"/>
  <c r="M1105" i="7"/>
  <c r="K1110" i="7" a="1"/>
  <c r="K1110" i="7" s="1"/>
  <c r="M1112" i="7"/>
  <c r="K1117" i="7" a="1"/>
  <c r="K1117" i="7" s="1"/>
  <c r="M1121" i="7"/>
  <c r="K1126" i="7" a="1"/>
  <c r="K1126" i="7" s="1"/>
  <c r="M1128" i="7"/>
  <c r="K1133" i="7" a="1"/>
  <c r="K1133" i="7" s="1"/>
  <c r="M1137" i="7"/>
  <c r="K1142" i="7" a="1"/>
  <c r="K1142" i="7" s="1"/>
  <c r="M1144" i="7"/>
  <c r="K1149" i="7" a="1"/>
  <c r="K1149" i="7" s="1"/>
  <c r="M1153" i="7"/>
  <c r="K1158" i="7" a="1"/>
  <c r="K1158" i="7" s="1"/>
  <c r="M1160" i="7"/>
  <c r="K1164" i="7" a="1"/>
  <c r="K1164" i="7" s="1"/>
  <c r="I1166" i="7" a="1"/>
  <c r="I1166" i="7" s="1"/>
  <c r="L1166" i="7"/>
  <c r="L1167" i="7"/>
  <c r="M1190" i="7"/>
  <c r="H1190" i="7"/>
  <c r="N1190" i="7" s="1"/>
  <c r="J1190" i="7" a="1"/>
  <c r="J1190" i="7" s="1"/>
  <c r="I1190" i="7" a="1"/>
  <c r="I1190" i="7" s="1"/>
  <c r="L1190" i="7"/>
  <c r="M1198" i="7"/>
  <c r="H1198" i="7"/>
  <c r="N1198" i="7" s="1"/>
  <c r="J1198" i="7" a="1"/>
  <c r="J1198" i="7" s="1"/>
  <c r="I1198" i="7" a="1"/>
  <c r="I1198" i="7" s="1"/>
  <c r="M1206" i="7"/>
  <c r="H1206" i="7"/>
  <c r="N1206" i="7" s="1"/>
  <c r="J1206" i="7" a="1"/>
  <c r="J1206" i="7" s="1"/>
  <c r="I1206" i="7" a="1"/>
  <c r="I1206" i="7" s="1"/>
  <c r="K1206" i="7" a="1"/>
  <c r="K1206" i="7" s="1"/>
  <c r="L1206" i="7"/>
  <c r="K1224" i="7" a="1"/>
  <c r="K1224" i="7" s="1"/>
  <c r="I1224" i="7" a="1"/>
  <c r="I1224" i="7" s="1"/>
  <c r="M1224" i="7"/>
  <c r="H1224" i="7"/>
  <c r="N1224" i="7" s="1"/>
  <c r="J1224" i="7" a="1"/>
  <c r="J1224" i="7" s="1"/>
  <c r="I1236" i="7" a="1"/>
  <c r="I1236" i="7" s="1"/>
  <c r="K1236" i="7" a="1"/>
  <c r="K1236" i="7" s="1"/>
  <c r="J1236" i="7" a="1"/>
  <c r="J1236" i="7" s="1"/>
  <c r="M1236" i="7"/>
  <c r="J1241" i="7" a="1"/>
  <c r="J1241" i="7" s="1"/>
  <c r="H1241" i="7"/>
  <c r="N1241" i="7" s="1"/>
  <c r="K1241" i="7" a="1"/>
  <c r="K1241" i="7" s="1"/>
  <c r="J954" i="7" a="1"/>
  <c r="J954" i="7" s="1"/>
  <c r="J962" i="7" a="1"/>
  <c r="J962" i="7" s="1"/>
  <c r="J970" i="7" a="1"/>
  <c r="J970" i="7" s="1"/>
  <c r="J978" i="7" a="1"/>
  <c r="J978" i="7" s="1"/>
  <c r="J986" i="7" a="1"/>
  <c r="J986" i="7" s="1"/>
  <c r="I988" i="7" a="1"/>
  <c r="I988" i="7" s="1"/>
  <c r="H990" i="7"/>
  <c r="N990" i="7" s="1"/>
  <c r="M990" i="7"/>
  <c r="J994" i="7" a="1"/>
  <c r="J994" i="7" s="1"/>
  <c r="I996" i="7" a="1"/>
  <c r="I996" i="7" s="1"/>
  <c r="H998" i="7"/>
  <c r="N998" i="7" s="1"/>
  <c r="M998" i="7"/>
  <c r="J1002" i="7" a="1"/>
  <c r="J1002" i="7" s="1"/>
  <c r="I1004" i="7" a="1"/>
  <c r="I1004" i="7" s="1"/>
  <c r="H1006" i="7"/>
  <c r="N1006" i="7" s="1"/>
  <c r="M1006" i="7"/>
  <c r="K1008" i="7" a="1"/>
  <c r="K1008" i="7" s="1"/>
  <c r="J1010" i="7" a="1"/>
  <c r="J1010" i="7" s="1"/>
  <c r="I1012" i="7" a="1"/>
  <c r="I1012" i="7" s="1"/>
  <c r="H1014" i="7"/>
  <c r="N1014" i="7" s="1"/>
  <c r="M1014" i="7"/>
  <c r="K1016" i="7" a="1"/>
  <c r="K1016" i="7" s="1"/>
  <c r="J1018" i="7" a="1"/>
  <c r="J1018" i="7" s="1"/>
  <c r="I1020" i="7" a="1"/>
  <c r="I1020" i="7" s="1"/>
  <c r="H1022" i="7"/>
  <c r="N1022" i="7" s="1"/>
  <c r="M1022" i="7"/>
  <c r="K1024" i="7" a="1"/>
  <c r="K1024" i="7" s="1"/>
  <c r="J1026" i="7" a="1"/>
  <c r="J1026" i="7" s="1"/>
  <c r="I1028" i="7" a="1"/>
  <c r="I1028" i="7" s="1"/>
  <c r="H1030" i="7"/>
  <c r="N1030" i="7" s="1"/>
  <c r="M1030" i="7"/>
  <c r="K1032" i="7" a="1"/>
  <c r="K1032" i="7" s="1"/>
  <c r="J1034" i="7" a="1"/>
  <c r="J1034" i="7" s="1"/>
  <c r="I1036" i="7" a="1"/>
  <c r="I1036" i="7" s="1"/>
  <c r="H1038" i="7"/>
  <c r="N1038" i="7" s="1"/>
  <c r="M1038" i="7"/>
  <c r="K1040" i="7" a="1"/>
  <c r="K1040" i="7" s="1"/>
  <c r="J1042" i="7" a="1"/>
  <c r="J1042" i="7" s="1"/>
  <c r="L1043" i="7"/>
  <c r="I1044" i="7" a="1"/>
  <c r="I1044" i="7" s="1"/>
  <c r="H1046" i="7"/>
  <c r="N1046" i="7" s="1"/>
  <c r="M1046" i="7"/>
  <c r="K1048" i="7" a="1"/>
  <c r="K1048" i="7" s="1"/>
  <c r="L1051" i="7"/>
  <c r="I1052" i="7" a="1"/>
  <c r="I1052" i="7" s="1"/>
  <c r="L1053" i="7"/>
  <c r="M1055" i="7"/>
  <c r="H1057" i="7"/>
  <c r="N1057" i="7" s="1"/>
  <c r="K1058" i="7" a="1"/>
  <c r="K1058" i="7" s="1"/>
  <c r="I1061" i="7" a="1"/>
  <c r="I1061" i="7" s="1"/>
  <c r="H1064" i="7"/>
  <c r="L1069" i="7"/>
  <c r="M1071" i="7"/>
  <c r="H1073" i="7"/>
  <c r="N1073" i="7" s="1"/>
  <c r="K1074" i="7" a="1"/>
  <c r="K1074" i="7" s="1"/>
  <c r="I1077" i="7" a="1"/>
  <c r="I1077" i="7" s="1"/>
  <c r="H1080" i="7"/>
  <c r="L1085" i="7"/>
  <c r="M1087" i="7"/>
  <c r="H1089" i="7"/>
  <c r="N1089" i="7" s="1"/>
  <c r="K1090" i="7" a="1"/>
  <c r="K1090" i="7" s="1"/>
  <c r="I1093" i="7" a="1"/>
  <c r="I1093" i="7" s="1"/>
  <c r="H1096" i="7"/>
  <c r="L1101" i="7"/>
  <c r="M1103" i="7"/>
  <c r="H1105" i="7"/>
  <c r="N1105" i="7" s="1"/>
  <c r="K1106" i="7" a="1"/>
  <c r="K1106" i="7" s="1"/>
  <c r="I1109" i="7" a="1"/>
  <c r="I1109" i="7" s="1"/>
  <c r="H1112" i="7"/>
  <c r="L1117" i="7"/>
  <c r="M1119" i="7"/>
  <c r="H1121" i="7"/>
  <c r="N1121" i="7" s="1"/>
  <c r="I1125" i="7" a="1"/>
  <c r="I1125" i="7" s="1"/>
  <c r="H1128" i="7"/>
  <c r="L1133" i="7"/>
  <c r="M1135" i="7"/>
  <c r="H1137" i="7"/>
  <c r="N1137" i="7" s="1"/>
  <c r="I1141" i="7" a="1"/>
  <c r="I1141" i="7" s="1"/>
  <c r="H1144" i="7"/>
  <c r="L1149" i="7"/>
  <c r="M1151" i="7"/>
  <c r="H1153" i="7"/>
  <c r="N1153" i="7" s="1"/>
  <c r="I1157" i="7" a="1"/>
  <c r="I1157" i="7" s="1"/>
  <c r="H1160" i="7"/>
  <c r="I1162" i="7" a="1"/>
  <c r="I1162" i="7" s="1"/>
  <c r="H1166" i="7"/>
  <c r="N1166" i="7" s="1"/>
  <c r="M1167" i="7"/>
  <c r="K1170" i="7" a="1"/>
  <c r="K1170" i="7" s="1"/>
  <c r="I1188" i="7" a="1"/>
  <c r="I1188" i="7" s="1"/>
  <c r="K1188" i="7" a="1"/>
  <c r="K1188" i="7" s="1"/>
  <c r="J1188" i="7" a="1"/>
  <c r="J1188" i="7" s="1"/>
  <c r="N1197" i="7"/>
  <c r="P1197" i="7"/>
  <c r="H1236" i="7"/>
  <c r="N1236" i="7" s="1"/>
  <c r="I1241" i="7" a="1"/>
  <c r="I1241" i="7" s="1"/>
  <c r="L1008" i="7"/>
  <c r="L1016" i="7"/>
  <c r="L1024" i="7"/>
  <c r="L1032" i="7"/>
  <c r="L1040" i="7"/>
  <c r="L1048" i="7"/>
  <c r="M1053" i="7"/>
  <c r="M1062" i="7"/>
  <c r="H1062" i="7"/>
  <c r="N1062" i="7" s="1"/>
  <c r="M1069" i="7"/>
  <c r="M1078" i="7"/>
  <c r="H1078" i="7"/>
  <c r="N1078" i="7" s="1"/>
  <c r="M1085" i="7"/>
  <c r="M1094" i="7"/>
  <c r="H1094" i="7"/>
  <c r="N1094" i="7" s="1"/>
  <c r="M1101" i="7"/>
  <c r="N1103" i="7"/>
  <c r="M1110" i="7"/>
  <c r="H1110" i="7"/>
  <c r="N1110" i="7" s="1"/>
  <c r="M1117" i="7"/>
  <c r="M1126" i="7"/>
  <c r="H1126" i="7"/>
  <c r="N1126" i="7" s="1"/>
  <c r="M1133" i="7"/>
  <c r="M1142" i="7"/>
  <c r="H1142" i="7"/>
  <c r="N1142" i="7" s="1"/>
  <c r="M1149" i="7"/>
  <c r="M1158" i="7"/>
  <c r="H1158" i="7"/>
  <c r="N1158" i="7" s="1"/>
  <c r="J1164" i="7" a="1"/>
  <c r="J1164" i="7" s="1"/>
  <c r="L1164" i="7"/>
  <c r="J1194" i="7" a="1"/>
  <c r="J1194" i="7" s="1"/>
  <c r="M1194" i="7"/>
  <c r="H1194" i="7"/>
  <c r="N1194" i="7" s="1"/>
  <c r="K1194" i="7" a="1"/>
  <c r="K1194" i="7" s="1"/>
  <c r="I1204" i="7" a="1"/>
  <c r="I1204" i="7" s="1"/>
  <c r="K1204" i="7" a="1"/>
  <c r="K1204" i="7" s="1"/>
  <c r="J1204" i="7" a="1"/>
  <c r="J1204" i="7" s="1"/>
  <c r="M1204" i="7"/>
  <c r="J1209" i="7" a="1"/>
  <c r="J1209" i="7" s="1"/>
  <c r="H1209" i="7"/>
  <c r="N1209" i="7" s="1"/>
  <c r="K1209" i="7" a="1"/>
  <c r="K1209" i="7" s="1"/>
  <c r="J1226" i="7" a="1"/>
  <c r="J1226" i="7" s="1"/>
  <c r="M1226" i="7"/>
  <c r="H1226" i="7"/>
  <c r="N1226" i="7" s="1"/>
  <c r="K1226" i="7" a="1"/>
  <c r="K1226" i="7" s="1"/>
  <c r="K954" i="7" a="1"/>
  <c r="K954" i="7" s="1"/>
  <c r="K962" i="7" a="1"/>
  <c r="K962" i="7" s="1"/>
  <c r="K970" i="7" a="1"/>
  <c r="K970" i="7" s="1"/>
  <c r="K978" i="7" a="1"/>
  <c r="K978" i="7" s="1"/>
  <c r="K986" i="7" a="1"/>
  <c r="K986" i="7" s="1"/>
  <c r="I990" i="7" a="1"/>
  <c r="I990" i="7" s="1"/>
  <c r="K994" i="7" a="1"/>
  <c r="K994" i="7" s="1"/>
  <c r="I998" i="7" a="1"/>
  <c r="I998" i="7" s="1"/>
  <c r="K1002" i="7" a="1"/>
  <c r="K1002" i="7" s="1"/>
  <c r="I1006" i="7" a="1"/>
  <c r="I1006" i="7" s="1"/>
  <c r="H1008" i="7"/>
  <c r="N1008" i="7" s="1"/>
  <c r="K1010" i="7" a="1"/>
  <c r="K1010" i="7" s="1"/>
  <c r="L1013" i="7"/>
  <c r="I1014" i="7" a="1"/>
  <c r="I1014" i="7" s="1"/>
  <c r="H1016" i="7"/>
  <c r="N1016" i="7" s="1"/>
  <c r="L1021" i="7"/>
  <c r="I1022" i="7" a="1"/>
  <c r="I1022" i="7" s="1"/>
  <c r="H1024" i="7"/>
  <c r="N1024" i="7" s="1"/>
  <c r="L1029" i="7"/>
  <c r="I1030" i="7" a="1"/>
  <c r="I1030" i="7" s="1"/>
  <c r="H1032" i="7"/>
  <c r="N1032" i="7" s="1"/>
  <c r="L1037" i="7"/>
  <c r="I1038" i="7" a="1"/>
  <c r="I1038" i="7" s="1"/>
  <c r="H1040" i="7"/>
  <c r="N1040" i="7" s="1"/>
  <c r="L1045" i="7"/>
  <c r="I1046" i="7" a="1"/>
  <c r="I1046" i="7" s="1"/>
  <c r="H1048" i="7"/>
  <c r="N1048" i="7" s="1"/>
  <c r="J1052" i="7" a="1"/>
  <c r="J1052" i="7" s="1"/>
  <c r="H1053" i="7"/>
  <c r="N1053" i="7" s="1"/>
  <c r="M1058" i="7"/>
  <c r="I1060" i="7" a="1"/>
  <c r="I1060" i="7" s="1"/>
  <c r="M1060" i="7"/>
  <c r="J1061" i="7" a="1"/>
  <c r="J1061" i="7" s="1"/>
  <c r="I1064" i="7" a="1"/>
  <c r="I1064" i="7" s="1"/>
  <c r="H1069" i="7"/>
  <c r="N1069" i="7" s="1"/>
  <c r="M1074" i="7"/>
  <c r="I1076" i="7" a="1"/>
  <c r="I1076" i="7" s="1"/>
  <c r="M1076" i="7"/>
  <c r="J1077" i="7" a="1"/>
  <c r="J1077" i="7" s="1"/>
  <c r="I1080" i="7" a="1"/>
  <c r="I1080" i="7" s="1"/>
  <c r="H1085" i="7"/>
  <c r="N1085" i="7" s="1"/>
  <c r="M1090" i="7"/>
  <c r="I1092" i="7" a="1"/>
  <c r="I1092" i="7" s="1"/>
  <c r="M1092" i="7"/>
  <c r="J1093" i="7" a="1"/>
  <c r="J1093" i="7" s="1"/>
  <c r="I1096" i="7" a="1"/>
  <c r="I1096" i="7" s="1"/>
  <c r="H1101" i="7"/>
  <c r="N1101" i="7" s="1"/>
  <c r="M1106" i="7"/>
  <c r="I1108" i="7" a="1"/>
  <c r="I1108" i="7" s="1"/>
  <c r="M1108" i="7"/>
  <c r="J1109" i="7" a="1"/>
  <c r="J1109" i="7" s="1"/>
  <c r="I1112" i="7" a="1"/>
  <c r="I1112" i="7" s="1"/>
  <c r="H1117" i="7"/>
  <c r="N1117" i="7" s="1"/>
  <c r="M1122" i="7"/>
  <c r="I1124" i="7" a="1"/>
  <c r="I1124" i="7" s="1"/>
  <c r="M1124" i="7"/>
  <c r="J1125" i="7" a="1"/>
  <c r="J1125" i="7" s="1"/>
  <c r="I1128" i="7" a="1"/>
  <c r="I1128" i="7" s="1"/>
  <c r="H1133" i="7"/>
  <c r="N1133" i="7" s="1"/>
  <c r="M1138" i="7"/>
  <c r="I1140" i="7" a="1"/>
  <c r="I1140" i="7" s="1"/>
  <c r="M1140" i="7"/>
  <c r="J1141" i="7" a="1"/>
  <c r="J1141" i="7" s="1"/>
  <c r="I1144" i="7" a="1"/>
  <c r="I1144" i="7" s="1"/>
  <c r="H1149" i="7"/>
  <c r="N1149" i="7" s="1"/>
  <c r="M1154" i="7"/>
  <c r="I1156" i="7" a="1"/>
  <c r="I1156" i="7" s="1"/>
  <c r="M1156" i="7"/>
  <c r="J1157" i="7" a="1"/>
  <c r="J1157" i="7" s="1"/>
  <c r="I1160" i="7" a="1"/>
  <c r="I1160" i="7" s="1"/>
  <c r="J1162" i="7" a="1"/>
  <c r="J1162" i="7" s="1"/>
  <c r="H1164" i="7"/>
  <c r="N1164" i="7" s="1"/>
  <c r="H1167" i="7"/>
  <c r="N1167" i="7" s="1"/>
  <c r="I1170" i="7" a="1"/>
  <c r="I1170" i="7" s="1"/>
  <c r="I1174" i="7" a="1"/>
  <c r="I1174" i="7" s="1"/>
  <c r="L1177" i="7"/>
  <c r="K1190" i="7" a="1"/>
  <c r="K1190" i="7" s="1"/>
  <c r="I1194" i="7" a="1"/>
  <c r="I1194" i="7" s="1"/>
  <c r="K1198" i="7" a="1"/>
  <c r="K1198" i="7" s="1"/>
  <c r="H1204" i="7"/>
  <c r="N1204" i="7" s="1"/>
  <c r="I1209" i="7" a="1"/>
  <c r="I1209" i="7" s="1"/>
  <c r="M1222" i="7"/>
  <c r="H1222" i="7"/>
  <c r="N1222" i="7" s="1"/>
  <c r="J1222" i="7" a="1"/>
  <c r="J1222" i="7" s="1"/>
  <c r="I1222" i="7" a="1"/>
  <c r="I1222" i="7" s="1"/>
  <c r="K1222" i="7" a="1"/>
  <c r="K1222" i="7" s="1"/>
  <c r="L1222" i="7"/>
  <c r="I1226" i="7" a="1"/>
  <c r="I1226" i="7" s="1"/>
  <c r="K1240" i="7" a="1"/>
  <c r="K1240" i="7" s="1"/>
  <c r="I1240" i="7" a="1"/>
  <c r="I1240" i="7" s="1"/>
  <c r="M1240" i="7"/>
  <c r="H1240" i="7"/>
  <c r="N1240" i="7" s="1"/>
  <c r="J1240" i="7" a="1"/>
  <c r="J1240" i="7" s="1"/>
  <c r="H1013" i="7"/>
  <c r="H1021" i="7"/>
  <c r="H1029" i="7"/>
  <c r="H1037" i="7"/>
  <c r="I1043" i="7" a="1"/>
  <c r="I1043" i="7" s="1"/>
  <c r="H1045" i="7"/>
  <c r="I1051" i="7" a="1"/>
  <c r="I1051" i="7" s="1"/>
  <c r="K1054" i="7" a="1"/>
  <c r="K1054" i="7" s="1"/>
  <c r="M1056" i="7"/>
  <c r="H1058" i="7"/>
  <c r="N1058" i="7" s="1"/>
  <c r="H1060" i="7"/>
  <c r="N1060" i="7" s="1"/>
  <c r="I1062" i="7" a="1"/>
  <c r="I1062" i="7" s="1"/>
  <c r="K1070" i="7" a="1"/>
  <c r="K1070" i="7" s="1"/>
  <c r="M1072" i="7"/>
  <c r="H1074" i="7"/>
  <c r="N1074" i="7" s="1"/>
  <c r="H1076" i="7"/>
  <c r="N1076" i="7" s="1"/>
  <c r="I1078" i="7" a="1"/>
  <c r="I1078" i="7" s="1"/>
  <c r="K1086" i="7" a="1"/>
  <c r="K1086" i="7" s="1"/>
  <c r="M1088" i="7"/>
  <c r="H1090" i="7"/>
  <c r="N1090" i="7" s="1"/>
  <c r="H1092" i="7"/>
  <c r="N1092" i="7" s="1"/>
  <c r="I1094" i="7" a="1"/>
  <c r="I1094" i="7" s="1"/>
  <c r="K1102" i="7" a="1"/>
  <c r="K1102" i="7" s="1"/>
  <c r="M1104" i="7"/>
  <c r="H1106" i="7"/>
  <c r="N1106" i="7" s="1"/>
  <c r="H1108" i="7"/>
  <c r="N1108" i="7" s="1"/>
  <c r="I1110" i="7" a="1"/>
  <c r="I1110" i="7" s="1"/>
  <c r="K1118" i="7" a="1"/>
  <c r="K1118" i="7" s="1"/>
  <c r="M1120" i="7"/>
  <c r="H1122" i="7"/>
  <c r="N1122" i="7" s="1"/>
  <c r="H1124" i="7"/>
  <c r="N1124" i="7" s="1"/>
  <c r="I1126" i="7" a="1"/>
  <c r="I1126" i="7" s="1"/>
  <c r="K1134" i="7" a="1"/>
  <c r="K1134" i="7" s="1"/>
  <c r="M1136" i="7"/>
  <c r="H1138" i="7"/>
  <c r="N1138" i="7" s="1"/>
  <c r="H1140" i="7"/>
  <c r="N1140" i="7" s="1"/>
  <c r="I1142" i="7" a="1"/>
  <c r="I1142" i="7" s="1"/>
  <c r="K1150" i="7" a="1"/>
  <c r="K1150" i="7" s="1"/>
  <c r="M1152" i="7"/>
  <c r="H1154" i="7"/>
  <c r="N1154" i="7" s="1"/>
  <c r="H1156" i="7"/>
  <c r="N1156" i="7" s="1"/>
  <c r="I1158" i="7" a="1"/>
  <c r="I1158" i="7" s="1"/>
  <c r="L1162" i="7"/>
  <c r="J1163" i="7" a="1"/>
  <c r="J1163" i="7" s="1"/>
  <c r="J1166" i="7" a="1"/>
  <c r="J1166" i="7" s="1"/>
  <c r="H1171" i="7"/>
  <c r="N1171" i="7" s="1"/>
  <c r="H1174" i="7"/>
  <c r="N1174" i="7" s="1"/>
  <c r="L1176" i="7"/>
  <c r="M1177" i="7"/>
  <c r="M1182" i="7"/>
  <c r="H1182" i="7"/>
  <c r="N1182" i="7" s="1"/>
  <c r="J1182" i="7" a="1"/>
  <c r="J1182" i="7" s="1"/>
  <c r="I1182" i="7" a="1"/>
  <c r="I1182" i="7" s="1"/>
  <c r="H1193" i="7"/>
  <c r="K1193" i="7" a="1"/>
  <c r="K1193" i="7" s="1"/>
  <c r="L1198" i="7"/>
  <c r="L1209" i="7"/>
  <c r="L1226" i="7"/>
  <c r="L1236" i="7"/>
  <c r="M1168" i="7"/>
  <c r="H1168" i="7"/>
  <c r="K1184" i="7" a="1"/>
  <c r="K1184" i="7" s="1"/>
  <c r="I1184" i="7" a="1"/>
  <c r="I1184" i="7" s="1"/>
  <c r="M1184" i="7"/>
  <c r="H1184" i="7"/>
  <c r="N1184" i="7" s="1"/>
  <c r="J1186" i="7" a="1"/>
  <c r="J1186" i="7" s="1"/>
  <c r="M1186" i="7"/>
  <c r="H1186" i="7"/>
  <c r="K1186" i="7" a="1"/>
  <c r="K1186" i="7" s="1"/>
  <c r="K1200" i="7" a="1"/>
  <c r="K1200" i="7" s="1"/>
  <c r="I1200" i="7" a="1"/>
  <c r="I1200" i="7" s="1"/>
  <c r="M1200" i="7"/>
  <c r="H1200" i="7"/>
  <c r="N1200" i="7" s="1"/>
  <c r="J1202" i="7" a="1"/>
  <c r="J1202" i="7" s="1"/>
  <c r="M1202" i="7"/>
  <c r="H1202" i="7"/>
  <c r="K1202" i="7" a="1"/>
  <c r="K1202" i="7" s="1"/>
  <c r="K1216" i="7" a="1"/>
  <c r="K1216" i="7" s="1"/>
  <c r="I1216" i="7" a="1"/>
  <c r="I1216" i="7" s="1"/>
  <c r="M1216" i="7"/>
  <c r="H1216" i="7"/>
  <c r="N1216" i="7" s="1"/>
  <c r="J1218" i="7" a="1"/>
  <c r="J1218" i="7" s="1"/>
  <c r="M1218" i="7"/>
  <c r="H1218" i="7"/>
  <c r="K1218" i="7" a="1"/>
  <c r="K1218" i="7" s="1"/>
  <c r="K1232" i="7" a="1"/>
  <c r="K1232" i="7" s="1"/>
  <c r="I1232" i="7" a="1"/>
  <c r="I1232" i="7" s="1"/>
  <c r="M1232" i="7"/>
  <c r="H1232" i="7"/>
  <c r="N1232" i="7" s="1"/>
  <c r="J1234" i="7" a="1"/>
  <c r="J1234" i="7" s="1"/>
  <c r="M1234" i="7"/>
  <c r="H1234" i="7"/>
  <c r="K1234" i="7" a="1"/>
  <c r="K1234" i="7" s="1"/>
  <c r="K1248" i="7" a="1"/>
  <c r="K1248" i="7" s="1"/>
  <c r="I1248" i="7" a="1"/>
  <c r="I1248" i="7" s="1"/>
  <c r="M1248" i="7"/>
  <c r="H1248" i="7"/>
  <c r="N1248" i="7" s="1"/>
  <c r="J1250" i="7" a="1"/>
  <c r="J1250" i="7" s="1"/>
  <c r="M1250" i="7"/>
  <c r="H1250" i="7"/>
  <c r="K1250" i="7" a="1"/>
  <c r="K1250" i="7" s="1"/>
  <c r="H1257" i="7"/>
  <c r="M1265" i="7"/>
  <c r="H1273" i="7"/>
  <c r="M1281" i="7"/>
  <c r="H1289" i="7"/>
  <c r="M1297" i="7"/>
  <c r="H1305" i="7"/>
  <c r="M1313" i="7"/>
  <c r="H1321" i="7"/>
  <c r="J1330" i="7" a="1"/>
  <c r="J1330" i="7" s="1"/>
  <c r="I1330" i="7" a="1"/>
  <c r="I1330" i="7" s="1"/>
  <c r="M1330" i="7"/>
  <c r="H1330" i="7"/>
  <c r="N1330" i="7" s="1"/>
  <c r="K1330" i="7" a="1"/>
  <c r="K1330" i="7" s="1"/>
  <c r="K1336" i="7" a="1"/>
  <c r="K1336" i="7" s="1"/>
  <c r="J1336" i="7" a="1"/>
  <c r="J1336" i="7" s="1"/>
  <c r="I1336" i="7" a="1"/>
  <c r="I1336" i="7" s="1"/>
  <c r="M1336" i="7"/>
  <c r="H1336" i="7"/>
  <c r="N1336" i="7" s="1"/>
  <c r="M1350" i="7"/>
  <c r="H1350" i="7"/>
  <c r="N1350" i="7" s="1"/>
  <c r="K1350" i="7" a="1"/>
  <c r="K1350" i="7" s="1"/>
  <c r="J1350" i="7" a="1"/>
  <c r="J1350" i="7" s="1"/>
  <c r="I1350" i="7" a="1"/>
  <c r="I1350" i="7" s="1"/>
  <c r="J1394" i="7" a="1"/>
  <c r="J1394" i="7" s="1"/>
  <c r="I1394" i="7" a="1"/>
  <c r="I1394" i="7" s="1"/>
  <c r="M1394" i="7"/>
  <c r="H1394" i="7"/>
  <c r="N1394" i="7" s="1"/>
  <c r="K1394" i="7" a="1"/>
  <c r="K1394" i="7" s="1"/>
  <c r="K1400" i="7" a="1"/>
  <c r="K1400" i="7" s="1"/>
  <c r="J1400" i="7" a="1"/>
  <c r="J1400" i="7" s="1"/>
  <c r="I1400" i="7" a="1"/>
  <c r="I1400" i="7" s="1"/>
  <c r="M1400" i="7"/>
  <c r="H1400" i="7"/>
  <c r="N1400" i="7" s="1"/>
  <c r="M1414" i="7"/>
  <c r="H1414" i="7"/>
  <c r="N1414" i="7" s="1"/>
  <c r="K1414" i="7" a="1"/>
  <c r="K1414" i="7" s="1"/>
  <c r="J1414" i="7" a="1"/>
  <c r="J1414" i="7" s="1"/>
  <c r="I1414" i="7" a="1"/>
  <c r="I1414" i="7" s="1"/>
  <c r="K1425" i="7" a="1"/>
  <c r="K1425" i="7" s="1"/>
  <c r="K1441" i="7" a="1"/>
  <c r="K1441" i="7" s="1"/>
  <c r="K1457" i="7" a="1"/>
  <c r="K1457" i="7" s="1"/>
  <c r="K1473" i="7" a="1"/>
  <c r="K1473" i="7" s="1"/>
  <c r="P1479" i="7"/>
  <c r="K1489" i="7" a="1"/>
  <c r="K1489" i="7" s="1"/>
  <c r="Z5" i="8"/>
  <c r="Y5" i="8"/>
  <c r="Z36" i="8"/>
  <c r="Y36" i="8"/>
  <c r="H15" i="9"/>
  <c r="J15" i="9" s="1"/>
  <c r="M15" i="9" s="1"/>
  <c r="H236" i="8"/>
  <c r="M1254" i="7"/>
  <c r="H1254" i="7"/>
  <c r="N1254" i="7" s="1"/>
  <c r="J1254" i="7" a="1"/>
  <c r="J1254" i="7" s="1"/>
  <c r="I1254" i="7" a="1"/>
  <c r="I1254" i="7" s="1"/>
  <c r="K1256" i="7" a="1"/>
  <c r="K1256" i="7" s="1"/>
  <c r="I1256" i="7" a="1"/>
  <c r="I1256" i="7" s="1"/>
  <c r="M1256" i="7"/>
  <c r="H1256" i="7"/>
  <c r="N1256" i="7" s="1"/>
  <c r="M1270" i="7"/>
  <c r="H1270" i="7"/>
  <c r="N1270" i="7" s="1"/>
  <c r="J1270" i="7" a="1"/>
  <c r="J1270" i="7" s="1"/>
  <c r="I1270" i="7" a="1"/>
  <c r="I1270" i="7" s="1"/>
  <c r="K1272" i="7" a="1"/>
  <c r="K1272" i="7" s="1"/>
  <c r="I1272" i="7" a="1"/>
  <c r="I1272" i="7" s="1"/>
  <c r="M1272" i="7"/>
  <c r="H1272" i="7"/>
  <c r="N1272" i="7" s="1"/>
  <c r="P1281" i="7"/>
  <c r="M1286" i="7"/>
  <c r="H1286" i="7"/>
  <c r="N1286" i="7" s="1"/>
  <c r="J1286" i="7" a="1"/>
  <c r="J1286" i="7" s="1"/>
  <c r="I1286" i="7" a="1"/>
  <c r="I1286" i="7" s="1"/>
  <c r="K1288" i="7" a="1"/>
  <c r="K1288" i="7" s="1"/>
  <c r="I1288" i="7" a="1"/>
  <c r="I1288" i="7" s="1"/>
  <c r="M1288" i="7"/>
  <c r="H1288" i="7"/>
  <c r="N1288" i="7" s="1"/>
  <c r="P1297" i="7"/>
  <c r="P1300" i="7"/>
  <c r="M1302" i="7"/>
  <c r="H1302" i="7"/>
  <c r="N1302" i="7" s="1"/>
  <c r="J1302" i="7" a="1"/>
  <c r="J1302" i="7" s="1"/>
  <c r="I1302" i="7" a="1"/>
  <c r="I1302" i="7" s="1"/>
  <c r="K1304" i="7" a="1"/>
  <c r="K1304" i="7" s="1"/>
  <c r="I1304" i="7" a="1"/>
  <c r="I1304" i="7" s="1"/>
  <c r="M1304" i="7"/>
  <c r="H1304" i="7"/>
  <c r="N1304" i="7" s="1"/>
  <c r="M1318" i="7"/>
  <c r="H1318" i="7"/>
  <c r="N1318" i="7" s="1"/>
  <c r="J1318" i="7" a="1"/>
  <c r="J1318" i="7" s="1"/>
  <c r="I1318" i="7" a="1"/>
  <c r="I1318" i="7" s="1"/>
  <c r="K1320" i="7" a="1"/>
  <c r="K1320" i="7" s="1"/>
  <c r="I1320" i="7" a="1"/>
  <c r="I1320" i="7" s="1"/>
  <c r="M1320" i="7"/>
  <c r="H1320" i="7"/>
  <c r="N1320" i="7" s="1"/>
  <c r="J1354" i="7" a="1"/>
  <c r="J1354" i="7" s="1"/>
  <c r="I1354" i="7" a="1"/>
  <c r="I1354" i="7" s="1"/>
  <c r="M1354" i="7"/>
  <c r="H1354" i="7"/>
  <c r="N1354" i="7" s="1"/>
  <c r="K1354" i="7" a="1"/>
  <c r="K1354" i="7" s="1"/>
  <c r="K1360" i="7" a="1"/>
  <c r="K1360" i="7" s="1"/>
  <c r="J1360" i="7" a="1"/>
  <c r="J1360" i="7" s="1"/>
  <c r="I1360" i="7" a="1"/>
  <c r="I1360" i="7" s="1"/>
  <c r="M1360" i="7"/>
  <c r="H1360" i="7"/>
  <c r="N1360" i="7" s="1"/>
  <c r="M1374" i="7"/>
  <c r="H1374" i="7"/>
  <c r="N1374" i="7" s="1"/>
  <c r="K1374" i="7" a="1"/>
  <c r="K1374" i="7" s="1"/>
  <c r="J1374" i="7" a="1"/>
  <c r="J1374" i="7" s="1"/>
  <c r="I1374" i="7" a="1"/>
  <c r="I1374" i="7" s="1"/>
  <c r="J1418" i="7" a="1"/>
  <c r="J1418" i="7" s="1"/>
  <c r="I1418" i="7" a="1"/>
  <c r="I1418" i="7" s="1"/>
  <c r="M1418" i="7"/>
  <c r="H1418" i="7"/>
  <c r="N1418" i="7" s="1"/>
  <c r="K1418" i="7" a="1"/>
  <c r="K1418" i="7" s="1"/>
  <c r="Y13" i="8"/>
  <c r="Z13" i="8"/>
  <c r="Z106" i="8"/>
  <c r="Y106" i="8"/>
  <c r="J1282" i="7" a="1"/>
  <c r="J1282" i="7" s="1"/>
  <c r="M1282" i="7"/>
  <c r="H1282" i="7"/>
  <c r="N1282" i="7" s="1"/>
  <c r="K1282" i="7" a="1"/>
  <c r="K1282" i="7" s="1"/>
  <c r="J1298" i="7" a="1"/>
  <c r="J1298" i="7" s="1"/>
  <c r="M1298" i="7"/>
  <c r="H1298" i="7"/>
  <c r="N1298" i="7" s="1"/>
  <c r="K1298" i="7" a="1"/>
  <c r="K1298" i="7" s="1"/>
  <c r="J1314" i="7" a="1"/>
  <c r="J1314" i="7" s="1"/>
  <c r="M1314" i="7"/>
  <c r="H1314" i="7"/>
  <c r="N1314" i="7" s="1"/>
  <c r="K1314" i="7" a="1"/>
  <c r="K1314" i="7" s="1"/>
  <c r="M1334" i="7"/>
  <c r="H1334" i="7"/>
  <c r="N1334" i="7" s="1"/>
  <c r="K1334" i="7" a="1"/>
  <c r="K1334" i="7" s="1"/>
  <c r="J1334" i="7" a="1"/>
  <c r="J1334" i="7" s="1"/>
  <c r="I1334" i="7" a="1"/>
  <c r="I1334" i="7" s="1"/>
  <c r="J1378" i="7" a="1"/>
  <c r="J1378" i="7" s="1"/>
  <c r="I1378" i="7" a="1"/>
  <c r="I1378" i="7" s="1"/>
  <c r="M1378" i="7"/>
  <c r="H1378" i="7"/>
  <c r="N1378" i="7" s="1"/>
  <c r="K1378" i="7" a="1"/>
  <c r="K1378" i="7" s="1"/>
  <c r="K1384" i="7" a="1"/>
  <c r="K1384" i="7" s="1"/>
  <c r="J1384" i="7" a="1"/>
  <c r="J1384" i="7" s="1"/>
  <c r="I1384" i="7" a="1"/>
  <c r="I1384" i="7" s="1"/>
  <c r="M1384" i="7"/>
  <c r="H1384" i="7"/>
  <c r="N1384" i="7" s="1"/>
  <c r="M1398" i="7"/>
  <c r="H1398" i="7"/>
  <c r="N1398" i="7" s="1"/>
  <c r="K1398" i="7" a="1"/>
  <c r="K1398" i="7" s="1"/>
  <c r="J1398" i="7" a="1"/>
  <c r="J1398" i="7" s="1"/>
  <c r="I1398" i="7" a="1"/>
  <c r="I1398" i="7" s="1"/>
  <c r="Z97" i="8"/>
  <c r="Y97" i="8"/>
  <c r="J1256" i="7" a="1"/>
  <c r="J1256" i="7" s="1"/>
  <c r="J1272" i="7" a="1"/>
  <c r="J1272" i="7" s="1"/>
  <c r="I1282" i="7" a="1"/>
  <c r="I1282" i="7" s="1"/>
  <c r="J1288" i="7" a="1"/>
  <c r="J1288" i="7" s="1"/>
  <c r="I1298" i="7" a="1"/>
  <c r="I1298" i="7" s="1"/>
  <c r="J1304" i="7" a="1"/>
  <c r="J1304" i="7" s="1"/>
  <c r="I1314" i="7" a="1"/>
  <c r="I1314" i="7" s="1"/>
  <c r="J1320" i="7" a="1"/>
  <c r="J1320" i="7" s="1"/>
  <c r="J1338" i="7" a="1"/>
  <c r="J1338" i="7" s="1"/>
  <c r="I1338" i="7" a="1"/>
  <c r="I1338" i="7" s="1"/>
  <c r="M1338" i="7"/>
  <c r="H1338" i="7"/>
  <c r="N1338" i="7" s="1"/>
  <c r="K1338" i="7" a="1"/>
  <c r="K1338" i="7" s="1"/>
  <c r="K1344" i="7" a="1"/>
  <c r="K1344" i="7" s="1"/>
  <c r="J1344" i="7" a="1"/>
  <c r="J1344" i="7" s="1"/>
  <c r="I1344" i="7" a="1"/>
  <c r="I1344" i="7" s="1"/>
  <c r="M1344" i="7"/>
  <c r="H1344" i="7"/>
  <c r="N1344" i="7" s="1"/>
  <c r="M1358" i="7"/>
  <c r="H1358" i="7"/>
  <c r="N1358" i="7" s="1"/>
  <c r="K1358" i="7" a="1"/>
  <c r="K1358" i="7" s="1"/>
  <c r="J1358" i="7" a="1"/>
  <c r="J1358" i="7" s="1"/>
  <c r="I1358" i="7" a="1"/>
  <c r="I1358" i="7" s="1"/>
  <c r="J1402" i="7" a="1"/>
  <c r="J1402" i="7" s="1"/>
  <c r="I1402" i="7" a="1"/>
  <c r="I1402" i="7" s="1"/>
  <c r="M1402" i="7"/>
  <c r="H1402" i="7"/>
  <c r="N1402" i="7" s="1"/>
  <c r="K1402" i="7" a="1"/>
  <c r="K1402" i="7" s="1"/>
  <c r="K1408" i="7" a="1"/>
  <c r="K1408" i="7" s="1"/>
  <c r="J1408" i="7" a="1"/>
  <c r="J1408" i="7" s="1"/>
  <c r="I1408" i="7" a="1"/>
  <c r="I1408" i="7" s="1"/>
  <c r="M1408" i="7"/>
  <c r="H1408" i="7"/>
  <c r="N1408" i="7" s="1"/>
  <c r="P1413" i="7"/>
  <c r="N1413" i="7"/>
  <c r="M1422" i="7"/>
  <c r="H1422" i="7"/>
  <c r="N1422" i="7" s="1"/>
  <c r="L1422" i="7"/>
  <c r="K1422" i="7" a="1"/>
  <c r="K1422" i="7" s="1"/>
  <c r="M1438" i="7"/>
  <c r="H1438" i="7"/>
  <c r="N1438" i="7" s="1"/>
  <c r="L1438" i="7"/>
  <c r="K1438" i="7" a="1"/>
  <c r="K1438" i="7" s="1"/>
  <c r="M1454" i="7"/>
  <c r="H1454" i="7"/>
  <c r="N1454" i="7" s="1"/>
  <c r="L1454" i="7"/>
  <c r="K1454" i="7" a="1"/>
  <c r="K1454" i="7" s="1"/>
  <c r="M1470" i="7"/>
  <c r="H1470" i="7"/>
  <c r="N1470" i="7" s="1"/>
  <c r="L1470" i="7"/>
  <c r="K1470" i="7" a="1"/>
  <c r="K1470" i="7" s="1"/>
  <c r="M1486" i="7"/>
  <c r="H1486" i="7"/>
  <c r="N1486" i="7" s="1"/>
  <c r="L1486" i="7"/>
  <c r="K1486" i="7" a="1"/>
  <c r="K1486" i="7" s="1"/>
  <c r="Z7" i="8"/>
  <c r="Y7" i="8"/>
  <c r="J1362" i="7" a="1"/>
  <c r="J1362" i="7" s="1"/>
  <c r="I1362" i="7" a="1"/>
  <c r="I1362" i="7" s="1"/>
  <c r="M1362" i="7"/>
  <c r="H1362" i="7"/>
  <c r="N1362" i="7" s="1"/>
  <c r="K1362" i="7" a="1"/>
  <c r="K1362" i="7" s="1"/>
  <c r="K1368" i="7" a="1"/>
  <c r="K1368" i="7" s="1"/>
  <c r="J1368" i="7" a="1"/>
  <c r="J1368" i="7" s="1"/>
  <c r="I1368" i="7" a="1"/>
  <c r="I1368" i="7" s="1"/>
  <c r="M1368" i="7"/>
  <c r="H1368" i="7"/>
  <c r="N1368" i="7" s="1"/>
  <c r="M1382" i="7"/>
  <c r="H1382" i="7"/>
  <c r="N1382" i="7" s="1"/>
  <c r="K1382" i="7" a="1"/>
  <c r="K1382" i="7" s="1"/>
  <c r="J1382" i="7" a="1"/>
  <c r="J1382" i="7" s="1"/>
  <c r="I1382" i="7" a="1"/>
  <c r="I1382" i="7" s="1"/>
  <c r="M1430" i="7"/>
  <c r="H1430" i="7"/>
  <c r="N1430" i="7" s="1"/>
  <c r="I1430" i="7" a="1"/>
  <c r="I1430" i="7" s="1"/>
  <c r="L1430" i="7"/>
  <c r="M1446" i="7"/>
  <c r="H1446" i="7"/>
  <c r="N1446" i="7" s="1"/>
  <c r="I1446" i="7" a="1"/>
  <c r="I1446" i="7" s="1"/>
  <c r="L1446" i="7"/>
  <c r="M1462" i="7"/>
  <c r="H1462" i="7"/>
  <c r="N1462" i="7" s="1"/>
  <c r="I1462" i="7" a="1"/>
  <c r="I1462" i="7" s="1"/>
  <c r="L1462" i="7"/>
  <c r="M1478" i="7"/>
  <c r="H1478" i="7"/>
  <c r="N1478" i="7" s="1"/>
  <c r="I1478" i="7" a="1"/>
  <c r="I1478" i="7" s="1"/>
  <c r="L1478" i="7"/>
  <c r="M1494" i="7"/>
  <c r="H1494" i="7"/>
  <c r="N1494" i="7" s="1"/>
  <c r="I1494" i="7" a="1"/>
  <c r="I1494" i="7" s="1"/>
  <c r="L1494" i="7"/>
  <c r="Z38" i="8"/>
  <c r="Y38" i="8"/>
  <c r="Y108" i="8"/>
  <c r="Z108" i="8"/>
  <c r="Y128" i="8"/>
  <c r="Z128" i="8"/>
  <c r="Z138" i="8"/>
  <c r="Y138" i="8"/>
  <c r="H11" i="9"/>
  <c r="J11" i="9" s="1"/>
  <c r="M11" i="9" s="1"/>
  <c r="H183" i="8"/>
  <c r="I1180" i="7" a="1"/>
  <c r="I1180" i="7" s="1"/>
  <c r="K1180" i="7" a="1"/>
  <c r="K1180" i="7" s="1"/>
  <c r="J1180" i="7" a="1"/>
  <c r="J1180" i="7" s="1"/>
  <c r="I1196" i="7" a="1"/>
  <c r="I1196" i="7" s="1"/>
  <c r="K1196" i="7" a="1"/>
  <c r="K1196" i="7" s="1"/>
  <c r="J1196" i="7" a="1"/>
  <c r="J1196" i="7" s="1"/>
  <c r="P1212" i="7"/>
  <c r="I1212" i="7" a="1"/>
  <c r="I1212" i="7" s="1"/>
  <c r="K1212" i="7" a="1"/>
  <c r="K1212" i="7" s="1"/>
  <c r="J1212" i="7" a="1"/>
  <c r="J1212" i="7" s="1"/>
  <c r="I1228" i="7" a="1"/>
  <c r="I1228" i="7" s="1"/>
  <c r="K1228" i="7" a="1"/>
  <c r="K1228" i="7" s="1"/>
  <c r="J1228" i="7" a="1"/>
  <c r="J1228" i="7" s="1"/>
  <c r="I1244" i="7" a="1"/>
  <c r="I1244" i="7" s="1"/>
  <c r="K1244" i="7" a="1"/>
  <c r="K1244" i="7" s="1"/>
  <c r="J1244" i="7" a="1"/>
  <c r="J1244" i="7" s="1"/>
  <c r="L1254" i="7"/>
  <c r="L1256" i="7"/>
  <c r="M1262" i="7"/>
  <c r="H1262" i="7"/>
  <c r="N1262" i="7" s="1"/>
  <c r="J1262" i="7" a="1"/>
  <c r="J1262" i="7" s="1"/>
  <c r="I1262" i="7" a="1"/>
  <c r="I1262" i="7" s="1"/>
  <c r="K1264" i="7" a="1"/>
  <c r="K1264" i="7" s="1"/>
  <c r="I1264" i="7" a="1"/>
  <c r="I1264" i="7" s="1"/>
  <c r="M1264" i="7"/>
  <c r="H1264" i="7"/>
  <c r="N1264" i="7" s="1"/>
  <c r="I1265" i="7" a="1"/>
  <c r="I1265" i="7" s="1"/>
  <c r="L1270" i="7"/>
  <c r="L1272" i="7"/>
  <c r="M1278" i="7"/>
  <c r="H1278" i="7"/>
  <c r="N1278" i="7" s="1"/>
  <c r="J1278" i="7" a="1"/>
  <c r="J1278" i="7" s="1"/>
  <c r="I1278" i="7" a="1"/>
  <c r="I1278" i="7" s="1"/>
  <c r="K1280" i="7" a="1"/>
  <c r="K1280" i="7" s="1"/>
  <c r="I1280" i="7" a="1"/>
  <c r="I1280" i="7" s="1"/>
  <c r="M1280" i="7"/>
  <c r="H1280" i="7"/>
  <c r="N1280" i="7" s="1"/>
  <c r="I1281" i="7" a="1"/>
  <c r="I1281" i="7" s="1"/>
  <c r="L1286" i="7"/>
  <c r="L1288" i="7"/>
  <c r="P1292" i="7"/>
  <c r="M1294" i="7"/>
  <c r="H1294" i="7"/>
  <c r="N1294" i="7" s="1"/>
  <c r="J1294" i="7" a="1"/>
  <c r="J1294" i="7" s="1"/>
  <c r="I1294" i="7" a="1"/>
  <c r="I1294" i="7" s="1"/>
  <c r="K1296" i="7" a="1"/>
  <c r="K1296" i="7" s="1"/>
  <c r="I1296" i="7" a="1"/>
  <c r="I1296" i="7" s="1"/>
  <c r="M1296" i="7"/>
  <c r="H1296" i="7"/>
  <c r="N1296" i="7" s="1"/>
  <c r="I1297" i="7" a="1"/>
  <c r="I1297" i="7" s="1"/>
  <c r="L1302" i="7"/>
  <c r="L1304" i="7"/>
  <c r="P1308" i="7"/>
  <c r="M1310" i="7"/>
  <c r="H1310" i="7"/>
  <c r="N1310" i="7" s="1"/>
  <c r="J1310" i="7" a="1"/>
  <c r="J1310" i="7" s="1"/>
  <c r="I1310" i="7" a="1"/>
  <c r="I1310" i="7" s="1"/>
  <c r="K1312" i="7" a="1"/>
  <c r="K1312" i="7" s="1"/>
  <c r="I1312" i="7" a="1"/>
  <c r="I1312" i="7" s="1"/>
  <c r="M1312" i="7"/>
  <c r="H1312" i="7"/>
  <c r="N1312" i="7" s="1"/>
  <c r="I1313" i="7" a="1"/>
  <c r="I1313" i="7" s="1"/>
  <c r="L1318" i="7"/>
  <c r="L1320" i="7"/>
  <c r="M1326" i="7"/>
  <c r="H1326" i="7"/>
  <c r="N1326" i="7" s="1"/>
  <c r="J1326" i="7" a="1"/>
  <c r="J1326" i="7" s="1"/>
  <c r="I1326" i="7" a="1"/>
  <c r="I1326" i="7" s="1"/>
  <c r="K1328" i="7" a="1"/>
  <c r="K1328" i="7" s="1"/>
  <c r="J1328" i="7" a="1"/>
  <c r="J1328" i="7" s="1"/>
  <c r="I1328" i="7" a="1"/>
  <c r="I1328" i="7" s="1"/>
  <c r="M1328" i="7"/>
  <c r="H1328" i="7"/>
  <c r="N1328" i="7" s="1"/>
  <c r="L1334" i="7"/>
  <c r="M1342" i="7"/>
  <c r="H1342" i="7"/>
  <c r="N1342" i="7" s="1"/>
  <c r="K1342" i="7" a="1"/>
  <c r="K1342" i="7" s="1"/>
  <c r="J1342" i="7" a="1"/>
  <c r="J1342" i="7" s="1"/>
  <c r="I1342" i="7" a="1"/>
  <c r="I1342" i="7" s="1"/>
  <c r="L1378" i="7"/>
  <c r="L1384" i="7"/>
  <c r="J1386" i="7" a="1"/>
  <c r="J1386" i="7" s="1"/>
  <c r="I1386" i="7" a="1"/>
  <c r="I1386" i="7" s="1"/>
  <c r="M1386" i="7"/>
  <c r="H1386" i="7"/>
  <c r="N1386" i="7" s="1"/>
  <c r="K1386" i="7" a="1"/>
  <c r="K1386" i="7" s="1"/>
  <c r="K1392" i="7" a="1"/>
  <c r="K1392" i="7" s="1"/>
  <c r="J1392" i="7" a="1"/>
  <c r="J1392" i="7" s="1"/>
  <c r="I1392" i="7" a="1"/>
  <c r="I1392" i="7" s="1"/>
  <c r="M1392" i="7"/>
  <c r="H1392" i="7"/>
  <c r="N1392" i="7" s="1"/>
  <c r="L1398" i="7"/>
  <c r="M1406" i="7"/>
  <c r="H1406" i="7"/>
  <c r="N1406" i="7" s="1"/>
  <c r="K1406" i="7" a="1"/>
  <c r="K1406" i="7" s="1"/>
  <c r="J1406" i="7" a="1"/>
  <c r="J1406" i="7" s="1"/>
  <c r="I1406" i="7" a="1"/>
  <c r="I1406" i="7" s="1"/>
  <c r="J1422" i="7" a="1"/>
  <c r="J1422" i="7" s="1"/>
  <c r="J1430" i="7" a="1"/>
  <c r="J1430" i="7" s="1"/>
  <c r="K1432" i="7" a="1"/>
  <c r="K1432" i="7" s="1"/>
  <c r="L1432" i="7"/>
  <c r="J1432" i="7" a="1"/>
  <c r="J1432" i="7" s="1"/>
  <c r="I1432" i="7" a="1"/>
  <c r="I1432" i="7" s="1"/>
  <c r="H1432" i="7"/>
  <c r="J1438" i="7" a="1"/>
  <c r="J1438" i="7" s="1"/>
  <c r="J1446" i="7" a="1"/>
  <c r="J1446" i="7" s="1"/>
  <c r="K1448" i="7" a="1"/>
  <c r="K1448" i="7" s="1"/>
  <c r="L1448" i="7"/>
  <c r="J1448" i="7" a="1"/>
  <c r="J1448" i="7" s="1"/>
  <c r="I1448" i="7" a="1"/>
  <c r="I1448" i="7" s="1"/>
  <c r="H1448" i="7"/>
  <c r="J1454" i="7" a="1"/>
  <c r="J1454" i="7" s="1"/>
  <c r="J1462" i="7" a="1"/>
  <c r="J1462" i="7" s="1"/>
  <c r="K1464" i="7" a="1"/>
  <c r="K1464" i="7" s="1"/>
  <c r="L1464" i="7"/>
  <c r="J1464" i="7" a="1"/>
  <c r="J1464" i="7" s="1"/>
  <c r="I1464" i="7" a="1"/>
  <c r="I1464" i="7" s="1"/>
  <c r="H1464" i="7"/>
  <c r="J1470" i="7" a="1"/>
  <c r="J1470" i="7" s="1"/>
  <c r="J1478" i="7" a="1"/>
  <c r="J1478" i="7" s="1"/>
  <c r="K1480" i="7" a="1"/>
  <c r="K1480" i="7" s="1"/>
  <c r="L1480" i="7"/>
  <c r="J1480" i="7" a="1"/>
  <c r="J1480" i="7" s="1"/>
  <c r="I1480" i="7" a="1"/>
  <c r="I1480" i="7" s="1"/>
  <c r="H1480" i="7"/>
  <c r="J1486" i="7" a="1"/>
  <c r="J1486" i="7" s="1"/>
  <c r="J1494" i="7" a="1"/>
  <c r="J1494" i="7" s="1"/>
  <c r="K1496" i="7" a="1"/>
  <c r="K1496" i="7" s="1"/>
  <c r="L1496" i="7"/>
  <c r="J1496" i="7" a="1"/>
  <c r="J1496" i="7" s="1"/>
  <c r="I1496" i="7" a="1"/>
  <c r="I1496" i="7" s="1"/>
  <c r="H1496" i="7"/>
  <c r="Z15" i="8"/>
  <c r="Y15" i="8"/>
  <c r="Z60" i="8"/>
  <c r="Y60" i="8"/>
  <c r="Z145" i="8"/>
  <c r="Y145" i="8"/>
  <c r="J1258" i="7" a="1"/>
  <c r="J1258" i="7" s="1"/>
  <c r="M1258" i="7"/>
  <c r="H1258" i="7"/>
  <c r="N1258" i="7" s="1"/>
  <c r="K1258" i="7" a="1"/>
  <c r="K1258" i="7" s="1"/>
  <c r="J1274" i="7" a="1"/>
  <c r="J1274" i="7" s="1"/>
  <c r="M1274" i="7"/>
  <c r="H1274" i="7"/>
  <c r="N1274" i="7" s="1"/>
  <c r="K1274" i="7" a="1"/>
  <c r="K1274" i="7" s="1"/>
  <c r="P1277" i="7"/>
  <c r="N1277" i="7"/>
  <c r="L1282" i="7"/>
  <c r="J1290" i="7" a="1"/>
  <c r="J1290" i="7" s="1"/>
  <c r="M1290" i="7"/>
  <c r="H1290" i="7"/>
  <c r="N1290" i="7" s="1"/>
  <c r="K1290" i="7" a="1"/>
  <c r="K1290" i="7" s="1"/>
  <c r="L1298" i="7"/>
  <c r="J1306" i="7" a="1"/>
  <c r="J1306" i="7" s="1"/>
  <c r="M1306" i="7"/>
  <c r="H1306" i="7"/>
  <c r="N1306" i="7" s="1"/>
  <c r="K1306" i="7" a="1"/>
  <c r="K1306" i="7" s="1"/>
  <c r="L1314" i="7"/>
  <c r="J1322" i="7" a="1"/>
  <c r="J1322" i="7" s="1"/>
  <c r="M1322" i="7"/>
  <c r="H1322" i="7"/>
  <c r="N1322" i="7" s="1"/>
  <c r="K1322" i="7" a="1"/>
  <c r="K1322" i="7" s="1"/>
  <c r="J1346" i="7" a="1"/>
  <c r="J1346" i="7" s="1"/>
  <c r="I1346" i="7" a="1"/>
  <c r="I1346" i="7" s="1"/>
  <c r="M1346" i="7"/>
  <c r="H1346" i="7"/>
  <c r="N1346" i="7" s="1"/>
  <c r="K1346" i="7" a="1"/>
  <c r="K1346" i="7" s="1"/>
  <c r="K1352" i="7" a="1"/>
  <c r="K1352" i="7" s="1"/>
  <c r="J1352" i="7" a="1"/>
  <c r="J1352" i="7" s="1"/>
  <c r="I1352" i="7" a="1"/>
  <c r="I1352" i="7" s="1"/>
  <c r="M1352" i="7"/>
  <c r="H1352" i="7"/>
  <c r="N1352" i="7" s="1"/>
  <c r="M1366" i="7"/>
  <c r="H1366" i="7"/>
  <c r="N1366" i="7" s="1"/>
  <c r="K1366" i="7" a="1"/>
  <c r="K1366" i="7" s="1"/>
  <c r="J1366" i="7" a="1"/>
  <c r="J1366" i="7" s="1"/>
  <c r="I1366" i="7" a="1"/>
  <c r="I1366" i="7" s="1"/>
  <c r="J1410" i="7" a="1"/>
  <c r="J1410" i="7" s="1"/>
  <c r="I1410" i="7" a="1"/>
  <c r="I1410" i="7" s="1"/>
  <c r="M1410" i="7"/>
  <c r="H1410" i="7"/>
  <c r="N1410" i="7" s="1"/>
  <c r="K1410" i="7" a="1"/>
  <c r="K1410" i="7" s="1"/>
  <c r="K1416" i="7" a="1"/>
  <c r="K1416" i="7" s="1"/>
  <c r="J1416" i="7" a="1"/>
  <c r="J1416" i="7" s="1"/>
  <c r="I1416" i="7" a="1"/>
  <c r="I1416" i="7" s="1"/>
  <c r="M1416" i="7"/>
  <c r="H1416" i="7"/>
  <c r="N1416" i="7" s="1"/>
  <c r="L1425" i="7"/>
  <c r="J1425" i="7" a="1"/>
  <c r="J1425" i="7" s="1"/>
  <c r="H1425" i="7"/>
  <c r="N1425" i="7" s="1"/>
  <c r="K1430" i="7" a="1"/>
  <c r="K1430" i="7" s="1"/>
  <c r="L1441" i="7"/>
  <c r="J1441" i="7" a="1"/>
  <c r="J1441" i="7" s="1"/>
  <c r="H1441" i="7"/>
  <c r="N1441" i="7" s="1"/>
  <c r="K1446" i="7" a="1"/>
  <c r="K1446" i="7" s="1"/>
  <c r="L1457" i="7"/>
  <c r="J1457" i="7" a="1"/>
  <c r="J1457" i="7" s="1"/>
  <c r="H1457" i="7"/>
  <c r="N1457" i="7" s="1"/>
  <c r="K1462" i="7" a="1"/>
  <c r="K1462" i="7" s="1"/>
  <c r="L1473" i="7"/>
  <c r="J1473" i="7" a="1"/>
  <c r="J1473" i="7" s="1"/>
  <c r="H1473" i="7"/>
  <c r="N1473" i="7" s="1"/>
  <c r="K1478" i="7" a="1"/>
  <c r="K1478" i="7" s="1"/>
  <c r="L1489" i="7"/>
  <c r="J1489" i="7" a="1"/>
  <c r="J1489" i="7" s="1"/>
  <c r="H1489" i="7"/>
  <c r="N1489" i="7" s="1"/>
  <c r="K1494" i="7" a="1"/>
  <c r="K1494" i="7" s="1"/>
  <c r="Z118" i="8"/>
  <c r="Y118" i="8"/>
  <c r="M1214" i="7"/>
  <c r="H1214" i="7"/>
  <c r="N1214" i="7" s="1"/>
  <c r="J1214" i="7" a="1"/>
  <c r="J1214" i="7" s="1"/>
  <c r="I1214" i="7" a="1"/>
  <c r="I1214" i="7" s="1"/>
  <c r="M1230" i="7"/>
  <c r="H1230" i="7"/>
  <c r="N1230" i="7" s="1"/>
  <c r="J1230" i="7" a="1"/>
  <c r="J1230" i="7" s="1"/>
  <c r="I1230" i="7" a="1"/>
  <c r="I1230" i="7" s="1"/>
  <c r="M1246" i="7"/>
  <c r="H1246" i="7"/>
  <c r="N1246" i="7" s="1"/>
  <c r="J1246" i="7" a="1"/>
  <c r="J1246" i="7" s="1"/>
  <c r="I1246" i="7" a="1"/>
  <c r="I1246" i="7" s="1"/>
  <c r="I1258" i="7" a="1"/>
  <c r="I1258" i="7" s="1"/>
  <c r="J1264" i="7" a="1"/>
  <c r="J1264" i="7" s="1"/>
  <c r="L1265" i="7"/>
  <c r="I1274" i="7" a="1"/>
  <c r="I1274" i="7" s="1"/>
  <c r="J1280" i="7" a="1"/>
  <c r="J1280" i="7" s="1"/>
  <c r="L1281" i="7"/>
  <c r="I1290" i="7" a="1"/>
  <c r="I1290" i="7" s="1"/>
  <c r="J1296" i="7" a="1"/>
  <c r="J1296" i="7" s="1"/>
  <c r="L1297" i="7"/>
  <c r="I1306" i="7" a="1"/>
  <c r="I1306" i="7" s="1"/>
  <c r="J1312" i="7" a="1"/>
  <c r="J1312" i="7" s="1"/>
  <c r="L1313" i="7"/>
  <c r="I1322" i="7" a="1"/>
  <c r="I1322" i="7" s="1"/>
  <c r="L1362" i="7"/>
  <c r="L1368" i="7"/>
  <c r="J1370" i="7" a="1"/>
  <c r="J1370" i="7" s="1"/>
  <c r="I1370" i="7" a="1"/>
  <c r="I1370" i="7" s="1"/>
  <c r="M1370" i="7"/>
  <c r="H1370" i="7"/>
  <c r="N1370" i="7" s="1"/>
  <c r="K1370" i="7" a="1"/>
  <c r="K1370" i="7" s="1"/>
  <c r="K1376" i="7" a="1"/>
  <c r="K1376" i="7" s="1"/>
  <c r="J1376" i="7" a="1"/>
  <c r="J1376" i="7" s="1"/>
  <c r="I1376" i="7" a="1"/>
  <c r="I1376" i="7" s="1"/>
  <c r="M1376" i="7"/>
  <c r="H1376" i="7"/>
  <c r="N1376" i="7" s="1"/>
  <c r="P1381" i="7"/>
  <c r="N1381" i="7"/>
  <c r="L1382" i="7"/>
  <c r="M1390" i="7"/>
  <c r="H1390" i="7"/>
  <c r="N1390" i="7" s="1"/>
  <c r="K1390" i="7" a="1"/>
  <c r="K1390" i="7" s="1"/>
  <c r="J1390" i="7" a="1"/>
  <c r="J1390" i="7" s="1"/>
  <c r="I1390" i="7" a="1"/>
  <c r="I1390" i="7" s="1"/>
  <c r="I1425" i="7" a="1"/>
  <c r="I1425" i="7" s="1"/>
  <c r="H1429" i="7"/>
  <c r="L1429" i="7"/>
  <c r="K1429" i="7" a="1"/>
  <c r="K1429" i="7" s="1"/>
  <c r="J1429" i="7" a="1"/>
  <c r="J1429" i="7" s="1"/>
  <c r="I1429" i="7" a="1"/>
  <c r="I1429" i="7" s="1"/>
  <c r="J1437" i="7" a="1"/>
  <c r="J1437" i="7" s="1"/>
  <c r="I1437" i="7" a="1"/>
  <c r="I1437" i="7" s="1"/>
  <c r="H1437" i="7"/>
  <c r="N1437" i="7" s="1"/>
  <c r="L1437" i="7"/>
  <c r="I1441" i="7" a="1"/>
  <c r="I1441" i="7" s="1"/>
  <c r="H1445" i="7"/>
  <c r="L1445" i="7"/>
  <c r="K1445" i="7" a="1"/>
  <c r="K1445" i="7" s="1"/>
  <c r="J1445" i="7" a="1"/>
  <c r="J1445" i="7" s="1"/>
  <c r="I1445" i="7" a="1"/>
  <c r="I1445" i="7" s="1"/>
  <c r="J1453" i="7" a="1"/>
  <c r="J1453" i="7" s="1"/>
  <c r="I1453" i="7" a="1"/>
  <c r="I1453" i="7" s="1"/>
  <c r="H1453" i="7"/>
  <c r="N1453" i="7" s="1"/>
  <c r="L1453" i="7"/>
  <c r="I1457" i="7" a="1"/>
  <c r="I1457" i="7" s="1"/>
  <c r="H1461" i="7"/>
  <c r="L1461" i="7"/>
  <c r="K1461" i="7" a="1"/>
  <c r="K1461" i="7" s="1"/>
  <c r="J1461" i="7" a="1"/>
  <c r="J1461" i="7" s="1"/>
  <c r="I1461" i="7" a="1"/>
  <c r="I1461" i="7" s="1"/>
  <c r="J1469" i="7" a="1"/>
  <c r="J1469" i="7" s="1"/>
  <c r="I1469" i="7" a="1"/>
  <c r="I1469" i="7" s="1"/>
  <c r="H1469" i="7"/>
  <c r="N1469" i="7" s="1"/>
  <c r="L1469" i="7"/>
  <c r="I1473" i="7" a="1"/>
  <c r="I1473" i="7" s="1"/>
  <c r="H1477" i="7"/>
  <c r="L1477" i="7"/>
  <c r="K1477" i="7" a="1"/>
  <c r="K1477" i="7" s="1"/>
  <c r="J1477" i="7" a="1"/>
  <c r="J1477" i="7" s="1"/>
  <c r="I1477" i="7" a="1"/>
  <c r="I1477" i="7" s="1"/>
  <c r="J1485" i="7" a="1"/>
  <c r="J1485" i="7" s="1"/>
  <c r="I1485" i="7" a="1"/>
  <c r="I1485" i="7" s="1"/>
  <c r="H1485" i="7"/>
  <c r="N1485" i="7" s="1"/>
  <c r="L1485" i="7"/>
  <c r="I1489" i="7" a="1"/>
  <c r="I1489" i="7" s="1"/>
  <c r="H1493" i="7"/>
  <c r="L1493" i="7"/>
  <c r="K1493" i="7" a="1"/>
  <c r="K1493" i="7" s="1"/>
  <c r="J1493" i="7" a="1"/>
  <c r="J1493" i="7" s="1"/>
  <c r="I1493" i="7" a="1"/>
  <c r="I1493" i="7" s="1"/>
  <c r="Z49" i="8"/>
  <c r="Y49" i="8"/>
  <c r="Y140" i="8"/>
  <c r="Z140" i="8"/>
  <c r="Z306" i="8"/>
  <c r="Y306" i="8"/>
  <c r="Z310" i="8"/>
  <c r="Z317" i="8"/>
  <c r="Y317" i="8"/>
  <c r="Z349" i="8"/>
  <c r="Y349" i="8"/>
  <c r="Z363" i="8"/>
  <c r="Z394" i="8"/>
  <c r="Y394" i="8"/>
  <c r="Z421" i="8"/>
  <c r="Y421" i="8"/>
  <c r="Z428" i="8"/>
  <c r="Y484" i="8"/>
  <c r="Z805" i="8"/>
  <c r="Y805" i="8"/>
  <c r="J1252" i="7" a="1"/>
  <c r="J1252" i="7" s="1"/>
  <c r="J1260" i="7" a="1"/>
  <c r="J1260" i="7" s="1"/>
  <c r="J1268" i="7" a="1"/>
  <c r="J1268" i="7" s="1"/>
  <c r="J1276" i="7" a="1"/>
  <c r="J1276" i="7" s="1"/>
  <c r="J1284" i="7" a="1"/>
  <c r="J1284" i="7" s="1"/>
  <c r="J1292" i="7" a="1"/>
  <c r="J1292" i="7" s="1"/>
  <c r="J1300" i="7" a="1"/>
  <c r="J1300" i="7" s="1"/>
  <c r="J1308" i="7" a="1"/>
  <c r="J1308" i="7" s="1"/>
  <c r="J1316" i="7" a="1"/>
  <c r="J1316" i="7" s="1"/>
  <c r="J1324" i="7" a="1"/>
  <c r="J1324" i="7" s="1"/>
  <c r="J1332" i="7" a="1"/>
  <c r="J1332" i="7" s="1"/>
  <c r="J1340" i="7" a="1"/>
  <c r="J1340" i="7" s="1"/>
  <c r="J1348" i="7" a="1"/>
  <c r="J1348" i="7" s="1"/>
  <c r="J1356" i="7" a="1"/>
  <c r="J1356" i="7" s="1"/>
  <c r="J1364" i="7" a="1"/>
  <c r="J1364" i="7" s="1"/>
  <c r="J1372" i="7" a="1"/>
  <c r="J1372" i="7" s="1"/>
  <c r="J1380" i="7" a="1"/>
  <c r="J1380" i="7" s="1"/>
  <c r="J1388" i="7" a="1"/>
  <c r="J1388" i="7" s="1"/>
  <c r="J1396" i="7" a="1"/>
  <c r="J1396" i="7" s="1"/>
  <c r="J1404" i="7" a="1"/>
  <c r="J1404" i="7" s="1"/>
  <c r="J1412" i="7" a="1"/>
  <c r="J1412" i="7" s="1"/>
  <c r="J1420" i="7" a="1"/>
  <c r="J1420" i="7" s="1"/>
  <c r="J1424" i="7" a="1"/>
  <c r="J1424" i="7" s="1"/>
  <c r="K1426" i="7" a="1"/>
  <c r="K1426" i="7" s="1"/>
  <c r="J1431" i="7" a="1"/>
  <c r="J1431" i="7" s="1"/>
  <c r="J1440" i="7" a="1"/>
  <c r="J1440" i="7" s="1"/>
  <c r="K1442" i="7" a="1"/>
  <c r="K1442" i="7" s="1"/>
  <c r="J1447" i="7" a="1"/>
  <c r="J1447" i="7" s="1"/>
  <c r="J1456" i="7" a="1"/>
  <c r="J1456" i="7" s="1"/>
  <c r="K1458" i="7" a="1"/>
  <c r="K1458" i="7" s="1"/>
  <c r="J1463" i="7" a="1"/>
  <c r="J1463" i="7" s="1"/>
  <c r="J1472" i="7" a="1"/>
  <c r="J1472" i="7" s="1"/>
  <c r="K1474" i="7" a="1"/>
  <c r="K1474" i="7" s="1"/>
  <c r="J1479" i="7" a="1"/>
  <c r="J1479" i="7" s="1"/>
  <c r="J1488" i="7" a="1"/>
  <c r="J1488" i="7" s="1"/>
  <c r="K1490" i="7" a="1"/>
  <c r="K1490" i="7" s="1"/>
  <c r="J1495" i="7" a="1"/>
  <c r="J1495" i="7" s="1"/>
  <c r="Y163" i="8"/>
  <c r="AA163" i="8" s="1"/>
  <c r="Y168" i="8"/>
  <c r="Z170" i="8"/>
  <c r="AA170" i="8" s="1"/>
  <c r="Y175" i="8"/>
  <c r="Y189" i="8"/>
  <c r="Z191" i="8"/>
  <c r="AA191" i="8" s="1"/>
  <c r="Z198" i="8"/>
  <c r="AA198" i="8" s="1"/>
  <c r="Y215" i="8"/>
  <c r="Y218" i="8"/>
  <c r="AA218" i="8" s="1"/>
  <c r="Y232" i="8"/>
  <c r="AA232" i="8" s="1"/>
  <c r="Z237" i="8"/>
  <c r="AA237" i="8" s="1"/>
  <c r="Y240" i="8"/>
  <c r="AA240" i="8" s="1"/>
  <c r="Y243" i="8"/>
  <c r="AA243" i="8" s="1"/>
  <c r="Y252" i="8"/>
  <c r="AA252" i="8" s="1"/>
  <c r="Y283" i="8"/>
  <c r="AA283" i="8" s="1"/>
  <c r="Y291" i="8"/>
  <c r="AA291" i="8" s="1"/>
  <c r="Y295" i="8"/>
  <c r="AA295" i="8" s="1"/>
  <c r="Y303" i="8"/>
  <c r="AA303" i="8" s="1"/>
  <c r="Y310" i="8"/>
  <c r="Y315" i="8"/>
  <c r="Z320" i="8"/>
  <c r="AA320" i="8" s="1"/>
  <c r="Y347" i="8"/>
  <c r="Y363" i="8"/>
  <c r="Z387" i="8"/>
  <c r="AA387" i="8" s="1"/>
  <c r="Z397" i="8"/>
  <c r="AA397" i="8" s="1"/>
  <c r="Y402" i="8"/>
  <c r="Z405" i="8"/>
  <c r="AA405" i="8" s="1"/>
  <c r="Z411" i="8"/>
  <c r="AA411" i="8" s="1"/>
  <c r="Y428" i="8"/>
  <c r="Z447" i="8"/>
  <c r="Y447" i="8"/>
  <c r="Y450" i="8"/>
  <c r="Z468" i="8"/>
  <c r="Y468" i="8"/>
  <c r="Z475" i="8"/>
  <c r="Y475" i="8"/>
  <c r="Z484" i="8"/>
  <c r="Z563" i="8"/>
  <c r="Y563" i="8"/>
  <c r="Z595" i="8"/>
  <c r="Y595" i="8"/>
  <c r="Z627" i="8"/>
  <c r="Y627" i="8"/>
  <c r="Z659" i="8"/>
  <c r="Y659" i="8"/>
  <c r="Z691" i="8"/>
  <c r="Y691" i="8"/>
  <c r="Z723" i="8"/>
  <c r="Y723" i="8"/>
  <c r="Z755" i="8"/>
  <c r="Y755" i="8"/>
  <c r="Z787" i="8"/>
  <c r="Y787" i="8"/>
  <c r="Z821" i="8"/>
  <c r="Y821" i="8"/>
  <c r="Z168" i="8"/>
  <c r="Z175" i="8"/>
  <c r="Z189" i="8"/>
  <c r="Z215" i="8"/>
  <c r="Z300" i="8"/>
  <c r="Z315" i="8"/>
  <c r="Z347" i="8"/>
  <c r="Z358" i="8"/>
  <c r="Y358" i="8"/>
  <c r="Z368" i="8"/>
  <c r="Y368" i="8"/>
  <c r="Z382" i="8"/>
  <c r="Y382" i="8"/>
  <c r="Z402" i="8"/>
  <c r="Z450" i="8"/>
  <c r="Z462" i="8"/>
  <c r="Y462" i="8"/>
  <c r="Y489" i="8"/>
  <c r="Z495" i="8"/>
  <c r="Y495" i="8"/>
  <c r="Z837" i="8"/>
  <c r="Y837" i="8"/>
  <c r="K1252" i="7" a="1"/>
  <c r="K1252" i="7" s="1"/>
  <c r="K1260" i="7" a="1"/>
  <c r="K1260" i="7" s="1"/>
  <c r="K1268" i="7" a="1"/>
  <c r="K1268" i="7" s="1"/>
  <c r="K1276" i="7" a="1"/>
  <c r="K1276" i="7" s="1"/>
  <c r="K1284" i="7" a="1"/>
  <c r="K1284" i="7" s="1"/>
  <c r="K1292" i="7" a="1"/>
  <c r="K1292" i="7" s="1"/>
  <c r="K1300" i="7" a="1"/>
  <c r="K1300" i="7" s="1"/>
  <c r="K1308" i="7" a="1"/>
  <c r="K1308" i="7" s="1"/>
  <c r="K1316" i="7" a="1"/>
  <c r="K1316" i="7" s="1"/>
  <c r="K1324" i="7" a="1"/>
  <c r="K1324" i="7" s="1"/>
  <c r="K1332" i="7" a="1"/>
  <c r="K1332" i="7" s="1"/>
  <c r="K1340" i="7" a="1"/>
  <c r="K1340" i="7" s="1"/>
  <c r="K1348" i="7" a="1"/>
  <c r="K1348" i="7" s="1"/>
  <c r="K1356" i="7" a="1"/>
  <c r="K1356" i="7" s="1"/>
  <c r="K1364" i="7" a="1"/>
  <c r="K1364" i="7" s="1"/>
  <c r="K1372" i="7" a="1"/>
  <c r="K1372" i="7" s="1"/>
  <c r="K1380" i="7" a="1"/>
  <c r="K1380" i="7" s="1"/>
  <c r="K1388" i="7" a="1"/>
  <c r="K1388" i="7" s="1"/>
  <c r="K1396" i="7" a="1"/>
  <c r="K1396" i="7" s="1"/>
  <c r="K1404" i="7" a="1"/>
  <c r="K1404" i="7" s="1"/>
  <c r="K1412" i="7" a="1"/>
  <c r="K1412" i="7" s="1"/>
  <c r="K1420" i="7" a="1"/>
  <c r="K1420" i="7" s="1"/>
  <c r="L1424" i="7"/>
  <c r="M1426" i="7"/>
  <c r="I1428" i="7" a="1"/>
  <c r="I1428" i="7" s="1"/>
  <c r="M1428" i="7"/>
  <c r="K1431" i="7" a="1"/>
  <c r="K1431" i="7" s="1"/>
  <c r="L1433" i="7"/>
  <c r="L1440" i="7"/>
  <c r="M1442" i="7"/>
  <c r="I1444" i="7" a="1"/>
  <c r="I1444" i="7" s="1"/>
  <c r="M1444" i="7"/>
  <c r="K1447" i="7" a="1"/>
  <c r="K1447" i="7" s="1"/>
  <c r="L1449" i="7"/>
  <c r="L1456" i="7"/>
  <c r="M1458" i="7"/>
  <c r="I1460" i="7" a="1"/>
  <c r="I1460" i="7" s="1"/>
  <c r="M1460" i="7"/>
  <c r="K1463" i="7" a="1"/>
  <c r="K1463" i="7" s="1"/>
  <c r="L1465" i="7"/>
  <c r="L1472" i="7"/>
  <c r="M1474" i="7"/>
  <c r="P1476" i="7"/>
  <c r="I1476" i="7" a="1"/>
  <c r="I1476" i="7" s="1"/>
  <c r="M1476" i="7"/>
  <c r="K1479" i="7" a="1"/>
  <c r="K1479" i="7" s="1"/>
  <c r="L1481" i="7"/>
  <c r="L1488" i="7"/>
  <c r="M1490" i="7"/>
  <c r="I1492" i="7" a="1"/>
  <c r="I1492" i="7" s="1"/>
  <c r="M1492" i="7"/>
  <c r="K1495" i="7" a="1"/>
  <c r="K1495" i="7" s="1"/>
  <c r="L1497" i="7"/>
  <c r="Z529" i="8"/>
  <c r="Z531" i="8"/>
  <c r="Y529" i="8"/>
  <c r="Y531" i="8"/>
  <c r="Y19" i="8"/>
  <c r="Y27" i="8"/>
  <c r="Y29" i="8"/>
  <c r="Y55" i="8"/>
  <c r="Y57" i="8"/>
  <c r="Y73" i="8"/>
  <c r="Y79" i="8"/>
  <c r="Z89" i="8"/>
  <c r="AA89" i="8" s="1"/>
  <c r="Y102" i="8"/>
  <c r="AA102" i="8" s="1"/>
  <c r="Z126" i="8"/>
  <c r="AA126" i="8" s="1"/>
  <c r="Y134" i="8"/>
  <c r="AA134" i="8" s="1"/>
  <c r="Y154" i="8"/>
  <c r="AA154" i="8" s="1"/>
  <c r="Y161" i="8"/>
  <c r="AA161" i="8" s="1"/>
  <c r="Z184" i="8"/>
  <c r="AA184" i="8" s="1"/>
  <c r="Y194" i="8"/>
  <c r="Z210" i="8"/>
  <c r="AA210" i="8" s="1"/>
  <c r="Y216" i="8"/>
  <c r="Y241" i="8"/>
  <c r="Y260" i="8"/>
  <c r="Z262" i="8"/>
  <c r="AA262" i="8" s="1"/>
  <c r="Y270" i="8"/>
  <c r="Z279" i="8"/>
  <c r="AA279" i="8" s="1"/>
  <c r="Y300" i="8"/>
  <c r="Z307" i="8"/>
  <c r="AA307" i="8" s="1"/>
  <c r="Y329" i="8"/>
  <c r="Z333" i="8"/>
  <c r="Z337" i="8"/>
  <c r="Z340" i="8"/>
  <c r="AA340" i="8" s="1"/>
  <c r="Y356" i="8"/>
  <c r="Y366" i="8"/>
  <c r="Z371" i="8"/>
  <c r="Z374" i="8"/>
  <c r="AA374" i="8" s="1"/>
  <c r="Z379" i="8"/>
  <c r="AA379" i="8" s="1"/>
  <c r="Z392" i="8"/>
  <c r="Y392" i="8"/>
  <c r="Z416" i="8"/>
  <c r="Y416" i="8"/>
  <c r="Z435" i="8"/>
  <c r="Y435" i="8"/>
  <c r="Z442" i="8"/>
  <c r="Z469" i="8"/>
  <c r="Y469" i="8"/>
  <c r="Z476" i="8"/>
  <c r="Y476" i="8"/>
  <c r="Z485" i="8"/>
  <c r="Y485" i="8"/>
  <c r="Z489" i="8"/>
  <c r="Z555" i="8"/>
  <c r="Y555" i="8"/>
  <c r="Z587" i="8"/>
  <c r="Y587" i="8"/>
  <c r="Z619" i="8"/>
  <c r="Y619" i="8"/>
  <c r="Z651" i="8"/>
  <c r="Y651" i="8"/>
  <c r="Z683" i="8"/>
  <c r="Y683" i="8"/>
  <c r="Z715" i="8"/>
  <c r="Y715" i="8"/>
  <c r="Z747" i="8"/>
  <c r="Y747" i="8"/>
  <c r="Z779" i="8"/>
  <c r="Y779" i="8"/>
  <c r="Z853" i="8"/>
  <c r="Y853" i="8"/>
  <c r="L1252" i="7"/>
  <c r="L1260" i="7"/>
  <c r="L1268" i="7"/>
  <c r="L1276" i="7"/>
  <c r="L1284" i="7"/>
  <c r="L1292" i="7"/>
  <c r="L1300" i="7"/>
  <c r="L1308" i="7"/>
  <c r="L1316" i="7"/>
  <c r="L1324" i="7"/>
  <c r="K1329" i="7" a="1"/>
  <c r="K1329" i="7" s="1"/>
  <c r="L1332" i="7"/>
  <c r="K1337" i="7" a="1"/>
  <c r="K1337" i="7" s="1"/>
  <c r="L1340" i="7"/>
  <c r="K1345" i="7" a="1"/>
  <c r="K1345" i="7" s="1"/>
  <c r="L1348" i="7"/>
  <c r="K1353" i="7" a="1"/>
  <c r="K1353" i="7" s="1"/>
  <c r="L1356" i="7"/>
  <c r="K1361" i="7" a="1"/>
  <c r="K1361" i="7" s="1"/>
  <c r="L1364" i="7"/>
  <c r="K1369" i="7" a="1"/>
  <c r="K1369" i="7" s="1"/>
  <c r="L1372" i="7"/>
  <c r="K1377" i="7" a="1"/>
  <c r="K1377" i="7" s="1"/>
  <c r="L1380" i="7"/>
  <c r="K1385" i="7" a="1"/>
  <c r="K1385" i="7" s="1"/>
  <c r="L1388" i="7"/>
  <c r="K1393" i="7" a="1"/>
  <c r="K1393" i="7" s="1"/>
  <c r="L1396" i="7"/>
  <c r="K1401" i="7" a="1"/>
  <c r="K1401" i="7" s="1"/>
  <c r="L1404" i="7"/>
  <c r="K1409" i="7" a="1"/>
  <c r="K1409" i="7" s="1"/>
  <c r="L1412" i="7"/>
  <c r="K1417" i="7" a="1"/>
  <c r="K1417" i="7" s="1"/>
  <c r="L1420" i="7"/>
  <c r="M1424" i="7"/>
  <c r="L1431" i="7"/>
  <c r="M1440" i="7"/>
  <c r="L1447" i="7"/>
  <c r="M1456" i="7"/>
  <c r="L1463" i="7"/>
  <c r="M1472" i="7"/>
  <c r="L1479" i="7"/>
  <c r="M1488" i="7"/>
  <c r="L1495" i="7"/>
  <c r="Z19" i="8"/>
  <c r="Z27" i="8"/>
  <c r="Z29" i="8"/>
  <c r="Y31" i="8"/>
  <c r="AA31" i="8" s="1"/>
  <c r="Y46" i="8"/>
  <c r="AA46" i="8" s="1"/>
  <c r="Z55" i="8"/>
  <c r="Z57" i="8"/>
  <c r="Z73" i="8"/>
  <c r="Z79" i="8"/>
  <c r="Z194" i="8"/>
  <c r="Z216" i="8"/>
  <c r="Z241" i="8"/>
  <c r="Y246" i="8"/>
  <c r="AA246" i="8" s="1"/>
  <c r="Y253" i="8"/>
  <c r="AA253" i="8" s="1"/>
  <c r="Z258" i="8"/>
  <c r="AA258" i="8" s="1"/>
  <c r="Z260" i="8"/>
  <c r="Z265" i="8"/>
  <c r="AA265" i="8" s="1"/>
  <c r="Z270" i="8"/>
  <c r="Y277" i="8"/>
  <c r="AA277" i="8" s="1"/>
  <c r="Y284" i="8"/>
  <c r="AA284" i="8" s="1"/>
  <c r="Z304" i="8"/>
  <c r="Y304" i="8"/>
  <c r="Z311" i="8"/>
  <c r="AA311" i="8" s="1"/>
  <c r="Z329" i="8"/>
  <c r="Y333" i="8"/>
  <c r="Y337" i="8"/>
  <c r="Z356" i="8"/>
  <c r="Z364" i="8"/>
  <c r="AA364" i="8" s="1"/>
  <c r="Z366" i="8"/>
  <c r="Y371" i="8"/>
  <c r="Y390" i="8"/>
  <c r="Y398" i="8"/>
  <c r="AA398" i="8" s="1"/>
  <c r="Y414" i="8"/>
  <c r="Z419" i="8"/>
  <c r="AA419" i="8" s="1"/>
  <c r="Z436" i="8"/>
  <c r="Y436" i="8"/>
  <c r="Y442" i="8"/>
  <c r="Y445" i="8"/>
  <c r="Z451" i="8"/>
  <c r="Y451" i="8"/>
  <c r="Z470" i="8"/>
  <c r="Y470" i="8"/>
  <c r="Z479" i="8"/>
  <c r="AA479" i="8" s="1"/>
  <c r="Z496" i="8"/>
  <c r="Y496" i="8"/>
  <c r="Z519" i="8"/>
  <c r="Y519" i="8"/>
  <c r="Y812" i="8"/>
  <c r="Z812" i="8"/>
  <c r="Y828" i="8"/>
  <c r="Z828" i="8"/>
  <c r="Z869" i="8"/>
  <c r="Y869" i="8"/>
  <c r="M1431" i="7"/>
  <c r="M1447" i="7"/>
  <c r="M1463" i="7"/>
  <c r="M1479" i="7"/>
  <c r="M1495" i="7"/>
  <c r="Y301" i="8"/>
  <c r="AA301" i="8" s="1"/>
  <c r="Z308" i="8"/>
  <c r="Y308" i="8"/>
  <c r="Y316" i="8"/>
  <c r="AA316" i="8" s="1"/>
  <c r="Y348" i="8"/>
  <c r="AA348" i="8" s="1"/>
  <c r="Z390" i="8"/>
  <c r="Z404" i="8"/>
  <c r="AA404" i="8" s="1"/>
  <c r="Z409" i="8"/>
  <c r="AA409" i="8" s="1"/>
  <c r="Z414" i="8"/>
  <c r="Z445" i="8"/>
  <c r="Z460" i="8"/>
  <c r="AA460" i="8" s="1"/>
  <c r="J31" i="9"/>
  <c r="M31" i="9" s="1"/>
  <c r="Z471" i="8"/>
  <c r="AA471" i="8" s="1"/>
  <c r="Z490" i="8"/>
  <c r="Y490" i="8"/>
  <c r="Z526" i="8"/>
  <c r="Y526" i="8"/>
  <c r="Z547" i="8"/>
  <c r="Y547" i="8"/>
  <c r="Z579" i="8"/>
  <c r="Y579" i="8"/>
  <c r="Z611" i="8"/>
  <c r="Y611" i="8"/>
  <c r="Z643" i="8"/>
  <c r="Y643" i="8"/>
  <c r="Z675" i="8"/>
  <c r="Y675" i="8"/>
  <c r="Z707" i="8"/>
  <c r="Y707" i="8"/>
  <c r="Z739" i="8"/>
  <c r="Y739" i="8"/>
  <c r="Z771" i="8"/>
  <c r="Y771" i="8"/>
  <c r="Y844" i="8"/>
  <c r="Z844" i="8"/>
  <c r="Z885" i="8"/>
  <c r="Y885" i="8"/>
  <c r="Z290" i="8"/>
  <c r="Z294" i="8"/>
  <c r="Z298" i="8"/>
  <c r="Z302" i="8"/>
  <c r="Z344" i="8"/>
  <c r="Z420" i="8"/>
  <c r="Y420" i="8"/>
  <c r="Z433" i="8"/>
  <c r="Z437" i="8"/>
  <c r="Y437" i="8"/>
  <c r="Z452" i="8"/>
  <c r="Y452" i="8"/>
  <c r="J32" i="9"/>
  <c r="M32" i="9" s="1"/>
  <c r="Y860" i="8"/>
  <c r="Z860" i="8"/>
  <c r="I1252" i="7" a="1"/>
  <c r="I1252" i="7" s="1"/>
  <c r="I1260" i="7" a="1"/>
  <c r="I1260" i="7" s="1"/>
  <c r="I1268" i="7" a="1"/>
  <c r="I1268" i="7" s="1"/>
  <c r="I1276" i="7" a="1"/>
  <c r="I1276" i="7" s="1"/>
  <c r="I1284" i="7" a="1"/>
  <c r="I1284" i="7" s="1"/>
  <c r="I1292" i="7" a="1"/>
  <c r="I1292" i="7" s="1"/>
  <c r="I1300" i="7" a="1"/>
  <c r="I1300" i="7" s="1"/>
  <c r="I1308" i="7" a="1"/>
  <c r="I1308" i="7" s="1"/>
  <c r="I1316" i="7" a="1"/>
  <c r="I1316" i="7" s="1"/>
  <c r="I1324" i="7" a="1"/>
  <c r="I1324" i="7" s="1"/>
  <c r="I1332" i="7" a="1"/>
  <c r="I1332" i="7" s="1"/>
  <c r="I1340" i="7" a="1"/>
  <c r="I1340" i="7" s="1"/>
  <c r="I1348" i="7" a="1"/>
  <c r="I1348" i="7" s="1"/>
  <c r="I1356" i="7" a="1"/>
  <c r="I1356" i="7" s="1"/>
  <c r="I1364" i="7" a="1"/>
  <c r="I1364" i="7" s="1"/>
  <c r="I1372" i="7" a="1"/>
  <c r="I1372" i="7" s="1"/>
  <c r="I1380" i="7" a="1"/>
  <c r="I1380" i="7" s="1"/>
  <c r="I1388" i="7" a="1"/>
  <c r="I1388" i="7" s="1"/>
  <c r="I1396" i="7" a="1"/>
  <c r="I1396" i="7" s="1"/>
  <c r="I1404" i="7" a="1"/>
  <c r="I1404" i="7" s="1"/>
  <c r="I1412" i="7" a="1"/>
  <c r="I1412" i="7" s="1"/>
  <c r="I1420" i="7" a="1"/>
  <c r="I1420" i="7" s="1"/>
  <c r="I1424" i="7" a="1"/>
  <c r="I1424" i="7" s="1"/>
  <c r="J1428" i="7" a="1"/>
  <c r="J1428" i="7" s="1"/>
  <c r="M1434" i="7"/>
  <c r="I1436" i="7" a="1"/>
  <c r="I1436" i="7" s="1"/>
  <c r="M1436" i="7"/>
  <c r="I1440" i="7" a="1"/>
  <c r="I1440" i="7" s="1"/>
  <c r="J1444" i="7" a="1"/>
  <c r="J1444" i="7" s="1"/>
  <c r="M1450" i="7"/>
  <c r="I1452" i="7" a="1"/>
  <c r="I1452" i="7" s="1"/>
  <c r="M1452" i="7"/>
  <c r="I1456" i="7" a="1"/>
  <c r="I1456" i="7" s="1"/>
  <c r="J1460" i="7" a="1"/>
  <c r="J1460" i="7" s="1"/>
  <c r="M1466" i="7"/>
  <c r="I1468" i="7" a="1"/>
  <c r="I1468" i="7" s="1"/>
  <c r="M1468" i="7"/>
  <c r="I1472" i="7" a="1"/>
  <c r="I1472" i="7" s="1"/>
  <c r="J1476" i="7" a="1"/>
  <c r="J1476" i="7" s="1"/>
  <c r="M1482" i="7"/>
  <c r="I1484" i="7" a="1"/>
  <c r="I1484" i="7" s="1"/>
  <c r="M1484" i="7"/>
  <c r="I1488" i="7" a="1"/>
  <c r="I1488" i="7" s="1"/>
  <c r="J1492" i="7" a="1"/>
  <c r="J1492" i="7" s="1"/>
  <c r="M1498" i="7"/>
  <c r="P1500" i="7"/>
  <c r="I1500" i="7" a="1"/>
  <c r="I1500" i="7" s="1"/>
  <c r="M1500" i="7"/>
  <c r="Y26" i="8"/>
  <c r="AA26" i="8" s="1"/>
  <c r="Y28" i="8"/>
  <c r="AA28" i="8" s="1"/>
  <c r="Z41" i="8"/>
  <c r="AA41" i="8" s="1"/>
  <c r="Z43" i="8"/>
  <c r="AA43" i="8" s="1"/>
  <c r="Y54" i="8"/>
  <c r="AA54" i="8" s="1"/>
  <c r="Y78" i="8"/>
  <c r="AA78" i="8" s="1"/>
  <c r="Y80" i="8"/>
  <c r="AA80" i="8" s="1"/>
  <c r="Z92" i="8"/>
  <c r="AA92" i="8" s="1"/>
  <c r="Y101" i="8"/>
  <c r="AA101" i="8" s="1"/>
  <c r="Z122" i="8"/>
  <c r="AA122" i="8" s="1"/>
  <c r="Y125" i="8"/>
  <c r="AA125" i="8" s="1"/>
  <c r="Z135" i="8"/>
  <c r="AA135" i="8" s="1"/>
  <c r="Z142" i="8"/>
  <c r="AA142" i="8" s="1"/>
  <c r="Z150" i="8"/>
  <c r="AA150" i="8" s="1"/>
  <c r="Z155" i="8"/>
  <c r="AA155" i="8" s="1"/>
  <c r="Y160" i="8"/>
  <c r="AA160" i="8" s="1"/>
  <c r="Y167" i="8"/>
  <c r="AA167" i="8" s="1"/>
  <c r="Y174" i="8"/>
  <c r="AA174" i="8" s="1"/>
  <c r="Z177" i="8"/>
  <c r="AA177" i="8" s="1"/>
  <c r="Z180" i="8"/>
  <c r="AA180" i="8" s="1"/>
  <c r="Y188" i="8"/>
  <c r="AA188" i="8" s="1"/>
  <c r="Y195" i="8"/>
  <c r="AA195" i="8" s="1"/>
  <c r="Z203" i="8"/>
  <c r="AA203" i="8" s="1"/>
  <c r="Z206" i="8"/>
  <c r="AA206" i="8" s="1"/>
  <c r="Y214" i="8"/>
  <c r="AA214" i="8" s="1"/>
  <c r="Z234" i="8"/>
  <c r="AA234" i="8" s="1"/>
  <c r="H17" i="9"/>
  <c r="J17" i="9" s="1"/>
  <c r="M17" i="9" s="1"/>
  <c r="H246" i="8"/>
  <c r="Z247" i="8"/>
  <c r="AA247" i="8" s="1"/>
  <c r="Y261" i="8"/>
  <c r="AA261" i="8" s="1"/>
  <c r="Z268" i="8"/>
  <c r="AA268" i="8" s="1"/>
  <c r="Y271" i="8"/>
  <c r="AA271" i="8" s="1"/>
  <c r="Y287" i="8"/>
  <c r="AA287" i="8" s="1"/>
  <c r="Y290" i="8"/>
  <c r="Y294" i="8"/>
  <c r="Y298" i="8"/>
  <c r="Y302" i="8"/>
  <c r="Y309" i="8"/>
  <c r="AA309" i="8" s="1"/>
  <c r="Z322" i="8"/>
  <c r="Y322" i="8"/>
  <c r="Y331" i="8"/>
  <c r="AA331" i="8" s="1"/>
  <c r="Z335" i="8"/>
  <c r="AA335" i="8" s="1"/>
  <c r="Z339" i="8"/>
  <c r="AA339" i="8" s="1"/>
  <c r="Y344" i="8"/>
  <c r="Z354" i="8"/>
  <c r="AA354" i="8" s="1"/>
  <c r="H356" i="8"/>
  <c r="H27" i="9"/>
  <c r="J27" i="9" s="1"/>
  <c r="M27" i="9" s="1"/>
  <c r="Y357" i="8"/>
  <c r="AA357" i="8" s="1"/>
  <c r="Z360" i="8"/>
  <c r="Y360" i="8"/>
  <c r="Y367" i="8"/>
  <c r="AA367" i="8" s="1"/>
  <c r="Z373" i="8"/>
  <c r="AA373" i="8" s="1"/>
  <c r="Z378" i="8"/>
  <c r="AA378" i="8" s="1"/>
  <c r="Z399" i="8"/>
  <c r="Y399" i="8"/>
  <c r="Z425" i="8"/>
  <c r="Y425" i="8"/>
  <c r="Y433" i="8"/>
  <c r="Y440" i="8"/>
  <c r="AA440" i="8" s="1"/>
  <c r="Z446" i="8"/>
  <c r="Y446" i="8"/>
  <c r="Z455" i="8"/>
  <c r="AA455" i="8" s="1"/>
  <c r="Z467" i="8"/>
  <c r="AA467" i="8" s="1"/>
  <c r="Z474" i="8"/>
  <c r="AA474" i="8" s="1"/>
  <c r="Z491" i="8"/>
  <c r="Y491" i="8"/>
  <c r="Y494" i="8"/>
  <c r="AA494" i="8" s="1"/>
  <c r="Z508" i="8"/>
  <c r="Y508" i="8"/>
  <c r="Z510" i="8"/>
  <c r="Y510" i="8"/>
  <c r="Z539" i="8"/>
  <c r="Y539" i="8"/>
  <c r="Z571" i="8"/>
  <c r="Y571" i="8"/>
  <c r="Z603" i="8"/>
  <c r="Y603" i="8"/>
  <c r="Z635" i="8"/>
  <c r="Y635" i="8"/>
  <c r="Z667" i="8"/>
  <c r="Y667" i="8"/>
  <c r="Z699" i="8"/>
  <c r="Y699" i="8"/>
  <c r="Z731" i="8"/>
  <c r="Y731" i="8"/>
  <c r="Z763" i="8"/>
  <c r="Y763" i="8"/>
  <c r="Z795" i="8"/>
  <c r="Y795" i="8"/>
  <c r="Y876" i="8"/>
  <c r="Z876" i="8"/>
  <c r="Z899" i="8"/>
  <c r="AA899" i="8" s="1"/>
  <c r="Z903" i="8"/>
  <c r="Y903" i="8"/>
  <c r="Z926" i="8"/>
  <c r="AA926" i="8" s="1"/>
  <c r="Z928" i="8"/>
  <c r="AA928" i="8" s="1"/>
  <c r="Z938" i="8"/>
  <c r="AA938" i="8" s="1"/>
  <c r="Z963" i="8"/>
  <c r="AA963" i="8" s="1"/>
  <c r="Z967" i="8"/>
  <c r="Y967" i="8"/>
  <c r="Z995" i="8"/>
  <c r="AA995" i="8" s="1"/>
  <c r="Z997" i="8"/>
  <c r="AA997" i="8" s="1"/>
  <c r="Z1010" i="8"/>
  <c r="AA1010" i="8" s="1"/>
  <c r="Y1057" i="8"/>
  <c r="Z1057" i="8"/>
  <c r="Z1077" i="8"/>
  <c r="AA1077" i="8" s="1"/>
  <c r="Y1097" i="8"/>
  <c r="AA1097" i="8" s="1"/>
  <c r="Z1115" i="8"/>
  <c r="Y1115" i="8"/>
  <c r="Z1130" i="8"/>
  <c r="Y1130" i="8"/>
  <c r="Y1145" i="8"/>
  <c r="AA1145" i="8" s="1"/>
  <c r="Z1175" i="8"/>
  <c r="AA1175" i="8" s="1"/>
  <c r="Z1200" i="8"/>
  <c r="AA1200" i="8" s="1"/>
  <c r="Z1208" i="8"/>
  <c r="AA1208" i="8" s="1"/>
  <c r="Z1216" i="8"/>
  <c r="AA1216" i="8" s="1"/>
  <c r="Z1224" i="8"/>
  <c r="AA1224" i="8" s="1"/>
  <c r="Z1232" i="8"/>
  <c r="AA1232" i="8" s="1"/>
  <c r="Z1240" i="8"/>
  <c r="AA1240" i="8" s="1"/>
  <c r="Z1248" i="8"/>
  <c r="AA1248" i="8" s="1"/>
  <c r="Z1256" i="8"/>
  <c r="AA1256" i="8" s="1"/>
  <c r="Z1264" i="8"/>
  <c r="AA1264" i="8" s="1"/>
  <c r="Z1272" i="8"/>
  <c r="AA1272" i="8" s="1"/>
  <c r="Z1280" i="8"/>
  <c r="AA1280" i="8" s="1"/>
  <c r="Z1288" i="8"/>
  <c r="AA1288" i="8" s="1"/>
  <c r="Z1296" i="8"/>
  <c r="AA1296" i="8" s="1"/>
  <c r="Z1304" i="8"/>
  <c r="AA1304" i="8" s="1"/>
  <c r="Z1312" i="8"/>
  <c r="AA1312" i="8" s="1"/>
  <c r="Z1320" i="8"/>
  <c r="AA1320" i="8" s="1"/>
  <c r="Z1328" i="8"/>
  <c r="AA1328" i="8" s="1"/>
  <c r="Z1336" i="8"/>
  <c r="AA1336" i="8" s="1"/>
  <c r="Z1344" i="8"/>
  <c r="AA1344" i="8" s="1"/>
  <c r="Z1352" i="8"/>
  <c r="AA1352" i="8" s="1"/>
  <c r="Z1360" i="8"/>
  <c r="AA1360" i="8" s="1"/>
  <c r="Z1368" i="8"/>
  <c r="AA1368" i="8" s="1"/>
  <c r="Z1376" i="8"/>
  <c r="AA1376" i="8" s="1"/>
  <c r="Z1384" i="8"/>
  <c r="AA1384" i="8" s="1"/>
  <c r="Z1392" i="8"/>
  <c r="AA1392" i="8" s="1"/>
  <c r="Z1400" i="8"/>
  <c r="AA1400" i="8" s="1"/>
  <c r="Z1408" i="8"/>
  <c r="AA1408" i="8" s="1"/>
  <c r="Z1416" i="8"/>
  <c r="AA1416" i="8" s="1"/>
  <c r="Z1424" i="8"/>
  <c r="AA1424" i="8" s="1"/>
  <c r="Z1432" i="8"/>
  <c r="AA1432" i="8" s="1"/>
  <c r="Z1440" i="8"/>
  <c r="AA1440" i="8" s="1"/>
  <c r="Z1448" i="8"/>
  <c r="AA1448" i="8" s="1"/>
  <c r="Z1456" i="8"/>
  <c r="AA1456" i="8" s="1"/>
  <c r="Z1464" i="8"/>
  <c r="AA1464" i="8" s="1"/>
  <c r="Z1472" i="8"/>
  <c r="AA1472" i="8" s="1"/>
  <c r="Z1480" i="8"/>
  <c r="AA1480" i="8" s="1"/>
  <c r="Z1488" i="8"/>
  <c r="AA1488" i="8" s="1"/>
  <c r="Z1496" i="8"/>
  <c r="AA1496" i="8" s="1"/>
  <c r="H20" i="9"/>
  <c r="J20" i="9" s="1"/>
  <c r="M20" i="9" s="1"/>
  <c r="J214" i="9"/>
  <c r="M214" i="9" s="1"/>
  <c r="Y522" i="8"/>
  <c r="AA522" i="8" s="1"/>
  <c r="Y530" i="8"/>
  <c r="AA530" i="8" s="1"/>
  <c r="Y537" i="8"/>
  <c r="AA537" i="8" s="1"/>
  <c r="Y545" i="8"/>
  <c r="AA545" i="8" s="1"/>
  <c r="Y553" i="8"/>
  <c r="AA553" i="8" s="1"/>
  <c r="Y561" i="8"/>
  <c r="AA561" i="8" s="1"/>
  <c r="Y569" i="8"/>
  <c r="AA569" i="8" s="1"/>
  <c r="Y577" i="8"/>
  <c r="AA577" i="8" s="1"/>
  <c r="Y585" i="8"/>
  <c r="AA585" i="8" s="1"/>
  <c r="Y593" i="8"/>
  <c r="AA593" i="8" s="1"/>
  <c r="Y601" i="8"/>
  <c r="AA601" i="8" s="1"/>
  <c r="Y609" i="8"/>
  <c r="AA609" i="8" s="1"/>
  <c r="Y617" i="8"/>
  <c r="AA617" i="8" s="1"/>
  <c r="Y625" i="8"/>
  <c r="AA625" i="8" s="1"/>
  <c r="Y633" i="8"/>
  <c r="AA633" i="8" s="1"/>
  <c r="Y641" i="8"/>
  <c r="AA641" i="8" s="1"/>
  <c r="Y649" i="8"/>
  <c r="AA649" i="8" s="1"/>
  <c r="Y657" i="8"/>
  <c r="AA657" i="8" s="1"/>
  <c r="Y665" i="8"/>
  <c r="AA665" i="8" s="1"/>
  <c r="Y673" i="8"/>
  <c r="AA673" i="8" s="1"/>
  <c r="Y681" i="8"/>
  <c r="AA681" i="8" s="1"/>
  <c r="Y689" i="8"/>
  <c r="AA689" i="8" s="1"/>
  <c r="Y697" i="8"/>
  <c r="AA697" i="8" s="1"/>
  <c r="Y705" i="8"/>
  <c r="AA705" i="8" s="1"/>
  <c r="Y713" i="8"/>
  <c r="AA713" i="8" s="1"/>
  <c r="Y721" i="8"/>
  <c r="AA721" i="8" s="1"/>
  <c r="Y729" i="8"/>
  <c r="AA729" i="8" s="1"/>
  <c r="Y737" i="8"/>
  <c r="AA737" i="8" s="1"/>
  <c r="Y745" i="8"/>
  <c r="AA745" i="8" s="1"/>
  <c r="Y753" i="8"/>
  <c r="AA753" i="8" s="1"/>
  <c r="Y761" i="8"/>
  <c r="AA761" i="8" s="1"/>
  <c r="Y769" i="8"/>
  <c r="AA769" i="8" s="1"/>
  <c r="Y777" i="8"/>
  <c r="AA777" i="8" s="1"/>
  <c r="Y785" i="8"/>
  <c r="AA785" i="8" s="1"/>
  <c r="Y793" i="8"/>
  <c r="AA793" i="8" s="1"/>
  <c r="Y801" i="8"/>
  <c r="AA801" i="8" s="1"/>
  <c r="Y808" i="8"/>
  <c r="AA808" i="8" s="1"/>
  <c r="Y815" i="8"/>
  <c r="AA815" i="8" s="1"/>
  <c r="Z911" i="8"/>
  <c r="Y911" i="8"/>
  <c r="Z946" i="8"/>
  <c r="AA946" i="8" s="1"/>
  <c r="Z975" i="8"/>
  <c r="Y975" i="8"/>
  <c r="Y985" i="8"/>
  <c r="AA985" i="8" s="1"/>
  <c r="Z987" i="8"/>
  <c r="Y987" i="8"/>
  <c r="Z1026" i="8"/>
  <c r="AA1026" i="8" s="1"/>
  <c r="Y1073" i="8"/>
  <c r="Z1073" i="8"/>
  <c r="Y1113" i="8"/>
  <c r="AA1113" i="8" s="1"/>
  <c r="Z1138" i="8"/>
  <c r="AA1138" i="8" s="1"/>
  <c r="Y1153" i="8"/>
  <c r="Z1153" i="8"/>
  <c r="Z1162" i="8"/>
  <c r="Y1162" i="8"/>
  <c r="Y1170" i="8"/>
  <c r="Z1170" i="8"/>
  <c r="H6" i="9"/>
  <c r="J6" i="9" s="1"/>
  <c r="M6" i="9" s="1"/>
  <c r="H8" i="9"/>
  <c r="J8" i="9" s="1"/>
  <c r="M8" i="9" s="1"/>
  <c r="J182" i="9"/>
  <c r="M182" i="9" s="1"/>
  <c r="Z919" i="8"/>
  <c r="Y919" i="8"/>
  <c r="Z954" i="8"/>
  <c r="Z1019" i="8"/>
  <c r="Y1019" i="8"/>
  <c r="Z1042" i="8"/>
  <c r="Y1089" i="8"/>
  <c r="Z1089" i="8"/>
  <c r="Z1159" i="8"/>
  <c r="Z1184" i="8"/>
  <c r="H24" i="9"/>
  <c r="J24" i="9" s="1"/>
  <c r="M24" i="9" s="1"/>
  <c r="Z486" i="8"/>
  <c r="AA486" i="8" s="1"/>
  <c r="Z501" i="8"/>
  <c r="AA501" i="8" s="1"/>
  <c r="Z506" i="8"/>
  <c r="AA506" i="8" s="1"/>
  <c r="Z513" i="8"/>
  <c r="AA513" i="8" s="1"/>
  <c r="Z515" i="8"/>
  <c r="AA515" i="8" s="1"/>
  <c r="Z517" i="8"/>
  <c r="AA517" i="8" s="1"/>
  <c r="Z524" i="8"/>
  <c r="AA524" i="8" s="1"/>
  <c r="Z528" i="8"/>
  <c r="AA528" i="8" s="1"/>
  <c r="Z534" i="8"/>
  <c r="AA534" i="8" s="1"/>
  <c r="Z542" i="8"/>
  <c r="AA542" i="8" s="1"/>
  <c r="Z550" i="8"/>
  <c r="AA550" i="8" s="1"/>
  <c r="Z558" i="8"/>
  <c r="AA558" i="8" s="1"/>
  <c r="Z566" i="8"/>
  <c r="AA566" i="8" s="1"/>
  <c r="Z574" i="8"/>
  <c r="AA574" i="8" s="1"/>
  <c r="Z582" i="8"/>
  <c r="AA582" i="8" s="1"/>
  <c r="Z590" i="8"/>
  <c r="AA590" i="8" s="1"/>
  <c r="Z598" i="8"/>
  <c r="AA598" i="8" s="1"/>
  <c r="Z606" i="8"/>
  <c r="AA606" i="8" s="1"/>
  <c r="Z614" i="8"/>
  <c r="AA614" i="8" s="1"/>
  <c r="Z622" i="8"/>
  <c r="AA622" i="8" s="1"/>
  <c r="Z630" i="8"/>
  <c r="AA630" i="8" s="1"/>
  <c r="Z638" i="8"/>
  <c r="AA638" i="8" s="1"/>
  <c r="Z646" i="8"/>
  <c r="AA646" i="8" s="1"/>
  <c r="Z654" i="8"/>
  <c r="AA654" i="8" s="1"/>
  <c r="Z662" i="8"/>
  <c r="AA662" i="8" s="1"/>
  <c r="Z670" i="8"/>
  <c r="AA670" i="8" s="1"/>
  <c r="Z678" i="8"/>
  <c r="AA678" i="8" s="1"/>
  <c r="Z686" i="8"/>
  <c r="AA686" i="8" s="1"/>
  <c r="Z694" i="8"/>
  <c r="AA694" i="8" s="1"/>
  <c r="Z702" i="8"/>
  <c r="AA702" i="8" s="1"/>
  <c r="Z710" i="8"/>
  <c r="AA710" i="8" s="1"/>
  <c r="Z718" i="8"/>
  <c r="AA718" i="8" s="1"/>
  <c r="Z726" i="8"/>
  <c r="AA726" i="8" s="1"/>
  <c r="Z734" i="8"/>
  <c r="AA734" i="8" s="1"/>
  <c r="Z742" i="8"/>
  <c r="AA742" i="8" s="1"/>
  <c r="Z750" i="8"/>
  <c r="AA750" i="8" s="1"/>
  <c r="Z758" i="8"/>
  <c r="AA758" i="8" s="1"/>
  <c r="Z766" i="8"/>
  <c r="AA766" i="8" s="1"/>
  <c r="Z774" i="8"/>
  <c r="AA774" i="8" s="1"/>
  <c r="Z782" i="8"/>
  <c r="AA782" i="8" s="1"/>
  <c r="Z790" i="8"/>
  <c r="AA790" i="8" s="1"/>
  <c r="Z798" i="8"/>
  <c r="AA798" i="8" s="1"/>
  <c r="Z803" i="8"/>
  <c r="AA803" i="8" s="1"/>
  <c r="Z810" i="8"/>
  <c r="AA810" i="8" s="1"/>
  <c r="Z819" i="8"/>
  <c r="AA819" i="8" s="1"/>
  <c r="Z826" i="8"/>
  <c r="AA826" i="8" s="1"/>
  <c r="Z835" i="8"/>
  <c r="AA835" i="8" s="1"/>
  <c r="Z842" i="8"/>
  <c r="AA842" i="8" s="1"/>
  <c r="Z851" i="8"/>
  <c r="AA851" i="8" s="1"/>
  <c r="Z858" i="8"/>
  <c r="AA858" i="8" s="1"/>
  <c r="Z867" i="8"/>
  <c r="AA867" i="8" s="1"/>
  <c r="Z874" i="8"/>
  <c r="AA874" i="8" s="1"/>
  <c r="Z883" i="8"/>
  <c r="AA883" i="8" s="1"/>
  <c r="Z890" i="8"/>
  <c r="AA890" i="8" s="1"/>
  <c r="Y894" i="8"/>
  <c r="Y896" i="8"/>
  <c r="Z898" i="8"/>
  <c r="AA898" i="8" s="1"/>
  <c r="Z917" i="8"/>
  <c r="AA917" i="8" s="1"/>
  <c r="Z923" i="8"/>
  <c r="AA923" i="8" s="1"/>
  <c r="Y925" i="8"/>
  <c r="Z927" i="8"/>
  <c r="Y927" i="8"/>
  <c r="Y931" i="8"/>
  <c r="Z950" i="8"/>
  <c r="AA950" i="8" s="1"/>
  <c r="Z952" i="8"/>
  <c r="AA952" i="8" s="1"/>
  <c r="Y954" i="8"/>
  <c r="Y958" i="8"/>
  <c r="Y960" i="8"/>
  <c r="Z962" i="8"/>
  <c r="AA962" i="8" s="1"/>
  <c r="Z983" i="8"/>
  <c r="AA983" i="8" s="1"/>
  <c r="Z994" i="8"/>
  <c r="AA994" i="8" s="1"/>
  <c r="Y1002" i="8"/>
  <c r="Y1004" i="8"/>
  <c r="AA1004" i="8" s="1"/>
  <c r="Z1008" i="8"/>
  <c r="AA1008" i="8" s="1"/>
  <c r="Y1013" i="8"/>
  <c r="Y1017" i="8"/>
  <c r="AA1017" i="8" s="1"/>
  <c r="Y1024" i="8"/>
  <c r="Z1035" i="8"/>
  <c r="Y1035" i="8"/>
  <c r="Y1042" i="8"/>
  <c r="Z1058" i="8"/>
  <c r="AA1058" i="8" s="1"/>
  <c r="Z1082" i="8"/>
  <c r="AA1082" i="8" s="1"/>
  <c r="Y1100" i="8"/>
  <c r="AA1100" i="8" s="1"/>
  <c r="Y1105" i="8"/>
  <c r="Z1105" i="8"/>
  <c r="Z1111" i="8"/>
  <c r="AA1111" i="8" s="1"/>
  <c r="Z1131" i="8"/>
  <c r="Y1131" i="8"/>
  <c r="Y1143" i="8"/>
  <c r="Z1146" i="8"/>
  <c r="Y1146" i="8"/>
  <c r="Y1154" i="8"/>
  <c r="Z1154" i="8"/>
  <c r="Y1159" i="8"/>
  <c r="Y1184" i="8"/>
  <c r="Y1193" i="8"/>
  <c r="Z1193" i="8"/>
  <c r="H12" i="9"/>
  <c r="J12" i="9" s="1"/>
  <c r="M12" i="9" s="1"/>
  <c r="H28" i="9"/>
  <c r="J28" i="9" s="1"/>
  <c r="M28" i="9" s="1"/>
  <c r="Z894" i="8"/>
  <c r="Z896" i="8"/>
  <c r="Z906" i="8"/>
  <c r="AA906" i="8" s="1"/>
  <c r="Z925" i="8"/>
  <c r="Z931" i="8"/>
  <c r="Z935" i="8"/>
  <c r="Y935" i="8"/>
  <c r="Z958" i="8"/>
  <c r="Z960" i="8"/>
  <c r="Z970" i="8"/>
  <c r="AA970" i="8" s="1"/>
  <c r="Z1002" i="8"/>
  <c r="Z1013" i="8"/>
  <c r="Z1024" i="8"/>
  <c r="Y1033" i="8"/>
  <c r="AA1033" i="8" s="1"/>
  <c r="Z1051" i="8"/>
  <c r="Y1051" i="8"/>
  <c r="Z1074" i="8"/>
  <c r="AA1074" i="8" s="1"/>
  <c r="Y1121" i="8"/>
  <c r="Z1121" i="8"/>
  <c r="Z1143" i="8"/>
  <c r="Z1168" i="8"/>
  <c r="AA1168" i="8" s="1"/>
  <c r="Z1204" i="8"/>
  <c r="AA1204" i="8" s="1"/>
  <c r="Z1212" i="8"/>
  <c r="AA1212" i="8" s="1"/>
  <c r="Z1220" i="8"/>
  <c r="AA1220" i="8" s="1"/>
  <c r="Z1228" i="8"/>
  <c r="AA1228" i="8" s="1"/>
  <c r="Z1236" i="8"/>
  <c r="AA1236" i="8" s="1"/>
  <c r="Z1244" i="8"/>
  <c r="AA1244" i="8" s="1"/>
  <c r="Z1252" i="8"/>
  <c r="AA1252" i="8" s="1"/>
  <c r="Z1260" i="8"/>
  <c r="AA1260" i="8" s="1"/>
  <c r="Z1268" i="8"/>
  <c r="AA1268" i="8" s="1"/>
  <c r="Z1276" i="8"/>
  <c r="AA1276" i="8" s="1"/>
  <c r="Z1284" i="8"/>
  <c r="AA1284" i="8" s="1"/>
  <c r="Z1292" i="8"/>
  <c r="AA1292" i="8" s="1"/>
  <c r="Z1300" i="8"/>
  <c r="AA1300" i="8" s="1"/>
  <c r="Z1308" i="8"/>
  <c r="AA1308" i="8" s="1"/>
  <c r="Z1316" i="8"/>
  <c r="AA1316" i="8" s="1"/>
  <c r="Z1324" i="8"/>
  <c r="AA1324" i="8" s="1"/>
  <c r="Z1332" i="8"/>
  <c r="AA1332" i="8" s="1"/>
  <c r="Z1340" i="8"/>
  <c r="AA1340" i="8" s="1"/>
  <c r="Z1348" i="8"/>
  <c r="AA1348" i="8" s="1"/>
  <c r="Z1356" i="8"/>
  <c r="AA1356" i="8" s="1"/>
  <c r="Z1364" i="8"/>
  <c r="AA1364" i="8" s="1"/>
  <c r="Z1372" i="8"/>
  <c r="AA1372" i="8" s="1"/>
  <c r="Z1380" i="8"/>
  <c r="AA1380" i="8" s="1"/>
  <c r="Z1388" i="8"/>
  <c r="AA1388" i="8" s="1"/>
  <c r="Z1396" i="8"/>
  <c r="AA1396" i="8" s="1"/>
  <c r="Z1404" i="8"/>
  <c r="AA1404" i="8" s="1"/>
  <c r="Z1412" i="8"/>
  <c r="AA1412" i="8" s="1"/>
  <c r="Z1420" i="8"/>
  <c r="AA1420" i="8" s="1"/>
  <c r="Z1428" i="8"/>
  <c r="AA1428" i="8" s="1"/>
  <c r="Z1436" i="8"/>
  <c r="AA1436" i="8" s="1"/>
  <c r="Z1444" i="8"/>
  <c r="AA1444" i="8" s="1"/>
  <c r="Z1452" i="8"/>
  <c r="AA1452" i="8" s="1"/>
  <c r="Z1460" i="8"/>
  <c r="AA1460" i="8" s="1"/>
  <c r="Z1468" i="8"/>
  <c r="AA1468" i="8" s="1"/>
  <c r="Z1476" i="8"/>
  <c r="AA1476" i="8" s="1"/>
  <c r="Z1484" i="8"/>
  <c r="AA1484" i="8" s="1"/>
  <c r="Z1492" i="8"/>
  <c r="AA1492" i="8" s="1"/>
  <c r="Z1500" i="8"/>
  <c r="AA1500" i="8" s="1"/>
  <c r="H4" i="9"/>
  <c r="J4" i="9" s="1"/>
  <c r="M4" i="9" s="1"/>
  <c r="H9" i="9"/>
  <c r="J9" i="9" s="1"/>
  <c r="M9" i="9" s="1"/>
  <c r="H22" i="9"/>
  <c r="J22" i="9" s="1"/>
  <c r="M22" i="9" s="1"/>
  <c r="H25" i="9"/>
  <c r="J25" i="9" s="1"/>
  <c r="M25" i="9" s="1"/>
  <c r="Z914" i="8"/>
  <c r="Z943" i="8"/>
  <c r="Y943" i="8"/>
  <c r="Z978" i="8"/>
  <c r="Y1009" i="8"/>
  <c r="Z1009" i="8"/>
  <c r="Y1049" i="8"/>
  <c r="Z1067" i="8"/>
  <c r="Y1067" i="8"/>
  <c r="Z1090" i="8"/>
  <c r="Y1129" i="8"/>
  <c r="Y1177" i="8"/>
  <c r="Z1177" i="8"/>
  <c r="Y1185" i="8"/>
  <c r="Z1185" i="8"/>
  <c r="Z1194" i="8"/>
  <c r="Y1194" i="8"/>
  <c r="H13" i="9"/>
  <c r="J13" i="9" s="1"/>
  <c r="M13" i="9" s="1"/>
  <c r="H29" i="9"/>
  <c r="J29" i="9" s="1"/>
  <c r="M29" i="9" s="1"/>
  <c r="Y514" i="8"/>
  <c r="AA514" i="8" s="1"/>
  <c r="Y516" i="8"/>
  <c r="AA516" i="8" s="1"/>
  <c r="Y523" i="8"/>
  <c r="AA523" i="8" s="1"/>
  <c r="Y527" i="8"/>
  <c r="AA527" i="8" s="1"/>
  <c r="Y538" i="8"/>
  <c r="AA538" i="8" s="1"/>
  <c r="Y546" i="8"/>
  <c r="AA546" i="8" s="1"/>
  <c r="Y554" i="8"/>
  <c r="AA554" i="8" s="1"/>
  <c r="Y562" i="8"/>
  <c r="AA562" i="8" s="1"/>
  <c r="Y570" i="8"/>
  <c r="AA570" i="8" s="1"/>
  <c r="Y578" i="8"/>
  <c r="AA578" i="8" s="1"/>
  <c r="Y586" i="8"/>
  <c r="AA586" i="8" s="1"/>
  <c r="Y594" i="8"/>
  <c r="AA594" i="8" s="1"/>
  <c r="Y602" i="8"/>
  <c r="AA602" i="8" s="1"/>
  <c r="Y610" i="8"/>
  <c r="AA610" i="8" s="1"/>
  <c r="Y618" i="8"/>
  <c r="AA618" i="8" s="1"/>
  <c r="Y626" i="8"/>
  <c r="AA626" i="8" s="1"/>
  <c r="Y634" i="8"/>
  <c r="AA634" i="8" s="1"/>
  <c r="Y642" i="8"/>
  <c r="AA642" i="8" s="1"/>
  <c r="Y650" i="8"/>
  <c r="AA650" i="8" s="1"/>
  <c r="Y658" i="8"/>
  <c r="AA658" i="8" s="1"/>
  <c r="Y666" i="8"/>
  <c r="AA666" i="8" s="1"/>
  <c r="Y674" i="8"/>
  <c r="AA674" i="8" s="1"/>
  <c r="Y682" i="8"/>
  <c r="AA682" i="8" s="1"/>
  <c r="Y690" i="8"/>
  <c r="AA690" i="8" s="1"/>
  <c r="Y698" i="8"/>
  <c r="AA698" i="8" s="1"/>
  <c r="Y706" i="8"/>
  <c r="AA706" i="8" s="1"/>
  <c r="Y714" i="8"/>
  <c r="AA714" i="8" s="1"/>
  <c r="Y722" i="8"/>
  <c r="AA722" i="8" s="1"/>
  <c r="Y730" i="8"/>
  <c r="AA730" i="8" s="1"/>
  <c r="Y738" i="8"/>
  <c r="AA738" i="8" s="1"/>
  <c r="Y746" i="8"/>
  <c r="AA746" i="8" s="1"/>
  <c r="Y754" i="8"/>
  <c r="AA754" i="8" s="1"/>
  <c r="Y762" i="8"/>
  <c r="AA762" i="8" s="1"/>
  <c r="Y770" i="8"/>
  <c r="AA770" i="8" s="1"/>
  <c r="Y778" i="8"/>
  <c r="AA778" i="8" s="1"/>
  <c r="Y786" i="8"/>
  <c r="AA786" i="8" s="1"/>
  <c r="Y794" i="8"/>
  <c r="AA794" i="8" s="1"/>
  <c r="Y802" i="8"/>
  <c r="Y811" i="8"/>
  <c r="AA811" i="8" s="1"/>
  <c r="Y818" i="8"/>
  <c r="Y827" i="8"/>
  <c r="AA827" i="8" s="1"/>
  <c r="Y834" i="8"/>
  <c r="Y843" i="8"/>
  <c r="AA843" i="8" s="1"/>
  <c r="Y850" i="8"/>
  <c r="Y859" i="8"/>
  <c r="AA859" i="8" s="1"/>
  <c r="Y866" i="8"/>
  <c r="Y875" i="8"/>
  <c r="AA875" i="8" s="1"/>
  <c r="Y882" i="8"/>
  <c r="Y891" i="8"/>
  <c r="AA891" i="8" s="1"/>
  <c r="Y914" i="8"/>
  <c r="Y918" i="8"/>
  <c r="AA918" i="8" s="1"/>
  <c r="Y920" i="8"/>
  <c r="AA920" i="8" s="1"/>
  <c r="Z922" i="8"/>
  <c r="Y949" i="8"/>
  <c r="Z951" i="8"/>
  <c r="Y951" i="8"/>
  <c r="Y955" i="8"/>
  <c r="AA955" i="8" s="1"/>
  <c r="Y978" i="8"/>
  <c r="Y1020" i="8"/>
  <c r="AA1020" i="8" s="1"/>
  <c r="Y1025" i="8"/>
  <c r="Z1025" i="8"/>
  <c r="Y1047" i="8"/>
  <c r="Z1049" i="8"/>
  <c r="Y1061" i="8"/>
  <c r="AA1061" i="8" s="1"/>
  <c r="Y1065" i="8"/>
  <c r="Y1072" i="8"/>
  <c r="Z1083" i="8"/>
  <c r="Y1083" i="8"/>
  <c r="Y1090" i="8"/>
  <c r="Z1106" i="8"/>
  <c r="Z1122" i="8"/>
  <c r="Z1129" i="8"/>
  <c r="Z1152" i="8"/>
  <c r="Z1191" i="8"/>
  <c r="H7" i="9"/>
  <c r="J7" i="9" s="1"/>
  <c r="M7" i="9" s="1"/>
  <c r="H10" i="9"/>
  <c r="J10" i="9" s="1"/>
  <c r="M10" i="9" s="1"/>
  <c r="H19" i="9"/>
  <c r="J19" i="9" s="1"/>
  <c r="M19" i="9" s="1"/>
  <c r="H26" i="9"/>
  <c r="J26" i="9" s="1"/>
  <c r="M26" i="9" s="1"/>
  <c r="Z802" i="8"/>
  <c r="Z804" i="8"/>
  <c r="AA804" i="8" s="1"/>
  <c r="Z818" i="8"/>
  <c r="Z820" i="8"/>
  <c r="AA820" i="8" s="1"/>
  <c r="Z834" i="8"/>
  <c r="Z836" i="8"/>
  <c r="AA836" i="8" s="1"/>
  <c r="Z850" i="8"/>
  <c r="Z852" i="8"/>
  <c r="AA852" i="8" s="1"/>
  <c r="Z866" i="8"/>
  <c r="Z868" i="8"/>
  <c r="AA868" i="8" s="1"/>
  <c r="Z882" i="8"/>
  <c r="Z884" i="8"/>
  <c r="AA884" i="8" s="1"/>
  <c r="Y893" i="8"/>
  <c r="AA893" i="8" s="1"/>
  <c r="Z895" i="8"/>
  <c r="Y895" i="8"/>
  <c r="Y922" i="8"/>
  <c r="Z930" i="8"/>
  <c r="AA930" i="8" s="1"/>
  <c r="Z949" i="8"/>
  <c r="Y957" i="8"/>
  <c r="AA957" i="8" s="1"/>
  <c r="Z959" i="8"/>
  <c r="Y959" i="8"/>
  <c r="Y1001" i="8"/>
  <c r="AA1001" i="8" s="1"/>
  <c r="Z1003" i="8"/>
  <c r="Y1003" i="8"/>
  <c r="Z1018" i="8"/>
  <c r="AA1018" i="8" s="1"/>
  <c r="Y1036" i="8"/>
  <c r="AA1036" i="8" s="1"/>
  <c r="Y1041" i="8"/>
  <c r="Z1041" i="8"/>
  <c r="Z1047" i="8"/>
  <c r="Y1063" i="8"/>
  <c r="AA1063" i="8" s="1"/>
  <c r="Z1065" i="8"/>
  <c r="Z1072" i="8"/>
  <c r="Y1081" i="8"/>
  <c r="AA1081" i="8" s="1"/>
  <c r="Y1088" i="8"/>
  <c r="AA1088" i="8" s="1"/>
  <c r="Z1099" i="8"/>
  <c r="Y1099" i="8"/>
  <c r="Y1106" i="8"/>
  <c r="Y1122" i="8"/>
  <c r="Y1137" i="8"/>
  <c r="Z1137" i="8"/>
  <c r="Y1152" i="8"/>
  <c r="Y1161" i="8"/>
  <c r="Z1161" i="8"/>
  <c r="Y1169" i="8"/>
  <c r="Z1169" i="8"/>
  <c r="Z1178" i="8"/>
  <c r="Y1178" i="8"/>
  <c r="Y1186" i="8"/>
  <c r="Z1186" i="8"/>
  <c r="Y1191" i="8"/>
  <c r="H5" i="9"/>
  <c r="J5" i="9" s="1"/>
  <c r="M5" i="9" s="1"/>
  <c r="H23" i="9"/>
  <c r="J23" i="9" s="1"/>
  <c r="M23" i="9" s="1"/>
  <c r="Y1147" i="8"/>
  <c r="AA1147" i="8" s="1"/>
  <c r="Y1163" i="8"/>
  <c r="AA1163" i="8" s="1"/>
  <c r="Y1179" i="8"/>
  <c r="AA1179" i="8" s="1"/>
  <c r="Y1195" i="8"/>
  <c r="AA1195" i="8" s="1"/>
  <c r="H2" i="9"/>
  <c r="J2" i="9" s="1"/>
  <c r="M2" i="9" s="1"/>
  <c r="J37" i="9"/>
  <c r="M37" i="9" s="1"/>
  <c r="J69" i="9"/>
  <c r="M69" i="9" s="1"/>
  <c r="J101" i="9"/>
  <c r="M101" i="9" s="1"/>
  <c r="J133" i="9"/>
  <c r="M133" i="9" s="1"/>
  <c r="J165" i="9"/>
  <c r="M165" i="9" s="1"/>
  <c r="J197" i="9"/>
  <c r="M197" i="9" s="1"/>
  <c r="J229" i="9"/>
  <c r="M229" i="9" s="1"/>
  <c r="J261" i="9"/>
  <c r="M261" i="9" s="1"/>
  <c r="J293" i="9"/>
  <c r="M293" i="9" s="1"/>
  <c r="Y980" i="8"/>
  <c r="AA980" i="8" s="1"/>
  <c r="Y996" i="8"/>
  <c r="AA996" i="8" s="1"/>
  <c r="Y1012" i="8"/>
  <c r="AA1012" i="8" s="1"/>
  <c r="Y1028" i="8"/>
  <c r="AA1028" i="8" s="1"/>
  <c r="Y1044" i="8"/>
  <c r="AA1044" i="8" s="1"/>
  <c r="Y1060" i="8"/>
  <c r="AA1060" i="8" s="1"/>
  <c r="Y1076" i="8"/>
  <c r="AA1076" i="8" s="1"/>
  <c r="Y1092" i="8"/>
  <c r="AA1092" i="8" s="1"/>
  <c r="Y1108" i="8"/>
  <c r="AA1108" i="8" s="1"/>
  <c r="Y1124" i="8"/>
  <c r="AA1124" i="8" s="1"/>
  <c r="Y1140" i="8"/>
  <c r="AA1140" i="8" s="1"/>
  <c r="Y1156" i="8"/>
  <c r="AA1156" i="8" s="1"/>
  <c r="Y1172" i="8"/>
  <c r="AA1172" i="8" s="1"/>
  <c r="Y1188" i="8"/>
  <c r="AA1188" i="8" s="1"/>
  <c r="J52" i="9"/>
  <c r="M52" i="9" s="1"/>
  <c r="J84" i="9"/>
  <c r="M84" i="9" s="1"/>
  <c r="J116" i="9"/>
  <c r="M116" i="9" s="1"/>
  <c r="J148" i="9"/>
  <c r="M148" i="9" s="1"/>
  <c r="J180" i="9"/>
  <c r="M180" i="9" s="1"/>
  <c r="J212" i="9"/>
  <c r="M212" i="9" s="1"/>
  <c r="J244" i="9"/>
  <c r="M244" i="9" s="1"/>
  <c r="J276" i="9"/>
  <c r="M276" i="9" s="1"/>
  <c r="J308" i="9"/>
  <c r="M308" i="9" s="1"/>
  <c r="J452" i="9"/>
  <c r="M452" i="9" s="1"/>
  <c r="J487" i="9"/>
  <c r="M487" i="9" s="1"/>
  <c r="J44" i="9"/>
  <c r="M44" i="9" s="1"/>
  <c r="J76" i="9"/>
  <c r="M76" i="9" s="1"/>
  <c r="J108" i="9"/>
  <c r="M108" i="9" s="1"/>
  <c r="J140" i="9"/>
  <c r="M140" i="9" s="1"/>
  <c r="J172" i="9"/>
  <c r="M172" i="9" s="1"/>
  <c r="J204" i="9"/>
  <c r="M204" i="9" s="1"/>
  <c r="J236" i="9"/>
  <c r="M236" i="9" s="1"/>
  <c r="J268" i="9"/>
  <c r="M268" i="9" s="1"/>
  <c r="J300" i="9"/>
  <c r="M300" i="9" s="1"/>
  <c r="J40" i="9"/>
  <c r="M40" i="9" s="1"/>
  <c r="J42" i="9"/>
  <c r="M42" i="9" s="1"/>
  <c r="J72" i="9"/>
  <c r="M72" i="9" s="1"/>
  <c r="J74" i="9"/>
  <c r="M74" i="9" s="1"/>
  <c r="J104" i="9"/>
  <c r="M104" i="9" s="1"/>
  <c r="J106" i="9"/>
  <c r="M106" i="9" s="1"/>
  <c r="J136" i="9"/>
  <c r="M136" i="9" s="1"/>
  <c r="J138" i="9"/>
  <c r="M138" i="9" s="1"/>
  <c r="J168" i="9"/>
  <c r="M168" i="9" s="1"/>
  <c r="J170" i="9"/>
  <c r="M170" i="9" s="1"/>
  <c r="J200" i="9"/>
  <c r="M200" i="9" s="1"/>
  <c r="J202" i="9"/>
  <c r="M202" i="9" s="1"/>
  <c r="J232" i="9"/>
  <c r="M232" i="9" s="1"/>
  <c r="J234" i="9"/>
  <c r="M234" i="9" s="1"/>
  <c r="J264" i="9"/>
  <c r="M264" i="9" s="1"/>
  <c r="J296" i="9"/>
  <c r="M296" i="9" s="1"/>
  <c r="J38" i="9"/>
  <c r="M38" i="9" s="1"/>
  <c r="J70" i="9"/>
  <c r="M70" i="9" s="1"/>
  <c r="J102" i="9"/>
  <c r="M102" i="9" s="1"/>
  <c r="J134" i="9"/>
  <c r="M134" i="9" s="1"/>
  <c r="J359" i="9"/>
  <c r="M359" i="9" s="1"/>
  <c r="J394" i="9"/>
  <c r="M394" i="9" s="1"/>
  <c r="H14" i="9"/>
  <c r="J14" i="9" s="1"/>
  <c r="M14" i="9" s="1"/>
  <c r="H30" i="9"/>
  <c r="J30" i="9" s="1"/>
  <c r="M30" i="9" s="1"/>
  <c r="H16" i="9"/>
  <c r="J16" i="9" s="1"/>
  <c r="M16" i="9" s="1"/>
  <c r="J365" i="9"/>
  <c r="M365" i="9" s="1"/>
  <c r="J397" i="9"/>
  <c r="M397" i="9" s="1"/>
  <c r="J429" i="9"/>
  <c r="M429" i="9" s="1"/>
  <c r="J461" i="9"/>
  <c r="M461" i="9" s="1"/>
  <c r="J493" i="9"/>
  <c r="M493" i="9" s="1"/>
  <c r="J525" i="9"/>
  <c r="M525" i="9" s="1"/>
  <c r="J1045" i="9"/>
  <c r="M1045" i="9" s="1"/>
  <c r="J1342" i="9"/>
  <c r="M1342" i="9" s="1"/>
  <c r="J1374" i="9"/>
  <c r="M1374" i="9" s="1"/>
  <c r="J1406" i="9"/>
  <c r="M1406" i="9" s="1"/>
  <c r="J1330" i="9"/>
  <c r="M1330" i="9" s="1"/>
  <c r="J1362" i="9"/>
  <c r="M1362" i="9" s="1"/>
  <c r="J1394" i="9"/>
  <c r="M1394" i="9" s="1"/>
  <c r="J1422" i="9"/>
  <c r="M1422" i="9" s="1"/>
  <c r="J1322" i="9"/>
  <c r="M1322" i="9" s="1"/>
  <c r="J1354" i="9"/>
  <c r="M1354" i="9" s="1"/>
  <c r="J1418" i="9"/>
  <c r="M1418" i="9" s="1"/>
  <c r="J1477" i="9"/>
  <c r="M1477" i="9" s="1"/>
  <c r="J1485" i="9"/>
  <c r="M1485" i="9" s="1"/>
  <c r="J1493" i="9"/>
  <c r="M1493" i="9" s="1"/>
  <c r="J1475" i="9"/>
  <c r="M1475" i="9" s="1"/>
  <c r="J1483" i="9"/>
  <c r="M1483" i="9" s="1"/>
  <c r="J1491" i="9"/>
  <c r="M1491" i="9" s="1"/>
  <c r="J1478" i="9"/>
  <c r="M1478" i="9" s="1"/>
  <c r="J1486" i="9"/>
  <c r="M1486" i="9" s="1"/>
  <c r="J1494" i="9"/>
  <c r="M1494" i="9" s="1"/>
  <c r="J1481" i="9"/>
  <c r="M1481" i="9" s="1"/>
  <c r="J1489" i="9"/>
  <c r="M1489" i="9" s="1"/>
  <c r="J1497" i="9"/>
  <c r="M1497" i="9" s="1"/>
  <c r="A12" i="2"/>
  <c r="X11" i="2"/>
  <c r="H11" i="2"/>
  <c r="AJ11" i="2"/>
  <c r="W11" i="2"/>
  <c r="G11" i="2"/>
  <c r="AI11" i="2"/>
  <c r="V11" i="2"/>
  <c r="U11" i="2"/>
  <c r="AB11" i="2"/>
  <c r="T11" i="2"/>
  <c r="L11" i="2"/>
  <c r="Y11" i="2"/>
  <c r="B11" i="2"/>
  <c r="S11" i="2"/>
  <c r="R11" i="2"/>
  <c r="Q11" i="2"/>
  <c r="K11" i="2"/>
  <c r="AA11" i="2"/>
  <c r="I11" i="2"/>
  <c r="L2" i="10"/>
  <c r="Q6" i="10" s="1"/>
  <c r="Q8" i="10" s="1"/>
  <c r="I2" i="10"/>
  <c r="P6" i="10"/>
  <c r="L137" i="10"/>
  <c r="I137" i="10"/>
  <c r="L159" i="10"/>
  <c r="I159" i="10"/>
  <c r="L176" i="10"/>
  <c r="I176" i="10"/>
  <c r="L239" i="10"/>
  <c r="I239" i="10"/>
  <c r="L259" i="10"/>
  <c r="I259" i="10"/>
  <c r="L285" i="10"/>
  <c r="I285" i="10"/>
  <c r="L302" i="10"/>
  <c r="I302" i="10"/>
  <c r="L328" i="10"/>
  <c r="I328" i="10"/>
  <c r="I394" i="10"/>
  <c r="L394" i="10"/>
  <c r="L10" i="10"/>
  <c r="L26" i="10"/>
  <c r="L140" i="10"/>
  <c r="L165" i="10"/>
  <c r="I165" i="10"/>
  <c r="I182" i="10"/>
  <c r="L182" i="10"/>
  <c r="L248" i="10"/>
  <c r="I248" i="10"/>
  <c r="L274" i="10"/>
  <c r="I274" i="10"/>
  <c r="L385" i="10"/>
  <c r="I385" i="10"/>
  <c r="L391" i="10"/>
  <c r="I391" i="10"/>
  <c r="L143" i="10"/>
  <c r="I143" i="10"/>
  <c r="L160" i="10"/>
  <c r="I160" i="10"/>
  <c r="L185" i="10"/>
  <c r="I185" i="10"/>
  <c r="L188" i="10"/>
  <c r="I188" i="10"/>
  <c r="L201" i="10"/>
  <c r="I201" i="10"/>
  <c r="I11" i="10"/>
  <c r="I18" i="10"/>
  <c r="I27" i="10"/>
  <c r="I34" i="10"/>
  <c r="I43" i="10"/>
  <c r="I59" i="10"/>
  <c r="I75" i="10"/>
  <c r="I91" i="10"/>
  <c r="I107" i="10"/>
  <c r="I123" i="10"/>
  <c r="L149" i="10"/>
  <c r="I149" i="10"/>
  <c r="I163" i="10"/>
  <c r="I166" i="10"/>
  <c r="L166" i="10"/>
  <c r="L191" i="10"/>
  <c r="I191" i="10"/>
  <c r="L223" i="10"/>
  <c r="I223" i="10"/>
  <c r="L292" i="10"/>
  <c r="I292" i="10"/>
  <c r="L349" i="10"/>
  <c r="I349" i="10"/>
  <c r="L366" i="10"/>
  <c r="I366" i="10"/>
  <c r="L392" i="10"/>
  <c r="I392" i="10"/>
  <c r="L144" i="10"/>
  <c r="I144" i="10"/>
  <c r="L169" i="10"/>
  <c r="I169" i="10"/>
  <c r="L233" i="10"/>
  <c r="I233" i="10"/>
  <c r="L133" i="10"/>
  <c r="I133" i="10"/>
  <c r="I150" i="10"/>
  <c r="L150" i="10"/>
  <c r="L172" i="10"/>
  <c r="L192" i="10"/>
  <c r="I192" i="10"/>
  <c r="I330" i="10"/>
  <c r="L330" i="10"/>
  <c r="I21" i="10"/>
  <c r="I37" i="10"/>
  <c r="I53" i="10"/>
  <c r="I69" i="10"/>
  <c r="I85" i="10"/>
  <c r="I101" i="10"/>
  <c r="I117" i="10"/>
  <c r="L153" i="10"/>
  <c r="I153" i="10"/>
  <c r="I170" i="10"/>
  <c r="L175" i="10"/>
  <c r="I175" i="10"/>
  <c r="L207" i="10"/>
  <c r="I207" i="10"/>
  <c r="I250" i="10"/>
  <c r="L250" i="10"/>
  <c r="L267" i="10"/>
  <c r="I267" i="10"/>
  <c r="L270" i="10"/>
  <c r="I270" i="10"/>
  <c r="L321" i="10"/>
  <c r="I321" i="10"/>
  <c r="L327" i="10"/>
  <c r="I327" i="10"/>
  <c r="L356" i="10"/>
  <c r="I356" i="10"/>
  <c r="I19" i="10"/>
  <c r="I35" i="10"/>
  <c r="I51" i="10"/>
  <c r="I67" i="10"/>
  <c r="I83" i="10"/>
  <c r="I99" i="10"/>
  <c r="I115" i="10"/>
  <c r="I131" i="10"/>
  <c r="I134" i="10"/>
  <c r="L134" i="10"/>
  <c r="L181" i="10"/>
  <c r="I181" i="10"/>
  <c r="L217" i="10"/>
  <c r="I217" i="10"/>
  <c r="L247" i="10"/>
  <c r="I247" i="10"/>
  <c r="L339" i="10"/>
  <c r="I339" i="10"/>
  <c r="L269" i="10"/>
  <c r="I269" i="10"/>
  <c r="L291" i="10"/>
  <c r="I291" i="10"/>
  <c r="L308" i="10"/>
  <c r="I308" i="10"/>
  <c r="L355" i="10"/>
  <c r="I355" i="10"/>
  <c r="L372" i="10"/>
  <c r="I372" i="10"/>
  <c r="L253" i="10"/>
  <c r="I253" i="10"/>
  <c r="L275" i="10"/>
  <c r="I275" i="10"/>
  <c r="L286" i="10"/>
  <c r="I286" i="10"/>
  <c r="L311" i="10"/>
  <c r="I311" i="10"/>
  <c r="L333" i="10"/>
  <c r="I333" i="10"/>
  <c r="L350" i="10"/>
  <c r="I350" i="10"/>
  <c r="L375" i="10"/>
  <c r="I375" i="10"/>
  <c r="L397" i="10"/>
  <c r="I397" i="10"/>
  <c r="I197" i="10"/>
  <c r="I213" i="10"/>
  <c r="I229" i="10"/>
  <c r="L243" i="10"/>
  <c r="I243" i="10"/>
  <c r="L254" i="10"/>
  <c r="I254" i="10"/>
  <c r="I273" i="10"/>
  <c r="L295" i="10"/>
  <c r="I295" i="10"/>
  <c r="I312" i="10"/>
  <c r="L317" i="10"/>
  <c r="I317" i="10"/>
  <c r="L334" i="10"/>
  <c r="I334" i="10"/>
  <c r="L359" i="10"/>
  <c r="I359" i="10"/>
  <c r="I376" i="10"/>
  <c r="L381" i="10"/>
  <c r="I381" i="10"/>
  <c r="L398" i="10"/>
  <c r="I398" i="10"/>
  <c r="L323" i="10"/>
  <c r="I323" i="10"/>
  <c r="L340" i="10"/>
  <c r="I340" i="10"/>
  <c r="L387" i="10"/>
  <c r="I387" i="10"/>
  <c r="L260" i="10"/>
  <c r="L279" i="10"/>
  <c r="I279" i="10"/>
  <c r="L301" i="10"/>
  <c r="I301" i="10"/>
  <c r="L318" i="10"/>
  <c r="I318" i="10"/>
  <c r="L343" i="10"/>
  <c r="I343" i="10"/>
  <c r="L365" i="10"/>
  <c r="I365" i="10"/>
  <c r="L382" i="10"/>
  <c r="I382" i="10"/>
  <c r="L244" i="10"/>
  <c r="L263" i="10"/>
  <c r="I263" i="10"/>
  <c r="L282" i="10"/>
  <c r="L307" i="10"/>
  <c r="I307" i="10"/>
  <c r="L324" i="10"/>
  <c r="I324" i="10"/>
  <c r="L346" i="10"/>
  <c r="L371" i="10"/>
  <c r="I371" i="10"/>
  <c r="L388" i="10"/>
  <c r="I388" i="10"/>
  <c r="N1066" i="7" l="1"/>
  <c r="P12" i="7"/>
  <c r="P1435" i="7"/>
  <c r="N270" i="7"/>
  <c r="P975" i="7"/>
  <c r="N1063" i="7"/>
  <c r="P106" i="7"/>
  <c r="P1267" i="7"/>
  <c r="N222" i="7"/>
  <c r="N166" i="7"/>
  <c r="P38" i="7"/>
  <c r="P207" i="7"/>
  <c r="P95" i="7"/>
  <c r="P759" i="7"/>
  <c r="N690" i="7"/>
  <c r="N1285" i="7"/>
  <c r="N1475" i="7"/>
  <c r="AA187" i="8"/>
  <c r="P223" i="7"/>
  <c r="N1091" i="7"/>
  <c r="P1379" i="7"/>
  <c r="P511" i="7"/>
  <c r="N879" i="7"/>
  <c r="P909" i="7"/>
  <c r="P1175" i="7"/>
  <c r="N1123" i="7"/>
  <c r="P46" i="7"/>
  <c r="P399" i="7"/>
  <c r="P1431" i="7"/>
  <c r="P540" i="7"/>
  <c r="N366" i="7"/>
  <c r="P199" i="7"/>
  <c r="N593" i="7"/>
  <c r="P663" i="7"/>
  <c r="P464" i="7"/>
  <c r="P1243" i="7"/>
  <c r="N806" i="7"/>
  <c r="P460" i="7"/>
  <c r="P853" i="7"/>
  <c r="P1007" i="7"/>
  <c r="P837" i="7"/>
  <c r="P79" i="7"/>
  <c r="N815" i="7"/>
  <c r="N1233" i="7"/>
  <c r="P1268" i="7"/>
  <c r="P649" i="7"/>
  <c r="P578" i="7"/>
  <c r="AA319" i="8"/>
  <c r="P1363" i="7"/>
  <c r="P1148" i="7"/>
  <c r="N519" i="7"/>
  <c r="N790" i="7"/>
  <c r="N1261" i="7"/>
  <c r="P1245" i="7"/>
  <c r="P981" i="7"/>
  <c r="AA905" i="8"/>
  <c r="AA624" i="8"/>
  <c r="N1439" i="7"/>
  <c r="N1325" i="7"/>
  <c r="P295" i="7"/>
  <c r="N54" i="7"/>
  <c r="P1147" i="7"/>
  <c r="N947" i="7"/>
  <c r="N1082" i="7"/>
  <c r="N1253" i="7"/>
  <c r="N1223" i="7"/>
  <c r="P780" i="7"/>
  <c r="P1083" i="7"/>
  <c r="P805" i="7"/>
  <c r="P695" i="7"/>
  <c r="P1465" i="7"/>
  <c r="P1345" i="7"/>
  <c r="AA612" i="8"/>
  <c r="H21" i="9"/>
  <c r="J21" i="9" s="1"/>
  <c r="M21" i="9" s="1"/>
  <c r="C11" i="2"/>
  <c r="D11" i="2" s="1"/>
  <c r="O11" i="2" s="1"/>
  <c r="P929" i="7"/>
  <c r="P609" i="7"/>
  <c r="P1284" i="7"/>
  <c r="P1135" i="7"/>
  <c r="N838" i="7"/>
  <c r="P1426" i="7"/>
  <c r="P1481" i="7"/>
  <c r="P1456" i="7"/>
  <c r="P1436" i="7"/>
  <c r="N206" i="7"/>
  <c r="P496" i="7"/>
  <c r="N439" i="7"/>
  <c r="N198" i="7"/>
  <c r="N1019" i="7"/>
  <c r="H18" i="9"/>
  <c r="J18" i="9" s="1"/>
  <c r="M18" i="9" s="1"/>
  <c r="P1196" i="7"/>
  <c r="P1131" i="7"/>
  <c r="P431" i="7"/>
  <c r="N1095" i="7"/>
  <c r="P1259" i="7"/>
  <c r="P418" i="7"/>
  <c r="P905" i="7"/>
  <c r="P635" i="7"/>
  <c r="N94" i="7"/>
  <c r="P1260" i="7"/>
  <c r="N955" i="7"/>
  <c r="H33" i="9"/>
  <c r="J33" i="9" s="1"/>
  <c r="M33" i="9" s="1"/>
  <c r="P931" i="7"/>
  <c r="AA441" i="8"/>
  <c r="AA453" i="8"/>
  <c r="AA1079" i="8"/>
  <c r="AA459" i="8"/>
  <c r="AA1379" i="8"/>
  <c r="P1187" i="7"/>
  <c r="P314" i="7"/>
  <c r="N1301" i="7"/>
  <c r="P1170" i="7"/>
  <c r="P1355" i="7"/>
  <c r="P945" i="7"/>
  <c r="N1349" i="7"/>
  <c r="P52" i="7"/>
  <c r="N64" i="7"/>
  <c r="P921" i="7"/>
  <c r="AA1046" i="8"/>
  <c r="AA1394" i="8"/>
  <c r="AA1173" i="8"/>
  <c r="P1369" i="7"/>
  <c r="P1447" i="7"/>
  <c r="P1084" i="7"/>
  <c r="AA1479" i="8"/>
  <c r="P917" i="7"/>
  <c r="P1051" i="7"/>
  <c r="P335" i="7"/>
  <c r="P1468" i="7"/>
  <c r="P42" i="7"/>
  <c r="AA870" i="8"/>
  <c r="AA1359" i="8"/>
  <c r="AA640" i="8"/>
  <c r="AA1066" i="8"/>
  <c r="P1244" i="7"/>
  <c r="P867" i="7"/>
  <c r="P731" i="7"/>
  <c r="N567" i="7"/>
  <c r="N1287" i="7"/>
  <c r="P1205" i="7"/>
  <c r="P808" i="7"/>
  <c r="P598" i="7"/>
  <c r="P271" i="7"/>
  <c r="P1324" i="7"/>
  <c r="N1373" i="7"/>
  <c r="P792" i="7"/>
  <c r="N102" i="7"/>
  <c r="N1039" i="7"/>
  <c r="P651" i="7"/>
  <c r="N703" i="7"/>
  <c r="P633" i="7"/>
  <c r="P560" i="7"/>
  <c r="P1442" i="7"/>
  <c r="P1460" i="7"/>
  <c r="N1130" i="7"/>
  <c r="P1203" i="7"/>
  <c r="P130" i="7"/>
  <c r="AA525" i="8"/>
  <c r="AA1000" i="8"/>
  <c r="P1323" i="7"/>
  <c r="P122" i="7"/>
  <c r="P1449" i="7"/>
  <c r="P51" i="7"/>
  <c r="N1023" i="7"/>
  <c r="N1159" i="7"/>
  <c r="AA1395" i="8"/>
  <c r="AA1136" i="8"/>
  <c r="AA1250" i="8"/>
  <c r="P1329" i="7"/>
  <c r="N1341" i="7"/>
  <c r="P1177" i="7"/>
  <c r="P1100" i="7"/>
  <c r="P247" i="7"/>
  <c r="P1396" i="7"/>
  <c r="N758" i="7"/>
  <c r="N503" i="7"/>
  <c r="N471" i="7"/>
  <c r="P1365" i="7"/>
  <c r="P896" i="7"/>
  <c r="P639" i="7"/>
  <c r="N286" i="7"/>
  <c r="P171" i="7"/>
  <c r="P178" i="7"/>
  <c r="P935" i="7"/>
  <c r="N142" i="7"/>
  <c r="P1428" i="7"/>
  <c r="P1180" i="7"/>
  <c r="N1107" i="7"/>
  <c r="N737" i="7"/>
  <c r="P182" i="7"/>
  <c r="P1404" i="7"/>
  <c r="P22" i="7"/>
  <c r="P472" i="7"/>
  <c r="AA1499" i="8"/>
  <c r="AA1095" i="8"/>
  <c r="AA1247" i="8"/>
  <c r="N1075" i="7"/>
  <c r="P707" i="7"/>
  <c r="P1331" i="7"/>
  <c r="N398" i="7"/>
  <c r="N350" i="7"/>
  <c r="N246" i="7"/>
  <c r="AA1149" i="8"/>
  <c r="AA1295" i="8"/>
  <c r="AA1435" i="8"/>
  <c r="AA1367" i="8"/>
  <c r="AA1307" i="8"/>
  <c r="N1397" i="7"/>
  <c r="N774" i="7"/>
  <c r="N745" i="7"/>
  <c r="N422" i="7"/>
  <c r="P279" i="7"/>
  <c r="P1421" i="7"/>
  <c r="P641" i="7"/>
  <c r="P587" i="7"/>
  <c r="AA457" i="8"/>
  <c r="P287" i="7"/>
  <c r="N886" i="7"/>
  <c r="P128" i="7"/>
  <c r="N1114" i="7"/>
  <c r="P163" i="7"/>
  <c r="P170" i="7"/>
  <c r="AA1021" i="8"/>
  <c r="AA592" i="8"/>
  <c r="AA1005" i="8"/>
  <c r="N1487" i="7"/>
  <c r="N302" i="7"/>
  <c r="N854" i="7"/>
  <c r="P627" i="7"/>
  <c r="N230" i="7"/>
  <c r="P391" i="7"/>
  <c r="AA1363" i="8"/>
  <c r="P488" i="7"/>
  <c r="N61" i="7"/>
  <c r="P1434" i="7"/>
  <c r="N118" i="7"/>
  <c r="P1151" i="7"/>
  <c r="P1201" i="7"/>
  <c r="N382" i="7"/>
  <c r="P691" i="7"/>
  <c r="N43" i="7"/>
  <c r="N1155" i="7"/>
  <c r="N831" i="7"/>
  <c r="N1491" i="7"/>
  <c r="P803" i="7"/>
  <c r="P809" i="7"/>
  <c r="P552" i="7"/>
  <c r="N602" i="7"/>
  <c r="P1452" i="7"/>
  <c r="P1417" i="7"/>
  <c r="N711" i="7"/>
  <c r="P895" i="7"/>
  <c r="P590" i="7"/>
  <c r="P1340" i="7"/>
  <c r="N1055" i="7"/>
  <c r="P925" i="7"/>
  <c r="P883" i="7"/>
  <c r="N85" i="7"/>
  <c r="P1499" i="7"/>
  <c r="P1315" i="7"/>
  <c r="N971" i="7"/>
  <c r="N687" i="7"/>
  <c r="P575" i="7"/>
  <c r="N987" i="7"/>
  <c r="N583" i="7"/>
  <c r="P1420" i="7"/>
  <c r="P1466" i="7"/>
  <c r="P1132" i="7"/>
  <c r="P828" i="7"/>
  <c r="AA1383" i="8"/>
  <c r="AA1299" i="8"/>
  <c r="AA1447" i="8"/>
  <c r="AA1103" i="8"/>
  <c r="P155" i="7"/>
  <c r="AA1442" i="8"/>
  <c r="AA588" i="8"/>
  <c r="P671" i="7"/>
  <c r="AA472" i="8"/>
  <c r="P1337" i="7"/>
  <c r="AA1203" i="8"/>
  <c r="AA880" i="8"/>
  <c r="AA1431" i="8"/>
  <c r="AA749" i="8"/>
  <c r="AA1430" i="8"/>
  <c r="AA1303" i="8"/>
  <c r="AA1254" i="8"/>
  <c r="AA11" i="8"/>
  <c r="AA1331" i="8"/>
  <c r="P683" i="7"/>
  <c r="P556" i="7"/>
  <c r="P96" i="7"/>
  <c r="N1143" i="7"/>
  <c r="P739" i="7"/>
  <c r="P625" i="7"/>
  <c r="P367" i="7"/>
  <c r="P239" i="7"/>
  <c r="N1173" i="7"/>
  <c r="P835" i="7"/>
  <c r="N1003" i="7"/>
  <c r="N963" i="7"/>
  <c r="P667" i="7"/>
  <c r="N487" i="7"/>
  <c r="N1047" i="7"/>
  <c r="P1497" i="7"/>
  <c r="P1433" i="7"/>
  <c r="N1317" i="7"/>
  <c r="P1252" i="7"/>
  <c r="P1115" i="7"/>
  <c r="N1027" i="7"/>
  <c r="P1195" i="7"/>
  <c r="P933" i="7"/>
  <c r="P961" i="7"/>
  <c r="P1295" i="7"/>
  <c r="P897" i="7"/>
  <c r="P1403" i="7"/>
  <c r="P856" i="7"/>
  <c r="N70" i="7"/>
  <c r="AA1311" i="8"/>
  <c r="P1279" i="7"/>
  <c r="P1005" i="7"/>
  <c r="AA780" i="8"/>
  <c r="AA1070" i="8"/>
  <c r="AA1291" i="8"/>
  <c r="AA1086" i="8"/>
  <c r="AA1174" i="8"/>
  <c r="AA1251" i="8"/>
  <c r="AA1294" i="8"/>
  <c r="AA653" i="8"/>
  <c r="AA1423" i="8"/>
  <c r="AA1243" i="8"/>
  <c r="AA1427" i="8"/>
  <c r="N1309" i="7"/>
  <c r="P1293" i="7"/>
  <c r="P1119" i="7"/>
  <c r="P1265" i="7"/>
  <c r="N689" i="7"/>
  <c r="N743" i="7"/>
  <c r="P869" i="7"/>
  <c r="N681" i="7"/>
  <c r="P1401" i="7"/>
  <c r="P779" i="7"/>
  <c r="P1249" i="7"/>
  <c r="N1035" i="7"/>
  <c r="N1139" i="7"/>
  <c r="P1191" i="7"/>
  <c r="P832" i="7"/>
  <c r="N721" i="7"/>
  <c r="P508" i="7"/>
  <c r="P4" i="7"/>
  <c r="P951" i="7"/>
  <c r="P1409" i="7"/>
  <c r="P1219" i="7"/>
  <c r="N1169" i="7"/>
  <c r="P819" i="7"/>
  <c r="P939" i="7"/>
  <c r="AA977" i="8"/>
  <c r="AA1053" i="8"/>
  <c r="AA704" i="8"/>
  <c r="AA292" i="8"/>
  <c r="AA112" i="8"/>
  <c r="P1276" i="7"/>
  <c r="P1099" i="7"/>
  <c r="N729" i="7"/>
  <c r="P659" i="7"/>
  <c r="N1357" i="7"/>
  <c r="N870" i="7"/>
  <c r="P655" i="7"/>
  <c r="P98" i="7"/>
  <c r="P1231" i="7"/>
  <c r="P893" i="7"/>
  <c r="P572" i="7"/>
  <c r="N455" i="7"/>
  <c r="P303" i="7"/>
  <c r="N134" i="7"/>
  <c r="P44" i="7"/>
  <c r="N1443" i="7"/>
  <c r="P1220" i="7"/>
  <c r="P787" i="7"/>
  <c r="P480" i="7"/>
  <c r="P111" i="7"/>
  <c r="AA1495" i="8"/>
  <c r="AA1439" i="8"/>
  <c r="AA1239" i="8"/>
  <c r="AA1235" i="8"/>
  <c r="AA992" i="8"/>
  <c r="AA1087" i="8"/>
  <c r="AA1451" i="8"/>
  <c r="AA1259" i="8"/>
  <c r="AA299" i="8"/>
  <c r="P1395" i="7"/>
  <c r="N822" i="7"/>
  <c r="N254" i="7"/>
  <c r="P202" i="7"/>
  <c r="AA1069" i="8"/>
  <c r="N1011" i="7"/>
  <c r="P1163" i="7"/>
  <c r="P857" i="7"/>
  <c r="P611" i="7"/>
  <c r="P973" i="7"/>
  <c r="N1471" i="7"/>
  <c r="N1423" i="7"/>
  <c r="P1217" i="7"/>
  <c r="P747" i="7"/>
  <c r="N238" i="7"/>
  <c r="N1427" i="7"/>
  <c r="P1068" i="7"/>
  <c r="N783" i="7"/>
  <c r="N406" i="7"/>
  <c r="N535" i="7"/>
  <c r="P58" i="7"/>
  <c r="AA1075" i="8"/>
  <c r="N1333" i="7"/>
  <c r="N979" i="7"/>
  <c r="N751" i="7"/>
  <c r="P755" i="7"/>
  <c r="P699" i="7"/>
  <c r="P607" i="7"/>
  <c r="N585" i="7"/>
  <c r="P423" i="7"/>
  <c r="P1235" i="7"/>
  <c r="N705" i="7"/>
  <c r="P41" i="7"/>
  <c r="N1059" i="7"/>
  <c r="P1067" i="7"/>
  <c r="P586" i="7"/>
  <c r="AA1085" i="8"/>
  <c r="AA1483" i="8"/>
  <c r="AA1107" i="8"/>
  <c r="AA1040" i="8"/>
  <c r="AA1371" i="8"/>
  <c r="AA1375" i="8"/>
  <c r="P1495" i="7"/>
  <c r="P913" i="7"/>
  <c r="P11" i="7"/>
  <c r="P872" i="7"/>
  <c r="P1492" i="7"/>
  <c r="P1411" i="7"/>
  <c r="P1415" i="7"/>
  <c r="N334" i="7"/>
  <c r="P544" i="7"/>
  <c r="P112" i="7"/>
  <c r="P943" i="7"/>
  <c r="P290" i="7"/>
  <c r="J34" i="9"/>
  <c r="M34" i="9" s="1"/>
  <c r="P1251" i="7"/>
  <c r="P716" i="7"/>
  <c r="N594" i="7"/>
  <c r="N262" i="7"/>
  <c r="P1387" i="7"/>
  <c r="P351" i="7"/>
  <c r="AA429" i="8"/>
  <c r="AA1165" i="8"/>
  <c r="AA600" i="8"/>
  <c r="AA966" i="8"/>
  <c r="AA639" i="8"/>
  <c r="AA676" i="8"/>
  <c r="P1078" i="7"/>
  <c r="N1087" i="7"/>
  <c r="N1181" i="7"/>
  <c r="N390" i="7"/>
  <c r="N294" i="7"/>
  <c r="P375" i="7"/>
  <c r="N1098" i="7"/>
  <c r="P715" i="7"/>
  <c r="N414" i="7"/>
  <c r="P407" i="7"/>
  <c r="P903" i="7"/>
  <c r="N1359" i="7"/>
  <c r="N342" i="7"/>
  <c r="N83" i="7"/>
  <c r="P1239" i="7"/>
  <c r="N72" i="7"/>
  <c r="P1484" i="7"/>
  <c r="N326" i="7"/>
  <c r="P522" i="7"/>
  <c r="P1482" i="7"/>
  <c r="AA685" i="8"/>
  <c r="AA114" i="8"/>
  <c r="AA715" i="8"/>
  <c r="P874" i="7"/>
  <c r="AA1064" i="8"/>
  <c r="P1498" i="7"/>
  <c r="P1393" i="7"/>
  <c r="P1211" i="7"/>
  <c r="N713" i="7"/>
  <c r="P568" i="7"/>
  <c r="P512" i="7"/>
  <c r="P383" i="7"/>
  <c r="P1213" i="7"/>
  <c r="P1347" i="7"/>
  <c r="N1071" i="7"/>
  <c r="P959" i="7"/>
  <c r="N735" i="7"/>
  <c r="P490" i="7"/>
  <c r="P1299" i="7"/>
  <c r="N430" i="7"/>
  <c r="N310" i="7"/>
  <c r="P311" i="7"/>
  <c r="P162" i="7"/>
  <c r="P20" i="7"/>
  <c r="P1412" i="7"/>
  <c r="N1389" i="7"/>
  <c r="P1116" i="7"/>
  <c r="N1111" i="7"/>
  <c r="P824" i="7"/>
  <c r="P789" i="7"/>
  <c r="P127" i="7"/>
  <c r="P1353" i="7"/>
  <c r="P643" i="7"/>
  <c r="P445" i="7"/>
  <c r="P524" i="7"/>
  <c r="P231" i="7"/>
  <c r="AA1478" i="8"/>
  <c r="AA779" i="8"/>
  <c r="AA922" i="8"/>
  <c r="AA824" i="8"/>
  <c r="AA596" i="8"/>
  <c r="AA469" i="8"/>
  <c r="P964" i="7"/>
  <c r="P1371" i="7"/>
  <c r="P526" i="7"/>
  <c r="P557" i="7"/>
  <c r="AA799" i="8"/>
  <c r="AA286" i="8"/>
  <c r="AA708" i="8"/>
  <c r="AA557" i="8"/>
  <c r="D438" i="8"/>
  <c r="P510" i="7"/>
  <c r="P48" i="7"/>
  <c r="AA1470" i="8"/>
  <c r="AA500" i="8"/>
  <c r="AA76" i="8"/>
  <c r="AA556" i="8"/>
  <c r="AA1051" i="8"/>
  <c r="AA481" i="8"/>
  <c r="P1424" i="7"/>
  <c r="AA943" i="8"/>
  <c r="P1269" i="7"/>
  <c r="P1283" i="7"/>
  <c r="P504" i="7"/>
  <c r="P1043" i="7"/>
  <c r="P536" i="7"/>
  <c r="P444" i="7"/>
  <c r="N1146" i="7"/>
  <c r="P967" i="7"/>
  <c r="P415" i="7"/>
  <c r="N158" i="7"/>
  <c r="P923" i="7"/>
  <c r="AA390" i="8"/>
  <c r="P327" i="7"/>
  <c r="AA1365" i="8"/>
  <c r="AA936" i="8"/>
  <c r="AA1102" i="8"/>
  <c r="AA442" i="8"/>
  <c r="AA317" i="8"/>
  <c r="AA49" i="8"/>
  <c r="N1127" i="7"/>
  <c r="P784" i="7"/>
  <c r="N847" i="7"/>
  <c r="P919" i="7"/>
  <c r="N318" i="7"/>
  <c r="P448" i="7"/>
  <c r="P359" i="7"/>
  <c r="P266" i="7"/>
  <c r="P146" i="7"/>
  <c r="AA385" i="8"/>
  <c r="AA1027" i="8"/>
  <c r="AA628" i="8"/>
  <c r="AA116" i="8"/>
  <c r="P1026" i="7"/>
  <c r="P911" i="7"/>
  <c r="N601" i="7"/>
  <c r="P107" i="7"/>
  <c r="P1444" i="7"/>
  <c r="P1179" i="7"/>
  <c r="P732" i="7"/>
  <c r="P821" i="7"/>
  <c r="P576" i="7"/>
  <c r="P10" i="7"/>
  <c r="P16" i="7"/>
  <c r="AA389" i="8"/>
  <c r="P924" i="7"/>
  <c r="AA1429" i="8"/>
  <c r="AA1333" i="8"/>
  <c r="AA1245" i="8"/>
  <c r="AA552" i="8"/>
  <c r="AA1230" i="8"/>
  <c r="AA1128" i="8"/>
  <c r="P461" i="7"/>
  <c r="P1042" i="7"/>
  <c r="P188" i="7"/>
  <c r="AA1023" i="8"/>
  <c r="P1263" i="7"/>
  <c r="AA987" i="8"/>
  <c r="P922" i="7"/>
  <c r="P212" i="7"/>
  <c r="P623" i="7"/>
  <c r="AA293" i="8"/>
  <c r="AA24" i="8"/>
  <c r="AA700" i="8"/>
  <c r="AA620" i="8"/>
  <c r="AA1184" i="8"/>
  <c r="AA932" i="8"/>
  <c r="AA1123" i="8"/>
  <c r="AA1016" i="8"/>
  <c r="AA1170" i="8"/>
  <c r="P1198" i="7"/>
  <c r="P175" i="7"/>
  <c r="AA1319" i="8"/>
  <c r="AA912" i="8"/>
  <c r="P657" i="7"/>
  <c r="P514" i="7"/>
  <c r="AA496" i="8"/>
  <c r="AA215" i="8"/>
  <c r="P1406" i="7"/>
  <c r="P434" i="7"/>
  <c r="P855" i="7"/>
  <c r="AA1191" i="8"/>
  <c r="AA1161" i="8"/>
  <c r="AA1065" i="8"/>
  <c r="AA1177" i="8"/>
  <c r="AA1019" i="8"/>
  <c r="P915" i="7"/>
  <c r="AA948" i="8"/>
  <c r="AA951" i="8"/>
  <c r="AA1050" i="8"/>
  <c r="AA1045" i="8"/>
  <c r="P30" i="7"/>
  <c r="AA1202" i="8"/>
  <c r="AA990" i="8"/>
  <c r="AA1354" i="8"/>
  <c r="AA579" i="8"/>
  <c r="AA489" i="8"/>
  <c r="AA435" i="8"/>
  <c r="AA300" i="8"/>
  <c r="P1280" i="7"/>
  <c r="P1020" i="7"/>
  <c r="P936" i="7"/>
  <c r="P476" i="7"/>
  <c r="AA1277" i="8"/>
  <c r="AA1118" i="8"/>
  <c r="P1185" i="7"/>
  <c r="AA735" i="8"/>
  <c r="AA636" i="8"/>
  <c r="AA1329" i="8"/>
  <c r="AA919" i="8"/>
  <c r="AA1162" i="8"/>
  <c r="AA967" i="8"/>
  <c r="AA731" i="8"/>
  <c r="P708" i="7"/>
  <c r="P446" i="7"/>
  <c r="P62" i="7"/>
  <c r="AA1286" i="8"/>
  <c r="AA616" i="8"/>
  <c r="P952" i="7"/>
  <c r="AA1315" i="8"/>
  <c r="AA1193" i="8"/>
  <c r="AA175" i="8"/>
  <c r="AA709" i="8"/>
  <c r="P495" i="7"/>
  <c r="AA1419" i="8"/>
  <c r="AA1361" i="8"/>
  <c r="AA1030" i="8"/>
  <c r="AA971" i="8"/>
  <c r="P1142" i="7"/>
  <c r="P1126" i="7"/>
  <c r="P892" i="7"/>
  <c r="P9" i="7"/>
  <c r="AA1389" i="8"/>
  <c r="AA1217" i="8"/>
  <c r="AA417" i="8"/>
  <c r="AA1257" i="8"/>
  <c r="AA420" i="8"/>
  <c r="AA771" i="8"/>
  <c r="AA643" i="8"/>
  <c r="AA526" i="8"/>
  <c r="AA382" i="8"/>
  <c r="AA13" i="8"/>
  <c r="N27" i="7"/>
  <c r="AA1373" i="8"/>
  <c r="AA1459" i="8"/>
  <c r="AA1491" i="8"/>
  <c r="AA20" i="8"/>
  <c r="AA1353" i="8"/>
  <c r="AA1475" i="8"/>
  <c r="AA272" i="8"/>
  <c r="AA925" i="8"/>
  <c r="AA755" i="8"/>
  <c r="P781" i="7"/>
  <c r="P646" i="7"/>
  <c r="P34" i="7"/>
  <c r="AA1218" i="8"/>
  <c r="AA986" i="8"/>
  <c r="P876" i="7"/>
  <c r="N642" i="7"/>
  <c r="AA1246" i="8"/>
  <c r="P1110" i="7"/>
  <c r="P343" i="7"/>
  <c r="P144" i="7"/>
  <c r="AA1133" i="8"/>
  <c r="P1199" i="7"/>
  <c r="AA1487" i="8"/>
  <c r="AA857" i="8"/>
  <c r="AA1417" i="8"/>
  <c r="AA328" i="8"/>
  <c r="AA1209" i="8"/>
  <c r="AA270" i="8"/>
  <c r="P1298" i="7"/>
  <c r="P1402" i="7"/>
  <c r="P1398" i="7"/>
  <c r="N1459" i="7"/>
  <c r="P1248" i="7"/>
  <c r="P970" i="7"/>
  <c r="P941" i="7"/>
  <c r="P898" i="7"/>
  <c r="N214" i="7"/>
  <c r="P559" i="7"/>
  <c r="AA1458" i="8"/>
  <c r="AA1390" i="8"/>
  <c r="AA282" i="8"/>
  <c r="AA1009" i="8"/>
  <c r="P1400" i="7"/>
  <c r="P1184" i="7"/>
  <c r="P1105" i="7"/>
  <c r="P994" i="7"/>
  <c r="P1238" i="7"/>
  <c r="N1165" i="7"/>
  <c r="P675" i="7"/>
  <c r="P608" i="7"/>
  <c r="P493" i="7"/>
  <c r="N190" i="7"/>
  <c r="AA1166" i="8"/>
  <c r="P138" i="7"/>
  <c r="AA854" i="8"/>
  <c r="AA1120" i="8"/>
  <c r="AA669" i="8"/>
  <c r="AA1121" i="8"/>
  <c r="AA667" i="8"/>
  <c r="AA539" i="8"/>
  <c r="AA425" i="8"/>
  <c r="AA294" i="8"/>
  <c r="AA691" i="8"/>
  <c r="AA450" i="8"/>
  <c r="AA402" i="8"/>
  <c r="AA421" i="8"/>
  <c r="AA106" i="8"/>
  <c r="P1012" i="7"/>
  <c r="P1118" i="7"/>
  <c r="P788" i="7"/>
  <c r="P494" i="7"/>
  <c r="N551" i="7"/>
  <c r="P528" i="7"/>
  <c r="AA993" i="8"/>
  <c r="AA1386" i="8"/>
  <c r="AA1325" i="8"/>
  <c r="P1327" i="7"/>
  <c r="AA1171" i="8"/>
  <c r="AA605" i="8"/>
  <c r="AA840" i="8"/>
  <c r="AA499" i="8"/>
  <c r="AA1185" i="8"/>
  <c r="AA358" i="8"/>
  <c r="P1450" i="7"/>
  <c r="P1342" i="7"/>
  <c r="P1462" i="7"/>
  <c r="P1316" i="7"/>
  <c r="P996" i="7"/>
  <c r="P1129" i="7"/>
  <c r="P985" i="7"/>
  <c r="P825" i="7"/>
  <c r="AA1341" i="8"/>
  <c r="AA1317" i="8"/>
  <c r="AA1437" i="8"/>
  <c r="AA1038" i="8"/>
  <c r="AA773" i="8"/>
  <c r="AA974" i="8"/>
  <c r="AA1098" i="8"/>
  <c r="AA10" i="8"/>
  <c r="P14" i="7"/>
  <c r="AA1126" i="8"/>
  <c r="AA1465" i="8"/>
  <c r="P1319" i="7"/>
  <c r="AA8" i="8"/>
  <c r="AA452" i="8"/>
  <c r="AA611" i="8"/>
  <c r="AA304" i="8"/>
  <c r="N1455" i="7"/>
  <c r="P1313" i="7"/>
  <c r="P1137" i="7"/>
  <c r="P1065" i="7"/>
  <c r="N753" i="7"/>
  <c r="N799" i="7"/>
  <c r="P539" i="7"/>
  <c r="P26" i="7"/>
  <c r="P28" i="7"/>
  <c r="AA1450" i="8"/>
  <c r="AA1269" i="8"/>
  <c r="AA1116" i="8"/>
  <c r="P1275" i="7"/>
  <c r="P386" i="7"/>
  <c r="AA1270" i="8"/>
  <c r="AA1152" i="8"/>
  <c r="AA882" i="8"/>
  <c r="AA818" i="8"/>
  <c r="AA333" i="8"/>
  <c r="AA27" i="8"/>
  <c r="P1229" i="7"/>
  <c r="P1188" i="7"/>
  <c r="P1002" i="7"/>
  <c r="P954" i="7"/>
  <c r="P974" i="7"/>
  <c r="P969" i="7"/>
  <c r="P771" i="7"/>
  <c r="N719" i="7"/>
  <c r="P509" i="7"/>
  <c r="P440" i="7"/>
  <c r="N673" i="7"/>
  <c r="P647" i="7"/>
  <c r="P319" i="7"/>
  <c r="AA109" i="8"/>
  <c r="P1348" i="7"/>
  <c r="P1237" i="7"/>
  <c r="P354" i="7"/>
  <c r="AA544" i="8"/>
  <c r="P1049" i="7"/>
  <c r="AA1122" i="8"/>
  <c r="AA1049" i="8"/>
  <c r="AA931" i="8"/>
  <c r="AA508" i="8"/>
  <c r="AA437" i="8"/>
  <c r="AA371" i="8"/>
  <c r="AA619" i="8"/>
  <c r="AA416" i="8"/>
  <c r="P1362" i="7"/>
  <c r="P1189" i="7"/>
  <c r="N995" i="7"/>
  <c r="P723" i="7"/>
  <c r="AA907" i="8"/>
  <c r="P1001" i="7"/>
  <c r="P927" i="7"/>
  <c r="AA67" i="8"/>
  <c r="AA895" i="8"/>
  <c r="AA866" i="8"/>
  <c r="AA1194" i="8"/>
  <c r="AA531" i="8"/>
  <c r="AA368" i="8"/>
  <c r="AA787" i="8"/>
  <c r="AA659" i="8"/>
  <c r="P1264" i="7"/>
  <c r="P1354" i="7"/>
  <c r="P1304" i="7"/>
  <c r="P1254" i="7"/>
  <c r="N1405" i="7"/>
  <c r="P988" i="7"/>
  <c r="P986" i="7"/>
  <c r="P900" i="7"/>
  <c r="N863" i="7"/>
  <c r="N374" i="7"/>
  <c r="P263" i="7"/>
  <c r="P114" i="7"/>
  <c r="P187" i="7"/>
  <c r="P36" i="7"/>
  <c r="AA915" i="8"/>
  <c r="AA1187" i="8"/>
  <c r="AA1062" i="8"/>
  <c r="AA1078" i="8"/>
  <c r="AA964" i="8"/>
  <c r="AA512" i="8"/>
  <c r="AA711" i="8"/>
  <c r="AA864" i="8"/>
  <c r="AA645" i="8"/>
  <c r="P1458" i="7"/>
  <c r="AA1115" i="8"/>
  <c r="AA260" i="8"/>
  <c r="AA79" i="8"/>
  <c r="AA805" i="8"/>
  <c r="AA5" i="8"/>
  <c r="P1463" i="7"/>
  <c r="P1164" i="7"/>
  <c r="P882" i="7"/>
  <c r="N697" i="7"/>
  <c r="P918" i="7"/>
  <c r="N727" i="7"/>
  <c r="P588" i="7"/>
  <c r="P151" i="7"/>
  <c r="AA972" i="8"/>
  <c r="AA1190" i="8"/>
  <c r="AA921" i="8"/>
  <c r="AA504" i="8"/>
  <c r="P394" i="7"/>
  <c r="AA863" i="8"/>
  <c r="AA716" i="8"/>
  <c r="P1419" i="7"/>
  <c r="P1228" i="7"/>
  <c r="P937" i="7"/>
  <c r="P773" i="7"/>
  <c r="P520" i="7"/>
  <c r="P456" i="7"/>
  <c r="N358" i="7"/>
  <c r="AA1047" i="8"/>
  <c r="AA927" i="8"/>
  <c r="AA603" i="8"/>
  <c r="AA446" i="8"/>
  <c r="AA519" i="8"/>
  <c r="AA747" i="8"/>
  <c r="AA485" i="8"/>
  <c r="AA428" i="8"/>
  <c r="AA306" i="8"/>
  <c r="P1230" i="7"/>
  <c r="P1473" i="7"/>
  <c r="AA60" i="8"/>
  <c r="P1262" i="7"/>
  <c r="P1113" i="7"/>
  <c r="P740" i="7"/>
  <c r="P826" i="7"/>
  <c r="P906" i="7"/>
  <c r="P24" i="7"/>
  <c r="AA1205" i="8"/>
  <c r="AA1461" i="8"/>
  <c r="AA677" i="8"/>
  <c r="AA1148" i="8"/>
  <c r="AA1281" i="8"/>
  <c r="AA1080" i="8"/>
  <c r="P506" i="7"/>
  <c r="AA1481" i="8"/>
  <c r="AA652" i="8"/>
  <c r="AA1237" i="8"/>
  <c r="P1351" i="7"/>
  <c r="N1351" i="7"/>
  <c r="AA802" i="8"/>
  <c r="AA960" i="8"/>
  <c r="AA194" i="8"/>
  <c r="AA315" i="8"/>
  <c r="P1014" i="7"/>
  <c r="AA1345" i="8"/>
  <c r="AA741" i="8"/>
  <c r="AA910" i="8"/>
  <c r="AA830" i="8"/>
  <c r="AA533" i="8"/>
  <c r="AA325" i="8"/>
  <c r="P891" i="7"/>
  <c r="AA1068" i="8"/>
  <c r="AA1457" i="8"/>
  <c r="AA193" i="8"/>
  <c r="N1009" i="7"/>
  <c r="P1009" i="7"/>
  <c r="AA1169" i="8"/>
  <c r="AA1106" i="8"/>
  <c r="AA1083" i="8"/>
  <c r="AA1067" i="8"/>
  <c r="AA958" i="8"/>
  <c r="AA739" i="8"/>
  <c r="P1437" i="7"/>
  <c r="P1278" i="7"/>
  <c r="P1054" i="7"/>
  <c r="P928" i="7"/>
  <c r="P904" i="7"/>
  <c r="AA22" i="8"/>
  <c r="P617" i="7"/>
  <c r="P1383" i="7"/>
  <c r="N1383" i="7"/>
  <c r="AA850" i="8"/>
  <c r="AA1013" i="8"/>
  <c r="AA571" i="8"/>
  <c r="AA491" i="8"/>
  <c r="AA885" i="8"/>
  <c r="AA707" i="8"/>
  <c r="AA587" i="8"/>
  <c r="AA392" i="8"/>
  <c r="AA595" i="8"/>
  <c r="AA468" i="8"/>
  <c r="AA347" i="8"/>
  <c r="AA189" i="8"/>
  <c r="AA484" i="8"/>
  <c r="AA349" i="8"/>
  <c r="P1438" i="7"/>
  <c r="P1162" i="7"/>
  <c r="P1034" i="7"/>
  <c r="P834" i="7"/>
  <c r="P908" i="7"/>
  <c r="P934" i="7"/>
  <c r="P159" i="7"/>
  <c r="P77" i="7"/>
  <c r="AA1413" i="8"/>
  <c r="AA1473" i="8"/>
  <c r="AA1234" i="8"/>
  <c r="AA1114" i="8"/>
  <c r="AA1397" i="8"/>
  <c r="AA1155" i="8"/>
  <c r="AA902" i="8"/>
  <c r="AA375" i="8"/>
  <c r="AA50" i="8"/>
  <c r="P977" i="7"/>
  <c r="AA168" i="8"/>
  <c r="P1106" i="7"/>
  <c r="P956" i="7"/>
  <c r="P916" i="7"/>
  <c r="P638" i="7"/>
  <c r="P679" i="7"/>
  <c r="P218" i="7"/>
  <c r="P186" i="7"/>
  <c r="AA1131" i="8"/>
  <c r="AA911" i="8"/>
  <c r="AA763" i="8"/>
  <c r="AA290" i="8"/>
  <c r="AA108" i="8"/>
  <c r="P428" i="7"/>
  <c r="AA365" i="8"/>
  <c r="AA280" i="8"/>
  <c r="AA25" i="8"/>
  <c r="P1311" i="7"/>
  <c r="P957" i="7"/>
  <c r="P993" i="7"/>
  <c r="P562" i="7"/>
  <c r="P458" i="7"/>
  <c r="AA584" i="8"/>
  <c r="AA896" i="8"/>
  <c r="AA436" i="8"/>
  <c r="AA821" i="8"/>
  <c r="P1390" i="7"/>
  <c r="AA145" i="8"/>
  <c r="AA38" i="8"/>
  <c r="P1382" i="7"/>
  <c r="P1486" i="7"/>
  <c r="P785" i="7"/>
  <c r="P542" i="7"/>
  <c r="AA1445" i="8"/>
  <c r="AA1150" i="8"/>
  <c r="AA1357" i="8"/>
  <c r="AA944" i="8"/>
  <c r="AA872" i="8"/>
  <c r="AA1421" i="8"/>
  <c r="AA807" i="8"/>
  <c r="AA775" i="8"/>
  <c r="AA647" i="8"/>
  <c r="AA413" i="8"/>
  <c r="AA222" i="8"/>
  <c r="P1490" i="7"/>
  <c r="P1367" i="7"/>
  <c r="AA1330" i="8"/>
  <c r="AA833" i="8"/>
  <c r="AA1297" i="8"/>
  <c r="P1483" i="7"/>
  <c r="P1391" i="7"/>
  <c r="AA894" i="8"/>
  <c r="AA510" i="8"/>
  <c r="P573" i="7"/>
  <c r="P624" i="7"/>
  <c r="P453" i="7"/>
  <c r="P628" i="7"/>
  <c r="P616" i="7"/>
  <c r="P219" i="7"/>
  <c r="AA1285" i="8"/>
  <c r="AA1405" i="8"/>
  <c r="AA1309" i="8"/>
  <c r="AA1293" i="8"/>
  <c r="AA1322" i="8"/>
  <c r="P1307" i="7"/>
  <c r="P1388" i="7"/>
  <c r="P997" i="7"/>
  <c r="P1339" i="7"/>
  <c r="P889" i="7"/>
  <c r="P466" i="7"/>
  <c r="AA839" i="8"/>
  <c r="AA1449" i="8"/>
  <c r="AA1337" i="8"/>
  <c r="AA1401" i="8"/>
  <c r="P1375" i="7"/>
  <c r="N1375" i="7"/>
  <c r="AA812" i="8"/>
  <c r="AA470" i="8"/>
  <c r="AA651" i="8"/>
  <c r="AA723" i="8"/>
  <c r="AA627" i="8"/>
  <c r="AA140" i="8"/>
  <c r="AA118" i="8"/>
  <c r="P1346" i="7"/>
  <c r="AA15" i="8"/>
  <c r="AA138" i="8"/>
  <c r="P1422" i="7"/>
  <c r="P1408" i="7"/>
  <c r="P1360" i="7"/>
  <c r="P962" i="7"/>
  <c r="P1161" i="7"/>
  <c r="P982" i="7"/>
  <c r="P829" i="7"/>
  <c r="P950" i="7"/>
  <c r="P704" i="7"/>
  <c r="P972" i="7"/>
  <c r="P930" i="7"/>
  <c r="P668" i="7"/>
  <c r="P660" i="7"/>
  <c r="P483" i="7"/>
  <c r="P467" i="7"/>
  <c r="P300" i="7"/>
  <c r="P56" i="7"/>
  <c r="AA1349" i="8"/>
  <c r="AA1132" i="8"/>
  <c r="AA1469" i="8"/>
  <c r="AA1381" i="8"/>
  <c r="AA1485" i="8"/>
  <c r="AA1493" i="8"/>
  <c r="AA1229" i="8"/>
  <c r="AA1453" i="8"/>
  <c r="AA687" i="8"/>
  <c r="P1451" i="7"/>
  <c r="P999" i="7"/>
  <c r="P812" i="7"/>
  <c r="P1031" i="7"/>
  <c r="P1247" i="7"/>
  <c r="N1255" i="7"/>
  <c r="P1255" i="7"/>
  <c r="P722" i="7"/>
  <c r="N722" i="7"/>
  <c r="P554" i="7"/>
  <c r="P1215" i="7"/>
  <c r="P330" i="7"/>
  <c r="N447" i="7"/>
  <c r="P447" i="7"/>
  <c r="P90" i="7"/>
  <c r="AA1143" i="8"/>
  <c r="P1352" i="7"/>
  <c r="P32" i="7"/>
  <c r="N1467" i="7"/>
  <c r="P1467" i="7"/>
  <c r="P738" i="7"/>
  <c r="N738" i="7"/>
  <c r="P626" i="7"/>
  <c r="N626" i="7"/>
  <c r="P470" i="7"/>
  <c r="P618" i="7"/>
  <c r="N618" i="7"/>
  <c r="P534" i="7"/>
  <c r="P730" i="7"/>
  <c r="N730" i="7"/>
  <c r="P666" i="7"/>
  <c r="N666" i="7"/>
  <c r="P543" i="7"/>
  <c r="N599" i="7"/>
  <c r="P599" i="7"/>
  <c r="P362" i="7"/>
  <c r="P242" i="7"/>
  <c r="P174" i="7"/>
  <c r="N174" i="7"/>
  <c r="AA949" i="8"/>
  <c r="AA1129" i="8"/>
  <c r="AA978" i="8"/>
  <c r="AA1024" i="8"/>
  <c r="AA344" i="8"/>
  <c r="AA302" i="8"/>
  <c r="AA241" i="8"/>
  <c r="AA73" i="8"/>
  <c r="AA495" i="8"/>
  <c r="P1469" i="7"/>
  <c r="P1296" i="7"/>
  <c r="P1156" i="7"/>
  <c r="P1204" i="7"/>
  <c r="P966" i="7"/>
  <c r="P817" i="7"/>
  <c r="P762" i="7"/>
  <c r="P938" i="7"/>
  <c r="P478" i="7"/>
  <c r="P462" i="7"/>
  <c r="P619" i="7"/>
  <c r="P66" i="7"/>
  <c r="P244" i="7"/>
  <c r="AA1242" i="8"/>
  <c r="AA1338" i="8"/>
  <c r="AA939" i="8"/>
  <c r="AA648" i="8"/>
  <c r="AA783" i="8"/>
  <c r="AA655" i="8"/>
  <c r="AA929" i="8"/>
  <c r="AA916" i="8"/>
  <c r="P1364" i="7"/>
  <c r="P1399" i="7"/>
  <c r="N1399" i="7"/>
  <c r="N1474" i="7"/>
  <c r="P1474" i="7"/>
  <c r="P1025" i="7"/>
  <c r="P1291" i="7"/>
  <c r="N1033" i="7"/>
  <c r="P1033" i="7"/>
  <c r="P754" i="7"/>
  <c r="N754" i="7"/>
  <c r="P530" i="7"/>
  <c r="P570" i="7"/>
  <c r="P482" i="7"/>
  <c r="P698" i="7"/>
  <c r="N698" i="7"/>
  <c r="P479" i="7"/>
  <c r="P538" i="7"/>
  <c r="N823" i="7"/>
  <c r="P823" i="7"/>
  <c r="P150" i="7"/>
  <c r="N150" i="7"/>
  <c r="P322" i="7"/>
  <c r="P844" i="7"/>
  <c r="P410" i="7"/>
  <c r="P86" i="7"/>
  <c r="N86" i="7"/>
  <c r="P346" i="7"/>
  <c r="N35" i="7"/>
  <c r="P35" i="7"/>
  <c r="N11" i="2"/>
  <c r="AA1137" i="8"/>
  <c r="AA1072" i="8"/>
  <c r="AA1025" i="8"/>
  <c r="AA1090" i="8"/>
  <c r="AA1002" i="8"/>
  <c r="AA954" i="8"/>
  <c r="AA860" i="8"/>
  <c r="AA844" i="8"/>
  <c r="AA445" i="8"/>
  <c r="AA29" i="8"/>
  <c r="AA329" i="8"/>
  <c r="AA216" i="8"/>
  <c r="AA57" i="8"/>
  <c r="AA363" i="8"/>
  <c r="AA310" i="8"/>
  <c r="P1441" i="7"/>
  <c r="P1326" i="7"/>
  <c r="AA128" i="8"/>
  <c r="AA7" i="8"/>
  <c r="P1358" i="7"/>
  <c r="P1418" i="7"/>
  <c r="P1108" i="7"/>
  <c r="P1092" i="7"/>
  <c r="P1076" i="7"/>
  <c r="P1206" i="7"/>
  <c r="P1070" i="7"/>
  <c r="P1050" i="7"/>
  <c r="P850" i="7"/>
  <c r="P748" i="7"/>
  <c r="P926" i="7"/>
  <c r="P881" i="7"/>
  <c r="P858" i="7"/>
  <c r="P810" i="7"/>
  <c r="P736" i="7"/>
  <c r="P968" i="7"/>
  <c r="P652" i="7"/>
  <c r="P630" i="7"/>
  <c r="P664" i="7"/>
  <c r="P622" i="7"/>
  <c r="P579" i="7"/>
  <c r="P636" i="7"/>
  <c r="P670" i="7"/>
  <c r="P662" i="7"/>
  <c r="P331" i="7"/>
  <c r="AA1011" i="8"/>
  <c r="AA956" i="8"/>
  <c r="AA1110" i="8"/>
  <c r="AA743" i="8"/>
  <c r="P1488" i="7"/>
  <c r="N1361" i="7"/>
  <c r="P1361" i="7"/>
  <c r="P1207" i="7"/>
  <c r="N1207" i="7"/>
  <c r="P991" i="7"/>
  <c r="N887" i="7"/>
  <c r="P887" i="7"/>
  <c r="N839" i="7"/>
  <c r="P839" i="7"/>
  <c r="P871" i="7"/>
  <c r="P650" i="7"/>
  <c r="N650" i="7"/>
  <c r="P546" i="7"/>
  <c r="P527" i="7"/>
  <c r="P885" i="7"/>
  <c r="P899" i="7"/>
  <c r="N899" i="7"/>
  <c r="P763" i="7"/>
  <c r="P631" i="7"/>
  <c r="P796" i="7"/>
  <c r="P282" i="7"/>
  <c r="P298" i="7"/>
  <c r="P426" i="7"/>
  <c r="N442" i="7"/>
  <c r="P442" i="7"/>
  <c r="AA1159" i="8"/>
  <c r="AA1089" i="8"/>
  <c r="AA635" i="8"/>
  <c r="AA433" i="8"/>
  <c r="AA360" i="8"/>
  <c r="AA298" i="8"/>
  <c r="AA675" i="8"/>
  <c r="AA490" i="8"/>
  <c r="AA869" i="8"/>
  <c r="AA337" i="8"/>
  <c r="AA853" i="8"/>
  <c r="AA476" i="8"/>
  <c r="AA366" i="8"/>
  <c r="AA55" i="8"/>
  <c r="AA462" i="8"/>
  <c r="P1314" i="7"/>
  <c r="P1489" i="7"/>
  <c r="P1272" i="7"/>
  <c r="P1394" i="7"/>
  <c r="P1224" i="7"/>
  <c r="P1102" i="7"/>
  <c r="P1208" i="7"/>
  <c r="P1097" i="7"/>
  <c r="P1046" i="7"/>
  <c r="P866" i="7"/>
  <c r="P770" i="7"/>
  <c r="P852" i="7"/>
  <c r="P804" i="7"/>
  <c r="P902" i="7"/>
  <c r="P833" i="7"/>
  <c r="P492" i="7"/>
  <c r="P485" i="7"/>
  <c r="P684" i="7"/>
  <c r="P59" i="7"/>
  <c r="P228" i="7"/>
  <c r="P236" i="7"/>
  <c r="P260" i="7"/>
  <c r="P75" i="7"/>
  <c r="AA1477" i="8"/>
  <c r="AA1221" i="8"/>
  <c r="AA1213" i="8"/>
  <c r="AA1253" i="8"/>
  <c r="AA1306" i="8"/>
  <c r="AA1301" i="8"/>
  <c r="AA988" i="8"/>
  <c r="AA1370" i="8"/>
  <c r="AA1241" i="8"/>
  <c r="AA1409" i="8"/>
  <c r="AA1158" i="8"/>
  <c r="AA817" i="8"/>
  <c r="AA751" i="8"/>
  <c r="AA855" i="8"/>
  <c r="AA631" i="8"/>
  <c r="AA1032" i="8"/>
  <c r="N1440" i="7"/>
  <c r="P1440" i="7"/>
  <c r="P1303" i="7"/>
  <c r="P1332" i="7"/>
  <c r="N1041" i="7"/>
  <c r="P1041" i="7"/>
  <c r="P1017" i="7"/>
  <c r="P989" i="7"/>
  <c r="P682" i="7"/>
  <c r="N682" i="7"/>
  <c r="P454" i="7"/>
  <c r="P746" i="7"/>
  <c r="N746" i="7"/>
  <c r="P463" i="7"/>
  <c r="P502" i="7"/>
  <c r="N19" i="7"/>
  <c r="P19" i="7"/>
  <c r="P791" i="7"/>
  <c r="P110" i="7"/>
  <c r="N110" i="7"/>
  <c r="P210" i="7"/>
  <c r="P258" i="7"/>
  <c r="AA935" i="8"/>
  <c r="AA1154" i="8"/>
  <c r="AA1042" i="8"/>
  <c r="P965" i="7"/>
  <c r="P983" i="7"/>
  <c r="P450" i="7"/>
  <c r="P486" i="7"/>
  <c r="P615" i="7"/>
  <c r="P775" i="7"/>
  <c r="P6" i="7"/>
  <c r="P378" i="7"/>
  <c r="P194" i="7"/>
  <c r="AA1153" i="8"/>
  <c r="AA876" i="8"/>
  <c r="AA699" i="8"/>
  <c r="AA356" i="8"/>
  <c r="AA837" i="8"/>
  <c r="AA563" i="8"/>
  <c r="P1457" i="7"/>
  <c r="AA97" i="8"/>
  <c r="P1158" i="7"/>
  <c r="P1018" i="7"/>
  <c r="P888" i="7"/>
  <c r="P640" i="7"/>
  <c r="P88" i="7"/>
  <c r="P68" i="7"/>
  <c r="AA1434" i="8"/>
  <c r="AA719" i="8"/>
  <c r="AA877" i="8"/>
  <c r="P1377" i="7"/>
  <c r="N1407" i="7"/>
  <c r="P1407" i="7"/>
  <c r="P949" i="7"/>
  <c r="P714" i="7"/>
  <c r="N714" i="7"/>
  <c r="P498" i="7"/>
  <c r="P665" i="7"/>
  <c r="P764" i="7"/>
  <c r="AA1186" i="8"/>
  <c r="AA914" i="8"/>
  <c r="AA834" i="8"/>
  <c r="AA1146" i="8"/>
  <c r="AA975" i="8"/>
  <c r="AA795" i="8"/>
  <c r="AA399" i="8"/>
  <c r="AA322" i="8"/>
  <c r="AA547" i="8"/>
  <c r="AA308" i="8"/>
  <c r="AA828" i="8"/>
  <c r="AA414" i="8"/>
  <c r="AA683" i="8"/>
  <c r="AA555" i="8"/>
  <c r="AA19" i="8"/>
  <c r="AA394" i="8"/>
  <c r="AA36" i="8"/>
  <c r="P1094" i="7"/>
  <c r="P1062" i="7"/>
  <c r="P1028" i="7"/>
  <c r="P990" i="7"/>
  <c r="P802" i="7"/>
  <c r="P772" i="7"/>
  <c r="P861" i="7"/>
  <c r="P364" i="7"/>
  <c r="P40" i="7"/>
  <c r="AA1117" i="8"/>
  <c r="AA1402" i="8"/>
  <c r="AA900" i="8"/>
  <c r="AA1498" i="8"/>
  <c r="AA1043" i="8"/>
  <c r="AA1466" i="8"/>
  <c r="AA679" i="8"/>
  <c r="P1343" i="7"/>
  <c r="N1343" i="7"/>
  <c r="N1335" i="7"/>
  <c r="P1335" i="7"/>
  <c r="P953" i="7"/>
  <c r="P860" i="7"/>
  <c r="N907" i="7"/>
  <c r="P907" i="7"/>
  <c r="P706" i="7"/>
  <c r="N706" i="7"/>
  <c r="P610" i="7"/>
  <c r="N610" i="7"/>
  <c r="P674" i="7"/>
  <c r="N674" i="7"/>
  <c r="P634" i="7"/>
  <c r="N634" i="7"/>
  <c r="P566" i="7"/>
  <c r="P658" i="7"/>
  <c r="N658" i="7"/>
  <c r="P438" i="7"/>
  <c r="P126" i="7"/>
  <c r="N126" i="7"/>
  <c r="P78" i="7"/>
  <c r="N78" i="7"/>
  <c r="N3" i="7"/>
  <c r="P3" i="7"/>
  <c r="P1494" i="7"/>
  <c r="P1470" i="7"/>
  <c r="P1186" i="7"/>
  <c r="N1186" i="7"/>
  <c r="N1168" i="7"/>
  <c r="P1168" i="7"/>
  <c r="P1171" i="7"/>
  <c r="P1144" i="7"/>
  <c r="N1144" i="7"/>
  <c r="P1121" i="7"/>
  <c r="P1322" i="7"/>
  <c r="P1150" i="7"/>
  <c r="P1152" i="7"/>
  <c r="N1152" i="7"/>
  <c r="P1088" i="7"/>
  <c r="N1088" i="7"/>
  <c r="P813" i="7"/>
  <c r="P765" i="7"/>
  <c r="P1209" i="7"/>
  <c r="P865" i="7"/>
  <c r="P801" i="7"/>
  <c r="P778" i="7"/>
  <c r="P1038" i="7"/>
  <c r="P749" i="7"/>
  <c r="N749" i="7"/>
  <c r="P717" i="7"/>
  <c r="N717" i="7"/>
  <c r="N685" i="7"/>
  <c r="P685" i="7"/>
  <c r="N653" i="7"/>
  <c r="P653" i="7"/>
  <c r="N621" i="7"/>
  <c r="P621" i="7"/>
  <c r="P620" i="7"/>
  <c r="P477" i="7"/>
  <c r="P734" i="7"/>
  <c r="P875" i="7"/>
  <c r="P561" i="7"/>
  <c r="N561" i="7"/>
  <c r="P197" i="7"/>
  <c r="N197" i="7"/>
  <c r="N165" i="7"/>
  <c r="P165" i="7"/>
  <c r="P547" i="7"/>
  <c r="P451" i="7"/>
  <c r="P432" i="7"/>
  <c r="N432" i="7"/>
  <c r="P416" i="7"/>
  <c r="N416" i="7"/>
  <c r="P400" i="7"/>
  <c r="N400" i="7"/>
  <c r="P384" i="7"/>
  <c r="N384" i="7"/>
  <c r="P368" i="7"/>
  <c r="N368" i="7"/>
  <c r="P352" i="7"/>
  <c r="N352" i="7"/>
  <c r="P336" i="7"/>
  <c r="N336" i="7"/>
  <c r="P320" i="7"/>
  <c r="N320" i="7"/>
  <c r="P304" i="7"/>
  <c r="N304" i="7"/>
  <c r="P288" i="7"/>
  <c r="N288" i="7"/>
  <c r="P272" i="7"/>
  <c r="N272" i="7"/>
  <c r="P232" i="7"/>
  <c r="N232" i="7"/>
  <c r="P591" i="7"/>
  <c r="P404" i="7"/>
  <c r="P340" i="7"/>
  <c r="P276" i="7"/>
  <c r="N169" i="7"/>
  <c r="P169" i="7"/>
  <c r="P113" i="7"/>
  <c r="N113" i="7"/>
  <c r="P57" i="7"/>
  <c r="N57" i="7"/>
  <c r="P395" i="7"/>
  <c r="P135" i="7"/>
  <c r="P227" i="7"/>
  <c r="N160" i="7"/>
  <c r="P160" i="7"/>
  <c r="P101" i="7"/>
  <c r="N101" i="7"/>
  <c r="Z8" i="2"/>
  <c r="Z9" i="2" s="1"/>
  <c r="P131" i="7"/>
  <c r="P80" i="7"/>
  <c r="P47" i="7"/>
  <c r="P31" i="7"/>
  <c r="P371" i="7"/>
  <c r="P82" i="7"/>
  <c r="P176" i="7"/>
  <c r="AA1041" i="8"/>
  <c r="N1477" i="7"/>
  <c r="P1477" i="7"/>
  <c r="N1445" i="7"/>
  <c r="P1445" i="7"/>
  <c r="N1432" i="7"/>
  <c r="P1432" i="7"/>
  <c r="N1305" i="7"/>
  <c r="P1305" i="7"/>
  <c r="P1037" i="7"/>
  <c r="N1037" i="7"/>
  <c r="P1064" i="7"/>
  <c r="N1064" i="7"/>
  <c r="P1290" i="7"/>
  <c r="P1093" i="7"/>
  <c r="N1093" i="7"/>
  <c r="P1061" i="7"/>
  <c r="N1061" i="7"/>
  <c r="P1052" i="7"/>
  <c r="P1138" i="7"/>
  <c r="P1074" i="7"/>
  <c r="P1048" i="7"/>
  <c r="P1016" i="7"/>
  <c r="P1133" i="7"/>
  <c r="P1006" i="7"/>
  <c r="P752" i="7"/>
  <c r="P720" i="7"/>
  <c r="P894" i="7"/>
  <c r="N894" i="7"/>
  <c r="P726" i="7"/>
  <c r="P545" i="7"/>
  <c r="N545" i="7"/>
  <c r="N600" i="7"/>
  <c r="P600" i="7"/>
  <c r="P563" i="7"/>
  <c r="N208" i="7"/>
  <c r="P208" i="7"/>
  <c r="P843" i="7"/>
  <c r="P549" i="7"/>
  <c r="N549" i="7"/>
  <c r="P686" i="7"/>
  <c r="P380" i="7"/>
  <c r="P316" i="7"/>
  <c r="P417" i="7"/>
  <c r="N417" i="7"/>
  <c r="P385" i="7"/>
  <c r="N385" i="7"/>
  <c r="P353" i="7"/>
  <c r="N353" i="7"/>
  <c r="P321" i="7"/>
  <c r="N321" i="7"/>
  <c r="P289" i="7"/>
  <c r="N289" i="7"/>
  <c r="P257" i="7"/>
  <c r="N257" i="7"/>
  <c r="P225" i="7"/>
  <c r="N225" i="7"/>
  <c r="P209" i="7"/>
  <c r="N209" i="7"/>
  <c r="P145" i="7"/>
  <c r="N145" i="7"/>
  <c r="P105" i="7"/>
  <c r="N105" i="7"/>
  <c r="P363" i="7"/>
  <c r="N104" i="7"/>
  <c r="P104" i="7"/>
  <c r="P139" i="7"/>
  <c r="P339" i="7"/>
  <c r="N116" i="7"/>
  <c r="P116" i="7"/>
  <c r="P37" i="7"/>
  <c r="N37" i="7"/>
  <c r="P25" i="7"/>
  <c r="P124" i="7"/>
  <c r="AA1057" i="8"/>
  <c r="P1485" i="7"/>
  <c r="P1453" i="7"/>
  <c r="N1448" i="7"/>
  <c r="P1448" i="7"/>
  <c r="N1257" i="7"/>
  <c r="P1257" i="7"/>
  <c r="P1029" i="7"/>
  <c r="N1029" i="7"/>
  <c r="P1160" i="7"/>
  <c r="N1160" i="7"/>
  <c r="P1080" i="7"/>
  <c r="N1080" i="7"/>
  <c r="P1125" i="7"/>
  <c r="N1125" i="7"/>
  <c r="P1136" i="7"/>
  <c r="N1136" i="7"/>
  <c r="P1072" i="7"/>
  <c r="N1072" i="7"/>
  <c r="P1069" i="7"/>
  <c r="P1194" i="7"/>
  <c r="P680" i="7"/>
  <c r="P878" i="7"/>
  <c r="N878" i="7"/>
  <c r="P862" i="7"/>
  <c r="N862" i="7"/>
  <c r="P846" i="7"/>
  <c r="N846" i="7"/>
  <c r="P830" i="7"/>
  <c r="N830" i="7"/>
  <c r="P814" i="7"/>
  <c r="N814" i="7"/>
  <c r="P798" i="7"/>
  <c r="N798" i="7"/>
  <c r="P782" i="7"/>
  <c r="N782" i="7"/>
  <c r="N757" i="7"/>
  <c r="P757" i="7"/>
  <c r="P725" i="7"/>
  <c r="N725" i="7"/>
  <c r="N693" i="7"/>
  <c r="P693" i="7"/>
  <c r="N661" i="7"/>
  <c r="P661" i="7"/>
  <c r="N629" i="7"/>
  <c r="P629" i="7"/>
  <c r="P597" i="7"/>
  <c r="N597" i="7"/>
  <c r="P718" i="7"/>
  <c r="P529" i="7"/>
  <c r="N529" i="7"/>
  <c r="P429" i="7"/>
  <c r="N429" i="7"/>
  <c r="P413" i="7"/>
  <c r="N413" i="7"/>
  <c r="P397" i="7"/>
  <c r="N397" i="7"/>
  <c r="P381" i="7"/>
  <c r="N381" i="7"/>
  <c r="P365" i="7"/>
  <c r="N365" i="7"/>
  <c r="P349" i="7"/>
  <c r="N349" i="7"/>
  <c r="P333" i="7"/>
  <c r="N333" i="7"/>
  <c r="P317" i="7"/>
  <c r="N317" i="7"/>
  <c r="P301" i="7"/>
  <c r="N301" i="7"/>
  <c r="P285" i="7"/>
  <c r="N285" i="7"/>
  <c r="P269" i="7"/>
  <c r="N269" i="7"/>
  <c r="N253" i="7"/>
  <c r="P253" i="7"/>
  <c r="N237" i="7"/>
  <c r="P237" i="7"/>
  <c r="N221" i="7"/>
  <c r="P221" i="7"/>
  <c r="P189" i="7"/>
  <c r="N189" i="7"/>
  <c r="P157" i="7"/>
  <c r="N157" i="7"/>
  <c r="P248" i="7"/>
  <c r="N248" i="7"/>
  <c r="N184" i="7"/>
  <c r="P184" i="7"/>
  <c r="P420" i="7"/>
  <c r="P356" i="7"/>
  <c r="P292" i="7"/>
  <c r="P185" i="7"/>
  <c r="N185" i="7"/>
  <c r="P97" i="7"/>
  <c r="N97" i="7"/>
  <c r="P179" i="7"/>
  <c r="P55" i="7"/>
  <c r="P596" i="7"/>
  <c r="N136" i="7"/>
  <c r="P136" i="7"/>
  <c r="N100" i="7"/>
  <c r="P100" i="7"/>
  <c r="P252" i="7"/>
  <c r="P99" i="7"/>
  <c r="P183" i="7"/>
  <c r="P147" i="7"/>
  <c r="P307" i="7"/>
  <c r="P120" i="7"/>
  <c r="P203" i="7"/>
  <c r="N60" i="7"/>
  <c r="P60" i="7"/>
  <c r="P220" i="7"/>
  <c r="P108" i="7"/>
  <c r="AA1105" i="8"/>
  <c r="P1282" i="7"/>
  <c r="P1410" i="7"/>
  <c r="N1464" i="7"/>
  <c r="P1464" i="7"/>
  <c r="P1368" i="7"/>
  <c r="P1338" i="7"/>
  <c r="P1378" i="7"/>
  <c r="P1302" i="7"/>
  <c r="P1270" i="7"/>
  <c r="P1256" i="7"/>
  <c r="P1350" i="7"/>
  <c r="P1232" i="7"/>
  <c r="N1193" i="7"/>
  <c r="P1193" i="7"/>
  <c r="P1021" i="7"/>
  <c r="N1021" i="7"/>
  <c r="P1240" i="7"/>
  <c r="P1222" i="7"/>
  <c r="P1096" i="7"/>
  <c r="N1096" i="7"/>
  <c r="P1210" i="7"/>
  <c r="N1210" i="7"/>
  <c r="P1134" i="7"/>
  <c r="P1010" i="7"/>
  <c r="P1192" i="7"/>
  <c r="N1225" i="7"/>
  <c r="P1225" i="7"/>
  <c r="P1122" i="7"/>
  <c r="P1058" i="7"/>
  <c r="P1024" i="7"/>
  <c r="P960" i="7"/>
  <c r="P786" i="7"/>
  <c r="P932" i="7"/>
  <c r="P868" i="7"/>
  <c r="P948" i="7"/>
  <c r="P998" i="7"/>
  <c r="P1053" i="7"/>
  <c r="P901" i="7"/>
  <c r="P992" i="7"/>
  <c r="P766" i="7"/>
  <c r="N766" i="7"/>
  <c r="P692" i="7"/>
  <c r="P654" i="7"/>
  <c r="P525" i="7"/>
  <c r="P710" i="7"/>
  <c r="P513" i="7"/>
  <c r="N513" i="7"/>
  <c r="P644" i="7"/>
  <c r="P558" i="7"/>
  <c r="P469" i="7"/>
  <c r="P224" i="7"/>
  <c r="N224" i="7"/>
  <c r="P565" i="7"/>
  <c r="N565" i="7"/>
  <c r="P501" i="7"/>
  <c r="N501" i="7"/>
  <c r="P396" i="7"/>
  <c r="P332" i="7"/>
  <c r="P268" i="7"/>
  <c r="P811" i="7"/>
  <c r="P425" i="7"/>
  <c r="N425" i="7"/>
  <c r="P393" i="7"/>
  <c r="N393" i="7"/>
  <c r="P361" i="7"/>
  <c r="N361" i="7"/>
  <c r="P329" i="7"/>
  <c r="N329" i="7"/>
  <c r="P297" i="7"/>
  <c r="N297" i="7"/>
  <c r="P265" i="7"/>
  <c r="N265" i="7"/>
  <c r="P233" i="7"/>
  <c r="N233" i="7"/>
  <c r="P161" i="7"/>
  <c r="N161" i="7"/>
  <c r="P89" i="7"/>
  <c r="N89" i="7"/>
  <c r="P299" i="7"/>
  <c r="P125" i="7"/>
  <c r="N125" i="7"/>
  <c r="P419" i="7"/>
  <c r="P133" i="7"/>
  <c r="N133" i="7"/>
  <c r="P411" i="7"/>
  <c r="P275" i="7"/>
  <c r="P21" i="7"/>
  <c r="N21" i="7"/>
  <c r="P152" i="7"/>
  <c r="Y12" i="2"/>
  <c r="Q12" i="2"/>
  <c r="I12" i="2"/>
  <c r="A13" i="2"/>
  <c r="X12" i="2"/>
  <c r="H12" i="2"/>
  <c r="AJ12" i="2"/>
  <c r="W12" i="2"/>
  <c r="G12" i="2"/>
  <c r="AI12" i="2"/>
  <c r="V12" i="2"/>
  <c r="U12" i="2"/>
  <c r="K12" i="2"/>
  <c r="AB12" i="2"/>
  <c r="AA12" i="2"/>
  <c r="Z12" i="2"/>
  <c r="C12" i="2"/>
  <c r="T12" i="2"/>
  <c r="B12" i="2"/>
  <c r="S12" i="2"/>
  <c r="R12" i="2"/>
  <c r="L12" i="2"/>
  <c r="AA1178" i="8"/>
  <c r="AA1099" i="8"/>
  <c r="AA959" i="8"/>
  <c r="AA451" i="8"/>
  <c r="AA447" i="8"/>
  <c r="P1370" i="7"/>
  <c r="P1246" i="7"/>
  <c r="P1425" i="7"/>
  <c r="P1416" i="7"/>
  <c r="N1480" i="7"/>
  <c r="P1480" i="7"/>
  <c r="P1386" i="7"/>
  <c r="P1312" i="7"/>
  <c r="P1430" i="7"/>
  <c r="P1344" i="7"/>
  <c r="P1384" i="7"/>
  <c r="P1320" i="7"/>
  <c r="P1288" i="7"/>
  <c r="P1330" i="7"/>
  <c r="N1289" i="7"/>
  <c r="P1289" i="7"/>
  <c r="P1250" i="7"/>
  <c r="N1250" i="7"/>
  <c r="P1216" i="7"/>
  <c r="P1241" i="7"/>
  <c r="P1013" i="7"/>
  <c r="N1013" i="7"/>
  <c r="P1178" i="7"/>
  <c r="P1140" i="7"/>
  <c r="P1153" i="7"/>
  <c r="P1112" i="7"/>
  <c r="N1112" i="7"/>
  <c r="P1057" i="7"/>
  <c r="P1036" i="7"/>
  <c r="P1004" i="7"/>
  <c r="P1266" i="7"/>
  <c r="P1120" i="7"/>
  <c r="N1120" i="7"/>
  <c r="P1056" i="7"/>
  <c r="N1056" i="7"/>
  <c r="P1167" i="7"/>
  <c r="P940" i="7"/>
  <c r="P877" i="7"/>
  <c r="P756" i="7"/>
  <c r="P724" i="7"/>
  <c r="P942" i="7"/>
  <c r="P910" i="7"/>
  <c r="P769" i="7"/>
  <c r="P842" i="7"/>
  <c r="P944" i="7"/>
  <c r="P912" i="7"/>
  <c r="P980" i="7"/>
  <c r="P696" i="7"/>
  <c r="P672" i="7"/>
  <c r="P946" i="7"/>
  <c r="P914" i="7"/>
  <c r="P733" i="7"/>
  <c r="N733" i="7"/>
  <c r="N701" i="7"/>
  <c r="P701" i="7"/>
  <c r="N669" i="7"/>
  <c r="P669" i="7"/>
  <c r="N637" i="7"/>
  <c r="P637" i="7"/>
  <c r="N613" i="7"/>
  <c r="P613" i="7"/>
  <c r="P541" i="7"/>
  <c r="P678" i="7"/>
  <c r="P676" i="7"/>
  <c r="N592" i="7"/>
  <c r="P592" i="7"/>
  <c r="P497" i="7"/>
  <c r="N497" i="7"/>
  <c r="P213" i="7"/>
  <c r="N213" i="7"/>
  <c r="P181" i="7"/>
  <c r="N181" i="7"/>
  <c r="P149" i="7"/>
  <c r="N149" i="7"/>
  <c r="P574" i="7"/>
  <c r="P424" i="7"/>
  <c r="N424" i="7"/>
  <c r="P408" i="7"/>
  <c r="N408" i="7"/>
  <c r="P392" i="7"/>
  <c r="N392" i="7"/>
  <c r="P376" i="7"/>
  <c r="N376" i="7"/>
  <c r="P360" i="7"/>
  <c r="N360" i="7"/>
  <c r="P344" i="7"/>
  <c r="N344" i="7"/>
  <c r="P328" i="7"/>
  <c r="N328" i="7"/>
  <c r="P312" i="7"/>
  <c r="N312" i="7"/>
  <c r="P296" i="7"/>
  <c r="N296" i="7"/>
  <c r="P280" i="7"/>
  <c r="N280" i="7"/>
  <c r="P264" i="7"/>
  <c r="N264" i="7"/>
  <c r="N200" i="7"/>
  <c r="P200" i="7"/>
  <c r="P656" i="7"/>
  <c r="P648" i="7"/>
  <c r="P372" i="7"/>
  <c r="P308" i="7"/>
  <c r="P201" i="7"/>
  <c r="N201" i="7"/>
  <c r="P137" i="7"/>
  <c r="N137" i="7"/>
  <c r="P267" i="7"/>
  <c r="P215" i="7"/>
  <c r="P103" i="7"/>
  <c r="P387" i="7"/>
  <c r="P91" i="7"/>
  <c r="N13" i="7"/>
  <c r="P13" i="7"/>
  <c r="P379" i="7"/>
  <c r="P143" i="7"/>
  <c r="P69" i="7"/>
  <c r="P49" i="7"/>
  <c r="P251" i="7"/>
  <c r="P259" i="7"/>
  <c r="P67" i="7"/>
  <c r="P39" i="7"/>
  <c r="P23" i="7"/>
  <c r="P7" i="7"/>
  <c r="P164" i="7"/>
  <c r="P204" i="7"/>
  <c r="N1493" i="7"/>
  <c r="P1493" i="7"/>
  <c r="N1461" i="7"/>
  <c r="P1461" i="7"/>
  <c r="N1429" i="7"/>
  <c r="P1429" i="7"/>
  <c r="P1376" i="7"/>
  <c r="N1496" i="7"/>
  <c r="P1496" i="7"/>
  <c r="P1392" i="7"/>
  <c r="P1328" i="7"/>
  <c r="P1294" i="7"/>
  <c r="P1478" i="7"/>
  <c r="P1454" i="7"/>
  <c r="P1374" i="7"/>
  <c r="P1414" i="7"/>
  <c r="P1336" i="7"/>
  <c r="P1234" i="7"/>
  <c r="N1234" i="7"/>
  <c r="P1200" i="7"/>
  <c r="P1306" i="7"/>
  <c r="P1124" i="7"/>
  <c r="P1073" i="7"/>
  <c r="P1044" i="7"/>
  <c r="P1258" i="7"/>
  <c r="P1236" i="7"/>
  <c r="P1190" i="7"/>
  <c r="P1166" i="7"/>
  <c r="P1176" i="7"/>
  <c r="P1157" i="7"/>
  <c r="N1157" i="7"/>
  <c r="P1109" i="7"/>
  <c r="N1109" i="7"/>
  <c r="P1077" i="7"/>
  <c r="N1077" i="7"/>
  <c r="P978" i="7"/>
  <c r="P1242" i="7"/>
  <c r="N1242" i="7"/>
  <c r="P1145" i="7"/>
  <c r="P1081" i="7"/>
  <c r="P1032" i="7"/>
  <c r="P1117" i="7"/>
  <c r="P890" i="7"/>
  <c r="P818" i="7"/>
  <c r="P1101" i="7"/>
  <c r="P884" i="7"/>
  <c r="P820" i="7"/>
  <c r="P797" i="7"/>
  <c r="P958" i="7"/>
  <c r="P794" i="7"/>
  <c r="P984" i="7"/>
  <c r="P744" i="7"/>
  <c r="P728" i="7"/>
  <c r="P712" i="7"/>
  <c r="P589" i="7"/>
  <c r="N589" i="7"/>
  <c r="P700" i="7"/>
  <c r="P481" i="7"/>
  <c r="N481" i="7"/>
  <c r="P612" i="7"/>
  <c r="N612" i="7"/>
  <c r="P499" i="7"/>
  <c r="P437" i="7"/>
  <c r="P240" i="7"/>
  <c r="N240" i="7"/>
  <c r="P581" i="7"/>
  <c r="N581" i="7"/>
  <c r="P517" i="7"/>
  <c r="N517" i="7"/>
  <c r="P614" i="7"/>
  <c r="P412" i="7"/>
  <c r="P348" i="7"/>
  <c r="P284" i="7"/>
  <c r="P433" i="7"/>
  <c r="N433" i="7"/>
  <c r="P401" i="7"/>
  <c r="N401" i="7"/>
  <c r="P369" i="7"/>
  <c r="N369" i="7"/>
  <c r="P337" i="7"/>
  <c r="N337" i="7"/>
  <c r="P305" i="7"/>
  <c r="N305" i="7"/>
  <c r="P273" i="7"/>
  <c r="N273" i="7"/>
  <c r="P241" i="7"/>
  <c r="N241" i="7"/>
  <c r="P177" i="7"/>
  <c r="N177" i="7"/>
  <c r="P81" i="7"/>
  <c r="N81" i="7"/>
  <c r="P355" i="7"/>
  <c r="N132" i="7"/>
  <c r="P132" i="7"/>
  <c r="N29" i="7"/>
  <c r="P29" i="7"/>
  <c r="P347" i="7"/>
  <c r="P15" i="7"/>
  <c r="N148" i="7"/>
  <c r="P148" i="7"/>
  <c r="N196" i="7"/>
  <c r="P196" i="7"/>
  <c r="N172" i="7"/>
  <c r="P172" i="7"/>
  <c r="P5" i="7"/>
  <c r="N5" i="7"/>
  <c r="P109" i="7"/>
  <c r="P156" i="7"/>
  <c r="O6" i="10"/>
  <c r="O8" i="10" s="1"/>
  <c r="P8" i="10"/>
  <c r="AA1003" i="8"/>
  <c r="AA1035" i="8"/>
  <c r="AA1073" i="8"/>
  <c r="AA1130" i="8"/>
  <c r="AA903" i="8"/>
  <c r="P1214" i="7"/>
  <c r="P1334" i="7"/>
  <c r="N1321" i="7"/>
  <c r="P1321" i="7"/>
  <c r="P1218" i="7"/>
  <c r="N1218" i="7"/>
  <c r="P1274" i="7"/>
  <c r="P1060" i="7"/>
  <c r="P1128" i="7"/>
  <c r="N1128" i="7"/>
  <c r="P1089" i="7"/>
  <c r="P1086" i="7"/>
  <c r="P1104" i="7"/>
  <c r="N1104" i="7"/>
  <c r="P1085" i="7"/>
  <c r="P845" i="7"/>
  <c r="P849" i="7"/>
  <c r="P920" i="7"/>
  <c r="P1226" i="7"/>
  <c r="P1030" i="7"/>
  <c r="P741" i="7"/>
  <c r="N741" i="7"/>
  <c r="P709" i="7"/>
  <c r="N709" i="7"/>
  <c r="N677" i="7"/>
  <c r="P677" i="7"/>
  <c r="N645" i="7"/>
  <c r="P645" i="7"/>
  <c r="P795" i="7"/>
  <c r="P604" i="7"/>
  <c r="N604" i="7"/>
  <c r="P750" i="7"/>
  <c r="P694" i="7"/>
  <c r="P465" i="7"/>
  <c r="N465" i="7"/>
  <c r="P421" i="7"/>
  <c r="N421" i="7"/>
  <c r="P405" i="7"/>
  <c r="N405" i="7"/>
  <c r="P389" i="7"/>
  <c r="N389" i="7"/>
  <c r="P373" i="7"/>
  <c r="N373" i="7"/>
  <c r="P357" i="7"/>
  <c r="N357" i="7"/>
  <c r="P341" i="7"/>
  <c r="N341" i="7"/>
  <c r="P325" i="7"/>
  <c r="N325" i="7"/>
  <c r="P309" i="7"/>
  <c r="N309" i="7"/>
  <c r="P293" i="7"/>
  <c r="N293" i="7"/>
  <c r="P277" i="7"/>
  <c r="N277" i="7"/>
  <c r="N261" i="7"/>
  <c r="P261" i="7"/>
  <c r="N245" i="7"/>
  <c r="P245" i="7"/>
  <c r="N229" i="7"/>
  <c r="P229" i="7"/>
  <c r="N205" i="7"/>
  <c r="P205" i="7"/>
  <c r="P173" i="7"/>
  <c r="N173" i="7"/>
  <c r="P141" i="7"/>
  <c r="N141" i="7"/>
  <c r="P859" i="7"/>
  <c r="P515" i="7"/>
  <c r="N216" i="7"/>
  <c r="P216" i="7"/>
  <c r="P827" i="7"/>
  <c r="P595" i="7"/>
  <c r="P388" i="7"/>
  <c r="P324" i="7"/>
  <c r="P569" i="7"/>
  <c r="N569" i="7"/>
  <c r="P553" i="7"/>
  <c r="N553" i="7"/>
  <c r="P537" i="7"/>
  <c r="N537" i="7"/>
  <c r="P521" i="7"/>
  <c r="N521" i="7"/>
  <c r="P505" i="7"/>
  <c r="N505" i="7"/>
  <c r="P489" i="7"/>
  <c r="N489" i="7"/>
  <c r="P473" i="7"/>
  <c r="N473" i="7"/>
  <c r="P457" i="7"/>
  <c r="N457" i="7"/>
  <c r="P441" i="7"/>
  <c r="N441" i="7"/>
  <c r="P217" i="7"/>
  <c r="N217" i="7"/>
  <c r="P153" i="7"/>
  <c r="N153" i="7"/>
  <c r="P129" i="7"/>
  <c r="N129" i="7"/>
  <c r="P73" i="7"/>
  <c r="N73" i="7"/>
  <c r="P74" i="7"/>
  <c r="P323" i="7"/>
  <c r="P45" i="7"/>
  <c r="N45" i="7"/>
  <c r="P315" i="7"/>
  <c r="P195" i="7"/>
  <c r="N84" i="7"/>
  <c r="P84" i="7"/>
  <c r="P243" i="7"/>
  <c r="P167" i="7"/>
  <c r="P435" i="7"/>
  <c r="Z4" i="2"/>
  <c r="AB9" i="2" s="1"/>
  <c r="Z6" i="2"/>
  <c r="AB3" i="2"/>
  <c r="AB4" i="2"/>
  <c r="N2" i="7"/>
  <c r="P33" i="7"/>
  <c r="P76" i="7"/>
  <c r="AA475" i="8"/>
  <c r="P1366" i="7"/>
  <c r="P1310" i="7"/>
  <c r="P1446" i="7"/>
  <c r="P1318" i="7"/>
  <c r="P1286" i="7"/>
  <c r="N1273" i="7"/>
  <c r="P1273" i="7"/>
  <c r="P1202" i="7"/>
  <c r="N1202" i="7"/>
  <c r="P1182" i="7"/>
  <c r="P1045" i="7"/>
  <c r="N1045" i="7"/>
  <c r="P1174" i="7"/>
  <c r="P1141" i="7"/>
  <c r="N1141" i="7"/>
  <c r="P1154" i="7"/>
  <c r="P1090" i="7"/>
  <c r="P1040" i="7"/>
  <c r="P1008" i="7"/>
  <c r="P1000" i="7"/>
  <c r="P836" i="7"/>
  <c r="P1149" i="7"/>
  <c r="P976" i="7"/>
  <c r="P688" i="7"/>
  <c r="P1022" i="7"/>
  <c r="P605" i="7"/>
  <c r="N605" i="7"/>
  <c r="P632" i="7"/>
  <c r="P742" i="7"/>
  <c r="P577" i="7"/>
  <c r="N577" i="7"/>
  <c r="P449" i="7"/>
  <c r="N449" i="7"/>
  <c r="P702" i="7"/>
  <c r="P531" i="7"/>
  <c r="P256" i="7"/>
  <c r="N256" i="7"/>
  <c r="N192" i="7"/>
  <c r="P192" i="7"/>
  <c r="P533" i="7"/>
  <c r="N533" i="7"/>
  <c r="P409" i="7"/>
  <c r="N409" i="7"/>
  <c r="P377" i="7"/>
  <c r="N377" i="7"/>
  <c r="P345" i="7"/>
  <c r="N345" i="7"/>
  <c r="P313" i="7"/>
  <c r="N313" i="7"/>
  <c r="P281" i="7"/>
  <c r="N281" i="7"/>
  <c r="P249" i="7"/>
  <c r="N249" i="7"/>
  <c r="P193" i="7"/>
  <c r="N193" i="7"/>
  <c r="P121" i="7"/>
  <c r="N121" i="7"/>
  <c r="P65" i="7"/>
  <c r="N65" i="7"/>
  <c r="P427" i="7"/>
  <c r="P93" i="7"/>
  <c r="N93" i="7"/>
  <c r="P291" i="7"/>
  <c r="P211" i="7"/>
  <c r="N180" i="7"/>
  <c r="P180" i="7"/>
  <c r="P123" i="7"/>
  <c r="N140" i="7"/>
  <c r="P140" i="7"/>
  <c r="P8" i="7"/>
  <c r="P283" i="7"/>
  <c r="P235" i="7"/>
  <c r="P584" i="7"/>
  <c r="P119" i="7"/>
  <c r="P87" i="7"/>
  <c r="P403" i="7"/>
  <c r="N168" i="7"/>
  <c r="P168" i="7"/>
  <c r="P117" i="7"/>
  <c r="N117" i="7"/>
  <c r="P53" i="7"/>
  <c r="N53" i="7"/>
  <c r="P115" i="7"/>
  <c r="P17" i="7"/>
  <c r="P92" i="7"/>
  <c r="P11" i="2" l="1"/>
  <c r="M11" i="2"/>
  <c r="AA529" i="8"/>
  <c r="E437" i="8"/>
  <c r="D428" i="8"/>
  <c r="F437" i="8"/>
  <c r="F428" i="8"/>
  <c r="E316" i="8"/>
  <c r="F438" i="8"/>
  <c r="D316" i="8"/>
  <c r="E428" i="8"/>
  <c r="F316" i="8"/>
  <c r="D437" i="8"/>
  <c r="E438" i="8"/>
  <c r="D630" i="8"/>
  <c r="N12" i="2"/>
  <c r="Q1455" i="7"/>
  <c r="Q580" i="7"/>
  <c r="Q1463" i="7"/>
  <c r="Q1266" i="7"/>
  <c r="Q144" i="7"/>
  <c r="Q33" i="7"/>
  <c r="Q93" i="7"/>
  <c r="Q426" i="7"/>
  <c r="Q523" i="7"/>
  <c r="Q512" i="7"/>
  <c r="Q329" i="7"/>
  <c r="Q318" i="7"/>
  <c r="Q363" i="7"/>
  <c r="Q449" i="7"/>
  <c r="Q293" i="7"/>
  <c r="Q598" i="7"/>
  <c r="Q707" i="7"/>
  <c r="Q897" i="7"/>
  <c r="Q730" i="7"/>
  <c r="Q785" i="7"/>
  <c r="Q930" i="7"/>
  <c r="Q851" i="7"/>
  <c r="Q1000" i="7"/>
  <c r="Q1136" i="7"/>
  <c r="Q1031" i="7"/>
  <c r="Q1213" i="7"/>
  <c r="Q1062" i="7"/>
  <c r="Q1301" i="7"/>
  <c r="Q1309" i="7"/>
  <c r="Q1434" i="7"/>
  <c r="Q1211" i="7"/>
  <c r="Q1403" i="7"/>
  <c r="Q1384" i="7"/>
  <c r="Q1255" i="7"/>
  <c r="Q1472" i="7"/>
  <c r="Z13" i="2"/>
  <c r="R13" i="2"/>
  <c r="B13" i="2"/>
  <c r="Y13" i="2"/>
  <c r="Q13" i="2"/>
  <c r="I13" i="2"/>
  <c r="A14" i="2"/>
  <c r="X13" i="2"/>
  <c r="H13" i="2"/>
  <c r="AJ13" i="2"/>
  <c r="W13" i="2"/>
  <c r="G13" i="2"/>
  <c r="AI13" i="2"/>
  <c r="V13" i="2"/>
  <c r="T13" i="2"/>
  <c r="S13" i="2"/>
  <c r="L13" i="2"/>
  <c r="K13" i="2"/>
  <c r="AB13" i="2"/>
  <c r="AA13" i="2"/>
  <c r="C13" i="2"/>
  <c r="D13" i="2" s="1"/>
  <c r="U13" i="2"/>
  <c r="D104" i="12"/>
  <c r="P104" i="12" s="1"/>
  <c r="Q8" i="7"/>
  <c r="Q63" i="7"/>
  <c r="Q60" i="7"/>
  <c r="Q147" i="7"/>
  <c r="Q48" i="7"/>
  <c r="Q108" i="7"/>
  <c r="Q12" i="7"/>
  <c r="Q88" i="7"/>
  <c r="Q192" i="7"/>
  <c r="Q57" i="7"/>
  <c r="Q136" i="7"/>
  <c r="Q49" i="7"/>
  <c r="Q176" i="7"/>
  <c r="Q47" i="7"/>
  <c r="Q152" i="7"/>
  <c r="Q55" i="7"/>
  <c r="Q6" i="7"/>
  <c r="Q95" i="7"/>
  <c r="Q125" i="7"/>
  <c r="Q50" i="7"/>
  <c r="Q114" i="7"/>
  <c r="Q178" i="7"/>
  <c r="Q242" i="7"/>
  <c r="Q306" i="7"/>
  <c r="Q370" i="7"/>
  <c r="Q434" i="7"/>
  <c r="Q557" i="7"/>
  <c r="Q666" i="7"/>
  <c r="Q279" i="7"/>
  <c r="Q343" i="7"/>
  <c r="Q407" i="7"/>
  <c r="Q468" i="7"/>
  <c r="Q532" i="7"/>
  <c r="Q596" i="7"/>
  <c r="Q228" i="7"/>
  <c r="Q292" i="7"/>
  <c r="Q356" i="7"/>
  <c r="Q420" i="7"/>
  <c r="Q473" i="7"/>
  <c r="Q514" i="7"/>
  <c r="Q560" i="7"/>
  <c r="Q600" i="7"/>
  <c r="Q145" i="7"/>
  <c r="Q209" i="7"/>
  <c r="Q273" i="7"/>
  <c r="Q337" i="7"/>
  <c r="Q401" i="7"/>
  <c r="Q487" i="7"/>
  <c r="Q626" i="7"/>
  <c r="Q134" i="7"/>
  <c r="Q198" i="7"/>
  <c r="Q262" i="7"/>
  <c r="Q326" i="7"/>
  <c r="Q390" i="7"/>
  <c r="Q469" i="7"/>
  <c r="Q592" i="7"/>
  <c r="Q243" i="7"/>
  <c r="Q307" i="7"/>
  <c r="Q371" i="7"/>
  <c r="Q435" i="7"/>
  <c r="Q499" i="7"/>
  <c r="Q563" i="7"/>
  <c r="Q272" i="7"/>
  <c r="Q336" i="7"/>
  <c r="Q400" i="7"/>
  <c r="Q456" i="7"/>
  <c r="Q497" i="7"/>
  <c r="Q538" i="7"/>
  <c r="Q602" i="7"/>
  <c r="Q85" i="7"/>
  <c r="Q173" i="7"/>
  <c r="Q237" i="7"/>
  <c r="Q301" i="7"/>
  <c r="Q365" i="7"/>
  <c r="Q429" i="7"/>
  <c r="Q559" i="7"/>
  <c r="Q672" i="7"/>
  <c r="Q478" i="7"/>
  <c r="Q542" i="7"/>
  <c r="Q606" i="7"/>
  <c r="Q670" i="7"/>
  <c r="Q734" i="7"/>
  <c r="Q850" i="7"/>
  <c r="Q936" i="7"/>
  <c r="Q651" i="7"/>
  <c r="Q715" i="7"/>
  <c r="Q777" i="7"/>
  <c r="Q841" i="7"/>
  <c r="Q1004" i="7"/>
  <c r="Q759" i="7"/>
  <c r="Q805" i="7"/>
  <c r="Q846" i="7"/>
  <c r="Q898" i="7"/>
  <c r="Q952" i="7"/>
  <c r="Q645" i="7"/>
  <c r="Q709" i="7"/>
  <c r="Q796" i="7"/>
  <c r="Q956" i="7"/>
  <c r="Q738" i="7"/>
  <c r="Q842" i="7"/>
  <c r="Q964" i="7"/>
  <c r="Q663" i="7"/>
  <c r="Q727" i="7"/>
  <c r="Q792" i="7"/>
  <c r="Q856" i="7"/>
  <c r="Q684" i="7"/>
  <c r="Q748" i="7"/>
  <c r="Q790" i="7"/>
  <c r="Q831" i="7"/>
  <c r="Q877" i="7"/>
  <c r="Q938" i="7"/>
  <c r="Q625" i="7"/>
  <c r="Q689" i="7"/>
  <c r="Q753" i="7"/>
  <c r="Q884" i="7"/>
  <c r="Q795" i="7"/>
  <c r="Q859" i="7"/>
  <c r="Q923" i="7"/>
  <c r="Q987" i="7"/>
  <c r="Q1051" i="7"/>
  <c r="Q1108" i="7"/>
  <c r="Q1198" i="7"/>
  <c r="Q1008" i="7"/>
  <c r="Q1067" i="7"/>
  <c r="Q1113" i="7"/>
  <c r="Q1154" i="7"/>
  <c r="Q909" i="7"/>
  <c r="Q973" i="7"/>
  <c r="Q1037" i="7"/>
  <c r="Q1152" i="7"/>
  <c r="Q1240" i="7"/>
  <c r="Q1042" i="7"/>
  <c r="Q1150" i="7"/>
  <c r="Q911" i="7"/>
  <c r="Q975" i="7"/>
  <c r="Q1039" i="7"/>
  <c r="Q1100" i="7"/>
  <c r="Q1166" i="7"/>
  <c r="Q1057" i="7"/>
  <c r="Q1098" i="7"/>
  <c r="Q1139" i="7"/>
  <c r="Q1220" i="7"/>
  <c r="Q929" i="7"/>
  <c r="Q993" i="7"/>
  <c r="Q1064" i="7"/>
  <c r="Q1192" i="7"/>
  <c r="Q998" i="7"/>
  <c r="Q1078" i="7"/>
  <c r="Q1171" i="7"/>
  <c r="Q1063" i="7"/>
  <c r="Q1127" i="7"/>
  <c r="Q1186" i="7"/>
  <c r="Q1268" i="7"/>
  <c r="Q1314" i="7"/>
  <c r="Q1386" i="7"/>
  <c r="Q1474" i="7"/>
  <c r="Q1410" i="7"/>
  <c r="Q1294" i="7"/>
  <c r="Q1276" i="7"/>
  <c r="Q1322" i="7"/>
  <c r="Q1180" i="7"/>
  <c r="Q1414" i="7"/>
  <c r="Q1216" i="7"/>
  <c r="Q1334" i="7"/>
  <c r="Q1435" i="7"/>
  <c r="Q1467" i="7"/>
  <c r="Q1169" i="7"/>
  <c r="Q1233" i="7"/>
  <c r="Q1297" i="7"/>
  <c r="Q1361" i="7"/>
  <c r="Q1429" i="7"/>
  <c r="Q1493" i="7"/>
  <c r="Q1219" i="7"/>
  <c r="Q1283" i="7"/>
  <c r="Q1347" i="7"/>
  <c r="Q1411" i="7"/>
  <c r="Q1264" i="7"/>
  <c r="Q1328" i="7"/>
  <c r="Q1392" i="7"/>
  <c r="Q1494" i="7"/>
  <c r="Q1389" i="7"/>
  <c r="Q1453" i="7"/>
  <c r="Q1199" i="7"/>
  <c r="Q1263" i="7"/>
  <c r="Q1327" i="7"/>
  <c r="Q1391" i="7"/>
  <c r="Q1488" i="7"/>
  <c r="Q1479" i="7"/>
  <c r="D843" i="12"/>
  <c r="P843" i="12" s="1"/>
  <c r="D715" i="12"/>
  <c r="P715" i="12" s="1"/>
  <c r="D639" i="12"/>
  <c r="P639" i="12" s="1"/>
  <c r="C616" i="12"/>
  <c r="C416" i="12"/>
  <c r="D412" i="12"/>
  <c r="P412" i="12" s="1"/>
  <c r="D249" i="12"/>
  <c r="P249" i="12" s="1"/>
  <c r="D53" i="12"/>
  <c r="P53" i="12" s="1"/>
  <c r="D900" i="12"/>
  <c r="P900" i="12" s="1"/>
  <c r="D754" i="12"/>
  <c r="P754" i="12" s="1"/>
  <c r="C703" i="12"/>
  <c r="D530" i="12"/>
  <c r="P530" i="12" s="1"/>
  <c r="C352" i="12"/>
  <c r="D198" i="12"/>
  <c r="P198" i="12" s="1"/>
  <c r="C105" i="12"/>
  <c r="C997" i="12"/>
  <c r="D797" i="12"/>
  <c r="P797" i="12" s="1"/>
  <c r="C772" i="12"/>
  <c r="C572" i="12"/>
  <c r="D645" i="12"/>
  <c r="P645" i="12" s="1"/>
  <c r="D448" i="12"/>
  <c r="P448" i="12" s="1"/>
  <c r="C190" i="12"/>
  <c r="D135" i="12"/>
  <c r="P135" i="12" s="1"/>
  <c r="C971" i="12"/>
  <c r="D864" i="12"/>
  <c r="P864" i="12" s="1"/>
  <c r="C702" i="12"/>
  <c r="C504" i="12"/>
  <c r="D541" i="12"/>
  <c r="P541" i="12" s="1"/>
  <c r="C371" i="12"/>
  <c r="C242" i="12"/>
  <c r="C68" i="12"/>
  <c r="C926" i="12"/>
  <c r="C855" i="12"/>
  <c r="D818" i="12"/>
  <c r="P818" i="12" s="1"/>
  <c r="D810" i="12"/>
  <c r="P810" i="12" s="1"/>
  <c r="C316" i="12"/>
  <c r="D377" i="12"/>
  <c r="P377" i="12" s="1"/>
  <c r="C196" i="12"/>
  <c r="C31" i="12"/>
  <c r="C899" i="12"/>
  <c r="C934" i="12"/>
  <c r="C676" i="12"/>
  <c r="C534" i="12"/>
  <c r="C383" i="12"/>
  <c r="C265" i="12"/>
  <c r="C165" i="12"/>
  <c r="C109" i="12"/>
  <c r="Q132" i="7"/>
  <c r="Q70" i="7"/>
  <c r="Q362" i="7"/>
  <c r="Q459" i="7"/>
  <c r="Q466" i="7"/>
  <c r="Q265" i="7"/>
  <c r="Q190" i="7"/>
  <c r="Q299" i="7"/>
  <c r="Q392" i="7"/>
  <c r="Q229" i="7"/>
  <c r="Q534" i="7"/>
  <c r="Q643" i="7"/>
  <c r="Q839" i="7"/>
  <c r="Q826" i="7"/>
  <c r="Q676" i="7"/>
  <c r="Q681" i="7"/>
  <c r="Q979" i="7"/>
  <c r="Q1147" i="7"/>
  <c r="Q1134" i="7"/>
  <c r="Q1044" i="7"/>
  <c r="Q1049" i="7"/>
  <c r="Q1119" i="7"/>
  <c r="Q1278" i="7"/>
  <c r="Q1200" i="7"/>
  <c r="Q1484" i="7"/>
  <c r="Q1339" i="7"/>
  <c r="Q1320" i="7"/>
  <c r="Q1444" i="7"/>
  <c r="Q1383" i="7"/>
  <c r="D547" i="12"/>
  <c r="P547" i="12" s="1"/>
  <c r="C692" i="12"/>
  <c r="D777" i="12"/>
  <c r="P777" i="12" s="1"/>
  <c r="D378" i="12"/>
  <c r="P378" i="12" s="1"/>
  <c r="D666" i="12"/>
  <c r="P666" i="12" s="1"/>
  <c r="C987" i="12"/>
  <c r="C869" i="12"/>
  <c r="C718" i="12"/>
  <c r="C520" i="12"/>
  <c r="D557" i="12"/>
  <c r="P557" i="12" s="1"/>
  <c r="C387" i="12"/>
  <c r="D280" i="12"/>
  <c r="P280" i="12" s="1"/>
  <c r="C84" i="12"/>
  <c r="Q15" i="7"/>
  <c r="Q116" i="7"/>
  <c r="Q67" i="7"/>
  <c r="Q167" i="7"/>
  <c r="Q56" i="7"/>
  <c r="Q119" i="7"/>
  <c r="Q14" i="7"/>
  <c r="Q97" i="7"/>
  <c r="Q248" i="7"/>
  <c r="Q72" i="7"/>
  <c r="Q139" i="7"/>
  <c r="Q65" i="7"/>
  <c r="Q179" i="7"/>
  <c r="Q54" i="7"/>
  <c r="Q155" i="7"/>
  <c r="Q62" i="7"/>
  <c r="Q20" i="7"/>
  <c r="Q115" i="7"/>
  <c r="Q133" i="7"/>
  <c r="Q58" i="7"/>
  <c r="Q122" i="7"/>
  <c r="Q186" i="7"/>
  <c r="Q250" i="7"/>
  <c r="Q314" i="7"/>
  <c r="Q378" i="7"/>
  <c r="Q445" i="7"/>
  <c r="Q573" i="7"/>
  <c r="Q223" i="7"/>
  <c r="Q287" i="7"/>
  <c r="Q351" i="7"/>
  <c r="Q415" i="7"/>
  <c r="Q475" i="7"/>
  <c r="Q539" i="7"/>
  <c r="Q652" i="7"/>
  <c r="Q236" i="7"/>
  <c r="Q300" i="7"/>
  <c r="Q364" i="7"/>
  <c r="Q428" i="7"/>
  <c r="Q480" i="7"/>
  <c r="Q521" i="7"/>
  <c r="Q562" i="7"/>
  <c r="Q612" i="7"/>
  <c r="Q153" i="7"/>
  <c r="Q217" i="7"/>
  <c r="Q281" i="7"/>
  <c r="Q345" i="7"/>
  <c r="Q409" i="7"/>
  <c r="Q503" i="7"/>
  <c r="Q632" i="7"/>
  <c r="Q142" i="7"/>
  <c r="Q206" i="7"/>
  <c r="Q270" i="7"/>
  <c r="Q334" i="7"/>
  <c r="Q398" i="7"/>
  <c r="Q485" i="7"/>
  <c r="Q610" i="7"/>
  <c r="Q251" i="7"/>
  <c r="Q315" i="7"/>
  <c r="Q379" i="7"/>
  <c r="Q444" i="7"/>
  <c r="Q508" i="7"/>
  <c r="Q572" i="7"/>
  <c r="Q280" i="7"/>
  <c r="Q344" i="7"/>
  <c r="Q408" i="7"/>
  <c r="Q458" i="7"/>
  <c r="Q504" i="7"/>
  <c r="Q545" i="7"/>
  <c r="Q603" i="7"/>
  <c r="Q101" i="7"/>
  <c r="Q181" i="7"/>
  <c r="Q245" i="7"/>
  <c r="Q309" i="7"/>
  <c r="Q373" i="7"/>
  <c r="Q447" i="7"/>
  <c r="Q575" i="7"/>
  <c r="Q674" i="7"/>
  <c r="Q486" i="7"/>
  <c r="Q550" i="7"/>
  <c r="Q614" i="7"/>
  <c r="Q678" i="7"/>
  <c r="Q742" i="7"/>
  <c r="Q866" i="7"/>
  <c r="Q944" i="7"/>
  <c r="Q659" i="7"/>
  <c r="Q723" i="7"/>
  <c r="Q784" i="7"/>
  <c r="Q848" i="7"/>
  <c r="Q712" i="7"/>
  <c r="Q766" i="7"/>
  <c r="Q807" i="7"/>
  <c r="Q853" i="7"/>
  <c r="Q902" i="7"/>
  <c r="Q978" i="7"/>
  <c r="Q653" i="7"/>
  <c r="Q717" i="7"/>
  <c r="Q812" i="7"/>
  <c r="Q960" i="7"/>
  <c r="Q746" i="7"/>
  <c r="Q858" i="7"/>
  <c r="Q968" i="7"/>
  <c r="Q671" i="7"/>
  <c r="Q735" i="7"/>
  <c r="Q801" i="7"/>
  <c r="Q865" i="7"/>
  <c r="Q692" i="7"/>
  <c r="Q756" i="7"/>
  <c r="Q797" i="7"/>
  <c r="Q838" i="7"/>
  <c r="Q879" i="7"/>
  <c r="Q946" i="7"/>
  <c r="Q633" i="7"/>
  <c r="Q697" i="7"/>
  <c r="Q772" i="7"/>
  <c r="Q892" i="7"/>
  <c r="Q803" i="7"/>
  <c r="Q867" i="7"/>
  <c r="Q931" i="7"/>
  <c r="Q995" i="7"/>
  <c r="Q1053" i="7"/>
  <c r="Q1117" i="7"/>
  <c r="Q1229" i="7"/>
  <c r="Q1016" i="7"/>
  <c r="Q1074" i="7"/>
  <c r="Q1115" i="7"/>
  <c r="Q1168" i="7"/>
  <c r="Q917" i="7"/>
  <c r="Q981" i="7"/>
  <c r="Q1045" i="7"/>
  <c r="Q1188" i="7"/>
  <c r="Q986" i="7"/>
  <c r="Q1050" i="7"/>
  <c r="Q1162" i="7"/>
  <c r="Q919" i="7"/>
  <c r="Q983" i="7"/>
  <c r="Q1047" i="7"/>
  <c r="Q1109" i="7"/>
  <c r="Q1182" i="7"/>
  <c r="Q1059" i="7"/>
  <c r="Q1105" i="7"/>
  <c r="Q1146" i="7"/>
  <c r="Q1221" i="7"/>
  <c r="Q937" i="7"/>
  <c r="Q1001" i="7"/>
  <c r="Q1080" i="7"/>
  <c r="Q1230" i="7"/>
  <c r="Q1006" i="7"/>
  <c r="Q1094" i="7"/>
  <c r="Q1174" i="7"/>
  <c r="Q1071" i="7"/>
  <c r="Q1135" i="7"/>
  <c r="Q1202" i="7"/>
  <c r="Q1269" i="7"/>
  <c r="Q1316" i="7"/>
  <c r="Q1412" i="7"/>
  <c r="Q1475" i="7"/>
  <c r="Q1425" i="7"/>
  <c r="Q1310" i="7"/>
  <c r="Q1277" i="7"/>
  <c r="Q1324" i="7"/>
  <c r="Q1196" i="7"/>
  <c r="Q1418" i="7"/>
  <c r="Q1232" i="7"/>
  <c r="Q1338" i="7"/>
  <c r="Q1438" i="7"/>
  <c r="Q1470" i="7"/>
  <c r="Q1177" i="7"/>
  <c r="Q1241" i="7"/>
  <c r="Q1305" i="7"/>
  <c r="Q1369" i="7"/>
  <c r="Q1436" i="7"/>
  <c r="Q1500" i="7"/>
  <c r="Q1227" i="7"/>
  <c r="Q1291" i="7"/>
  <c r="Q1355" i="7"/>
  <c r="Q1419" i="7"/>
  <c r="Q1272" i="7"/>
  <c r="Q1336" i="7"/>
  <c r="Q1400" i="7"/>
  <c r="Q1333" i="7"/>
  <c r="Q1397" i="7"/>
  <c r="Q1460" i="7"/>
  <c r="Q1207" i="7"/>
  <c r="Q1271" i="7"/>
  <c r="Q1335" i="7"/>
  <c r="Q1399" i="7"/>
  <c r="Q1423" i="7"/>
  <c r="Q1487" i="7"/>
  <c r="C992" i="12"/>
  <c r="C831" i="12"/>
  <c r="D681" i="12"/>
  <c r="P681" i="12" s="1"/>
  <c r="D483" i="12"/>
  <c r="P483" i="12" s="1"/>
  <c r="C522" i="12"/>
  <c r="D350" i="12"/>
  <c r="P350" i="12" s="1"/>
  <c r="C236" i="12"/>
  <c r="D47" i="12"/>
  <c r="P47" i="12" s="1"/>
  <c r="D975" i="12"/>
  <c r="P975" i="12" s="1"/>
  <c r="D839" i="12"/>
  <c r="P839" i="12" s="1"/>
  <c r="C727" i="12"/>
  <c r="C486" i="12"/>
  <c r="C335" i="12"/>
  <c r="D308" i="12"/>
  <c r="P308" i="12" s="1"/>
  <c r="D195" i="12"/>
  <c r="P195" i="12" s="1"/>
  <c r="C61" i="12"/>
  <c r="D918" i="12"/>
  <c r="P918" i="12" s="1"/>
  <c r="C833" i="12"/>
  <c r="C627" i="12"/>
  <c r="D524" i="12"/>
  <c r="P524" i="12" s="1"/>
  <c r="D333" i="12"/>
  <c r="P333" i="12" s="1"/>
  <c r="D208" i="12"/>
  <c r="P208" i="12" s="1"/>
  <c r="D102" i="12"/>
  <c r="P102" i="12" s="1"/>
  <c r="D107" i="12"/>
  <c r="P107" i="12" s="1"/>
  <c r="C898" i="12"/>
  <c r="C769" i="12"/>
  <c r="C638" i="12"/>
  <c r="C621" i="12"/>
  <c r="C599" i="12"/>
  <c r="D289" i="12"/>
  <c r="P289" i="12" s="1"/>
  <c r="C35" i="12"/>
  <c r="C40" i="12"/>
  <c r="D859" i="12"/>
  <c r="P859" i="12" s="1"/>
  <c r="D731" i="12"/>
  <c r="P731" i="12" s="1"/>
  <c r="D664" i="12"/>
  <c r="P664" i="12" s="1"/>
  <c r="C682" i="12"/>
  <c r="C434" i="12"/>
  <c r="C233" i="12"/>
  <c r="C14" i="12"/>
  <c r="D29" i="12"/>
  <c r="P29" i="12" s="1"/>
  <c r="C882" i="12"/>
  <c r="D734" i="12"/>
  <c r="P734" i="12" s="1"/>
  <c r="C671" i="12"/>
  <c r="D514" i="12"/>
  <c r="P514" i="12" s="1"/>
  <c r="C336" i="12"/>
  <c r="D182" i="12"/>
  <c r="P182" i="12" s="1"/>
  <c r="C89" i="12"/>
  <c r="Q43" i="7"/>
  <c r="Q256" i="7"/>
  <c r="Q156" i="7"/>
  <c r="Q42" i="7"/>
  <c r="Q541" i="7"/>
  <c r="Q220" i="7"/>
  <c r="Q599" i="7"/>
  <c r="Q591" i="7"/>
  <c r="Q235" i="7"/>
  <c r="Q328" i="7"/>
  <c r="Q165" i="7"/>
  <c r="Q664" i="7"/>
  <c r="Q928" i="7"/>
  <c r="Q798" i="7"/>
  <c r="Q900" i="7"/>
  <c r="Q849" i="7"/>
  <c r="Q617" i="7"/>
  <c r="Q915" i="7"/>
  <c r="Q1065" i="7"/>
  <c r="Q1226" i="7"/>
  <c r="Q1093" i="7"/>
  <c r="Q985" i="7"/>
  <c r="Q1055" i="7"/>
  <c r="Q1459" i="7"/>
  <c r="Q1380" i="7"/>
  <c r="Q1466" i="7"/>
  <c r="Q1417" i="7"/>
  <c r="Q1191" i="7"/>
  <c r="C880" i="12"/>
  <c r="D115" i="12"/>
  <c r="P115" i="12" s="1"/>
  <c r="C43" i="12"/>
  <c r="D991" i="12"/>
  <c r="P991" i="12" s="1"/>
  <c r="D219" i="12"/>
  <c r="P219" i="12" s="1"/>
  <c r="D346" i="12"/>
  <c r="P346" i="12" s="1"/>
  <c r="D849" i="12"/>
  <c r="P849" i="12" s="1"/>
  <c r="D527" i="12"/>
  <c r="P527" i="12" s="1"/>
  <c r="D400" i="12"/>
  <c r="P400" i="12" s="1"/>
  <c r="D273" i="12"/>
  <c r="P273" i="12" s="1"/>
  <c r="C134" i="12"/>
  <c r="C106" i="12"/>
  <c r="D950" i="12"/>
  <c r="P950" i="12" s="1"/>
  <c r="C785" i="12"/>
  <c r="C885" i="12"/>
  <c r="C612" i="12"/>
  <c r="C473" i="12"/>
  <c r="C573" i="12"/>
  <c r="C392" i="12"/>
  <c r="D296" i="12"/>
  <c r="P296" i="12" s="1"/>
  <c r="C270" i="12"/>
  <c r="C144" i="12"/>
  <c r="C56" i="12"/>
  <c r="Q4" i="7"/>
  <c r="Q127" i="7"/>
  <c r="Q71" i="7"/>
  <c r="Q264" i="7"/>
  <c r="Q68" i="7"/>
  <c r="Q143" i="7"/>
  <c r="Q21" i="7"/>
  <c r="Q120" i="7"/>
  <c r="Q28" i="7"/>
  <c r="Q84" i="7"/>
  <c r="Q159" i="7"/>
  <c r="Q80" i="7"/>
  <c r="Q191" i="7"/>
  <c r="Q73" i="7"/>
  <c r="Q175" i="7"/>
  <c r="Q81" i="7"/>
  <c r="Q22" i="7"/>
  <c r="Q171" i="7"/>
  <c r="Q2" i="7"/>
  <c r="Q66" i="7"/>
  <c r="Q130" i="7"/>
  <c r="Q194" i="7"/>
  <c r="Q258" i="7"/>
  <c r="Q322" i="7"/>
  <c r="Q386" i="7"/>
  <c r="Q461" i="7"/>
  <c r="Q594" i="7"/>
  <c r="Q231" i="7"/>
  <c r="Q295" i="7"/>
  <c r="Q359" i="7"/>
  <c r="Q423" i="7"/>
  <c r="Q484" i="7"/>
  <c r="Q548" i="7"/>
  <c r="Q180" i="7"/>
  <c r="Q244" i="7"/>
  <c r="Q308" i="7"/>
  <c r="Q372" i="7"/>
  <c r="Q441" i="7"/>
  <c r="Q482" i="7"/>
  <c r="Q528" i="7"/>
  <c r="Q569" i="7"/>
  <c r="Q624" i="7"/>
  <c r="Q161" i="7"/>
  <c r="Q225" i="7"/>
  <c r="Q289" i="7"/>
  <c r="Q353" i="7"/>
  <c r="Q417" i="7"/>
  <c r="Q519" i="7"/>
  <c r="Q668" i="7"/>
  <c r="Q150" i="7"/>
  <c r="Q214" i="7"/>
  <c r="Q278" i="7"/>
  <c r="Q342" i="7"/>
  <c r="Q406" i="7"/>
  <c r="Q501" i="7"/>
  <c r="Q634" i="7"/>
  <c r="Q259" i="7"/>
  <c r="Q323" i="7"/>
  <c r="Q387" i="7"/>
  <c r="Q451" i="7"/>
  <c r="Q515" i="7"/>
  <c r="Q579" i="7"/>
  <c r="Q288" i="7"/>
  <c r="Q352" i="7"/>
  <c r="Q416" i="7"/>
  <c r="Q465" i="7"/>
  <c r="Q506" i="7"/>
  <c r="Q552" i="7"/>
  <c r="Q628" i="7"/>
  <c r="Q109" i="7"/>
  <c r="Q189" i="7"/>
  <c r="Q253" i="7"/>
  <c r="Q317" i="7"/>
  <c r="Q381" i="7"/>
  <c r="Q463" i="7"/>
  <c r="Q589" i="7"/>
  <c r="Q696" i="7"/>
  <c r="Q494" i="7"/>
  <c r="Q558" i="7"/>
  <c r="Q622" i="7"/>
  <c r="Q686" i="7"/>
  <c r="Q750" i="7"/>
  <c r="Q882" i="7"/>
  <c r="Q962" i="7"/>
  <c r="Q667" i="7"/>
  <c r="Q731" i="7"/>
  <c r="Q793" i="7"/>
  <c r="Q857" i="7"/>
  <c r="Q720" i="7"/>
  <c r="Q773" i="7"/>
  <c r="Q814" i="7"/>
  <c r="Q855" i="7"/>
  <c r="Q910" i="7"/>
  <c r="Q597" i="7"/>
  <c r="Q661" i="7"/>
  <c r="Q725" i="7"/>
  <c r="Q828" i="7"/>
  <c r="Q690" i="7"/>
  <c r="Q754" i="7"/>
  <c r="Q874" i="7"/>
  <c r="Q996" i="7"/>
  <c r="Q679" i="7"/>
  <c r="Q743" i="7"/>
  <c r="Q808" i="7"/>
  <c r="Q872" i="7"/>
  <c r="Q700" i="7"/>
  <c r="Q758" i="7"/>
  <c r="Q799" i="7"/>
  <c r="Q845" i="7"/>
  <c r="Q889" i="7"/>
  <c r="Q980" i="7"/>
  <c r="Q641" i="7"/>
  <c r="Q705" i="7"/>
  <c r="Q788" i="7"/>
  <c r="Q954" i="7"/>
  <c r="Q811" i="7"/>
  <c r="Q875" i="7"/>
  <c r="Q939" i="7"/>
  <c r="Q1003" i="7"/>
  <c r="Q1060" i="7"/>
  <c r="Q1124" i="7"/>
  <c r="Q1236" i="7"/>
  <c r="Q1024" i="7"/>
  <c r="Q1081" i="7"/>
  <c r="Q1122" i="7"/>
  <c r="Q1175" i="7"/>
  <c r="Q925" i="7"/>
  <c r="Q989" i="7"/>
  <c r="Q1056" i="7"/>
  <c r="Q1189" i="7"/>
  <c r="Q994" i="7"/>
  <c r="Q1054" i="7"/>
  <c r="Q1194" i="7"/>
  <c r="Q927" i="7"/>
  <c r="Q991" i="7"/>
  <c r="Q1052" i="7"/>
  <c r="Q1116" i="7"/>
  <c r="Q1208" i="7"/>
  <c r="Q1066" i="7"/>
  <c r="Q1107" i="7"/>
  <c r="Q1153" i="7"/>
  <c r="Q1238" i="7"/>
  <c r="Q945" i="7"/>
  <c r="Q1009" i="7"/>
  <c r="Q1096" i="7"/>
  <c r="Q950" i="7"/>
  <c r="Q1014" i="7"/>
  <c r="Q1110" i="7"/>
  <c r="Q1178" i="7"/>
  <c r="Q1079" i="7"/>
  <c r="Q1143" i="7"/>
  <c r="Q1218" i="7"/>
  <c r="Q1282" i="7"/>
  <c r="Q1317" i="7"/>
  <c r="Q1426" i="7"/>
  <c r="Q1490" i="7"/>
  <c r="Q1441" i="7"/>
  <c r="Q1326" i="7"/>
  <c r="Q1290" i="7"/>
  <c r="Q1325" i="7"/>
  <c r="Q1212" i="7"/>
  <c r="Q1340" i="7"/>
  <c r="Q1248" i="7"/>
  <c r="Q1364" i="7"/>
  <c r="Q1449" i="7"/>
  <c r="Q1481" i="7"/>
  <c r="Q1185" i="7"/>
  <c r="Q1249" i="7"/>
  <c r="Q1313" i="7"/>
  <c r="Q1377" i="7"/>
  <c r="Q1445" i="7"/>
  <c r="Q1498" i="7"/>
  <c r="Q1235" i="7"/>
  <c r="Q1299" i="7"/>
  <c r="Q1363" i="7"/>
  <c r="Q1432" i="7"/>
  <c r="Q1280" i="7"/>
  <c r="Q1344" i="7"/>
  <c r="Q1408" i="7"/>
  <c r="Q1341" i="7"/>
  <c r="Q1405" i="7"/>
  <c r="Q1469" i="7"/>
  <c r="Q1215" i="7"/>
  <c r="Q1279" i="7"/>
  <c r="Q1343" i="7"/>
  <c r="Q1407" i="7"/>
  <c r="Q1431" i="7"/>
  <c r="Q1495" i="7"/>
  <c r="C978" i="12"/>
  <c r="C901" i="12"/>
  <c r="D800" i="12"/>
  <c r="P800" i="12" s="1"/>
  <c r="C911" i="12"/>
  <c r="D730" i="12"/>
  <c r="P730" i="12" s="1"/>
  <c r="D451" i="12"/>
  <c r="P451" i="12" s="1"/>
  <c r="C565" i="12"/>
  <c r="D355" i="12"/>
  <c r="P355" i="12" s="1"/>
  <c r="D318" i="12"/>
  <c r="P318" i="12" s="1"/>
  <c r="C212" i="12"/>
  <c r="D108" i="12"/>
  <c r="P108" i="12" s="1"/>
  <c r="D15" i="12"/>
  <c r="P15" i="12" s="1"/>
  <c r="C939" i="12"/>
  <c r="C824" i="12"/>
  <c r="C814" i="12"/>
  <c r="D656" i="12"/>
  <c r="P656" i="12" s="1"/>
  <c r="C547" i="12"/>
  <c r="C454" i="12"/>
  <c r="C440" i="12"/>
  <c r="D477" i="12"/>
  <c r="P477" i="12" s="1"/>
  <c r="C361" i="12"/>
  <c r="D163" i="12"/>
  <c r="P163" i="12" s="1"/>
  <c r="D106" i="12"/>
  <c r="P106" i="12" s="1"/>
  <c r="C29" i="12"/>
  <c r="C977" i="12"/>
  <c r="C811" i="12"/>
  <c r="D804" i="12"/>
  <c r="P804" i="12" s="1"/>
  <c r="D714" i="12"/>
  <c r="P714" i="12" s="1"/>
  <c r="C581" i="12"/>
  <c r="D492" i="12"/>
  <c r="P492" i="12" s="1"/>
  <c r="D301" i="12"/>
  <c r="P301" i="12" s="1"/>
  <c r="D321" i="12"/>
  <c r="P321" i="12" s="1"/>
  <c r="C303" i="12"/>
  <c r="D70" i="12"/>
  <c r="P70" i="12" s="1"/>
  <c r="D159" i="12"/>
  <c r="P159" i="12" s="1"/>
  <c r="D75" i="12"/>
  <c r="P75" i="12" s="1"/>
  <c r="C889" i="12"/>
  <c r="C905" i="12"/>
  <c r="D742" i="12"/>
  <c r="P742" i="12" s="1"/>
  <c r="C687" i="12"/>
  <c r="C571" i="12"/>
  <c r="D522" i="12"/>
  <c r="P522" i="12" s="1"/>
  <c r="C344" i="12"/>
  <c r="D314" i="12"/>
  <c r="P314" i="12" s="1"/>
  <c r="D190" i="12"/>
  <c r="P190" i="12" s="1"/>
  <c r="C97" i="12"/>
  <c r="C8" i="12"/>
  <c r="D966" i="12"/>
  <c r="P966" i="12" s="1"/>
  <c r="D863" i="12"/>
  <c r="P863" i="12" s="1"/>
  <c r="C803" i="12"/>
  <c r="D699" i="12"/>
  <c r="P699" i="12" s="1"/>
  <c r="D697" i="12"/>
  <c r="P697" i="12" s="1"/>
  <c r="D499" i="12"/>
  <c r="P499" i="12" s="1"/>
  <c r="D569" i="12"/>
  <c r="P569" i="12" s="1"/>
  <c r="D587" i="12"/>
  <c r="P587" i="12" s="1"/>
  <c r="C538" i="12"/>
  <c r="D366" i="12"/>
  <c r="P366" i="12" s="1"/>
  <c r="D313" i="12"/>
  <c r="P313" i="12" s="1"/>
  <c r="C325" i="12"/>
  <c r="C240" i="12"/>
  <c r="D63" i="12"/>
  <c r="P63" i="12" s="1"/>
  <c r="C146" i="12"/>
  <c r="C948" i="12"/>
  <c r="C958" i="12"/>
  <c r="D829" i="12"/>
  <c r="P829" i="12" s="1"/>
  <c r="C765" i="12"/>
  <c r="C721" i="12"/>
  <c r="D688" i="12"/>
  <c r="P688" i="12" s="1"/>
  <c r="C470" i="12"/>
  <c r="C532" i="12"/>
  <c r="D482" i="12"/>
  <c r="P482" i="12" s="1"/>
  <c r="D407" i="12"/>
  <c r="P407" i="12" s="1"/>
  <c r="D493" i="12"/>
  <c r="P493" i="12" s="1"/>
  <c r="C405" i="12"/>
  <c r="C304" i="12"/>
  <c r="C577" i="12"/>
  <c r="C258" i="12"/>
  <c r="D281" i="12"/>
  <c r="P281" i="12" s="1"/>
  <c r="C369" i="12"/>
  <c r="D156" i="12"/>
  <c r="P156" i="12" s="1"/>
  <c r="D179" i="12"/>
  <c r="P179" i="12" s="1"/>
  <c r="D137" i="12"/>
  <c r="P137" i="12" s="1"/>
  <c r="C57" i="12"/>
  <c r="D122" i="12"/>
  <c r="P122" i="12" s="1"/>
  <c r="C45" i="12"/>
  <c r="D146" i="12"/>
  <c r="P146" i="12" s="1"/>
  <c r="Q39" i="7"/>
  <c r="Q187" i="7"/>
  <c r="Q36" i="7"/>
  <c r="Q106" i="7"/>
  <c r="Q644" i="7"/>
  <c r="Q586" i="7"/>
  <c r="Q553" i="7"/>
  <c r="Q471" i="7"/>
  <c r="Q453" i="7"/>
  <c r="Q556" i="7"/>
  <c r="Q536" i="7"/>
  <c r="Q421" i="7"/>
  <c r="Q726" i="7"/>
  <c r="Q970" i="7"/>
  <c r="Q637" i="7"/>
  <c r="Q655" i="7"/>
  <c r="Q783" i="7"/>
  <c r="Q745" i="7"/>
  <c r="Q1043" i="7"/>
  <c r="Q901" i="7"/>
  <c r="Q1034" i="7"/>
  <c r="Q1157" i="7"/>
  <c r="Q921" i="7"/>
  <c r="Q1167" i="7"/>
  <c r="Q1382" i="7"/>
  <c r="Q1420" i="7"/>
  <c r="Q1318" i="7"/>
  <c r="Q1225" i="7"/>
  <c r="Q1289" i="7"/>
  <c r="Q1275" i="7"/>
  <c r="Q1256" i="7"/>
  <c r="Q1478" i="7"/>
  <c r="Q1319" i="7"/>
  <c r="Q1471" i="7"/>
  <c r="D907" i="12"/>
  <c r="P907" i="12" s="1"/>
  <c r="D706" i="12"/>
  <c r="P706" i="12" s="1"/>
  <c r="D341" i="12"/>
  <c r="P341" i="12" s="1"/>
  <c r="D322" i="12"/>
  <c r="P322" i="12" s="1"/>
  <c r="D987" i="12"/>
  <c r="P987" i="12" s="1"/>
  <c r="C804" i="12"/>
  <c r="C653" i="12"/>
  <c r="D372" i="12"/>
  <c r="P372" i="12" s="1"/>
  <c r="C137" i="12"/>
  <c r="D897" i="12"/>
  <c r="P897" i="12" s="1"/>
  <c r="D668" i="12"/>
  <c r="P668" i="12" s="1"/>
  <c r="D352" i="12"/>
  <c r="P352" i="12" s="1"/>
  <c r="C904" i="12"/>
  <c r="D671" i="12"/>
  <c r="P671" i="12" s="1"/>
  <c r="C543" i="12"/>
  <c r="C263" i="12"/>
  <c r="C976" i="12"/>
  <c r="C861" i="12"/>
  <c r="D783" i="12"/>
  <c r="P783" i="12" s="1"/>
  <c r="D559" i="12"/>
  <c r="P559" i="12" s="1"/>
  <c r="D331" i="12"/>
  <c r="P331" i="12" s="1"/>
  <c r="C185" i="12"/>
  <c r="D72" i="12"/>
  <c r="P72" i="12" s="1"/>
  <c r="D953" i="12"/>
  <c r="P953" i="12" s="1"/>
  <c r="D825" i="12"/>
  <c r="P825" i="12" s="1"/>
  <c r="C677" i="12"/>
  <c r="D915" i="12"/>
  <c r="P915" i="12" s="1"/>
  <c r="D803" i="12"/>
  <c r="P803" i="12" s="1"/>
  <c r="C667" i="12"/>
  <c r="D636" i="12"/>
  <c r="P636" i="12" s="1"/>
  <c r="C372" i="12"/>
  <c r="D257" i="12"/>
  <c r="P257" i="12" s="1"/>
  <c r="D8" i="12"/>
  <c r="P8" i="12" s="1"/>
  <c r="C878" i="12"/>
  <c r="D891" i="12"/>
  <c r="P891" i="12" s="1"/>
  <c r="C759" i="12"/>
  <c r="C735" i="12"/>
  <c r="C585" i="12"/>
  <c r="D538" i="12"/>
  <c r="P538" i="12" s="1"/>
  <c r="C493" i="12"/>
  <c r="D258" i="12"/>
  <c r="P258" i="12" s="1"/>
  <c r="D404" i="12"/>
  <c r="P404" i="12" s="1"/>
  <c r="C157" i="12"/>
  <c r="C19" i="12"/>
  <c r="C113" i="12"/>
  <c r="C20" i="12"/>
  <c r="C101" i="12"/>
  <c r="C24" i="12"/>
  <c r="Q13" i="7"/>
  <c r="Q148" i="7"/>
  <c r="Q78" i="7"/>
  <c r="Q7" i="7"/>
  <c r="Q75" i="7"/>
  <c r="Q164" i="7"/>
  <c r="Q44" i="7"/>
  <c r="Q129" i="7"/>
  <c r="Q30" i="7"/>
  <c r="Q99" i="7"/>
  <c r="Q215" i="7"/>
  <c r="Q89" i="7"/>
  <c r="Q203" i="7"/>
  <c r="Q91" i="7"/>
  <c r="Q184" i="7"/>
  <c r="Q104" i="7"/>
  <c r="Q38" i="7"/>
  <c r="Q183" i="7"/>
  <c r="Q10" i="7"/>
  <c r="Q74" i="7"/>
  <c r="Q138" i="7"/>
  <c r="Q202" i="7"/>
  <c r="Q266" i="7"/>
  <c r="Q330" i="7"/>
  <c r="Q394" i="7"/>
  <c r="Q477" i="7"/>
  <c r="Q595" i="7"/>
  <c r="Q239" i="7"/>
  <c r="Q303" i="7"/>
  <c r="Q367" i="7"/>
  <c r="Q431" i="7"/>
  <c r="Q491" i="7"/>
  <c r="Q555" i="7"/>
  <c r="Q188" i="7"/>
  <c r="Q252" i="7"/>
  <c r="Q316" i="7"/>
  <c r="Q380" i="7"/>
  <c r="Q448" i="7"/>
  <c r="Q489" i="7"/>
  <c r="Q530" i="7"/>
  <c r="Q576" i="7"/>
  <c r="Q660" i="7"/>
  <c r="Q169" i="7"/>
  <c r="Q233" i="7"/>
  <c r="Q297" i="7"/>
  <c r="Q361" i="7"/>
  <c r="Q425" i="7"/>
  <c r="Q535" i="7"/>
  <c r="Q94" i="7"/>
  <c r="Q158" i="7"/>
  <c r="Q222" i="7"/>
  <c r="Q286" i="7"/>
  <c r="Q350" i="7"/>
  <c r="Q414" i="7"/>
  <c r="Q517" i="7"/>
  <c r="Q640" i="7"/>
  <c r="Q267" i="7"/>
  <c r="Q331" i="7"/>
  <c r="Q395" i="7"/>
  <c r="Q460" i="7"/>
  <c r="Q524" i="7"/>
  <c r="Q588" i="7"/>
  <c r="Q296" i="7"/>
  <c r="Q360" i="7"/>
  <c r="Q424" i="7"/>
  <c r="Q472" i="7"/>
  <c r="Q513" i="7"/>
  <c r="Q554" i="7"/>
  <c r="Q650" i="7"/>
  <c r="Q117" i="7"/>
  <c r="Q197" i="7"/>
  <c r="Q261" i="7"/>
  <c r="Q325" i="7"/>
  <c r="Q389" i="7"/>
  <c r="Q479" i="7"/>
  <c r="Q604" i="7"/>
  <c r="Q438" i="7"/>
  <c r="Q502" i="7"/>
  <c r="Q566" i="7"/>
  <c r="Q630" i="7"/>
  <c r="Q694" i="7"/>
  <c r="Q770" i="7"/>
  <c r="Q894" i="7"/>
  <c r="Q611" i="7"/>
  <c r="Q675" i="7"/>
  <c r="Q739" i="7"/>
  <c r="Q800" i="7"/>
  <c r="Q864" i="7"/>
  <c r="Q728" i="7"/>
  <c r="Q775" i="7"/>
  <c r="Q821" i="7"/>
  <c r="Q862" i="7"/>
  <c r="Q918" i="7"/>
  <c r="Q605" i="7"/>
  <c r="Q669" i="7"/>
  <c r="Q733" i="7"/>
  <c r="Q844" i="7"/>
  <c r="Q698" i="7"/>
  <c r="Q762" i="7"/>
  <c r="Q908" i="7"/>
  <c r="Q623" i="7"/>
  <c r="Q687" i="7"/>
  <c r="Q751" i="7"/>
  <c r="Q817" i="7"/>
  <c r="Q881" i="7"/>
  <c r="Q708" i="7"/>
  <c r="Q765" i="7"/>
  <c r="Q806" i="7"/>
  <c r="Q847" i="7"/>
  <c r="Q890" i="7"/>
  <c r="Q585" i="7"/>
  <c r="Q649" i="7"/>
  <c r="Q713" i="7"/>
  <c r="Q804" i="7"/>
  <c r="Q988" i="7"/>
  <c r="Q819" i="7"/>
  <c r="Q883" i="7"/>
  <c r="Q947" i="7"/>
  <c r="Q1011" i="7"/>
  <c r="Q1069" i="7"/>
  <c r="Q1133" i="7"/>
  <c r="Q1237" i="7"/>
  <c r="Q1032" i="7"/>
  <c r="Q1083" i="7"/>
  <c r="Q1129" i="7"/>
  <c r="Q1176" i="7"/>
  <c r="Q933" i="7"/>
  <c r="Q997" i="7"/>
  <c r="Q1072" i="7"/>
  <c r="Q1197" i="7"/>
  <c r="Q1002" i="7"/>
  <c r="Q1070" i="7"/>
  <c r="Q1214" i="7"/>
  <c r="Q935" i="7"/>
  <c r="Q999" i="7"/>
  <c r="Q1061" i="7"/>
  <c r="Q1125" i="7"/>
  <c r="Q1012" i="7"/>
  <c r="Q1073" i="7"/>
  <c r="Q1114" i="7"/>
  <c r="Q1155" i="7"/>
  <c r="Q1242" i="7"/>
  <c r="Q953" i="7"/>
  <c r="Q1017" i="7"/>
  <c r="Q1112" i="7"/>
  <c r="Q958" i="7"/>
  <c r="Q1022" i="7"/>
  <c r="Q1126" i="7"/>
  <c r="Q1206" i="7"/>
  <c r="Q1087" i="7"/>
  <c r="Q1151" i="7"/>
  <c r="Q1234" i="7"/>
  <c r="Q1284" i="7"/>
  <c r="Q1358" i="7"/>
  <c r="Q1427" i="7"/>
  <c r="Q1491" i="7"/>
  <c r="Q1457" i="7"/>
  <c r="Q1332" i="7"/>
  <c r="Q1292" i="7"/>
  <c r="Q1330" i="7"/>
  <c r="Q1228" i="7"/>
  <c r="Q1374" i="7"/>
  <c r="Q1254" i="7"/>
  <c r="Q1398" i="7"/>
  <c r="Q1450" i="7"/>
  <c r="Q1482" i="7"/>
  <c r="Q1193" i="7"/>
  <c r="Q1257" i="7"/>
  <c r="Q1321" i="7"/>
  <c r="Q1385" i="7"/>
  <c r="Q1452" i="7"/>
  <c r="Q1179" i="7"/>
  <c r="Q1243" i="7"/>
  <c r="Q1307" i="7"/>
  <c r="Q1371" i="7"/>
  <c r="Q1448" i="7"/>
  <c r="Q1288" i="7"/>
  <c r="Q1352" i="7"/>
  <c r="Q1416" i="7"/>
  <c r="Q1349" i="7"/>
  <c r="Q1413" i="7"/>
  <c r="Q1476" i="7"/>
  <c r="Q1223" i="7"/>
  <c r="Q1287" i="7"/>
  <c r="Q1351" i="7"/>
  <c r="Q1415" i="7"/>
  <c r="Q1439" i="7"/>
  <c r="C967" i="12"/>
  <c r="C980" i="12"/>
  <c r="D845" i="12"/>
  <c r="P845" i="12" s="1"/>
  <c r="C867" i="12"/>
  <c r="D858" i="12"/>
  <c r="P858" i="12" s="1"/>
  <c r="D840" i="12"/>
  <c r="P840" i="12" s="1"/>
  <c r="D807" i="12"/>
  <c r="P807" i="12" s="1"/>
  <c r="C723" i="12"/>
  <c r="D740" i="12"/>
  <c r="P740" i="12" s="1"/>
  <c r="C757" i="12"/>
  <c r="D585" i="12"/>
  <c r="P585" i="12" s="1"/>
  <c r="C648" i="12"/>
  <c r="C586" i="12"/>
  <c r="D489" i="12"/>
  <c r="P489" i="12" s="1"/>
  <c r="D551" i="12"/>
  <c r="P551" i="12" s="1"/>
  <c r="C503" i="12"/>
  <c r="C432" i="12"/>
  <c r="D338" i="12"/>
  <c r="P338" i="12" s="1"/>
  <c r="C421" i="12"/>
  <c r="D323" i="12"/>
  <c r="P323" i="12" s="1"/>
  <c r="D286" i="12"/>
  <c r="P286" i="12" s="1"/>
  <c r="C313" i="12"/>
  <c r="C289" i="12"/>
  <c r="C171" i="12"/>
  <c r="C177" i="12"/>
  <c r="C200" i="12"/>
  <c r="C162" i="12"/>
  <c r="D76" i="12"/>
  <c r="P76" i="12" s="1"/>
  <c r="D143" i="12"/>
  <c r="P143" i="12" s="1"/>
  <c r="D64" i="12"/>
  <c r="P64" i="12" s="1"/>
  <c r="C82" i="12"/>
  <c r="D995" i="12"/>
  <c r="P995" i="12" s="1"/>
  <c r="C902" i="12"/>
  <c r="C968" i="12"/>
  <c r="D865" i="12"/>
  <c r="P865" i="12" s="1"/>
  <c r="C792" i="12"/>
  <c r="C782" i="12"/>
  <c r="C717" i="12"/>
  <c r="D654" i="12"/>
  <c r="P654" i="12" s="1"/>
  <c r="C673" i="12"/>
  <c r="C815" i="12"/>
  <c r="C625" i="12"/>
  <c r="D651" i="12"/>
  <c r="P651" i="12" s="1"/>
  <c r="C515" i="12"/>
  <c r="D602" i="12"/>
  <c r="P602" i="12" s="1"/>
  <c r="C484" i="12"/>
  <c r="D434" i="12"/>
  <c r="P434" i="12" s="1"/>
  <c r="D359" i="12"/>
  <c r="P359" i="12" s="1"/>
  <c r="C402" i="12"/>
  <c r="C357" i="12"/>
  <c r="C589" i="12"/>
  <c r="D433" i="12"/>
  <c r="P433" i="12" s="1"/>
  <c r="D300" i="12"/>
  <c r="P300" i="12" s="1"/>
  <c r="D230" i="12"/>
  <c r="P230" i="12" s="1"/>
  <c r="D239" i="12"/>
  <c r="P239" i="12" s="1"/>
  <c r="C231" i="12"/>
  <c r="C191" i="12"/>
  <c r="D89" i="12"/>
  <c r="P89" i="12" s="1"/>
  <c r="C9" i="12"/>
  <c r="D74" i="12"/>
  <c r="P74" i="12" s="1"/>
  <c r="C252" i="12"/>
  <c r="C90" i="12"/>
  <c r="P12" i="2"/>
  <c r="M12" i="2"/>
  <c r="C983" i="12"/>
  <c r="D913" i="12"/>
  <c r="P913" i="12" s="1"/>
  <c r="C910" i="12"/>
  <c r="C931" i="12"/>
  <c r="D824" i="12"/>
  <c r="P824" i="12" s="1"/>
  <c r="C779" i="12"/>
  <c r="D772" i="12"/>
  <c r="P772" i="12" s="1"/>
  <c r="D799" i="12"/>
  <c r="P799" i="12" s="1"/>
  <c r="D673" i="12"/>
  <c r="P673" i="12" s="1"/>
  <c r="D687" i="12"/>
  <c r="P687" i="12" s="1"/>
  <c r="D641" i="12"/>
  <c r="P641" i="12" s="1"/>
  <c r="D599" i="12"/>
  <c r="P599" i="12" s="1"/>
  <c r="D475" i="12"/>
  <c r="P475" i="12" s="1"/>
  <c r="D545" i="12"/>
  <c r="P545" i="12" s="1"/>
  <c r="D649" i="12"/>
  <c r="P649" i="12" s="1"/>
  <c r="C559" i="12"/>
  <c r="C514" i="12"/>
  <c r="D394" i="12"/>
  <c r="P394" i="12" s="1"/>
  <c r="D725" i="12"/>
  <c r="P725" i="12" s="1"/>
  <c r="D379" i="12"/>
  <c r="P379" i="12" s="1"/>
  <c r="D342" i="12"/>
  <c r="P342" i="12" s="1"/>
  <c r="D328" i="12"/>
  <c r="P328" i="12" s="1"/>
  <c r="D292" i="12"/>
  <c r="P292" i="12" s="1"/>
  <c r="D271" i="12"/>
  <c r="P271" i="12" s="1"/>
  <c r="D234" i="12"/>
  <c r="P234" i="12" s="1"/>
  <c r="D176" i="12"/>
  <c r="P176" i="12" s="1"/>
  <c r="D38" i="12"/>
  <c r="P38" i="12" s="1"/>
  <c r="D132" i="12"/>
  <c r="P132" i="12" s="1"/>
  <c r="D39" i="12"/>
  <c r="P39" i="12" s="1"/>
  <c r="D120" i="12"/>
  <c r="P120" i="12" s="1"/>
  <c r="D43" i="12"/>
  <c r="P43" i="12" s="1"/>
  <c r="C956" i="12"/>
  <c r="C962" i="12"/>
  <c r="D985" i="12"/>
  <c r="P985" i="12" s="1"/>
  <c r="D854" i="12"/>
  <c r="P854" i="12" s="1"/>
  <c r="D855" i="12"/>
  <c r="P855" i="12" s="1"/>
  <c r="C834" i="12"/>
  <c r="C778" i="12"/>
  <c r="D710" i="12"/>
  <c r="P710" i="12" s="1"/>
  <c r="C729" i="12"/>
  <c r="C698" i="12"/>
  <c r="C574" i="12"/>
  <c r="C634" i="12"/>
  <c r="D574" i="12"/>
  <c r="P574" i="12" s="1"/>
  <c r="C478" i="12"/>
  <c r="C540" i="12"/>
  <c r="D490" i="12"/>
  <c r="P490" i="12" s="1"/>
  <c r="D414" i="12"/>
  <c r="P414" i="12" s="1"/>
  <c r="C549" i="12"/>
  <c r="D413" i="12"/>
  <c r="P413" i="12" s="1"/>
  <c r="C312" i="12"/>
  <c r="D791" i="12"/>
  <c r="P791" i="12" s="1"/>
  <c r="C267" i="12"/>
  <c r="C286" i="12"/>
  <c r="D158" i="12"/>
  <c r="P158" i="12" s="1"/>
  <c r="D164" i="12"/>
  <c r="P164" i="12" s="1"/>
  <c r="D187" i="12"/>
  <c r="P187" i="12" s="1"/>
  <c r="D144" i="12"/>
  <c r="P144" i="12" s="1"/>
  <c r="C65" i="12"/>
  <c r="D130" i="12"/>
  <c r="P130" i="12" s="1"/>
  <c r="C53" i="12"/>
  <c r="D13" i="12"/>
  <c r="P13" i="12" s="1"/>
  <c r="C969" i="12"/>
  <c r="D902" i="12"/>
  <c r="P902" i="12" s="1"/>
  <c r="D892" i="12"/>
  <c r="P892" i="12" s="1"/>
  <c r="D914" i="12"/>
  <c r="P914" i="12" s="1"/>
  <c r="D816" i="12"/>
  <c r="P816" i="12" s="1"/>
  <c r="C943" i="12"/>
  <c r="D764" i="12"/>
  <c r="P764" i="12" s="1"/>
  <c r="D784" i="12"/>
  <c r="P784" i="12" s="1"/>
  <c r="D665" i="12"/>
  <c r="P665" i="12" s="1"/>
  <c r="D679" i="12"/>
  <c r="P679" i="12" s="1"/>
  <c r="D633" i="12"/>
  <c r="P633" i="12" s="1"/>
  <c r="D591" i="12"/>
  <c r="P591" i="12" s="1"/>
  <c r="D467" i="12"/>
  <c r="P467" i="12" s="1"/>
  <c r="D537" i="12"/>
  <c r="P537" i="12" s="1"/>
  <c r="D616" i="12"/>
  <c r="P616" i="12" s="1"/>
  <c r="C551" i="12"/>
  <c r="C506" i="12"/>
  <c r="D386" i="12"/>
  <c r="P386" i="12" s="1"/>
  <c r="D568" i="12"/>
  <c r="P568" i="12" s="1"/>
  <c r="D371" i="12"/>
  <c r="P371" i="12" s="1"/>
  <c r="D334" i="12"/>
  <c r="P334" i="12" s="1"/>
  <c r="D272" i="12"/>
  <c r="P272" i="12" s="1"/>
  <c r="C541" i="12"/>
  <c r="D217" i="12"/>
  <c r="P217" i="12" s="1"/>
  <c r="D231" i="12"/>
  <c r="P231" i="12" s="1"/>
  <c r="D168" i="12"/>
  <c r="P168" i="12" s="1"/>
  <c r="D30" i="12"/>
  <c r="P30" i="12" s="1"/>
  <c r="D124" i="12"/>
  <c r="P124" i="12" s="1"/>
  <c r="D31" i="12"/>
  <c r="P31" i="12" s="1"/>
  <c r="D112" i="12"/>
  <c r="P112" i="12" s="1"/>
  <c r="D35" i="12"/>
  <c r="P35" i="12" s="1"/>
  <c r="C916" i="12"/>
  <c r="C920" i="12"/>
  <c r="D930" i="12"/>
  <c r="P930" i="12" s="1"/>
  <c r="D888" i="12"/>
  <c r="P888" i="12" s="1"/>
  <c r="C808" i="12"/>
  <c r="C798" i="12"/>
  <c r="C733" i="12"/>
  <c r="D670" i="12"/>
  <c r="P670" i="12" s="1"/>
  <c r="C689" i="12"/>
  <c r="D635" i="12"/>
  <c r="P635" i="12" s="1"/>
  <c r="C641" i="12"/>
  <c r="C594" i="12"/>
  <c r="C531" i="12"/>
  <c r="C730" i="12"/>
  <c r="C500" i="12"/>
  <c r="D450" i="12"/>
  <c r="P450" i="12" s="1"/>
  <c r="D375" i="12"/>
  <c r="P375" i="12" s="1"/>
  <c r="D421" i="12"/>
  <c r="P421" i="12" s="1"/>
  <c r="C373" i="12"/>
  <c r="C272" i="12"/>
  <c r="C448" i="12"/>
  <c r="C305" i="12"/>
  <c r="D246" i="12"/>
  <c r="P246" i="12" s="1"/>
  <c r="C244" i="12"/>
  <c r="C254" i="12"/>
  <c r="D147" i="12"/>
  <c r="P147" i="12" s="1"/>
  <c r="D105" i="12"/>
  <c r="P105" i="12" s="1"/>
  <c r="C25" i="12"/>
  <c r="D90" i="12"/>
  <c r="P90" i="12" s="1"/>
  <c r="C13" i="12"/>
  <c r="D125" i="12"/>
  <c r="P125" i="12" s="1"/>
  <c r="Q41" i="7"/>
  <c r="Q83" i="7"/>
  <c r="Q124" i="7"/>
  <c r="Q170" i="7"/>
  <c r="Q271" i="7"/>
  <c r="Q284" i="7"/>
  <c r="Q137" i="7"/>
  <c r="Q126" i="7"/>
  <c r="Q581" i="7"/>
  <c r="Q648" i="7"/>
  <c r="Q77" i="7"/>
  <c r="Q543" i="7"/>
  <c r="Q834" i="7"/>
  <c r="Q757" i="7"/>
  <c r="Q701" i="7"/>
  <c r="Q719" i="7"/>
  <c r="Q870" i="7"/>
  <c r="Q787" i="7"/>
  <c r="Q1190" i="7"/>
  <c r="Q1029" i="7"/>
  <c r="Q967" i="7"/>
  <c r="Q1091" i="7"/>
  <c r="Q1181" i="7"/>
  <c r="Q1172" i="7"/>
  <c r="Q1274" i="7"/>
  <c r="Q1161" i="7"/>
  <c r="Q1381" i="7"/>
  <c r="D945" i="12"/>
  <c r="P945" i="12" s="1"/>
  <c r="C635" i="12"/>
  <c r="C525" i="12"/>
  <c r="C166" i="12"/>
  <c r="C285" i="12"/>
  <c r="D826" i="12"/>
  <c r="P826" i="12" s="1"/>
  <c r="C604" i="12"/>
  <c r="C274" i="12"/>
  <c r="C181" i="12"/>
  <c r="C986" i="12"/>
  <c r="C651" i="12"/>
  <c r="C431" i="12"/>
  <c r="D894" i="12"/>
  <c r="P894" i="12" s="1"/>
  <c r="D768" i="12"/>
  <c r="P768" i="12" s="1"/>
  <c r="D529" i="12"/>
  <c r="P529" i="12" s="1"/>
  <c r="D363" i="12"/>
  <c r="P363" i="12" s="1"/>
  <c r="D160" i="12"/>
  <c r="P160" i="12" s="1"/>
  <c r="D842" i="12"/>
  <c r="P842" i="12" s="1"/>
  <c r="D593" i="12"/>
  <c r="P593" i="12" s="1"/>
  <c r="C511" i="12"/>
  <c r="D294" i="12"/>
  <c r="P294" i="12" s="1"/>
  <c r="C208" i="12"/>
  <c r="C147" i="12"/>
  <c r="C975" i="12"/>
  <c r="D760" i="12"/>
  <c r="P760" i="12" s="1"/>
  <c r="D621" i="12"/>
  <c r="P621" i="12" s="1"/>
  <c r="C929" i="12"/>
  <c r="D793" i="12"/>
  <c r="P793" i="12" s="1"/>
  <c r="D684" i="12"/>
  <c r="P684" i="12" s="1"/>
  <c r="D733" i="12"/>
  <c r="P733" i="12" s="1"/>
  <c r="D626" i="12"/>
  <c r="P626" i="12" s="1"/>
  <c r="C447" i="12"/>
  <c r="D368" i="12"/>
  <c r="P368" i="12" s="1"/>
  <c r="C442" i="12"/>
  <c r="C243" i="12"/>
  <c r="D243" i="12"/>
  <c r="P243" i="12" s="1"/>
  <c r="C102" i="12"/>
  <c r="C87" i="12"/>
  <c r="C891" i="12"/>
  <c r="C805" i="12"/>
  <c r="C654" i="12"/>
  <c r="C622" i="12"/>
  <c r="C456" i="12"/>
  <c r="C375" i="12"/>
  <c r="C323" i="12"/>
  <c r="D214" i="12"/>
  <c r="P214" i="12" s="1"/>
  <c r="C952" i="12"/>
  <c r="D936" i="12"/>
  <c r="P936" i="12" s="1"/>
  <c r="C930" i="12"/>
  <c r="D813" i="12"/>
  <c r="P813" i="12" s="1"/>
  <c r="C915" i="12"/>
  <c r="D761" i="12"/>
  <c r="P761" i="12" s="1"/>
  <c r="C837" i="12"/>
  <c r="D836" i="12"/>
  <c r="P836" i="12" s="1"/>
  <c r="D652" i="12"/>
  <c r="P652" i="12" s="1"/>
  <c r="C722" i="12"/>
  <c r="D604" i="12"/>
  <c r="P604" i="12" s="1"/>
  <c r="C591" i="12"/>
  <c r="D494" i="12"/>
  <c r="P494" i="12" s="1"/>
  <c r="D571" i="12"/>
  <c r="P571" i="12" s="1"/>
  <c r="D463" i="12"/>
  <c r="P463" i="12" s="1"/>
  <c r="C415" i="12"/>
  <c r="C340" i="12"/>
  <c r="D381" i="12"/>
  <c r="P381" i="12" s="1"/>
  <c r="D336" i="12"/>
  <c r="P336" i="12" s="1"/>
  <c r="D480" i="12"/>
  <c r="P480" i="12" s="1"/>
  <c r="D401" i="12"/>
  <c r="P401" i="12" s="1"/>
  <c r="D256" i="12"/>
  <c r="P256" i="12" s="1"/>
  <c r="C317" i="12"/>
  <c r="C206" i="12"/>
  <c r="C219" i="12"/>
  <c r="C154" i="12"/>
  <c r="C70" i="12"/>
  <c r="C178" i="12"/>
  <c r="C55" i="12"/>
  <c r="D167" i="12"/>
  <c r="P167" i="12" s="1"/>
  <c r="D109" i="12"/>
  <c r="P109" i="12" s="1"/>
  <c r="D971" i="12"/>
  <c r="P971" i="12" s="1"/>
  <c r="C984" i="12"/>
  <c r="C850" i="12"/>
  <c r="D870" i="12"/>
  <c r="P870" i="12" s="1"/>
  <c r="C860" i="12"/>
  <c r="C841" i="12"/>
  <c r="C812" i="12"/>
  <c r="D726" i="12"/>
  <c r="P726" i="12" s="1"/>
  <c r="C745" i="12"/>
  <c r="D770" i="12"/>
  <c r="P770" i="12" s="1"/>
  <c r="C590" i="12"/>
  <c r="C655" i="12"/>
  <c r="D588" i="12"/>
  <c r="P588" i="12" s="1"/>
  <c r="C494" i="12"/>
  <c r="C556" i="12"/>
  <c r="D506" i="12"/>
  <c r="P506" i="12" s="1"/>
  <c r="D441" i="12"/>
  <c r="P441" i="12" s="1"/>
  <c r="C343" i="12"/>
  <c r="D430" i="12"/>
  <c r="P430" i="12" s="1"/>
  <c r="C328" i="12"/>
  <c r="C291" i="12"/>
  <c r="D332" i="12"/>
  <c r="P332" i="12" s="1"/>
  <c r="D290" i="12"/>
  <c r="P290" i="12" s="1"/>
  <c r="D174" i="12"/>
  <c r="P174" i="12" s="1"/>
  <c r="D180" i="12"/>
  <c r="P180" i="12" s="1"/>
  <c r="D203" i="12"/>
  <c r="P203" i="12" s="1"/>
  <c r="D170" i="12"/>
  <c r="P170" i="12" s="1"/>
  <c r="C81" i="12"/>
  <c r="D181" i="12"/>
  <c r="P181" i="12" s="1"/>
  <c r="C69" i="12"/>
  <c r="D141" i="12"/>
  <c r="P141" i="12" s="1"/>
  <c r="Q29" i="7"/>
  <c r="Q168" i="7"/>
  <c r="Q96" i="7"/>
  <c r="Q16" i="7"/>
  <c r="Q79" i="7"/>
  <c r="Q199" i="7"/>
  <c r="Q46" i="7"/>
  <c r="Q140" i="7"/>
  <c r="Q37" i="7"/>
  <c r="Q100" i="7"/>
  <c r="Q240" i="7"/>
  <c r="Q112" i="7"/>
  <c r="Q208" i="7"/>
  <c r="Q92" i="7"/>
  <c r="Q224" i="7"/>
  <c r="Q113" i="7"/>
  <c r="Q11" i="7"/>
  <c r="Q195" i="7"/>
  <c r="Q18" i="7"/>
  <c r="Q82" i="7"/>
  <c r="Q146" i="7"/>
  <c r="Q210" i="7"/>
  <c r="Q274" i="7"/>
  <c r="Q338" i="7"/>
  <c r="Q402" i="7"/>
  <c r="Q493" i="7"/>
  <c r="Q607" i="7"/>
  <c r="Q247" i="7"/>
  <c r="Q311" i="7"/>
  <c r="Q375" i="7"/>
  <c r="Q436" i="7"/>
  <c r="Q500" i="7"/>
  <c r="Q564" i="7"/>
  <c r="Q196" i="7"/>
  <c r="Q260" i="7"/>
  <c r="Q324" i="7"/>
  <c r="Q388" i="7"/>
  <c r="Q450" i="7"/>
  <c r="Q496" i="7"/>
  <c r="Q537" i="7"/>
  <c r="Q578" i="7"/>
  <c r="Q680" i="7"/>
  <c r="Q177" i="7"/>
  <c r="Q241" i="7"/>
  <c r="Q305" i="7"/>
  <c r="Q369" i="7"/>
  <c r="Q433" i="7"/>
  <c r="Q551" i="7"/>
  <c r="Q102" i="7"/>
  <c r="Q166" i="7"/>
  <c r="Q230" i="7"/>
  <c r="Q294" i="7"/>
  <c r="Q358" i="7"/>
  <c r="Q422" i="7"/>
  <c r="Q533" i="7"/>
  <c r="Q704" i="7"/>
  <c r="Q275" i="7"/>
  <c r="Q339" i="7"/>
  <c r="Q403" i="7"/>
  <c r="Q467" i="7"/>
  <c r="Q531" i="7"/>
  <c r="Q616" i="7"/>
  <c r="Q304" i="7"/>
  <c r="Q368" i="7"/>
  <c r="Q432" i="7"/>
  <c r="Q474" i="7"/>
  <c r="Q520" i="7"/>
  <c r="Q561" i="7"/>
  <c r="Q656" i="7"/>
  <c r="Q141" i="7"/>
  <c r="Q205" i="7"/>
  <c r="Q269" i="7"/>
  <c r="Q333" i="7"/>
  <c r="Q397" i="7"/>
  <c r="Q495" i="7"/>
  <c r="Q615" i="7"/>
  <c r="Q446" i="7"/>
  <c r="Q510" i="7"/>
  <c r="Q574" i="7"/>
  <c r="Q638" i="7"/>
  <c r="Q702" i="7"/>
  <c r="Q786" i="7"/>
  <c r="Q904" i="7"/>
  <c r="Q619" i="7"/>
  <c r="Q683" i="7"/>
  <c r="Q747" i="7"/>
  <c r="Q809" i="7"/>
  <c r="Q873" i="7"/>
  <c r="Q736" i="7"/>
  <c r="Q782" i="7"/>
  <c r="Q823" i="7"/>
  <c r="Q869" i="7"/>
  <c r="Q926" i="7"/>
  <c r="Q613" i="7"/>
  <c r="Q677" i="7"/>
  <c r="Q741" i="7"/>
  <c r="Q860" i="7"/>
  <c r="Q706" i="7"/>
  <c r="Q778" i="7"/>
  <c r="Q916" i="7"/>
  <c r="Q631" i="7"/>
  <c r="Q695" i="7"/>
  <c r="Q760" i="7"/>
  <c r="Q824" i="7"/>
  <c r="Q888" i="7"/>
  <c r="Q716" i="7"/>
  <c r="Q767" i="7"/>
  <c r="Q813" i="7"/>
  <c r="Q854" i="7"/>
  <c r="Q906" i="7"/>
  <c r="Q593" i="7"/>
  <c r="Q657" i="7"/>
  <c r="Q721" i="7"/>
  <c r="Q820" i="7"/>
  <c r="Q763" i="7"/>
  <c r="Q827" i="7"/>
  <c r="Q891" i="7"/>
  <c r="Q955" i="7"/>
  <c r="Q1019" i="7"/>
  <c r="Q1076" i="7"/>
  <c r="Q1140" i="7"/>
  <c r="Q1260" i="7"/>
  <c r="Q1040" i="7"/>
  <c r="Q1090" i="7"/>
  <c r="Q1131" i="7"/>
  <c r="Q1246" i="7"/>
  <c r="Q941" i="7"/>
  <c r="Q1005" i="7"/>
  <c r="Q1088" i="7"/>
  <c r="Q1204" i="7"/>
  <c r="Q1010" i="7"/>
  <c r="Q1086" i="7"/>
  <c r="Q1245" i="7"/>
  <c r="Q943" i="7"/>
  <c r="Q1007" i="7"/>
  <c r="Q1068" i="7"/>
  <c r="Q1132" i="7"/>
  <c r="Q1020" i="7"/>
  <c r="Q1075" i="7"/>
  <c r="Q1121" i="7"/>
  <c r="Q1170" i="7"/>
  <c r="Q1258" i="7"/>
  <c r="Q961" i="7"/>
  <c r="Q1025" i="7"/>
  <c r="Q1128" i="7"/>
  <c r="Q966" i="7"/>
  <c r="Q1030" i="7"/>
  <c r="Q1142" i="7"/>
  <c r="Q1210" i="7"/>
  <c r="Q1095" i="7"/>
  <c r="Q1159" i="7"/>
  <c r="Q1250" i="7"/>
  <c r="Q1285" i="7"/>
  <c r="Q1362" i="7"/>
  <c r="Q1442" i="7"/>
  <c r="Q1342" i="7"/>
  <c r="Q1473" i="7"/>
  <c r="Q1366" i="7"/>
  <c r="Q1293" i="7"/>
  <c r="Q1356" i="7"/>
  <c r="Q1244" i="7"/>
  <c r="Q1378" i="7"/>
  <c r="Q1270" i="7"/>
  <c r="Q1402" i="7"/>
  <c r="Q1451" i="7"/>
  <c r="Q1483" i="7"/>
  <c r="Q1201" i="7"/>
  <c r="Q1265" i="7"/>
  <c r="Q1329" i="7"/>
  <c r="Q1393" i="7"/>
  <c r="Q1461" i="7"/>
  <c r="Q1187" i="7"/>
  <c r="Q1251" i="7"/>
  <c r="Q1315" i="7"/>
  <c r="Q1379" i="7"/>
  <c r="Q1464" i="7"/>
  <c r="Q1296" i="7"/>
  <c r="Q1360" i="7"/>
  <c r="Q1430" i="7"/>
  <c r="Q1357" i="7"/>
  <c r="Q1421" i="7"/>
  <c r="Q1485" i="7"/>
  <c r="Q1231" i="7"/>
  <c r="Q1295" i="7"/>
  <c r="Q1359" i="7"/>
  <c r="Q1424" i="7"/>
  <c r="Q1447" i="7"/>
  <c r="D935" i="12"/>
  <c r="P935" i="12" s="1"/>
  <c r="D941" i="12"/>
  <c r="P941" i="12" s="1"/>
  <c r="D957" i="12"/>
  <c r="P957" i="12" s="1"/>
  <c r="C835" i="12"/>
  <c r="C826" i="12"/>
  <c r="D817" i="12"/>
  <c r="P817" i="12" s="1"/>
  <c r="C747" i="12"/>
  <c r="C691" i="12"/>
  <c r="D708" i="12"/>
  <c r="P708" i="12" s="1"/>
  <c r="C661" i="12"/>
  <c r="C690" i="12"/>
  <c r="D613" i="12"/>
  <c r="P613" i="12" s="1"/>
  <c r="D550" i="12"/>
  <c r="P550" i="12" s="1"/>
  <c r="D457" i="12"/>
  <c r="P457" i="12" s="1"/>
  <c r="D519" i="12"/>
  <c r="P519" i="12" s="1"/>
  <c r="C471" i="12"/>
  <c r="C396" i="12"/>
  <c r="D452" i="12"/>
  <c r="P452" i="12" s="1"/>
  <c r="D392" i="12"/>
  <c r="P392" i="12" s="1"/>
  <c r="D291" i="12"/>
  <c r="P291" i="12" s="1"/>
  <c r="C482" i="12"/>
  <c r="D594" i="12"/>
  <c r="P594" i="12" s="1"/>
  <c r="D266" i="12"/>
  <c r="P266" i="12" s="1"/>
  <c r="C256" i="12"/>
  <c r="D446" i="12"/>
  <c r="P446" i="12" s="1"/>
  <c r="C168" i="12"/>
  <c r="C126" i="12"/>
  <c r="D44" i="12"/>
  <c r="P44" i="12" s="1"/>
  <c r="C111" i="12"/>
  <c r="D32" i="12"/>
  <c r="P32" i="12" s="1"/>
  <c r="C42" i="12"/>
  <c r="D1000" i="12"/>
  <c r="P1000" i="12" s="1"/>
  <c r="D940" i="12"/>
  <c r="P940" i="12" s="1"/>
  <c r="C917" i="12"/>
  <c r="C912" i="12"/>
  <c r="C802" i="12"/>
  <c r="C897" i="12"/>
  <c r="C750" i="12"/>
  <c r="D794" i="12"/>
  <c r="P794" i="12" s="1"/>
  <c r="D792" i="12"/>
  <c r="P792" i="12" s="1"/>
  <c r="D879" i="12"/>
  <c r="P879" i="12" s="1"/>
  <c r="C688" i="12"/>
  <c r="C593" i="12"/>
  <c r="D579" i="12"/>
  <c r="P579" i="12" s="1"/>
  <c r="C483" i="12"/>
  <c r="C561" i="12"/>
  <c r="C452" i="12"/>
  <c r="D648" i="12"/>
  <c r="P648" i="12" s="1"/>
  <c r="D327" i="12"/>
  <c r="P327" i="12" s="1"/>
  <c r="C370" i="12"/>
  <c r="C666" i="12"/>
  <c r="D454" i="12"/>
  <c r="P454" i="12" s="1"/>
  <c r="C390" i="12"/>
  <c r="C245" i="12"/>
  <c r="C277" i="12"/>
  <c r="D193" i="12"/>
  <c r="P193" i="12" s="1"/>
  <c r="D207" i="12"/>
  <c r="P207" i="12" s="1"/>
  <c r="C139" i="12"/>
  <c r="D57" i="12"/>
  <c r="P57" i="12" s="1"/>
  <c r="C140" i="12"/>
  <c r="D42" i="12"/>
  <c r="P42" i="12" s="1"/>
  <c r="C145" i="12"/>
  <c r="C143" i="12"/>
  <c r="C999" i="12"/>
  <c r="D878" i="12"/>
  <c r="P878" i="12" s="1"/>
  <c r="D869" i="12"/>
  <c r="P869" i="12" s="1"/>
  <c r="D896" i="12"/>
  <c r="P896" i="12" s="1"/>
  <c r="C893" i="12"/>
  <c r="C874" i="12"/>
  <c r="D917" i="12"/>
  <c r="P917" i="12" s="1"/>
  <c r="D750" i="12"/>
  <c r="P750" i="12" s="1"/>
  <c r="C767" i="12"/>
  <c r="D655" i="12"/>
  <c r="P655" i="12" s="1"/>
  <c r="D609" i="12"/>
  <c r="P609" i="12" s="1"/>
  <c r="C695" i="12"/>
  <c r="C629" i="12"/>
  <c r="D513" i="12"/>
  <c r="P513" i="12" s="1"/>
  <c r="D573" i="12"/>
  <c r="P573" i="12" s="1"/>
  <c r="C527" i="12"/>
  <c r="C501" i="12"/>
  <c r="D362" i="12"/>
  <c r="P362" i="12" s="1"/>
  <c r="D469" i="12"/>
  <c r="P469" i="12" s="1"/>
  <c r="D347" i="12"/>
  <c r="P347" i="12" s="1"/>
  <c r="D310" i="12"/>
  <c r="P310" i="12" s="1"/>
  <c r="C247" i="12"/>
  <c r="C319" i="12"/>
  <c r="C195" i="12"/>
  <c r="C201" i="12"/>
  <c r="D263" i="12"/>
  <c r="P263" i="12" s="1"/>
  <c r="D6" i="12"/>
  <c r="P6" i="12" s="1"/>
  <c r="D100" i="12"/>
  <c r="P100" i="12" s="1"/>
  <c r="D7" i="12"/>
  <c r="P7" i="12" s="1"/>
  <c r="D88" i="12"/>
  <c r="P88" i="12" s="1"/>
  <c r="D11" i="12"/>
  <c r="P11" i="12" s="1"/>
  <c r="C924" i="12"/>
  <c r="C927" i="12"/>
  <c r="C947" i="12"/>
  <c r="D997" i="12"/>
  <c r="P997" i="12" s="1"/>
  <c r="C816" i="12"/>
  <c r="C806" i="12"/>
  <c r="C741" i="12"/>
  <c r="D678" i="12"/>
  <c r="P678" i="12" s="1"/>
  <c r="C697" i="12"/>
  <c r="C642" i="12"/>
  <c r="D669" i="12"/>
  <c r="P669" i="12" s="1"/>
  <c r="C602" i="12"/>
  <c r="C539" i="12"/>
  <c r="D778" i="12"/>
  <c r="P778" i="12" s="1"/>
  <c r="C508" i="12"/>
  <c r="D458" i="12"/>
  <c r="P458" i="12" s="1"/>
  <c r="D383" i="12"/>
  <c r="P383" i="12" s="1"/>
  <c r="C426" i="12"/>
  <c r="C381" i="12"/>
  <c r="C280" i="12"/>
  <c r="D460" i="12"/>
  <c r="P460" i="12" s="1"/>
  <c r="C321" i="12"/>
  <c r="D254" i="12"/>
  <c r="P254" i="12" s="1"/>
  <c r="C246" i="12"/>
  <c r="D279" i="12"/>
  <c r="P279" i="12" s="1"/>
  <c r="D155" i="12"/>
  <c r="P155" i="12" s="1"/>
  <c r="D113" i="12"/>
  <c r="P113" i="12" s="1"/>
  <c r="C33" i="12"/>
  <c r="D98" i="12"/>
  <c r="P98" i="12" s="1"/>
  <c r="C21" i="12"/>
  <c r="D197" i="12"/>
  <c r="P197" i="12" s="1"/>
  <c r="C985" i="12"/>
  <c r="D1001" i="12"/>
  <c r="P1001" i="12" s="1"/>
  <c r="D861" i="12"/>
  <c r="P861" i="12" s="1"/>
  <c r="D884" i="12"/>
  <c r="P884" i="12" s="1"/>
  <c r="C872" i="12"/>
  <c r="C845" i="12"/>
  <c r="C886" i="12"/>
  <c r="C739" i="12"/>
  <c r="D762" i="12"/>
  <c r="P762" i="12" s="1"/>
  <c r="D647" i="12"/>
  <c r="P647" i="12" s="1"/>
  <c r="D601" i="12"/>
  <c r="P601" i="12" s="1"/>
  <c r="D682" i="12"/>
  <c r="P682" i="12" s="1"/>
  <c r="D610" i="12"/>
  <c r="P610" i="12" s="1"/>
  <c r="D505" i="12"/>
  <c r="P505" i="12" s="1"/>
  <c r="D567" i="12"/>
  <c r="P567" i="12" s="1"/>
  <c r="C519" i="12"/>
  <c r="D456" i="12"/>
  <c r="P456" i="12" s="1"/>
  <c r="D354" i="12"/>
  <c r="P354" i="12" s="1"/>
  <c r="D453" i="12"/>
  <c r="P453" i="12" s="1"/>
  <c r="D339" i="12"/>
  <c r="P339" i="12" s="1"/>
  <c r="D302" i="12"/>
  <c r="P302" i="12" s="1"/>
  <c r="C401" i="12"/>
  <c r="C295" i="12"/>
  <c r="C187" i="12"/>
  <c r="C193" i="12"/>
  <c r="D221" i="12"/>
  <c r="P221" i="12" s="1"/>
  <c r="C211" i="12"/>
  <c r="D92" i="12"/>
  <c r="P92" i="12" s="1"/>
  <c r="C207" i="12"/>
  <c r="D80" i="12"/>
  <c r="P80" i="12" s="1"/>
  <c r="D3" i="12"/>
  <c r="P3" i="12" s="1"/>
  <c r="D954" i="12"/>
  <c r="P954" i="12" s="1"/>
  <c r="D944" i="12"/>
  <c r="P944" i="12" s="1"/>
  <c r="D931" i="12"/>
  <c r="P931" i="12" s="1"/>
  <c r="C818" i="12"/>
  <c r="C776" i="12"/>
  <c r="C766" i="12"/>
  <c r="C701" i="12"/>
  <c r="C950" i="12"/>
  <c r="C657" i="12"/>
  <c r="D747" i="12"/>
  <c r="P747" i="12" s="1"/>
  <c r="C609" i="12"/>
  <c r="D600" i="12"/>
  <c r="P600" i="12" s="1"/>
  <c r="C499" i="12"/>
  <c r="C576" i="12"/>
  <c r="C468" i="12"/>
  <c r="D418" i="12"/>
  <c r="P418" i="12" s="1"/>
  <c r="D343" i="12"/>
  <c r="P343" i="12" s="1"/>
  <c r="C386" i="12"/>
  <c r="C341" i="12"/>
  <c r="C485" i="12"/>
  <c r="C406" i="12"/>
  <c r="C261" i="12"/>
  <c r="D388" i="12"/>
  <c r="P388" i="12" s="1"/>
  <c r="C210" i="12"/>
  <c r="D223" i="12"/>
  <c r="P223" i="12" s="1"/>
  <c r="D162" i="12"/>
  <c r="P162" i="12" s="1"/>
  <c r="D73" i="12"/>
  <c r="P73" i="12" s="1"/>
  <c r="D186" i="12"/>
  <c r="P186" i="12" s="1"/>
  <c r="D58" i="12"/>
  <c r="P58" i="12" s="1"/>
  <c r="C172" i="12"/>
  <c r="C114" i="12"/>
  <c r="Q107" i="7"/>
  <c r="Q51" i="7"/>
  <c r="Q207" i="7"/>
  <c r="Q298" i="7"/>
  <c r="Q399" i="7"/>
  <c r="Q412" i="7"/>
  <c r="Q393" i="7"/>
  <c r="Q382" i="7"/>
  <c r="Q427" i="7"/>
  <c r="Q490" i="7"/>
  <c r="Q357" i="7"/>
  <c r="Q662" i="7"/>
  <c r="Q832" i="7"/>
  <c r="Q948" i="7"/>
  <c r="Q940" i="7"/>
  <c r="Q740" i="7"/>
  <c r="Q868" i="7"/>
  <c r="Q1101" i="7"/>
  <c r="Q965" i="7"/>
  <c r="Q903" i="7"/>
  <c r="Q1137" i="7"/>
  <c r="Q990" i="7"/>
  <c r="Q1406" i="7"/>
  <c r="Q1353" i="7"/>
  <c r="C907" i="12"/>
  <c r="D745" i="12"/>
  <c r="P745" i="12" s="1"/>
  <c r="D589" i="12"/>
  <c r="P589" i="12" s="1"/>
  <c r="D216" i="12"/>
  <c r="P216" i="12" s="1"/>
  <c r="C15" i="12"/>
  <c r="C777" i="12"/>
  <c r="C480" i="12"/>
  <c r="C384" i="12"/>
  <c r="C44" i="12"/>
  <c r="D965" i="12"/>
  <c r="P965" i="12" s="1"/>
  <c r="C796" i="12"/>
  <c r="C356" i="12"/>
  <c r="D885" i="12"/>
  <c r="P885" i="12" s="1"/>
  <c r="D657" i="12"/>
  <c r="P657" i="12" s="1"/>
  <c r="C597" i="12"/>
  <c r="D326" i="12"/>
  <c r="P326" i="12" s="1"/>
  <c r="D22" i="12"/>
  <c r="P22" i="12" s="1"/>
  <c r="D877" i="12"/>
  <c r="P877" i="12" s="1"/>
  <c r="C749" i="12"/>
  <c r="D497" i="12"/>
  <c r="P497" i="12" s="1"/>
  <c r="C435" i="12"/>
  <c r="C179" i="12"/>
  <c r="D84" i="12"/>
  <c r="P84" i="12" s="1"/>
  <c r="C843" i="12"/>
  <c r="C699" i="12"/>
  <c r="C714" i="12"/>
  <c r="D911" i="12"/>
  <c r="P911" i="12" s="1"/>
  <c r="C879" i="12"/>
  <c r="D728" i="12"/>
  <c r="P728" i="12" s="1"/>
  <c r="C632" i="12"/>
  <c r="D526" i="12"/>
  <c r="P526" i="12" s="1"/>
  <c r="D495" i="12"/>
  <c r="P495" i="12" s="1"/>
  <c r="D417" i="12"/>
  <c r="P417" i="12" s="1"/>
  <c r="D267" i="12"/>
  <c r="P267" i="12" s="1"/>
  <c r="D304" i="12"/>
  <c r="P304" i="12" s="1"/>
  <c r="C248" i="12"/>
  <c r="D20" i="12"/>
  <c r="P20" i="12" s="1"/>
  <c r="C66" i="12"/>
  <c r="C982" i="12"/>
  <c r="C903" i="12"/>
  <c r="C753" i="12"/>
  <c r="C668" i="12"/>
  <c r="C526" i="12"/>
  <c r="C570" i="12"/>
  <c r="C360" i="12"/>
  <c r="D206" i="12"/>
  <c r="P206" i="12" s="1"/>
  <c r="C914" i="12"/>
  <c r="D955" i="12"/>
  <c r="P955" i="12" s="1"/>
  <c r="C887" i="12"/>
  <c r="D781" i="12"/>
  <c r="P781" i="12" s="1"/>
  <c r="C852" i="12"/>
  <c r="D924" i="12"/>
  <c r="P924" i="12" s="1"/>
  <c r="D759" i="12"/>
  <c r="P759" i="12" s="1"/>
  <c r="C754" i="12"/>
  <c r="D776" i="12"/>
  <c r="P776" i="12" s="1"/>
  <c r="C644" i="12"/>
  <c r="D738" i="12"/>
  <c r="P738" i="12" s="1"/>
  <c r="D555" i="12"/>
  <c r="P555" i="12" s="1"/>
  <c r="C752" i="12"/>
  <c r="D540" i="12"/>
  <c r="P540" i="12" s="1"/>
  <c r="D431" i="12"/>
  <c r="P431" i="12" s="1"/>
  <c r="D598" i="12"/>
  <c r="P598" i="12" s="1"/>
  <c r="C308" i="12"/>
  <c r="D349" i="12"/>
  <c r="P349" i="12" s="1"/>
  <c r="C490" i="12"/>
  <c r="C425" i="12"/>
  <c r="D369" i="12"/>
  <c r="P369" i="12" s="1"/>
  <c r="D224" i="12"/>
  <c r="P224" i="12" s="1"/>
  <c r="C257" i="12"/>
  <c r="C174" i="12"/>
  <c r="C188" i="12"/>
  <c r="D118" i="12"/>
  <c r="P118" i="12" s="1"/>
  <c r="C38" i="12"/>
  <c r="D119" i="12"/>
  <c r="P119" i="12" s="1"/>
  <c r="C23" i="12"/>
  <c r="D123" i="12"/>
  <c r="P123" i="12" s="1"/>
  <c r="C10" i="12"/>
  <c r="Z7" i="2"/>
  <c r="C940" i="12"/>
  <c r="C946" i="12"/>
  <c r="C970" i="12"/>
  <c r="D838" i="12"/>
  <c r="P838" i="12" s="1"/>
  <c r="C830" i="12"/>
  <c r="C822" i="12"/>
  <c r="C751" i="12"/>
  <c r="D694" i="12"/>
  <c r="P694" i="12" s="1"/>
  <c r="C713" i="12"/>
  <c r="D672" i="12"/>
  <c r="P672" i="12" s="1"/>
  <c r="D709" i="12"/>
  <c r="P709" i="12" s="1"/>
  <c r="C618" i="12"/>
  <c r="C555" i="12"/>
  <c r="C462" i="12"/>
  <c r="C524" i="12"/>
  <c r="D474" i="12"/>
  <c r="P474" i="12" s="1"/>
  <c r="D399" i="12"/>
  <c r="P399" i="12" s="1"/>
  <c r="C457" i="12"/>
  <c r="C397" i="12"/>
  <c r="C296" i="12"/>
  <c r="D512" i="12"/>
  <c r="P512" i="12" s="1"/>
  <c r="C250" i="12"/>
  <c r="C271" i="12"/>
  <c r="D268" i="12"/>
  <c r="P268" i="12" s="1"/>
  <c r="D148" i="12"/>
  <c r="P148" i="12" s="1"/>
  <c r="D171" i="12"/>
  <c r="P171" i="12" s="1"/>
  <c r="D129" i="12"/>
  <c r="P129" i="12" s="1"/>
  <c r="C49" i="12"/>
  <c r="D114" i="12"/>
  <c r="P114" i="12" s="1"/>
  <c r="C37" i="12"/>
  <c r="D101" i="12"/>
  <c r="P101" i="12" s="1"/>
  <c r="Q45" i="7"/>
  <c r="Q9" i="7"/>
  <c r="Q105" i="7"/>
  <c r="Q23" i="7"/>
  <c r="Q86" i="7"/>
  <c r="Q211" i="7"/>
  <c r="Q64" i="7"/>
  <c r="Q160" i="7"/>
  <c r="Q19" i="7"/>
  <c r="Q111" i="7"/>
  <c r="Q3" i="7"/>
  <c r="Q121" i="7"/>
  <c r="Q232" i="7"/>
  <c r="Q103" i="7"/>
  <c r="Q24" i="7"/>
  <c r="Q151" i="7"/>
  <c r="Q27" i="7"/>
  <c r="Q200" i="7"/>
  <c r="Q26" i="7"/>
  <c r="Q90" i="7"/>
  <c r="Q154" i="7"/>
  <c r="Q218" i="7"/>
  <c r="Q282" i="7"/>
  <c r="Q346" i="7"/>
  <c r="Q410" i="7"/>
  <c r="Q509" i="7"/>
  <c r="Q608" i="7"/>
  <c r="Q255" i="7"/>
  <c r="Q319" i="7"/>
  <c r="Q383" i="7"/>
  <c r="Q443" i="7"/>
  <c r="Q507" i="7"/>
  <c r="Q571" i="7"/>
  <c r="Q204" i="7"/>
  <c r="Q268" i="7"/>
  <c r="Q332" i="7"/>
  <c r="Q396" i="7"/>
  <c r="Q457" i="7"/>
  <c r="Q498" i="7"/>
  <c r="Q544" i="7"/>
  <c r="Q583" i="7"/>
  <c r="Q682" i="7"/>
  <c r="Q185" i="7"/>
  <c r="Q249" i="7"/>
  <c r="Q313" i="7"/>
  <c r="Q377" i="7"/>
  <c r="Q439" i="7"/>
  <c r="Q567" i="7"/>
  <c r="Q110" i="7"/>
  <c r="Q174" i="7"/>
  <c r="Q238" i="7"/>
  <c r="Q302" i="7"/>
  <c r="Q366" i="7"/>
  <c r="Q430" i="7"/>
  <c r="Q549" i="7"/>
  <c r="Q219" i="7"/>
  <c r="Q283" i="7"/>
  <c r="Q347" i="7"/>
  <c r="Q411" i="7"/>
  <c r="Q476" i="7"/>
  <c r="Q540" i="7"/>
  <c r="Q620" i="7"/>
  <c r="Q312" i="7"/>
  <c r="Q376" i="7"/>
  <c r="Q440" i="7"/>
  <c r="Q481" i="7"/>
  <c r="Q522" i="7"/>
  <c r="Q568" i="7"/>
  <c r="Q53" i="7"/>
  <c r="Q149" i="7"/>
  <c r="Q213" i="7"/>
  <c r="Q277" i="7"/>
  <c r="Q341" i="7"/>
  <c r="Q405" i="7"/>
  <c r="Q511" i="7"/>
  <c r="Q636" i="7"/>
  <c r="Q454" i="7"/>
  <c r="Q518" i="7"/>
  <c r="Q582" i="7"/>
  <c r="Q646" i="7"/>
  <c r="Q710" i="7"/>
  <c r="Q802" i="7"/>
  <c r="Q912" i="7"/>
  <c r="Q627" i="7"/>
  <c r="Q691" i="7"/>
  <c r="Q755" i="7"/>
  <c r="Q816" i="7"/>
  <c r="Q880" i="7"/>
  <c r="Q744" i="7"/>
  <c r="Q789" i="7"/>
  <c r="Q830" i="7"/>
  <c r="Q871" i="7"/>
  <c r="Q934" i="7"/>
  <c r="Q621" i="7"/>
  <c r="Q685" i="7"/>
  <c r="Q749" i="7"/>
  <c r="Q876" i="7"/>
  <c r="Q714" i="7"/>
  <c r="Q794" i="7"/>
  <c r="Q924" i="7"/>
  <c r="Q639" i="7"/>
  <c r="Q703" i="7"/>
  <c r="Q769" i="7"/>
  <c r="Q833" i="7"/>
  <c r="Q972" i="7"/>
  <c r="Q724" i="7"/>
  <c r="Q774" i="7"/>
  <c r="Q815" i="7"/>
  <c r="Q861" i="7"/>
  <c r="Q914" i="7"/>
  <c r="Q601" i="7"/>
  <c r="Q665" i="7"/>
  <c r="Q729" i="7"/>
  <c r="Q836" i="7"/>
  <c r="Q771" i="7"/>
  <c r="Q835" i="7"/>
  <c r="Q899" i="7"/>
  <c r="Q963" i="7"/>
  <c r="Q1027" i="7"/>
  <c r="Q1085" i="7"/>
  <c r="Q1149" i="7"/>
  <c r="Q984" i="7"/>
  <c r="Q1048" i="7"/>
  <c r="Q1097" i="7"/>
  <c r="Q1138" i="7"/>
  <c r="Q885" i="7"/>
  <c r="Q949" i="7"/>
  <c r="Q1013" i="7"/>
  <c r="Q1104" i="7"/>
  <c r="Q1205" i="7"/>
  <c r="Q1018" i="7"/>
  <c r="Q1102" i="7"/>
  <c r="Q887" i="7"/>
  <c r="Q951" i="7"/>
  <c r="Q1015" i="7"/>
  <c r="Q1077" i="7"/>
  <c r="Q1141" i="7"/>
  <c r="Q1028" i="7"/>
  <c r="Q1082" i="7"/>
  <c r="Q1123" i="7"/>
  <c r="Q1173" i="7"/>
  <c r="Q905" i="7"/>
  <c r="Q969" i="7"/>
  <c r="Q1033" i="7"/>
  <c r="Q1144" i="7"/>
  <c r="Q974" i="7"/>
  <c r="Q1038" i="7"/>
  <c r="Q1158" i="7"/>
  <c r="Q1224" i="7"/>
  <c r="Q1103" i="7"/>
  <c r="Q1163" i="7"/>
  <c r="Q1252" i="7"/>
  <c r="Q1298" i="7"/>
  <c r="Q1388" i="7"/>
  <c r="Q1443" i="7"/>
  <c r="Q1346" i="7"/>
  <c r="Q1489" i="7"/>
  <c r="Q1370" i="7"/>
  <c r="Q1306" i="7"/>
  <c r="Q1390" i="7"/>
  <c r="Q1350" i="7"/>
  <c r="Q1404" i="7"/>
  <c r="Q1286" i="7"/>
  <c r="Q1422" i="7"/>
  <c r="Q1454" i="7"/>
  <c r="Q1486" i="7"/>
  <c r="Q1209" i="7"/>
  <c r="Q1273" i="7"/>
  <c r="Q1337" i="7"/>
  <c r="Q1401" i="7"/>
  <c r="Q1468" i="7"/>
  <c r="Q1195" i="7"/>
  <c r="Q1259" i="7"/>
  <c r="Q1323" i="7"/>
  <c r="Q1387" i="7"/>
  <c r="Q1480" i="7"/>
  <c r="Q1304" i="7"/>
  <c r="Q1368" i="7"/>
  <c r="Q1446" i="7"/>
  <c r="Q1365" i="7"/>
  <c r="Q1428" i="7"/>
  <c r="Q1492" i="7"/>
  <c r="Q1239" i="7"/>
  <c r="Q1303" i="7"/>
  <c r="Q1367" i="7"/>
  <c r="Q1440" i="7"/>
  <c r="D999" i="12"/>
  <c r="P999" i="12" s="1"/>
  <c r="D908" i="12"/>
  <c r="P908" i="12" s="1"/>
  <c r="D983" i="12"/>
  <c r="P983" i="12" s="1"/>
  <c r="D868" i="12"/>
  <c r="P868" i="12" s="1"/>
  <c r="D795" i="12"/>
  <c r="P795" i="12" s="1"/>
  <c r="D785" i="12"/>
  <c r="P785" i="12" s="1"/>
  <c r="D720" i="12"/>
  <c r="P720" i="12" s="1"/>
  <c r="C659" i="12"/>
  <c r="D676" i="12"/>
  <c r="P676" i="12" s="1"/>
  <c r="D887" i="12"/>
  <c r="P887" i="12" s="1"/>
  <c r="D628" i="12"/>
  <c r="P628" i="12" s="1"/>
  <c r="D675" i="12"/>
  <c r="P675" i="12" s="1"/>
  <c r="D518" i="12"/>
  <c r="P518" i="12" s="1"/>
  <c r="C607" i="12"/>
  <c r="D487" i="12"/>
  <c r="P487" i="12" s="1"/>
  <c r="C439" i="12"/>
  <c r="C364" i="12"/>
  <c r="D405" i="12"/>
  <c r="P405" i="12" s="1"/>
  <c r="D360" i="12"/>
  <c r="P360" i="12" s="1"/>
  <c r="D661" i="12"/>
  <c r="P661" i="12" s="1"/>
  <c r="D437" i="12"/>
  <c r="P437" i="12" s="1"/>
  <c r="C302" i="12"/>
  <c r="C235" i="12"/>
  <c r="D241" i="12"/>
  <c r="P241" i="12" s="1"/>
  <c r="C232" i="12"/>
  <c r="D211" i="12"/>
  <c r="P211" i="12" s="1"/>
  <c r="C94" i="12"/>
  <c r="D12" i="12"/>
  <c r="P12" i="12" s="1"/>
  <c r="C79" i="12"/>
  <c r="C433" i="12"/>
  <c r="C2" i="12"/>
  <c r="D968" i="12"/>
  <c r="P968" i="12" s="1"/>
  <c r="D901" i="12"/>
  <c r="P901" i="12" s="1"/>
  <c r="C936" i="12"/>
  <c r="D875" i="12"/>
  <c r="P875" i="12" s="1"/>
  <c r="D893" i="12"/>
  <c r="P893" i="12" s="1"/>
  <c r="D848" i="12"/>
  <c r="P848" i="12" s="1"/>
  <c r="C839" i="12"/>
  <c r="C744" i="12"/>
  <c r="C742" i="12"/>
  <c r="C762" i="12"/>
  <c r="D630" i="12"/>
  <c r="P630" i="12" s="1"/>
  <c r="C685" i="12"/>
  <c r="C544" i="12"/>
  <c r="D659" i="12"/>
  <c r="P659" i="12" s="1"/>
  <c r="C529" i="12"/>
  <c r="C420" i="12"/>
  <c r="C587" i="12"/>
  <c r="D520" i="12"/>
  <c r="P520" i="12" s="1"/>
  <c r="C338" i="12"/>
  <c r="D464" i="12"/>
  <c r="P464" i="12" s="1"/>
  <c r="C411" i="12"/>
  <c r="C358" i="12"/>
  <c r="C213" i="12"/>
  <c r="D244" i="12"/>
  <c r="P244" i="12" s="1"/>
  <c r="D161" i="12"/>
  <c r="P161" i="12" s="1"/>
  <c r="C309" i="12"/>
  <c r="C107" i="12"/>
  <c r="D25" i="12"/>
  <c r="P25" i="12" s="1"/>
  <c r="C108" i="12"/>
  <c r="D10" i="12"/>
  <c r="P10" i="12" s="1"/>
  <c r="C112" i="12"/>
  <c r="C98" i="12"/>
  <c r="D12" i="2"/>
  <c r="D959" i="12"/>
  <c r="P959" i="12" s="1"/>
  <c r="C974" i="12"/>
  <c r="C1000" i="12"/>
  <c r="C859" i="12"/>
  <c r="D856" i="12"/>
  <c r="P856" i="12" s="1"/>
  <c r="C838" i="12"/>
  <c r="D786" i="12"/>
  <c r="P786" i="12" s="1"/>
  <c r="C715" i="12"/>
  <c r="D732" i="12"/>
  <c r="P732" i="12" s="1"/>
  <c r="D722" i="12"/>
  <c r="P722" i="12" s="1"/>
  <c r="D577" i="12"/>
  <c r="P577" i="12" s="1"/>
  <c r="D637" i="12"/>
  <c r="P637" i="12" s="1"/>
  <c r="C579" i="12"/>
  <c r="D481" i="12"/>
  <c r="P481" i="12" s="1"/>
  <c r="D543" i="12"/>
  <c r="P543" i="12" s="1"/>
  <c r="C495" i="12"/>
  <c r="C418" i="12"/>
  <c r="D642" i="12"/>
  <c r="P642" i="12" s="1"/>
  <c r="D416" i="12"/>
  <c r="P416" i="12" s="1"/>
  <c r="D315" i="12"/>
  <c r="P315" i="12" s="1"/>
  <c r="D278" i="12"/>
  <c r="P278" i="12" s="1"/>
  <c r="D305" i="12"/>
  <c r="P305" i="12" s="1"/>
  <c r="D287" i="12"/>
  <c r="P287" i="12" s="1"/>
  <c r="C163" i="12"/>
  <c r="C169" i="12"/>
  <c r="C192" i="12"/>
  <c r="D150" i="12"/>
  <c r="P150" i="12" s="1"/>
  <c r="D68" i="12"/>
  <c r="P68" i="12" s="1"/>
  <c r="C135" i="12"/>
  <c r="D56" i="12"/>
  <c r="P56" i="12" s="1"/>
  <c r="C18" i="12"/>
  <c r="D969" i="12"/>
  <c r="P969" i="12" s="1"/>
  <c r="D986" i="12"/>
  <c r="P986" i="12" s="1"/>
  <c r="C957" i="12"/>
  <c r="D831" i="12"/>
  <c r="P831" i="12" s="1"/>
  <c r="C784" i="12"/>
  <c r="C774" i="12"/>
  <c r="C709" i="12"/>
  <c r="D646" i="12"/>
  <c r="P646" i="12" s="1"/>
  <c r="C665" i="12"/>
  <c r="C783" i="12"/>
  <c r="C617" i="12"/>
  <c r="D634" i="12"/>
  <c r="P634" i="12" s="1"/>
  <c r="C507" i="12"/>
  <c r="C583" i="12"/>
  <c r="C476" i="12"/>
  <c r="D426" i="12"/>
  <c r="P426" i="12" s="1"/>
  <c r="D351" i="12"/>
  <c r="P351" i="12" s="1"/>
  <c r="C394" i="12"/>
  <c r="C349" i="12"/>
  <c r="C557" i="12"/>
  <c r="D419" i="12"/>
  <c r="P419" i="12" s="1"/>
  <c r="D274" i="12"/>
  <c r="P274" i="12" s="1"/>
  <c r="C419" i="12"/>
  <c r="C217" i="12"/>
  <c r="D229" i="12"/>
  <c r="P229" i="12" s="1"/>
  <c r="D175" i="12"/>
  <c r="P175" i="12" s="1"/>
  <c r="D81" i="12"/>
  <c r="P81" i="12" s="1"/>
  <c r="D222" i="12"/>
  <c r="P222" i="12" s="1"/>
  <c r="D66" i="12"/>
  <c r="P66" i="12" s="1"/>
  <c r="C194" i="12"/>
  <c r="C26" i="12"/>
  <c r="D951" i="12"/>
  <c r="P951" i="12" s="1"/>
  <c r="C961" i="12"/>
  <c r="D981" i="12"/>
  <c r="P981" i="12" s="1"/>
  <c r="C851" i="12"/>
  <c r="C854" i="12"/>
  <c r="D833" i="12"/>
  <c r="P833" i="12" s="1"/>
  <c r="D774" i="12"/>
  <c r="P774" i="12" s="1"/>
  <c r="C707" i="12"/>
  <c r="D724" i="12"/>
  <c r="P724" i="12" s="1"/>
  <c r="D693" i="12"/>
  <c r="P693" i="12" s="1"/>
  <c r="C756" i="12"/>
  <c r="D629" i="12"/>
  <c r="P629" i="12" s="1"/>
  <c r="D566" i="12"/>
  <c r="P566" i="12" s="1"/>
  <c r="D473" i="12"/>
  <c r="P473" i="12" s="1"/>
  <c r="D535" i="12"/>
  <c r="P535" i="12" s="1"/>
  <c r="C487" i="12"/>
  <c r="C412" i="12"/>
  <c r="D544" i="12"/>
  <c r="P544" i="12" s="1"/>
  <c r="D408" i="12"/>
  <c r="P408" i="12" s="1"/>
  <c r="D307" i="12"/>
  <c r="P307" i="12" s="1"/>
  <c r="D632" i="12"/>
  <c r="P632" i="12" s="1"/>
  <c r="D261" i="12"/>
  <c r="P261" i="12" s="1"/>
  <c r="D284" i="12"/>
  <c r="P284" i="12" s="1"/>
  <c r="C155" i="12"/>
  <c r="C161" i="12"/>
  <c r="C184" i="12"/>
  <c r="C142" i="12"/>
  <c r="D60" i="12"/>
  <c r="P60" i="12" s="1"/>
  <c r="C127" i="12"/>
  <c r="D48" i="12"/>
  <c r="P48" i="12" s="1"/>
  <c r="C156" i="12"/>
  <c r="D984" i="12"/>
  <c r="P984" i="12" s="1"/>
  <c r="D921" i="12"/>
  <c r="P921" i="12" s="1"/>
  <c r="D964" i="12"/>
  <c r="P964" i="12" s="1"/>
  <c r="D889" i="12"/>
  <c r="P889" i="12" s="1"/>
  <c r="C786" i="12"/>
  <c r="C853" i="12"/>
  <c r="D933" i="12"/>
  <c r="P933" i="12" s="1"/>
  <c r="C760" i="12"/>
  <c r="D763" i="12"/>
  <c r="P763" i="12" s="1"/>
  <c r="C780" i="12"/>
  <c r="C656" i="12"/>
  <c r="C743" i="12"/>
  <c r="C560" i="12"/>
  <c r="D765" i="12"/>
  <c r="P765" i="12" s="1"/>
  <c r="C545" i="12"/>
  <c r="C436" i="12"/>
  <c r="C603" i="12"/>
  <c r="D311" i="12"/>
  <c r="P311" i="12" s="1"/>
  <c r="C354" i="12"/>
  <c r="D528" i="12"/>
  <c r="P528" i="12" s="1"/>
  <c r="C429" i="12"/>
  <c r="C374" i="12"/>
  <c r="C229" i="12"/>
  <c r="D260" i="12"/>
  <c r="P260" i="12" s="1"/>
  <c r="D177" i="12"/>
  <c r="P177" i="12" s="1"/>
  <c r="D191" i="12"/>
  <c r="P191" i="12" s="1"/>
  <c r="C123" i="12"/>
  <c r="D41" i="12"/>
  <c r="P41" i="12" s="1"/>
  <c r="C124" i="12"/>
  <c r="D26" i="12"/>
  <c r="P26" i="12" s="1"/>
  <c r="C128" i="12"/>
  <c r="D69" i="12"/>
  <c r="P69" i="12" s="1"/>
  <c r="C908" i="12"/>
  <c r="C913" i="12"/>
  <c r="D989" i="12"/>
  <c r="P989" i="12" s="1"/>
  <c r="C870" i="12"/>
  <c r="C800" i="12"/>
  <c r="C790" i="12"/>
  <c r="C725" i="12"/>
  <c r="D662" i="12"/>
  <c r="P662" i="12" s="1"/>
  <c r="C681" i="12"/>
  <c r="D627" i="12"/>
  <c r="P627" i="12" s="1"/>
  <c r="C633" i="12"/>
  <c r="C680" i="12"/>
  <c r="C523" i="12"/>
  <c r="C613" i="12"/>
  <c r="C492" i="12"/>
  <c r="D442" i="12"/>
  <c r="P442" i="12" s="1"/>
  <c r="D367" i="12"/>
  <c r="P367" i="12" s="1"/>
  <c r="C410" i="12"/>
  <c r="C365" i="12"/>
  <c r="C264" i="12"/>
  <c r="C438" i="12"/>
  <c r="D303" i="12"/>
  <c r="P303" i="12" s="1"/>
  <c r="D238" i="12"/>
  <c r="P238" i="12" s="1"/>
  <c r="D242" i="12"/>
  <c r="P242" i="12" s="1"/>
  <c r="C234" i="12"/>
  <c r="C223" i="12"/>
  <c r="D97" i="12"/>
  <c r="P97" i="12" s="1"/>
  <c r="C17" i="12"/>
  <c r="D82" i="12"/>
  <c r="P82" i="12" s="1"/>
  <c r="C5" i="12"/>
  <c r="D61" i="12"/>
  <c r="P61" i="12" s="1"/>
  <c r="Q52" i="7"/>
  <c r="Q25" i="7"/>
  <c r="Q128" i="7"/>
  <c r="Q32" i="7"/>
  <c r="Q87" i="7"/>
  <c r="Q216" i="7"/>
  <c r="Q76" i="7"/>
  <c r="Q163" i="7"/>
  <c r="Q35" i="7"/>
  <c r="Q131" i="7"/>
  <c r="Q17" i="7"/>
  <c r="Q135" i="7"/>
  <c r="Q5" i="7"/>
  <c r="Q123" i="7"/>
  <c r="Q40" i="7"/>
  <c r="Q172" i="7"/>
  <c r="Q59" i="7"/>
  <c r="Q69" i="7"/>
  <c r="Q34" i="7"/>
  <c r="Q98" i="7"/>
  <c r="Q162" i="7"/>
  <c r="Q226" i="7"/>
  <c r="Q290" i="7"/>
  <c r="Q354" i="7"/>
  <c r="Q418" i="7"/>
  <c r="Q525" i="7"/>
  <c r="Q618" i="7"/>
  <c r="Q263" i="7"/>
  <c r="Q327" i="7"/>
  <c r="Q391" i="7"/>
  <c r="Q452" i="7"/>
  <c r="Q516" i="7"/>
  <c r="Q212" i="7"/>
  <c r="Q276" i="7"/>
  <c r="Q340" i="7"/>
  <c r="Q404" i="7"/>
  <c r="Q464" i="7"/>
  <c r="Q505" i="7"/>
  <c r="Q546" i="7"/>
  <c r="Q587" i="7"/>
  <c r="Q688" i="7"/>
  <c r="Q193" i="7"/>
  <c r="Q257" i="7"/>
  <c r="Q321" i="7"/>
  <c r="Q385" i="7"/>
  <c r="Q455" i="7"/>
  <c r="Q584" i="7"/>
  <c r="Q118" i="7"/>
  <c r="Q182" i="7"/>
  <c r="Q246" i="7"/>
  <c r="Q310" i="7"/>
  <c r="Q374" i="7"/>
  <c r="Q437" i="7"/>
  <c r="Q565" i="7"/>
  <c r="Q227" i="7"/>
  <c r="Q291" i="7"/>
  <c r="Q355" i="7"/>
  <c r="Q419" i="7"/>
  <c r="Q483" i="7"/>
  <c r="Q547" i="7"/>
  <c r="Q642" i="7"/>
  <c r="Q320" i="7"/>
  <c r="Q384" i="7"/>
  <c r="Q442" i="7"/>
  <c r="Q488" i="7"/>
  <c r="Q529" i="7"/>
  <c r="Q570" i="7"/>
  <c r="Q61" i="7"/>
  <c r="Q157" i="7"/>
  <c r="Q221" i="7"/>
  <c r="Q285" i="7"/>
  <c r="Q349" i="7"/>
  <c r="Q413" i="7"/>
  <c r="Q527" i="7"/>
  <c r="Q658" i="7"/>
  <c r="Q462" i="7"/>
  <c r="Q526" i="7"/>
  <c r="Q590" i="7"/>
  <c r="Q654" i="7"/>
  <c r="Q718" i="7"/>
  <c r="Q818" i="7"/>
  <c r="Q920" i="7"/>
  <c r="Q635" i="7"/>
  <c r="Q699" i="7"/>
  <c r="Q761" i="7"/>
  <c r="Q825" i="7"/>
  <c r="Q896" i="7"/>
  <c r="Q752" i="7"/>
  <c r="Q791" i="7"/>
  <c r="Q837" i="7"/>
  <c r="Q878" i="7"/>
  <c r="Q942" i="7"/>
  <c r="Q629" i="7"/>
  <c r="Q693" i="7"/>
  <c r="Q764" i="7"/>
  <c r="Q886" i="7"/>
  <c r="Q722" i="7"/>
  <c r="Q810" i="7"/>
  <c r="Q932" i="7"/>
  <c r="Q647" i="7"/>
  <c r="Q711" i="7"/>
  <c r="Q776" i="7"/>
  <c r="Q840" i="7"/>
  <c r="Q976" i="7"/>
  <c r="Q732" i="7"/>
  <c r="Q781" i="7"/>
  <c r="Q822" i="7"/>
  <c r="Q863" i="7"/>
  <c r="Q922" i="7"/>
  <c r="Q609" i="7"/>
  <c r="Q673" i="7"/>
  <c r="Q737" i="7"/>
  <c r="Q852" i="7"/>
  <c r="Q779" i="7"/>
  <c r="Q843" i="7"/>
  <c r="Q907" i="7"/>
  <c r="Q971" i="7"/>
  <c r="Q1035" i="7"/>
  <c r="Q1092" i="7"/>
  <c r="Q1156" i="7"/>
  <c r="Q992" i="7"/>
  <c r="Q1058" i="7"/>
  <c r="Q1099" i="7"/>
  <c r="Q1145" i="7"/>
  <c r="Q893" i="7"/>
  <c r="Q957" i="7"/>
  <c r="Q1021" i="7"/>
  <c r="Q1120" i="7"/>
  <c r="Q1222" i="7"/>
  <c r="Q1026" i="7"/>
  <c r="Q1118" i="7"/>
  <c r="Q895" i="7"/>
  <c r="Q959" i="7"/>
  <c r="Q1023" i="7"/>
  <c r="Q1084" i="7"/>
  <c r="Q1148" i="7"/>
  <c r="Q1036" i="7"/>
  <c r="Q1089" i="7"/>
  <c r="Q1130" i="7"/>
  <c r="Q1184" i="7"/>
  <c r="Q913" i="7"/>
  <c r="Q977" i="7"/>
  <c r="Q1041" i="7"/>
  <c r="Q1160" i="7"/>
  <c r="Q982" i="7"/>
  <c r="Q1046" i="7"/>
  <c r="Q1164" i="7"/>
  <c r="Q1261" i="7"/>
  <c r="Q1111" i="7"/>
  <c r="Q1165" i="7"/>
  <c r="Q1253" i="7"/>
  <c r="Q1300" i="7"/>
  <c r="Q1348" i="7"/>
  <c r="Q1458" i="7"/>
  <c r="Q1372" i="7"/>
  <c r="Q1262" i="7"/>
  <c r="Q1396" i="7"/>
  <c r="Q1308" i="7"/>
  <c r="Q1394" i="7"/>
  <c r="Q1354" i="7"/>
  <c r="Q1499" i="7"/>
  <c r="Q1302" i="7"/>
  <c r="Q1433" i="7"/>
  <c r="Q1465" i="7"/>
  <c r="Q1497" i="7"/>
  <c r="Q1217" i="7"/>
  <c r="Q1281" i="7"/>
  <c r="Q1345" i="7"/>
  <c r="Q1409" i="7"/>
  <c r="Q1477" i="7"/>
  <c r="Q1203" i="7"/>
  <c r="Q1267" i="7"/>
  <c r="Q1331" i="7"/>
  <c r="Q1395" i="7"/>
  <c r="Q1496" i="7"/>
  <c r="Q1312" i="7"/>
  <c r="Q1376" i="7"/>
  <c r="Q1462" i="7"/>
  <c r="Q1373" i="7"/>
  <c r="Q1437" i="7"/>
  <c r="Q1183" i="7"/>
  <c r="Q1247" i="7"/>
  <c r="Q1311" i="7"/>
  <c r="Q1375" i="7"/>
  <c r="Q1456" i="7"/>
  <c r="C945" i="12"/>
  <c r="D926" i="12"/>
  <c r="P926" i="12" s="1"/>
  <c r="C921" i="12"/>
  <c r="D805" i="12"/>
  <c r="P805" i="12" s="1"/>
  <c r="D906" i="12"/>
  <c r="P906" i="12" s="1"/>
  <c r="D753" i="12"/>
  <c r="P753" i="12" s="1"/>
  <c r="D802" i="12"/>
  <c r="P802" i="12" s="1"/>
  <c r="C797" i="12"/>
  <c r="C923" i="12"/>
  <c r="C693" i="12"/>
  <c r="D596" i="12"/>
  <c r="P596" i="12" s="1"/>
  <c r="C584" i="12"/>
  <c r="D486" i="12"/>
  <c r="P486" i="12" s="1"/>
  <c r="D564" i="12"/>
  <c r="P564" i="12" s="1"/>
  <c r="D455" i="12"/>
  <c r="P455" i="12" s="1"/>
  <c r="D691" i="12"/>
  <c r="P691" i="12" s="1"/>
  <c r="C332" i="12"/>
  <c r="D373" i="12"/>
  <c r="P373" i="12" s="1"/>
  <c r="C892" i="12"/>
  <c r="C459" i="12"/>
  <c r="D393" i="12"/>
  <c r="P393" i="12" s="1"/>
  <c r="D248" i="12"/>
  <c r="P248" i="12" s="1"/>
  <c r="C279" i="12"/>
  <c r="C198" i="12"/>
  <c r="D209" i="12"/>
  <c r="P209" i="12" s="1"/>
  <c r="D142" i="12"/>
  <c r="P142" i="12" s="1"/>
  <c r="C62" i="12"/>
  <c r="C151" i="12"/>
  <c r="C47" i="12"/>
  <c r="D154" i="12"/>
  <c r="P154" i="12" s="1"/>
  <c r="D45" i="12"/>
  <c r="P45" i="12" s="1"/>
  <c r="C979" i="12"/>
  <c r="C951" i="12"/>
  <c r="C994" i="12"/>
  <c r="C840" i="12"/>
  <c r="D866" i="12"/>
  <c r="P866" i="12" s="1"/>
  <c r="D814" i="12"/>
  <c r="P814" i="12" s="1"/>
  <c r="C809" i="12"/>
  <c r="C712" i="12"/>
  <c r="C710" i="12"/>
  <c r="C724" i="12"/>
  <c r="C719" i="12"/>
  <c r="C636" i="12"/>
  <c r="C512" i="12"/>
  <c r="D583" i="12"/>
  <c r="P583" i="12" s="1"/>
  <c r="C497" i="12"/>
  <c r="D611" i="12"/>
  <c r="P611" i="12" s="1"/>
  <c r="D549" i="12"/>
  <c r="P549" i="12" s="1"/>
  <c r="D440" i="12"/>
  <c r="P440" i="12" s="1"/>
  <c r="C306" i="12"/>
  <c r="C413" i="12"/>
  <c r="C379" i="12"/>
  <c r="C326" i="12"/>
  <c r="D306" i="12"/>
  <c r="P306" i="12" s="1"/>
  <c r="C353" i="12"/>
  <c r="D264" i="12"/>
  <c r="P264" i="12" s="1"/>
  <c r="C218" i="12"/>
  <c r="C75" i="12"/>
  <c r="C216" i="12"/>
  <c r="C76" i="12"/>
  <c r="C164" i="12"/>
  <c r="C80" i="12"/>
  <c r="D927" i="12"/>
  <c r="P927" i="12" s="1"/>
  <c r="D934" i="12"/>
  <c r="P934" i="12" s="1"/>
  <c r="D948" i="12"/>
  <c r="P948" i="12" s="1"/>
  <c r="C827" i="12"/>
  <c r="D819" i="12"/>
  <c r="P819" i="12" s="1"/>
  <c r="D809" i="12"/>
  <c r="P809" i="12" s="1"/>
  <c r="D744" i="12"/>
  <c r="P744" i="12" s="1"/>
  <c r="C683" i="12"/>
  <c r="D700" i="12"/>
  <c r="P700" i="12" s="1"/>
  <c r="D644" i="12"/>
  <c r="P644" i="12" s="1"/>
  <c r="C674" i="12"/>
  <c r="D605" i="12"/>
  <c r="P605" i="12" s="1"/>
  <c r="D542" i="12"/>
  <c r="P542" i="12" s="1"/>
  <c r="D449" i="12"/>
  <c r="P449" i="12" s="1"/>
  <c r="D511" i="12"/>
  <c r="P511" i="12" s="1"/>
  <c r="C463" i="12"/>
  <c r="C388" i="12"/>
  <c r="D435" i="12"/>
  <c r="P435" i="12" s="1"/>
  <c r="D384" i="12"/>
  <c r="P384" i="12" s="1"/>
  <c r="D283" i="12"/>
  <c r="P283" i="12" s="1"/>
  <c r="C465" i="12"/>
  <c r="D356" i="12"/>
  <c r="P356" i="12" s="1"/>
  <c r="C259" i="12"/>
  <c r="D247" i="12"/>
  <c r="P247" i="12" s="1"/>
  <c r="C287" i="12"/>
  <c r="C160" i="12"/>
  <c r="C118" i="12"/>
  <c r="D36" i="12"/>
  <c r="P36" i="12" s="1"/>
  <c r="C103" i="12"/>
  <c r="D24" i="12"/>
  <c r="P24" i="12" s="1"/>
  <c r="D218" i="12"/>
  <c r="P218" i="12" s="1"/>
  <c r="D992" i="12"/>
  <c r="P992" i="12" s="1"/>
  <c r="D928" i="12"/>
  <c r="P928" i="12" s="1"/>
  <c r="D972" i="12"/>
  <c r="P972" i="12" s="1"/>
  <c r="D903" i="12"/>
  <c r="P903" i="12" s="1"/>
  <c r="C794" i="12"/>
  <c r="C873" i="12"/>
  <c r="C960" i="12"/>
  <c r="D773" i="12"/>
  <c r="P773" i="12" s="1"/>
  <c r="C768" i="12"/>
  <c r="C823" i="12"/>
  <c r="C672" i="12"/>
  <c r="C775" i="12"/>
  <c r="C568" i="12"/>
  <c r="C475" i="12"/>
  <c r="C553" i="12"/>
  <c r="C444" i="12"/>
  <c r="C624" i="12"/>
  <c r="D319" i="12"/>
  <c r="P319" i="12" s="1"/>
  <c r="C362" i="12"/>
  <c r="D584" i="12"/>
  <c r="P584" i="12" s="1"/>
  <c r="C443" i="12"/>
  <c r="C382" i="12"/>
  <c r="C237" i="12"/>
  <c r="D270" i="12"/>
  <c r="P270" i="12" s="1"/>
  <c r="D185" i="12"/>
  <c r="P185" i="12" s="1"/>
  <c r="D199" i="12"/>
  <c r="P199" i="12" s="1"/>
  <c r="C131" i="12"/>
  <c r="D49" i="12"/>
  <c r="P49" i="12" s="1"/>
  <c r="C132" i="12"/>
  <c r="D34" i="12"/>
  <c r="P34" i="12" s="1"/>
  <c r="C136" i="12"/>
  <c r="D133" i="12"/>
  <c r="P133" i="12" s="1"/>
  <c r="D919" i="12"/>
  <c r="P919" i="12" s="1"/>
  <c r="D922" i="12"/>
  <c r="P922" i="12" s="1"/>
  <c r="C938" i="12"/>
  <c r="C896" i="12"/>
  <c r="D811" i="12"/>
  <c r="P811" i="12" s="1"/>
  <c r="D801" i="12"/>
  <c r="P801" i="12" s="1"/>
  <c r="D736" i="12"/>
  <c r="P736" i="12" s="1"/>
  <c r="C675" i="12"/>
  <c r="D692" i="12"/>
  <c r="P692" i="12" s="1"/>
  <c r="C640" i="12"/>
  <c r="C658" i="12"/>
  <c r="D597" i="12"/>
  <c r="P597" i="12" s="1"/>
  <c r="D534" i="12"/>
  <c r="P534" i="12" s="1"/>
  <c r="D751" i="12"/>
  <c r="P751" i="12" s="1"/>
  <c r="D503" i="12"/>
  <c r="P503" i="12" s="1"/>
  <c r="C455" i="12"/>
  <c r="C380" i="12"/>
  <c r="C422" i="12"/>
  <c r="D376" i="12"/>
  <c r="P376" i="12" s="1"/>
  <c r="D275" i="12"/>
  <c r="P275" i="12" s="1"/>
  <c r="C449" i="12"/>
  <c r="D316" i="12"/>
  <c r="P316" i="12" s="1"/>
  <c r="C251" i="12"/>
  <c r="D245" i="12"/>
  <c r="P245" i="12" s="1"/>
  <c r="C273" i="12"/>
  <c r="C152" i="12"/>
  <c r="C110" i="12"/>
  <c r="D28" i="12"/>
  <c r="P28" i="12" s="1"/>
  <c r="C95" i="12"/>
  <c r="D16" i="12"/>
  <c r="P16" i="12" s="1"/>
  <c r="C130" i="12"/>
  <c r="C995" i="12"/>
  <c r="C964" i="12"/>
  <c r="D898" i="12"/>
  <c r="P898" i="12" s="1"/>
  <c r="C856" i="12"/>
  <c r="D872" i="12"/>
  <c r="P872" i="12" s="1"/>
  <c r="D841" i="12"/>
  <c r="P841" i="12" s="1"/>
  <c r="C825" i="12"/>
  <c r="C728" i="12"/>
  <c r="C726" i="12"/>
  <c r="C740" i="12"/>
  <c r="D614" i="12"/>
  <c r="P614" i="12" s="1"/>
  <c r="D653" i="12"/>
  <c r="P653" i="12" s="1"/>
  <c r="C528" i="12"/>
  <c r="D618" i="12"/>
  <c r="P618" i="12" s="1"/>
  <c r="C513" i="12"/>
  <c r="D677" i="12"/>
  <c r="P677" i="12" s="1"/>
  <c r="D565" i="12"/>
  <c r="P565" i="12" s="1"/>
  <c r="D462" i="12"/>
  <c r="P462" i="12" s="1"/>
  <c r="C322" i="12"/>
  <c r="C430" i="12"/>
  <c r="C395" i="12"/>
  <c r="C342" i="12"/>
  <c r="D380" i="12"/>
  <c r="P380" i="12" s="1"/>
  <c r="D228" i="12"/>
  <c r="P228" i="12" s="1"/>
  <c r="D145" i="12"/>
  <c r="P145" i="12" s="1"/>
  <c r="C260" i="12"/>
  <c r="C91" i="12"/>
  <c r="D9" i="12"/>
  <c r="P9" i="12" s="1"/>
  <c r="C92" i="12"/>
  <c r="D227" i="12"/>
  <c r="P227" i="12" s="1"/>
  <c r="C96" i="12"/>
  <c r="C122" i="12"/>
  <c r="Q31" i="7"/>
  <c r="Q234" i="7"/>
  <c r="Q335" i="7"/>
  <c r="Q348" i="7"/>
  <c r="Q201" i="7"/>
  <c r="Q254" i="7"/>
  <c r="Q492" i="7"/>
  <c r="Q577" i="7"/>
  <c r="Q470" i="7"/>
  <c r="Q768" i="7"/>
  <c r="Q780" i="7"/>
  <c r="Q829" i="7"/>
  <c r="Q1106" i="7"/>
  <c r="C973" i="12"/>
  <c r="C746" i="12"/>
  <c r="C664" i="12"/>
  <c r="D420" i="12"/>
  <c r="P420" i="12" s="1"/>
  <c r="C30" i="12"/>
  <c r="C918" i="12"/>
  <c r="C678" i="12"/>
  <c r="D562" i="12"/>
  <c r="P562" i="12" s="1"/>
  <c r="C294" i="12"/>
  <c r="D787" i="12"/>
  <c r="P787" i="12" s="1"/>
  <c r="C639" i="12"/>
  <c r="D510" i="12"/>
  <c r="P510" i="12" s="1"/>
  <c r="D590" i="12"/>
  <c r="P590" i="12" s="1"/>
  <c r="C424" i="12"/>
  <c r="D297" i="12"/>
  <c r="P297" i="12" s="1"/>
  <c r="D432" i="12"/>
  <c r="P432" i="12" s="1"/>
  <c r="C220" i="12"/>
  <c r="C230" i="12"/>
  <c r="C180" i="12"/>
  <c r="C86" i="12"/>
  <c r="D4" i="12"/>
  <c r="P4" i="12" s="1"/>
  <c r="C71" i="12"/>
  <c r="C227" i="12"/>
  <c r="D85" i="12"/>
  <c r="P85" i="12" s="1"/>
  <c r="D960" i="12"/>
  <c r="P960" i="12" s="1"/>
  <c r="D973" i="12"/>
  <c r="P973" i="12" s="1"/>
  <c r="D910" i="12"/>
  <c r="P910" i="12" s="1"/>
  <c r="C864" i="12"/>
  <c r="D881" i="12"/>
  <c r="P881" i="12" s="1"/>
  <c r="C846" i="12"/>
  <c r="C829" i="12"/>
  <c r="C736" i="12"/>
  <c r="C734" i="12"/>
  <c r="C748" i="12"/>
  <c r="D622" i="12"/>
  <c r="P622" i="12" s="1"/>
  <c r="C669" i="12"/>
  <c r="C536" i="12"/>
  <c r="C631" i="12"/>
  <c r="C521" i="12"/>
  <c r="D698" i="12"/>
  <c r="P698" i="12" s="1"/>
  <c r="C575" i="12"/>
  <c r="C474" i="12"/>
  <c r="C330" i="12"/>
  <c r="D443" i="12"/>
  <c r="P443" i="12" s="1"/>
  <c r="C403" i="12"/>
  <c r="C350" i="12"/>
  <c r="D236" i="12"/>
  <c r="P236" i="12" s="1"/>
  <c r="D153" i="12"/>
  <c r="P153" i="12" s="1"/>
  <c r="C269" i="12"/>
  <c r="C99" i="12"/>
  <c r="D17" i="12"/>
  <c r="P17" i="12" s="1"/>
  <c r="C100" i="12"/>
  <c r="D2" i="12"/>
  <c r="P2" i="12" s="1"/>
  <c r="C104" i="12"/>
  <c r="C34" i="12"/>
  <c r="C959" i="12"/>
  <c r="C953" i="12"/>
  <c r="D949" i="12"/>
  <c r="P949" i="12" s="1"/>
  <c r="D821" i="12"/>
  <c r="P821" i="12" s="1"/>
  <c r="D779" i="12"/>
  <c r="P779" i="12" s="1"/>
  <c r="D769" i="12"/>
  <c r="P769" i="12" s="1"/>
  <c r="D704" i="12"/>
  <c r="P704" i="12" s="1"/>
  <c r="C643" i="12"/>
  <c r="D660" i="12"/>
  <c r="P660" i="12" s="1"/>
  <c r="C770" i="12"/>
  <c r="D612" i="12"/>
  <c r="P612" i="12" s="1"/>
  <c r="C605" i="12"/>
  <c r="D502" i="12"/>
  <c r="P502" i="12" s="1"/>
  <c r="D578" i="12"/>
  <c r="P578" i="12" s="1"/>
  <c r="D471" i="12"/>
  <c r="P471" i="12" s="1"/>
  <c r="C423" i="12"/>
  <c r="C348" i="12"/>
  <c r="D389" i="12"/>
  <c r="P389" i="12" s="1"/>
  <c r="D344" i="12"/>
  <c r="P344" i="12" s="1"/>
  <c r="D552" i="12"/>
  <c r="P552" i="12" s="1"/>
  <c r="D409" i="12"/>
  <c r="P409" i="12" s="1"/>
  <c r="D269" i="12"/>
  <c r="P269" i="12" s="1"/>
  <c r="C393" i="12"/>
  <c r="D212" i="12"/>
  <c r="P212" i="12" s="1"/>
  <c r="C228" i="12"/>
  <c r="C167" i="12"/>
  <c r="C78" i="12"/>
  <c r="D205" i="12"/>
  <c r="P205" i="12" s="1"/>
  <c r="C63" i="12"/>
  <c r="D189" i="12"/>
  <c r="P189" i="12" s="1"/>
  <c r="D21" i="12"/>
  <c r="P21" i="12" s="1"/>
  <c r="C963" i="12"/>
  <c r="C937" i="12"/>
  <c r="D938" i="12"/>
  <c r="P938" i="12" s="1"/>
  <c r="C993" i="12"/>
  <c r="C862" i="12"/>
  <c r="D798" i="12"/>
  <c r="P798" i="12" s="1"/>
  <c r="C793" i="12"/>
  <c r="C696" i="12"/>
  <c r="C694" i="12"/>
  <c r="C679" i="12"/>
  <c r="C620" i="12"/>
  <c r="C496" i="12"/>
  <c r="C566" i="12"/>
  <c r="C481" i="12"/>
  <c r="C580" i="12"/>
  <c r="D533" i="12"/>
  <c r="P533" i="12" s="1"/>
  <c r="C414" i="12"/>
  <c r="C290" i="12"/>
  <c r="C400" i="12"/>
  <c r="C363" i="12"/>
  <c r="C310" i="12"/>
  <c r="D298" i="12"/>
  <c r="P298" i="12" s="1"/>
  <c r="D320" i="12"/>
  <c r="P320" i="12" s="1"/>
  <c r="C239" i="12"/>
  <c r="C197" i="12"/>
  <c r="C59" i="12"/>
  <c r="D165" i="12"/>
  <c r="P165" i="12" s="1"/>
  <c r="C60" i="12"/>
  <c r="C141" i="12"/>
  <c r="C64" i="12"/>
  <c r="D476" i="12" l="1"/>
  <c r="P476" i="12" s="1"/>
  <c r="D958" i="12"/>
  <c r="P958" i="12" s="1"/>
  <c r="D727" i="12"/>
  <c r="P727" i="12" s="1"/>
  <c r="C441" i="12"/>
  <c r="C222" i="12"/>
  <c r="F222" i="12" s="1"/>
  <c r="C883" i="12"/>
  <c r="G883" i="12" s="1"/>
  <c r="C660" i="12"/>
  <c r="E660" i="12" s="1"/>
  <c r="C367" i="12"/>
  <c r="H367" i="12" s="1"/>
  <c r="C149" i="12"/>
  <c r="C990" i="12"/>
  <c r="F990" i="12" s="1"/>
  <c r="D683" i="12"/>
  <c r="P683" i="12" s="1"/>
  <c r="D365" i="12"/>
  <c r="P365" i="12" s="1"/>
  <c r="D134" i="12"/>
  <c r="P134" i="12" s="1"/>
  <c r="D970" i="12"/>
  <c r="P970" i="12" s="1"/>
  <c r="D696" i="12"/>
  <c r="P696" i="12" s="1"/>
  <c r="C298" i="12"/>
  <c r="E298" i="12" s="1"/>
  <c r="C67" i="12"/>
  <c r="C894" i="12"/>
  <c r="B894" i="12" s="1"/>
  <c r="D752" i="12"/>
  <c r="P752" i="12" s="1"/>
  <c r="C533" i="12"/>
  <c r="C46" i="12"/>
  <c r="O46" i="12" s="1"/>
  <c r="D905" i="12"/>
  <c r="P905" i="12" s="1"/>
  <c r="C828" i="12"/>
  <c r="Q864" i="12" s="1"/>
  <c r="C368" i="12"/>
  <c r="E368" i="12" s="1"/>
  <c r="C121" i="12"/>
  <c r="D282" i="12"/>
  <c r="P282" i="12" s="1"/>
  <c r="C988" i="12"/>
  <c r="H988" i="12" s="1"/>
  <c r="D890" i="12"/>
  <c r="P890" i="12" s="1"/>
  <c r="C788" i="12"/>
  <c r="I788" i="12" s="1"/>
  <c r="C314" i="12"/>
  <c r="O314" i="12" s="1"/>
  <c r="C83" i="12"/>
  <c r="O83" i="12" s="1"/>
  <c r="D780" i="12"/>
  <c r="P780" i="12" s="1"/>
  <c r="C738" i="12"/>
  <c r="D295" i="12"/>
  <c r="P295" i="12" s="1"/>
  <c r="D51" i="12"/>
  <c r="P51" i="12" s="1"/>
  <c r="D718" i="12"/>
  <c r="P718" i="12" s="1"/>
  <c r="D498" i="12"/>
  <c r="P498" i="12" s="1"/>
  <c r="D166" i="12"/>
  <c r="P166" i="12" s="1"/>
  <c r="C965" i="12"/>
  <c r="B965" i="12" s="1"/>
  <c r="D737" i="12"/>
  <c r="P737" i="12" s="1"/>
  <c r="D582" i="12"/>
  <c r="P582" i="12" s="1"/>
  <c r="C158" i="12"/>
  <c r="J158" i="12" s="1"/>
  <c r="D978" i="12"/>
  <c r="P978" i="12" s="1"/>
  <c r="C670" i="12"/>
  <c r="Q706" i="12" s="1"/>
  <c r="D509" i="12"/>
  <c r="P509" i="12" s="1"/>
  <c r="D233" i="12"/>
  <c r="P233" i="12" s="1"/>
  <c r="C972" i="12"/>
  <c r="B972" i="12" s="1"/>
  <c r="D743" i="12"/>
  <c r="P743" i="12" s="1"/>
  <c r="C467" i="12"/>
  <c r="D265" i="12"/>
  <c r="P265" i="12" s="1"/>
  <c r="D993" i="12"/>
  <c r="P993" i="12" s="1"/>
  <c r="D815" i="12"/>
  <c r="P815" i="12" s="1"/>
  <c r="C351" i="12"/>
  <c r="O351" i="12" s="1"/>
  <c r="D215" i="12"/>
  <c r="P215" i="12" s="1"/>
  <c r="C550" i="12"/>
  <c r="H550" i="12" s="1"/>
  <c r="D459" i="12"/>
  <c r="P459" i="12" s="1"/>
  <c r="C186" i="12"/>
  <c r="B186" i="12" s="1"/>
  <c r="C404" i="12"/>
  <c r="H404" i="12" s="1"/>
  <c r="C153" i="12"/>
  <c r="Q189" i="12" s="1"/>
  <c r="C925" i="12"/>
  <c r="J925" i="12" s="1"/>
  <c r="C700" i="12"/>
  <c r="H700" i="12" s="1"/>
  <c r="C407" i="12"/>
  <c r="J407" i="12" s="1"/>
  <c r="C189" i="12"/>
  <c r="F189" i="12" s="1"/>
  <c r="D748" i="12"/>
  <c r="P748" i="12" s="1"/>
  <c r="D580" i="12"/>
  <c r="P580" i="12" s="1"/>
  <c r="C345" i="12"/>
  <c r="I345" i="12" s="1"/>
  <c r="D19" i="12"/>
  <c r="P19" i="12" s="1"/>
  <c r="D686" i="12"/>
  <c r="P686" i="12" s="1"/>
  <c r="D466" i="12"/>
  <c r="P466" i="12" s="1"/>
  <c r="D251" i="12"/>
  <c r="P251" i="12" s="1"/>
  <c r="D974" i="12"/>
  <c r="P974" i="12" s="1"/>
  <c r="D705" i="12"/>
  <c r="P705" i="12" s="1"/>
  <c r="C546" i="12"/>
  <c r="D259" i="12"/>
  <c r="P259" i="12" s="1"/>
  <c r="C875" i="12"/>
  <c r="H875" i="12" s="1"/>
  <c r="C652" i="12"/>
  <c r="G652" i="12" s="1"/>
  <c r="C359" i="12"/>
  <c r="J359" i="12" s="1"/>
  <c r="C226" i="12"/>
  <c r="J226" i="12" s="1"/>
  <c r="C955" i="12"/>
  <c r="E955" i="12" s="1"/>
  <c r="D690" i="12"/>
  <c r="P690" i="12" s="1"/>
  <c r="D293" i="12"/>
  <c r="P293" i="12" s="1"/>
  <c r="D62" i="12"/>
  <c r="P62" i="12" s="1"/>
  <c r="D846" i="12"/>
  <c r="P846" i="12" s="1"/>
  <c r="C626" i="12"/>
  <c r="G626" i="12" s="1"/>
  <c r="D712" i="12"/>
  <c r="P712" i="12" s="1"/>
  <c r="C998" i="12"/>
  <c r="A998" i="12" s="1"/>
  <c r="D766" i="12"/>
  <c r="P766" i="12" s="1"/>
  <c r="D309" i="12"/>
  <c r="P309" i="12" s="1"/>
  <c r="D78" i="12"/>
  <c r="P78" i="12" s="1"/>
  <c r="C871" i="12"/>
  <c r="I871" i="12" s="1"/>
  <c r="C614" i="12"/>
  <c r="B614" i="12" s="1"/>
  <c r="D472" i="12"/>
  <c r="P472" i="12" s="1"/>
  <c r="C11" i="12"/>
  <c r="G11" i="12" s="1"/>
  <c r="D904" i="12"/>
  <c r="P904" i="12" s="1"/>
  <c r="C820" i="12"/>
  <c r="Q856" i="12" s="1"/>
  <c r="C637" i="12"/>
  <c r="F637" i="12" s="1"/>
  <c r="C54" i="12"/>
  <c r="C832" i="12"/>
  <c r="G832" i="12" s="1"/>
  <c r="C628" i="12"/>
  <c r="J628" i="12" s="1"/>
  <c r="C408" i="12"/>
  <c r="J408" i="12" s="1"/>
  <c r="D178" i="12"/>
  <c r="P178" i="12" s="1"/>
  <c r="D789" i="12"/>
  <c r="P789" i="12" s="1"/>
  <c r="D563" i="12"/>
  <c r="P563" i="12" s="1"/>
  <c r="D438" i="12"/>
  <c r="P438" i="12" s="1"/>
  <c r="D127" i="12"/>
  <c r="P127" i="12" s="1"/>
  <c r="C813" i="12"/>
  <c r="J813" i="12" s="1"/>
  <c r="C464" i="12"/>
  <c r="F464" i="12" s="1"/>
  <c r="C331" i="12"/>
  <c r="E331" i="12" s="1"/>
  <c r="C28" i="12"/>
  <c r="Q28" i="12" s="1"/>
  <c r="C849" i="12"/>
  <c r="A849" i="12" s="1"/>
  <c r="C125" i="12"/>
  <c r="H125" i="12" s="1"/>
  <c r="D837" i="12"/>
  <c r="P837" i="12" s="1"/>
  <c r="C848" i="12"/>
  <c r="D643" i="12"/>
  <c r="P643" i="12" s="1"/>
  <c r="D425" i="12"/>
  <c r="P425" i="12" s="1"/>
  <c r="C262" i="12"/>
  <c r="E262" i="12" s="1"/>
  <c r="C876" i="12"/>
  <c r="O876" i="12" s="1"/>
  <c r="C567" i="12"/>
  <c r="H567" i="12" s="1"/>
  <c r="C477" i="12"/>
  <c r="Q513" i="12" s="1"/>
  <c r="D962" i="12"/>
  <c r="P962" i="12" s="1"/>
  <c r="C737" i="12"/>
  <c r="B737" i="12" s="1"/>
  <c r="D427" i="12"/>
  <c r="P427" i="12" s="1"/>
  <c r="D172" i="12"/>
  <c r="P172" i="12" s="1"/>
  <c r="D988" i="12"/>
  <c r="P988" i="12" s="1"/>
  <c r="D757" i="12"/>
  <c r="P757" i="12" s="1"/>
  <c r="D496" i="12"/>
  <c r="P496" i="12" s="1"/>
  <c r="C284" i="12"/>
  <c r="J284" i="12" s="1"/>
  <c r="C906" i="12"/>
  <c r="Q942" i="12" s="1"/>
  <c r="C684" i="12"/>
  <c r="H684" i="12" s="1"/>
  <c r="C391" i="12"/>
  <c r="G391" i="12" s="1"/>
  <c r="C173" i="12"/>
  <c r="J173" i="12" s="1"/>
  <c r="C909" i="12"/>
  <c r="B909" i="12" s="1"/>
  <c r="C619" i="12"/>
  <c r="A619" i="12" s="1"/>
  <c r="D325" i="12"/>
  <c r="P325" i="12" s="1"/>
  <c r="D94" i="12"/>
  <c r="P94" i="12" s="1"/>
  <c r="C858" i="12"/>
  <c r="O858" i="12" s="1"/>
  <c r="C598" i="12"/>
  <c r="I598" i="12" s="1"/>
  <c r="D444" i="12"/>
  <c r="P444" i="12" s="1"/>
  <c r="D183" i="12"/>
  <c r="P183" i="12" s="1"/>
  <c r="C347" i="12"/>
  <c r="G347" i="12" s="1"/>
  <c r="D504" i="12"/>
  <c r="P504" i="12" s="1"/>
  <c r="D943" i="12"/>
  <c r="P943" i="12" s="1"/>
  <c r="D468" i="12"/>
  <c r="P468" i="12" s="1"/>
  <c r="C176" i="12"/>
  <c r="O176" i="12" s="1"/>
  <c r="D929" i="12"/>
  <c r="P929" i="12" s="1"/>
  <c r="C663" i="12"/>
  <c r="B663" i="12" s="1"/>
  <c r="C282" i="12"/>
  <c r="H282" i="12" s="1"/>
  <c r="C51" i="12"/>
  <c r="A51" i="12" s="1"/>
  <c r="C755" i="12"/>
  <c r="B755" i="12" s="1"/>
  <c r="C535" i="12"/>
  <c r="B535" i="12" s="1"/>
  <c r="C203" i="12"/>
  <c r="H203" i="12" s="1"/>
  <c r="C932" i="12"/>
  <c r="O932" i="12" s="1"/>
  <c r="C705" i="12"/>
  <c r="A705" i="12" s="1"/>
  <c r="D391" i="12"/>
  <c r="P391" i="12" s="1"/>
  <c r="C327" i="12"/>
  <c r="B327" i="12" s="1"/>
  <c r="D946" i="12"/>
  <c r="P946" i="12" s="1"/>
  <c r="D719" i="12"/>
  <c r="P719" i="12" s="1"/>
  <c r="D436" i="12"/>
  <c r="P436" i="12" s="1"/>
  <c r="D213" i="12"/>
  <c r="P213" i="12" s="1"/>
  <c r="C866" i="12"/>
  <c r="A866" i="12" s="1"/>
  <c r="C606" i="12"/>
  <c r="B606" i="12" s="1"/>
  <c r="C458" i="12"/>
  <c r="E458" i="12" s="1"/>
  <c r="C3" i="12"/>
  <c r="O3" i="12" s="1"/>
  <c r="D827" i="12"/>
  <c r="P827" i="12" s="1"/>
  <c r="D623" i="12"/>
  <c r="P623" i="12" s="1"/>
  <c r="D403" i="12"/>
  <c r="P403" i="12" s="1"/>
  <c r="C170" i="12"/>
  <c r="J170" i="12" s="1"/>
  <c r="D852" i="12"/>
  <c r="P852" i="12" s="1"/>
  <c r="C563" i="12"/>
  <c r="B563" i="12" s="1"/>
  <c r="C868" i="12"/>
  <c r="J868" i="12" s="1"/>
  <c r="D515" i="12"/>
  <c r="P515" i="12" s="1"/>
  <c r="D382" i="12"/>
  <c r="P382" i="12" s="1"/>
  <c r="D79" i="12"/>
  <c r="P79" i="12" s="1"/>
  <c r="D899" i="12"/>
  <c r="P899" i="12" s="1"/>
  <c r="C647" i="12"/>
  <c r="A647" i="12" s="1"/>
  <c r="C315" i="12"/>
  <c r="G315" i="12" s="1"/>
  <c r="C12" i="12"/>
  <c r="O12" i="12" s="1"/>
  <c r="D874" i="12"/>
  <c r="P874" i="12" s="1"/>
  <c r="D478" i="12"/>
  <c r="P478" i="12" s="1"/>
  <c r="D385" i="12"/>
  <c r="P385" i="12" s="1"/>
  <c r="C39" i="12"/>
  <c r="I39" i="12" s="1"/>
  <c r="D806" i="12"/>
  <c r="P806" i="12" s="1"/>
  <c r="D576" i="12"/>
  <c r="P576" i="12" s="1"/>
  <c r="C318" i="12"/>
  <c r="A318" i="12" s="1"/>
  <c r="C148" i="12"/>
  <c r="O148" i="12" s="1"/>
  <c r="D942" i="12"/>
  <c r="P942" i="12" s="1"/>
  <c r="D548" i="12"/>
  <c r="P548" i="12" s="1"/>
  <c r="D232" i="12"/>
  <c r="P232" i="12" s="1"/>
  <c r="D131" i="12"/>
  <c r="P131" i="12" s="1"/>
  <c r="C761" i="12"/>
  <c r="G761" i="12" s="1"/>
  <c r="D608" i="12"/>
  <c r="P608" i="12" s="1"/>
  <c r="C466" i="12"/>
  <c r="O466" i="12" s="1"/>
  <c r="C32" i="12"/>
  <c r="J32" i="12" s="1"/>
  <c r="C469" i="12"/>
  <c r="J469" i="12" s="1"/>
  <c r="D572" i="12"/>
  <c r="P572" i="12" s="1"/>
  <c r="D445" i="12"/>
  <c r="P445" i="12" s="1"/>
  <c r="D822" i="12"/>
  <c r="P822" i="12" s="1"/>
  <c r="C595" i="12"/>
  <c r="F595" i="12" s="1"/>
  <c r="C334" i="12"/>
  <c r="F334" i="12" s="1"/>
  <c r="C199" i="12"/>
  <c r="O199" i="12" s="1"/>
  <c r="D920" i="12"/>
  <c r="P920" i="12" s="1"/>
  <c r="D695" i="12"/>
  <c r="P695" i="12" s="1"/>
  <c r="D402" i="12"/>
  <c r="P402" i="12" s="1"/>
  <c r="D184" i="12"/>
  <c r="P184" i="12" s="1"/>
  <c r="C842" i="12"/>
  <c r="Q878" i="12" s="1"/>
  <c r="C582" i="12"/>
  <c r="G582" i="12" s="1"/>
  <c r="C417" i="12"/>
  <c r="J417" i="12" s="1"/>
  <c r="D157" i="12"/>
  <c r="P157" i="12" s="1"/>
  <c r="D867" i="12"/>
  <c r="P867" i="12" s="1"/>
  <c r="D680" i="12"/>
  <c r="P680" i="12" s="1"/>
  <c r="C453" i="12"/>
  <c r="O453" i="12" s="1"/>
  <c r="C22" i="12"/>
  <c r="J22" i="12" s="1"/>
  <c r="D923" i="12"/>
  <c r="P923" i="12" s="1"/>
  <c r="C596" i="12"/>
  <c r="F596" i="12" s="1"/>
  <c r="C376" i="12"/>
  <c r="J376" i="12" s="1"/>
  <c r="C129" i="12"/>
  <c r="B129" i="12" s="1"/>
  <c r="D880" i="12"/>
  <c r="P880" i="12" s="1"/>
  <c r="D531" i="12"/>
  <c r="P531" i="12" s="1"/>
  <c r="D398" i="12"/>
  <c r="P398" i="12" s="1"/>
  <c r="D95" i="12"/>
  <c r="P95" i="12" s="1"/>
  <c r="C863" i="12"/>
  <c r="J863" i="12" s="1"/>
  <c r="C600" i="12"/>
  <c r="O600" i="12" s="1"/>
  <c r="C299" i="12"/>
  <c r="A299" i="12" s="1"/>
  <c r="D202" i="12"/>
  <c r="P202" i="12" s="1"/>
  <c r="D771" i="12"/>
  <c r="P771" i="12" s="1"/>
  <c r="C836" i="12"/>
  <c r="I836" i="12" s="1"/>
  <c r="D853" i="12"/>
  <c r="P853" i="12" s="1"/>
  <c r="D716" i="12"/>
  <c r="P716" i="12" s="1"/>
  <c r="D299" i="12"/>
  <c r="P299" i="12" s="1"/>
  <c r="D52" i="12"/>
  <c r="P52" i="12" s="1"/>
  <c r="D857" i="12"/>
  <c r="P857" i="12" s="1"/>
  <c r="C488" i="12"/>
  <c r="A488" i="12" s="1"/>
  <c r="C355" i="12"/>
  <c r="F355" i="12" s="1"/>
  <c r="C52" i="12"/>
  <c r="J52" i="12" s="1"/>
  <c r="D886" i="12"/>
  <c r="P886" i="12" s="1"/>
  <c r="D663" i="12"/>
  <c r="P663" i="12" s="1"/>
  <c r="D370" i="12"/>
  <c r="P370" i="12" s="1"/>
  <c r="D152" i="12"/>
  <c r="P152" i="12" s="1"/>
  <c r="D956" i="12"/>
  <c r="P956" i="12" s="1"/>
  <c r="D685" i="12"/>
  <c r="P685" i="12" s="1"/>
  <c r="C389" i="12"/>
  <c r="E389" i="12" s="1"/>
  <c r="D121" i="12"/>
  <c r="P121" i="12" s="1"/>
  <c r="D835" i="12"/>
  <c r="P835" i="12" s="1"/>
  <c r="D631" i="12"/>
  <c r="P631" i="12" s="1"/>
  <c r="D411" i="12"/>
  <c r="P411" i="12" s="1"/>
  <c r="C183" i="12"/>
  <c r="Q219" i="12" s="1"/>
  <c r="C881" i="12"/>
  <c r="H881" i="12" s="1"/>
  <c r="C615" i="12"/>
  <c r="B615" i="12" s="1"/>
  <c r="C307" i="12"/>
  <c r="H307" i="12" s="1"/>
  <c r="C4" i="12"/>
  <c r="J4" i="12" s="1"/>
  <c r="C819" i="12"/>
  <c r="B819" i="12" s="1"/>
  <c r="C588" i="12"/>
  <c r="Q624" i="12" s="1"/>
  <c r="D329" i="12"/>
  <c r="P329" i="12" s="1"/>
  <c r="D194" i="12"/>
  <c r="P194" i="12" s="1"/>
  <c r="D883" i="12"/>
  <c r="P883" i="12" s="1"/>
  <c r="C518" i="12"/>
  <c r="Q554" i="12" s="1"/>
  <c r="D250" i="12"/>
  <c r="P250" i="12" s="1"/>
  <c r="C93" i="12"/>
  <c r="O93" i="12" s="1"/>
  <c r="C966" i="12"/>
  <c r="H966" i="12" s="1"/>
  <c r="D556" i="12"/>
  <c r="P556" i="12" s="1"/>
  <c r="D240" i="12"/>
  <c r="P240" i="12" s="1"/>
  <c r="D139" i="12"/>
  <c r="P139" i="12" s="1"/>
  <c r="C801" i="12"/>
  <c r="G801" i="12" s="1"/>
  <c r="C489" i="12"/>
  <c r="O489" i="12" s="1"/>
  <c r="C301" i="12"/>
  <c r="G301" i="12" s="1"/>
  <c r="C72" i="12"/>
  <c r="J72" i="12" s="1"/>
  <c r="C764" i="12"/>
  <c r="A764" i="12" s="1"/>
  <c r="D439" i="12"/>
  <c r="P439" i="12" s="1"/>
  <c r="C268" i="12"/>
  <c r="I268" i="12" s="1"/>
  <c r="C74" i="12"/>
  <c r="J74" i="12" s="1"/>
  <c r="C773" i="12"/>
  <c r="E773" i="12" s="1"/>
  <c r="D546" i="12"/>
  <c r="P546" i="12" s="1"/>
  <c r="C215" i="12"/>
  <c r="O215" i="12" s="1"/>
  <c r="D110" i="12"/>
  <c r="P110" i="12" s="1"/>
  <c r="D925" i="12"/>
  <c r="P925" i="12" s="1"/>
  <c r="C337" i="12"/>
  <c r="A337" i="12" s="1"/>
  <c r="C817" i="12"/>
  <c r="Q853" i="12" s="1"/>
  <c r="C505" i="12"/>
  <c r="I505" i="12" s="1"/>
  <c r="D324" i="12"/>
  <c r="P324" i="12" s="1"/>
  <c r="C88" i="12"/>
  <c r="J88" i="12" s="1"/>
  <c r="C928" i="12"/>
  <c r="B928" i="12" s="1"/>
  <c r="D658" i="12"/>
  <c r="P658" i="12" s="1"/>
  <c r="D277" i="12"/>
  <c r="P277" i="12" s="1"/>
  <c r="D46" i="12"/>
  <c r="P46" i="12" s="1"/>
  <c r="D862" i="12"/>
  <c r="P862" i="12" s="1"/>
  <c r="C645" i="12"/>
  <c r="H645" i="12" s="1"/>
  <c r="C320" i="12"/>
  <c r="Q356" i="12" s="1"/>
  <c r="C73" i="12"/>
  <c r="E73" i="12" s="1"/>
  <c r="C888" i="12"/>
  <c r="Q924" i="12" s="1"/>
  <c r="D539" i="12"/>
  <c r="P539" i="12" s="1"/>
  <c r="D406" i="12"/>
  <c r="P406" i="12" s="1"/>
  <c r="D103" i="12"/>
  <c r="P103" i="12" s="1"/>
  <c r="C821" i="12"/>
  <c r="I821" i="12" s="1"/>
  <c r="C472" i="12"/>
  <c r="H472" i="12" s="1"/>
  <c r="C339" i="12"/>
  <c r="H339" i="12" s="1"/>
  <c r="C36" i="12"/>
  <c r="Q36" i="12" s="1"/>
  <c r="D844" i="12"/>
  <c r="P844" i="12" s="1"/>
  <c r="C623" i="12"/>
  <c r="E623" i="12" s="1"/>
  <c r="D345" i="12"/>
  <c r="P345" i="12" s="1"/>
  <c r="C278" i="12"/>
  <c r="Q314" i="12" s="1"/>
  <c r="C844" i="12"/>
  <c r="J844" i="12" s="1"/>
  <c r="C502" i="12"/>
  <c r="O502" i="12" s="1"/>
  <c r="D396" i="12"/>
  <c r="P396" i="12" s="1"/>
  <c r="C77" i="12"/>
  <c r="H77" i="12" s="1"/>
  <c r="D423" i="12"/>
  <c r="P423" i="12" s="1"/>
  <c r="D620" i="12"/>
  <c r="P620" i="12" s="1"/>
  <c r="C731" i="12"/>
  <c r="B731" i="12" s="1"/>
  <c r="D558" i="12"/>
  <c r="P558" i="12" s="1"/>
  <c r="C517" i="12"/>
  <c r="G517" i="12" s="1"/>
  <c r="C119" i="12"/>
  <c r="E119" i="12" s="1"/>
  <c r="D790" i="12"/>
  <c r="P790" i="12" s="1"/>
  <c r="C558" i="12"/>
  <c r="H558" i="12" s="1"/>
  <c r="C437" i="12"/>
  <c r="J437" i="12" s="1"/>
  <c r="C133" i="12"/>
  <c r="I133" i="12" s="1"/>
  <c r="D873" i="12"/>
  <c r="P873" i="12" s="1"/>
  <c r="D617" i="12"/>
  <c r="P617" i="12" s="1"/>
  <c r="D488" i="12"/>
  <c r="P488" i="12" s="1"/>
  <c r="D14" i="12"/>
  <c r="P14" i="12" s="1"/>
  <c r="D830" i="12"/>
  <c r="P830" i="12" s="1"/>
  <c r="C610" i="12"/>
  <c r="G610" i="12" s="1"/>
  <c r="C288" i="12"/>
  <c r="Q324" i="12" s="1"/>
  <c r="C41" i="12"/>
  <c r="O41" i="12" s="1"/>
  <c r="C865" i="12"/>
  <c r="F865" i="12" s="1"/>
  <c r="D507" i="12"/>
  <c r="P507" i="12" s="1"/>
  <c r="D374" i="12"/>
  <c r="P374" i="12" s="1"/>
  <c r="D71" i="12"/>
  <c r="P71" i="12" s="1"/>
  <c r="C847" i="12"/>
  <c r="B847" i="12" s="1"/>
  <c r="C510" i="12"/>
  <c r="I510" i="12" s="1"/>
  <c r="C450" i="12"/>
  <c r="O450" i="12" s="1"/>
  <c r="C85" i="12"/>
  <c r="A85" i="12" s="1"/>
  <c r="D796" i="12"/>
  <c r="P796" i="12" s="1"/>
  <c r="D484" i="12"/>
  <c r="P484" i="12" s="1"/>
  <c r="C300" i="12"/>
  <c r="G300" i="12" s="1"/>
  <c r="D67" i="12"/>
  <c r="P67" i="12" s="1"/>
  <c r="D702" i="12"/>
  <c r="P702" i="12" s="1"/>
  <c r="D812" i="12"/>
  <c r="P812" i="12" s="1"/>
  <c r="D500" i="12"/>
  <c r="P500" i="12" s="1"/>
  <c r="C311" i="12"/>
  <c r="G311" i="12" s="1"/>
  <c r="D83" i="12"/>
  <c r="P83" i="12" s="1"/>
  <c r="C942" i="12"/>
  <c r="B942" i="12" s="1"/>
  <c r="C578" i="12"/>
  <c r="B578" i="12" s="1"/>
  <c r="D340" i="12"/>
  <c r="P340" i="12" s="1"/>
  <c r="C16" i="12"/>
  <c r="G16" i="12" s="1"/>
  <c r="C781" i="12"/>
  <c r="Q817" i="12" s="1"/>
  <c r="D447" i="12"/>
  <c r="P447" i="12" s="1"/>
  <c r="D276" i="12"/>
  <c r="P276" i="12" s="1"/>
  <c r="C138" i="12"/>
  <c r="B138" i="12" s="1"/>
  <c r="C704" i="12"/>
  <c r="O704" i="12" s="1"/>
  <c r="D603" i="12"/>
  <c r="P603" i="12" s="1"/>
  <c r="D330" i="12"/>
  <c r="P330" i="12" s="1"/>
  <c r="C989" i="12"/>
  <c r="I989" i="12" s="1"/>
  <c r="D767" i="12"/>
  <c r="P767" i="12" s="1"/>
  <c r="D619" i="12"/>
  <c r="P619" i="12" s="1"/>
  <c r="C182" i="12"/>
  <c r="O182" i="12" s="1"/>
  <c r="C996" i="12"/>
  <c r="I996" i="12" s="1"/>
  <c r="C662" i="12"/>
  <c r="A662" i="12" s="1"/>
  <c r="D501" i="12"/>
  <c r="P501" i="12" s="1"/>
  <c r="C224" i="12"/>
  <c r="G224" i="12" s="1"/>
  <c r="C919" i="12"/>
  <c r="O919" i="12" s="1"/>
  <c r="C771" i="12"/>
  <c r="Q807" i="12" s="1"/>
  <c r="C175" i="12"/>
  <c r="G175" i="12" s="1"/>
  <c r="C720" i="12"/>
  <c r="I720" i="12" s="1"/>
  <c r="D624" i="12"/>
  <c r="P624" i="12" s="1"/>
  <c r="D220" i="12"/>
  <c r="P220" i="12" s="1"/>
  <c r="C58" i="12"/>
  <c r="J58" i="12" s="1"/>
  <c r="C949" i="12"/>
  <c r="E949" i="12" s="1"/>
  <c r="D607" i="12"/>
  <c r="P607" i="12" s="1"/>
  <c r="D387" i="12"/>
  <c r="P387" i="12" s="1"/>
  <c r="D140" i="12"/>
  <c r="P140" i="12" s="1"/>
  <c r="C857" i="12"/>
  <c r="Q893" i="12" s="1"/>
  <c r="D581" i="12"/>
  <c r="P581" i="12" s="1"/>
  <c r="C283" i="12"/>
  <c r="J283" i="12" s="1"/>
  <c r="D138" i="12"/>
  <c r="P138" i="12" s="1"/>
  <c r="D847" i="12"/>
  <c r="P847" i="12" s="1"/>
  <c r="C650" i="12"/>
  <c r="Q686" i="12" s="1"/>
  <c r="D353" i="12"/>
  <c r="P353" i="12" s="1"/>
  <c r="C7" i="12"/>
  <c r="Q7" i="12" s="1"/>
  <c r="D952" i="12"/>
  <c r="P952" i="12" s="1"/>
  <c r="C542" i="12"/>
  <c r="J542" i="12" s="1"/>
  <c r="C275" i="12"/>
  <c r="O275" i="12" s="1"/>
  <c r="C117" i="12"/>
  <c r="G117" i="12" s="1"/>
  <c r="D828" i="12"/>
  <c r="P828" i="12" s="1"/>
  <c r="D516" i="12"/>
  <c r="P516" i="12" s="1"/>
  <c r="C385" i="12"/>
  <c r="I385" i="12" s="1"/>
  <c r="D99" i="12"/>
  <c r="P99" i="12" s="1"/>
  <c r="C877" i="12"/>
  <c r="O877" i="12" s="1"/>
  <c r="C564" i="12"/>
  <c r="O564" i="12" s="1"/>
  <c r="C293" i="12"/>
  <c r="J293" i="12" s="1"/>
  <c r="C202" i="12"/>
  <c r="J202" i="12" s="1"/>
  <c r="C249" i="12"/>
  <c r="G249" i="12" s="1"/>
  <c r="D479" i="12"/>
  <c r="P479" i="12" s="1"/>
  <c r="D595" i="12"/>
  <c r="P595" i="12" s="1"/>
  <c r="D465" i="12"/>
  <c r="P465" i="12" s="1"/>
  <c r="D253" i="12"/>
  <c r="P253" i="12" s="1"/>
  <c r="D40" i="12"/>
  <c r="P40" i="12" s="1"/>
  <c r="D982" i="12"/>
  <c r="P982" i="12" s="1"/>
  <c r="D713" i="12"/>
  <c r="P713" i="12" s="1"/>
  <c r="C554" i="12"/>
  <c r="A554" i="12" s="1"/>
  <c r="C266" i="12"/>
  <c r="B266" i="12" s="1"/>
  <c r="D977" i="12"/>
  <c r="P977" i="12" s="1"/>
  <c r="D823" i="12"/>
  <c r="P823" i="12" s="1"/>
  <c r="D560" i="12"/>
  <c r="P560" i="12" s="1"/>
  <c r="D204" i="12"/>
  <c r="P204" i="12" s="1"/>
  <c r="C933" i="12"/>
  <c r="Q969" i="12" s="1"/>
  <c r="D832" i="12"/>
  <c r="P832" i="12" s="1"/>
  <c r="C324" i="12"/>
  <c r="I324" i="12" s="1"/>
  <c r="C204" i="12"/>
  <c r="J204" i="12" s="1"/>
  <c r="C944" i="12"/>
  <c r="A944" i="12" s="1"/>
  <c r="C716" i="12"/>
  <c r="F716" i="12" s="1"/>
  <c r="C427" i="12"/>
  <c r="G427" i="12" s="1"/>
  <c r="C205" i="12"/>
  <c r="A205" i="12" s="1"/>
  <c r="D967" i="12"/>
  <c r="P967" i="12" s="1"/>
  <c r="D667" i="12"/>
  <c r="P667" i="12" s="1"/>
  <c r="D357" i="12"/>
  <c r="P357" i="12" s="1"/>
  <c r="D126" i="12"/>
  <c r="P126" i="12" s="1"/>
  <c r="C890" i="12"/>
  <c r="H890" i="12" s="1"/>
  <c r="C630" i="12"/>
  <c r="Q666" i="12" s="1"/>
  <c r="C509" i="12"/>
  <c r="Q545" i="12" s="1"/>
  <c r="C27" i="12"/>
  <c r="J27" i="12" s="1"/>
  <c r="D517" i="12"/>
  <c r="P517" i="12" s="1"/>
  <c r="D210" i="12"/>
  <c r="P210" i="12" s="1"/>
  <c r="D961" i="12"/>
  <c r="P961" i="12" s="1"/>
  <c r="C732" i="12"/>
  <c r="H732" i="12" s="1"/>
  <c r="C445" i="12"/>
  <c r="O445" i="12" s="1"/>
  <c r="D226" i="12"/>
  <c r="P226" i="12" s="1"/>
  <c r="C787" i="12"/>
  <c r="O787" i="12" s="1"/>
  <c r="D553" i="12"/>
  <c r="P553" i="12" s="1"/>
  <c r="C377" i="12"/>
  <c r="F377" i="12" s="1"/>
  <c r="D128" i="12"/>
  <c r="P128" i="12" s="1"/>
  <c r="C791" i="12"/>
  <c r="H791" i="12" s="1"/>
  <c r="C548" i="12"/>
  <c r="E548" i="12" s="1"/>
  <c r="D288" i="12"/>
  <c r="P288" i="12" s="1"/>
  <c r="D77" i="12"/>
  <c r="P77" i="12" s="1"/>
  <c r="D739" i="12"/>
  <c r="P739" i="12" s="1"/>
  <c r="D415" i="12"/>
  <c r="P415" i="12" s="1"/>
  <c r="C241" i="12"/>
  <c r="I241" i="12" s="1"/>
  <c r="D93" i="12"/>
  <c r="P93" i="12" s="1"/>
  <c r="C789" i="12"/>
  <c r="I789" i="12" s="1"/>
  <c r="D554" i="12"/>
  <c r="P554" i="12" s="1"/>
  <c r="D225" i="12"/>
  <c r="P225" i="12" s="1"/>
  <c r="D998" i="12"/>
  <c r="P998" i="12" s="1"/>
  <c r="D729" i="12"/>
  <c r="P729" i="12" s="1"/>
  <c r="D570" i="12"/>
  <c r="P570" i="12" s="1"/>
  <c r="C150" i="12"/>
  <c r="J150" i="12" s="1"/>
  <c r="D980" i="12"/>
  <c r="P980" i="12" s="1"/>
  <c r="D758" i="12"/>
  <c r="P758" i="12" s="1"/>
  <c r="C446" i="12"/>
  <c r="G446" i="12" s="1"/>
  <c r="D188" i="12"/>
  <c r="P188" i="12" s="1"/>
  <c r="D782" i="12"/>
  <c r="P782" i="12" s="1"/>
  <c r="D756" i="12"/>
  <c r="P756" i="12" s="1"/>
  <c r="C292" i="12"/>
  <c r="E292" i="12" s="1"/>
  <c r="C479" i="12"/>
  <c r="F479" i="12" s="1"/>
  <c r="C281" i="12"/>
  <c r="E281" i="12" s="1"/>
  <c r="D996" i="12"/>
  <c r="P996" i="12" s="1"/>
  <c r="C686" i="12"/>
  <c r="A686" i="12" s="1"/>
  <c r="D525" i="12"/>
  <c r="P525" i="12" s="1"/>
  <c r="D237" i="12"/>
  <c r="P237" i="12" s="1"/>
  <c r="C884" i="12"/>
  <c r="H884" i="12" s="1"/>
  <c r="D521" i="12"/>
  <c r="P521" i="12" s="1"/>
  <c r="C255" i="12"/>
  <c r="A255" i="12" s="1"/>
  <c r="D96" i="12"/>
  <c r="P96" i="12" s="1"/>
  <c r="D746" i="12"/>
  <c r="P746" i="12" s="1"/>
  <c r="C516" i="12"/>
  <c r="E516" i="12" s="1"/>
  <c r="D262" i="12"/>
  <c r="P262" i="12" s="1"/>
  <c r="D37" i="12"/>
  <c r="P37" i="12" s="1"/>
  <c r="D707" i="12"/>
  <c r="P707" i="12" s="1"/>
  <c r="C608" i="12"/>
  <c r="A608" i="12" s="1"/>
  <c r="D348" i="12"/>
  <c r="P348" i="12" s="1"/>
  <c r="D994" i="12"/>
  <c r="P994" i="12" s="1"/>
  <c r="C763" i="12"/>
  <c r="Q799" i="12" s="1"/>
  <c r="C461" i="12"/>
  <c r="F461" i="12" s="1"/>
  <c r="D196" i="12"/>
  <c r="P196" i="12" s="1"/>
  <c r="D939" i="12"/>
  <c r="P939" i="12" s="1"/>
  <c r="D711" i="12"/>
  <c r="P711" i="12" s="1"/>
  <c r="D422" i="12"/>
  <c r="P422" i="12" s="1"/>
  <c r="D200" i="12"/>
  <c r="P200" i="12" s="1"/>
  <c r="D979" i="12"/>
  <c r="P979" i="12" s="1"/>
  <c r="D741" i="12"/>
  <c r="P741" i="12" s="1"/>
  <c r="C120" i="12"/>
  <c r="H120" i="12" s="1"/>
  <c r="C221" i="12"/>
  <c r="J221" i="12" s="1"/>
  <c r="C537" i="12"/>
  <c r="A537" i="12" s="1"/>
  <c r="C900" i="12"/>
  <c r="E900" i="12" s="1"/>
  <c r="D235" i="12"/>
  <c r="P235" i="12" s="1"/>
  <c r="D33" i="12"/>
  <c r="P33" i="12" s="1"/>
  <c r="D485" i="12"/>
  <c r="P485" i="12" s="1"/>
  <c r="C711" i="12"/>
  <c r="E711" i="12" s="1"/>
  <c r="D882" i="12"/>
  <c r="P882" i="12" s="1"/>
  <c r="C409" i="12"/>
  <c r="A409" i="12" s="1"/>
  <c r="C941" i="12"/>
  <c r="E941" i="12" s="1"/>
  <c r="C115" i="12"/>
  <c r="J115" i="12" s="1"/>
  <c r="C346" i="12"/>
  <c r="E346" i="12" s="1"/>
  <c r="D638" i="12"/>
  <c r="P638" i="12" s="1"/>
  <c r="C954" i="12"/>
  <c r="I954" i="12" s="1"/>
  <c r="C498" i="12"/>
  <c r="E498" i="12" s="1"/>
  <c r="D111" i="12"/>
  <c r="P111" i="12" s="1"/>
  <c r="D536" i="12"/>
  <c r="P536" i="12" s="1"/>
  <c r="C592" i="12"/>
  <c r="H592" i="12" s="1"/>
  <c r="D775" i="12"/>
  <c r="P775" i="12" s="1"/>
  <c r="D909" i="12"/>
  <c r="P909" i="12" s="1"/>
  <c r="D625" i="12"/>
  <c r="P625" i="12" s="1"/>
  <c r="D361" i="12"/>
  <c r="P361" i="12" s="1"/>
  <c r="D169" i="12"/>
  <c r="P169" i="12" s="1"/>
  <c r="D592" i="12"/>
  <c r="P592" i="12" s="1"/>
  <c r="D749" i="12"/>
  <c r="P749" i="12" s="1"/>
  <c r="D976" i="12"/>
  <c r="P976" i="12" s="1"/>
  <c r="D808" i="12"/>
  <c r="P808" i="12" s="1"/>
  <c r="D532" i="12"/>
  <c r="P532" i="12" s="1"/>
  <c r="D5" i="12"/>
  <c r="P5" i="12" s="1"/>
  <c r="D252" i="12"/>
  <c r="P252" i="12" s="1"/>
  <c r="C428" i="12"/>
  <c r="O428" i="12" s="1"/>
  <c r="D755" i="12"/>
  <c r="P755" i="12" s="1"/>
  <c r="D27" i="12"/>
  <c r="P27" i="12" s="1"/>
  <c r="D397" i="12"/>
  <c r="P397" i="12" s="1"/>
  <c r="C48" i="12"/>
  <c r="H48" i="12" s="1"/>
  <c r="D876" i="12"/>
  <c r="P876" i="12" s="1"/>
  <c r="D18" i="12"/>
  <c r="P18" i="12" s="1"/>
  <c r="C366" i="12"/>
  <c r="O366" i="12" s="1"/>
  <c r="D701" i="12"/>
  <c r="P701" i="12" s="1"/>
  <c r="D850" i="12"/>
  <c r="P850" i="12" s="1"/>
  <c r="D23" i="12"/>
  <c r="P23" i="12" s="1"/>
  <c r="C399" i="12"/>
  <c r="A399" i="12" s="1"/>
  <c r="C116" i="12"/>
  <c r="B116" i="12" s="1"/>
  <c r="D424" i="12"/>
  <c r="P424" i="12" s="1"/>
  <c r="C552" i="12"/>
  <c r="O552" i="12" s="1"/>
  <c r="D916" i="12"/>
  <c r="P916" i="12" s="1"/>
  <c r="D116" i="12"/>
  <c r="P116" i="12" s="1"/>
  <c r="C646" i="12"/>
  <c r="Q682" i="12" s="1"/>
  <c r="F595" i="8"/>
  <c r="F630" i="8"/>
  <c r="E595" i="8"/>
  <c r="D595" i="8"/>
  <c r="E630" i="8"/>
  <c r="C758" i="12"/>
  <c r="O758" i="12" s="1"/>
  <c r="C706" i="12"/>
  <c r="H706" i="12" s="1"/>
  <c r="D117" i="12"/>
  <c r="P117" i="12" s="1"/>
  <c r="D335" i="12"/>
  <c r="P335" i="12" s="1"/>
  <c r="D312" i="12"/>
  <c r="P312" i="12" s="1"/>
  <c r="D201" i="12"/>
  <c r="P201" i="12" s="1"/>
  <c r="C159" i="12"/>
  <c r="F159" i="12" s="1"/>
  <c r="C50" i="12"/>
  <c r="B50" i="12" s="1"/>
  <c r="D428" i="12"/>
  <c r="P428" i="12" s="1"/>
  <c r="C253" i="12"/>
  <c r="C799" i="12"/>
  <c r="A799" i="12" s="1"/>
  <c r="C214" i="12"/>
  <c r="I214" i="12" s="1"/>
  <c r="C807" i="12"/>
  <c r="D91" i="12"/>
  <c r="P91" i="12" s="1"/>
  <c r="D136" i="12"/>
  <c r="P136" i="12" s="1"/>
  <c r="C297" i="12"/>
  <c r="D285" i="12"/>
  <c r="P285" i="12" s="1"/>
  <c r="D470" i="12"/>
  <c r="P470" i="12" s="1"/>
  <c r="C491" i="12"/>
  <c r="H491" i="12" s="1"/>
  <c r="D59" i="12"/>
  <c r="P59" i="12" s="1"/>
  <c r="C329" i="12"/>
  <c r="D871" i="12"/>
  <c r="P871" i="12" s="1"/>
  <c r="D151" i="12"/>
  <c r="P151" i="12" s="1"/>
  <c r="C569" i="12"/>
  <c r="H569" i="12" s="1"/>
  <c r="C398" i="12"/>
  <c r="A398" i="12" s="1"/>
  <c r="D410" i="12"/>
  <c r="P410" i="12" s="1"/>
  <c r="C810" i="12"/>
  <c r="J810" i="12" s="1"/>
  <c r="C649" i="12"/>
  <c r="A649" i="12" s="1"/>
  <c r="C460" i="12"/>
  <c r="J460" i="12" s="1"/>
  <c r="D54" i="12"/>
  <c r="P54" i="12" s="1"/>
  <c r="D912" i="12"/>
  <c r="P912" i="12" s="1"/>
  <c r="C209" i="12"/>
  <c r="I209" i="12" s="1"/>
  <c r="C6" i="12"/>
  <c r="D173" i="12"/>
  <c r="P173" i="12" s="1"/>
  <c r="D703" i="12"/>
  <c r="P703" i="12" s="1"/>
  <c r="D721" i="12"/>
  <c r="P721" i="12" s="1"/>
  <c r="C601" i="12"/>
  <c r="E601" i="12" s="1"/>
  <c r="D575" i="12"/>
  <c r="P575" i="12" s="1"/>
  <c r="D947" i="12"/>
  <c r="P947" i="12" s="1"/>
  <c r="C611" i="12"/>
  <c r="G611" i="12" s="1"/>
  <c r="C708" i="12"/>
  <c r="J708" i="12" s="1"/>
  <c r="D606" i="12"/>
  <c r="P606" i="12" s="1"/>
  <c r="D317" i="12"/>
  <c r="P317" i="12" s="1"/>
  <c r="C333" i="12"/>
  <c r="C1001" i="12"/>
  <c r="F1001" i="12" s="1"/>
  <c r="D963" i="12"/>
  <c r="P963" i="12" s="1"/>
  <c r="D337" i="12"/>
  <c r="P337" i="12" s="1"/>
  <c r="D860" i="12"/>
  <c r="P860" i="12" s="1"/>
  <c r="D86" i="12"/>
  <c r="P86" i="12" s="1"/>
  <c r="D192" i="12"/>
  <c r="P192" i="12" s="1"/>
  <c r="D395" i="12"/>
  <c r="P395" i="12" s="1"/>
  <c r="C451" i="12"/>
  <c r="G451" i="12" s="1"/>
  <c r="D50" i="12"/>
  <c r="P50" i="12" s="1"/>
  <c r="C981" i="12"/>
  <c r="H981" i="12" s="1"/>
  <c r="D461" i="12"/>
  <c r="P461" i="12" s="1"/>
  <c r="D640" i="12"/>
  <c r="P640" i="12" s="1"/>
  <c r="D429" i="12"/>
  <c r="P429" i="12" s="1"/>
  <c r="D717" i="12"/>
  <c r="P717" i="12" s="1"/>
  <c r="D586" i="12"/>
  <c r="P586" i="12" s="1"/>
  <c r="C922" i="12"/>
  <c r="C530" i="12"/>
  <c r="A530" i="12" s="1"/>
  <c r="C238" i="12"/>
  <c r="E238" i="12" s="1"/>
  <c r="D508" i="12"/>
  <c r="P508" i="12" s="1"/>
  <c r="D932" i="12"/>
  <c r="P932" i="12" s="1"/>
  <c r="D65" i="12"/>
  <c r="P65" i="12" s="1"/>
  <c r="D650" i="12"/>
  <c r="P650" i="12" s="1"/>
  <c r="C562" i="12"/>
  <c r="H562" i="12" s="1"/>
  <c r="C276" i="12"/>
  <c r="C895" i="12"/>
  <c r="A895" i="12" s="1"/>
  <c r="C795" i="12"/>
  <c r="O795" i="12" s="1"/>
  <c r="D834" i="12"/>
  <c r="P834" i="12" s="1"/>
  <c r="D390" i="12"/>
  <c r="P390" i="12" s="1"/>
  <c r="D937" i="12"/>
  <c r="P937" i="12" s="1"/>
  <c r="C935" i="12"/>
  <c r="D990" i="12"/>
  <c r="P990" i="12" s="1"/>
  <c r="C378" i="12"/>
  <c r="D491" i="12"/>
  <c r="P491" i="12" s="1"/>
  <c r="D255" i="12"/>
  <c r="P255" i="12" s="1"/>
  <c r="D820" i="12"/>
  <c r="P820" i="12" s="1"/>
  <c r="D561" i="12"/>
  <c r="P561" i="12" s="1"/>
  <c r="D149" i="12"/>
  <c r="P149" i="12" s="1"/>
  <c r="D523" i="12"/>
  <c r="P523" i="12" s="1"/>
  <c r="D851" i="12"/>
  <c r="P851" i="12" s="1"/>
  <c r="D364" i="12"/>
  <c r="P364" i="12" s="1"/>
  <c r="D735" i="12"/>
  <c r="P735" i="12" s="1"/>
  <c r="D87" i="12"/>
  <c r="P87" i="12" s="1"/>
  <c r="D788" i="12"/>
  <c r="P788" i="12" s="1"/>
  <c r="D358" i="12"/>
  <c r="P358" i="12" s="1"/>
  <c r="D689" i="12"/>
  <c r="P689" i="12" s="1"/>
  <c r="C991" i="12"/>
  <c r="C225" i="12"/>
  <c r="E225" i="12" s="1"/>
  <c r="D723" i="12"/>
  <c r="P723" i="12" s="1"/>
  <c r="D55" i="12"/>
  <c r="P55" i="12" s="1"/>
  <c r="D895" i="12"/>
  <c r="P895" i="12" s="1"/>
  <c r="D615" i="12"/>
  <c r="P615" i="12" s="1"/>
  <c r="D674" i="12"/>
  <c r="P674" i="12" s="1"/>
  <c r="A758" i="12"/>
  <c r="E636" i="8"/>
  <c r="E469" i="8"/>
  <c r="D227" i="8"/>
  <c r="E212" i="8"/>
  <c r="F240" i="8"/>
  <c r="F469" i="8"/>
  <c r="E268" i="8"/>
  <c r="F227" i="8"/>
  <c r="E363" i="8"/>
  <c r="F172" i="8"/>
  <c r="D363" i="8"/>
  <c r="E456" i="8"/>
  <c r="D456" i="8"/>
  <c r="D187" i="8"/>
  <c r="D92" i="8"/>
  <c r="E303" i="8"/>
  <c r="E81" i="8"/>
  <c r="F93" i="8"/>
  <c r="D91" i="8"/>
  <c r="D240" i="8"/>
  <c r="D172" i="8"/>
  <c r="F92" i="8"/>
  <c r="E187" i="8"/>
  <c r="D101" i="8"/>
  <c r="F268" i="8"/>
  <c r="F258" i="8"/>
  <c r="F212" i="8"/>
  <c r="E9" i="8"/>
  <c r="F363" i="8"/>
  <c r="F91" i="8"/>
  <c r="E258" i="8"/>
  <c r="F101" i="8"/>
  <c r="E240" i="8"/>
  <c r="F9" i="8"/>
  <c r="F187" i="8"/>
  <c r="E172" i="8"/>
  <c r="F81" i="8"/>
  <c r="E93" i="8"/>
  <c r="D212" i="8"/>
  <c r="F303" i="8"/>
  <c r="D258" i="8"/>
  <c r="D469" i="8"/>
  <c r="E227" i="8"/>
  <c r="D93" i="8"/>
  <c r="D303" i="8"/>
  <c r="E101" i="8"/>
  <c r="D9" i="8"/>
  <c r="D81" i="8"/>
  <c r="E92" i="8"/>
  <c r="D268" i="8"/>
  <c r="F456" i="8"/>
  <c r="E91" i="8"/>
  <c r="N13" i="2"/>
  <c r="M13" i="2"/>
  <c r="O13" i="2"/>
  <c r="Q402" i="12"/>
  <c r="E694" i="12"/>
  <c r="O694" i="12"/>
  <c r="J694" i="12"/>
  <c r="B694" i="12"/>
  <c r="Q730" i="12"/>
  <c r="I694" i="12"/>
  <c r="A694" i="12"/>
  <c r="H694" i="12"/>
  <c r="G694" i="12"/>
  <c r="F694" i="12"/>
  <c r="F521" i="12"/>
  <c r="E521" i="12"/>
  <c r="O521" i="12"/>
  <c r="J521" i="12"/>
  <c r="B521" i="12"/>
  <c r="Q557" i="12"/>
  <c r="I521" i="12"/>
  <c r="A521" i="12"/>
  <c r="H521" i="12"/>
  <c r="G521" i="12"/>
  <c r="Q479" i="12"/>
  <c r="H443" i="12"/>
  <c r="G443" i="12"/>
  <c r="J443" i="12"/>
  <c r="I443" i="12"/>
  <c r="F443" i="12"/>
  <c r="E443" i="12"/>
  <c r="B443" i="12"/>
  <c r="O443" i="12"/>
  <c r="A443" i="12"/>
  <c r="O75" i="12"/>
  <c r="J75" i="12"/>
  <c r="B75" i="12"/>
  <c r="Q111" i="12"/>
  <c r="I75" i="12"/>
  <c r="A75" i="12"/>
  <c r="H75" i="12"/>
  <c r="G75" i="12"/>
  <c r="E75" i="12"/>
  <c r="F75" i="12"/>
  <c r="J693" i="12"/>
  <c r="B693" i="12"/>
  <c r="Q729" i="12"/>
  <c r="I693" i="12"/>
  <c r="A693" i="12"/>
  <c r="H693" i="12"/>
  <c r="G693" i="12"/>
  <c r="F693" i="12"/>
  <c r="O693" i="12"/>
  <c r="E693" i="12"/>
  <c r="Q259" i="12"/>
  <c r="I223" i="12"/>
  <c r="A223" i="12"/>
  <c r="E223" i="12"/>
  <c r="H223" i="12"/>
  <c r="G223" i="12"/>
  <c r="F223" i="12"/>
  <c r="O223" i="12"/>
  <c r="J223" i="12"/>
  <c r="B223" i="12"/>
  <c r="E354" i="12"/>
  <c r="O354" i="12"/>
  <c r="J354" i="12"/>
  <c r="B354" i="12"/>
  <c r="Q390" i="12"/>
  <c r="I354" i="12"/>
  <c r="A354" i="12"/>
  <c r="H354" i="12"/>
  <c r="G354" i="12"/>
  <c r="F354" i="12"/>
  <c r="G961" i="12"/>
  <c r="E961" i="12"/>
  <c r="Q997" i="12"/>
  <c r="F961" i="12"/>
  <c r="J961" i="12"/>
  <c r="H961" i="12"/>
  <c r="B961" i="12"/>
  <c r="A961" i="12"/>
  <c r="O961" i="12"/>
  <c r="I961" i="12"/>
  <c r="H495" i="12"/>
  <c r="G495" i="12"/>
  <c r="F495" i="12"/>
  <c r="E495" i="12"/>
  <c r="O495" i="12"/>
  <c r="J495" i="12"/>
  <c r="I495" i="12"/>
  <c r="B495" i="12"/>
  <c r="A495" i="12"/>
  <c r="Q531" i="12"/>
  <c r="F982" i="12"/>
  <c r="E982" i="12"/>
  <c r="J982" i="12"/>
  <c r="B982" i="12"/>
  <c r="O982" i="12"/>
  <c r="A982" i="12"/>
  <c r="I982" i="12"/>
  <c r="H982" i="12"/>
  <c r="G982" i="12"/>
  <c r="J295" i="12"/>
  <c r="B295" i="12"/>
  <c r="Q331" i="12"/>
  <c r="H295" i="12"/>
  <c r="G295" i="12"/>
  <c r="I295" i="12"/>
  <c r="F295" i="12"/>
  <c r="E295" i="12"/>
  <c r="O295" i="12"/>
  <c r="A295" i="12"/>
  <c r="G806" i="12"/>
  <c r="F806" i="12"/>
  <c r="E806" i="12"/>
  <c r="O806" i="12"/>
  <c r="J806" i="12"/>
  <c r="B806" i="12"/>
  <c r="I806" i="12"/>
  <c r="H806" i="12"/>
  <c r="Q842" i="12"/>
  <c r="A806" i="12"/>
  <c r="O483" i="12"/>
  <c r="J483" i="12"/>
  <c r="B483" i="12"/>
  <c r="Q519" i="12"/>
  <c r="I483" i="12"/>
  <c r="A483" i="12"/>
  <c r="H483" i="12"/>
  <c r="G483" i="12"/>
  <c r="F483" i="12"/>
  <c r="E483" i="12"/>
  <c r="H511" i="12"/>
  <c r="G511" i="12"/>
  <c r="F511" i="12"/>
  <c r="E511" i="12"/>
  <c r="O511" i="12"/>
  <c r="J511" i="12"/>
  <c r="B511" i="12"/>
  <c r="A511" i="12"/>
  <c r="Q547" i="12"/>
  <c r="I511" i="12"/>
  <c r="Q657" i="12"/>
  <c r="I621" i="12"/>
  <c r="A621" i="12"/>
  <c r="H621" i="12"/>
  <c r="G621" i="12"/>
  <c r="F621" i="12"/>
  <c r="O621" i="12"/>
  <c r="J621" i="12"/>
  <c r="E621" i="12"/>
  <c r="B621" i="12"/>
  <c r="O696" i="12"/>
  <c r="J696" i="12"/>
  <c r="B696" i="12"/>
  <c r="Q732" i="12"/>
  <c r="I696" i="12"/>
  <c r="A696" i="12"/>
  <c r="H696" i="12"/>
  <c r="G696" i="12"/>
  <c r="F696" i="12"/>
  <c r="E696" i="12"/>
  <c r="Q386" i="12"/>
  <c r="I350" i="12"/>
  <c r="A350" i="12"/>
  <c r="H350" i="12"/>
  <c r="G350" i="12"/>
  <c r="F350" i="12"/>
  <c r="E350" i="12"/>
  <c r="O350" i="12"/>
  <c r="J350" i="12"/>
  <c r="B350" i="12"/>
  <c r="O528" i="12"/>
  <c r="J528" i="12"/>
  <c r="B528" i="12"/>
  <c r="Q564" i="12"/>
  <c r="I528" i="12"/>
  <c r="A528" i="12"/>
  <c r="H528" i="12"/>
  <c r="G528" i="12"/>
  <c r="F528" i="12"/>
  <c r="E528" i="12"/>
  <c r="Q811" i="12"/>
  <c r="F775" i="12"/>
  <c r="E775" i="12"/>
  <c r="O775" i="12"/>
  <c r="A775" i="12"/>
  <c r="J775" i="12"/>
  <c r="I775" i="12"/>
  <c r="H775" i="12"/>
  <c r="G775" i="12"/>
  <c r="B775" i="12"/>
  <c r="O118" i="12"/>
  <c r="J118" i="12"/>
  <c r="B118" i="12"/>
  <c r="Q154" i="12"/>
  <c r="I118" i="12"/>
  <c r="A118" i="12"/>
  <c r="H118" i="12"/>
  <c r="F118" i="12"/>
  <c r="E118" i="12"/>
  <c r="G118" i="12"/>
  <c r="Q987" i="12"/>
  <c r="G951" i="12"/>
  <c r="O951" i="12"/>
  <c r="B951" i="12"/>
  <c r="J951" i="12"/>
  <c r="I951" i="12"/>
  <c r="H951" i="12"/>
  <c r="F951" i="12"/>
  <c r="E951" i="12"/>
  <c r="A951" i="12"/>
  <c r="H923" i="12"/>
  <c r="Q959" i="12"/>
  <c r="E923" i="12"/>
  <c r="O923" i="12"/>
  <c r="B923" i="12"/>
  <c r="J923" i="12"/>
  <c r="A923" i="12"/>
  <c r="I923" i="12"/>
  <c r="G923" i="12"/>
  <c r="F923" i="12"/>
  <c r="Q816" i="12"/>
  <c r="I780" i="12"/>
  <c r="A780" i="12"/>
  <c r="G780" i="12"/>
  <c r="F780" i="12"/>
  <c r="E780" i="12"/>
  <c r="O780" i="12"/>
  <c r="J780" i="12"/>
  <c r="H780" i="12"/>
  <c r="B780" i="12"/>
  <c r="E161" i="12"/>
  <c r="O161" i="12"/>
  <c r="G161" i="12"/>
  <c r="F161" i="12"/>
  <c r="Q197" i="12"/>
  <c r="J161" i="12"/>
  <c r="I161" i="12"/>
  <c r="H161" i="12"/>
  <c r="A161" i="12"/>
  <c r="B161" i="12"/>
  <c r="Q253" i="12"/>
  <c r="G217" i="12"/>
  <c r="O217" i="12"/>
  <c r="B217" i="12"/>
  <c r="J217" i="12"/>
  <c r="A217" i="12"/>
  <c r="F217" i="12"/>
  <c r="E217" i="12"/>
  <c r="I217" i="12"/>
  <c r="H217" i="12"/>
  <c r="O420" i="12"/>
  <c r="J420" i="12"/>
  <c r="B420" i="12"/>
  <c r="I420" i="12"/>
  <c r="H420" i="12"/>
  <c r="G420" i="12"/>
  <c r="Q456" i="12"/>
  <c r="F420" i="12"/>
  <c r="E420" i="12"/>
  <c r="A420" i="12"/>
  <c r="Q780" i="12"/>
  <c r="O744" i="12"/>
  <c r="J744" i="12"/>
  <c r="B744" i="12"/>
  <c r="I744" i="12"/>
  <c r="A744" i="12"/>
  <c r="H744" i="12"/>
  <c r="G744" i="12"/>
  <c r="F744" i="12"/>
  <c r="E744" i="12"/>
  <c r="H2" i="12"/>
  <c r="G2" i="12"/>
  <c r="Q2" i="12"/>
  <c r="E2" i="12"/>
  <c r="J2" i="12"/>
  <c r="B2" i="12"/>
  <c r="Q38" i="12"/>
  <c r="I2" i="12"/>
  <c r="A2" i="12"/>
  <c r="O2" i="12"/>
  <c r="E235" i="12"/>
  <c r="O235" i="12"/>
  <c r="I235" i="12"/>
  <c r="A235" i="12"/>
  <c r="G235" i="12"/>
  <c r="F235" i="12"/>
  <c r="B235" i="12"/>
  <c r="Q271" i="12"/>
  <c r="J235" i="12"/>
  <c r="H235" i="12"/>
  <c r="Q210" i="12"/>
  <c r="O174" i="12"/>
  <c r="J174" i="12"/>
  <c r="B174" i="12"/>
  <c r="F174" i="12"/>
  <c r="E174" i="12"/>
  <c r="I174" i="12"/>
  <c r="H174" i="12"/>
  <c r="A174" i="12"/>
  <c r="G174" i="12"/>
  <c r="Q790" i="12"/>
  <c r="G754" i="12"/>
  <c r="F754" i="12"/>
  <c r="H754" i="12"/>
  <c r="E754" i="12"/>
  <c r="B754" i="12"/>
  <c r="O754" i="12"/>
  <c r="A754" i="12"/>
  <c r="J754" i="12"/>
  <c r="I754" i="12"/>
  <c r="H66" i="12"/>
  <c r="G66" i="12"/>
  <c r="F66" i="12"/>
  <c r="E66" i="12"/>
  <c r="J66" i="12"/>
  <c r="B66" i="12"/>
  <c r="Q102" i="12"/>
  <c r="I66" i="12"/>
  <c r="A66" i="12"/>
  <c r="O66" i="12"/>
  <c r="Q668" i="12"/>
  <c r="O632" i="12"/>
  <c r="J632" i="12"/>
  <c r="B632" i="12"/>
  <c r="I632" i="12"/>
  <c r="A632" i="12"/>
  <c r="H632" i="12"/>
  <c r="G632" i="12"/>
  <c r="E632" i="12"/>
  <c r="F632" i="12"/>
  <c r="O179" i="12"/>
  <c r="J179" i="12"/>
  <c r="B179" i="12"/>
  <c r="I179" i="12"/>
  <c r="A179" i="12"/>
  <c r="E179" i="12"/>
  <c r="Q215" i="12"/>
  <c r="H179" i="12"/>
  <c r="G179" i="12"/>
  <c r="F179" i="12"/>
  <c r="F777" i="12"/>
  <c r="E777" i="12"/>
  <c r="O777" i="12"/>
  <c r="J777" i="12"/>
  <c r="Q813" i="12"/>
  <c r="I777" i="12"/>
  <c r="H777" i="12"/>
  <c r="G777" i="12"/>
  <c r="B777" i="12"/>
  <c r="A777" i="12"/>
  <c r="Q150" i="12"/>
  <c r="H114" i="12"/>
  <c r="G114" i="12"/>
  <c r="F114" i="12"/>
  <c r="E114" i="12"/>
  <c r="J114" i="12"/>
  <c r="B114" i="12"/>
  <c r="I114" i="12"/>
  <c r="A114" i="12"/>
  <c r="O114" i="12"/>
  <c r="G468" i="12"/>
  <c r="E468" i="12"/>
  <c r="O468" i="12"/>
  <c r="J468" i="12"/>
  <c r="B468" i="12"/>
  <c r="Q504" i="12"/>
  <c r="H468" i="12"/>
  <c r="F468" i="12"/>
  <c r="A468" i="12"/>
  <c r="I468" i="12"/>
  <c r="O701" i="12"/>
  <c r="J701" i="12"/>
  <c r="B701" i="12"/>
  <c r="Q737" i="12"/>
  <c r="I701" i="12"/>
  <c r="A701" i="12"/>
  <c r="H701" i="12"/>
  <c r="G701" i="12"/>
  <c r="F701" i="12"/>
  <c r="E701" i="12"/>
  <c r="Q437" i="12"/>
  <c r="J401" i="12"/>
  <c r="B401" i="12"/>
  <c r="I401" i="12"/>
  <c r="A401" i="12"/>
  <c r="H401" i="12"/>
  <c r="G401" i="12"/>
  <c r="F401" i="12"/>
  <c r="E401" i="12"/>
  <c r="O401" i="12"/>
  <c r="Q881" i="12"/>
  <c r="J845" i="12"/>
  <c r="B845" i="12"/>
  <c r="I845" i="12"/>
  <c r="A845" i="12"/>
  <c r="H845" i="12"/>
  <c r="G845" i="12"/>
  <c r="F845" i="12"/>
  <c r="E845" i="12"/>
  <c r="O845" i="12"/>
  <c r="O539" i="12"/>
  <c r="J539" i="12"/>
  <c r="B539" i="12"/>
  <c r="I539" i="12"/>
  <c r="A539" i="12"/>
  <c r="H539" i="12"/>
  <c r="Q575" i="12"/>
  <c r="G539" i="12"/>
  <c r="F539" i="12"/>
  <c r="E539" i="12"/>
  <c r="E816" i="12"/>
  <c r="O816" i="12"/>
  <c r="J816" i="12"/>
  <c r="B816" i="12"/>
  <c r="Q852" i="12"/>
  <c r="I816" i="12"/>
  <c r="A816" i="12"/>
  <c r="H816" i="12"/>
  <c r="G816" i="12"/>
  <c r="F816" i="12"/>
  <c r="Q731" i="12"/>
  <c r="H695" i="12"/>
  <c r="G695" i="12"/>
  <c r="F695" i="12"/>
  <c r="E695" i="12"/>
  <c r="A695" i="12"/>
  <c r="O695" i="12"/>
  <c r="J695" i="12"/>
  <c r="I695" i="12"/>
  <c r="B695" i="12"/>
  <c r="F140" i="12"/>
  <c r="Q176" i="12"/>
  <c r="E140" i="12"/>
  <c r="O140" i="12"/>
  <c r="J140" i="12"/>
  <c r="B140" i="12"/>
  <c r="H140" i="12"/>
  <c r="G140" i="12"/>
  <c r="I140" i="12"/>
  <c r="A140" i="12"/>
  <c r="Q838" i="12"/>
  <c r="O802" i="12"/>
  <c r="J802" i="12"/>
  <c r="B802" i="12"/>
  <c r="I802" i="12"/>
  <c r="A802" i="12"/>
  <c r="H802" i="12"/>
  <c r="G802" i="12"/>
  <c r="F802" i="12"/>
  <c r="E802" i="12"/>
  <c r="O835" i="12"/>
  <c r="F835" i="12"/>
  <c r="E835" i="12"/>
  <c r="B835" i="12"/>
  <c r="A835" i="12"/>
  <c r="Q871" i="12"/>
  <c r="J835" i="12"/>
  <c r="I835" i="12"/>
  <c r="H835" i="12"/>
  <c r="G835" i="12"/>
  <c r="Q105" i="12"/>
  <c r="I69" i="12"/>
  <c r="A69" i="12"/>
  <c r="H69" i="12"/>
  <c r="G69" i="12"/>
  <c r="F69" i="12"/>
  <c r="E69" i="12"/>
  <c r="O69" i="12"/>
  <c r="J69" i="12"/>
  <c r="B69" i="12"/>
  <c r="E494" i="12"/>
  <c r="O494" i="12"/>
  <c r="J494" i="12"/>
  <c r="B494" i="12"/>
  <c r="Q530" i="12"/>
  <c r="I494" i="12"/>
  <c r="A494" i="12"/>
  <c r="H494" i="12"/>
  <c r="G494" i="12"/>
  <c r="F494" i="12"/>
  <c r="H841" i="12"/>
  <c r="F841" i="12"/>
  <c r="Q877" i="12"/>
  <c r="E841" i="12"/>
  <c r="J841" i="12"/>
  <c r="I841" i="12"/>
  <c r="G841" i="12"/>
  <c r="B841" i="12"/>
  <c r="A841" i="12"/>
  <c r="O841" i="12"/>
  <c r="G55" i="12"/>
  <c r="F55" i="12"/>
  <c r="E55" i="12"/>
  <c r="O55" i="12"/>
  <c r="Q91" i="12"/>
  <c r="I55" i="12"/>
  <c r="A55" i="12"/>
  <c r="H55" i="12"/>
  <c r="J55" i="12"/>
  <c r="B55" i="12"/>
  <c r="H915" i="12"/>
  <c r="I915" i="12"/>
  <c r="Q951" i="12"/>
  <c r="E915" i="12"/>
  <c r="A915" i="12"/>
  <c r="O915" i="12"/>
  <c r="G915" i="12"/>
  <c r="F915" i="12"/>
  <c r="J915" i="12"/>
  <c r="B915" i="12"/>
  <c r="O456" i="12"/>
  <c r="Q492" i="12"/>
  <c r="I456" i="12"/>
  <c r="A456" i="12"/>
  <c r="G456" i="12"/>
  <c r="F456" i="12"/>
  <c r="B456" i="12"/>
  <c r="J456" i="12"/>
  <c r="H456" i="12"/>
  <c r="E456" i="12"/>
  <c r="E243" i="12"/>
  <c r="O243" i="12"/>
  <c r="I243" i="12"/>
  <c r="A243" i="12"/>
  <c r="Q279" i="12"/>
  <c r="F243" i="12"/>
  <c r="B243" i="12"/>
  <c r="H243" i="12"/>
  <c r="G243" i="12"/>
  <c r="J243" i="12"/>
  <c r="J929" i="12"/>
  <c r="B929" i="12"/>
  <c r="I929" i="12"/>
  <c r="F929" i="12"/>
  <c r="Q965" i="12"/>
  <c r="E929" i="12"/>
  <c r="H929" i="12"/>
  <c r="G929" i="12"/>
  <c r="A929" i="12"/>
  <c r="O929" i="12"/>
  <c r="O651" i="12"/>
  <c r="Q687" i="12"/>
  <c r="I651" i="12"/>
  <c r="A651" i="12"/>
  <c r="H651" i="12"/>
  <c r="J651" i="12"/>
  <c r="G651" i="12"/>
  <c r="F651" i="12"/>
  <c r="E651" i="12"/>
  <c r="B651" i="12"/>
  <c r="J525" i="12"/>
  <c r="B525" i="12"/>
  <c r="Q561" i="12"/>
  <c r="I525" i="12"/>
  <c r="A525" i="12"/>
  <c r="H525" i="12"/>
  <c r="G525" i="12"/>
  <c r="F525" i="12"/>
  <c r="E525" i="12"/>
  <c r="O525" i="12"/>
  <c r="H254" i="12"/>
  <c r="G254" i="12"/>
  <c r="F254" i="12"/>
  <c r="Q290" i="12"/>
  <c r="J254" i="12"/>
  <c r="B254" i="12"/>
  <c r="O254" i="12"/>
  <c r="I254" i="12"/>
  <c r="E254" i="12"/>
  <c r="A254" i="12"/>
  <c r="E689" i="12"/>
  <c r="O689" i="12"/>
  <c r="J689" i="12"/>
  <c r="B689" i="12"/>
  <c r="G689" i="12"/>
  <c r="F689" i="12"/>
  <c r="A689" i="12"/>
  <c r="Q725" i="12"/>
  <c r="I689" i="12"/>
  <c r="H689" i="12"/>
  <c r="O916" i="12"/>
  <c r="E916" i="12"/>
  <c r="J916" i="12"/>
  <c r="A916" i="12"/>
  <c r="I916" i="12"/>
  <c r="B916" i="12"/>
  <c r="Q952" i="12"/>
  <c r="H916" i="12"/>
  <c r="G916" i="12"/>
  <c r="F916" i="12"/>
  <c r="H551" i="12"/>
  <c r="G551" i="12"/>
  <c r="F551" i="12"/>
  <c r="E551" i="12"/>
  <c r="Q587" i="12"/>
  <c r="O551" i="12"/>
  <c r="J551" i="12"/>
  <c r="B551" i="12"/>
  <c r="I551" i="12"/>
  <c r="A551" i="12"/>
  <c r="Q322" i="12"/>
  <c r="G286" i="12"/>
  <c r="E286" i="12"/>
  <c r="J286" i="12"/>
  <c r="I286" i="12"/>
  <c r="H286" i="12"/>
  <c r="F286" i="12"/>
  <c r="A286" i="12"/>
  <c r="O286" i="12"/>
  <c r="B286" i="12"/>
  <c r="G540" i="12"/>
  <c r="F540" i="12"/>
  <c r="Q576" i="12"/>
  <c r="E540" i="12"/>
  <c r="O540" i="12"/>
  <c r="J540" i="12"/>
  <c r="B540" i="12"/>
  <c r="I540" i="12"/>
  <c r="A540" i="12"/>
  <c r="H540" i="12"/>
  <c r="O778" i="12"/>
  <c r="Q814" i="12"/>
  <c r="I778" i="12"/>
  <c r="A778" i="12"/>
  <c r="H778" i="12"/>
  <c r="G778" i="12"/>
  <c r="F778" i="12"/>
  <c r="B778" i="12"/>
  <c r="J778" i="12"/>
  <c r="E778" i="12"/>
  <c r="F779" i="12"/>
  <c r="O779" i="12"/>
  <c r="J779" i="12"/>
  <c r="B779" i="12"/>
  <c r="Q815" i="12"/>
  <c r="I779" i="12"/>
  <c r="A779" i="12"/>
  <c r="H779" i="12"/>
  <c r="G779" i="12"/>
  <c r="E779" i="12"/>
  <c r="H90" i="12"/>
  <c r="G90" i="12"/>
  <c r="F90" i="12"/>
  <c r="E90" i="12"/>
  <c r="J90" i="12"/>
  <c r="B90" i="12"/>
  <c r="Q126" i="12"/>
  <c r="I90" i="12"/>
  <c r="A90" i="12"/>
  <c r="O90" i="12"/>
  <c r="G484" i="12"/>
  <c r="F484" i="12"/>
  <c r="E484" i="12"/>
  <c r="O484" i="12"/>
  <c r="J484" i="12"/>
  <c r="B484" i="12"/>
  <c r="Q520" i="12"/>
  <c r="A484" i="12"/>
  <c r="I484" i="12"/>
  <c r="H484" i="12"/>
  <c r="O717" i="12"/>
  <c r="J717" i="12"/>
  <c r="B717" i="12"/>
  <c r="I717" i="12"/>
  <c r="A717" i="12"/>
  <c r="H717" i="12"/>
  <c r="G717" i="12"/>
  <c r="F717" i="12"/>
  <c r="Q753" i="12"/>
  <c r="E717" i="12"/>
  <c r="J313" i="12"/>
  <c r="B313" i="12"/>
  <c r="Q349" i="12"/>
  <c r="H313" i="12"/>
  <c r="F313" i="12"/>
  <c r="E313" i="12"/>
  <c r="G313" i="12"/>
  <c r="A313" i="12"/>
  <c r="O313" i="12"/>
  <c r="I313" i="12"/>
  <c r="J976" i="12"/>
  <c r="B976" i="12"/>
  <c r="H976" i="12"/>
  <c r="G976" i="12"/>
  <c r="F976" i="12"/>
  <c r="O976" i="12"/>
  <c r="I976" i="12"/>
  <c r="E976" i="12"/>
  <c r="A976" i="12"/>
  <c r="E137" i="12"/>
  <c r="O137" i="12"/>
  <c r="J137" i="12"/>
  <c r="B137" i="12"/>
  <c r="I137" i="12"/>
  <c r="A137" i="12"/>
  <c r="G137" i="12"/>
  <c r="Q173" i="12"/>
  <c r="F137" i="12"/>
  <c r="H137" i="12"/>
  <c r="I958" i="12"/>
  <c r="A958" i="12"/>
  <c r="G958" i="12"/>
  <c r="O958" i="12"/>
  <c r="J958" i="12"/>
  <c r="H958" i="12"/>
  <c r="F958" i="12"/>
  <c r="E958" i="12"/>
  <c r="B958" i="12"/>
  <c r="Q994" i="12"/>
  <c r="J240" i="12"/>
  <c r="B240" i="12"/>
  <c r="H240" i="12"/>
  <c r="Q276" i="12"/>
  <c r="F240" i="12"/>
  <c r="E240" i="12"/>
  <c r="A240" i="12"/>
  <c r="I240" i="12"/>
  <c r="G240" i="12"/>
  <c r="O240" i="12"/>
  <c r="I538" i="12"/>
  <c r="A538" i="12"/>
  <c r="Q574" i="12"/>
  <c r="H538" i="12"/>
  <c r="G538" i="12"/>
  <c r="F538" i="12"/>
  <c r="E538" i="12"/>
  <c r="O538" i="12"/>
  <c r="J538" i="12"/>
  <c r="B538" i="12"/>
  <c r="J303" i="12"/>
  <c r="B303" i="12"/>
  <c r="Q339" i="12"/>
  <c r="H303" i="12"/>
  <c r="G303" i="12"/>
  <c r="F303" i="12"/>
  <c r="E303" i="12"/>
  <c r="A303" i="12"/>
  <c r="O303" i="12"/>
  <c r="I303" i="12"/>
  <c r="Q97" i="12"/>
  <c r="I61" i="12"/>
  <c r="A61" i="12"/>
  <c r="H61" i="12"/>
  <c r="G61" i="12"/>
  <c r="F61" i="12"/>
  <c r="E61" i="12"/>
  <c r="O61" i="12"/>
  <c r="J61" i="12"/>
  <c r="B61" i="12"/>
  <c r="E486" i="12"/>
  <c r="O486" i="12"/>
  <c r="J486" i="12"/>
  <c r="B486" i="12"/>
  <c r="Q522" i="12"/>
  <c r="I486" i="12"/>
  <c r="A486" i="12"/>
  <c r="H486" i="12"/>
  <c r="G486" i="12"/>
  <c r="F486" i="12"/>
  <c r="H831" i="12"/>
  <c r="G831" i="12"/>
  <c r="B831" i="12"/>
  <c r="Q867" i="12"/>
  <c r="O831" i="12"/>
  <c r="A831" i="12"/>
  <c r="J831" i="12"/>
  <c r="I831" i="12"/>
  <c r="F831" i="12"/>
  <c r="E831" i="12"/>
  <c r="F718" i="12"/>
  <c r="E718" i="12"/>
  <c r="Q754" i="12"/>
  <c r="O718" i="12"/>
  <c r="J718" i="12"/>
  <c r="B718" i="12"/>
  <c r="I718" i="12"/>
  <c r="A718" i="12"/>
  <c r="H718" i="12"/>
  <c r="G718" i="12"/>
  <c r="E987" i="12"/>
  <c r="O987" i="12"/>
  <c r="B987" i="12"/>
  <c r="I987" i="12"/>
  <c r="G987" i="12"/>
  <c r="J987" i="12"/>
  <c r="H987" i="12"/>
  <c r="F987" i="12"/>
  <c r="A987" i="12"/>
  <c r="F692" i="12"/>
  <c r="E692" i="12"/>
  <c r="O692" i="12"/>
  <c r="J692" i="12"/>
  <c r="Q728" i="12"/>
  <c r="I692" i="12"/>
  <c r="H692" i="12"/>
  <c r="B692" i="12"/>
  <c r="G692" i="12"/>
  <c r="A692" i="12"/>
  <c r="Q201" i="12"/>
  <c r="I165" i="12"/>
  <c r="A165" i="12"/>
  <c r="H165" i="12"/>
  <c r="G165" i="12"/>
  <c r="O165" i="12"/>
  <c r="J165" i="12"/>
  <c r="B165" i="12"/>
  <c r="F165" i="12"/>
  <c r="E165" i="12"/>
  <c r="O383" i="12"/>
  <c r="J383" i="12"/>
  <c r="B383" i="12"/>
  <c r="I383" i="12"/>
  <c r="A383" i="12"/>
  <c r="H383" i="12"/>
  <c r="G383" i="12"/>
  <c r="F383" i="12"/>
  <c r="E383" i="12"/>
  <c r="Q419" i="12"/>
  <c r="F676" i="12"/>
  <c r="E676" i="12"/>
  <c r="O676" i="12"/>
  <c r="J676" i="12"/>
  <c r="I676" i="12"/>
  <c r="H676" i="12"/>
  <c r="B676" i="12"/>
  <c r="Q712" i="12"/>
  <c r="G676" i="12"/>
  <c r="A676" i="12"/>
  <c r="O899" i="12"/>
  <c r="J899" i="12"/>
  <c r="B899" i="12"/>
  <c r="A899" i="12"/>
  <c r="Q935" i="12"/>
  <c r="H899" i="12"/>
  <c r="G899" i="12"/>
  <c r="F899" i="12"/>
  <c r="E899" i="12"/>
  <c r="I899" i="12"/>
  <c r="F196" i="12"/>
  <c r="E196" i="12"/>
  <c r="O196" i="12"/>
  <c r="H196" i="12"/>
  <c r="G196" i="12"/>
  <c r="B196" i="12"/>
  <c r="A196" i="12"/>
  <c r="Q232" i="12"/>
  <c r="J196" i="12"/>
  <c r="I196" i="12"/>
  <c r="O316" i="12"/>
  <c r="Q352" i="12"/>
  <c r="I316" i="12"/>
  <c r="A316" i="12"/>
  <c r="G316" i="12"/>
  <c r="F316" i="12"/>
  <c r="E316" i="12"/>
  <c r="J316" i="12"/>
  <c r="H316" i="12"/>
  <c r="B316" i="12"/>
  <c r="I926" i="12"/>
  <c r="A926" i="12"/>
  <c r="H926" i="12"/>
  <c r="G926" i="12"/>
  <c r="B926" i="12"/>
  <c r="O926" i="12"/>
  <c r="J926" i="12"/>
  <c r="F926" i="12"/>
  <c r="Q962" i="12"/>
  <c r="E926" i="12"/>
  <c r="Q278" i="12"/>
  <c r="J242" i="12"/>
  <c r="B242" i="12"/>
  <c r="H242" i="12"/>
  <c r="F242" i="12"/>
  <c r="E242" i="12"/>
  <c r="A242" i="12"/>
  <c r="I242" i="12"/>
  <c r="G242" i="12"/>
  <c r="O242" i="12"/>
  <c r="F702" i="12"/>
  <c r="E702" i="12"/>
  <c r="O702" i="12"/>
  <c r="J702" i="12"/>
  <c r="B702" i="12"/>
  <c r="Q738" i="12"/>
  <c r="I702" i="12"/>
  <c r="A702" i="12"/>
  <c r="H702" i="12"/>
  <c r="G702" i="12"/>
  <c r="E971" i="12"/>
  <c r="O971" i="12"/>
  <c r="I971" i="12"/>
  <c r="G971" i="12"/>
  <c r="A971" i="12"/>
  <c r="J971" i="12"/>
  <c r="H971" i="12"/>
  <c r="F971" i="12"/>
  <c r="B971" i="12"/>
  <c r="O190" i="12"/>
  <c r="J190" i="12"/>
  <c r="B190" i="12"/>
  <c r="I190" i="12"/>
  <c r="A190" i="12"/>
  <c r="F190" i="12"/>
  <c r="Q226" i="12"/>
  <c r="E190" i="12"/>
  <c r="H190" i="12"/>
  <c r="G190" i="12"/>
  <c r="Q808" i="12"/>
  <c r="E772" i="12"/>
  <c r="H772" i="12"/>
  <c r="G772" i="12"/>
  <c r="F772" i="12"/>
  <c r="B772" i="12"/>
  <c r="O772" i="12"/>
  <c r="A772" i="12"/>
  <c r="J772" i="12"/>
  <c r="I772" i="12"/>
  <c r="O997" i="12"/>
  <c r="I997" i="12"/>
  <c r="A997" i="12"/>
  <c r="B997" i="12"/>
  <c r="G997" i="12"/>
  <c r="F997" i="12"/>
  <c r="E997" i="12"/>
  <c r="J997" i="12"/>
  <c r="H997" i="12"/>
  <c r="E963" i="12"/>
  <c r="O963" i="12"/>
  <c r="Q999" i="12"/>
  <c r="A963" i="12"/>
  <c r="H963" i="12"/>
  <c r="B963" i="12"/>
  <c r="J963" i="12"/>
  <c r="I963" i="12"/>
  <c r="G963" i="12"/>
  <c r="F963" i="12"/>
  <c r="J829" i="12"/>
  <c r="B829" i="12"/>
  <c r="Q865" i="12"/>
  <c r="I829" i="12"/>
  <c r="A829" i="12"/>
  <c r="H829" i="12"/>
  <c r="G829" i="12"/>
  <c r="F829" i="12"/>
  <c r="E829" i="12"/>
  <c r="O829" i="12"/>
  <c r="Q159" i="12"/>
  <c r="O123" i="12"/>
  <c r="J123" i="12"/>
  <c r="B123" i="12"/>
  <c r="I123" i="12"/>
  <c r="A123" i="12"/>
  <c r="H123" i="12"/>
  <c r="G123" i="12"/>
  <c r="E123" i="12"/>
  <c r="F123" i="12"/>
  <c r="F188" i="12"/>
  <c r="E188" i="12"/>
  <c r="Q224" i="12"/>
  <c r="O188" i="12"/>
  <c r="H188" i="12"/>
  <c r="G188" i="12"/>
  <c r="J188" i="12"/>
  <c r="I188" i="12"/>
  <c r="B188" i="12"/>
  <c r="A188" i="12"/>
  <c r="Q633" i="12"/>
  <c r="H597" i="12"/>
  <c r="G597" i="12"/>
  <c r="F597" i="12"/>
  <c r="O597" i="12"/>
  <c r="J597" i="12"/>
  <c r="I597" i="12"/>
  <c r="E597" i="12"/>
  <c r="B597" i="12"/>
  <c r="A597" i="12"/>
  <c r="I950" i="12"/>
  <c r="A950" i="12"/>
  <c r="O950" i="12"/>
  <c r="B950" i="12"/>
  <c r="Q986" i="12"/>
  <c r="G950" i="12"/>
  <c r="F950" i="12"/>
  <c r="J950" i="12"/>
  <c r="H950" i="12"/>
  <c r="E950" i="12"/>
  <c r="Q426" i="12"/>
  <c r="I390" i="12"/>
  <c r="A390" i="12"/>
  <c r="H390" i="12"/>
  <c r="G390" i="12"/>
  <c r="F390" i="12"/>
  <c r="E390" i="12"/>
  <c r="O390" i="12"/>
  <c r="J390" i="12"/>
  <c r="B390" i="12"/>
  <c r="O431" i="12"/>
  <c r="F431" i="12"/>
  <c r="E431" i="12"/>
  <c r="B431" i="12"/>
  <c r="A431" i="12"/>
  <c r="Q467" i="12"/>
  <c r="J431" i="12"/>
  <c r="I431" i="12"/>
  <c r="H431" i="12"/>
  <c r="G431" i="12"/>
  <c r="Q542" i="12"/>
  <c r="I506" i="12"/>
  <c r="A506" i="12"/>
  <c r="H506" i="12"/>
  <c r="G506" i="12"/>
  <c r="F506" i="12"/>
  <c r="E506" i="12"/>
  <c r="O506" i="12"/>
  <c r="B506" i="12"/>
  <c r="J506" i="12"/>
  <c r="H82" i="12"/>
  <c r="G82" i="12"/>
  <c r="F82" i="12"/>
  <c r="E82" i="12"/>
  <c r="J82" i="12"/>
  <c r="B82" i="12"/>
  <c r="Q118" i="12"/>
  <c r="I82" i="12"/>
  <c r="A82" i="12"/>
  <c r="O82" i="12"/>
  <c r="Q914" i="12"/>
  <c r="J878" i="12"/>
  <c r="A878" i="12"/>
  <c r="I878" i="12"/>
  <c r="B878" i="12"/>
  <c r="O878" i="12"/>
  <c r="H878" i="12"/>
  <c r="G878" i="12"/>
  <c r="F878" i="12"/>
  <c r="E878" i="12"/>
  <c r="F405" i="12"/>
  <c r="Q441" i="12"/>
  <c r="E405" i="12"/>
  <c r="O405" i="12"/>
  <c r="J405" i="12"/>
  <c r="B405" i="12"/>
  <c r="I405" i="12"/>
  <c r="A405" i="12"/>
  <c r="H405" i="12"/>
  <c r="G405" i="12"/>
  <c r="Q269" i="12"/>
  <c r="G233" i="12"/>
  <c r="E233" i="12"/>
  <c r="O233" i="12"/>
  <c r="H233" i="12"/>
  <c r="F233" i="12"/>
  <c r="B233" i="12"/>
  <c r="J233" i="12"/>
  <c r="I233" i="12"/>
  <c r="A233" i="12"/>
  <c r="J441" i="12"/>
  <c r="B441" i="12"/>
  <c r="Q477" i="12"/>
  <c r="I441" i="12"/>
  <c r="A441" i="12"/>
  <c r="O441" i="12"/>
  <c r="H441" i="12"/>
  <c r="G441" i="12"/>
  <c r="F441" i="12"/>
  <c r="E441" i="12"/>
  <c r="Q429" i="12"/>
  <c r="J393" i="12"/>
  <c r="B393" i="12"/>
  <c r="I393" i="12"/>
  <c r="A393" i="12"/>
  <c r="H393" i="12"/>
  <c r="G393" i="12"/>
  <c r="F393" i="12"/>
  <c r="E393" i="12"/>
  <c r="O393" i="12"/>
  <c r="H631" i="12"/>
  <c r="G631" i="12"/>
  <c r="F631" i="12"/>
  <c r="E631" i="12"/>
  <c r="Q667" i="12"/>
  <c r="J631" i="12"/>
  <c r="B631" i="12"/>
  <c r="O631" i="12"/>
  <c r="I631" i="12"/>
  <c r="A631" i="12"/>
  <c r="Q981" i="12"/>
  <c r="J945" i="12"/>
  <c r="B945" i="12"/>
  <c r="H945" i="12"/>
  <c r="G945" i="12"/>
  <c r="E945" i="12"/>
  <c r="A945" i="12"/>
  <c r="O945" i="12"/>
  <c r="F945" i="12"/>
  <c r="I945" i="12"/>
  <c r="Q270" i="12"/>
  <c r="J234" i="12"/>
  <c r="B234" i="12"/>
  <c r="H234" i="12"/>
  <c r="F234" i="12"/>
  <c r="G234" i="12"/>
  <c r="E234" i="12"/>
  <c r="O234" i="12"/>
  <c r="I234" i="12"/>
  <c r="A234" i="12"/>
  <c r="O908" i="12"/>
  <c r="H908" i="12"/>
  <c r="E908" i="12"/>
  <c r="B908" i="12"/>
  <c r="A908" i="12"/>
  <c r="Q944" i="12"/>
  <c r="J908" i="12"/>
  <c r="I908" i="12"/>
  <c r="G908" i="12"/>
  <c r="F908" i="12"/>
  <c r="J412" i="12"/>
  <c r="O412" i="12"/>
  <c r="B412" i="12"/>
  <c r="I412" i="12"/>
  <c r="A412" i="12"/>
  <c r="H412" i="12"/>
  <c r="G412" i="12"/>
  <c r="F412" i="12"/>
  <c r="E412" i="12"/>
  <c r="Q448" i="12"/>
  <c r="H18" i="12"/>
  <c r="G18" i="12"/>
  <c r="F18" i="12"/>
  <c r="Q18" i="12"/>
  <c r="E18" i="12"/>
  <c r="J18" i="12"/>
  <c r="B18" i="12"/>
  <c r="Q54" i="12"/>
  <c r="I18" i="12"/>
  <c r="A18" i="12"/>
  <c r="O18" i="12"/>
  <c r="H98" i="12"/>
  <c r="G98" i="12"/>
  <c r="F98" i="12"/>
  <c r="E98" i="12"/>
  <c r="J98" i="12"/>
  <c r="B98" i="12"/>
  <c r="Q134" i="12"/>
  <c r="I98" i="12"/>
  <c r="A98" i="12"/>
  <c r="O98" i="12"/>
  <c r="E580" i="12"/>
  <c r="Q616" i="12"/>
  <c r="I580" i="12"/>
  <c r="H580" i="12"/>
  <c r="G580" i="12"/>
  <c r="F580" i="12"/>
  <c r="O580" i="12"/>
  <c r="B580" i="12"/>
  <c r="J580" i="12"/>
  <c r="A580" i="12"/>
  <c r="H793" i="12"/>
  <c r="F793" i="12"/>
  <c r="E793" i="12"/>
  <c r="Q829" i="12"/>
  <c r="O793" i="12"/>
  <c r="J793" i="12"/>
  <c r="I793" i="12"/>
  <c r="G793" i="12"/>
  <c r="B793" i="12"/>
  <c r="A793" i="12"/>
  <c r="H403" i="12"/>
  <c r="G403" i="12"/>
  <c r="F403" i="12"/>
  <c r="E403" i="12"/>
  <c r="Q439" i="12"/>
  <c r="O403" i="12"/>
  <c r="J403" i="12"/>
  <c r="B403" i="12"/>
  <c r="A403" i="12"/>
  <c r="I403" i="12"/>
  <c r="Q572" i="12"/>
  <c r="O536" i="12"/>
  <c r="J536" i="12"/>
  <c r="B536" i="12"/>
  <c r="I536" i="12"/>
  <c r="A536" i="12"/>
  <c r="H536" i="12"/>
  <c r="G536" i="12"/>
  <c r="F536" i="12"/>
  <c r="E536" i="12"/>
  <c r="O30" i="12"/>
  <c r="J30" i="12"/>
  <c r="B30" i="12"/>
  <c r="Q66" i="12"/>
  <c r="I30" i="12"/>
  <c r="A30" i="12"/>
  <c r="H30" i="12"/>
  <c r="F30" i="12"/>
  <c r="Q30" i="12"/>
  <c r="E30" i="12"/>
  <c r="G30" i="12"/>
  <c r="Q466" i="12"/>
  <c r="I430" i="12"/>
  <c r="A430" i="12"/>
  <c r="H430" i="12"/>
  <c r="G430" i="12"/>
  <c r="F430" i="12"/>
  <c r="E430" i="12"/>
  <c r="B430" i="12"/>
  <c r="O430" i="12"/>
  <c r="J430" i="12"/>
  <c r="Q892" i="12"/>
  <c r="E856" i="12"/>
  <c r="O856" i="12"/>
  <c r="J856" i="12"/>
  <c r="B856" i="12"/>
  <c r="G856" i="12"/>
  <c r="F856" i="12"/>
  <c r="A856" i="12"/>
  <c r="I856" i="12"/>
  <c r="H856" i="12"/>
  <c r="O110" i="12"/>
  <c r="J110" i="12"/>
  <c r="B110" i="12"/>
  <c r="I110" i="12"/>
  <c r="A110" i="12"/>
  <c r="H110" i="12"/>
  <c r="Q146" i="12"/>
  <c r="F110" i="12"/>
  <c r="E110" i="12"/>
  <c r="G110" i="12"/>
  <c r="Q694" i="12"/>
  <c r="H658" i="12"/>
  <c r="G658" i="12"/>
  <c r="F658" i="12"/>
  <c r="E658" i="12"/>
  <c r="J658" i="12"/>
  <c r="I658" i="12"/>
  <c r="B658" i="12"/>
  <c r="O658" i="12"/>
  <c r="A658" i="12"/>
  <c r="Q974" i="12"/>
  <c r="E938" i="12"/>
  <c r="O938" i="12"/>
  <c r="B938" i="12"/>
  <c r="H938" i="12"/>
  <c r="G938" i="12"/>
  <c r="I938" i="12"/>
  <c r="F938" i="12"/>
  <c r="A938" i="12"/>
  <c r="J938" i="12"/>
  <c r="Q167" i="12"/>
  <c r="O131" i="12"/>
  <c r="J131" i="12"/>
  <c r="B131" i="12"/>
  <c r="I131" i="12"/>
  <c r="A131" i="12"/>
  <c r="H131" i="12"/>
  <c r="G131" i="12"/>
  <c r="E131" i="12"/>
  <c r="F131" i="12"/>
  <c r="E362" i="12"/>
  <c r="O362" i="12"/>
  <c r="J362" i="12"/>
  <c r="B362" i="12"/>
  <c r="Q398" i="12"/>
  <c r="I362" i="12"/>
  <c r="A362" i="12"/>
  <c r="H362" i="12"/>
  <c r="G362" i="12"/>
  <c r="F362" i="12"/>
  <c r="J672" i="12"/>
  <c r="B672" i="12"/>
  <c r="Q708" i="12"/>
  <c r="I672" i="12"/>
  <c r="A672" i="12"/>
  <c r="H672" i="12"/>
  <c r="G672" i="12"/>
  <c r="F672" i="12"/>
  <c r="O672" i="12"/>
  <c r="E672" i="12"/>
  <c r="J160" i="12"/>
  <c r="B160" i="12"/>
  <c r="Q196" i="12"/>
  <c r="I160" i="12"/>
  <c r="A160" i="12"/>
  <c r="H160" i="12"/>
  <c r="O160" i="12"/>
  <c r="G160" i="12"/>
  <c r="F160" i="12"/>
  <c r="E160" i="12"/>
  <c r="F710" i="12"/>
  <c r="Q746" i="12"/>
  <c r="E710" i="12"/>
  <c r="O710" i="12"/>
  <c r="J710" i="12"/>
  <c r="B710" i="12"/>
  <c r="I710" i="12"/>
  <c r="A710" i="12"/>
  <c r="H710" i="12"/>
  <c r="G710" i="12"/>
  <c r="E979" i="12"/>
  <c r="O979" i="12"/>
  <c r="A979" i="12"/>
  <c r="J979" i="12"/>
  <c r="G979" i="12"/>
  <c r="H979" i="12"/>
  <c r="B979" i="12"/>
  <c r="I979" i="12"/>
  <c r="F979" i="12"/>
  <c r="O198" i="12"/>
  <c r="J198" i="12"/>
  <c r="B198" i="12"/>
  <c r="I198" i="12"/>
  <c r="A198" i="12"/>
  <c r="F198" i="12"/>
  <c r="E198" i="12"/>
  <c r="H198" i="12"/>
  <c r="G198" i="12"/>
  <c r="Q234" i="12"/>
  <c r="Q833" i="12"/>
  <c r="J797" i="12"/>
  <c r="B797" i="12"/>
  <c r="I797" i="12"/>
  <c r="A797" i="12"/>
  <c r="H797" i="12"/>
  <c r="G797" i="12"/>
  <c r="O797" i="12"/>
  <c r="F797" i="12"/>
  <c r="E797" i="12"/>
  <c r="J603" i="12"/>
  <c r="B603" i="12"/>
  <c r="Q639" i="12"/>
  <c r="I603" i="12"/>
  <c r="A603" i="12"/>
  <c r="H603" i="12"/>
  <c r="F603" i="12"/>
  <c r="O603" i="12"/>
  <c r="G603" i="12"/>
  <c r="E603" i="12"/>
  <c r="O155" i="12"/>
  <c r="J155" i="12"/>
  <c r="B155" i="12"/>
  <c r="Q191" i="12"/>
  <c r="I155" i="12"/>
  <c r="A155" i="12"/>
  <c r="E155" i="12"/>
  <c r="H155" i="12"/>
  <c r="G155" i="12"/>
  <c r="F155" i="12"/>
  <c r="H487" i="12"/>
  <c r="G487" i="12"/>
  <c r="F487" i="12"/>
  <c r="E487" i="12"/>
  <c r="O487" i="12"/>
  <c r="Q523" i="12"/>
  <c r="J487" i="12"/>
  <c r="I487" i="12"/>
  <c r="B487" i="12"/>
  <c r="A487" i="12"/>
  <c r="E707" i="12"/>
  <c r="O707" i="12"/>
  <c r="J707" i="12"/>
  <c r="B707" i="12"/>
  <c r="Q743" i="12"/>
  <c r="I707" i="12"/>
  <c r="A707" i="12"/>
  <c r="H707" i="12"/>
  <c r="G707" i="12"/>
  <c r="F707" i="12"/>
  <c r="H26" i="12"/>
  <c r="G26" i="12"/>
  <c r="F26" i="12"/>
  <c r="Q26" i="12"/>
  <c r="E26" i="12"/>
  <c r="J26" i="12"/>
  <c r="B26" i="12"/>
  <c r="Q62" i="12"/>
  <c r="I26" i="12"/>
  <c r="A26" i="12"/>
  <c r="O26" i="12"/>
  <c r="H419" i="12"/>
  <c r="G419" i="12"/>
  <c r="B419" i="12"/>
  <c r="O419" i="12"/>
  <c r="A419" i="12"/>
  <c r="Q455" i="12"/>
  <c r="J419" i="12"/>
  <c r="I419" i="12"/>
  <c r="F419" i="12"/>
  <c r="E419" i="12"/>
  <c r="G476" i="12"/>
  <c r="F476" i="12"/>
  <c r="E476" i="12"/>
  <c r="O476" i="12"/>
  <c r="J476" i="12"/>
  <c r="B476" i="12"/>
  <c r="Q512" i="12"/>
  <c r="I476" i="12"/>
  <c r="H476" i="12"/>
  <c r="A476" i="12"/>
  <c r="O709" i="12"/>
  <c r="J709" i="12"/>
  <c r="B709" i="12"/>
  <c r="I709" i="12"/>
  <c r="A709" i="12"/>
  <c r="H709" i="12"/>
  <c r="Q745" i="12"/>
  <c r="G709" i="12"/>
  <c r="F709" i="12"/>
  <c r="E709" i="12"/>
  <c r="G838" i="12"/>
  <c r="E838" i="12"/>
  <c r="J838" i="12"/>
  <c r="I838" i="12"/>
  <c r="H838" i="12"/>
  <c r="F838" i="12"/>
  <c r="B838" i="12"/>
  <c r="Q874" i="12"/>
  <c r="O838" i="12"/>
  <c r="A838" i="12"/>
  <c r="Q148" i="12"/>
  <c r="J112" i="12"/>
  <c r="B112" i="12"/>
  <c r="I112" i="12"/>
  <c r="A112" i="12"/>
  <c r="H112" i="12"/>
  <c r="G112" i="12"/>
  <c r="F112" i="12"/>
  <c r="O112" i="12"/>
  <c r="E112" i="12"/>
  <c r="O213" i="12"/>
  <c r="Q249" i="12"/>
  <c r="J213" i="12"/>
  <c r="A213" i="12"/>
  <c r="I213" i="12"/>
  <c r="H213" i="12"/>
  <c r="G213" i="12"/>
  <c r="B213" i="12"/>
  <c r="F213" i="12"/>
  <c r="E213" i="12"/>
  <c r="F529" i="12"/>
  <c r="E529" i="12"/>
  <c r="O529" i="12"/>
  <c r="J529" i="12"/>
  <c r="B529" i="12"/>
  <c r="Q565" i="12"/>
  <c r="I529" i="12"/>
  <c r="A529" i="12"/>
  <c r="H529" i="12"/>
  <c r="G529" i="12"/>
  <c r="J839" i="12"/>
  <c r="B839" i="12"/>
  <c r="Q875" i="12"/>
  <c r="H839" i="12"/>
  <c r="G839" i="12"/>
  <c r="O839" i="12"/>
  <c r="I839" i="12"/>
  <c r="F839" i="12"/>
  <c r="E839" i="12"/>
  <c r="A839" i="12"/>
  <c r="J433" i="12"/>
  <c r="B433" i="12"/>
  <c r="Q469" i="12"/>
  <c r="I433" i="12"/>
  <c r="A433" i="12"/>
  <c r="O433" i="12"/>
  <c r="H433" i="12"/>
  <c r="G433" i="12"/>
  <c r="F433" i="12"/>
  <c r="E433" i="12"/>
  <c r="Q338" i="12"/>
  <c r="G302" i="12"/>
  <c r="E302" i="12"/>
  <c r="H302" i="12"/>
  <c r="F302" i="12"/>
  <c r="B302" i="12"/>
  <c r="A302" i="12"/>
  <c r="J302" i="12"/>
  <c r="I302" i="12"/>
  <c r="O302" i="12"/>
  <c r="F607" i="12"/>
  <c r="E607" i="12"/>
  <c r="Q643" i="12"/>
  <c r="J607" i="12"/>
  <c r="B607" i="12"/>
  <c r="I607" i="12"/>
  <c r="H607" i="12"/>
  <c r="G607" i="12"/>
  <c r="A607" i="12"/>
  <c r="O607" i="12"/>
  <c r="H271" i="12"/>
  <c r="G271" i="12"/>
  <c r="F271" i="12"/>
  <c r="E271" i="12"/>
  <c r="Q307" i="12"/>
  <c r="J271" i="12"/>
  <c r="A271" i="12"/>
  <c r="I271" i="12"/>
  <c r="B271" i="12"/>
  <c r="O271" i="12"/>
  <c r="G524" i="12"/>
  <c r="F524" i="12"/>
  <c r="E524" i="12"/>
  <c r="O524" i="12"/>
  <c r="J524" i="12"/>
  <c r="B524" i="12"/>
  <c r="Q560" i="12"/>
  <c r="I524" i="12"/>
  <c r="A524" i="12"/>
  <c r="H524" i="12"/>
  <c r="F751" i="12"/>
  <c r="E751" i="12"/>
  <c r="Q787" i="12"/>
  <c r="B751" i="12"/>
  <c r="O751" i="12"/>
  <c r="A751" i="12"/>
  <c r="J751" i="12"/>
  <c r="I751" i="12"/>
  <c r="H751" i="12"/>
  <c r="G751" i="12"/>
  <c r="H10" i="12"/>
  <c r="G10" i="12"/>
  <c r="F10" i="12"/>
  <c r="Q10" i="12"/>
  <c r="E10" i="12"/>
  <c r="J10" i="12"/>
  <c r="B10" i="12"/>
  <c r="Q46" i="12"/>
  <c r="I10" i="12"/>
  <c r="A10" i="12"/>
  <c r="O10" i="12"/>
  <c r="I257" i="12"/>
  <c r="A257" i="12"/>
  <c r="H257" i="12"/>
  <c r="G257" i="12"/>
  <c r="E257" i="12"/>
  <c r="Q293" i="12"/>
  <c r="O257" i="12"/>
  <c r="J257" i="12"/>
  <c r="F257" i="12"/>
  <c r="B257" i="12"/>
  <c r="G360" i="12"/>
  <c r="F360" i="12"/>
  <c r="E360" i="12"/>
  <c r="O360" i="12"/>
  <c r="J360" i="12"/>
  <c r="B360" i="12"/>
  <c r="Q396" i="12"/>
  <c r="I360" i="12"/>
  <c r="A360" i="12"/>
  <c r="H360" i="12"/>
  <c r="Q471" i="12"/>
  <c r="H435" i="12"/>
  <c r="G435" i="12"/>
  <c r="F435" i="12"/>
  <c r="E435" i="12"/>
  <c r="B435" i="12"/>
  <c r="O435" i="12"/>
  <c r="A435" i="12"/>
  <c r="J435" i="12"/>
  <c r="I435" i="12"/>
  <c r="G15" i="12"/>
  <c r="F15" i="12"/>
  <c r="Q15" i="12"/>
  <c r="E15" i="12"/>
  <c r="O15" i="12"/>
  <c r="Q51" i="12"/>
  <c r="I15" i="12"/>
  <c r="A15" i="12"/>
  <c r="H15" i="12"/>
  <c r="J15" i="12"/>
  <c r="B15" i="12"/>
  <c r="F172" i="12"/>
  <c r="E172" i="12"/>
  <c r="H172" i="12"/>
  <c r="Q208" i="12"/>
  <c r="G172" i="12"/>
  <c r="B172" i="12"/>
  <c r="A172" i="12"/>
  <c r="O172" i="12"/>
  <c r="I172" i="12"/>
  <c r="J172" i="12"/>
  <c r="Q297" i="12"/>
  <c r="E261" i="12"/>
  <c r="O261" i="12"/>
  <c r="I261" i="12"/>
  <c r="A261" i="12"/>
  <c r="G261" i="12"/>
  <c r="F261" i="12"/>
  <c r="B261" i="12"/>
  <c r="J261" i="12"/>
  <c r="H261" i="12"/>
  <c r="Q612" i="12"/>
  <c r="I576" i="12"/>
  <c r="A576" i="12"/>
  <c r="F576" i="12"/>
  <c r="E576" i="12"/>
  <c r="O576" i="12"/>
  <c r="B576" i="12"/>
  <c r="J576" i="12"/>
  <c r="H576" i="12"/>
  <c r="G576" i="12"/>
  <c r="O766" i="12"/>
  <c r="J766" i="12"/>
  <c r="B766" i="12"/>
  <c r="I766" i="12"/>
  <c r="H766" i="12"/>
  <c r="G766" i="12"/>
  <c r="F766" i="12"/>
  <c r="E766" i="12"/>
  <c r="Q802" i="12"/>
  <c r="A766" i="12"/>
  <c r="Q243" i="12"/>
  <c r="G207" i="12"/>
  <c r="F207" i="12"/>
  <c r="E207" i="12"/>
  <c r="I207" i="12"/>
  <c r="A207" i="12"/>
  <c r="H207" i="12"/>
  <c r="O207" i="12"/>
  <c r="J207" i="12"/>
  <c r="B207" i="12"/>
  <c r="J872" i="12"/>
  <c r="B872" i="12"/>
  <c r="Q908" i="12"/>
  <c r="H872" i="12"/>
  <c r="F872" i="12"/>
  <c r="E872" i="12"/>
  <c r="G872" i="12"/>
  <c r="A872" i="12"/>
  <c r="O872" i="12"/>
  <c r="I872" i="12"/>
  <c r="Q33" i="12"/>
  <c r="E33" i="12"/>
  <c r="O33" i="12"/>
  <c r="J33" i="12"/>
  <c r="B33" i="12"/>
  <c r="Q69" i="12"/>
  <c r="I33" i="12"/>
  <c r="A33" i="12"/>
  <c r="G33" i="12"/>
  <c r="F33" i="12"/>
  <c r="H33" i="12"/>
  <c r="E280" i="12"/>
  <c r="O280" i="12"/>
  <c r="J280" i="12"/>
  <c r="B280" i="12"/>
  <c r="Q316" i="12"/>
  <c r="I280" i="12"/>
  <c r="H280" i="12"/>
  <c r="G280" i="12"/>
  <c r="F280" i="12"/>
  <c r="A280" i="12"/>
  <c r="Q638" i="12"/>
  <c r="G602" i="12"/>
  <c r="F602" i="12"/>
  <c r="E602" i="12"/>
  <c r="O602" i="12"/>
  <c r="J602" i="12"/>
  <c r="I602" i="12"/>
  <c r="H602" i="12"/>
  <c r="B602" i="12"/>
  <c r="A602" i="12"/>
  <c r="Q702" i="12"/>
  <c r="H666" i="12"/>
  <c r="G666" i="12"/>
  <c r="F666" i="12"/>
  <c r="E666" i="12"/>
  <c r="B666" i="12"/>
  <c r="A666" i="12"/>
  <c r="O666" i="12"/>
  <c r="J666" i="12"/>
  <c r="I666" i="12"/>
  <c r="O593" i="12"/>
  <c r="J593" i="12"/>
  <c r="B593" i="12"/>
  <c r="H593" i="12"/>
  <c r="I593" i="12"/>
  <c r="G593" i="12"/>
  <c r="F593" i="12"/>
  <c r="Q629" i="12"/>
  <c r="E593" i="12"/>
  <c r="A593" i="12"/>
  <c r="G912" i="12"/>
  <c r="O912" i="12"/>
  <c r="B912" i="12"/>
  <c r="H912" i="12"/>
  <c r="F912" i="12"/>
  <c r="J912" i="12"/>
  <c r="I912" i="12"/>
  <c r="E912" i="12"/>
  <c r="A912" i="12"/>
  <c r="Q948" i="12"/>
  <c r="O126" i="12"/>
  <c r="J126" i="12"/>
  <c r="B126" i="12"/>
  <c r="I126" i="12"/>
  <c r="A126" i="12"/>
  <c r="Q162" i="12"/>
  <c r="H126" i="12"/>
  <c r="F126" i="12"/>
  <c r="E126" i="12"/>
  <c r="G126" i="12"/>
  <c r="Q726" i="12"/>
  <c r="H690" i="12"/>
  <c r="G690" i="12"/>
  <c r="F690" i="12"/>
  <c r="E690" i="12"/>
  <c r="J690" i="12"/>
  <c r="I690" i="12"/>
  <c r="B690" i="12"/>
  <c r="A690" i="12"/>
  <c r="O690" i="12"/>
  <c r="F291" i="12"/>
  <c r="O291" i="12"/>
  <c r="I291" i="12"/>
  <c r="Q327" i="12"/>
  <c r="H291" i="12"/>
  <c r="G291" i="12"/>
  <c r="E291" i="12"/>
  <c r="B291" i="12"/>
  <c r="J291" i="12"/>
  <c r="A291" i="12"/>
  <c r="I860" i="12"/>
  <c r="A860" i="12"/>
  <c r="G860" i="12"/>
  <c r="F860" i="12"/>
  <c r="E860" i="12"/>
  <c r="B860" i="12"/>
  <c r="Q896" i="12"/>
  <c r="O860" i="12"/>
  <c r="J860" i="12"/>
  <c r="H860" i="12"/>
  <c r="H178" i="12"/>
  <c r="G178" i="12"/>
  <c r="Q214" i="12"/>
  <c r="F178" i="12"/>
  <c r="J178" i="12"/>
  <c r="B178" i="12"/>
  <c r="I178" i="12"/>
  <c r="A178" i="12"/>
  <c r="O178" i="12"/>
  <c r="E178" i="12"/>
  <c r="F591" i="12"/>
  <c r="B591" i="12"/>
  <c r="O591" i="12"/>
  <c r="A591" i="12"/>
  <c r="J591" i="12"/>
  <c r="I591" i="12"/>
  <c r="Q627" i="12"/>
  <c r="H591" i="12"/>
  <c r="G591" i="12"/>
  <c r="E591" i="12"/>
  <c r="Q658" i="12"/>
  <c r="O622" i="12"/>
  <c r="J622" i="12"/>
  <c r="B622" i="12"/>
  <c r="I622" i="12"/>
  <c r="A622" i="12"/>
  <c r="G622" i="12"/>
  <c r="H622" i="12"/>
  <c r="F622" i="12"/>
  <c r="E622" i="12"/>
  <c r="Q478" i="12"/>
  <c r="E442" i="12"/>
  <c r="O442" i="12"/>
  <c r="A442" i="12"/>
  <c r="J442" i="12"/>
  <c r="I442" i="12"/>
  <c r="H442" i="12"/>
  <c r="G442" i="12"/>
  <c r="F442" i="12"/>
  <c r="B442" i="12"/>
  <c r="J986" i="12"/>
  <c r="B986" i="12"/>
  <c r="H986" i="12"/>
  <c r="F986" i="12"/>
  <c r="E986" i="12"/>
  <c r="A986" i="12"/>
  <c r="O986" i="12"/>
  <c r="G986" i="12"/>
  <c r="I986" i="12"/>
  <c r="Q671" i="12"/>
  <c r="O635" i="12"/>
  <c r="J635" i="12"/>
  <c r="B635" i="12"/>
  <c r="I635" i="12"/>
  <c r="A635" i="12"/>
  <c r="H635" i="12"/>
  <c r="F635" i="12"/>
  <c r="G635" i="12"/>
  <c r="E635" i="12"/>
  <c r="Q280" i="12"/>
  <c r="H244" i="12"/>
  <c r="F244" i="12"/>
  <c r="E244" i="12"/>
  <c r="B244" i="12"/>
  <c r="A244" i="12"/>
  <c r="I244" i="12"/>
  <c r="G244" i="12"/>
  <c r="O244" i="12"/>
  <c r="J244" i="12"/>
  <c r="J541" i="12"/>
  <c r="B541" i="12"/>
  <c r="I541" i="12"/>
  <c r="A541" i="12"/>
  <c r="H541" i="12"/>
  <c r="G541" i="12"/>
  <c r="F541" i="12"/>
  <c r="E541" i="12"/>
  <c r="Q577" i="12"/>
  <c r="O541" i="12"/>
  <c r="Q89" i="12"/>
  <c r="I53" i="12"/>
  <c r="A53" i="12"/>
  <c r="H53" i="12"/>
  <c r="G53" i="12"/>
  <c r="F53" i="12"/>
  <c r="E53" i="12"/>
  <c r="O53" i="12"/>
  <c r="J53" i="12"/>
  <c r="B53" i="12"/>
  <c r="E267" i="12"/>
  <c r="O267" i="12"/>
  <c r="B267" i="12"/>
  <c r="Q303" i="12"/>
  <c r="I267" i="12"/>
  <c r="G267" i="12"/>
  <c r="J267" i="12"/>
  <c r="A267" i="12"/>
  <c r="H267" i="12"/>
  <c r="F267" i="12"/>
  <c r="E478" i="12"/>
  <c r="O478" i="12"/>
  <c r="J478" i="12"/>
  <c r="B478" i="12"/>
  <c r="Q514" i="12"/>
  <c r="I478" i="12"/>
  <c r="A478" i="12"/>
  <c r="H478" i="12"/>
  <c r="G478" i="12"/>
  <c r="F478" i="12"/>
  <c r="I834" i="12"/>
  <c r="A834" i="12"/>
  <c r="Q870" i="12"/>
  <c r="H834" i="12"/>
  <c r="G834" i="12"/>
  <c r="F834" i="12"/>
  <c r="E834" i="12"/>
  <c r="B834" i="12"/>
  <c r="O834" i="12"/>
  <c r="J834" i="12"/>
  <c r="Q288" i="12"/>
  <c r="J252" i="12"/>
  <c r="B252" i="12"/>
  <c r="I252" i="12"/>
  <c r="A252" i="12"/>
  <c r="H252" i="12"/>
  <c r="F252" i="12"/>
  <c r="O252" i="12"/>
  <c r="G252" i="12"/>
  <c r="E252" i="12"/>
  <c r="G782" i="12"/>
  <c r="E782" i="12"/>
  <c r="O782" i="12"/>
  <c r="J782" i="12"/>
  <c r="B782" i="12"/>
  <c r="I782" i="12"/>
  <c r="Q818" i="12"/>
  <c r="H782" i="12"/>
  <c r="F782" i="12"/>
  <c r="A782" i="12"/>
  <c r="G586" i="12"/>
  <c r="O586" i="12"/>
  <c r="B586" i="12"/>
  <c r="J586" i="12"/>
  <c r="A586" i="12"/>
  <c r="Q622" i="12"/>
  <c r="I586" i="12"/>
  <c r="H586" i="12"/>
  <c r="F586" i="12"/>
  <c r="E586" i="12"/>
  <c r="J24" i="12"/>
  <c r="B24" i="12"/>
  <c r="Q60" i="12"/>
  <c r="I24" i="12"/>
  <c r="A24" i="12"/>
  <c r="H24" i="12"/>
  <c r="G24" i="12"/>
  <c r="F24" i="12"/>
  <c r="O24" i="12"/>
  <c r="Q24" i="12"/>
  <c r="E24" i="12"/>
  <c r="J493" i="12"/>
  <c r="B493" i="12"/>
  <c r="Q529" i="12"/>
  <c r="I493" i="12"/>
  <c r="A493" i="12"/>
  <c r="H493" i="12"/>
  <c r="G493" i="12"/>
  <c r="F493" i="12"/>
  <c r="E493" i="12"/>
  <c r="O493" i="12"/>
  <c r="O263" i="12"/>
  <c r="J263" i="12"/>
  <c r="B263" i="12"/>
  <c r="I263" i="12"/>
  <c r="A263" i="12"/>
  <c r="G263" i="12"/>
  <c r="E263" i="12"/>
  <c r="Q299" i="12"/>
  <c r="F263" i="12"/>
  <c r="H263" i="12"/>
  <c r="G721" i="12"/>
  <c r="F721" i="12"/>
  <c r="E721" i="12"/>
  <c r="O721" i="12"/>
  <c r="J721" i="12"/>
  <c r="B721" i="12"/>
  <c r="I721" i="12"/>
  <c r="H721" i="12"/>
  <c r="A721" i="12"/>
  <c r="Q757" i="12"/>
  <c r="O948" i="12"/>
  <c r="Q984" i="12"/>
  <c r="I948" i="12"/>
  <c r="F948" i="12"/>
  <c r="E948" i="12"/>
  <c r="J948" i="12"/>
  <c r="H948" i="12"/>
  <c r="G948" i="12"/>
  <c r="B948" i="12"/>
  <c r="A948" i="12"/>
  <c r="F325" i="12"/>
  <c r="J325" i="12"/>
  <c r="B325" i="12"/>
  <c r="Q361" i="12"/>
  <c r="I325" i="12"/>
  <c r="A325" i="12"/>
  <c r="H325" i="12"/>
  <c r="O325" i="12"/>
  <c r="E325" i="12"/>
  <c r="G325" i="12"/>
  <c r="J8" i="12"/>
  <c r="B8" i="12"/>
  <c r="Q44" i="12"/>
  <c r="I8" i="12"/>
  <c r="A8" i="12"/>
  <c r="H8" i="12"/>
  <c r="G8" i="12"/>
  <c r="F8" i="12"/>
  <c r="O8" i="12"/>
  <c r="E8" i="12"/>
  <c r="Q8" i="12"/>
  <c r="J571" i="12"/>
  <c r="B571" i="12"/>
  <c r="Q607" i="12"/>
  <c r="G571" i="12"/>
  <c r="F571" i="12"/>
  <c r="E571" i="12"/>
  <c r="O571" i="12"/>
  <c r="A571" i="12"/>
  <c r="I571" i="12"/>
  <c r="H571" i="12"/>
  <c r="J905" i="12"/>
  <c r="B905" i="12"/>
  <c r="O905" i="12"/>
  <c r="A905" i="12"/>
  <c r="G905" i="12"/>
  <c r="Q941" i="12"/>
  <c r="F905" i="12"/>
  <c r="I905" i="12"/>
  <c r="E905" i="12"/>
  <c r="H905" i="12"/>
  <c r="Q617" i="12"/>
  <c r="H581" i="12"/>
  <c r="E581" i="12"/>
  <c r="O581" i="12"/>
  <c r="B581" i="12"/>
  <c r="J581" i="12"/>
  <c r="A581" i="12"/>
  <c r="I581" i="12"/>
  <c r="G581" i="12"/>
  <c r="F581" i="12"/>
  <c r="F811" i="12"/>
  <c r="E811" i="12"/>
  <c r="O811" i="12"/>
  <c r="J811" i="12"/>
  <c r="B811" i="12"/>
  <c r="Q847" i="12"/>
  <c r="I811" i="12"/>
  <c r="A811" i="12"/>
  <c r="H811" i="12"/>
  <c r="G811" i="12"/>
  <c r="Q65" i="12"/>
  <c r="I29" i="12"/>
  <c r="A29" i="12"/>
  <c r="H29" i="12"/>
  <c r="G29" i="12"/>
  <c r="F29" i="12"/>
  <c r="Q29" i="12"/>
  <c r="E29" i="12"/>
  <c r="O29" i="12"/>
  <c r="J29" i="12"/>
  <c r="B29" i="12"/>
  <c r="J361" i="12"/>
  <c r="B361" i="12"/>
  <c r="Q397" i="12"/>
  <c r="I361" i="12"/>
  <c r="A361" i="12"/>
  <c r="H361" i="12"/>
  <c r="G361" i="12"/>
  <c r="F361" i="12"/>
  <c r="E361" i="12"/>
  <c r="O361" i="12"/>
  <c r="E454" i="12"/>
  <c r="O454" i="12"/>
  <c r="Q490" i="12"/>
  <c r="I454" i="12"/>
  <c r="A454" i="12"/>
  <c r="H454" i="12"/>
  <c r="J454" i="12"/>
  <c r="G454" i="12"/>
  <c r="F454" i="12"/>
  <c r="B454" i="12"/>
  <c r="G814" i="12"/>
  <c r="F814" i="12"/>
  <c r="E814" i="12"/>
  <c r="O814" i="12"/>
  <c r="Q850" i="12"/>
  <c r="J814" i="12"/>
  <c r="B814" i="12"/>
  <c r="I814" i="12"/>
  <c r="H814" i="12"/>
  <c r="A814" i="12"/>
  <c r="B888" i="12"/>
  <c r="O857" i="12"/>
  <c r="J616" i="12"/>
  <c r="B616" i="12"/>
  <c r="I616" i="12"/>
  <c r="A616" i="12"/>
  <c r="H616" i="12"/>
  <c r="G616" i="12"/>
  <c r="E616" i="12"/>
  <c r="O616" i="12"/>
  <c r="F616" i="12"/>
  <c r="Q652" i="12"/>
  <c r="P13" i="2"/>
  <c r="Q233" i="12"/>
  <c r="I197" i="12"/>
  <c r="A197" i="12"/>
  <c r="H197" i="12"/>
  <c r="G197" i="12"/>
  <c r="F197" i="12"/>
  <c r="O197" i="12"/>
  <c r="J197" i="12"/>
  <c r="B197" i="12"/>
  <c r="E197" i="12"/>
  <c r="H34" i="12"/>
  <c r="G34" i="12"/>
  <c r="F34" i="12"/>
  <c r="Q34" i="12"/>
  <c r="E34" i="12"/>
  <c r="J34" i="12"/>
  <c r="B34" i="12"/>
  <c r="Q70" i="12"/>
  <c r="I34" i="12"/>
  <c r="A34" i="12"/>
  <c r="O34" i="12"/>
  <c r="G95" i="12"/>
  <c r="F95" i="12"/>
  <c r="E95" i="12"/>
  <c r="O95" i="12"/>
  <c r="Q131" i="12"/>
  <c r="I95" i="12"/>
  <c r="A95" i="12"/>
  <c r="H95" i="12"/>
  <c r="J95" i="12"/>
  <c r="B95" i="12"/>
  <c r="Q604" i="12"/>
  <c r="O568" i="12"/>
  <c r="J568" i="12"/>
  <c r="B568" i="12"/>
  <c r="I568" i="12"/>
  <c r="A568" i="12"/>
  <c r="H568" i="12"/>
  <c r="G568" i="12"/>
  <c r="F568" i="12"/>
  <c r="E568" i="12"/>
  <c r="E306" i="12"/>
  <c r="O306" i="12"/>
  <c r="Q342" i="12"/>
  <c r="I306" i="12"/>
  <c r="A306" i="12"/>
  <c r="H306" i="12"/>
  <c r="G306" i="12"/>
  <c r="J306" i="12"/>
  <c r="F306" i="12"/>
  <c r="B306" i="12"/>
  <c r="J656" i="12"/>
  <c r="B656" i="12"/>
  <c r="Q692" i="12"/>
  <c r="I656" i="12"/>
  <c r="A656" i="12"/>
  <c r="H656" i="12"/>
  <c r="G656" i="12"/>
  <c r="F656" i="12"/>
  <c r="O656" i="12"/>
  <c r="E656" i="12"/>
  <c r="Q751" i="12"/>
  <c r="E715" i="12"/>
  <c r="O715" i="12"/>
  <c r="J715" i="12"/>
  <c r="B715" i="12"/>
  <c r="I715" i="12"/>
  <c r="A715" i="12"/>
  <c r="H715" i="12"/>
  <c r="G715" i="12"/>
  <c r="F715" i="12"/>
  <c r="O659" i="12"/>
  <c r="J659" i="12"/>
  <c r="B659" i="12"/>
  <c r="Q695" i="12"/>
  <c r="I659" i="12"/>
  <c r="A659" i="12"/>
  <c r="H659" i="12"/>
  <c r="G659" i="12"/>
  <c r="F659" i="12"/>
  <c r="E659" i="12"/>
  <c r="O940" i="12"/>
  <c r="Q976" i="12"/>
  <c r="I940" i="12"/>
  <c r="H940" i="12"/>
  <c r="J940" i="12"/>
  <c r="G940" i="12"/>
  <c r="F940" i="12"/>
  <c r="E940" i="12"/>
  <c r="B940" i="12"/>
  <c r="A940" i="12"/>
  <c r="Q848" i="12"/>
  <c r="I812" i="12"/>
  <c r="A812" i="12"/>
  <c r="H812" i="12"/>
  <c r="G812" i="12"/>
  <c r="F812" i="12"/>
  <c r="E812" i="12"/>
  <c r="B812" i="12"/>
  <c r="O812" i="12"/>
  <c r="J812" i="12"/>
  <c r="Q460" i="12"/>
  <c r="G424" i="12"/>
  <c r="F424" i="12"/>
  <c r="O424" i="12"/>
  <c r="A424" i="12"/>
  <c r="J424" i="12"/>
  <c r="I424" i="12"/>
  <c r="H424" i="12"/>
  <c r="E424" i="12"/>
  <c r="B424" i="12"/>
  <c r="H395" i="12"/>
  <c r="G395" i="12"/>
  <c r="F395" i="12"/>
  <c r="Q431" i="12"/>
  <c r="E395" i="12"/>
  <c r="O395" i="12"/>
  <c r="J395" i="12"/>
  <c r="B395" i="12"/>
  <c r="I395" i="12"/>
  <c r="A395" i="12"/>
  <c r="Q932" i="12"/>
  <c r="J896" i="12"/>
  <c r="B896" i="12"/>
  <c r="I896" i="12"/>
  <c r="H896" i="12"/>
  <c r="G896" i="12"/>
  <c r="E896" i="12"/>
  <c r="A896" i="12"/>
  <c r="O896" i="12"/>
  <c r="F896" i="12"/>
  <c r="Q710" i="12"/>
  <c r="H674" i="12"/>
  <c r="G674" i="12"/>
  <c r="F674" i="12"/>
  <c r="E674" i="12"/>
  <c r="J674" i="12"/>
  <c r="I674" i="12"/>
  <c r="B674" i="12"/>
  <c r="O674" i="12"/>
  <c r="A674" i="12"/>
  <c r="J218" i="12"/>
  <c r="B218" i="12"/>
  <c r="I218" i="12"/>
  <c r="H218" i="12"/>
  <c r="G218" i="12"/>
  <c r="F218" i="12"/>
  <c r="Q254" i="12"/>
  <c r="O218" i="12"/>
  <c r="A218" i="12"/>
  <c r="E218" i="12"/>
  <c r="H724" i="12"/>
  <c r="Q760" i="12"/>
  <c r="G724" i="12"/>
  <c r="F724" i="12"/>
  <c r="E724" i="12"/>
  <c r="O724" i="12"/>
  <c r="J724" i="12"/>
  <c r="I724" i="12"/>
  <c r="B724" i="12"/>
  <c r="A724" i="12"/>
  <c r="O332" i="12"/>
  <c r="J332" i="12"/>
  <c r="B332" i="12"/>
  <c r="Q368" i="12"/>
  <c r="I332" i="12"/>
  <c r="A332" i="12"/>
  <c r="H332" i="12"/>
  <c r="G332" i="12"/>
  <c r="F332" i="12"/>
  <c r="E332" i="12"/>
  <c r="E681" i="12"/>
  <c r="O681" i="12"/>
  <c r="J681" i="12"/>
  <c r="B681" i="12"/>
  <c r="I681" i="12"/>
  <c r="H681" i="12"/>
  <c r="G681" i="12"/>
  <c r="Q717" i="12"/>
  <c r="A681" i="12"/>
  <c r="F681" i="12"/>
  <c r="J64" i="12"/>
  <c r="B64" i="12"/>
  <c r="Q100" i="12"/>
  <c r="I64" i="12"/>
  <c r="A64" i="12"/>
  <c r="H64" i="12"/>
  <c r="G64" i="12"/>
  <c r="F64" i="12"/>
  <c r="O64" i="12"/>
  <c r="E64" i="12"/>
  <c r="F481" i="12"/>
  <c r="E481" i="12"/>
  <c r="O481" i="12"/>
  <c r="J481" i="12"/>
  <c r="B481" i="12"/>
  <c r="Q517" i="12"/>
  <c r="I481" i="12"/>
  <c r="A481" i="12"/>
  <c r="H481" i="12"/>
  <c r="G481" i="12"/>
  <c r="G63" i="12"/>
  <c r="F63" i="12"/>
  <c r="E63" i="12"/>
  <c r="O63" i="12"/>
  <c r="Q99" i="12"/>
  <c r="I63" i="12"/>
  <c r="A63" i="12"/>
  <c r="H63" i="12"/>
  <c r="J63" i="12"/>
  <c r="B63" i="12"/>
  <c r="F100" i="12"/>
  <c r="E100" i="12"/>
  <c r="O100" i="12"/>
  <c r="J100" i="12"/>
  <c r="B100" i="12"/>
  <c r="H100" i="12"/>
  <c r="G100" i="12"/>
  <c r="I100" i="12"/>
  <c r="A100" i="12"/>
  <c r="Q136" i="12"/>
  <c r="Q705" i="12"/>
  <c r="I669" i="12"/>
  <c r="A669" i="12"/>
  <c r="H669" i="12"/>
  <c r="G669" i="12"/>
  <c r="F669" i="12"/>
  <c r="O669" i="12"/>
  <c r="J669" i="12"/>
  <c r="E669" i="12"/>
  <c r="B669" i="12"/>
  <c r="Q900" i="12"/>
  <c r="E864" i="12"/>
  <c r="O864" i="12"/>
  <c r="J864" i="12"/>
  <c r="B864" i="12"/>
  <c r="F864" i="12"/>
  <c r="A864" i="12"/>
  <c r="I864" i="12"/>
  <c r="H864" i="12"/>
  <c r="G864" i="12"/>
  <c r="O86" i="12"/>
  <c r="J86" i="12"/>
  <c r="B86" i="12"/>
  <c r="Q122" i="12"/>
  <c r="I86" i="12"/>
  <c r="A86" i="12"/>
  <c r="H86" i="12"/>
  <c r="F86" i="12"/>
  <c r="E86" i="12"/>
  <c r="G86" i="12"/>
  <c r="O91" i="12"/>
  <c r="J91" i="12"/>
  <c r="B91" i="12"/>
  <c r="Q127" i="12"/>
  <c r="I91" i="12"/>
  <c r="A91" i="12"/>
  <c r="H91" i="12"/>
  <c r="G91" i="12"/>
  <c r="E91" i="12"/>
  <c r="F91" i="12"/>
  <c r="E322" i="12"/>
  <c r="O322" i="12"/>
  <c r="Q358" i="12"/>
  <c r="I322" i="12"/>
  <c r="A322" i="12"/>
  <c r="H322" i="12"/>
  <c r="G322" i="12"/>
  <c r="J322" i="12"/>
  <c r="F322" i="12"/>
  <c r="B322" i="12"/>
  <c r="Q188" i="12"/>
  <c r="I152" i="12"/>
  <c r="A152" i="12"/>
  <c r="H152" i="12"/>
  <c r="O152" i="12"/>
  <c r="J152" i="12"/>
  <c r="G152" i="12"/>
  <c r="F152" i="12"/>
  <c r="E152" i="12"/>
  <c r="B152" i="12"/>
  <c r="Q458" i="12"/>
  <c r="I422" i="12"/>
  <c r="A422" i="12"/>
  <c r="H422" i="12"/>
  <c r="E422" i="12"/>
  <c r="B422" i="12"/>
  <c r="O422" i="12"/>
  <c r="J422" i="12"/>
  <c r="G422" i="12"/>
  <c r="F422" i="12"/>
  <c r="Q676" i="12"/>
  <c r="O640" i="12"/>
  <c r="J640" i="12"/>
  <c r="B640" i="12"/>
  <c r="I640" i="12"/>
  <c r="A640" i="12"/>
  <c r="H640" i="12"/>
  <c r="G640" i="12"/>
  <c r="E640" i="12"/>
  <c r="F640" i="12"/>
  <c r="J823" i="12"/>
  <c r="B823" i="12"/>
  <c r="I823" i="12"/>
  <c r="A823" i="12"/>
  <c r="H823" i="12"/>
  <c r="G823" i="12"/>
  <c r="Q859" i="12"/>
  <c r="F823" i="12"/>
  <c r="E823" i="12"/>
  <c r="O823" i="12"/>
  <c r="J287" i="12"/>
  <c r="B287" i="12"/>
  <c r="H287" i="12"/>
  <c r="G287" i="12"/>
  <c r="O287" i="12"/>
  <c r="I287" i="12"/>
  <c r="F287" i="12"/>
  <c r="E287" i="12"/>
  <c r="A287" i="12"/>
  <c r="Q323" i="12"/>
  <c r="O388" i="12"/>
  <c r="J388" i="12"/>
  <c r="B388" i="12"/>
  <c r="I388" i="12"/>
  <c r="A388" i="12"/>
  <c r="H388" i="12"/>
  <c r="G388" i="12"/>
  <c r="F388" i="12"/>
  <c r="Q424" i="12"/>
  <c r="E388" i="12"/>
  <c r="J353" i="12"/>
  <c r="B353" i="12"/>
  <c r="Q389" i="12"/>
  <c r="I353" i="12"/>
  <c r="A353" i="12"/>
  <c r="H353" i="12"/>
  <c r="G353" i="12"/>
  <c r="F353" i="12"/>
  <c r="E353" i="12"/>
  <c r="O353" i="12"/>
  <c r="Q748" i="12"/>
  <c r="O712" i="12"/>
  <c r="J712" i="12"/>
  <c r="B712" i="12"/>
  <c r="I712" i="12"/>
  <c r="A712" i="12"/>
  <c r="H712" i="12"/>
  <c r="G712" i="12"/>
  <c r="F712" i="12"/>
  <c r="E712" i="12"/>
  <c r="J279" i="12"/>
  <c r="B279" i="12"/>
  <c r="H279" i="12"/>
  <c r="G279" i="12"/>
  <c r="O279" i="12"/>
  <c r="I279" i="12"/>
  <c r="F279" i="12"/>
  <c r="Q315" i="12"/>
  <c r="E279" i="12"/>
  <c r="A279" i="12"/>
  <c r="G492" i="12"/>
  <c r="F492" i="12"/>
  <c r="E492" i="12"/>
  <c r="O492" i="12"/>
  <c r="J492" i="12"/>
  <c r="B492" i="12"/>
  <c r="Q528" i="12"/>
  <c r="I492" i="12"/>
  <c r="H492" i="12"/>
  <c r="A492" i="12"/>
  <c r="Q761" i="12"/>
  <c r="O725" i="12"/>
  <c r="J725" i="12"/>
  <c r="B725" i="12"/>
  <c r="I725" i="12"/>
  <c r="A725" i="12"/>
  <c r="H725" i="12"/>
  <c r="G725" i="12"/>
  <c r="F725" i="12"/>
  <c r="E725" i="12"/>
  <c r="O436" i="12"/>
  <c r="J436" i="12"/>
  <c r="B436" i="12"/>
  <c r="E436" i="12"/>
  <c r="A436" i="12"/>
  <c r="I436" i="12"/>
  <c r="H436" i="12"/>
  <c r="G436" i="12"/>
  <c r="F436" i="12"/>
  <c r="Q472" i="12"/>
  <c r="Q796" i="12"/>
  <c r="I760" i="12"/>
  <c r="A760" i="12"/>
  <c r="H760" i="12"/>
  <c r="B760" i="12"/>
  <c r="O760" i="12"/>
  <c r="J760" i="12"/>
  <c r="G760" i="12"/>
  <c r="F760" i="12"/>
  <c r="E760" i="12"/>
  <c r="F156" i="12"/>
  <c r="E156" i="12"/>
  <c r="H156" i="12"/>
  <c r="G156" i="12"/>
  <c r="O156" i="12"/>
  <c r="Q192" i="12"/>
  <c r="J156" i="12"/>
  <c r="I156" i="12"/>
  <c r="B156" i="12"/>
  <c r="A156" i="12"/>
  <c r="H194" i="12"/>
  <c r="G194" i="12"/>
  <c r="F194" i="12"/>
  <c r="E194" i="12"/>
  <c r="J194" i="12"/>
  <c r="B194" i="12"/>
  <c r="I194" i="12"/>
  <c r="A194" i="12"/>
  <c r="Q230" i="12"/>
  <c r="O194" i="12"/>
  <c r="F583" i="12"/>
  <c r="G583" i="12"/>
  <c r="E583" i="12"/>
  <c r="Q619" i="12"/>
  <c r="O583" i="12"/>
  <c r="B583" i="12"/>
  <c r="J583" i="12"/>
  <c r="A583" i="12"/>
  <c r="I583" i="12"/>
  <c r="H583" i="12"/>
  <c r="O774" i="12"/>
  <c r="J774" i="12"/>
  <c r="B774" i="12"/>
  <c r="A774" i="12"/>
  <c r="I774" i="12"/>
  <c r="Q810" i="12"/>
  <c r="H774" i="12"/>
  <c r="G774" i="12"/>
  <c r="F774" i="12"/>
  <c r="E774" i="12"/>
  <c r="Q171" i="12"/>
  <c r="G135" i="12"/>
  <c r="F135" i="12"/>
  <c r="E135" i="12"/>
  <c r="O135" i="12"/>
  <c r="I135" i="12"/>
  <c r="A135" i="12"/>
  <c r="H135" i="12"/>
  <c r="J135" i="12"/>
  <c r="B135" i="12"/>
  <c r="J579" i="12"/>
  <c r="B579" i="12"/>
  <c r="Q615" i="12"/>
  <c r="O579" i="12"/>
  <c r="A579" i="12"/>
  <c r="I579" i="12"/>
  <c r="H579" i="12"/>
  <c r="G579" i="12"/>
  <c r="F579" i="12"/>
  <c r="E579" i="12"/>
  <c r="Q394" i="12"/>
  <c r="I358" i="12"/>
  <c r="A358" i="12"/>
  <c r="H358" i="12"/>
  <c r="G358" i="12"/>
  <c r="F358" i="12"/>
  <c r="E358" i="12"/>
  <c r="O358" i="12"/>
  <c r="J358" i="12"/>
  <c r="B358" i="12"/>
  <c r="G79" i="12"/>
  <c r="F79" i="12"/>
  <c r="E79" i="12"/>
  <c r="O79" i="12"/>
  <c r="Q115" i="12"/>
  <c r="I79" i="12"/>
  <c r="A79" i="12"/>
  <c r="H79" i="12"/>
  <c r="J79" i="12"/>
  <c r="B79" i="12"/>
  <c r="Q73" i="12"/>
  <c r="I37" i="12"/>
  <c r="A37" i="12"/>
  <c r="H37" i="12"/>
  <c r="G37" i="12"/>
  <c r="F37" i="12"/>
  <c r="Q37" i="12"/>
  <c r="E37" i="12"/>
  <c r="O37" i="12"/>
  <c r="J37" i="12"/>
  <c r="B37" i="12"/>
  <c r="Q286" i="12"/>
  <c r="O250" i="12"/>
  <c r="J250" i="12"/>
  <c r="B250" i="12"/>
  <c r="H250" i="12"/>
  <c r="F250" i="12"/>
  <c r="E250" i="12"/>
  <c r="A250" i="12"/>
  <c r="I250" i="12"/>
  <c r="G250" i="12"/>
  <c r="E462" i="12"/>
  <c r="O462" i="12"/>
  <c r="Q498" i="12"/>
  <c r="I462" i="12"/>
  <c r="A462" i="12"/>
  <c r="H462" i="12"/>
  <c r="F462" i="12"/>
  <c r="B462" i="12"/>
  <c r="J462" i="12"/>
  <c r="G462" i="12"/>
  <c r="G822" i="12"/>
  <c r="F822" i="12"/>
  <c r="E822" i="12"/>
  <c r="Q858" i="12"/>
  <c r="O822" i="12"/>
  <c r="J822" i="12"/>
  <c r="B822" i="12"/>
  <c r="A822" i="12"/>
  <c r="I822" i="12"/>
  <c r="H822" i="12"/>
  <c r="G570" i="12"/>
  <c r="O570" i="12"/>
  <c r="B570" i="12"/>
  <c r="J570" i="12"/>
  <c r="A570" i="12"/>
  <c r="I570" i="12"/>
  <c r="H570" i="12"/>
  <c r="F570" i="12"/>
  <c r="Q606" i="12"/>
  <c r="E570" i="12"/>
  <c r="F248" i="12"/>
  <c r="J248" i="12"/>
  <c r="B248" i="12"/>
  <c r="Q284" i="12"/>
  <c r="H248" i="12"/>
  <c r="I248" i="12"/>
  <c r="G248" i="12"/>
  <c r="E248" i="12"/>
  <c r="O248" i="12"/>
  <c r="A248" i="12"/>
  <c r="G879" i="12"/>
  <c r="Q915" i="12"/>
  <c r="I879" i="12"/>
  <c r="F879" i="12"/>
  <c r="E879" i="12"/>
  <c r="B879" i="12"/>
  <c r="A879" i="12"/>
  <c r="O879" i="12"/>
  <c r="J879" i="12"/>
  <c r="H879" i="12"/>
  <c r="O356" i="12"/>
  <c r="J356" i="12"/>
  <c r="B356" i="12"/>
  <c r="Q392" i="12"/>
  <c r="I356" i="12"/>
  <c r="A356" i="12"/>
  <c r="H356" i="12"/>
  <c r="G356" i="12"/>
  <c r="F356" i="12"/>
  <c r="E356" i="12"/>
  <c r="Q442" i="12"/>
  <c r="I406" i="12"/>
  <c r="A406" i="12"/>
  <c r="H406" i="12"/>
  <c r="G406" i="12"/>
  <c r="F406" i="12"/>
  <c r="E406" i="12"/>
  <c r="O406" i="12"/>
  <c r="J406" i="12"/>
  <c r="B406" i="12"/>
  <c r="O499" i="12"/>
  <c r="J499" i="12"/>
  <c r="B499" i="12"/>
  <c r="Q535" i="12"/>
  <c r="I499" i="12"/>
  <c r="A499" i="12"/>
  <c r="H499" i="12"/>
  <c r="G499" i="12"/>
  <c r="F499" i="12"/>
  <c r="E499" i="12"/>
  <c r="O776" i="12"/>
  <c r="J776" i="12"/>
  <c r="Q812" i="12"/>
  <c r="I776" i="12"/>
  <c r="A776" i="12"/>
  <c r="H776" i="12"/>
  <c r="G776" i="12"/>
  <c r="F776" i="12"/>
  <c r="E776" i="12"/>
  <c r="B776" i="12"/>
  <c r="F381" i="12"/>
  <c r="E381" i="12"/>
  <c r="Q417" i="12"/>
  <c r="O381" i="12"/>
  <c r="J381" i="12"/>
  <c r="B381" i="12"/>
  <c r="I381" i="12"/>
  <c r="A381" i="12"/>
  <c r="H381" i="12"/>
  <c r="G381" i="12"/>
  <c r="Q983" i="12"/>
  <c r="H947" i="12"/>
  <c r="J947" i="12"/>
  <c r="A947" i="12"/>
  <c r="I947" i="12"/>
  <c r="G947" i="12"/>
  <c r="F947" i="12"/>
  <c r="E947" i="12"/>
  <c r="B947" i="12"/>
  <c r="O947" i="12"/>
  <c r="Q175" i="12"/>
  <c r="O139" i="12"/>
  <c r="J139" i="12"/>
  <c r="B139" i="12"/>
  <c r="I139" i="12"/>
  <c r="A139" i="12"/>
  <c r="H139" i="12"/>
  <c r="G139" i="12"/>
  <c r="E139" i="12"/>
  <c r="F139" i="12"/>
  <c r="E370" i="12"/>
  <c r="O370" i="12"/>
  <c r="J370" i="12"/>
  <c r="B370" i="12"/>
  <c r="Q406" i="12"/>
  <c r="I370" i="12"/>
  <c r="A370" i="12"/>
  <c r="H370" i="12"/>
  <c r="G370" i="12"/>
  <c r="F370" i="12"/>
  <c r="J688" i="12"/>
  <c r="B688" i="12"/>
  <c r="Q724" i="12"/>
  <c r="I688" i="12"/>
  <c r="A688" i="12"/>
  <c r="H688" i="12"/>
  <c r="G688" i="12"/>
  <c r="F688" i="12"/>
  <c r="O688" i="12"/>
  <c r="E688" i="12"/>
  <c r="F917" i="12"/>
  <c r="J917" i="12"/>
  <c r="A917" i="12"/>
  <c r="G917" i="12"/>
  <c r="Q953" i="12"/>
  <c r="E917" i="12"/>
  <c r="B917" i="12"/>
  <c r="O917" i="12"/>
  <c r="I917" i="12"/>
  <c r="H917" i="12"/>
  <c r="J168" i="12"/>
  <c r="B168" i="12"/>
  <c r="Q204" i="12"/>
  <c r="I168" i="12"/>
  <c r="A168" i="12"/>
  <c r="H168" i="12"/>
  <c r="O168" i="12"/>
  <c r="G168" i="12"/>
  <c r="F168" i="12"/>
  <c r="E168" i="12"/>
  <c r="Q697" i="12"/>
  <c r="I661" i="12"/>
  <c r="A661" i="12"/>
  <c r="H661" i="12"/>
  <c r="G661" i="12"/>
  <c r="F661" i="12"/>
  <c r="B661" i="12"/>
  <c r="O661" i="12"/>
  <c r="E661" i="12"/>
  <c r="J661" i="12"/>
  <c r="E81" i="12"/>
  <c r="O81" i="12"/>
  <c r="J81" i="12"/>
  <c r="B81" i="12"/>
  <c r="Q117" i="12"/>
  <c r="I81" i="12"/>
  <c r="A81" i="12"/>
  <c r="G81" i="12"/>
  <c r="F81" i="12"/>
  <c r="H81" i="12"/>
  <c r="G328" i="12"/>
  <c r="E328" i="12"/>
  <c r="O328" i="12"/>
  <c r="J328" i="12"/>
  <c r="B328" i="12"/>
  <c r="Q364" i="12"/>
  <c r="I328" i="12"/>
  <c r="A328" i="12"/>
  <c r="H328" i="12"/>
  <c r="F328" i="12"/>
  <c r="G655" i="12"/>
  <c r="F655" i="12"/>
  <c r="E655" i="12"/>
  <c r="Q691" i="12"/>
  <c r="A655" i="12"/>
  <c r="O655" i="12"/>
  <c r="J655" i="12"/>
  <c r="I655" i="12"/>
  <c r="H655" i="12"/>
  <c r="B655" i="12"/>
  <c r="O70" i="12"/>
  <c r="J70" i="12"/>
  <c r="B70" i="12"/>
  <c r="Q106" i="12"/>
  <c r="I70" i="12"/>
  <c r="A70" i="12"/>
  <c r="H70" i="12"/>
  <c r="F70" i="12"/>
  <c r="E70" i="12"/>
  <c r="G70" i="12"/>
  <c r="E930" i="12"/>
  <c r="F930" i="12"/>
  <c r="Q966" i="12"/>
  <c r="O930" i="12"/>
  <c r="B930" i="12"/>
  <c r="J930" i="12"/>
  <c r="A930" i="12"/>
  <c r="I930" i="12"/>
  <c r="H930" i="12"/>
  <c r="G930" i="12"/>
  <c r="O654" i="12"/>
  <c r="J654" i="12"/>
  <c r="B654" i="12"/>
  <c r="Q690" i="12"/>
  <c r="I654" i="12"/>
  <c r="A654" i="12"/>
  <c r="H654" i="12"/>
  <c r="G654" i="12"/>
  <c r="F654" i="12"/>
  <c r="E654" i="12"/>
  <c r="Q217" i="12"/>
  <c r="I181" i="12"/>
  <c r="A181" i="12"/>
  <c r="H181" i="12"/>
  <c r="G181" i="12"/>
  <c r="O181" i="12"/>
  <c r="J181" i="12"/>
  <c r="B181" i="12"/>
  <c r="F181" i="12"/>
  <c r="E181" i="12"/>
  <c r="G500" i="12"/>
  <c r="F500" i="12"/>
  <c r="E500" i="12"/>
  <c r="O500" i="12"/>
  <c r="J500" i="12"/>
  <c r="B500" i="12"/>
  <c r="Q536" i="12"/>
  <c r="I500" i="12"/>
  <c r="A500" i="12"/>
  <c r="H500" i="12"/>
  <c r="O733" i="12"/>
  <c r="J733" i="12"/>
  <c r="B733" i="12"/>
  <c r="Q769" i="12"/>
  <c r="I733" i="12"/>
  <c r="A733" i="12"/>
  <c r="H733" i="12"/>
  <c r="G733" i="12"/>
  <c r="F733" i="12"/>
  <c r="E733" i="12"/>
  <c r="Q979" i="12"/>
  <c r="J943" i="12"/>
  <c r="A943" i="12"/>
  <c r="G943" i="12"/>
  <c r="F943" i="12"/>
  <c r="B943" i="12"/>
  <c r="O943" i="12"/>
  <c r="I943" i="12"/>
  <c r="H943" i="12"/>
  <c r="E943" i="12"/>
  <c r="Q967" i="12"/>
  <c r="H931" i="12"/>
  <c r="O931" i="12"/>
  <c r="B931" i="12"/>
  <c r="G931" i="12"/>
  <c r="F931" i="12"/>
  <c r="J931" i="12"/>
  <c r="I931" i="12"/>
  <c r="E931" i="12"/>
  <c r="A931" i="12"/>
  <c r="O515" i="12"/>
  <c r="J515" i="12"/>
  <c r="B515" i="12"/>
  <c r="Q551" i="12"/>
  <c r="I515" i="12"/>
  <c r="A515" i="12"/>
  <c r="H515" i="12"/>
  <c r="G515" i="12"/>
  <c r="F515" i="12"/>
  <c r="E515" i="12"/>
  <c r="E792" i="12"/>
  <c r="O792" i="12"/>
  <c r="J792" i="12"/>
  <c r="B792" i="12"/>
  <c r="I792" i="12"/>
  <c r="A792" i="12"/>
  <c r="H792" i="12"/>
  <c r="G792" i="12"/>
  <c r="F792" i="12"/>
  <c r="Q828" i="12"/>
  <c r="J648" i="12"/>
  <c r="B648" i="12"/>
  <c r="Q684" i="12"/>
  <c r="H648" i="12"/>
  <c r="G648" i="12"/>
  <c r="O648" i="12"/>
  <c r="I648" i="12"/>
  <c r="F648" i="12"/>
  <c r="E648" i="12"/>
  <c r="A648" i="12"/>
  <c r="F867" i="12"/>
  <c r="O867" i="12"/>
  <c r="E867" i="12"/>
  <c r="Q903" i="12"/>
  <c r="B867" i="12"/>
  <c r="A867" i="12"/>
  <c r="J867" i="12"/>
  <c r="I867" i="12"/>
  <c r="H867" i="12"/>
  <c r="G867" i="12"/>
  <c r="Q137" i="12"/>
  <c r="I101" i="12"/>
  <c r="A101" i="12"/>
  <c r="H101" i="12"/>
  <c r="G101" i="12"/>
  <c r="F101" i="12"/>
  <c r="E101" i="12"/>
  <c r="O101" i="12"/>
  <c r="J101" i="12"/>
  <c r="B101" i="12"/>
  <c r="O372" i="12"/>
  <c r="J372" i="12"/>
  <c r="B372" i="12"/>
  <c r="Q408" i="12"/>
  <c r="I372" i="12"/>
  <c r="A372" i="12"/>
  <c r="H372" i="12"/>
  <c r="G372" i="12"/>
  <c r="F372" i="12"/>
  <c r="E372" i="12"/>
  <c r="Q579" i="12"/>
  <c r="H543" i="12"/>
  <c r="G543" i="12"/>
  <c r="F543" i="12"/>
  <c r="E543" i="12"/>
  <c r="O543" i="12"/>
  <c r="J543" i="12"/>
  <c r="B543" i="12"/>
  <c r="I543" i="12"/>
  <c r="A543" i="12"/>
  <c r="Q689" i="12"/>
  <c r="I653" i="12"/>
  <c r="A653" i="12"/>
  <c r="G653" i="12"/>
  <c r="F653" i="12"/>
  <c r="O653" i="12"/>
  <c r="J653" i="12"/>
  <c r="H653" i="12"/>
  <c r="E653" i="12"/>
  <c r="B653" i="12"/>
  <c r="J369" i="12"/>
  <c r="B369" i="12"/>
  <c r="Q405" i="12"/>
  <c r="I369" i="12"/>
  <c r="A369" i="12"/>
  <c r="H369" i="12"/>
  <c r="G369" i="12"/>
  <c r="F369" i="12"/>
  <c r="E369" i="12"/>
  <c r="O369" i="12"/>
  <c r="O547" i="12"/>
  <c r="Q583" i="12"/>
  <c r="J547" i="12"/>
  <c r="B547" i="12"/>
  <c r="I547" i="12"/>
  <c r="A547" i="12"/>
  <c r="H547" i="12"/>
  <c r="G547" i="12"/>
  <c r="F547" i="12"/>
  <c r="E547" i="12"/>
  <c r="E824" i="12"/>
  <c r="O824" i="12"/>
  <c r="Q860" i="12"/>
  <c r="J824" i="12"/>
  <c r="B824" i="12"/>
  <c r="I824" i="12"/>
  <c r="A824" i="12"/>
  <c r="H824" i="12"/>
  <c r="G824" i="12"/>
  <c r="F824" i="12"/>
  <c r="I901" i="12"/>
  <c r="A901" i="12"/>
  <c r="H901" i="12"/>
  <c r="O901" i="12"/>
  <c r="J901" i="12"/>
  <c r="G901" i="12"/>
  <c r="E901" i="12"/>
  <c r="Q937" i="12"/>
  <c r="F901" i="12"/>
  <c r="B901" i="12"/>
  <c r="Q306" i="12"/>
  <c r="E270" i="12"/>
  <c r="O270" i="12"/>
  <c r="B270" i="12"/>
  <c r="J270" i="12"/>
  <c r="A270" i="12"/>
  <c r="I270" i="12"/>
  <c r="G270" i="12"/>
  <c r="H270" i="12"/>
  <c r="F270" i="12"/>
  <c r="Q609" i="12"/>
  <c r="H573" i="12"/>
  <c r="I573" i="12"/>
  <c r="G573" i="12"/>
  <c r="F573" i="12"/>
  <c r="E573" i="12"/>
  <c r="O573" i="12"/>
  <c r="B573" i="12"/>
  <c r="J573" i="12"/>
  <c r="A573" i="12"/>
  <c r="Q921" i="12"/>
  <c r="I885" i="12"/>
  <c r="A885" i="12"/>
  <c r="O885" i="12"/>
  <c r="B885" i="12"/>
  <c r="J885" i="12"/>
  <c r="H885" i="12"/>
  <c r="G885" i="12"/>
  <c r="F885" i="12"/>
  <c r="E885" i="12"/>
  <c r="Q142" i="12"/>
  <c r="H106" i="12"/>
  <c r="G106" i="12"/>
  <c r="F106" i="12"/>
  <c r="E106" i="12"/>
  <c r="J106" i="12"/>
  <c r="B106" i="12"/>
  <c r="I106" i="12"/>
  <c r="A106" i="12"/>
  <c r="O106" i="12"/>
  <c r="G453" i="12"/>
  <c r="F337" i="12"/>
  <c r="F72" i="12"/>
  <c r="Q378" i="12"/>
  <c r="I342" i="12"/>
  <c r="A342" i="12"/>
  <c r="H342" i="12"/>
  <c r="G342" i="12"/>
  <c r="F342" i="12"/>
  <c r="E342" i="12"/>
  <c r="O342" i="12"/>
  <c r="J342" i="12"/>
  <c r="B342" i="12"/>
  <c r="Q168" i="12"/>
  <c r="F132" i="12"/>
  <c r="E132" i="12"/>
  <c r="O132" i="12"/>
  <c r="J132" i="12"/>
  <c r="B132" i="12"/>
  <c r="H132" i="12"/>
  <c r="G132" i="12"/>
  <c r="I132" i="12"/>
  <c r="A132" i="12"/>
  <c r="O827" i="12"/>
  <c r="B827" i="12"/>
  <c r="A827" i="12"/>
  <c r="J827" i="12"/>
  <c r="Q863" i="12"/>
  <c r="I827" i="12"/>
  <c r="H827" i="12"/>
  <c r="G827" i="12"/>
  <c r="F827" i="12"/>
  <c r="E827" i="12"/>
  <c r="J913" i="12"/>
  <c r="B913" i="12"/>
  <c r="G913" i="12"/>
  <c r="O913" i="12"/>
  <c r="I913" i="12"/>
  <c r="H913" i="12"/>
  <c r="E913" i="12"/>
  <c r="A913" i="12"/>
  <c r="Q949" i="12"/>
  <c r="F913" i="12"/>
  <c r="O439" i="12"/>
  <c r="H439" i="12"/>
  <c r="G439" i="12"/>
  <c r="F439" i="12"/>
  <c r="Q475" i="12"/>
  <c r="E439" i="12"/>
  <c r="B439" i="12"/>
  <c r="A439" i="12"/>
  <c r="J439" i="12"/>
  <c r="I439" i="12"/>
  <c r="G713" i="12"/>
  <c r="F713" i="12"/>
  <c r="E713" i="12"/>
  <c r="Q749" i="12"/>
  <c r="O713" i="12"/>
  <c r="J713" i="12"/>
  <c r="B713" i="12"/>
  <c r="I713" i="12"/>
  <c r="A713" i="12"/>
  <c r="H713" i="12"/>
  <c r="J210" i="12"/>
  <c r="B210" i="12"/>
  <c r="O210" i="12"/>
  <c r="A210" i="12"/>
  <c r="Q246" i="12"/>
  <c r="I210" i="12"/>
  <c r="F210" i="12"/>
  <c r="E210" i="12"/>
  <c r="H210" i="12"/>
  <c r="G210" i="12"/>
  <c r="J321" i="12"/>
  <c r="B321" i="12"/>
  <c r="Q357" i="12"/>
  <c r="H321" i="12"/>
  <c r="F321" i="12"/>
  <c r="E321" i="12"/>
  <c r="I321" i="12"/>
  <c r="G321" i="12"/>
  <c r="A321" i="12"/>
  <c r="O321" i="12"/>
  <c r="Q862" i="12"/>
  <c r="I826" i="12"/>
  <c r="A826" i="12"/>
  <c r="H826" i="12"/>
  <c r="E826" i="12"/>
  <c r="B826" i="12"/>
  <c r="O826" i="12"/>
  <c r="J826" i="12"/>
  <c r="G826" i="12"/>
  <c r="F826" i="12"/>
  <c r="Q592" i="12"/>
  <c r="G556" i="12"/>
  <c r="F556" i="12"/>
  <c r="E556" i="12"/>
  <c r="O556" i="12"/>
  <c r="J556" i="12"/>
  <c r="B556" i="12"/>
  <c r="I556" i="12"/>
  <c r="A556" i="12"/>
  <c r="H556" i="12"/>
  <c r="A345" i="12"/>
  <c r="J40" i="12"/>
  <c r="B40" i="12"/>
  <c r="Q76" i="12"/>
  <c r="I40" i="12"/>
  <c r="A40" i="12"/>
  <c r="H40" i="12"/>
  <c r="G40" i="12"/>
  <c r="F40" i="12"/>
  <c r="O40" i="12"/>
  <c r="E40" i="12"/>
  <c r="F833" i="12"/>
  <c r="E833" i="12"/>
  <c r="J833" i="12"/>
  <c r="I833" i="12"/>
  <c r="H833" i="12"/>
  <c r="Q869" i="12"/>
  <c r="G833" i="12"/>
  <c r="O833" i="12"/>
  <c r="B833" i="12"/>
  <c r="A833" i="12"/>
  <c r="J104" i="12"/>
  <c r="B104" i="12"/>
  <c r="Q140" i="12"/>
  <c r="I104" i="12"/>
  <c r="A104" i="12"/>
  <c r="H104" i="12"/>
  <c r="G104" i="12"/>
  <c r="F104" i="12"/>
  <c r="O104" i="12"/>
  <c r="E104" i="12"/>
  <c r="G71" i="12"/>
  <c r="F71" i="12"/>
  <c r="E71" i="12"/>
  <c r="O71" i="12"/>
  <c r="Q107" i="12"/>
  <c r="I71" i="12"/>
  <c r="A71" i="12"/>
  <c r="H71" i="12"/>
  <c r="J71" i="12"/>
  <c r="B71" i="12"/>
  <c r="F92" i="12"/>
  <c r="E92" i="12"/>
  <c r="O92" i="12"/>
  <c r="J92" i="12"/>
  <c r="B92" i="12"/>
  <c r="H92" i="12"/>
  <c r="G92" i="12"/>
  <c r="A92" i="12"/>
  <c r="Q128" i="12"/>
  <c r="I92" i="12"/>
  <c r="Q346" i="12"/>
  <c r="I310" i="12"/>
  <c r="A310" i="12"/>
  <c r="G310" i="12"/>
  <c r="E310" i="12"/>
  <c r="O310" i="12"/>
  <c r="B310" i="12"/>
  <c r="H310" i="12"/>
  <c r="F310" i="12"/>
  <c r="J310" i="12"/>
  <c r="Q898" i="12"/>
  <c r="G862" i="12"/>
  <c r="E862" i="12"/>
  <c r="F862" i="12"/>
  <c r="B862" i="12"/>
  <c r="A862" i="12"/>
  <c r="O862" i="12"/>
  <c r="J862" i="12"/>
  <c r="I862" i="12"/>
  <c r="H862" i="12"/>
  <c r="Q641" i="12"/>
  <c r="H605" i="12"/>
  <c r="G605" i="12"/>
  <c r="F605" i="12"/>
  <c r="B605" i="12"/>
  <c r="A605" i="12"/>
  <c r="O605" i="12"/>
  <c r="J605" i="12"/>
  <c r="I605" i="12"/>
  <c r="E605" i="12"/>
  <c r="E330" i="12"/>
  <c r="O330" i="12"/>
  <c r="J330" i="12"/>
  <c r="B330" i="12"/>
  <c r="Q366" i="12"/>
  <c r="I330" i="12"/>
  <c r="A330" i="12"/>
  <c r="H330" i="12"/>
  <c r="G330" i="12"/>
  <c r="F330" i="12"/>
  <c r="Q675" i="12"/>
  <c r="H639" i="12"/>
  <c r="G639" i="12"/>
  <c r="F639" i="12"/>
  <c r="E639" i="12"/>
  <c r="J639" i="12"/>
  <c r="B639" i="12"/>
  <c r="A639" i="12"/>
  <c r="O639" i="12"/>
  <c r="I639" i="12"/>
  <c r="Q296" i="12"/>
  <c r="J260" i="12"/>
  <c r="B260" i="12"/>
  <c r="I260" i="12"/>
  <c r="A260" i="12"/>
  <c r="H260" i="12"/>
  <c r="F260" i="12"/>
  <c r="O260" i="12"/>
  <c r="G260" i="12"/>
  <c r="E260" i="12"/>
  <c r="Q776" i="12"/>
  <c r="H740" i="12"/>
  <c r="G740" i="12"/>
  <c r="F740" i="12"/>
  <c r="E740" i="12"/>
  <c r="O740" i="12"/>
  <c r="J740" i="12"/>
  <c r="B740" i="12"/>
  <c r="I740" i="12"/>
  <c r="A740" i="12"/>
  <c r="H964" i="12"/>
  <c r="F964" i="12"/>
  <c r="J964" i="12"/>
  <c r="G964" i="12"/>
  <c r="B964" i="12"/>
  <c r="Q1000" i="12"/>
  <c r="E964" i="12"/>
  <c r="A964" i="12"/>
  <c r="I964" i="12"/>
  <c r="O964" i="12"/>
  <c r="F273" i="12"/>
  <c r="I273" i="12"/>
  <c r="Q309" i="12"/>
  <c r="H273" i="12"/>
  <c r="G273" i="12"/>
  <c r="O273" i="12"/>
  <c r="B273" i="12"/>
  <c r="J273" i="12"/>
  <c r="A273" i="12"/>
  <c r="E273" i="12"/>
  <c r="O380" i="12"/>
  <c r="J380" i="12"/>
  <c r="B380" i="12"/>
  <c r="I380" i="12"/>
  <c r="A380" i="12"/>
  <c r="H380" i="12"/>
  <c r="Q416" i="12"/>
  <c r="G380" i="12"/>
  <c r="F380" i="12"/>
  <c r="E380" i="12"/>
  <c r="Q660" i="12"/>
  <c r="J624" i="12"/>
  <c r="B624" i="12"/>
  <c r="I624" i="12"/>
  <c r="A624" i="12"/>
  <c r="H624" i="12"/>
  <c r="G624" i="12"/>
  <c r="E624" i="12"/>
  <c r="O624" i="12"/>
  <c r="F624" i="12"/>
  <c r="Q804" i="12"/>
  <c r="I768" i="12"/>
  <c r="A768" i="12"/>
  <c r="H768" i="12"/>
  <c r="F768" i="12"/>
  <c r="E768" i="12"/>
  <c r="B768" i="12"/>
  <c r="O768" i="12"/>
  <c r="J768" i="12"/>
  <c r="G768" i="12"/>
  <c r="H463" i="12"/>
  <c r="F463" i="12"/>
  <c r="O463" i="12"/>
  <c r="I463" i="12"/>
  <c r="G463" i="12"/>
  <c r="Q499" i="12"/>
  <c r="E463" i="12"/>
  <c r="B463" i="12"/>
  <c r="A463" i="12"/>
  <c r="J463" i="12"/>
  <c r="O683" i="12"/>
  <c r="J683" i="12"/>
  <c r="B683" i="12"/>
  <c r="Q719" i="12"/>
  <c r="I683" i="12"/>
  <c r="A683" i="12"/>
  <c r="H683" i="12"/>
  <c r="E683" i="12"/>
  <c r="G683" i="12"/>
  <c r="F683" i="12"/>
  <c r="J80" i="12"/>
  <c r="B80" i="12"/>
  <c r="Q116" i="12"/>
  <c r="I80" i="12"/>
  <c r="A80" i="12"/>
  <c r="H80" i="12"/>
  <c r="G80" i="12"/>
  <c r="F80" i="12"/>
  <c r="O80" i="12"/>
  <c r="E80" i="12"/>
  <c r="F497" i="12"/>
  <c r="E497" i="12"/>
  <c r="O497" i="12"/>
  <c r="J497" i="12"/>
  <c r="B497" i="12"/>
  <c r="Q533" i="12"/>
  <c r="I497" i="12"/>
  <c r="A497" i="12"/>
  <c r="H497" i="12"/>
  <c r="G497" i="12"/>
  <c r="H809" i="12"/>
  <c r="G809" i="12"/>
  <c r="F809" i="12"/>
  <c r="E809" i="12"/>
  <c r="O809" i="12"/>
  <c r="J809" i="12"/>
  <c r="I809" i="12"/>
  <c r="B809" i="12"/>
  <c r="A809" i="12"/>
  <c r="Q845" i="12"/>
  <c r="Q41" i="12"/>
  <c r="I5" i="12"/>
  <c r="A5" i="12"/>
  <c r="H5" i="12"/>
  <c r="G5" i="12"/>
  <c r="F5" i="12"/>
  <c r="Q5" i="12"/>
  <c r="E5" i="12"/>
  <c r="O5" i="12"/>
  <c r="J5" i="12"/>
  <c r="B5" i="12"/>
  <c r="Q649" i="12"/>
  <c r="I613" i="12"/>
  <c r="A613" i="12"/>
  <c r="H613" i="12"/>
  <c r="G613" i="12"/>
  <c r="F613" i="12"/>
  <c r="O613" i="12"/>
  <c r="J613" i="12"/>
  <c r="E613" i="12"/>
  <c r="B613" i="12"/>
  <c r="G790" i="12"/>
  <c r="Q826" i="12"/>
  <c r="E790" i="12"/>
  <c r="O790" i="12"/>
  <c r="J790" i="12"/>
  <c r="B790" i="12"/>
  <c r="I790" i="12"/>
  <c r="H790" i="12"/>
  <c r="F790" i="12"/>
  <c r="A790" i="12"/>
  <c r="Q164" i="12"/>
  <c r="J128" i="12"/>
  <c r="B128" i="12"/>
  <c r="I128" i="12"/>
  <c r="A128" i="12"/>
  <c r="H128" i="12"/>
  <c r="G128" i="12"/>
  <c r="F128" i="12"/>
  <c r="O128" i="12"/>
  <c r="E128" i="12"/>
  <c r="O229" i="12"/>
  <c r="I229" i="12"/>
  <c r="A229" i="12"/>
  <c r="G229" i="12"/>
  <c r="H229" i="12"/>
  <c r="F229" i="12"/>
  <c r="E229" i="12"/>
  <c r="Q265" i="12"/>
  <c r="J229" i="12"/>
  <c r="B229" i="12"/>
  <c r="F545" i="12"/>
  <c r="Q581" i="12"/>
  <c r="E545" i="12"/>
  <c r="O545" i="12"/>
  <c r="J545" i="12"/>
  <c r="B545" i="12"/>
  <c r="I545" i="12"/>
  <c r="A545" i="12"/>
  <c r="H545" i="12"/>
  <c r="G545" i="12"/>
  <c r="O507" i="12"/>
  <c r="J507" i="12"/>
  <c r="B507" i="12"/>
  <c r="Q543" i="12"/>
  <c r="I507" i="12"/>
  <c r="A507" i="12"/>
  <c r="H507" i="12"/>
  <c r="G507" i="12"/>
  <c r="F507" i="12"/>
  <c r="E507" i="12"/>
  <c r="E784" i="12"/>
  <c r="O784" i="12"/>
  <c r="J784" i="12"/>
  <c r="B784" i="12"/>
  <c r="Q820" i="12"/>
  <c r="I784" i="12"/>
  <c r="A784" i="12"/>
  <c r="H784" i="12"/>
  <c r="G784" i="12"/>
  <c r="F784" i="12"/>
  <c r="F859" i="12"/>
  <c r="O859" i="12"/>
  <c r="G859" i="12"/>
  <c r="E859" i="12"/>
  <c r="Q895" i="12"/>
  <c r="B859" i="12"/>
  <c r="A859" i="12"/>
  <c r="J859" i="12"/>
  <c r="I859" i="12"/>
  <c r="H859" i="12"/>
  <c r="F108" i="12"/>
  <c r="E108" i="12"/>
  <c r="Q144" i="12"/>
  <c r="O108" i="12"/>
  <c r="J108" i="12"/>
  <c r="B108" i="12"/>
  <c r="H108" i="12"/>
  <c r="G108" i="12"/>
  <c r="I108" i="12"/>
  <c r="A108" i="12"/>
  <c r="Q447" i="12"/>
  <c r="H411" i="12"/>
  <c r="G411" i="12"/>
  <c r="F411" i="12"/>
  <c r="E411" i="12"/>
  <c r="O411" i="12"/>
  <c r="J411" i="12"/>
  <c r="B411" i="12"/>
  <c r="I411" i="12"/>
  <c r="A411" i="12"/>
  <c r="Q580" i="12"/>
  <c r="O544" i="12"/>
  <c r="J544" i="12"/>
  <c r="B544" i="12"/>
  <c r="I544" i="12"/>
  <c r="A544" i="12"/>
  <c r="H544" i="12"/>
  <c r="G544" i="12"/>
  <c r="F544" i="12"/>
  <c r="E544" i="12"/>
  <c r="Q591" i="12"/>
  <c r="O555" i="12"/>
  <c r="J555" i="12"/>
  <c r="B555" i="12"/>
  <c r="I555" i="12"/>
  <c r="A555" i="12"/>
  <c r="H555" i="12"/>
  <c r="G555" i="12"/>
  <c r="F555" i="12"/>
  <c r="E555" i="12"/>
  <c r="E830" i="12"/>
  <c r="G830" i="12"/>
  <c r="F830" i="12"/>
  <c r="Q866" i="12"/>
  <c r="B830" i="12"/>
  <c r="O830" i="12"/>
  <c r="A830" i="12"/>
  <c r="J830" i="12"/>
  <c r="I830" i="12"/>
  <c r="H830" i="12"/>
  <c r="G23" i="12"/>
  <c r="F23" i="12"/>
  <c r="Q23" i="12"/>
  <c r="E23" i="12"/>
  <c r="O23" i="12"/>
  <c r="Q59" i="12"/>
  <c r="I23" i="12"/>
  <c r="A23" i="12"/>
  <c r="H23" i="12"/>
  <c r="B23" i="12"/>
  <c r="J23" i="12"/>
  <c r="Q788" i="12"/>
  <c r="I752" i="12"/>
  <c r="A752" i="12"/>
  <c r="H752" i="12"/>
  <c r="B752" i="12"/>
  <c r="O752" i="12"/>
  <c r="J752" i="12"/>
  <c r="G752" i="12"/>
  <c r="F752" i="12"/>
  <c r="E752" i="12"/>
  <c r="I852" i="12"/>
  <c r="A852" i="12"/>
  <c r="G852" i="12"/>
  <c r="F852" i="12"/>
  <c r="H852" i="12"/>
  <c r="E852" i="12"/>
  <c r="Q888" i="12"/>
  <c r="B852" i="12"/>
  <c r="O852" i="12"/>
  <c r="J852" i="12"/>
  <c r="E526" i="12"/>
  <c r="O526" i="12"/>
  <c r="J526" i="12"/>
  <c r="B526" i="12"/>
  <c r="Q562" i="12"/>
  <c r="I526" i="12"/>
  <c r="A526" i="12"/>
  <c r="H526" i="12"/>
  <c r="G526" i="12"/>
  <c r="F526" i="12"/>
  <c r="Q785" i="12"/>
  <c r="H749" i="12"/>
  <c r="G749" i="12"/>
  <c r="I749" i="12"/>
  <c r="F749" i="12"/>
  <c r="E749" i="12"/>
  <c r="B749" i="12"/>
  <c r="O749" i="12"/>
  <c r="J749" i="12"/>
  <c r="A749" i="12"/>
  <c r="Q832" i="12"/>
  <c r="I796" i="12"/>
  <c r="A796" i="12"/>
  <c r="G796" i="12"/>
  <c r="F796" i="12"/>
  <c r="E796" i="12"/>
  <c r="B796" i="12"/>
  <c r="O796" i="12"/>
  <c r="J796" i="12"/>
  <c r="H796" i="12"/>
  <c r="J485" i="12"/>
  <c r="B485" i="12"/>
  <c r="Q521" i="12"/>
  <c r="I485" i="12"/>
  <c r="A485" i="12"/>
  <c r="H485" i="12"/>
  <c r="G485" i="12"/>
  <c r="F485" i="12"/>
  <c r="E485" i="12"/>
  <c r="O485" i="12"/>
  <c r="Q854" i="12"/>
  <c r="O818" i="12"/>
  <c r="J818" i="12"/>
  <c r="B818" i="12"/>
  <c r="I818" i="12"/>
  <c r="A818" i="12"/>
  <c r="H818" i="12"/>
  <c r="G818" i="12"/>
  <c r="F818" i="12"/>
  <c r="E818" i="12"/>
  <c r="E211" i="12"/>
  <c r="Q247" i="12"/>
  <c r="I211" i="12"/>
  <c r="H211" i="12"/>
  <c r="G211" i="12"/>
  <c r="F211" i="12"/>
  <c r="O211" i="12"/>
  <c r="B211" i="12"/>
  <c r="J211" i="12"/>
  <c r="A211" i="12"/>
  <c r="Q462" i="12"/>
  <c r="E426" i="12"/>
  <c r="G426" i="12"/>
  <c r="F426" i="12"/>
  <c r="B426" i="12"/>
  <c r="O426" i="12"/>
  <c r="A426" i="12"/>
  <c r="J426" i="12"/>
  <c r="I426" i="12"/>
  <c r="H426" i="12"/>
  <c r="H642" i="12"/>
  <c r="O642" i="12"/>
  <c r="B642" i="12"/>
  <c r="J642" i="12"/>
  <c r="A642" i="12"/>
  <c r="I642" i="12"/>
  <c r="G642" i="12"/>
  <c r="E642" i="12"/>
  <c r="Q678" i="12"/>
  <c r="F642" i="12"/>
  <c r="Q963" i="12"/>
  <c r="H927" i="12"/>
  <c r="E927" i="12"/>
  <c r="F927" i="12"/>
  <c r="B927" i="12"/>
  <c r="A927" i="12"/>
  <c r="O927" i="12"/>
  <c r="J927" i="12"/>
  <c r="G927" i="12"/>
  <c r="I927" i="12"/>
  <c r="E201" i="12"/>
  <c r="O201" i="12"/>
  <c r="J201" i="12"/>
  <c r="B201" i="12"/>
  <c r="G201" i="12"/>
  <c r="F201" i="12"/>
  <c r="Q237" i="12"/>
  <c r="A201" i="12"/>
  <c r="I201" i="12"/>
  <c r="H201" i="12"/>
  <c r="J501" i="12"/>
  <c r="B501" i="12"/>
  <c r="Q537" i="12"/>
  <c r="I501" i="12"/>
  <c r="A501" i="12"/>
  <c r="H501" i="12"/>
  <c r="G501" i="12"/>
  <c r="F501" i="12"/>
  <c r="E501" i="12"/>
  <c r="O501" i="12"/>
  <c r="Q803" i="12"/>
  <c r="F767" i="12"/>
  <c r="E767" i="12"/>
  <c r="I767" i="12"/>
  <c r="H767" i="12"/>
  <c r="G767" i="12"/>
  <c r="B767" i="12"/>
  <c r="A767" i="12"/>
  <c r="O767" i="12"/>
  <c r="J767" i="12"/>
  <c r="I999" i="12"/>
  <c r="A999" i="12"/>
  <c r="G999" i="12"/>
  <c r="H999" i="12"/>
  <c r="F999" i="12"/>
  <c r="O999" i="12"/>
  <c r="J999" i="12"/>
  <c r="E999" i="12"/>
  <c r="B999" i="12"/>
  <c r="Q432" i="12"/>
  <c r="O396" i="12"/>
  <c r="J396" i="12"/>
  <c r="B396" i="12"/>
  <c r="I396" i="12"/>
  <c r="A396" i="12"/>
  <c r="H396" i="12"/>
  <c r="G396" i="12"/>
  <c r="F396" i="12"/>
  <c r="E396" i="12"/>
  <c r="O590" i="12"/>
  <c r="Q626" i="12"/>
  <c r="G590" i="12"/>
  <c r="F590" i="12"/>
  <c r="E590" i="12"/>
  <c r="B590" i="12"/>
  <c r="J590" i="12"/>
  <c r="A590" i="12"/>
  <c r="I590" i="12"/>
  <c r="H590" i="12"/>
  <c r="O850" i="12"/>
  <c r="I850" i="12"/>
  <c r="A850" i="12"/>
  <c r="H850" i="12"/>
  <c r="G850" i="12"/>
  <c r="Q886" i="12"/>
  <c r="F850" i="12"/>
  <c r="E850" i="12"/>
  <c r="B850" i="12"/>
  <c r="J850" i="12"/>
  <c r="H154" i="12"/>
  <c r="G154" i="12"/>
  <c r="F154" i="12"/>
  <c r="J154" i="12"/>
  <c r="B154" i="12"/>
  <c r="Q190" i="12"/>
  <c r="I154" i="12"/>
  <c r="A154" i="12"/>
  <c r="E154" i="12"/>
  <c r="O154" i="12"/>
  <c r="J722" i="12"/>
  <c r="B722" i="12"/>
  <c r="I722" i="12"/>
  <c r="A722" i="12"/>
  <c r="H722" i="12"/>
  <c r="G722" i="12"/>
  <c r="F722" i="12"/>
  <c r="Q758" i="12"/>
  <c r="E722" i="12"/>
  <c r="O722" i="12"/>
  <c r="Q841" i="12"/>
  <c r="O805" i="12"/>
  <c r="J805" i="12"/>
  <c r="B805" i="12"/>
  <c r="I805" i="12"/>
  <c r="A805" i="12"/>
  <c r="H805" i="12"/>
  <c r="G805" i="12"/>
  <c r="F805" i="12"/>
  <c r="E805" i="12"/>
  <c r="F447" i="12"/>
  <c r="O447" i="12"/>
  <c r="Q483" i="12"/>
  <c r="J447" i="12"/>
  <c r="I447" i="12"/>
  <c r="H447" i="12"/>
  <c r="G447" i="12"/>
  <c r="E447" i="12"/>
  <c r="B447" i="12"/>
  <c r="A447" i="12"/>
  <c r="I975" i="12"/>
  <c r="A975" i="12"/>
  <c r="G975" i="12"/>
  <c r="O975" i="12"/>
  <c r="E975" i="12"/>
  <c r="F975" i="12"/>
  <c r="J975" i="12"/>
  <c r="H975" i="12"/>
  <c r="B975" i="12"/>
  <c r="O274" i="12"/>
  <c r="Q310" i="12"/>
  <c r="I274" i="12"/>
  <c r="A274" i="12"/>
  <c r="F274" i="12"/>
  <c r="E274" i="12"/>
  <c r="B274" i="12"/>
  <c r="H274" i="12"/>
  <c r="G274" i="12"/>
  <c r="J274" i="12"/>
  <c r="Q49" i="12"/>
  <c r="I13" i="12"/>
  <c r="A13" i="12"/>
  <c r="H13" i="12"/>
  <c r="G13" i="12"/>
  <c r="F13" i="12"/>
  <c r="Q13" i="12"/>
  <c r="E13" i="12"/>
  <c r="O13" i="12"/>
  <c r="J13" i="12"/>
  <c r="B13" i="12"/>
  <c r="J305" i="12"/>
  <c r="Q341" i="12"/>
  <c r="H305" i="12"/>
  <c r="F305" i="12"/>
  <c r="E305" i="12"/>
  <c r="G305" i="12"/>
  <c r="B305" i="12"/>
  <c r="A305" i="12"/>
  <c r="O305" i="12"/>
  <c r="I305" i="12"/>
  <c r="J730" i="12"/>
  <c r="B730" i="12"/>
  <c r="I730" i="12"/>
  <c r="A730" i="12"/>
  <c r="H730" i="12"/>
  <c r="G730" i="12"/>
  <c r="F730" i="12"/>
  <c r="E730" i="12"/>
  <c r="Q766" i="12"/>
  <c r="O730" i="12"/>
  <c r="G798" i="12"/>
  <c r="F798" i="12"/>
  <c r="E798" i="12"/>
  <c r="Q834" i="12"/>
  <c r="O798" i="12"/>
  <c r="J798" i="12"/>
  <c r="B798" i="12"/>
  <c r="I798" i="12"/>
  <c r="H798" i="12"/>
  <c r="A798" i="12"/>
  <c r="E65" i="12"/>
  <c r="O65" i="12"/>
  <c r="J65" i="12"/>
  <c r="B65" i="12"/>
  <c r="Q101" i="12"/>
  <c r="I65" i="12"/>
  <c r="A65" i="12"/>
  <c r="G65" i="12"/>
  <c r="F65" i="12"/>
  <c r="H65" i="12"/>
  <c r="G312" i="12"/>
  <c r="E312" i="12"/>
  <c r="O312" i="12"/>
  <c r="J312" i="12"/>
  <c r="B312" i="12"/>
  <c r="Q348" i="12"/>
  <c r="I312" i="12"/>
  <c r="A312" i="12"/>
  <c r="H312" i="12"/>
  <c r="F312" i="12"/>
  <c r="I634" i="12"/>
  <c r="A634" i="12"/>
  <c r="Q670" i="12"/>
  <c r="H634" i="12"/>
  <c r="G634" i="12"/>
  <c r="F634" i="12"/>
  <c r="E634" i="12"/>
  <c r="O634" i="12"/>
  <c r="B634" i="12"/>
  <c r="J634" i="12"/>
  <c r="Q946" i="12"/>
  <c r="I910" i="12"/>
  <c r="A910" i="12"/>
  <c r="J910" i="12"/>
  <c r="F910" i="12"/>
  <c r="E910" i="12"/>
  <c r="G910" i="12"/>
  <c r="H910" i="12"/>
  <c r="B910" i="12"/>
  <c r="O910" i="12"/>
  <c r="Q9" i="12"/>
  <c r="E9" i="12"/>
  <c r="O9" i="12"/>
  <c r="J9" i="12"/>
  <c r="B9" i="12"/>
  <c r="Q45" i="12"/>
  <c r="I9" i="12"/>
  <c r="A9" i="12"/>
  <c r="G9" i="12"/>
  <c r="F9" i="12"/>
  <c r="H9" i="12"/>
  <c r="Q625" i="12"/>
  <c r="H589" i="12"/>
  <c r="O589" i="12"/>
  <c r="B589" i="12"/>
  <c r="J589" i="12"/>
  <c r="A589" i="12"/>
  <c r="I589" i="12"/>
  <c r="G589" i="12"/>
  <c r="F589" i="12"/>
  <c r="E589" i="12"/>
  <c r="H162" i="12"/>
  <c r="G162" i="12"/>
  <c r="F162" i="12"/>
  <c r="J162" i="12"/>
  <c r="B162" i="12"/>
  <c r="Q198" i="12"/>
  <c r="I162" i="12"/>
  <c r="A162" i="12"/>
  <c r="O162" i="12"/>
  <c r="E162" i="12"/>
  <c r="F421" i="12"/>
  <c r="E421" i="12"/>
  <c r="H421" i="12"/>
  <c r="G421" i="12"/>
  <c r="B421" i="12"/>
  <c r="Q457" i="12"/>
  <c r="O421" i="12"/>
  <c r="A421" i="12"/>
  <c r="J421" i="12"/>
  <c r="I421" i="12"/>
  <c r="F20" i="12"/>
  <c r="Q20" i="12"/>
  <c r="E20" i="12"/>
  <c r="O20" i="12"/>
  <c r="J20" i="12"/>
  <c r="B20" i="12"/>
  <c r="H20" i="12"/>
  <c r="G20" i="12"/>
  <c r="Q56" i="12"/>
  <c r="I20" i="12"/>
  <c r="A20" i="12"/>
  <c r="Q621" i="12"/>
  <c r="H585" i="12"/>
  <c r="G585" i="12"/>
  <c r="F585" i="12"/>
  <c r="E585" i="12"/>
  <c r="O585" i="12"/>
  <c r="B585" i="12"/>
  <c r="J585" i="12"/>
  <c r="A585" i="12"/>
  <c r="I585" i="12"/>
  <c r="Q221" i="12"/>
  <c r="E185" i="12"/>
  <c r="O185" i="12"/>
  <c r="G185" i="12"/>
  <c r="F185" i="12"/>
  <c r="B185" i="12"/>
  <c r="A185" i="12"/>
  <c r="I185" i="12"/>
  <c r="H185" i="12"/>
  <c r="J185" i="12"/>
  <c r="Q840" i="12"/>
  <c r="I804" i="12"/>
  <c r="A804" i="12"/>
  <c r="H804" i="12"/>
  <c r="G804" i="12"/>
  <c r="F804" i="12"/>
  <c r="E804" i="12"/>
  <c r="O804" i="12"/>
  <c r="J804" i="12"/>
  <c r="B804" i="12"/>
  <c r="G532" i="12"/>
  <c r="F532" i="12"/>
  <c r="E532" i="12"/>
  <c r="O532" i="12"/>
  <c r="J532" i="12"/>
  <c r="B532" i="12"/>
  <c r="Q568" i="12"/>
  <c r="I532" i="12"/>
  <c r="A532" i="12"/>
  <c r="H532" i="12"/>
  <c r="Q801" i="12"/>
  <c r="H765" i="12"/>
  <c r="G765" i="12"/>
  <c r="B765" i="12"/>
  <c r="O765" i="12"/>
  <c r="A765" i="12"/>
  <c r="J765" i="12"/>
  <c r="I765" i="12"/>
  <c r="F765" i="12"/>
  <c r="E765" i="12"/>
  <c r="G146" i="12"/>
  <c r="J146" i="12"/>
  <c r="B146" i="12"/>
  <c r="Q182" i="12"/>
  <c r="O146" i="12"/>
  <c r="I146" i="12"/>
  <c r="H146" i="12"/>
  <c r="F146" i="12"/>
  <c r="E146" i="12"/>
  <c r="A146" i="12"/>
  <c r="F803" i="12"/>
  <c r="E803" i="12"/>
  <c r="O803" i="12"/>
  <c r="J803" i="12"/>
  <c r="B803" i="12"/>
  <c r="I803" i="12"/>
  <c r="A803" i="12"/>
  <c r="Q839" i="12"/>
  <c r="H803" i="12"/>
  <c r="G803" i="12"/>
  <c r="J56" i="12"/>
  <c r="B56" i="12"/>
  <c r="Q92" i="12"/>
  <c r="I56" i="12"/>
  <c r="A56" i="12"/>
  <c r="H56" i="12"/>
  <c r="G56" i="12"/>
  <c r="F56" i="12"/>
  <c r="O56" i="12"/>
  <c r="E56" i="12"/>
  <c r="F473" i="12"/>
  <c r="O473" i="12"/>
  <c r="J473" i="12"/>
  <c r="B473" i="12"/>
  <c r="Q509" i="12"/>
  <c r="I473" i="12"/>
  <c r="A473" i="12"/>
  <c r="H473" i="12"/>
  <c r="G473" i="12"/>
  <c r="E473" i="12"/>
  <c r="H785" i="12"/>
  <c r="F785" i="12"/>
  <c r="E785" i="12"/>
  <c r="O785" i="12"/>
  <c r="Q821" i="12"/>
  <c r="J785" i="12"/>
  <c r="I785" i="12"/>
  <c r="G785" i="12"/>
  <c r="B785" i="12"/>
  <c r="A785" i="12"/>
  <c r="E89" i="12"/>
  <c r="O89" i="12"/>
  <c r="J89" i="12"/>
  <c r="B89" i="12"/>
  <c r="Q125" i="12"/>
  <c r="I89" i="12"/>
  <c r="A89" i="12"/>
  <c r="G89" i="12"/>
  <c r="F89" i="12"/>
  <c r="H89" i="12"/>
  <c r="G336" i="12"/>
  <c r="F336" i="12"/>
  <c r="E336" i="12"/>
  <c r="O336" i="12"/>
  <c r="J336" i="12"/>
  <c r="B336" i="12"/>
  <c r="Q372" i="12"/>
  <c r="I336" i="12"/>
  <c r="A336" i="12"/>
  <c r="H336" i="12"/>
  <c r="Q707" i="12"/>
  <c r="G671" i="12"/>
  <c r="F671" i="12"/>
  <c r="E671" i="12"/>
  <c r="A671" i="12"/>
  <c r="O671" i="12"/>
  <c r="J671" i="12"/>
  <c r="I671" i="12"/>
  <c r="H671" i="12"/>
  <c r="B671" i="12"/>
  <c r="H882" i="12"/>
  <c r="F882" i="12"/>
  <c r="Q918" i="12"/>
  <c r="I882" i="12"/>
  <c r="G882" i="12"/>
  <c r="E882" i="12"/>
  <c r="B882" i="12"/>
  <c r="A882" i="12"/>
  <c r="O882" i="12"/>
  <c r="J882" i="12"/>
  <c r="O14" i="12"/>
  <c r="J14" i="12"/>
  <c r="B14" i="12"/>
  <c r="Q50" i="12"/>
  <c r="I14" i="12"/>
  <c r="A14" i="12"/>
  <c r="H14" i="12"/>
  <c r="F14" i="12"/>
  <c r="Q14" i="12"/>
  <c r="E14" i="12"/>
  <c r="G14" i="12"/>
  <c r="Q470" i="12"/>
  <c r="E434" i="12"/>
  <c r="I434" i="12"/>
  <c r="H434" i="12"/>
  <c r="G434" i="12"/>
  <c r="F434" i="12"/>
  <c r="B434" i="12"/>
  <c r="O434" i="12"/>
  <c r="A434" i="12"/>
  <c r="J434" i="12"/>
  <c r="O35" i="12"/>
  <c r="J35" i="12"/>
  <c r="B35" i="12"/>
  <c r="Q71" i="12"/>
  <c r="I35" i="12"/>
  <c r="A35" i="12"/>
  <c r="H35" i="12"/>
  <c r="G35" i="12"/>
  <c r="Q35" i="12"/>
  <c r="E35" i="12"/>
  <c r="F35" i="12"/>
  <c r="F599" i="12"/>
  <c r="E599" i="12"/>
  <c r="J599" i="12"/>
  <c r="B599" i="12"/>
  <c r="A599" i="12"/>
  <c r="Q635" i="12"/>
  <c r="O599" i="12"/>
  <c r="I599" i="12"/>
  <c r="H599" i="12"/>
  <c r="G599" i="12"/>
  <c r="Q674" i="12"/>
  <c r="E638" i="12"/>
  <c r="O638" i="12"/>
  <c r="J638" i="12"/>
  <c r="B638" i="12"/>
  <c r="I638" i="12"/>
  <c r="A638" i="12"/>
  <c r="G638" i="12"/>
  <c r="H638" i="12"/>
  <c r="F638" i="12"/>
  <c r="H898" i="12"/>
  <c r="Q934" i="12"/>
  <c r="G898" i="12"/>
  <c r="O898" i="12"/>
  <c r="A898" i="12"/>
  <c r="J898" i="12"/>
  <c r="I898" i="12"/>
  <c r="F898" i="12"/>
  <c r="E898" i="12"/>
  <c r="B898" i="12"/>
  <c r="Q663" i="12"/>
  <c r="O627" i="12"/>
  <c r="J627" i="12"/>
  <c r="B627" i="12"/>
  <c r="I627" i="12"/>
  <c r="A627" i="12"/>
  <c r="H627" i="12"/>
  <c r="F627" i="12"/>
  <c r="G627" i="12"/>
  <c r="E627" i="12"/>
  <c r="A469" i="12"/>
  <c r="Q184" i="12"/>
  <c r="O643" i="12"/>
  <c r="Q679" i="12"/>
  <c r="H643" i="12"/>
  <c r="G643" i="12"/>
  <c r="F643" i="12"/>
  <c r="E643" i="12"/>
  <c r="J643" i="12"/>
  <c r="A643" i="12"/>
  <c r="I643" i="12"/>
  <c r="B643" i="12"/>
  <c r="O678" i="12"/>
  <c r="J678" i="12"/>
  <c r="B678" i="12"/>
  <c r="Q714" i="12"/>
  <c r="I678" i="12"/>
  <c r="A678" i="12"/>
  <c r="F678" i="12"/>
  <c r="E678" i="12"/>
  <c r="H678" i="12"/>
  <c r="G678" i="12"/>
  <c r="E665" i="12"/>
  <c r="O665" i="12"/>
  <c r="J665" i="12"/>
  <c r="B665" i="12"/>
  <c r="Q701" i="12"/>
  <c r="I665" i="12"/>
  <c r="H665" i="12"/>
  <c r="G665" i="12"/>
  <c r="A665" i="12"/>
  <c r="F665" i="12"/>
  <c r="J587" i="12"/>
  <c r="B587" i="12"/>
  <c r="Q623" i="12"/>
  <c r="I587" i="12"/>
  <c r="H587" i="12"/>
  <c r="G587" i="12"/>
  <c r="F587" i="12"/>
  <c r="E587" i="12"/>
  <c r="A587" i="12"/>
  <c r="O587" i="12"/>
  <c r="O480" i="12"/>
  <c r="J480" i="12"/>
  <c r="B480" i="12"/>
  <c r="Q516" i="12"/>
  <c r="I480" i="12"/>
  <c r="A480" i="12"/>
  <c r="H480" i="12"/>
  <c r="G480" i="12"/>
  <c r="F480" i="12"/>
  <c r="E480" i="12"/>
  <c r="Q922" i="12"/>
  <c r="I886" i="12"/>
  <c r="G886" i="12"/>
  <c r="F886" i="12"/>
  <c r="A886" i="12"/>
  <c r="O886" i="12"/>
  <c r="J886" i="12"/>
  <c r="H886" i="12"/>
  <c r="E886" i="12"/>
  <c r="B886" i="12"/>
  <c r="E897" i="12"/>
  <c r="Q933" i="12"/>
  <c r="G897" i="12"/>
  <c r="F897" i="12"/>
  <c r="B897" i="12"/>
  <c r="O897" i="12"/>
  <c r="A897" i="12"/>
  <c r="J897" i="12"/>
  <c r="I897" i="12"/>
  <c r="H897" i="12"/>
  <c r="Q718" i="12"/>
  <c r="H682" i="12"/>
  <c r="G682" i="12"/>
  <c r="F682" i="12"/>
  <c r="E682" i="12"/>
  <c r="B682" i="12"/>
  <c r="A682" i="12"/>
  <c r="O682" i="12"/>
  <c r="J682" i="12"/>
  <c r="I682" i="12"/>
  <c r="Q185" i="12"/>
  <c r="H149" i="12"/>
  <c r="G149" i="12"/>
  <c r="O149" i="12"/>
  <c r="J149" i="12"/>
  <c r="B149" i="12"/>
  <c r="A149" i="12"/>
  <c r="F149" i="12"/>
  <c r="E149" i="12"/>
  <c r="I149" i="12"/>
  <c r="Q275" i="12"/>
  <c r="I239" i="12"/>
  <c r="A239" i="12"/>
  <c r="G239" i="12"/>
  <c r="E239" i="12"/>
  <c r="F239" i="12"/>
  <c r="B239" i="12"/>
  <c r="J239" i="12"/>
  <c r="H239" i="12"/>
  <c r="O239" i="12"/>
  <c r="G846" i="12"/>
  <c r="Q882" i="12"/>
  <c r="E846" i="12"/>
  <c r="I846" i="12"/>
  <c r="H846" i="12"/>
  <c r="F846" i="12"/>
  <c r="B846" i="12"/>
  <c r="A846" i="12"/>
  <c r="O846" i="12"/>
  <c r="J846" i="12"/>
  <c r="Q954" i="12"/>
  <c r="I918" i="12"/>
  <c r="A918" i="12"/>
  <c r="F918" i="12"/>
  <c r="O918" i="12"/>
  <c r="B918" i="12"/>
  <c r="E918" i="12"/>
  <c r="J918" i="12"/>
  <c r="H918" i="12"/>
  <c r="G918" i="12"/>
  <c r="Q177" i="12"/>
  <c r="I141" i="12"/>
  <c r="A141" i="12"/>
  <c r="H141" i="12"/>
  <c r="G141" i="12"/>
  <c r="F141" i="12"/>
  <c r="E141" i="12"/>
  <c r="O141" i="12"/>
  <c r="J141" i="12"/>
  <c r="B141" i="12"/>
  <c r="Q602" i="12"/>
  <c r="E566" i="12"/>
  <c r="O566" i="12"/>
  <c r="J566" i="12"/>
  <c r="B566" i="12"/>
  <c r="I566" i="12"/>
  <c r="A566" i="12"/>
  <c r="H566" i="12"/>
  <c r="G566" i="12"/>
  <c r="F566" i="12"/>
  <c r="F180" i="12"/>
  <c r="E180" i="12"/>
  <c r="H180" i="12"/>
  <c r="G180" i="12"/>
  <c r="Q216" i="12"/>
  <c r="B180" i="12"/>
  <c r="A180" i="12"/>
  <c r="J180" i="12"/>
  <c r="I180" i="12"/>
  <c r="O180" i="12"/>
  <c r="J664" i="12"/>
  <c r="B664" i="12"/>
  <c r="Q700" i="12"/>
  <c r="I664" i="12"/>
  <c r="A664" i="12"/>
  <c r="H664" i="12"/>
  <c r="G664" i="12"/>
  <c r="O664" i="12"/>
  <c r="F664" i="12"/>
  <c r="E664" i="12"/>
  <c r="F60" i="12"/>
  <c r="E60" i="12"/>
  <c r="O60" i="12"/>
  <c r="J60" i="12"/>
  <c r="B60" i="12"/>
  <c r="H60" i="12"/>
  <c r="G60" i="12"/>
  <c r="Q96" i="12"/>
  <c r="I60" i="12"/>
  <c r="A60" i="12"/>
  <c r="H363" i="12"/>
  <c r="G363" i="12"/>
  <c r="F363" i="12"/>
  <c r="E363" i="12"/>
  <c r="O363" i="12"/>
  <c r="J363" i="12"/>
  <c r="B363" i="12"/>
  <c r="Q399" i="12"/>
  <c r="I363" i="12"/>
  <c r="A363" i="12"/>
  <c r="O496" i="12"/>
  <c r="J496" i="12"/>
  <c r="B496" i="12"/>
  <c r="Q532" i="12"/>
  <c r="I496" i="12"/>
  <c r="A496" i="12"/>
  <c r="H496" i="12"/>
  <c r="G496" i="12"/>
  <c r="F496" i="12"/>
  <c r="E496" i="12"/>
  <c r="G993" i="12"/>
  <c r="E993" i="12"/>
  <c r="O993" i="12"/>
  <c r="A993" i="12"/>
  <c r="J993" i="12"/>
  <c r="F993" i="12"/>
  <c r="H993" i="12"/>
  <c r="I993" i="12"/>
  <c r="B993" i="12"/>
  <c r="O78" i="12"/>
  <c r="J78" i="12"/>
  <c r="B78" i="12"/>
  <c r="Q114" i="12"/>
  <c r="I78" i="12"/>
  <c r="A78" i="12"/>
  <c r="H78" i="12"/>
  <c r="F78" i="12"/>
  <c r="E78" i="12"/>
  <c r="G78" i="12"/>
  <c r="O99" i="12"/>
  <c r="J99" i="12"/>
  <c r="B99" i="12"/>
  <c r="Q135" i="12"/>
  <c r="I99" i="12"/>
  <c r="A99" i="12"/>
  <c r="H99" i="12"/>
  <c r="G99" i="12"/>
  <c r="E99" i="12"/>
  <c r="F99" i="12"/>
  <c r="Q510" i="12"/>
  <c r="I474" i="12"/>
  <c r="A474" i="12"/>
  <c r="G474" i="12"/>
  <c r="F474" i="12"/>
  <c r="E474" i="12"/>
  <c r="H474" i="12"/>
  <c r="B474" i="12"/>
  <c r="O474" i="12"/>
  <c r="J474" i="12"/>
  <c r="Q784" i="12"/>
  <c r="E748" i="12"/>
  <c r="J748" i="12"/>
  <c r="I748" i="12"/>
  <c r="H748" i="12"/>
  <c r="G748" i="12"/>
  <c r="F748" i="12"/>
  <c r="B748" i="12"/>
  <c r="O748" i="12"/>
  <c r="A748" i="12"/>
  <c r="F230" i="12"/>
  <c r="Q266" i="12"/>
  <c r="J230" i="12"/>
  <c r="B230" i="12"/>
  <c r="H230" i="12"/>
  <c r="G230" i="12"/>
  <c r="E230" i="12"/>
  <c r="O230" i="12"/>
  <c r="I230" i="12"/>
  <c r="A230" i="12"/>
  <c r="Q782" i="12"/>
  <c r="G746" i="12"/>
  <c r="F746" i="12"/>
  <c r="B746" i="12"/>
  <c r="O746" i="12"/>
  <c r="A746" i="12"/>
  <c r="J746" i="12"/>
  <c r="I746" i="12"/>
  <c r="H746" i="12"/>
  <c r="E746" i="12"/>
  <c r="F726" i="12"/>
  <c r="E726" i="12"/>
  <c r="O726" i="12"/>
  <c r="J726" i="12"/>
  <c r="B726" i="12"/>
  <c r="Q762" i="12"/>
  <c r="I726" i="12"/>
  <c r="A726" i="12"/>
  <c r="H726" i="12"/>
  <c r="G726" i="12"/>
  <c r="E995" i="12"/>
  <c r="O995" i="12"/>
  <c r="G995" i="12"/>
  <c r="F995" i="12"/>
  <c r="A995" i="12"/>
  <c r="J995" i="12"/>
  <c r="I995" i="12"/>
  <c r="H995" i="12"/>
  <c r="B995" i="12"/>
  <c r="H455" i="12"/>
  <c r="F455" i="12"/>
  <c r="O455" i="12"/>
  <c r="A455" i="12"/>
  <c r="J455" i="12"/>
  <c r="I455" i="12"/>
  <c r="G455" i="12"/>
  <c r="E455" i="12"/>
  <c r="Q491" i="12"/>
  <c r="B455" i="12"/>
  <c r="O675" i="12"/>
  <c r="J675" i="12"/>
  <c r="B675" i="12"/>
  <c r="Q711" i="12"/>
  <c r="I675" i="12"/>
  <c r="A675" i="12"/>
  <c r="H675" i="12"/>
  <c r="G675" i="12"/>
  <c r="F675" i="12"/>
  <c r="E675" i="12"/>
  <c r="O444" i="12"/>
  <c r="J444" i="12"/>
  <c r="B444" i="12"/>
  <c r="G444" i="12"/>
  <c r="F444" i="12"/>
  <c r="Q480" i="12"/>
  <c r="E444" i="12"/>
  <c r="A444" i="12"/>
  <c r="I444" i="12"/>
  <c r="H444" i="12"/>
  <c r="G259" i="12"/>
  <c r="F259" i="12"/>
  <c r="E259" i="12"/>
  <c r="O259" i="12"/>
  <c r="I259" i="12"/>
  <c r="A259" i="12"/>
  <c r="J259" i="12"/>
  <c r="H259" i="12"/>
  <c r="Q295" i="12"/>
  <c r="B259" i="12"/>
  <c r="F164" i="12"/>
  <c r="E164" i="12"/>
  <c r="H164" i="12"/>
  <c r="G164" i="12"/>
  <c r="A164" i="12"/>
  <c r="Q200" i="12"/>
  <c r="O164" i="12"/>
  <c r="J164" i="12"/>
  <c r="B164" i="12"/>
  <c r="I164" i="12"/>
  <c r="Q362" i="12"/>
  <c r="I326" i="12"/>
  <c r="A326" i="12"/>
  <c r="G326" i="12"/>
  <c r="E326" i="12"/>
  <c r="O326" i="12"/>
  <c r="H326" i="12"/>
  <c r="F326" i="12"/>
  <c r="B326" i="12"/>
  <c r="J326" i="12"/>
  <c r="G47" i="12"/>
  <c r="F47" i="12"/>
  <c r="E47" i="12"/>
  <c r="O47" i="12"/>
  <c r="Q83" i="12"/>
  <c r="I47" i="12"/>
  <c r="A47" i="12"/>
  <c r="H47" i="12"/>
  <c r="J47" i="12"/>
  <c r="B47" i="12"/>
  <c r="Q474" i="12"/>
  <c r="I438" i="12"/>
  <c r="A438" i="12"/>
  <c r="H438" i="12"/>
  <c r="O438" i="12"/>
  <c r="J438" i="12"/>
  <c r="G438" i="12"/>
  <c r="F438" i="12"/>
  <c r="E438" i="12"/>
  <c r="B438" i="12"/>
  <c r="O523" i="12"/>
  <c r="J523" i="12"/>
  <c r="B523" i="12"/>
  <c r="Q559" i="12"/>
  <c r="I523" i="12"/>
  <c r="A523" i="12"/>
  <c r="H523" i="12"/>
  <c r="G523" i="12"/>
  <c r="F523" i="12"/>
  <c r="E523" i="12"/>
  <c r="Q836" i="12"/>
  <c r="E800" i="12"/>
  <c r="O800" i="12"/>
  <c r="J800" i="12"/>
  <c r="B800" i="12"/>
  <c r="I800" i="12"/>
  <c r="A800" i="12"/>
  <c r="H800" i="12"/>
  <c r="G800" i="12"/>
  <c r="F800" i="12"/>
  <c r="Q410" i="12"/>
  <c r="I374" i="12"/>
  <c r="A374" i="12"/>
  <c r="H374" i="12"/>
  <c r="G374" i="12"/>
  <c r="F374" i="12"/>
  <c r="E374" i="12"/>
  <c r="O374" i="12"/>
  <c r="J374" i="12"/>
  <c r="B374" i="12"/>
  <c r="Q889" i="12"/>
  <c r="J853" i="12"/>
  <c r="B853" i="12"/>
  <c r="I853" i="12"/>
  <c r="A853" i="12"/>
  <c r="G853" i="12"/>
  <c r="F853" i="12"/>
  <c r="E853" i="12"/>
  <c r="O853" i="12"/>
  <c r="H853" i="12"/>
  <c r="Q163" i="12"/>
  <c r="G127" i="12"/>
  <c r="F127" i="12"/>
  <c r="E127" i="12"/>
  <c r="O127" i="12"/>
  <c r="I127" i="12"/>
  <c r="A127" i="12"/>
  <c r="H127" i="12"/>
  <c r="J127" i="12"/>
  <c r="B127" i="12"/>
  <c r="Q890" i="12"/>
  <c r="G854" i="12"/>
  <c r="E854" i="12"/>
  <c r="H854" i="12"/>
  <c r="F854" i="12"/>
  <c r="B854" i="12"/>
  <c r="A854" i="12"/>
  <c r="O854" i="12"/>
  <c r="J854" i="12"/>
  <c r="I854" i="12"/>
  <c r="J557" i="12"/>
  <c r="B557" i="12"/>
  <c r="I557" i="12"/>
  <c r="A557" i="12"/>
  <c r="Q593" i="12"/>
  <c r="H557" i="12"/>
  <c r="G557" i="12"/>
  <c r="F557" i="12"/>
  <c r="E557" i="12"/>
  <c r="O557" i="12"/>
  <c r="J1000" i="12"/>
  <c r="B1000" i="12"/>
  <c r="F1000" i="12"/>
  <c r="E1000" i="12"/>
  <c r="O1000" i="12"/>
  <c r="H1000" i="12"/>
  <c r="A1000" i="12"/>
  <c r="I1000" i="12"/>
  <c r="G1000" i="12"/>
  <c r="Q721" i="12"/>
  <c r="I685" i="12"/>
  <c r="A685" i="12"/>
  <c r="H685" i="12"/>
  <c r="G685" i="12"/>
  <c r="F685" i="12"/>
  <c r="O685" i="12"/>
  <c r="J685" i="12"/>
  <c r="E685" i="12"/>
  <c r="B685" i="12"/>
  <c r="O94" i="12"/>
  <c r="J94" i="12"/>
  <c r="B94" i="12"/>
  <c r="Q130" i="12"/>
  <c r="I94" i="12"/>
  <c r="A94" i="12"/>
  <c r="H94" i="12"/>
  <c r="F94" i="12"/>
  <c r="E94" i="12"/>
  <c r="G94" i="12"/>
  <c r="E49" i="12"/>
  <c r="O49" i="12"/>
  <c r="J49" i="12"/>
  <c r="B49" i="12"/>
  <c r="Q85" i="12"/>
  <c r="I49" i="12"/>
  <c r="A49" i="12"/>
  <c r="G49" i="12"/>
  <c r="F49" i="12"/>
  <c r="H49" i="12"/>
  <c r="E296" i="12"/>
  <c r="O296" i="12"/>
  <c r="J296" i="12"/>
  <c r="B296" i="12"/>
  <c r="Q332" i="12"/>
  <c r="H296" i="12"/>
  <c r="G296" i="12"/>
  <c r="F296" i="12"/>
  <c r="A296" i="12"/>
  <c r="I296" i="12"/>
  <c r="Q654" i="12"/>
  <c r="H618" i="12"/>
  <c r="G618" i="12"/>
  <c r="F618" i="12"/>
  <c r="E618" i="12"/>
  <c r="O618" i="12"/>
  <c r="J618" i="12"/>
  <c r="I618" i="12"/>
  <c r="B618" i="12"/>
  <c r="A618" i="12"/>
  <c r="J425" i="12"/>
  <c r="B425" i="12"/>
  <c r="Q461" i="12"/>
  <c r="I425" i="12"/>
  <c r="A425" i="12"/>
  <c r="H425" i="12"/>
  <c r="G425" i="12"/>
  <c r="F425" i="12"/>
  <c r="E425" i="12"/>
  <c r="O425" i="12"/>
  <c r="F668" i="12"/>
  <c r="E668" i="12"/>
  <c r="O668" i="12"/>
  <c r="H668" i="12"/>
  <c r="Q704" i="12"/>
  <c r="G668" i="12"/>
  <c r="B668" i="12"/>
  <c r="A668" i="12"/>
  <c r="J668" i="12"/>
  <c r="I668" i="12"/>
  <c r="J714" i="12"/>
  <c r="B714" i="12"/>
  <c r="I714" i="12"/>
  <c r="A714" i="12"/>
  <c r="H714" i="12"/>
  <c r="Q750" i="12"/>
  <c r="G714" i="12"/>
  <c r="F714" i="12"/>
  <c r="E714" i="12"/>
  <c r="O714" i="12"/>
  <c r="F341" i="12"/>
  <c r="E341" i="12"/>
  <c r="O341" i="12"/>
  <c r="J341" i="12"/>
  <c r="B341" i="12"/>
  <c r="Q377" i="12"/>
  <c r="I341" i="12"/>
  <c r="A341" i="12"/>
  <c r="H341" i="12"/>
  <c r="G341" i="12"/>
  <c r="E609" i="12"/>
  <c r="O609" i="12"/>
  <c r="J609" i="12"/>
  <c r="B609" i="12"/>
  <c r="H609" i="12"/>
  <c r="Q645" i="12"/>
  <c r="I609" i="12"/>
  <c r="G609" i="12"/>
  <c r="F609" i="12"/>
  <c r="A609" i="12"/>
  <c r="F697" i="12"/>
  <c r="E697" i="12"/>
  <c r="O697" i="12"/>
  <c r="J697" i="12"/>
  <c r="B697" i="12"/>
  <c r="Q733" i="12"/>
  <c r="I697" i="12"/>
  <c r="H697" i="12"/>
  <c r="G697" i="12"/>
  <c r="A697" i="12"/>
  <c r="O924" i="12"/>
  <c r="J924" i="12"/>
  <c r="A924" i="12"/>
  <c r="G924" i="12"/>
  <c r="F924" i="12"/>
  <c r="Q960" i="12"/>
  <c r="I924" i="12"/>
  <c r="H924" i="12"/>
  <c r="E924" i="12"/>
  <c r="B924" i="12"/>
  <c r="Q231" i="12"/>
  <c r="O195" i="12"/>
  <c r="J195" i="12"/>
  <c r="B195" i="12"/>
  <c r="I195" i="12"/>
  <c r="A195" i="12"/>
  <c r="H195" i="12"/>
  <c r="E195" i="12"/>
  <c r="G195" i="12"/>
  <c r="F195" i="12"/>
  <c r="H527" i="12"/>
  <c r="G527" i="12"/>
  <c r="F527" i="12"/>
  <c r="E527" i="12"/>
  <c r="O527" i="12"/>
  <c r="J527" i="12"/>
  <c r="B527" i="12"/>
  <c r="Q563" i="12"/>
  <c r="I527" i="12"/>
  <c r="A527" i="12"/>
  <c r="F256" i="12"/>
  <c r="E256" i="12"/>
  <c r="J256" i="12"/>
  <c r="B256" i="12"/>
  <c r="H256" i="12"/>
  <c r="G256" i="12"/>
  <c r="A256" i="12"/>
  <c r="O256" i="12"/>
  <c r="I256" i="12"/>
  <c r="Q292" i="12"/>
  <c r="H471" i="12"/>
  <c r="F471" i="12"/>
  <c r="E471" i="12"/>
  <c r="O471" i="12"/>
  <c r="B471" i="12"/>
  <c r="A471" i="12"/>
  <c r="Q507" i="12"/>
  <c r="J471" i="12"/>
  <c r="I471" i="12"/>
  <c r="G471" i="12"/>
  <c r="O691" i="12"/>
  <c r="J691" i="12"/>
  <c r="B691" i="12"/>
  <c r="Q727" i="12"/>
  <c r="I691" i="12"/>
  <c r="A691" i="12"/>
  <c r="H691" i="12"/>
  <c r="G691" i="12"/>
  <c r="F691" i="12"/>
  <c r="E691" i="12"/>
  <c r="O343" i="12"/>
  <c r="J343" i="12"/>
  <c r="B343" i="12"/>
  <c r="Q379" i="12"/>
  <c r="I343" i="12"/>
  <c r="A343" i="12"/>
  <c r="H343" i="12"/>
  <c r="G343" i="12"/>
  <c r="F343" i="12"/>
  <c r="E343" i="12"/>
  <c r="J984" i="12"/>
  <c r="B984" i="12"/>
  <c r="O984" i="12"/>
  <c r="I984" i="12"/>
  <c r="F984" i="12"/>
  <c r="E984" i="12"/>
  <c r="A984" i="12"/>
  <c r="H984" i="12"/>
  <c r="G984" i="12"/>
  <c r="E219" i="12"/>
  <c r="Q255" i="12"/>
  <c r="I219" i="12"/>
  <c r="A219" i="12"/>
  <c r="G219" i="12"/>
  <c r="F219" i="12"/>
  <c r="J219" i="12"/>
  <c r="H219" i="12"/>
  <c r="O219" i="12"/>
  <c r="B219" i="12"/>
  <c r="O340" i="12"/>
  <c r="J340" i="12"/>
  <c r="B340" i="12"/>
  <c r="Q376" i="12"/>
  <c r="I340" i="12"/>
  <c r="A340" i="12"/>
  <c r="H340" i="12"/>
  <c r="G340" i="12"/>
  <c r="F340" i="12"/>
  <c r="E340" i="12"/>
  <c r="G952" i="12"/>
  <c r="I952" i="12"/>
  <c r="H952" i="12"/>
  <c r="B952" i="12"/>
  <c r="A952" i="12"/>
  <c r="O952" i="12"/>
  <c r="J952" i="12"/>
  <c r="F952" i="12"/>
  <c r="E952" i="12"/>
  <c r="Q988" i="12"/>
  <c r="O891" i="12"/>
  <c r="Q927" i="12"/>
  <c r="I891" i="12"/>
  <c r="H891" i="12"/>
  <c r="F891" i="12"/>
  <c r="E891" i="12"/>
  <c r="J891" i="12"/>
  <c r="G891" i="12"/>
  <c r="B891" i="12"/>
  <c r="A891" i="12"/>
  <c r="J147" i="12"/>
  <c r="B147" i="12"/>
  <c r="Q183" i="12"/>
  <c r="I147" i="12"/>
  <c r="A147" i="12"/>
  <c r="E147" i="12"/>
  <c r="O147" i="12"/>
  <c r="H147" i="12"/>
  <c r="G147" i="12"/>
  <c r="F147" i="12"/>
  <c r="E604" i="12"/>
  <c r="O604" i="12"/>
  <c r="Q640" i="12"/>
  <c r="I604" i="12"/>
  <c r="A604" i="12"/>
  <c r="J604" i="12"/>
  <c r="H604" i="12"/>
  <c r="G604" i="12"/>
  <c r="F604" i="12"/>
  <c r="B604" i="12"/>
  <c r="Q484" i="12"/>
  <c r="I448" i="12"/>
  <c r="A448" i="12"/>
  <c r="G448" i="12"/>
  <c r="F448" i="12"/>
  <c r="O448" i="12"/>
  <c r="J448" i="12"/>
  <c r="H448" i="12"/>
  <c r="E448" i="12"/>
  <c r="B448" i="12"/>
  <c r="O531" i="12"/>
  <c r="J531" i="12"/>
  <c r="B531" i="12"/>
  <c r="Q567" i="12"/>
  <c r="I531" i="12"/>
  <c r="A531" i="12"/>
  <c r="H531" i="12"/>
  <c r="G531" i="12"/>
  <c r="F531" i="12"/>
  <c r="E531" i="12"/>
  <c r="E808" i="12"/>
  <c r="O808" i="12"/>
  <c r="J808" i="12"/>
  <c r="B808" i="12"/>
  <c r="I808" i="12"/>
  <c r="A808" i="12"/>
  <c r="Q844" i="12"/>
  <c r="H808" i="12"/>
  <c r="G808" i="12"/>
  <c r="F808" i="12"/>
  <c r="O574" i="12"/>
  <c r="Q610" i="12"/>
  <c r="E574" i="12"/>
  <c r="B574" i="12"/>
  <c r="J574" i="12"/>
  <c r="A574" i="12"/>
  <c r="I574" i="12"/>
  <c r="H574" i="12"/>
  <c r="G574" i="12"/>
  <c r="F574" i="12"/>
  <c r="F357" i="12"/>
  <c r="E357" i="12"/>
  <c r="O357" i="12"/>
  <c r="J357" i="12"/>
  <c r="B357" i="12"/>
  <c r="Q393" i="12"/>
  <c r="I357" i="12"/>
  <c r="A357" i="12"/>
  <c r="H357" i="12"/>
  <c r="G357" i="12"/>
  <c r="E625" i="12"/>
  <c r="Q661" i="12"/>
  <c r="O625" i="12"/>
  <c r="J625" i="12"/>
  <c r="B625" i="12"/>
  <c r="H625" i="12"/>
  <c r="F625" i="12"/>
  <c r="A625" i="12"/>
  <c r="I625" i="12"/>
  <c r="G625" i="12"/>
  <c r="J968" i="12"/>
  <c r="B968" i="12"/>
  <c r="O968" i="12"/>
  <c r="E968" i="12"/>
  <c r="I968" i="12"/>
  <c r="H968" i="12"/>
  <c r="G968" i="12"/>
  <c r="F968" i="12"/>
  <c r="A968" i="12"/>
  <c r="J200" i="12"/>
  <c r="B200" i="12"/>
  <c r="I200" i="12"/>
  <c r="A200" i="12"/>
  <c r="H200" i="12"/>
  <c r="G200" i="12"/>
  <c r="O200" i="12"/>
  <c r="Q236" i="12"/>
  <c r="F200" i="12"/>
  <c r="E200" i="12"/>
  <c r="Q793" i="12"/>
  <c r="H757" i="12"/>
  <c r="G757" i="12"/>
  <c r="O757" i="12"/>
  <c r="A757" i="12"/>
  <c r="J757" i="12"/>
  <c r="I757" i="12"/>
  <c r="F757" i="12"/>
  <c r="E757" i="12"/>
  <c r="B757" i="12"/>
  <c r="H980" i="12"/>
  <c r="F980" i="12"/>
  <c r="J980" i="12"/>
  <c r="I980" i="12"/>
  <c r="E980" i="12"/>
  <c r="A980" i="12"/>
  <c r="O980" i="12"/>
  <c r="G980" i="12"/>
  <c r="B980" i="12"/>
  <c r="E113" i="12"/>
  <c r="O113" i="12"/>
  <c r="Q149" i="12"/>
  <c r="J113" i="12"/>
  <c r="B113" i="12"/>
  <c r="I113" i="12"/>
  <c r="A113" i="12"/>
  <c r="G113" i="12"/>
  <c r="F113" i="12"/>
  <c r="H113" i="12"/>
  <c r="I735" i="12"/>
  <c r="A735" i="12"/>
  <c r="H735" i="12"/>
  <c r="G735" i="12"/>
  <c r="F735" i="12"/>
  <c r="E735" i="12"/>
  <c r="Q771" i="12"/>
  <c r="O735" i="12"/>
  <c r="J735" i="12"/>
  <c r="B735" i="12"/>
  <c r="O667" i="12"/>
  <c r="J667" i="12"/>
  <c r="B667" i="12"/>
  <c r="Q703" i="12"/>
  <c r="I667" i="12"/>
  <c r="A667" i="12"/>
  <c r="H667" i="12"/>
  <c r="E667" i="12"/>
  <c r="G667" i="12"/>
  <c r="F667" i="12"/>
  <c r="G904" i="12"/>
  <c r="Q940" i="12"/>
  <c r="E904" i="12"/>
  <c r="O904" i="12"/>
  <c r="B904" i="12"/>
  <c r="J904" i="12"/>
  <c r="A904" i="12"/>
  <c r="I904" i="12"/>
  <c r="H904" i="12"/>
  <c r="F904" i="12"/>
  <c r="Q81" i="12"/>
  <c r="I45" i="12"/>
  <c r="A45" i="12"/>
  <c r="H45" i="12"/>
  <c r="G45" i="12"/>
  <c r="F45" i="12"/>
  <c r="E45" i="12"/>
  <c r="O45" i="12"/>
  <c r="J45" i="12"/>
  <c r="B45" i="12"/>
  <c r="Q294" i="12"/>
  <c r="O258" i="12"/>
  <c r="J258" i="12"/>
  <c r="B258" i="12"/>
  <c r="H258" i="12"/>
  <c r="F258" i="12"/>
  <c r="A258" i="12"/>
  <c r="G258" i="12"/>
  <c r="E258" i="12"/>
  <c r="I258" i="12"/>
  <c r="E470" i="12"/>
  <c r="O470" i="12"/>
  <c r="J470" i="12"/>
  <c r="Q506" i="12"/>
  <c r="I470" i="12"/>
  <c r="A470" i="12"/>
  <c r="H470" i="12"/>
  <c r="G470" i="12"/>
  <c r="F470" i="12"/>
  <c r="B470" i="12"/>
  <c r="E97" i="12"/>
  <c r="O97" i="12"/>
  <c r="J97" i="12"/>
  <c r="B97" i="12"/>
  <c r="Q133" i="12"/>
  <c r="I97" i="12"/>
  <c r="A97" i="12"/>
  <c r="G97" i="12"/>
  <c r="F97" i="12"/>
  <c r="H97" i="12"/>
  <c r="G344" i="12"/>
  <c r="F344" i="12"/>
  <c r="E344" i="12"/>
  <c r="O344" i="12"/>
  <c r="J344" i="12"/>
  <c r="B344" i="12"/>
  <c r="Q380" i="12"/>
  <c r="I344" i="12"/>
  <c r="A344" i="12"/>
  <c r="H344" i="12"/>
  <c r="Q723" i="12"/>
  <c r="G687" i="12"/>
  <c r="F687" i="12"/>
  <c r="E687" i="12"/>
  <c r="A687" i="12"/>
  <c r="O687" i="12"/>
  <c r="J687" i="12"/>
  <c r="I687" i="12"/>
  <c r="H687" i="12"/>
  <c r="B687" i="12"/>
  <c r="E889" i="12"/>
  <c r="Q925" i="12"/>
  <c r="G889" i="12"/>
  <c r="F889" i="12"/>
  <c r="B889" i="12"/>
  <c r="A889" i="12"/>
  <c r="O889" i="12"/>
  <c r="J889" i="12"/>
  <c r="I889" i="12"/>
  <c r="H889" i="12"/>
  <c r="G977" i="12"/>
  <c r="E977" i="12"/>
  <c r="F977" i="12"/>
  <c r="O977" i="12"/>
  <c r="A977" i="12"/>
  <c r="J977" i="12"/>
  <c r="I977" i="12"/>
  <c r="H977" i="12"/>
  <c r="B977" i="12"/>
  <c r="O173" i="12"/>
  <c r="Q427" i="12"/>
  <c r="J684" i="12"/>
  <c r="O335" i="12"/>
  <c r="J335" i="12"/>
  <c r="B335" i="12"/>
  <c r="Q371" i="12"/>
  <c r="I335" i="12"/>
  <c r="A335" i="12"/>
  <c r="H335" i="12"/>
  <c r="G335" i="12"/>
  <c r="F335" i="12"/>
  <c r="E335" i="12"/>
  <c r="I727" i="12"/>
  <c r="A727" i="12"/>
  <c r="H727" i="12"/>
  <c r="G727" i="12"/>
  <c r="F727" i="12"/>
  <c r="Q763" i="12"/>
  <c r="E727" i="12"/>
  <c r="B727" i="12"/>
  <c r="O727" i="12"/>
  <c r="J727" i="12"/>
  <c r="Q272" i="12"/>
  <c r="H236" i="12"/>
  <c r="F236" i="12"/>
  <c r="G236" i="12"/>
  <c r="E236" i="12"/>
  <c r="B236" i="12"/>
  <c r="J236" i="12"/>
  <c r="I236" i="12"/>
  <c r="O236" i="12"/>
  <c r="A236" i="12"/>
  <c r="Q558" i="12"/>
  <c r="I522" i="12"/>
  <c r="A522" i="12"/>
  <c r="H522" i="12"/>
  <c r="G522" i="12"/>
  <c r="F522" i="12"/>
  <c r="E522" i="12"/>
  <c r="O522" i="12"/>
  <c r="J522" i="12"/>
  <c r="B522" i="12"/>
  <c r="J992" i="12"/>
  <c r="B992" i="12"/>
  <c r="A992" i="12"/>
  <c r="H992" i="12"/>
  <c r="I992" i="12"/>
  <c r="E992" i="12"/>
  <c r="G992" i="12"/>
  <c r="F992" i="12"/>
  <c r="O992" i="12"/>
  <c r="F84" i="12"/>
  <c r="E84" i="12"/>
  <c r="O84" i="12"/>
  <c r="J84" i="12"/>
  <c r="B84" i="12"/>
  <c r="H84" i="12"/>
  <c r="G84" i="12"/>
  <c r="Q120" i="12"/>
  <c r="I84" i="12"/>
  <c r="A84" i="12"/>
  <c r="H387" i="12"/>
  <c r="Q423" i="12"/>
  <c r="G387" i="12"/>
  <c r="F387" i="12"/>
  <c r="E387" i="12"/>
  <c r="O387" i="12"/>
  <c r="J387" i="12"/>
  <c r="B387" i="12"/>
  <c r="A387" i="12"/>
  <c r="I387" i="12"/>
  <c r="O520" i="12"/>
  <c r="J520" i="12"/>
  <c r="B520" i="12"/>
  <c r="Q556" i="12"/>
  <c r="I520" i="12"/>
  <c r="A520" i="12"/>
  <c r="H520" i="12"/>
  <c r="G520" i="12"/>
  <c r="F520" i="12"/>
  <c r="E520" i="12"/>
  <c r="Q905" i="12"/>
  <c r="J869" i="12"/>
  <c r="B869" i="12"/>
  <c r="I869" i="12"/>
  <c r="A869" i="12"/>
  <c r="E869" i="12"/>
  <c r="O869" i="12"/>
  <c r="H869" i="12"/>
  <c r="G869" i="12"/>
  <c r="F869" i="12"/>
  <c r="Q145" i="12"/>
  <c r="I109" i="12"/>
  <c r="A109" i="12"/>
  <c r="H109" i="12"/>
  <c r="G109" i="12"/>
  <c r="F109" i="12"/>
  <c r="E109" i="12"/>
  <c r="O109" i="12"/>
  <c r="J109" i="12"/>
  <c r="B109" i="12"/>
  <c r="F265" i="12"/>
  <c r="O265" i="12"/>
  <c r="B265" i="12"/>
  <c r="J265" i="12"/>
  <c r="A265" i="12"/>
  <c r="H265" i="12"/>
  <c r="E265" i="12"/>
  <c r="Q301" i="12"/>
  <c r="I265" i="12"/>
  <c r="G265" i="12"/>
  <c r="E534" i="12"/>
  <c r="O534" i="12"/>
  <c r="J534" i="12"/>
  <c r="B534" i="12"/>
  <c r="I534" i="12"/>
  <c r="A534" i="12"/>
  <c r="H534" i="12"/>
  <c r="Q570" i="12"/>
  <c r="G534" i="12"/>
  <c r="F534" i="12"/>
  <c r="I934" i="12"/>
  <c r="A934" i="12"/>
  <c r="H934" i="12"/>
  <c r="E934" i="12"/>
  <c r="Q970" i="12"/>
  <c r="B934" i="12"/>
  <c r="O934" i="12"/>
  <c r="J934" i="12"/>
  <c r="G934" i="12"/>
  <c r="F934" i="12"/>
  <c r="G31" i="12"/>
  <c r="F31" i="12"/>
  <c r="Q31" i="12"/>
  <c r="E31" i="12"/>
  <c r="O31" i="12"/>
  <c r="Q67" i="12"/>
  <c r="I31" i="12"/>
  <c r="A31" i="12"/>
  <c r="H31" i="12"/>
  <c r="J31" i="12"/>
  <c r="B31" i="12"/>
  <c r="J855" i="12"/>
  <c r="B855" i="12"/>
  <c r="H855" i="12"/>
  <c r="G855" i="12"/>
  <c r="Q891" i="12"/>
  <c r="F855" i="12"/>
  <c r="E855" i="12"/>
  <c r="A855" i="12"/>
  <c r="O855" i="12"/>
  <c r="I855" i="12"/>
  <c r="F68" i="12"/>
  <c r="E68" i="12"/>
  <c r="O68" i="12"/>
  <c r="J68" i="12"/>
  <c r="B68" i="12"/>
  <c r="H68" i="12"/>
  <c r="G68" i="12"/>
  <c r="Q104" i="12"/>
  <c r="I68" i="12"/>
  <c r="A68" i="12"/>
  <c r="H371" i="12"/>
  <c r="G371" i="12"/>
  <c r="F371" i="12"/>
  <c r="E371" i="12"/>
  <c r="O371" i="12"/>
  <c r="J371" i="12"/>
  <c r="B371" i="12"/>
  <c r="I371" i="12"/>
  <c r="A371" i="12"/>
  <c r="Q407" i="12"/>
  <c r="O504" i="12"/>
  <c r="J504" i="12"/>
  <c r="B504" i="12"/>
  <c r="Q540" i="12"/>
  <c r="I504" i="12"/>
  <c r="A504" i="12"/>
  <c r="H504" i="12"/>
  <c r="G504" i="12"/>
  <c r="F504" i="12"/>
  <c r="E504" i="12"/>
  <c r="E572" i="12"/>
  <c r="Q608" i="12"/>
  <c r="O572" i="12"/>
  <c r="B572" i="12"/>
  <c r="J572" i="12"/>
  <c r="A572" i="12"/>
  <c r="I572" i="12"/>
  <c r="H572" i="12"/>
  <c r="G572" i="12"/>
  <c r="F572" i="12"/>
  <c r="F12" i="12"/>
  <c r="Q450" i="12"/>
  <c r="H414" i="12"/>
  <c r="O414" i="12"/>
  <c r="B414" i="12"/>
  <c r="J414" i="12"/>
  <c r="A414" i="12"/>
  <c r="I414" i="12"/>
  <c r="G414" i="12"/>
  <c r="F414" i="12"/>
  <c r="E414" i="12"/>
  <c r="F449" i="12"/>
  <c r="J449" i="12"/>
  <c r="B449" i="12"/>
  <c r="Q485" i="12"/>
  <c r="I449" i="12"/>
  <c r="A449" i="12"/>
  <c r="O449" i="12"/>
  <c r="H449" i="12"/>
  <c r="G449" i="12"/>
  <c r="E449" i="12"/>
  <c r="Q830" i="12"/>
  <c r="O794" i="12"/>
  <c r="I794" i="12"/>
  <c r="A794" i="12"/>
  <c r="H794" i="12"/>
  <c r="G794" i="12"/>
  <c r="F794" i="12"/>
  <c r="E794" i="12"/>
  <c r="B794" i="12"/>
  <c r="J794" i="12"/>
  <c r="I719" i="12"/>
  <c r="A719" i="12"/>
  <c r="H719" i="12"/>
  <c r="Q755" i="12"/>
  <c r="G719" i="12"/>
  <c r="F719" i="12"/>
  <c r="E719" i="12"/>
  <c r="O719" i="12"/>
  <c r="J719" i="12"/>
  <c r="B719" i="12"/>
  <c r="J184" i="12"/>
  <c r="B184" i="12"/>
  <c r="I184" i="12"/>
  <c r="A184" i="12"/>
  <c r="Q220" i="12"/>
  <c r="H184" i="12"/>
  <c r="O184" i="12"/>
  <c r="G184" i="12"/>
  <c r="F184" i="12"/>
  <c r="E184" i="12"/>
  <c r="E914" i="12"/>
  <c r="I914" i="12"/>
  <c r="H914" i="12"/>
  <c r="Q950" i="12"/>
  <c r="O914" i="12"/>
  <c r="J914" i="12"/>
  <c r="F914" i="12"/>
  <c r="G914" i="12"/>
  <c r="B914" i="12"/>
  <c r="A914" i="12"/>
  <c r="Q665" i="12"/>
  <c r="J629" i="12"/>
  <c r="B629" i="12"/>
  <c r="I629" i="12"/>
  <c r="A629" i="12"/>
  <c r="H629" i="12"/>
  <c r="G629" i="12"/>
  <c r="F629" i="12"/>
  <c r="E629" i="12"/>
  <c r="O629" i="12"/>
  <c r="Q518" i="12"/>
  <c r="I482" i="12"/>
  <c r="A482" i="12"/>
  <c r="H482" i="12"/>
  <c r="G482" i="12"/>
  <c r="F482" i="12"/>
  <c r="E482" i="12"/>
  <c r="O482" i="12"/>
  <c r="J482" i="12"/>
  <c r="B482" i="12"/>
  <c r="O166" i="12"/>
  <c r="J166" i="12"/>
  <c r="B166" i="12"/>
  <c r="Q202" i="12"/>
  <c r="F166" i="12"/>
  <c r="E166" i="12"/>
  <c r="I166" i="12"/>
  <c r="H166" i="12"/>
  <c r="G166" i="12"/>
  <c r="A166" i="12"/>
  <c r="G969" i="12"/>
  <c r="E969" i="12"/>
  <c r="I969" i="12"/>
  <c r="O969" i="12"/>
  <c r="A969" i="12"/>
  <c r="J969" i="12"/>
  <c r="H969" i="12"/>
  <c r="F969" i="12"/>
  <c r="B969" i="12"/>
  <c r="H289" i="12"/>
  <c r="F289" i="12"/>
  <c r="E289" i="12"/>
  <c r="J289" i="12"/>
  <c r="I289" i="12"/>
  <c r="G289" i="12"/>
  <c r="Q325" i="12"/>
  <c r="A289" i="12"/>
  <c r="O289" i="12"/>
  <c r="B289" i="12"/>
  <c r="Q713" i="12"/>
  <c r="I677" i="12"/>
  <c r="A677" i="12"/>
  <c r="H677" i="12"/>
  <c r="G677" i="12"/>
  <c r="F677" i="12"/>
  <c r="B677" i="12"/>
  <c r="O677" i="12"/>
  <c r="E677" i="12"/>
  <c r="J677" i="12"/>
  <c r="O769" i="12"/>
  <c r="E769" i="12"/>
  <c r="B769" i="12"/>
  <c r="A769" i="12"/>
  <c r="J769" i="12"/>
  <c r="I769" i="12"/>
  <c r="Q805" i="12"/>
  <c r="H769" i="12"/>
  <c r="G769" i="12"/>
  <c r="F769" i="12"/>
  <c r="F620" i="12"/>
  <c r="E620" i="12"/>
  <c r="Q656" i="12"/>
  <c r="O620" i="12"/>
  <c r="I620" i="12"/>
  <c r="A620" i="12"/>
  <c r="G620" i="12"/>
  <c r="B620" i="12"/>
  <c r="J620" i="12"/>
  <c r="H620" i="12"/>
  <c r="J953" i="12"/>
  <c r="B953" i="12"/>
  <c r="H953" i="12"/>
  <c r="E953" i="12"/>
  <c r="A953" i="12"/>
  <c r="Q989" i="12"/>
  <c r="O953" i="12"/>
  <c r="I953" i="12"/>
  <c r="G953" i="12"/>
  <c r="F953" i="12"/>
  <c r="F575" i="12"/>
  <c r="J575" i="12"/>
  <c r="A575" i="12"/>
  <c r="Q611" i="12"/>
  <c r="I575" i="12"/>
  <c r="H575" i="12"/>
  <c r="G575" i="12"/>
  <c r="E575" i="12"/>
  <c r="O575" i="12"/>
  <c r="B575" i="12"/>
  <c r="Q330" i="12"/>
  <c r="G294" i="12"/>
  <c r="E294" i="12"/>
  <c r="I294" i="12"/>
  <c r="H294" i="12"/>
  <c r="F294" i="12"/>
  <c r="B294" i="12"/>
  <c r="O294" i="12"/>
  <c r="J294" i="12"/>
  <c r="A294" i="12"/>
  <c r="O973" i="12"/>
  <c r="I973" i="12"/>
  <c r="A973" i="12"/>
  <c r="E973" i="12"/>
  <c r="J973" i="12"/>
  <c r="H973" i="12"/>
  <c r="B973" i="12"/>
  <c r="G973" i="12"/>
  <c r="F973" i="12"/>
  <c r="Q158" i="12"/>
  <c r="H122" i="12"/>
  <c r="G122" i="12"/>
  <c r="F122" i="12"/>
  <c r="E122" i="12"/>
  <c r="J122" i="12"/>
  <c r="B122" i="12"/>
  <c r="I122" i="12"/>
  <c r="A122" i="12"/>
  <c r="O122" i="12"/>
  <c r="Q764" i="12"/>
  <c r="O728" i="12"/>
  <c r="J728" i="12"/>
  <c r="B728" i="12"/>
  <c r="I728" i="12"/>
  <c r="A728" i="12"/>
  <c r="H728" i="12"/>
  <c r="G728" i="12"/>
  <c r="F728" i="12"/>
  <c r="E728" i="12"/>
  <c r="Q166" i="12"/>
  <c r="H130" i="12"/>
  <c r="G130" i="12"/>
  <c r="F130" i="12"/>
  <c r="E130" i="12"/>
  <c r="J130" i="12"/>
  <c r="B130" i="12"/>
  <c r="I130" i="12"/>
  <c r="A130" i="12"/>
  <c r="O130" i="12"/>
  <c r="G251" i="12"/>
  <c r="F251" i="12"/>
  <c r="E251" i="12"/>
  <c r="O251" i="12"/>
  <c r="Q287" i="12"/>
  <c r="I251" i="12"/>
  <c r="A251" i="12"/>
  <c r="H251" i="12"/>
  <c r="B251" i="12"/>
  <c r="J251" i="12"/>
  <c r="Q172" i="12"/>
  <c r="J136" i="12"/>
  <c r="B136" i="12"/>
  <c r="I136" i="12"/>
  <c r="A136" i="12"/>
  <c r="H136" i="12"/>
  <c r="G136" i="12"/>
  <c r="F136" i="12"/>
  <c r="O136" i="12"/>
  <c r="E136" i="12"/>
  <c r="O237" i="12"/>
  <c r="Q273" i="12"/>
  <c r="I237" i="12"/>
  <c r="A237" i="12"/>
  <c r="G237" i="12"/>
  <c r="F237" i="12"/>
  <c r="E237" i="12"/>
  <c r="B237" i="12"/>
  <c r="J237" i="12"/>
  <c r="H237" i="12"/>
  <c r="F553" i="12"/>
  <c r="E553" i="12"/>
  <c r="O553" i="12"/>
  <c r="J553" i="12"/>
  <c r="B553" i="12"/>
  <c r="I553" i="12"/>
  <c r="A553" i="12"/>
  <c r="Q589" i="12"/>
  <c r="H553" i="12"/>
  <c r="G553" i="12"/>
  <c r="J960" i="12"/>
  <c r="Q996" i="12"/>
  <c r="H960" i="12"/>
  <c r="O960" i="12"/>
  <c r="F960" i="12"/>
  <c r="E960" i="12"/>
  <c r="A960" i="12"/>
  <c r="I960" i="12"/>
  <c r="G960" i="12"/>
  <c r="B960" i="12"/>
  <c r="F76" i="12"/>
  <c r="E76" i="12"/>
  <c r="O76" i="12"/>
  <c r="J76" i="12"/>
  <c r="B76" i="12"/>
  <c r="H76" i="12"/>
  <c r="G76" i="12"/>
  <c r="I76" i="12"/>
  <c r="A76" i="12"/>
  <c r="Q112" i="12"/>
  <c r="H379" i="12"/>
  <c r="G379" i="12"/>
  <c r="F379" i="12"/>
  <c r="E379" i="12"/>
  <c r="O379" i="12"/>
  <c r="J379" i="12"/>
  <c r="B379" i="12"/>
  <c r="Q415" i="12"/>
  <c r="I379" i="12"/>
  <c r="A379" i="12"/>
  <c r="O512" i="12"/>
  <c r="J512" i="12"/>
  <c r="B512" i="12"/>
  <c r="Q548" i="12"/>
  <c r="I512" i="12"/>
  <c r="A512" i="12"/>
  <c r="H512" i="12"/>
  <c r="G512" i="12"/>
  <c r="F512" i="12"/>
  <c r="E512" i="12"/>
  <c r="F151" i="12"/>
  <c r="E151" i="12"/>
  <c r="Q187" i="12"/>
  <c r="I151" i="12"/>
  <c r="A151" i="12"/>
  <c r="H151" i="12"/>
  <c r="J151" i="12"/>
  <c r="G151" i="12"/>
  <c r="B151" i="12"/>
  <c r="O151" i="12"/>
  <c r="J459" i="12"/>
  <c r="B459" i="12"/>
  <c r="Q495" i="12"/>
  <c r="H459" i="12"/>
  <c r="G459" i="12"/>
  <c r="O459" i="12"/>
  <c r="I459" i="12"/>
  <c r="F459" i="12"/>
  <c r="E459" i="12"/>
  <c r="A459" i="12"/>
  <c r="Q620" i="12"/>
  <c r="I584" i="12"/>
  <c r="A584" i="12"/>
  <c r="O584" i="12"/>
  <c r="B584" i="12"/>
  <c r="J584" i="12"/>
  <c r="H584" i="12"/>
  <c r="G584" i="12"/>
  <c r="F584" i="12"/>
  <c r="E584" i="12"/>
  <c r="Q17" i="12"/>
  <c r="E17" i="12"/>
  <c r="O17" i="12"/>
  <c r="J17" i="12"/>
  <c r="B17" i="12"/>
  <c r="Q53" i="12"/>
  <c r="I17" i="12"/>
  <c r="A17" i="12"/>
  <c r="G17" i="12"/>
  <c r="F17" i="12"/>
  <c r="H17" i="12"/>
  <c r="O264" i="12"/>
  <c r="G264" i="12"/>
  <c r="F264" i="12"/>
  <c r="E264" i="12"/>
  <c r="Q300" i="12"/>
  <c r="B264" i="12"/>
  <c r="I264" i="12"/>
  <c r="J264" i="12"/>
  <c r="H264" i="12"/>
  <c r="A264" i="12"/>
  <c r="J680" i="12"/>
  <c r="B680" i="12"/>
  <c r="Q716" i="12"/>
  <c r="I680" i="12"/>
  <c r="A680" i="12"/>
  <c r="H680" i="12"/>
  <c r="G680" i="12"/>
  <c r="O680" i="12"/>
  <c r="F680" i="12"/>
  <c r="E680" i="12"/>
  <c r="Q906" i="12"/>
  <c r="G870" i="12"/>
  <c r="E870" i="12"/>
  <c r="B870" i="12"/>
  <c r="A870" i="12"/>
  <c r="O870" i="12"/>
  <c r="J870" i="12"/>
  <c r="I870" i="12"/>
  <c r="H870" i="12"/>
  <c r="F870" i="12"/>
  <c r="F124" i="12"/>
  <c r="E124" i="12"/>
  <c r="O124" i="12"/>
  <c r="J124" i="12"/>
  <c r="B124" i="12"/>
  <c r="H124" i="12"/>
  <c r="Q160" i="12"/>
  <c r="G124" i="12"/>
  <c r="I124" i="12"/>
  <c r="A124" i="12"/>
  <c r="F429" i="12"/>
  <c r="E429" i="12"/>
  <c r="J429" i="12"/>
  <c r="Q465" i="12"/>
  <c r="I429" i="12"/>
  <c r="H429" i="12"/>
  <c r="G429" i="12"/>
  <c r="B429" i="12"/>
  <c r="O429" i="12"/>
  <c r="A429" i="12"/>
  <c r="Q596" i="12"/>
  <c r="O560" i="12"/>
  <c r="J560" i="12"/>
  <c r="B560" i="12"/>
  <c r="I560" i="12"/>
  <c r="A560" i="12"/>
  <c r="H560" i="12"/>
  <c r="G560" i="12"/>
  <c r="F560" i="12"/>
  <c r="E560" i="12"/>
  <c r="O786" i="12"/>
  <c r="Q822" i="12"/>
  <c r="I786" i="12"/>
  <c r="A786" i="12"/>
  <c r="H786" i="12"/>
  <c r="G786" i="12"/>
  <c r="F786" i="12"/>
  <c r="B786" i="12"/>
  <c r="J786" i="12"/>
  <c r="E786" i="12"/>
  <c r="F851" i="12"/>
  <c r="O851" i="12"/>
  <c r="H851" i="12"/>
  <c r="G851" i="12"/>
  <c r="Q887" i="12"/>
  <c r="E851" i="12"/>
  <c r="B851" i="12"/>
  <c r="A851" i="12"/>
  <c r="J851" i="12"/>
  <c r="I851" i="12"/>
  <c r="F349" i="12"/>
  <c r="E349" i="12"/>
  <c r="O349" i="12"/>
  <c r="J349" i="12"/>
  <c r="B349" i="12"/>
  <c r="Q385" i="12"/>
  <c r="I349" i="12"/>
  <c r="A349" i="12"/>
  <c r="H349" i="12"/>
  <c r="G349" i="12"/>
  <c r="E617" i="12"/>
  <c r="O617" i="12"/>
  <c r="J617" i="12"/>
  <c r="B617" i="12"/>
  <c r="Q653" i="12"/>
  <c r="H617" i="12"/>
  <c r="A617" i="12"/>
  <c r="I617" i="12"/>
  <c r="G617" i="12"/>
  <c r="F617" i="12"/>
  <c r="Q993" i="12"/>
  <c r="F957" i="12"/>
  <c r="O957" i="12"/>
  <c r="B957" i="12"/>
  <c r="H957" i="12"/>
  <c r="G957" i="12"/>
  <c r="J957" i="12"/>
  <c r="I957" i="12"/>
  <c r="E957" i="12"/>
  <c r="A957" i="12"/>
  <c r="J192" i="12"/>
  <c r="B192" i="12"/>
  <c r="I192" i="12"/>
  <c r="A192" i="12"/>
  <c r="H192" i="12"/>
  <c r="G192" i="12"/>
  <c r="O192" i="12"/>
  <c r="Q228" i="12"/>
  <c r="F192" i="12"/>
  <c r="E192" i="12"/>
  <c r="F974" i="12"/>
  <c r="B974" i="12"/>
  <c r="H974" i="12"/>
  <c r="J974" i="12"/>
  <c r="E974" i="12"/>
  <c r="A974" i="12"/>
  <c r="O974" i="12"/>
  <c r="I974" i="12"/>
  <c r="G974" i="12"/>
  <c r="O107" i="12"/>
  <c r="J107" i="12"/>
  <c r="B107" i="12"/>
  <c r="I107" i="12"/>
  <c r="A107" i="12"/>
  <c r="H107" i="12"/>
  <c r="Q143" i="12"/>
  <c r="G107" i="12"/>
  <c r="E107" i="12"/>
  <c r="F107" i="12"/>
  <c r="E338" i="12"/>
  <c r="O338" i="12"/>
  <c r="J338" i="12"/>
  <c r="B338" i="12"/>
  <c r="Q374" i="12"/>
  <c r="I338" i="12"/>
  <c r="A338" i="12"/>
  <c r="H338" i="12"/>
  <c r="G338" i="12"/>
  <c r="F338" i="12"/>
  <c r="G936" i="12"/>
  <c r="J936" i="12"/>
  <c r="A936" i="12"/>
  <c r="F936" i="12"/>
  <c r="E936" i="12"/>
  <c r="B936" i="12"/>
  <c r="Q972" i="12"/>
  <c r="O936" i="12"/>
  <c r="H936" i="12"/>
  <c r="I936" i="12"/>
  <c r="F397" i="12"/>
  <c r="E397" i="12"/>
  <c r="O397" i="12"/>
  <c r="J397" i="12"/>
  <c r="B397" i="12"/>
  <c r="I397" i="12"/>
  <c r="A397" i="12"/>
  <c r="H397" i="12"/>
  <c r="Q433" i="12"/>
  <c r="G397" i="12"/>
  <c r="J970" i="12"/>
  <c r="B970" i="12"/>
  <c r="H970" i="12"/>
  <c r="A970" i="12"/>
  <c r="F970" i="12"/>
  <c r="E970" i="12"/>
  <c r="I970" i="12"/>
  <c r="G970" i="12"/>
  <c r="O970" i="12"/>
  <c r="O38" i="12"/>
  <c r="J38" i="12"/>
  <c r="B38" i="12"/>
  <c r="Q74" i="12"/>
  <c r="I38" i="12"/>
  <c r="A38" i="12"/>
  <c r="H38" i="12"/>
  <c r="F38" i="12"/>
  <c r="E38" i="12"/>
  <c r="G38" i="12"/>
  <c r="Q526" i="12"/>
  <c r="I490" i="12"/>
  <c r="A490" i="12"/>
  <c r="H490" i="12"/>
  <c r="G490" i="12"/>
  <c r="F490" i="12"/>
  <c r="E490" i="12"/>
  <c r="O490" i="12"/>
  <c r="J490" i="12"/>
  <c r="B490" i="12"/>
  <c r="G887" i="12"/>
  <c r="Q923" i="12"/>
  <c r="E887" i="12"/>
  <c r="O887" i="12"/>
  <c r="B887" i="12"/>
  <c r="A887" i="12"/>
  <c r="J887" i="12"/>
  <c r="I887" i="12"/>
  <c r="H887" i="12"/>
  <c r="F887" i="12"/>
  <c r="O753" i="12"/>
  <c r="I753" i="12"/>
  <c r="H753" i="12"/>
  <c r="G753" i="12"/>
  <c r="F753" i="12"/>
  <c r="E753" i="12"/>
  <c r="B753" i="12"/>
  <c r="Q789" i="12"/>
  <c r="J753" i="12"/>
  <c r="A753" i="12"/>
  <c r="E699" i="12"/>
  <c r="O699" i="12"/>
  <c r="J699" i="12"/>
  <c r="B699" i="12"/>
  <c r="Q735" i="12"/>
  <c r="I699" i="12"/>
  <c r="A699" i="12"/>
  <c r="H699" i="12"/>
  <c r="G699" i="12"/>
  <c r="F699" i="12"/>
  <c r="F44" i="12"/>
  <c r="E44" i="12"/>
  <c r="O44" i="12"/>
  <c r="J44" i="12"/>
  <c r="B44" i="12"/>
  <c r="H44" i="12"/>
  <c r="G44" i="12"/>
  <c r="Q80" i="12"/>
  <c r="I44" i="12"/>
  <c r="A44" i="12"/>
  <c r="H907" i="12"/>
  <c r="I907" i="12"/>
  <c r="G907" i="12"/>
  <c r="B907" i="12"/>
  <c r="A907" i="12"/>
  <c r="Q943" i="12"/>
  <c r="J907" i="12"/>
  <c r="F907" i="12"/>
  <c r="E907" i="12"/>
  <c r="O907" i="12"/>
  <c r="E386" i="12"/>
  <c r="Q422" i="12"/>
  <c r="O386" i="12"/>
  <c r="J386" i="12"/>
  <c r="B386" i="12"/>
  <c r="I386" i="12"/>
  <c r="A386" i="12"/>
  <c r="H386" i="12"/>
  <c r="G386" i="12"/>
  <c r="F386" i="12"/>
  <c r="E193" i="12"/>
  <c r="O193" i="12"/>
  <c r="J193" i="12"/>
  <c r="B193" i="12"/>
  <c r="G193" i="12"/>
  <c r="F193" i="12"/>
  <c r="I193" i="12"/>
  <c r="Q229" i="12"/>
  <c r="H193" i="12"/>
  <c r="A193" i="12"/>
  <c r="G985" i="12"/>
  <c r="E985" i="12"/>
  <c r="I985" i="12"/>
  <c r="H985" i="12"/>
  <c r="J985" i="12"/>
  <c r="F985" i="12"/>
  <c r="O985" i="12"/>
  <c r="B985" i="12"/>
  <c r="A985" i="12"/>
  <c r="F246" i="12"/>
  <c r="J246" i="12"/>
  <c r="B246" i="12"/>
  <c r="Q282" i="12"/>
  <c r="E246" i="12"/>
  <c r="A246" i="12"/>
  <c r="H246" i="12"/>
  <c r="G246" i="12"/>
  <c r="O246" i="12"/>
  <c r="I246" i="12"/>
  <c r="J319" i="12"/>
  <c r="B319" i="12"/>
  <c r="Q355" i="12"/>
  <c r="H319" i="12"/>
  <c r="G319" i="12"/>
  <c r="F319" i="12"/>
  <c r="O319" i="12"/>
  <c r="I319" i="12"/>
  <c r="E319" i="12"/>
  <c r="A319" i="12"/>
  <c r="F143" i="12"/>
  <c r="Q179" i="12"/>
  <c r="I143" i="12"/>
  <c r="H143" i="12"/>
  <c r="G143" i="12"/>
  <c r="E143" i="12"/>
  <c r="O143" i="12"/>
  <c r="B143" i="12"/>
  <c r="J143" i="12"/>
  <c r="A143" i="12"/>
  <c r="J277" i="12"/>
  <c r="B277" i="12"/>
  <c r="Q313" i="12"/>
  <c r="I277" i="12"/>
  <c r="A277" i="12"/>
  <c r="O277" i="12"/>
  <c r="H277" i="12"/>
  <c r="G277" i="12"/>
  <c r="F277" i="12"/>
  <c r="E277" i="12"/>
  <c r="G452" i="12"/>
  <c r="E452" i="12"/>
  <c r="O452" i="12"/>
  <c r="J452" i="12"/>
  <c r="B452" i="12"/>
  <c r="Q488" i="12"/>
  <c r="H452" i="12"/>
  <c r="F452" i="12"/>
  <c r="A452" i="12"/>
  <c r="I452" i="12"/>
  <c r="H42" i="12"/>
  <c r="G42" i="12"/>
  <c r="F42" i="12"/>
  <c r="E42" i="12"/>
  <c r="J42" i="12"/>
  <c r="B42" i="12"/>
  <c r="Q78" i="12"/>
  <c r="I42" i="12"/>
  <c r="A42" i="12"/>
  <c r="O42" i="12"/>
  <c r="J747" i="12"/>
  <c r="B747" i="12"/>
  <c r="Q783" i="12"/>
  <c r="I747" i="12"/>
  <c r="A747" i="12"/>
  <c r="O747" i="12"/>
  <c r="H747" i="12"/>
  <c r="G747" i="12"/>
  <c r="F747" i="12"/>
  <c r="E747" i="12"/>
  <c r="O745" i="12"/>
  <c r="G745" i="12"/>
  <c r="F745" i="12"/>
  <c r="E745" i="12"/>
  <c r="Q781" i="12"/>
  <c r="J745" i="12"/>
  <c r="B745" i="12"/>
  <c r="I745" i="12"/>
  <c r="A745" i="12"/>
  <c r="H745" i="12"/>
  <c r="O206" i="12"/>
  <c r="J206" i="12"/>
  <c r="B206" i="12"/>
  <c r="Q242" i="12"/>
  <c r="I206" i="12"/>
  <c r="A206" i="12"/>
  <c r="F206" i="12"/>
  <c r="E206" i="12"/>
  <c r="H206" i="12"/>
  <c r="G206" i="12"/>
  <c r="O415" i="12"/>
  <c r="J415" i="12"/>
  <c r="I415" i="12"/>
  <c r="H415" i="12"/>
  <c r="G415" i="12"/>
  <c r="Q451" i="12"/>
  <c r="F415" i="12"/>
  <c r="E415" i="12"/>
  <c r="B415" i="12"/>
  <c r="A415" i="12"/>
  <c r="G87" i="12"/>
  <c r="F87" i="12"/>
  <c r="E87" i="12"/>
  <c r="O87" i="12"/>
  <c r="Q123" i="12"/>
  <c r="I87" i="12"/>
  <c r="A87" i="12"/>
  <c r="H87" i="12"/>
  <c r="B87" i="12"/>
  <c r="J87" i="12"/>
  <c r="O208" i="12"/>
  <c r="B208" i="12"/>
  <c r="J208" i="12"/>
  <c r="A208" i="12"/>
  <c r="I208" i="12"/>
  <c r="Q244" i="12"/>
  <c r="H208" i="12"/>
  <c r="E208" i="12"/>
  <c r="G208" i="12"/>
  <c r="F208" i="12"/>
  <c r="Q25" i="12"/>
  <c r="E25" i="12"/>
  <c r="O25" i="12"/>
  <c r="J25" i="12"/>
  <c r="B25" i="12"/>
  <c r="Q61" i="12"/>
  <c r="I25" i="12"/>
  <c r="A25" i="12"/>
  <c r="G25" i="12"/>
  <c r="F25" i="12"/>
  <c r="H25" i="12"/>
  <c r="O272" i="12"/>
  <c r="Q308" i="12"/>
  <c r="B272" i="12"/>
  <c r="J272" i="12"/>
  <c r="A272" i="12"/>
  <c r="H272" i="12"/>
  <c r="F272" i="12"/>
  <c r="E272" i="12"/>
  <c r="I272" i="12"/>
  <c r="G272" i="12"/>
  <c r="Q630" i="12"/>
  <c r="G594" i="12"/>
  <c r="F594" i="12"/>
  <c r="E594" i="12"/>
  <c r="O594" i="12"/>
  <c r="B594" i="12"/>
  <c r="A594" i="12"/>
  <c r="J594" i="12"/>
  <c r="I594" i="12"/>
  <c r="H594" i="12"/>
  <c r="J549" i="12"/>
  <c r="B549" i="12"/>
  <c r="I549" i="12"/>
  <c r="A549" i="12"/>
  <c r="H549" i="12"/>
  <c r="G549" i="12"/>
  <c r="Q585" i="12"/>
  <c r="F549" i="12"/>
  <c r="E549" i="12"/>
  <c r="O549" i="12"/>
  <c r="Q734" i="12"/>
  <c r="I698" i="12"/>
  <c r="A698" i="12"/>
  <c r="H698" i="12"/>
  <c r="G698" i="12"/>
  <c r="F698" i="12"/>
  <c r="E698" i="12"/>
  <c r="B698" i="12"/>
  <c r="J698" i="12"/>
  <c r="O698" i="12"/>
  <c r="J962" i="12"/>
  <c r="B962" i="12"/>
  <c r="H962" i="12"/>
  <c r="I962" i="12"/>
  <c r="E962" i="12"/>
  <c r="Q998" i="12"/>
  <c r="O962" i="12"/>
  <c r="G962" i="12"/>
  <c r="F962" i="12"/>
  <c r="A962" i="12"/>
  <c r="Q550" i="12"/>
  <c r="I514" i="12"/>
  <c r="A514" i="12"/>
  <c r="H514" i="12"/>
  <c r="G514" i="12"/>
  <c r="F514" i="12"/>
  <c r="E514" i="12"/>
  <c r="O514" i="12"/>
  <c r="J514" i="12"/>
  <c r="B514" i="12"/>
  <c r="I983" i="12"/>
  <c r="A983" i="12"/>
  <c r="G983" i="12"/>
  <c r="B983" i="12"/>
  <c r="H983" i="12"/>
  <c r="F983" i="12"/>
  <c r="O983" i="12"/>
  <c r="J983" i="12"/>
  <c r="E983" i="12"/>
  <c r="Q227" i="12"/>
  <c r="G191" i="12"/>
  <c r="F191" i="12"/>
  <c r="E191" i="12"/>
  <c r="I191" i="12"/>
  <c r="A191" i="12"/>
  <c r="H191" i="12"/>
  <c r="B191" i="12"/>
  <c r="O191" i="12"/>
  <c r="J191" i="12"/>
  <c r="E402" i="12"/>
  <c r="O402" i="12"/>
  <c r="J402" i="12"/>
  <c r="B402" i="12"/>
  <c r="I402" i="12"/>
  <c r="A402" i="12"/>
  <c r="H402" i="12"/>
  <c r="Q438" i="12"/>
  <c r="G402" i="12"/>
  <c r="F402" i="12"/>
  <c r="J815" i="12"/>
  <c r="B815" i="12"/>
  <c r="I815" i="12"/>
  <c r="A815" i="12"/>
  <c r="H815" i="12"/>
  <c r="G815" i="12"/>
  <c r="F815" i="12"/>
  <c r="Q851" i="12"/>
  <c r="E815" i="12"/>
  <c r="O815" i="12"/>
  <c r="Q938" i="12"/>
  <c r="G902" i="12"/>
  <c r="O902" i="12"/>
  <c r="J902" i="12"/>
  <c r="I902" i="12"/>
  <c r="H902" i="12"/>
  <c r="E902" i="12"/>
  <c r="B902" i="12"/>
  <c r="F902" i="12"/>
  <c r="A902" i="12"/>
  <c r="E177" i="12"/>
  <c r="O177" i="12"/>
  <c r="Q213" i="12"/>
  <c r="G177" i="12"/>
  <c r="F177" i="12"/>
  <c r="A177" i="12"/>
  <c r="J177" i="12"/>
  <c r="H177" i="12"/>
  <c r="B177" i="12"/>
  <c r="I177" i="12"/>
  <c r="Q468" i="12"/>
  <c r="G432" i="12"/>
  <c r="F432" i="12"/>
  <c r="B432" i="12"/>
  <c r="O432" i="12"/>
  <c r="A432" i="12"/>
  <c r="J432" i="12"/>
  <c r="I432" i="12"/>
  <c r="H432" i="12"/>
  <c r="E432" i="12"/>
  <c r="I967" i="12"/>
  <c r="A967" i="12"/>
  <c r="G967" i="12"/>
  <c r="E967" i="12"/>
  <c r="O967" i="12"/>
  <c r="F967" i="12"/>
  <c r="B967" i="12"/>
  <c r="J967" i="12"/>
  <c r="H967" i="12"/>
  <c r="O19" i="12"/>
  <c r="J19" i="12"/>
  <c r="B19" i="12"/>
  <c r="Q55" i="12"/>
  <c r="I19" i="12"/>
  <c r="A19" i="12"/>
  <c r="H19" i="12"/>
  <c r="G19" i="12"/>
  <c r="Q19" i="12"/>
  <c r="E19" i="12"/>
  <c r="F19" i="12"/>
  <c r="F759" i="12"/>
  <c r="E759" i="12"/>
  <c r="G759" i="12"/>
  <c r="Q795" i="12"/>
  <c r="B759" i="12"/>
  <c r="O759" i="12"/>
  <c r="A759" i="12"/>
  <c r="J759" i="12"/>
  <c r="I759" i="12"/>
  <c r="H759" i="12"/>
  <c r="O577" i="12"/>
  <c r="B577" i="12"/>
  <c r="J577" i="12"/>
  <c r="A577" i="12"/>
  <c r="I577" i="12"/>
  <c r="H577" i="12"/>
  <c r="G577" i="12"/>
  <c r="F577" i="12"/>
  <c r="E577" i="12"/>
  <c r="Q613" i="12"/>
  <c r="J458" i="12"/>
  <c r="Q476" i="12"/>
  <c r="G440" i="12"/>
  <c r="F440" i="12"/>
  <c r="E440" i="12"/>
  <c r="B440" i="12"/>
  <c r="O440" i="12"/>
  <c r="A440" i="12"/>
  <c r="J440" i="12"/>
  <c r="I440" i="12"/>
  <c r="H440" i="12"/>
  <c r="H939" i="12"/>
  <c r="G939" i="12"/>
  <c r="Q975" i="12"/>
  <c r="J939" i="12"/>
  <c r="I939" i="12"/>
  <c r="F939" i="12"/>
  <c r="E939" i="12"/>
  <c r="B939" i="12"/>
  <c r="A939" i="12"/>
  <c r="O939" i="12"/>
  <c r="H212" i="12"/>
  <c r="E212" i="12"/>
  <c r="O212" i="12"/>
  <c r="B212" i="12"/>
  <c r="Q248" i="12"/>
  <c r="G212" i="12"/>
  <c r="F212" i="12"/>
  <c r="J212" i="12"/>
  <c r="A212" i="12"/>
  <c r="I212" i="12"/>
  <c r="J565" i="12"/>
  <c r="B565" i="12"/>
  <c r="I565" i="12"/>
  <c r="A565" i="12"/>
  <c r="H565" i="12"/>
  <c r="G565" i="12"/>
  <c r="F565" i="12"/>
  <c r="E565" i="12"/>
  <c r="Q601" i="12"/>
  <c r="O565" i="12"/>
  <c r="Q947" i="12"/>
  <c r="F911" i="12"/>
  <c r="O911" i="12"/>
  <c r="B911" i="12"/>
  <c r="J911" i="12"/>
  <c r="A911" i="12"/>
  <c r="H911" i="12"/>
  <c r="G911" i="12"/>
  <c r="E911" i="12"/>
  <c r="I911" i="12"/>
  <c r="J978" i="12"/>
  <c r="B978" i="12"/>
  <c r="H978" i="12"/>
  <c r="I978" i="12"/>
  <c r="E978" i="12"/>
  <c r="O978" i="12"/>
  <c r="G978" i="12"/>
  <c r="A978" i="12"/>
  <c r="F978" i="12"/>
  <c r="H836" i="12"/>
  <c r="J467" i="12"/>
  <c r="B467" i="12"/>
  <c r="Q503" i="12"/>
  <c r="H467" i="12"/>
  <c r="G467" i="12"/>
  <c r="E467" i="12"/>
  <c r="A467" i="12"/>
  <c r="O467" i="12"/>
  <c r="I467" i="12"/>
  <c r="F467" i="12"/>
  <c r="B670" i="12"/>
  <c r="H670" i="12"/>
  <c r="B158" i="12"/>
  <c r="F262" i="12"/>
  <c r="E848" i="12"/>
  <c r="O848" i="12"/>
  <c r="Q884" i="12"/>
  <c r="J848" i="12"/>
  <c r="B848" i="12"/>
  <c r="H848" i="12"/>
  <c r="G848" i="12"/>
  <c r="F848" i="12"/>
  <c r="A848" i="12"/>
  <c r="I848" i="12"/>
  <c r="A464" i="12"/>
  <c r="B813" i="12"/>
  <c r="A628" i="12"/>
  <c r="O832" i="12"/>
  <c r="F832" i="12"/>
  <c r="O54" i="12"/>
  <c r="J54" i="12"/>
  <c r="B54" i="12"/>
  <c r="Q90" i="12"/>
  <c r="I54" i="12"/>
  <c r="A54" i="12"/>
  <c r="H54" i="12"/>
  <c r="F54" i="12"/>
  <c r="E54" i="12"/>
  <c r="G54" i="12"/>
  <c r="E105" i="12"/>
  <c r="O105" i="12"/>
  <c r="J105" i="12"/>
  <c r="B105" i="12"/>
  <c r="Q141" i="12"/>
  <c r="I105" i="12"/>
  <c r="A105" i="12"/>
  <c r="G105" i="12"/>
  <c r="F105" i="12"/>
  <c r="H105" i="12"/>
  <c r="G352" i="12"/>
  <c r="F352" i="12"/>
  <c r="E352" i="12"/>
  <c r="O352" i="12"/>
  <c r="J352" i="12"/>
  <c r="B352" i="12"/>
  <c r="Q388" i="12"/>
  <c r="I352" i="12"/>
  <c r="A352" i="12"/>
  <c r="H352" i="12"/>
  <c r="Q739" i="12"/>
  <c r="I703" i="12"/>
  <c r="A703" i="12"/>
  <c r="H703" i="12"/>
  <c r="G703" i="12"/>
  <c r="F703" i="12"/>
  <c r="E703" i="12"/>
  <c r="O703" i="12"/>
  <c r="J703" i="12"/>
  <c r="B703" i="12"/>
  <c r="Q452" i="12"/>
  <c r="G416" i="12"/>
  <c r="F416" i="12"/>
  <c r="I416" i="12"/>
  <c r="H416" i="12"/>
  <c r="E416" i="12"/>
  <c r="B416" i="12"/>
  <c r="O416" i="12"/>
  <c r="A416" i="12"/>
  <c r="J416" i="12"/>
  <c r="AA14" i="2"/>
  <c r="S14" i="2"/>
  <c r="K14" i="2"/>
  <c r="C14" i="2"/>
  <c r="D14" i="2" s="1"/>
  <c r="Z14" i="2"/>
  <c r="R14" i="2"/>
  <c r="B14" i="2"/>
  <c r="Y14" i="2"/>
  <c r="Q14" i="2"/>
  <c r="I14" i="2"/>
  <c r="O14" i="2" s="1"/>
  <c r="A15" i="2"/>
  <c r="X14" i="2"/>
  <c r="H14" i="2"/>
  <c r="AJ14" i="2"/>
  <c r="W14" i="2"/>
  <c r="G14" i="2"/>
  <c r="AI14" i="2"/>
  <c r="L14" i="2"/>
  <c r="AB14" i="2"/>
  <c r="V14" i="2"/>
  <c r="U14" i="2"/>
  <c r="T14" i="2"/>
  <c r="N14" i="2"/>
  <c r="M14" i="2"/>
  <c r="O423" i="12"/>
  <c r="Q459" i="12"/>
  <c r="B423" i="12"/>
  <c r="A423" i="12"/>
  <c r="J423" i="12"/>
  <c r="I423" i="12"/>
  <c r="H423" i="12"/>
  <c r="G423" i="12"/>
  <c r="F423" i="12"/>
  <c r="E423" i="12"/>
  <c r="E227" i="12"/>
  <c r="Q263" i="12"/>
  <c r="I227" i="12"/>
  <c r="A227" i="12"/>
  <c r="J227" i="12"/>
  <c r="H227" i="12"/>
  <c r="G227" i="12"/>
  <c r="F227" i="12"/>
  <c r="B227" i="12"/>
  <c r="O227" i="12"/>
  <c r="J994" i="12"/>
  <c r="B994" i="12"/>
  <c r="H994" i="12"/>
  <c r="I994" i="12"/>
  <c r="G994" i="12"/>
  <c r="A994" i="12"/>
  <c r="O994" i="12"/>
  <c r="F994" i="12"/>
  <c r="E994" i="12"/>
  <c r="Q446" i="12"/>
  <c r="E410" i="12"/>
  <c r="O410" i="12"/>
  <c r="J410" i="12"/>
  <c r="B410" i="12"/>
  <c r="I410" i="12"/>
  <c r="A410" i="12"/>
  <c r="H410" i="12"/>
  <c r="G410" i="12"/>
  <c r="F410" i="12"/>
  <c r="O163" i="12"/>
  <c r="J163" i="12"/>
  <c r="B163" i="12"/>
  <c r="Q199" i="12"/>
  <c r="I163" i="12"/>
  <c r="A163" i="12"/>
  <c r="E163" i="12"/>
  <c r="H163" i="12"/>
  <c r="G163" i="12"/>
  <c r="F163" i="12"/>
  <c r="F742" i="12"/>
  <c r="E742" i="12"/>
  <c r="Q778" i="12"/>
  <c r="O742" i="12"/>
  <c r="J742" i="12"/>
  <c r="B742" i="12"/>
  <c r="I742" i="12"/>
  <c r="A742" i="12"/>
  <c r="H742" i="12"/>
  <c r="G742" i="12"/>
  <c r="O308" i="12"/>
  <c r="Q344" i="12"/>
  <c r="I308" i="12"/>
  <c r="A308" i="12"/>
  <c r="G308" i="12"/>
  <c r="F308" i="12"/>
  <c r="E308" i="12"/>
  <c r="H308" i="12"/>
  <c r="B308" i="12"/>
  <c r="J308" i="12"/>
  <c r="Q57" i="12"/>
  <c r="I21" i="12"/>
  <c r="A21" i="12"/>
  <c r="H21" i="12"/>
  <c r="G21" i="12"/>
  <c r="F21" i="12"/>
  <c r="Q21" i="12"/>
  <c r="E21" i="12"/>
  <c r="O21" i="12"/>
  <c r="J21" i="12"/>
  <c r="B21" i="12"/>
  <c r="I893" i="12"/>
  <c r="A893" i="12"/>
  <c r="O893" i="12"/>
  <c r="B893" i="12"/>
  <c r="J893" i="12"/>
  <c r="G893" i="12"/>
  <c r="Q929" i="12"/>
  <c r="F893" i="12"/>
  <c r="E893" i="12"/>
  <c r="H893" i="12"/>
  <c r="Q147" i="12"/>
  <c r="G111" i="12"/>
  <c r="F111" i="12"/>
  <c r="E111" i="12"/>
  <c r="O111" i="12"/>
  <c r="I111" i="12"/>
  <c r="A111" i="12"/>
  <c r="H111" i="12"/>
  <c r="J111" i="12"/>
  <c r="B111" i="12"/>
  <c r="O375" i="12"/>
  <c r="J375" i="12"/>
  <c r="B375" i="12"/>
  <c r="Q411" i="12"/>
  <c r="I375" i="12"/>
  <c r="A375" i="12"/>
  <c r="H375" i="12"/>
  <c r="G375" i="12"/>
  <c r="F375" i="12"/>
  <c r="E375" i="12"/>
  <c r="G920" i="12"/>
  <c r="H920" i="12"/>
  <c r="I920" i="12"/>
  <c r="F920" i="12"/>
  <c r="E920" i="12"/>
  <c r="A920" i="12"/>
  <c r="Q956" i="12"/>
  <c r="O920" i="12"/>
  <c r="J920" i="12"/>
  <c r="B920" i="12"/>
  <c r="Q897" i="12"/>
  <c r="J861" i="12"/>
  <c r="B861" i="12"/>
  <c r="I861" i="12"/>
  <c r="A861" i="12"/>
  <c r="F861" i="12"/>
  <c r="E861" i="12"/>
  <c r="O861" i="12"/>
  <c r="H861" i="12"/>
  <c r="G861" i="12"/>
  <c r="O12" i="2"/>
  <c r="H347" i="12"/>
  <c r="A347" i="12"/>
  <c r="G400" i="12"/>
  <c r="F400" i="12"/>
  <c r="Q436" i="12"/>
  <c r="E400" i="12"/>
  <c r="O400" i="12"/>
  <c r="J400" i="12"/>
  <c r="B400" i="12"/>
  <c r="I400" i="12"/>
  <c r="A400" i="12"/>
  <c r="H400" i="12"/>
  <c r="G167" i="12"/>
  <c r="F167" i="12"/>
  <c r="E167" i="12"/>
  <c r="Q203" i="12"/>
  <c r="I167" i="12"/>
  <c r="A167" i="12"/>
  <c r="H167" i="12"/>
  <c r="B167" i="12"/>
  <c r="J167" i="12"/>
  <c r="O167" i="12"/>
  <c r="Q806" i="12"/>
  <c r="G770" i="12"/>
  <c r="F770" i="12"/>
  <c r="B770" i="12"/>
  <c r="O770" i="12"/>
  <c r="A770" i="12"/>
  <c r="J770" i="12"/>
  <c r="I770" i="12"/>
  <c r="H770" i="12"/>
  <c r="E770" i="12"/>
  <c r="J269" i="12"/>
  <c r="B269" i="12"/>
  <c r="Q305" i="12"/>
  <c r="F269" i="12"/>
  <c r="E269" i="12"/>
  <c r="O269" i="12"/>
  <c r="A269" i="12"/>
  <c r="H269" i="12"/>
  <c r="G269" i="12"/>
  <c r="I269" i="12"/>
  <c r="F734" i="12"/>
  <c r="E734" i="12"/>
  <c r="O734" i="12"/>
  <c r="J734" i="12"/>
  <c r="B734" i="12"/>
  <c r="I734" i="12"/>
  <c r="A734" i="12"/>
  <c r="H734" i="12"/>
  <c r="G734" i="12"/>
  <c r="Q770" i="12"/>
  <c r="Q256" i="12"/>
  <c r="H220" i="12"/>
  <c r="E220" i="12"/>
  <c r="B220" i="12"/>
  <c r="O220" i="12"/>
  <c r="A220" i="12"/>
  <c r="G220" i="12"/>
  <c r="F220" i="12"/>
  <c r="J220" i="12"/>
  <c r="I220" i="12"/>
  <c r="O59" i="12"/>
  <c r="J59" i="12"/>
  <c r="B59" i="12"/>
  <c r="Q95" i="12"/>
  <c r="I59" i="12"/>
  <c r="A59" i="12"/>
  <c r="H59" i="12"/>
  <c r="G59" i="12"/>
  <c r="E59" i="12"/>
  <c r="F59" i="12"/>
  <c r="O290" i="12"/>
  <c r="Q326" i="12"/>
  <c r="I290" i="12"/>
  <c r="A290" i="12"/>
  <c r="H290" i="12"/>
  <c r="J290" i="12"/>
  <c r="G290" i="12"/>
  <c r="F290" i="12"/>
  <c r="E290" i="12"/>
  <c r="B290" i="12"/>
  <c r="Q715" i="12"/>
  <c r="G679" i="12"/>
  <c r="F679" i="12"/>
  <c r="E679" i="12"/>
  <c r="I679" i="12"/>
  <c r="H679" i="12"/>
  <c r="B679" i="12"/>
  <c r="A679" i="12"/>
  <c r="O679" i="12"/>
  <c r="J679" i="12"/>
  <c r="J937" i="12"/>
  <c r="B937" i="12"/>
  <c r="F937" i="12"/>
  <c r="O937" i="12"/>
  <c r="A937" i="12"/>
  <c r="G937" i="12"/>
  <c r="Q973" i="12"/>
  <c r="E937" i="12"/>
  <c r="I937" i="12"/>
  <c r="H937" i="12"/>
  <c r="H228" i="12"/>
  <c r="F228" i="12"/>
  <c r="I228" i="12"/>
  <c r="G228" i="12"/>
  <c r="E228" i="12"/>
  <c r="O228" i="12"/>
  <c r="Q264" i="12"/>
  <c r="J228" i="12"/>
  <c r="B228" i="12"/>
  <c r="A228" i="12"/>
  <c r="O348" i="12"/>
  <c r="J348" i="12"/>
  <c r="B348" i="12"/>
  <c r="Q384" i="12"/>
  <c r="I348" i="12"/>
  <c r="A348" i="12"/>
  <c r="H348" i="12"/>
  <c r="G348" i="12"/>
  <c r="F348" i="12"/>
  <c r="E348" i="12"/>
  <c r="Q995" i="12"/>
  <c r="I959" i="12"/>
  <c r="H959" i="12"/>
  <c r="O959" i="12"/>
  <c r="J959" i="12"/>
  <c r="G959" i="12"/>
  <c r="F959" i="12"/>
  <c r="E959" i="12"/>
  <c r="A959" i="12"/>
  <c r="B959" i="12"/>
  <c r="Q772" i="12"/>
  <c r="O736" i="12"/>
  <c r="J736" i="12"/>
  <c r="B736" i="12"/>
  <c r="I736" i="12"/>
  <c r="A736" i="12"/>
  <c r="H736" i="12"/>
  <c r="G736" i="12"/>
  <c r="F736" i="12"/>
  <c r="E736" i="12"/>
  <c r="J96" i="12"/>
  <c r="B96" i="12"/>
  <c r="Q132" i="12"/>
  <c r="I96" i="12"/>
  <c r="A96" i="12"/>
  <c r="H96" i="12"/>
  <c r="G96" i="12"/>
  <c r="F96" i="12"/>
  <c r="O96" i="12"/>
  <c r="E96" i="12"/>
  <c r="F513" i="12"/>
  <c r="E513" i="12"/>
  <c r="O513" i="12"/>
  <c r="J513" i="12"/>
  <c r="B513" i="12"/>
  <c r="Q549" i="12"/>
  <c r="I513" i="12"/>
  <c r="A513" i="12"/>
  <c r="H513" i="12"/>
  <c r="G513" i="12"/>
  <c r="H825" i="12"/>
  <c r="G825" i="12"/>
  <c r="F825" i="12"/>
  <c r="E825" i="12"/>
  <c r="Q861" i="12"/>
  <c r="O825" i="12"/>
  <c r="J825" i="12"/>
  <c r="I825" i="12"/>
  <c r="B825" i="12"/>
  <c r="A825" i="12"/>
  <c r="Q418" i="12"/>
  <c r="I382" i="12"/>
  <c r="A382" i="12"/>
  <c r="H382" i="12"/>
  <c r="G382" i="12"/>
  <c r="F382" i="12"/>
  <c r="E382" i="12"/>
  <c r="O382" i="12"/>
  <c r="B382" i="12"/>
  <c r="J382" i="12"/>
  <c r="O475" i="12"/>
  <c r="J475" i="12"/>
  <c r="B475" i="12"/>
  <c r="Q511" i="12"/>
  <c r="I475" i="12"/>
  <c r="A475" i="12"/>
  <c r="H475" i="12"/>
  <c r="G475" i="12"/>
  <c r="F475" i="12"/>
  <c r="E475" i="12"/>
  <c r="Q909" i="12"/>
  <c r="E873" i="12"/>
  <c r="O873" i="12"/>
  <c r="B873" i="12"/>
  <c r="J873" i="12"/>
  <c r="A873" i="12"/>
  <c r="H873" i="12"/>
  <c r="G873" i="12"/>
  <c r="F873" i="12"/>
  <c r="I873" i="12"/>
  <c r="G103" i="12"/>
  <c r="F103" i="12"/>
  <c r="E103" i="12"/>
  <c r="O103" i="12"/>
  <c r="Q139" i="12"/>
  <c r="I103" i="12"/>
  <c r="A103" i="12"/>
  <c r="H103" i="12"/>
  <c r="J103" i="12"/>
  <c r="B103" i="12"/>
  <c r="F465" i="12"/>
  <c r="J465" i="12"/>
  <c r="B465" i="12"/>
  <c r="Q501" i="12"/>
  <c r="I465" i="12"/>
  <c r="A465" i="12"/>
  <c r="O465" i="12"/>
  <c r="H465" i="12"/>
  <c r="G465" i="12"/>
  <c r="E465" i="12"/>
  <c r="H216" i="12"/>
  <c r="Q252" i="12"/>
  <c r="G216" i="12"/>
  <c r="F216" i="12"/>
  <c r="E216" i="12"/>
  <c r="J216" i="12"/>
  <c r="A216" i="12"/>
  <c r="I216" i="12"/>
  <c r="O216" i="12"/>
  <c r="B216" i="12"/>
  <c r="E413" i="12"/>
  <c r="H413" i="12"/>
  <c r="Q449" i="12"/>
  <c r="G413" i="12"/>
  <c r="F413" i="12"/>
  <c r="O413" i="12"/>
  <c r="B413" i="12"/>
  <c r="J413" i="12"/>
  <c r="A413" i="12"/>
  <c r="I413" i="12"/>
  <c r="G636" i="12"/>
  <c r="F636" i="12"/>
  <c r="E636" i="12"/>
  <c r="Q672" i="12"/>
  <c r="O636" i="12"/>
  <c r="I636" i="12"/>
  <c r="A636" i="12"/>
  <c r="J636" i="12"/>
  <c r="H636" i="12"/>
  <c r="B636" i="12"/>
  <c r="E840" i="12"/>
  <c r="O840" i="12"/>
  <c r="J840" i="12"/>
  <c r="B840" i="12"/>
  <c r="Q876" i="12"/>
  <c r="I840" i="12"/>
  <c r="H840" i="12"/>
  <c r="G840" i="12"/>
  <c r="F840" i="12"/>
  <c r="A840" i="12"/>
  <c r="O62" i="12"/>
  <c r="J62" i="12"/>
  <c r="B62" i="12"/>
  <c r="Q98" i="12"/>
  <c r="I62" i="12"/>
  <c r="A62" i="12"/>
  <c r="H62" i="12"/>
  <c r="F62" i="12"/>
  <c r="E62" i="12"/>
  <c r="G62" i="12"/>
  <c r="Q928" i="12"/>
  <c r="F892" i="12"/>
  <c r="E892" i="12"/>
  <c r="O892" i="12"/>
  <c r="B892" i="12"/>
  <c r="J892" i="12"/>
  <c r="A892" i="12"/>
  <c r="I892" i="12"/>
  <c r="H892" i="12"/>
  <c r="G892" i="12"/>
  <c r="J921" i="12"/>
  <c r="B921" i="12"/>
  <c r="I921" i="12"/>
  <c r="H921" i="12"/>
  <c r="O921" i="12"/>
  <c r="G921" i="12"/>
  <c r="F921" i="12"/>
  <c r="A921" i="12"/>
  <c r="Q957" i="12"/>
  <c r="E921" i="12"/>
  <c r="F365" i="12"/>
  <c r="E365" i="12"/>
  <c r="O365" i="12"/>
  <c r="J365" i="12"/>
  <c r="B365" i="12"/>
  <c r="Q401" i="12"/>
  <c r="I365" i="12"/>
  <c r="A365" i="12"/>
  <c r="H365" i="12"/>
  <c r="G365" i="12"/>
  <c r="F633" i="12"/>
  <c r="E633" i="12"/>
  <c r="O633" i="12"/>
  <c r="J633" i="12"/>
  <c r="B633" i="12"/>
  <c r="Q669" i="12"/>
  <c r="H633" i="12"/>
  <c r="I633" i="12"/>
  <c r="G633" i="12"/>
  <c r="A633" i="12"/>
  <c r="I743" i="12"/>
  <c r="A743" i="12"/>
  <c r="H743" i="12"/>
  <c r="G743" i="12"/>
  <c r="F743" i="12"/>
  <c r="E743" i="12"/>
  <c r="O743" i="12"/>
  <c r="J743" i="12"/>
  <c r="B743" i="12"/>
  <c r="Q779" i="12"/>
  <c r="O142" i="12"/>
  <c r="J142" i="12"/>
  <c r="B142" i="12"/>
  <c r="I142" i="12"/>
  <c r="A142" i="12"/>
  <c r="H142" i="12"/>
  <c r="Q178" i="12"/>
  <c r="F142" i="12"/>
  <c r="E142" i="12"/>
  <c r="G142" i="12"/>
  <c r="Q792" i="12"/>
  <c r="E756" i="12"/>
  <c r="B756" i="12"/>
  <c r="O756" i="12"/>
  <c r="A756" i="12"/>
  <c r="J756" i="12"/>
  <c r="I756" i="12"/>
  <c r="H756" i="12"/>
  <c r="G756" i="12"/>
  <c r="F756" i="12"/>
  <c r="E394" i="12"/>
  <c r="O394" i="12"/>
  <c r="J394" i="12"/>
  <c r="B394" i="12"/>
  <c r="Q430" i="12"/>
  <c r="I394" i="12"/>
  <c r="A394" i="12"/>
  <c r="H394" i="12"/>
  <c r="G394" i="12"/>
  <c r="F394" i="12"/>
  <c r="J783" i="12"/>
  <c r="B783" i="12"/>
  <c r="Q819" i="12"/>
  <c r="H783" i="12"/>
  <c r="G783" i="12"/>
  <c r="F783" i="12"/>
  <c r="E783" i="12"/>
  <c r="A783" i="12"/>
  <c r="O783" i="12"/>
  <c r="I783" i="12"/>
  <c r="E169" i="12"/>
  <c r="O169" i="12"/>
  <c r="G169" i="12"/>
  <c r="F169" i="12"/>
  <c r="Q205" i="12"/>
  <c r="J169" i="12"/>
  <c r="I169" i="12"/>
  <c r="B169" i="12"/>
  <c r="A169" i="12"/>
  <c r="H169" i="12"/>
  <c r="Q454" i="12"/>
  <c r="E418" i="12"/>
  <c r="B418" i="12"/>
  <c r="O418" i="12"/>
  <c r="A418" i="12"/>
  <c r="J418" i="12"/>
  <c r="I418" i="12"/>
  <c r="H418" i="12"/>
  <c r="G418" i="12"/>
  <c r="F418" i="12"/>
  <c r="F309" i="12"/>
  <c r="J309" i="12"/>
  <c r="B309" i="12"/>
  <c r="Q345" i="12"/>
  <c r="I309" i="12"/>
  <c r="A309" i="12"/>
  <c r="H309" i="12"/>
  <c r="O309" i="12"/>
  <c r="G309" i="12"/>
  <c r="E309" i="12"/>
  <c r="Q798" i="12"/>
  <c r="G762" i="12"/>
  <c r="F762" i="12"/>
  <c r="J762" i="12"/>
  <c r="I762" i="12"/>
  <c r="H762" i="12"/>
  <c r="E762" i="12"/>
  <c r="O762" i="12"/>
  <c r="B762" i="12"/>
  <c r="A762" i="12"/>
  <c r="J232" i="12"/>
  <c r="B232" i="12"/>
  <c r="H232" i="12"/>
  <c r="G232" i="12"/>
  <c r="F232" i="12"/>
  <c r="E232" i="12"/>
  <c r="O232" i="12"/>
  <c r="Q268" i="12"/>
  <c r="I232" i="12"/>
  <c r="A232" i="12"/>
  <c r="O364" i="12"/>
  <c r="J364" i="12"/>
  <c r="B364" i="12"/>
  <c r="Q400" i="12"/>
  <c r="I364" i="12"/>
  <c r="A364" i="12"/>
  <c r="H364" i="12"/>
  <c r="G364" i="12"/>
  <c r="F364" i="12"/>
  <c r="E364" i="12"/>
  <c r="F457" i="12"/>
  <c r="J457" i="12"/>
  <c r="B457" i="12"/>
  <c r="Q493" i="12"/>
  <c r="I457" i="12"/>
  <c r="A457" i="12"/>
  <c r="G457" i="12"/>
  <c r="E457" i="12"/>
  <c r="O457" i="12"/>
  <c r="H457" i="12"/>
  <c r="E946" i="12"/>
  <c r="H946" i="12"/>
  <c r="Q982" i="12"/>
  <c r="G946" i="12"/>
  <c r="F946" i="12"/>
  <c r="B946" i="12"/>
  <c r="A946" i="12"/>
  <c r="O946" i="12"/>
  <c r="J946" i="12"/>
  <c r="I946" i="12"/>
  <c r="F644" i="12"/>
  <c r="O644" i="12"/>
  <c r="B644" i="12"/>
  <c r="J644" i="12"/>
  <c r="A644" i="12"/>
  <c r="I644" i="12"/>
  <c r="G644" i="12"/>
  <c r="H644" i="12"/>
  <c r="E644" i="12"/>
  <c r="Q680" i="12"/>
  <c r="J903" i="12"/>
  <c r="B903" i="12"/>
  <c r="Q939" i="12"/>
  <c r="G903" i="12"/>
  <c r="F903" i="12"/>
  <c r="O903" i="12"/>
  <c r="I903" i="12"/>
  <c r="H903" i="12"/>
  <c r="E903" i="12"/>
  <c r="A903" i="12"/>
  <c r="F843" i="12"/>
  <c r="O843" i="12"/>
  <c r="I843" i="12"/>
  <c r="H843" i="12"/>
  <c r="Q879" i="12"/>
  <c r="G843" i="12"/>
  <c r="E843" i="12"/>
  <c r="B843" i="12"/>
  <c r="A843" i="12"/>
  <c r="J843" i="12"/>
  <c r="G384" i="12"/>
  <c r="F384" i="12"/>
  <c r="E384" i="12"/>
  <c r="O384" i="12"/>
  <c r="J384" i="12"/>
  <c r="B384" i="12"/>
  <c r="Q420" i="12"/>
  <c r="I384" i="12"/>
  <c r="A384" i="12"/>
  <c r="H384" i="12"/>
  <c r="E657" i="12"/>
  <c r="O657" i="12"/>
  <c r="J657" i="12"/>
  <c r="B657" i="12"/>
  <c r="G657" i="12"/>
  <c r="F657" i="12"/>
  <c r="A657" i="12"/>
  <c r="Q693" i="12"/>
  <c r="I657" i="12"/>
  <c r="H657" i="12"/>
  <c r="Q223" i="12"/>
  <c r="O187" i="12"/>
  <c r="J187" i="12"/>
  <c r="B187" i="12"/>
  <c r="I187" i="12"/>
  <c r="A187" i="12"/>
  <c r="E187" i="12"/>
  <c r="H187" i="12"/>
  <c r="F187" i="12"/>
  <c r="G187" i="12"/>
  <c r="H519" i="12"/>
  <c r="G519" i="12"/>
  <c r="F519" i="12"/>
  <c r="E519" i="12"/>
  <c r="O519" i="12"/>
  <c r="J519" i="12"/>
  <c r="B519" i="12"/>
  <c r="I519" i="12"/>
  <c r="A519" i="12"/>
  <c r="Q555" i="12"/>
  <c r="Q775" i="12"/>
  <c r="E739" i="12"/>
  <c r="O739" i="12"/>
  <c r="J739" i="12"/>
  <c r="B739" i="12"/>
  <c r="I739" i="12"/>
  <c r="A739" i="12"/>
  <c r="H739" i="12"/>
  <c r="G739" i="12"/>
  <c r="F739" i="12"/>
  <c r="G508" i="12"/>
  <c r="F508" i="12"/>
  <c r="E508" i="12"/>
  <c r="O508" i="12"/>
  <c r="J508" i="12"/>
  <c r="B508" i="12"/>
  <c r="Q544" i="12"/>
  <c r="I508" i="12"/>
  <c r="A508" i="12"/>
  <c r="H508" i="12"/>
  <c r="Q777" i="12"/>
  <c r="O741" i="12"/>
  <c r="J741" i="12"/>
  <c r="B741" i="12"/>
  <c r="I741" i="12"/>
  <c r="A741" i="12"/>
  <c r="H741" i="12"/>
  <c r="G741" i="12"/>
  <c r="F741" i="12"/>
  <c r="E741" i="12"/>
  <c r="O247" i="12"/>
  <c r="I247" i="12"/>
  <c r="A247" i="12"/>
  <c r="G247" i="12"/>
  <c r="E247" i="12"/>
  <c r="Q283" i="12"/>
  <c r="F247" i="12"/>
  <c r="B247" i="12"/>
  <c r="J247" i="12"/>
  <c r="H247" i="12"/>
  <c r="H874" i="12"/>
  <c r="J874" i="12"/>
  <c r="A874" i="12"/>
  <c r="Q910" i="12"/>
  <c r="G874" i="12"/>
  <c r="F874" i="12"/>
  <c r="O874" i="12"/>
  <c r="I874" i="12"/>
  <c r="E874" i="12"/>
  <c r="B874" i="12"/>
  <c r="G145" i="12"/>
  <c r="Q181" i="12"/>
  <c r="B145" i="12"/>
  <c r="O145" i="12"/>
  <c r="A145" i="12"/>
  <c r="J145" i="12"/>
  <c r="I145" i="12"/>
  <c r="H145" i="12"/>
  <c r="E145" i="12"/>
  <c r="F145" i="12"/>
  <c r="Q281" i="12"/>
  <c r="O245" i="12"/>
  <c r="I245" i="12"/>
  <c r="A245" i="12"/>
  <c r="G245" i="12"/>
  <c r="E245" i="12"/>
  <c r="B245" i="12"/>
  <c r="H245" i="12"/>
  <c r="F245" i="12"/>
  <c r="J245" i="12"/>
  <c r="F561" i="12"/>
  <c r="E561" i="12"/>
  <c r="O561" i="12"/>
  <c r="J561" i="12"/>
  <c r="B561" i="12"/>
  <c r="I561" i="12"/>
  <c r="A561" i="12"/>
  <c r="H561" i="12"/>
  <c r="Q597" i="12"/>
  <c r="G561" i="12"/>
  <c r="O750" i="12"/>
  <c r="J750" i="12"/>
  <c r="B750" i="12"/>
  <c r="F750" i="12"/>
  <c r="E750" i="12"/>
  <c r="A750" i="12"/>
  <c r="Q786" i="12"/>
  <c r="I750" i="12"/>
  <c r="H750" i="12"/>
  <c r="G750" i="12"/>
  <c r="F317" i="12"/>
  <c r="J317" i="12"/>
  <c r="B317" i="12"/>
  <c r="Q353" i="12"/>
  <c r="I317" i="12"/>
  <c r="A317" i="12"/>
  <c r="H317" i="12"/>
  <c r="O317" i="12"/>
  <c r="G317" i="12"/>
  <c r="E317" i="12"/>
  <c r="Q873" i="12"/>
  <c r="J837" i="12"/>
  <c r="B837" i="12"/>
  <c r="I837" i="12"/>
  <c r="A837" i="12"/>
  <c r="O837" i="12"/>
  <c r="H837" i="12"/>
  <c r="G837" i="12"/>
  <c r="F837" i="12"/>
  <c r="E837" i="12"/>
  <c r="H323" i="12"/>
  <c r="F323" i="12"/>
  <c r="O323" i="12"/>
  <c r="J323" i="12"/>
  <c r="B323" i="12"/>
  <c r="E323" i="12"/>
  <c r="A323" i="12"/>
  <c r="Q359" i="12"/>
  <c r="I323" i="12"/>
  <c r="G323" i="12"/>
  <c r="O102" i="12"/>
  <c r="J102" i="12"/>
  <c r="B102" i="12"/>
  <c r="Q138" i="12"/>
  <c r="I102" i="12"/>
  <c r="A102" i="12"/>
  <c r="H102" i="12"/>
  <c r="F102" i="12"/>
  <c r="E102" i="12"/>
  <c r="G102" i="12"/>
  <c r="J285" i="12"/>
  <c r="B285" i="12"/>
  <c r="Q321" i="12"/>
  <c r="I285" i="12"/>
  <c r="A285" i="12"/>
  <c r="O285" i="12"/>
  <c r="H285" i="12"/>
  <c r="G285" i="12"/>
  <c r="F285" i="12"/>
  <c r="E285" i="12"/>
  <c r="F373" i="12"/>
  <c r="E373" i="12"/>
  <c r="O373" i="12"/>
  <c r="J373" i="12"/>
  <c r="B373" i="12"/>
  <c r="Q409" i="12"/>
  <c r="I373" i="12"/>
  <c r="A373" i="12"/>
  <c r="H373" i="12"/>
  <c r="G373" i="12"/>
  <c r="E641" i="12"/>
  <c r="G641" i="12"/>
  <c r="F641" i="12"/>
  <c r="Q677" i="12"/>
  <c r="O641" i="12"/>
  <c r="B641" i="12"/>
  <c r="I641" i="12"/>
  <c r="J641" i="12"/>
  <c r="H641" i="12"/>
  <c r="A641" i="12"/>
  <c r="Q765" i="12"/>
  <c r="G729" i="12"/>
  <c r="F729" i="12"/>
  <c r="E729" i="12"/>
  <c r="O729" i="12"/>
  <c r="J729" i="12"/>
  <c r="B729" i="12"/>
  <c r="I729" i="12"/>
  <c r="H729" i="12"/>
  <c r="A729" i="12"/>
  <c r="Q992" i="12"/>
  <c r="O956" i="12"/>
  <c r="F956" i="12"/>
  <c r="B956" i="12"/>
  <c r="J956" i="12"/>
  <c r="A956" i="12"/>
  <c r="H956" i="12"/>
  <c r="G956" i="12"/>
  <c r="E956" i="12"/>
  <c r="I956" i="12"/>
  <c r="H559" i="12"/>
  <c r="G559" i="12"/>
  <c r="F559" i="12"/>
  <c r="E559" i="12"/>
  <c r="Q595" i="12"/>
  <c r="O559" i="12"/>
  <c r="J559" i="12"/>
  <c r="B559" i="12"/>
  <c r="I559" i="12"/>
  <c r="A559" i="12"/>
  <c r="Q267" i="12"/>
  <c r="I231" i="12"/>
  <c r="A231" i="12"/>
  <c r="G231" i="12"/>
  <c r="E231" i="12"/>
  <c r="H231" i="12"/>
  <c r="F231" i="12"/>
  <c r="O231" i="12"/>
  <c r="J231" i="12"/>
  <c r="B231" i="12"/>
  <c r="E673" i="12"/>
  <c r="O673" i="12"/>
  <c r="J673" i="12"/>
  <c r="B673" i="12"/>
  <c r="Q709" i="12"/>
  <c r="G673" i="12"/>
  <c r="F673" i="12"/>
  <c r="A673" i="12"/>
  <c r="I673" i="12"/>
  <c r="H673" i="12"/>
  <c r="O171" i="12"/>
  <c r="J171" i="12"/>
  <c r="B171" i="12"/>
  <c r="Q207" i="12"/>
  <c r="I171" i="12"/>
  <c r="A171" i="12"/>
  <c r="E171" i="12"/>
  <c r="H171" i="12"/>
  <c r="G171" i="12"/>
  <c r="F171" i="12"/>
  <c r="H503" i="12"/>
  <c r="G503" i="12"/>
  <c r="F503" i="12"/>
  <c r="E503" i="12"/>
  <c r="O503" i="12"/>
  <c r="J503" i="12"/>
  <c r="B503" i="12"/>
  <c r="Q539" i="12"/>
  <c r="I503" i="12"/>
  <c r="A503" i="12"/>
  <c r="Q759" i="12"/>
  <c r="E723" i="12"/>
  <c r="O723" i="12"/>
  <c r="J723" i="12"/>
  <c r="B723" i="12"/>
  <c r="I723" i="12"/>
  <c r="A723" i="12"/>
  <c r="H723" i="12"/>
  <c r="G723" i="12"/>
  <c r="F723" i="12"/>
  <c r="Q193" i="12"/>
  <c r="I157" i="12"/>
  <c r="A157" i="12"/>
  <c r="H157" i="12"/>
  <c r="G157" i="12"/>
  <c r="O157" i="12"/>
  <c r="J157" i="12"/>
  <c r="B157" i="12"/>
  <c r="E157" i="12"/>
  <c r="F157" i="12"/>
  <c r="E57" i="12"/>
  <c r="O57" i="12"/>
  <c r="J57" i="12"/>
  <c r="B57" i="12"/>
  <c r="Q93" i="12"/>
  <c r="I57" i="12"/>
  <c r="A57" i="12"/>
  <c r="G57" i="12"/>
  <c r="F57" i="12"/>
  <c r="H57" i="12"/>
  <c r="E304" i="12"/>
  <c r="O304" i="12"/>
  <c r="J304" i="12"/>
  <c r="B304" i="12"/>
  <c r="Q340" i="12"/>
  <c r="G304" i="12"/>
  <c r="F304" i="12"/>
  <c r="A304" i="12"/>
  <c r="I304" i="12"/>
  <c r="H304" i="12"/>
  <c r="O626" i="12"/>
  <c r="I546" i="12"/>
  <c r="A546" i="12"/>
  <c r="H546" i="12"/>
  <c r="G546" i="12"/>
  <c r="F546" i="12"/>
  <c r="E546" i="12"/>
  <c r="Q582" i="12"/>
  <c r="O546" i="12"/>
  <c r="J546" i="12"/>
  <c r="B546" i="12"/>
  <c r="I327" i="12"/>
  <c r="Q180" i="12"/>
  <c r="I144" i="12"/>
  <c r="A144" i="12"/>
  <c r="E144" i="12"/>
  <c r="O144" i="12"/>
  <c r="B144" i="12"/>
  <c r="J144" i="12"/>
  <c r="G144" i="12"/>
  <c r="F144" i="12"/>
  <c r="H144" i="12"/>
  <c r="Q428" i="12"/>
  <c r="G392" i="12"/>
  <c r="F392" i="12"/>
  <c r="E392" i="12"/>
  <c r="O392" i="12"/>
  <c r="J392" i="12"/>
  <c r="B392" i="12"/>
  <c r="I392" i="12"/>
  <c r="A392" i="12"/>
  <c r="H392" i="12"/>
  <c r="F612" i="12"/>
  <c r="E612" i="12"/>
  <c r="O612" i="12"/>
  <c r="I612" i="12"/>
  <c r="A612" i="12"/>
  <c r="B612" i="12"/>
  <c r="Q648" i="12"/>
  <c r="J612" i="12"/>
  <c r="H612" i="12"/>
  <c r="G612" i="12"/>
  <c r="O134" i="12"/>
  <c r="J134" i="12"/>
  <c r="B134" i="12"/>
  <c r="I134" i="12"/>
  <c r="A134" i="12"/>
  <c r="H134" i="12"/>
  <c r="F134" i="12"/>
  <c r="E134" i="12"/>
  <c r="Q170" i="12"/>
  <c r="G134" i="12"/>
  <c r="O43" i="12"/>
  <c r="J43" i="12"/>
  <c r="B43" i="12"/>
  <c r="Q79" i="12"/>
  <c r="I43" i="12"/>
  <c r="A43" i="12"/>
  <c r="H43" i="12"/>
  <c r="G43" i="12"/>
  <c r="E43" i="12"/>
  <c r="F43" i="12"/>
  <c r="J880" i="12"/>
  <c r="B880" i="12"/>
  <c r="Q916" i="12"/>
  <c r="E880" i="12"/>
  <c r="O880" i="12"/>
  <c r="A880" i="12"/>
  <c r="F880" i="12"/>
  <c r="I880" i="12"/>
  <c r="H880" i="12"/>
  <c r="G880" i="12"/>
  <c r="O150" i="12"/>
  <c r="Q186" i="12"/>
  <c r="J738" i="12"/>
  <c r="B738" i="12"/>
  <c r="Q774" i="12"/>
  <c r="I738" i="12"/>
  <c r="A738" i="12"/>
  <c r="H738" i="12"/>
  <c r="G738" i="12"/>
  <c r="F738" i="12"/>
  <c r="E738" i="12"/>
  <c r="O738" i="12"/>
  <c r="E121" i="12"/>
  <c r="O121" i="12"/>
  <c r="J121" i="12"/>
  <c r="B121" i="12"/>
  <c r="I121" i="12"/>
  <c r="A121" i="12"/>
  <c r="G121" i="12"/>
  <c r="F121" i="12"/>
  <c r="Q157" i="12"/>
  <c r="H121" i="12"/>
  <c r="J533" i="12"/>
  <c r="B533" i="12"/>
  <c r="I533" i="12"/>
  <c r="A533" i="12"/>
  <c r="Q569" i="12"/>
  <c r="H533" i="12"/>
  <c r="G533" i="12"/>
  <c r="F533" i="12"/>
  <c r="E533" i="12"/>
  <c r="O533" i="12"/>
  <c r="J894" i="12"/>
  <c r="O67" i="12"/>
  <c r="J67" i="12"/>
  <c r="B67" i="12"/>
  <c r="Q103" i="12"/>
  <c r="I67" i="12"/>
  <c r="A67" i="12"/>
  <c r="H67" i="12"/>
  <c r="G67" i="12"/>
  <c r="E67" i="12"/>
  <c r="F67" i="12"/>
  <c r="H990" i="12"/>
  <c r="O614" i="12"/>
  <c r="E871" i="12"/>
  <c r="B537" i="12"/>
  <c r="G293" i="12" l="1"/>
  <c r="H900" i="12"/>
  <c r="G787" i="12"/>
  <c r="I351" i="12"/>
  <c r="J11" i="12"/>
  <c r="E788" i="12"/>
  <c r="A359" i="12"/>
  <c r="E11" i="12"/>
  <c r="I46" i="12"/>
  <c r="B28" i="12"/>
  <c r="E755" i="12"/>
  <c r="I608" i="12"/>
  <c r="O894" i="12"/>
  <c r="H832" i="12"/>
  <c r="E813" i="12"/>
  <c r="O813" i="12"/>
  <c r="G158" i="12"/>
  <c r="O158" i="12"/>
  <c r="G836" i="12"/>
  <c r="J133" i="12"/>
  <c r="B469" i="12"/>
  <c r="J41" i="12"/>
  <c r="Q381" i="12"/>
  <c r="F115" i="12"/>
  <c r="B85" i="12"/>
  <c r="F787" i="12"/>
  <c r="H663" i="12"/>
  <c r="A404" i="12"/>
  <c r="G48" i="12"/>
  <c r="F813" i="12"/>
  <c r="Q849" i="12"/>
  <c r="B52" i="12"/>
  <c r="A133" i="12"/>
  <c r="E41" i="12"/>
  <c r="O345" i="12"/>
  <c r="B345" i="12"/>
  <c r="B115" i="12"/>
  <c r="H85" i="12"/>
  <c r="H182" i="12"/>
  <c r="J623" i="12"/>
  <c r="H116" i="12"/>
  <c r="E990" i="12"/>
  <c r="F894" i="12"/>
  <c r="I832" i="12"/>
  <c r="H158" i="12"/>
  <c r="F871" i="12"/>
  <c r="Q907" i="12"/>
  <c r="O990" i="12"/>
  <c r="A894" i="12"/>
  <c r="G894" i="12"/>
  <c r="A48" i="12"/>
  <c r="Q868" i="12"/>
  <c r="G813" i="12"/>
  <c r="I158" i="12"/>
  <c r="O52" i="12"/>
  <c r="H868" i="12"/>
  <c r="Q169" i="12"/>
  <c r="J93" i="12"/>
  <c r="B4" i="12"/>
  <c r="E345" i="12"/>
  <c r="J345" i="12"/>
  <c r="O115" i="12"/>
  <c r="I85" i="12"/>
  <c r="G182" i="12"/>
  <c r="F623" i="12"/>
  <c r="A871" i="12"/>
  <c r="J871" i="12"/>
  <c r="H871" i="12"/>
  <c r="G871" i="12"/>
  <c r="A990" i="12"/>
  <c r="E894" i="12"/>
  <c r="Q930" i="12"/>
  <c r="A832" i="12"/>
  <c r="H813" i="12"/>
  <c r="E158" i="12"/>
  <c r="O868" i="12"/>
  <c r="E93" i="12"/>
  <c r="O4" i="12"/>
  <c r="F345" i="12"/>
  <c r="F311" i="12"/>
  <c r="J182" i="12"/>
  <c r="F900" i="12"/>
  <c r="O871" i="12"/>
  <c r="B990" i="12"/>
  <c r="B832" i="12"/>
  <c r="A813" i="12"/>
  <c r="F158" i="12"/>
  <c r="F391" i="12"/>
  <c r="Q129" i="12"/>
  <c r="G345" i="12"/>
  <c r="H311" i="12"/>
  <c r="A720" i="12"/>
  <c r="I509" i="12"/>
  <c r="J990" i="12"/>
  <c r="H894" i="12"/>
  <c r="B871" i="12"/>
  <c r="G990" i="12"/>
  <c r="I894" i="12"/>
  <c r="E832" i="12"/>
  <c r="J832" i="12"/>
  <c r="I813" i="12"/>
  <c r="Q194" i="12"/>
  <c r="H391" i="12"/>
  <c r="H345" i="12"/>
  <c r="E72" i="12"/>
  <c r="B720" i="12"/>
  <c r="J877" i="12"/>
  <c r="O900" i="12"/>
  <c r="I990" i="12"/>
  <c r="A158" i="12"/>
  <c r="Q872" i="12"/>
  <c r="G458" i="12"/>
  <c r="I469" i="12"/>
  <c r="F41" i="12"/>
  <c r="B72" i="12"/>
  <c r="J787" i="12"/>
  <c r="A857" i="12"/>
  <c r="A663" i="12"/>
  <c r="G404" i="12"/>
  <c r="G170" i="12"/>
  <c r="A241" i="12"/>
  <c r="G377" i="12"/>
  <c r="O408" i="12"/>
  <c r="F909" i="12"/>
  <c r="Q978" i="12"/>
  <c r="O51" i="12"/>
  <c r="Q515" i="12"/>
  <c r="F925" i="12"/>
  <c r="Q688" i="12"/>
  <c r="E241" i="12"/>
  <c r="B626" i="12"/>
  <c r="B377" i="12"/>
  <c r="G408" i="12"/>
  <c r="Q740" i="12"/>
  <c r="E150" i="12"/>
  <c r="H626" i="12"/>
  <c r="O347" i="12"/>
  <c r="I262" i="12"/>
  <c r="B588" i="12"/>
  <c r="H933" i="12"/>
  <c r="G283" i="12"/>
  <c r="B652" i="12"/>
  <c r="Q367" i="12"/>
  <c r="H662" i="12"/>
  <c r="B331" i="12"/>
  <c r="I22" i="12"/>
  <c r="O662" i="12"/>
  <c r="O652" i="12"/>
  <c r="A408" i="12"/>
  <c r="F331" i="12"/>
  <c r="H909" i="12"/>
  <c r="G942" i="12"/>
  <c r="E51" i="12"/>
  <c r="O278" i="12"/>
  <c r="E925" i="12"/>
  <c r="O27" i="12"/>
  <c r="H3" i="12"/>
  <c r="E598" i="12"/>
  <c r="F684" i="12"/>
  <c r="F598" i="12"/>
  <c r="A389" i="12"/>
  <c r="H148" i="12"/>
  <c r="E186" i="12"/>
  <c r="H389" i="12"/>
  <c r="G148" i="12"/>
  <c r="H941" i="12"/>
  <c r="Q634" i="12"/>
  <c r="F32" i="12"/>
  <c r="F215" i="12"/>
  <c r="J186" i="12"/>
  <c r="O684" i="12"/>
  <c r="H606" i="12"/>
  <c r="F563" i="12"/>
  <c r="Q48" i="12"/>
  <c r="J598" i="12"/>
  <c r="H32" i="12"/>
  <c r="A215" i="12"/>
  <c r="F186" i="12"/>
  <c r="Q741" i="12"/>
  <c r="I355" i="12"/>
  <c r="E606" i="12"/>
  <c r="G563" i="12"/>
  <c r="I12" i="12"/>
  <c r="O598" i="12"/>
  <c r="A32" i="12"/>
  <c r="G186" i="12"/>
  <c r="H355" i="12"/>
  <c r="F606" i="12"/>
  <c r="G12" i="12"/>
  <c r="F928" i="12"/>
  <c r="J705" i="12"/>
  <c r="J563" i="12"/>
  <c r="O705" i="12"/>
  <c r="J606" i="12"/>
  <c r="Q599" i="12"/>
  <c r="E12" i="12"/>
  <c r="I684" i="12"/>
  <c r="F148" i="12"/>
  <c r="B288" i="12"/>
  <c r="B450" i="12"/>
  <c r="F7" i="12"/>
  <c r="E909" i="12"/>
  <c r="O942" i="12"/>
  <c r="I337" i="12"/>
  <c r="Q22" i="12"/>
  <c r="O22" i="12"/>
  <c r="G933" i="12"/>
  <c r="I51" i="12"/>
  <c r="G704" i="12"/>
  <c r="I662" i="12"/>
  <c r="Q319" i="12"/>
  <c r="F278" i="12"/>
  <c r="I479" i="12"/>
  <c r="G479" i="12"/>
  <c r="B275" i="12"/>
  <c r="A925" i="12"/>
  <c r="B255" i="12"/>
  <c r="B241" i="12"/>
  <c r="I150" i="12"/>
  <c r="H652" i="12"/>
  <c r="Q662" i="12"/>
  <c r="H377" i="12"/>
  <c r="I347" i="12"/>
  <c r="Q444" i="12"/>
  <c r="A331" i="12"/>
  <c r="H331" i="12"/>
  <c r="O262" i="12"/>
  <c r="E670" i="12"/>
  <c r="J670" i="12"/>
  <c r="I909" i="12"/>
  <c r="I588" i="12"/>
  <c r="E942" i="12"/>
  <c r="Q373" i="12"/>
  <c r="F22" i="12"/>
  <c r="J933" i="12"/>
  <c r="Q87" i="12"/>
  <c r="H704" i="12"/>
  <c r="Q698" i="12"/>
  <c r="B283" i="12"/>
  <c r="O283" i="12"/>
  <c r="H278" i="12"/>
  <c r="J479" i="12"/>
  <c r="H479" i="12"/>
  <c r="F275" i="12"/>
  <c r="B925" i="12"/>
  <c r="H588" i="12"/>
  <c r="F241" i="12"/>
  <c r="A377" i="12"/>
  <c r="B347" i="12"/>
  <c r="E408" i="12"/>
  <c r="G331" i="12"/>
  <c r="B262" i="12"/>
  <c r="F670" i="12"/>
  <c r="O670" i="12"/>
  <c r="A909" i="12"/>
  <c r="A588" i="12"/>
  <c r="A942" i="12"/>
  <c r="O337" i="12"/>
  <c r="B337" i="12"/>
  <c r="H22" i="12"/>
  <c r="O933" i="12"/>
  <c r="B51" i="12"/>
  <c r="A704" i="12"/>
  <c r="B662" i="12"/>
  <c r="A283" i="12"/>
  <c r="F283" i="12"/>
  <c r="I278" i="12"/>
  <c r="A479" i="12"/>
  <c r="O925" i="12"/>
  <c r="E588" i="12"/>
  <c r="A150" i="12"/>
  <c r="I652" i="12"/>
  <c r="I626" i="12"/>
  <c r="O241" i="12"/>
  <c r="G150" i="12"/>
  <c r="J652" i="12"/>
  <c r="J626" i="12"/>
  <c r="I377" i="12"/>
  <c r="J347" i="12"/>
  <c r="H408" i="12"/>
  <c r="F408" i="12"/>
  <c r="I331" i="12"/>
  <c r="J262" i="12"/>
  <c r="G670" i="12"/>
  <c r="G909" i="12"/>
  <c r="J909" i="12"/>
  <c r="J588" i="12"/>
  <c r="F942" i="12"/>
  <c r="I942" i="12"/>
  <c r="E337" i="12"/>
  <c r="J337" i="12"/>
  <c r="A22" i="12"/>
  <c r="A933" i="12"/>
  <c r="F51" i="12"/>
  <c r="J51" i="12"/>
  <c r="I704" i="12"/>
  <c r="G662" i="12"/>
  <c r="J662" i="12"/>
  <c r="E283" i="12"/>
  <c r="J278" i="12"/>
  <c r="B479" i="12"/>
  <c r="F293" i="12"/>
  <c r="G925" i="12"/>
  <c r="E626" i="12"/>
  <c r="O377" i="12"/>
  <c r="J377" i="12"/>
  <c r="E347" i="12"/>
  <c r="I408" i="12"/>
  <c r="J331" i="12"/>
  <c r="A262" i="12"/>
  <c r="G262" i="12"/>
  <c r="A670" i="12"/>
  <c r="O909" i="12"/>
  <c r="O588" i="12"/>
  <c r="H942" i="12"/>
  <c r="G337" i="12"/>
  <c r="Q58" i="12"/>
  <c r="I933" i="12"/>
  <c r="G51" i="12"/>
  <c r="B704" i="12"/>
  <c r="E662" i="12"/>
  <c r="H283" i="12"/>
  <c r="E278" i="12"/>
  <c r="O479" i="12"/>
  <c r="H275" i="12"/>
  <c r="I293" i="12"/>
  <c r="H925" i="12"/>
  <c r="Q961" i="12"/>
  <c r="G241" i="12"/>
  <c r="F652" i="12"/>
  <c r="H241" i="12"/>
  <c r="Q277" i="12"/>
  <c r="B150" i="12"/>
  <c r="E652" i="12"/>
  <c r="F626" i="12"/>
  <c r="E377" i="12"/>
  <c r="Q413" i="12"/>
  <c r="F347" i="12"/>
  <c r="B408" i="12"/>
  <c r="O331" i="12"/>
  <c r="Q298" i="12"/>
  <c r="H262" i="12"/>
  <c r="I670" i="12"/>
  <c r="Q945" i="12"/>
  <c r="F588" i="12"/>
  <c r="J942" i="12"/>
  <c r="H337" i="12"/>
  <c r="G22" i="12"/>
  <c r="B22" i="12"/>
  <c r="B933" i="12"/>
  <c r="F933" i="12"/>
  <c r="H51" i="12"/>
  <c r="E704" i="12"/>
  <c r="J704" i="12"/>
  <c r="F662" i="12"/>
  <c r="I283" i="12"/>
  <c r="A278" i="12"/>
  <c r="G278" i="12"/>
  <c r="E479" i="12"/>
  <c r="E275" i="12"/>
  <c r="I925" i="12"/>
  <c r="E255" i="12"/>
  <c r="J241" i="12"/>
  <c r="F150" i="12"/>
  <c r="A652" i="12"/>
  <c r="H150" i="12"/>
  <c r="A626" i="12"/>
  <c r="Q383" i="12"/>
  <c r="G588" i="12"/>
  <c r="E22" i="12"/>
  <c r="E933" i="12"/>
  <c r="F704" i="12"/>
  <c r="B278" i="12"/>
  <c r="I275" i="12"/>
  <c r="I255" i="12"/>
  <c r="F660" i="12"/>
  <c r="E884" i="12"/>
  <c r="B509" i="12"/>
  <c r="O116" i="12"/>
  <c r="E877" i="12"/>
  <c r="A884" i="12"/>
  <c r="G900" i="12"/>
  <c r="I48" i="12"/>
  <c r="J836" i="12"/>
  <c r="Q88" i="12"/>
  <c r="E52" i="12"/>
  <c r="A458" i="12"/>
  <c r="B868" i="12"/>
  <c r="A391" i="12"/>
  <c r="O133" i="12"/>
  <c r="F93" i="12"/>
  <c r="O469" i="12"/>
  <c r="G41" i="12"/>
  <c r="A4" i="12"/>
  <c r="E4" i="12"/>
  <c r="E115" i="12"/>
  <c r="Q151" i="12"/>
  <c r="Q347" i="12"/>
  <c r="G72" i="12"/>
  <c r="J85" i="12"/>
  <c r="Q121" i="12"/>
  <c r="H787" i="12"/>
  <c r="I182" i="12"/>
  <c r="J720" i="12"/>
  <c r="B857" i="12"/>
  <c r="O623" i="12"/>
  <c r="G623" i="12"/>
  <c r="E509" i="12"/>
  <c r="J509" i="12"/>
  <c r="I663" i="12"/>
  <c r="E116" i="12"/>
  <c r="G877" i="12"/>
  <c r="I404" i="12"/>
  <c r="B884" i="12"/>
  <c r="Q920" i="12"/>
  <c r="Q84" i="12"/>
  <c r="A836" i="12"/>
  <c r="A52" i="12"/>
  <c r="F52" i="12"/>
  <c r="O458" i="12"/>
  <c r="I458" i="12"/>
  <c r="F868" i="12"/>
  <c r="I391" i="12"/>
  <c r="E133" i="12"/>
  <c r="G93" i="12"/>
  <c r="E469" i="12"/>
  <c r="A41" i="12"/>
  <c r="I4" i="12"/>
  <c r="Q4" i="12"/>
  <c r="G115" i="12"/>
  <c r="A311" i="12"/>
  <c r="B311" i="12"/>
  <c r="H72" i="12"/>
  <c r="O85" i="12"/>
  <c r="A787" i="12"/>
  <c r="Q218" i="12"/>
  <c r="E720" i="12"/>
  <c r="O720" i="12"/>
  <c r="G857" i="12"/>
  <c r="A623" i="12"/>
  <c r="Q659" i="12"/>
  <c r="F509" i="12"/>
  <c r="E663" i="12"/>
  <c r="A877" i="12"/>
  <c r="Q440" i="12"/>
  <c r="G884" i="12"/>
  <c r="I900" i="12"/>
  <c r="E48" i="12"/>
  <c r="B48" i="12"/>
  <c r="O836" i="12"/>
  <c r="I52" i="12"/>
  <c r="B458" i="12"/>
  <c r="Q494" i="12"/>
  <c r="G868" i="12"/>
  <c r="B391" i="12"/>
  <c r="F133" i="12"/>
  <c r="H93" i="12"/>
  <c r="F469" i="12"/>
  <c r="I41" i="12"/>
  <c r="Q40" i="12"/>
  <c r="F4" i="12"/>
  <c r="H115" i="12"/>
  <c r="E311" i="12"/>
  <c r="J311" i="12"/>
  <c r="A72" i="12"/>
  <c r="E85" i="12"/>
  <c r="I787" i="12"/>
  <c r="E182" i="12"/>
  <c r="F720" i="12"/>
  <c r="Q756" i="12"/>
  <c r="E857" i="12"/>
  <c r="H623" i="12"/>
  <c r="G509" i="12"/>
  <c r="F663" i="12"/>
  <c r="B877" i="12"/>
  <c r="I877" i="12"/>
  <c r="B404" i="12"/>
  <c r="I884" i="12"/>
  <c r="Q463" i="12"/>
  <c r="O509" i="12"/>
  <c r="J900" i="12"/>
  <c r="O48" i="12"/>
  <c r="J48" i="12"/>
  <c r="B836" i="12"/>
  <c r="G52" i="12"/>
  <c r="F458" i="12"/>
  <c r="E868" i="12"/>
  <c r="A868" i="12"/>
  <c r="J391" i="12"/>
  <c r="G133" i="12"/>
  <c r="A93" i="12"/>
  <c r="H469" i="12"/>
  <c r="Q77" i="12"/>
  <c r="G4" i="12"/>
  <c r="A115" i="12"/>
  <c r="I311" i="12"/>
  <c r="I72" i="12"/>
  <c r="F85" i="12"/>
  <c r="Q823" i="12"/>
  <c r="F182" i="12"/>
  <c r="G720" i="12"/>
  <c r="I857" i="12"/>
  <c r="F857" i="12"/>
  <c r="I623" i="12"/>
  <c r="H509" i="12"/>
  <c r="J663" i="12"/>
  <c r="G663" i="12"/>
  <c r="F877" i="12"/>
  <c r="Q913" i="12"/>
  <c r="E404" i="12"/>
  <c r="J404" i="12"/>
  <c r="J884" i="12"/>
  <c r="J427" i="12"/>
  <c r="F884" i="12"/>
  <c r="Q936" i="12"/>
  <c r="A900" i="12"/>
  <c r="F48" i="12"/>
  <c r="E836" i="12"/>
  <c r="F836" i="12"/>
  <c r="H52" i="12"/>
  <c r="H458" i="12"/>
  <c r="Q904" i="12"/>
  <c r="I868" i="12"/>
  <c r="E391" i="12"/>
  <c r="O391" i="12"/>
  <c r="H133" i="12"/>
  <c r="B93" i="12"/>
  <c r="I93" i="12"/>
  <c r="Q505" i="12"/>
  <c r="B41" i="12"/>
  <c r="H4" i="12"/>
  <c r="I115" i="12"/>
  <c r="O311" i="12"/>
  <c r="Q108" i="12"/>
  <c r="G85" i="12"/>
  <c r="B787" i="12"/>
  <c r="B182" i="12"/>
  <c r="H720" i="12"/>
  <c r="J857" i="12"/>
  <c r="H857" i="12"/>
  <c r="B623" i="12"/>
  <c r="A509" i="12"/>
  <c r="O663" i="12"/>
  <c r="Q699" i="12"/>
  <c r="H877" i="12"/>
  <c r="F404" i="12"/>
  <c r="O404" i="12"/>
  <c r="O884" i="12"/>
  <c r="A427" i="12"/>
  <c r="B900" i="12"/>
  <c r="B133" i="12"/>
  <c r="G469" i="12"/>
  <c r="H41" i="12"/>
  <c r="O72" i="12"/>
  <c r="E787" i="12"/>
  <c r="A182" i="12"/>
  <c r="J116" i="12"/>
  <c r="I865" i="12"/>
  <c r="Q174" i="12"/>
  <c r="E614" i="12"/>
  <c r="G875" i="12"/>
  <c r="J282" i="12"/>
  <c r="E205" i="12"/>
  <c r="H346" i="12"/>
  <c r="I966" i="12"/>
  <c r="Q901" i="12"/>
  <c r="G628" i="12"/>
  <c r="J3" i="12"/>
  <c r="E988" i="12"/>
  <c r="I614" i="12"/>
  <c r="J988" i="12"/>
  <c r="I875" i="12"/>
  <c r="A282" i="12"/>
  <c r="Q27" i="12"/>
  <c r="G205" i="12"/>
  <c r="B608" i="12"/>
  <c r="J346" i="12"/>
  <c r="E966" i="12"/>
  <c r="H865" i="12"/>
  <c r="J614" i="12"/>
  <c r="F988" i="12"/>
  <c r="E327" i="12"/>
  <c r="J875" i="12"/>
  <c r="I282" i="12"/>
  <c r="F173" i="12"/>
  <c r="Q63" i="12"/>
  <c r="I205" i="12"/>
  <c r="G608" i="12"/>
  <c r="B292" i="12"/>
  <c r="Q363" i="12"/>
  <c r="H628" i="12"/>
  <c r="J464" i="12"/>
  <c r="E3" i="12"/>
  <c r="I173" i="12"/>
  <c r="A731" i="12"/>
  <c r="A819" i="12"/>
  <c r="I764" i="12"/>
  <c r="E453" i="12"/>
  <c r="A996" i="12"/>
  <c r="J327" i="12"/>
  <c r="Q664" i="12"/>
  <c r="G464" i="12"/>
  <c r="G3" i="12"/>
  <c r="J731" i="12"/>
  <c r="J819" i="12"/>
  <c r="O764" i="12"/>
  <c r="J453" i="12"/>
  <c r="J737" i="12"/>
  <c r="I537" i="12"/>
  <c r="B705" i="12"/>
  <c r="O737" i="12"/>
  <c r="G355" i="12"/>
  <c r="Q642" i="12"/>
  <c r="O606" i="12"/>
  <c r="E563" i="12"/>
  <c r="O563" i="12"/>
  <c r="A12" i="12"/>
  <c r="Q12" i="12"/>
  <c r="Q720" i="12"/>
  <c r="E684" i="12"/>
  <c r="B598" i="12"/>
  <c r="A148" i="12"/>
  <c r="G32" i="12"/>
  <c r="J288" i="12"/>
  <c r="E450" i="12"/>
  <c r="J888" i="12"/>
  <c r="Q222" i="12"/>
  <c r="E737" i="12"/>
  <c r="E705" i="12"/>
  <c r="H737" i="12"/>
  <c r="H563" i="12"/>
  <c r="A684" i="12"/>
  <c r="H598" i="12"/>
  <c r="F389" i="12"/>
  <c r="A716" i="12"/>
  <c r="O592" i="12"/>
  <c r="B148" i="12"/>
  <c r="E148" i="12"/>
  <c r="I32" i="12"/>
  <c r="E307" i="12"/>
  <c r="A301" i="12"/>
  <c r="I215" i="12"/>
  <c r="O186" i="12"/>
  <c r="H186" i="12"/>
  <c r="J203" i="12"/>
  <c r="H705" i="12"/>
  <c r="F705" i="12"/>
  <c r="I737" i="12"/>
  <c r="G737" i="12"/>
  <c r="A606" i="12"/>
  <c r="A563" i="12"/>
  <c r="B12" i="12"/>
  <c r="B684" i="12"/>
  <c r="G598" i="12"/>
  <c r="B716" i="12"/>
  <c r="I148" i="12"/>
  <c r="E32" i="12"/>
  <c r="Q68" i="12"/>
  <c r="Q343" i="12"/>
  <c r="I301" i="12"/>
  <c r="A186" i="12"/>
  <c r="J592" i="12"/>
  <c r="F737" i="12"/>
  <c r="G606" i="12"/>
  <c r="H12" i="12"/>
  <c r="I705" i="12"/>
  <c r="G705" i="12"/>
  <c r="A737" i="12"/>
  <c r="I606" i="12"/>
  <c r="I563" i="12"/>
  <c r="J12" i="12"/>
  <c r="G684" i="12"/>
  <c r="A598" i="12"/>
  <c r="A437" i="12"/>
  <c r="G716" i="12"/>
  <c r="J148" i="12"/>
  <c r="Q32" i="12"/>
  <c r="B32" i="12"/>
  <c r="I175" i="12"/>
  <c r="E888" i="12"/>
  <c r="I186" i="12"/>
  <c r="Q773" i="12"/>
  <c r="I125" i="12"/>
  <c r="A355" i="12"/>
  <c r="O647" i="12"/>
  <c r="O437" i="12"/>
  <c r="H716" i="12"/>
  <c r="O32" i="12"/>
  <c r="E928" i="12"/>
  <c r="Q211" i="12"/>
  <c r="F888" i="12"/>
  <c r="J7" i="12"/>
  <c r="B427" i="12"/>
  <c r="G988" i="12"/>
  <c r="O327" i="12"/>
  <c r="B875" i="12"/>
  <c r="B282" i="12"/>
  <c r="Q318" i="12"/>
  <c r="I628" i="12"/>
  <c r="I464" i="12"/>
  <c r="A3" i="12"/>
  <c r="Q209" i="12"/>
  <c r="O731" i="12"/>
  <c r="G27" i="12"/>
  <c r="Q855" i="12"/>
  <c r="B205" i="12"/>
  <c r="Q241" i="12"/>
  <c r="F608" i="12"/>
  <c r="Q644" i="12"/>
  <c r="A346" i="12"/>
  <c r="J966" i="12"/>
  <c r="B764" i="12"/>
  <c r="F453" i="12"/>
  <c r="J865" i="12"/>
  <c r="I292" i="12"/>
  <c r="F614" i="12"/>
  <c r="H614" i="12"/>
  <c r="A988" i="12"/>
  <c r="F327" i="12"/>
  <c r="A875" i="12"/>
  <c r="F875" i="12"/>
  <c r="E282" i="12"/>
  <c r="O282" i="12"/>
  <c r="O628" i="12"/>
  <c r="B464" i="12"/>
  <c r="Q500" i="12"/>
  <c r="I3" i="12"/>
  <c r="G173" i="12"/>
  <c r="F731" i="12"/>
  <c r="E731" i="12"/>
  <c r="H27" i="12"/>
  <c r="O819" i="12"/>
  <c r="J205" i="12"/>
  <c r="J608" i="12"/>
  <c r="I346" i="12"/>
  <c r="O966" i="12"/>
  <c r="F764" i="12"/>
  <c r="H453" i="12"/>
  <c r="O865" i="12"/>
  <c r="Q650" i="12"/>
  <c r="G614" i="12"/>
  <c r="O988" i="12"/>
  <c r="G327" i="12"/>
  <c r="E875" i="12"/>
  <c r="O875" i="12"/>
  <c r="F282" i="12"/>
  <c r="E628" i="12"/>
  <c r="E464" i="12"/>
  <c r="O464" i="12"/>
  <c r="Q39" i="12"/>
  <c r="H173" i="12"/>
  <c r="G731" i="12"/>
  <c r="Q767" i="12"/>
  <c r="A27" i="12"/>
  <c r="G819" i="12"/>
  <c r="E819" i="12"/>
  <c r="O205" i="12"/>
  <c r="O608" i="12"/>
  <c r="Q382" i="12"/>
  <c r="A966" i="12"/>
  <c r="G764" i="12"/>
  <c r="E764" i="12"/>
  <c r="Q489" i="12"/>
  <c r="A865" i="12"/>
  <c r="A614" i="12"/>
  <c r="B988" i="12"/>
  <c r="H327" i="12"/>
  <c r="Q911" i="12"/>
  <c r="G282" i="12"/>
  <c r="B628" i="12"/>
  <c r="F628" i="12"/>
  <c r="H464" i="12"/>
  <c r="F3" i="12"/>
  <c r="B3" i="12"/>
  <c r="E173" i="12"/>
  <c r="A173" i="12"/>
  <c r="H731" i="12"/>
  <c r="I27" i="12"/>
  <c r="H819" i="12"/>
  <c r="F819" i="12"/>
  <c r="F205" i="12"/>
  <c r="E608" i="12"/>
  <c r="B346" i="12"/>
  <c r="G966" i="12"/>
  <c r="H764" i="12"/>
  <c r="Q800" i="12"/>
  <c r="A453" i="12"/>
  <c r="B453" i="12"/>
  <c r="B865" i="12"/>
  <c r="I542" i="12"/>
  <c r="B564" i="12"/>
  <c r="B153" i="12"/>
  <c r="I988" i="12"/>
  <c r="A327" i="12"/>
  <c r="Q3" i="12"/>
  <c r="B173" i="12"/>
  <c r="I731" i="12"/>
  <c r="F27" i="12"/>
  <c r="B27" i="12"/>
  <c r="I819" i="12"/>
  <c r="H205" i="12"/>
  <c r="H608" i="12"/>
  <c r="F346" i="12"/>
  <c r="O346" i="12"/>
  <c r="B966" i="12"/>
  <c r="F966" i="12"/>
  <c r="J764" i="12"/>
  <c r="I453" i="12"/>
  <c r="E865" i="12"/>
  <c r="E27" i="12"/>
  <c r="G346" i="12"/>
  <c r="G865" i="12"/>
  <c r="A138" i="12"/>
  <c r="J138" i="12"/>
  <c r="J996" i="12"/>
  <c r="H292" i="12"/>
  <c r="Q578" i="12"/>
  <c r="E564" i="12"/>
  <c r="I153" i="12"/>
  <c r="E138" i="12"/>
  <c r="F996" i="12"/>
  <c r="J292" i="12"/>
  <c r="F542" i="12"/>
  <c r="O542" i="12"/>
  <c r="F564" i="12"/>
  <c r="J153" i="12"/>
  <c r="F138" i="12"/>
  <c r="E996" i="12"/>
  <c r="H996" i="12"/>
  <c r="F292" i="12"/>
  <c r="G542" i="12"/>
  <c r="E542" i="12"/>
  <c r="H564" i="12"/>
  <c r="G564" i="12"/>
  <c r="F153" i="12"/>
  <c r="G138" i="12"/>
  <c r="G996" i="12"/>
  <c r="G292" i="12"/>
  <c r="H542" i="12"/>
  <c r="A564" i="12"/>
  <c r="Q600" i="12"/>
  <c r="E153" i="12"/>
  <c r="G153" i="12"/>
  <c r="O138" i="12"/>
  <c r="H138" i="12"/>
  <c r="O996" i="12"/>
  <c r="A292" i="12"/>
  <c r="A542" i="12"/>
  <c r="I564" i="12"/>
  <c r="A153" i="12"/>
  <c r="O153" i="12"/>
  <c r="I138" i="12"/>
  <c r="B996" i="12"/>
  <c r="O292" i="12"/>
  <c r="Q328" i="12"/>
  <c r="B542" i="12"/>
  <c r="J564" i="12"/>
  <c r="H153" i="12"/>
  <c r="J537" i="12"/>
  <c r="Q391" i="12"/>
  <c r="B437" i="12"/>
  <c r="I389" i="12"/>
  <c r="I716" i="12"/>
  <c r="B592" i="12"/>
  <c r="A288" i="12"/>
  <c r="O288" i="12"/>
  <c r="I307" i="12"/>
  <c r="Q337" i="12"/>
  <c r="G215" i="12"/>
  <c r="Q251" i="12"/>
  <c r="I928" i="12"/>
  <c r="G450" i="12"/>
  <c r="I941" i="12"/>
  <c r="I888" i="12"/>
  <c r="Q573" i="12"/>
  <c r="B355" i="12"/>
  <c r="G437" i="12"/>
  <c r="E437" i="12"/>
  <c r="Q425" i="12"/>
  <c r="Q752" i="12"/>
  <c r="G592" i="12"/>
  <c r="F288" i="12"/>
  <c r="E288" i="12"/>
  <c r="B307" i="12"/>
  <c r="H301" i="12"/>
  <c r="B301" i="12"/>
  <c r="E215" i="12"/>
  <c r="Q964" i="12"/>
  <c r="A450" i="12"/>
  <c r="G888" i="12"/>
  <c r="O537" i="12"/>
  <c r="J355" i="12"/>
  <c r="H437" i="12"/>
  <c r="F437" i="12"/>
  <c r="B389" i="12"/>
  <c r="J716" i="12"/>
  <c r="A592" i="12"/>
  <c r="G288" i="12"/>
  <c r="J307" i="12"/>
  <c r="O301" i="12"/>
  <c r="J301" i="12"/>
  <c r="H215" i="12"/>
  <c r="A928" i="12"/>
  <c r="F450" i="12"/>
  <c r="I450" i="12"/>
  <c r="H888" i="12"/>
  <c r="G537" i="12"/>
  <c r="E537" i="12"/>
  <c r="O355" i="12"/>
  <c r="I437" i="12"/>
  <c r="J389" i="12"/>
  <c r="O716" i="12"/>
  <c r="E592" i="12"/>
  <c r="I592" i="12"/>
  <c r="H288" i="12"/>
  <c r="O307" i="12"/>
  <c r="E301" i="12"/>
  <c r="J215" i="12"/>
  <c r="H928" i="12"/>
  <c r="J928" i="12"/>
  <c r="H450" i="12"/>
  <c r="Q486" i="12"/>
  <c r="G630" i="12"/>
  <c r="A888" i="12"/>
  <c r="H537" i="12"/>
  <c r="F537" i="12"/>
  <c r="E355" i="12"/>
  <c r="Q473" i="12"/>
  <c r="O389" i="12"/>
  <c r="E716" i="12"/>
  <c r="F592" i="12"/>
  <c r="Q628" i="12"/>
  <c r="I288" i="12"/>
  <c r="G307" i="12"/>
  <c r="F307" i="12"/>
  <c r="F301" i="12"/>
  <c r="B215" i="12"/>
  <c r="O928" i="12"/>
  <c r="G928" i="12"/>
  <c r="J450" i="12"/>
  <c r="B630" i="12"/>
  <c r="O888" i="12"/>
  <c r="G389" i="12"/>
  <c r="A307" i="12"/>
  <c r="J630" i="12"/>
  <c r="O175" i="12"/>
  <c r="O619" i="12"/>
  <c r="A630" i="12"/>
  <c r="B941" i="12"/>
  <c r="F941" i="12"/>
  <c r="B175" i="12"/>
  <c r="H7" i="12"/>
  <c r="G7" i="12"/>
  <c r="I630" i="12"/>
  <c r="A941" i="12"/>
  <c r="Q977" i="12"/>
  <c r="H175" i="12"/>
  <c r="A7" i="12"/>
  <c r="G941" i="12"/>
  <c r="A175" i="12"/>
  <c r="I7" i="12"/>
  <c r="Q43" i="12"/>
  <c r="O630" i="12"/>
  <c r="J941" i="12"/>
  <c r="E175" i="12"/>
  <c r="O7" i="12"/>
  <c r="F630" i="12"/>
  <c r="E630" i="12"/>
  <c r="O941" i="12"/>
  <c r="F175" i="12"/>
  <c r="E7" i="12"/>
  <c r="H630" i="12"/>
  <c r="J175" i="12"/>
  <c r="B7" i="12"/>
  <c r="H320" i="12"/>
  <c r="Q311" i="12"/>
  <c r="H293" i="12"/>
  <c r="F255" i="12"/>
  <c r="J255" i="12"/>
  <c r="H773" i="12"/>
  <c r="H552" i="12"/>
  <c r="G275" i="12"/>
  <c r="A293" i="12"/>
  <c r="H255" i="12"/>
  <c r="O255" i="12"/>
  <c r="J275" i="12"/>
  <c r="Q329" i="12"/>
  <c r="Q291" i="12"/>
  <c r="I548" i="12"/>
  <c r="A275" i="12"/>
  <c r="O293" i="12"/>
  <c r="B293" i="12"/>
  <c r="G255" i="12"/>
  <c r="E293" i="12"/>
  <c r="J117" i="12"/>
  <c r="H817" i="12"/>
  <c r="I222" i="12"/>
  <c r="G954" i="12"/>
  <c r="Q990" i="12"/>
  <c r="Q304" i="12"/>
  <c r="F39" i="12"/>
  <c r="O202" i="12"/>
  <c r="F548" i="12"/>
  <c r="G516" i="12"/>
  <c r="B399" i="12"/>
  <c r="F298" i="12"/>
  <c r="E417" i="12"/>
  <c r="H828" i="12"/>
  <c r="G83" i="12"/>
  <c r="H446" i="12"/>
  <c r="I828" i="12"/>
  <c r="H83" i="12"/>
  <c r="A417" i="12"/>
  <c r="I550" i="12"/>
  <c r="G477" i="12"/>
  <c r="A16" i="12"/>
  <c r="Q375" i="12"/>
  <c r="J550" i="12"/>
  <c r="H368" i="12"/>
  <c r="F368" i="12"/>
  <c r="B477" i="12"/>
  <c r="Q52" i="12"/>
  <c r="G299" i="12"/>
  <c r="J955" i="12"/>
  <c r="G637" i="12"/>
  <c r="A125" i="12"/>
  <c r="H647" i="12"/>
  <c r="G773" i="12"/>
  <c r="O847" i="12"/>
  <c r="O820" i="12"/>
  <c r="A637" i="12"/>
  <c r="J477" i="12"/>
  <c r="B647" i="12"/>
  <c r="G548" i="12"/>
  <c r="B320" i="12"/>
  <c r="H376" i="12"/>
  <c r="A847" i="12"/>
  <c r="B339" i="12"/>
  <c r="G189" i="12"/>
  <c r="A368" i="12"/>
  <c r="F932" i="12"/>
  <c r="H637" i="12"/>
  <c r="H298" i="12"/>
  <c r="A83" i="12"/>
  <c r="A120" i="12"/>
  <c r="A298" i="12"/>
  <c r="A828" i="12"/>
  <c r="Q404" i="12"/>
  <c r="I83" i="12"/>
  <c r="E820" i="12"/>
  <c r="I637" i="12"/>
  <c r="J334" i="12"/>
  <c r="A801" i="12"/>
  <c r="J320" i="12"/>
  <c r="O376" i="12"/>
  <c r="F847" i="12"/>
  <c r="B989" i="12"/>
  <c r="O339" i="12"/>
  <c r="H189" i="12"/>
  <c r="B368" i="12"/>
  <c r="G820" i="12"/>
  <c r="B637" i="12"/>
  <c r="O972" i="12"/>
  <c r="I488" i="12"/>
  <c r="F866" i="12"/>
  <c r="O284" i="12"/>
  <c r="G334" i="12"/>
  <c r="O881" i="12"/>
  <c r="B801" i="12"/>
  <c r="E320" i="12"/>
  <c r="E376" i="12"/>
  <c r="J847" i="12"/>
  <c r="F989" i="12"/>
  <c r="I919" i="12"/>
  <c r="E686" i="12"/>
  <c r="I368" i="12"/>
  <c r="J120" i="12"/>
  <c r="J298" i="12"/>
  <c r="Q334" i="12"/>
  <c r="F828" i="12"/>
  <c r="J368" i="12"/>
  <c r="B83" i="12"/>
  <c r="I955" i="12"/>
  <c r="E637" i="12"/>
  <c r="J637" i="12"/>
  <c r="F965" i="12"/>
  <c r="G972" i="12"/>
  <c r="I866" i="12"/>
  <c r="O170" i="12"/>
  <c r="F284" i="12"/>
  <c r="H334" i="12"/>
  <c r="A881" i="12"/>
  <c r="J801" i="12"/>
  <c r="G376" i="12"/>
  <c r="E989" i="12"/>
  <c r="Q955" i="12"/>
  <c r="I686" i="12"/>
  <c r="G298" i="12"/>
  <c r="E120" i="12"/>
  <c r="J828" i="12"/>
  <c r="Q119" i="12"/>
  <c r="B298" i="12"/>
  <c r="O298" i="12"/>
  <c r="B828" i="12"/>
  <c r="G828" i="12"/>
  <c r="O368" i="12"/>
  <c r="F83" i="12"/>
  <c r="J83" i="12"/>
  <c r="J446" i="12"/>
  <c r="A203" i="12"/>
  <c r="Q991" i="12"/>
  <c r="O637" i="12"/>
  <c r="Q673" i="12"/>
  <c r="B125" i="12"/>
  <c r="O477" i="12"/>
  <c r="G965" i="12"/>
  <c r="F972" i="12"/>
  <c r="A170" i="12"/>
  <c r="A284" i="12"/>
  <c r="H548" i="12"/>
  <c r="I334" i="12"/>
  <c r="J881" i="12"/>
  <c r="E16" i="12"/>
  <c r="H801" i="12"/>
  <c r="F773" i="12"/>
  <c r="B299" i="12"/>
  <c r="O989" i="12"/>
  <c r="F919" i="12"/>
  <c r="Q722" i="12"/>
  <c r="G660" i="12"/>
  <c r="G368" i="12"/>
  <c r="I120" i="12"/>
  <c r="I298" i="12"/>
  <c r="O828" i="12"/>
  <c r="E828" i="12"/>
  <c r="E83" i="12"/>
  <c r="O446" i="12"/>
  <c r="I203" i="12"/>
  <c r="F955" i="12"/>
  <c r="O125" i="12"/>
  <c r="E477" i="12"/>
  <c r="I965" i="12"/>
  <c r="F170" i="12"/>
  <c r="F647" i="12"/>
  <c r="Q584" i="12"/>
  <c r="O417" i="12"/>
  <c r="E881" i="12"/>
  <c r="H16" i="12"/>
  <c r="J773" i="12"/>
  <c r="Q335" i="12"/>
  <c r="J686" i="12"/>
  <c r="E650" i="12"/>
  <c r="A550" i="12"/>
  <c r="B660" i="12"/>
  <c r="A221" i="12"/>
  <c r="B120" i="12"/>
  <c r="B446" i="12"/>
  <c r="B203" i="12"/>
  <c r="I932" i="12"/>
  <c r="A955" i="12"/>
  <c r="F820" i="12"/>
  <c r="J125" i="12"/>
  <c r="Q161" i="12"/>
  <c r="F477" i="12"/>
  <c r="A965" i="12"/>
  <c r="J972" i="12"/>
  <c r="H972" i="12"/>
  <c r="J866" i="12"/>
  <c r="E170" i="12"/>
  <c r="H170" i="12"/>
  <c r="E647" i="12"/>
  <c r="G647" i="12"/>
  <c r="G284" i="12"/>
  <c r="A548" i="12"/>
  <c r="B39" i="12"/>
  <c r="A334" i="12"/>
  <c r="F417" i="12"/>
  <c r="I881" i="12"/>
  <c r="Q917" i="12"/>
  <c r="F578" i="12"/>
  <c r="I16" i="12"/>
  <c r="I801" i="12"/>
  <c r="I773" i="12"/>
  <c r="Q809" i="12"/>
  <c r="O320" i="12"/>
  <c r="Q412" i="12"/>
  <c r="F376" i="12"/>
  <c r="E299" i="12"/>
  <c r="E847" i="12"/>
  <c r="G989" i="12"/>
  <c r="E919" i="12"/>
  <c r="J339" i="12"/>
  <c r="I281" i="12"/>
  <c r="B686" i="12"/>
  <c r="O650" i="12"/>
  <c r="B550" i="12"/>
  <c r="Q225" i="12"/>
  <c r="G866" i="12"/>
  <c r="J932" i="12"/>
  <c r="Q902" i="12"/>
  <c r="O120" i="12"/>
  <c r="Q156" i="12"/>
  <c r="A446" i="12"/>
  <c r="F203" i="12"/>
  <c r="O203" i="12"/>
  <c r="B932" i="12"/>
  <c r="O955" i="12"/>
  <c r="H955" i="12"/>
  <c r="H820" i="12"/>
  <c r="E125" i="12"/>
  <c r="H477" i="12"/>
  <c r="E965" i="12"/>
  <c r="Q1001" i="12"/>
  <c r="E972" i="12"/>
  <c r="B866" i="12"/>
  <c r="I170" i="12"/>
  <c r="Q683" i="12"/>
  <c r="B284" i="12"/>
  <c r="I284" i="12"/>
  <c r="B548" i="12"/>
  <c r="B334" i="12"/>
  <c r="Q370" i="12"/>
  <c r="I417" i="12"/>
  <c r="B881" i="12"/>
  <c r="Q16" i="12"/>
  <c r="B16" i="12"/>
  <c r="O801" i="12"/>
  <c r="A773" i="12"/>
  <c r="F320" i="12"/>
  <c r="G320" i="12"/>
  <c r="A376" i="12"/>
  <c r="E863" i="12"/>
  <c r="H299" i="12"/>
  <c r="I847" i="12"/>
  <c r="H989" i="12"/>
  <c r="G919" i="12"/>
  <c r="A58" i="12"/>
  <c r="F821" i="12"/>
  <c r="E339" i="12"/>
  <c r="B844" i="12"/>
  <c r="F686" i="12"/>
  <c r="O686" i="12"/>
  <c r="I117" i="12"/>
  <c r="H202" i="12"/>
  <c r="O550" i="12"/>
  <c r="E221" i="12"/>
  <c r="H932" i="12"/>
  <c r="O866" i="12"/>
  <c r="F120" i="12"/>
  <c r="E446" i="12"/>
  <c r="I446" i="12"/>
  <c r="G203" i="12"/>
  <c r="Q239" i="12"/>
  <c r="Q968" i="12"/>
  <c r="B955" i="12"/>
  <c r="A820" i="12"/>
  <c r="F125" i="12"/>
  <c r="A477" i="12"/>
  <c r="H965" i="12"/>
  <c r="O965" i="12"/>
  <c r="A972" i="12"/>
  <c r="E866" i="12"/>
  <c r="Q206" i="12"/>
  <c r="I647" i="12"/>
  <c r="E284" i="12"/>
  <c r="Q320" i="12"/>
  <c r="Q553" i="12"/>
  <c r="J548" i="12"/>
  <c r="O334" i="12"/>
  <c r="H842" i="12"/>
  <c r="Q453" i="12"/>
  <c r="F881" i="12"/>
  <c r="O16" i="12"/>
  <c r="J16" i="12"/>
  <c r="E801" i="12"/>
  <c r="O773" i="12"/>
  <c r="A320" i="12"/>
  <c r="I376" i="12"/>
  <c r="I299" i="12"/>
  <c r="O299" i="12"/>
  <c r="G847" i="12"/>
  <c r="B300" i="12"/>
  <c r="J989" i="12"/>
  <c r="H919" i="12"/>
  <c r="H58" i="12"/>
  <c r="Q857" i="12"/>
  <c r="F339" i="12"/>
  <c r="I844" i="12"/>
  <c r="G686" i="12"/>
  <c r="O266" i="12"/>
  <c r="F550" i="12"/>
  <c r="E550" i="12"/>
  <c r="G120" i="12"/>
  <c r="F446" i="12"/>
  <c r="Q482" i="12"/>
  <c r="E203" i="12"/>
  <c r="A932" i="12"/>
  <c r="G932" i="12"/>
  <c r="G955" i="12"/>
  <c r="B820" i="12"/>
  <c r="I820" i="12"/>
  <c r="G125" i="12"/>
  <c r="I477" i="12"/>
  <c r="J965" i="12"/>
  <c r="I972" i="12"/>
  <c r="H866" i="12"/>
  <c r="B170" i="12"/>
  <c r="J647" i="12"/>
  <c r="H284" i="12"/>
  <c r="J906" i="12"/>
  <c r="O548" i="12"/>
  <c r="E334" i="12"/>
  <c r="G417" i="12"/>
  <c r="B417" i="12"/>
  <c r="G881" i="12"/>
  <c r="F16" i="12"/>
  <c r="F801" i="12"/>
  <c r="B773" i="12"/>
  <c r="I320" i="12"/>
  <c r="B376" i="12"/>
  <c r="J299" i="12"/>
  <c r="F299" i="12"/>
  <c r="H847" i="12"/>
  <c r="A989" i="12"/>
  <c r="J919" i="12"/>
  <c r="B919" i="12"/>
  <c r="I339" i="12"/>
  <c r="G339" i="12"/>
  <c r="H686" i="12"/>
  <c r="Q240" i="12"/>
  <c r="H646" i="12"/>
  <c r="F266" i="12"/>
  <c r="G550" i="12"/>
  <c r="Q586" i="12"/>
  <c r="E932" i="12"/>
  <c r="J820" i="12"/>
  <c r="Q912" i="12"/>
  <c r="E619" i="12"/>
  <c r="H417" i="12"/>
  <c r="Q837" i="12"/>
  <c r="F268" i="12"/>
  <c r="J817" i="12"/>
  <c r="Q883" i="12"/>
  <c r="A919" i="12"/>
  <c r="A339" i="12"/>
  <c r="G204" i="12"/>
  <c r="A646" i="12"/>
  <c r="O700" i="12"/>
  <c r="A516" i="12"/>
  <c r="B906" i="12"/>
  <c r="H176" i="12"/>
  <c r="Q351" i="12"/>
  <c r="G858" i="12"/>
  <c r="B858" i="12"/>
  <c r="Q894" i="12"/>
  <c r="H11" i="12"/>
  <c r="A11" i="12"/>
  <c r="E46" i="12"/>
  <c r="I11" i="12"/>
  <c r="F46" i="12"/>
  <c r="H788" i="12"/>
  <c r="Q824" i="12"/>
  <c r="G755" i="12"/>
  <c r="J755" i="12"/>
  <c r="F359" i="12"/>
  <c r="O359" i="12"/>
  <c r="A28" i="12"/>
  <c r="F28" i="12"/>
  <c r="E876" i="12"/>
  <c r="F876" i="12"/>
  <c r="G351" i="12"/>
  <c r="I619" i="12"/>
  <c r="H517" i="12"/>
  <c r="Q75" i="12"/>
  <c r="F842" i="12"/>
  <c r="A954" i="12"/>
  <c r="O578" i="12"/>
  <c r="A268" i="12"/>
  <c r="E817" i="12"/>
  <c r="I863" i="12"/>
  <c r="Q899" i="12"/>
  <c r="A300" i="12"/>
  <c r="A222" i="12"/>
  <c r="E58" i="12"/>
  <c r="B821" i="12"/>
  <c r="F844" i="12"/>
  <c r="A281" i="12"/>
  <c r="F281" i="12"/>
  <c r="H117" i="12"/>
  <c r="E202" i="12"/>
  <c r="A700" i="12"/>
  <c r="H755" i="12"/>
  <c r="G28" i="12"/>
  <c r="G876" i="12"/>
  <c r="H351" i="12"/>
  <c r="B619" i="12"/>
  <c r="A517" i="12"/>
  <c r="O39" i="12"/>
  <c r="G842" i="12"/>
  <c r="J954" i="12"/>
  <c r="Q614" i="12"/>
  <c r="J268" i="12"/>
  <c r="F817" i="12"/>
  <c r="O863" i="12"/>
  <c r="J300" i="12"/>
  <c r="I300" i="12"/>
  <c r="G222" i="12"/>
  <c r="F58" i="12"/>
  <c r="J821" i="12"/>
  <c r="G844" i="12"/>
  <c r="B281" i="12"/>
  <c r="H281" i="12"/>
  <c r="Q153" i="12"/>
  <c r="F202" i="12"/>
  <c r="Q736" i="12"/>
  <c r="Q47" i="12"/>
  <c r="H46" i="12"/>
  <c r="J788" i="12"/>
  <c r="G359" i="12"/>
  <c r="F11" i="12"/>
  <c r="B11" i="12"/>
  <c r="A46" i="12"/>
  <c r="O788" i="12"/>
  <c r="O755" i="12"/>
  <c r="H359" i="12"/>
  <c r="H28" i="12"/>
  <c r="J876" i="12"/>
  <c r="A351" i="12"/>
  <c r="J619" i="12"/>
  <c r="I517" i="12"/>
  <c r="E39" i="12"/>
  <c r="J842" i="12"/>
  <c r="H954" i="12"/>
  <c r="E954" i="12"/>
  <c r="E578" i="12"/>
  <c r="B268" i="12"/>
  <c r="G268" i="12"/>
  <c r="I817" i="12"/>
  <c r="G817" i="12"/>
  <c r="A863" i="12"/>
  <c r="O300" i="12"/>
  <c r="Q336" i="12"/>
  <c r="H222" i="12"/>
  <c r="O58" i="12"/>
  <c r="G58" i="12"/>
  <c r="E821" i="12"/>
  <c r="O821" i="12"/>
  <c r="O844" i="12"/>
  <c r="A844" i="12"/>
  <c r="G281" i="12"/>
  <c r="B117" i="12"/>
  <c r="A117" i="12"/>
  <c r="Q238" i="12"/>
  <c r="G202" i="12"/>
  <c r="B700" i="12"/>
  <c r="Q11" i="12"/>
  <c r="Q82" i="12"/>
  <c r="F788" i="12"/>
  <c r="A755" i="12"/>
  <c r="I359" i="12"/>
  <c r="J28" i="12"/>
  <c r="H876" i="12"/>
  <c r="Q387" i="12"/>
  <c r="G619" i="12"/>
  <c r="Q655" i="12"/>
  <c r="O517" i="12"/>
  <c r="B517" i="12"/>
  <c r="J39" i="12"/>
  <c r="G39" i="12"/>
  <c r="A842" i="12"/>
  <c r="O954" i="12"/>
  <c r="I578" i="12"/>
  <c r="H578" i="12"/>
  <c r="O268" i="12"/>
  <c r="A817" i="12"/>
  <c r="G863" i="12"/>
  <c r="E300" i="12"/>
  <c r="O222" i="12"/>
  <c r="I58" i="12"/>
  <c r="G821" i="12"/>
  <c r="Q880" i="12"/>
  <c r="Q317" i="12"/>
  <c r="O117" i="12"/>
  <c r="A202" i="12"/>
  <c r="E700" i="12"/>
  <c r="O11" i="12"/>
  <c r="B46" i="12"/>
  <c r="G788" i="12"/>
  <c r="I755" i="12"/>
  <c r="Q395" i="12"/>
  <c r="O28" i="12"/>
  <c r="I876" i="12"/>
  <c r="B351" i="12"/>
  <c r="F619" i="12"/>
  <c r="E517" i="12"/>
  <c r="J517" i="12"/>
  <c r="H39" i="12"/>
  <c r="I842" i="12"/>
  <c r="B954" i="12"/>
  <c r="A578" i="12"/>
  <c r="G578" i="12"/>
  <c r="E268" i="12"/>
  <c r="B817" i="12"/>
  <c r="H863" i="12"/>
  <c r="H300" i="12"/>
  <c r="B222" i="12"/>
  <c r="Q94" i="12"/>
  <c r="H821" i="12"/>
  <c r="E844" i="12"/>
  <c r="J281" i="12"/>
  <c r="E117" i="12"/>
  <c r="I202" i="12"/>
  <c r="F700" i="12"/>
  <c r="G46" i="12"/>
  <c r="J46" i="12"/>
  <c r="A788" i="12"/>
  <c r="Q791" i="12"/>
  <c r="B359" i="12"/>
  <c r="I28" i="12"/>
  <c r="E28" i="12"/>
  <c r="B876" i="12"/>
  <c r="E351" i="12"/>
  <c r="J351" i="12"/>
  <c r="H619" i="12"/>
  <c r="F517" i="12"/>
  <c r="A39" i="12"/>
  <c r="B842" i="12"/>
  <c r="O842" i="12"/>
  <c r="F954" i="12"/>
  <c r="J578" i="12"/>
  <c r="H268" i="12"/>
  <c r="O817" i="12"/>
  <c r="B863" i="12"/>
  <c r="F300" i="12"/>
  <c r="Q258" i="12"/>
  <c r="J222" i="12"/>
  <c r="B58" i="12"/>
  <c r="A821" i="12"/>
  <c r="H844" i="12"/>
  <c r="O281" i="12"/>
  <c r="F117" i="12"/>
  <c r="B202" i="12"/>
  <c r="I700" i="12"/>
  <c r="G700" i="12"/>
  <c r="B788" i="12"/>
  <c r="F755" i="12"/>
  <c r="E359" i="12"/>
  <c r="Q64" i="12"/>
  <c r="A876" i="12"/>
  <c r="F351" i="12"/>
  <c r="E842" i="12"/>
  <c r="F863" i="12"/>
  <c r="E222" i="12"/>
  <c r="J700" i="12"/>
  <c r="I427" i="12"/>
  <c r="Q435" i="12"/>
  <c r="Q524" i="12"/>
  <c r="H315" i="12"/>
  <c r="G221" i="12"/>
  <c r="B488" i="12"/>
  <c r="G558" i="12"/>
  <c r="B221" i="12"/>
  <c r="F221" i="12"/>
  <c r="Q257" i="12"/>
  <c r="E488" i="12"/>
  <c r="J488" i="12"/>
  <c r="I558" i="12"/>
  <c r="H221" i="12"/>
  <c r="O221" i="12"/>
  <c r="F488" i="12"/>
  <c r="O488" i="12"/>
  <c r="G488" i="12"/>
  <c r="I221" i="12"/>
  <c r="H488" i="12"/>
  <c r="E315" i="12"/>
  <c r="Q919" i="12"/>
  <c r="G314" i="12"/>
  <c r="H461" i="12"/>
  <c r="A315" i="12"/>
  <c r="O906" i="12"/>
  <c r="E858" i="12"/>
  <c r="Q594" i="12"/>
  <c r="F366" i="12"/>
  <c r="B315" i="12"/>
  <c r="A906" i="12"/>
  <c r="G906" i="12"/>
  <c r="F858" i="12"/>
  <c r="H318" i="12"/>
  <c r="G366" i="12"/>
  <c r="J315" i="12"/>
  <c r="I906" i="12"/>
  <c r="E906" i="12"/>
  <c r="H858" i="12"/>
  <c r="I318" i="12"/>
  <c r="O315" i="12"/>
  <c r="F906" i="12"/>
  <c r="A858" i="12"/>
  <c r="I315" i="12"/>
  <c r="F315" i="12"/>
  <c r="H906" i="12"/>
  <c r="I858" i="12"/>
  <c r="B518" i="12"/>
  <c r="B466" i="12"/>
  <c r="H199" i="12"/>
  <c r="J858" i="12"/>
  <c r="A558" i="12"/>
  <c r="A367" i="12"/>
  <c r="F427" i="12"/>
  <c r="H427" i="12"/>
  <c r="O427" i="12"/>
  <c r="E427" i="12"/>
  <c r="B558" i="12"/>
  <c r="A176" i="12"/>
  <c r="J518" i="12"/>
  <c r="J318" i="12"/>
  <c r="Q354" i="12"/>
  <c r="E466" i="12"/>
  <c r="A199" i="12"/>
  <c r="J610" i="12"/>
  <c r="E890" i="12"/>
  <c r="G489" i="12"/>
  <c r="Q421" i="12"/>
  <c r="J558" i="12"/>
  <c r="I176" i="12"/>
  <c r="F518" i="12"/>
  <c r="O518" i="12"/>
  <c r="B318" i="12"/>
  <c r="G466" i="12"/>
  <c r="I199" i="12"/>
  <c r="B610" i="12"/>
  <c r="G890" i="12"/>
  <c r="A489" i="12"/>
  <c r="G73" i="12"/>
  <c r="O558" i="12"/>
  <c r="Q212" i="12"/>
  <c r="G518" i="12"/>
  <c r="E518" i="12"/>
  <c r="F318" i="12"/>
  <c r="A466" i="12"/>
  <c r="E199" i="12"/>
  <c r="F610" i="12"/>
  <c r="Q651" i="12"/>
  <c r="E489" i="12"/>
  <c r="I73" i="12"/>
  <c r="F129" i="12"/>
  <c r="F558" i="12"/>
  <c r="E558" i="12"/>
  <c r="E176" i="12"/>
  <c r="B176" i="12"/>
  <c r="H518" i="12"/>
  <c r="O318" i="12"/>
  <c r="F466" i="12"/>
  <c r="I466" i="12"/>
  <c r="F199" i="12"/>
  <c r="Q646" i="12"/>
  <c r="O615" i="12"/>
  <c r="F88" i="12"/>
  <c r="J129" i="12"/>
  <c r="G445" i="12"/>
  <c r="F176" i="12"/>
  <c r="J176" i="12"/>
  <c r="A518" i="12"/>
  <c r="E318" i="12"/>
  <c r="H466" i="12"/>
  <c r="Q502" i="12"/>
  <c r="J199" i="12"/>
  <c r="G199" i="12"/>
  <c r="H615" i="12"/>
  <c r="H88" i="12"/>
  <c r="E129" i="12"/>
  <c r="Q113" i="12"/>
  <c r="F445" i="12"/>
  <c r="G176" i="12"/>
  <c r="I518" i="12"/>
  <c r="G318" i="12"/>
  <c r="J466" i="12"/>
  <c r="B199" i="12"/>
  <c r="Q235" i="12"/>
  <c r="J615" i="12"/>
  <c r="E771" i="12"/>
  <c r="F615" i="12"/>
  <c r="J409" i="12"/>
  <c r="H516" i="12"/>
  <c r="F516" i="12"/>
  <c r="G461" i="12"/>
  <c r="H204" i="12"/>
  <c r="J646" i="12"/>
  <c r="G266" i="12"/>
  <c r="A650" i="12"/>
  <c r="F650" i="12"/>
  <c r="E189" i="12"/>
  <c r="A189" i="12"/>
  <c r="I516" i="12"/>
  <c r="Q696" i="12"/>
  <c r="Q497" i="12"/>
  <c r="O204" i="12"/>
  <c r="B646" i="12"/>
  <c r="H266" i="12"/>
  <c r="B650" i="12"/>
  <c r="H650" i="12"/>
  <c r="B189" i="12"/>
  <c r="I189" i="12"/>
  <c r="Q552" i="12"/>
  <c r="H660" i="12"/>
  <c r="A732" i="12"/>
  <c r="B461" i="12"/>
  <c r="I204" i="12"/>
  <c r="E204" i="12"/>
  <c r="O646" i="12"/>
  <c r="A266" i="12"/>
  <c r="G650" i="12"/>
  <c r="J189" i="12"/>
  <c r="B516" i="12"/>
  <c r="I660" i="12"/>
  <c r="B732" i="12"/>
  <c r="A204" i="12"/>
  <c r="F204" i="12"/>
  <c r="E646" i="12"/>
  <c r="E266" i="12"/>
  <c r="I266" i="12"/>
  <c r="I650" i="12"/>
  <c r="O189" i="12"/>
  <c r="J516" i="12"/>
  <c r="J660" i="12"/>
  <c r="O732" i="12"/>
  <c r="B204" i="12"/>
  <c r="G646" i="12"/>
  <c r="F646" i="12"/>
  <c r="J266" i="12"/>
  <c r="Q302" i="12"/>
  <c r="J650" i="12"/>
  <c r="O516" i="12"/>
  <c r="O660" i="12"/>
  <c r="I646" i="12"/>
  <c r="A660" i="12"/>
  <c r="B445" i="12"/>
  <c r="O226" i="12"/>
  <c r="F781" i="12"/>
  <c r="G771" i="12"/>
  <c r="Q403" i="12"/>
  <c r="E732" i="12"/>
  <c r="I461" i="12"/>
  <c r="J461" i="12"/>
  <c r="I849" i="12"/>
  <c r="E781" i="12"/>
  <c r="B771" i="12"/>
  <c r="Q768" i="12"/>
  <c r="O461" i="12"/>
  <c r="J567" i="12"/>
  <c r="J119" i="12"/>
  <c r="E944" i="12"/>
  <c r="B781" i="12"/>
  <c r="I36" i="12"/>
  <c r="F732" i="12"/>
  <c r="A461" i="12"/>
  <c r="J998" i="12"/>
  <c r="Q827" i="12"/>
  <c r="Q546" i="12"/>
  <c r="B944" i="12"/>
  <c r="O409" i="12"/>
  <c r="H36" i="12"/>
  <c r="J77" i="12"/>
  <c r="E385" i="12"/>
  <c r="I732" i="12"/>
  <c r="G732" i="12"/>
  <c r="E461" i="12"/>
  <c r="J510" i="12"/>
  <c r="F944" i="12"/>
  <c r="I409" i="12"/>
  <c r="F36" i="12"/>
  <c r="A77" i="12"/>
  <c r="B385" i="12"/>
  <c r="J732" i="12"/>
  <c r="E998" i="12"/>
  <c r="F314" i="12"/>
  <c r="E314" i="12"/>
  <c r="B789" i="12"/>
  <c r="H226" i="12"/>
  <c r="E763" i="12"/>
  <c r="B849" i="12"/>
  <c r="I567" i="12"/>
  <c r="Q603" i="12"/>
  <c r="J883" i="12"/>
  <c r="B472" i="12"/>
  <c r="I998" i="12"/>
  <c r="J314" i="12"/>
  <c r="Q825" i="12"/>
  <c r="I226" i="12"/>
  <c r="B763" i="12"/>
  <c r="G849" i="12"/>
  <c r="B567" i="12"/>
  <c r="O791" i="12"/>
  <c r="H883" i="12"/>
  <c r="Q508" i="12"/>
  <c r="B998" i="12"/>
  <c r="F998" i="12"/>
  <c r="H314" i="12"/>
  <c r="A226" i="12"/>
  <c r="E849" i="12"/>
  <c r="O567" i="12"/>
  <c r="J791" i="12"/>
  <c r="F119" i="12"/>
  <c r="I883" i="12"/>
  <c r="B645" i="12"/>
  <c r="A314" i="12"/>
  <c r="J535" i="12"/>
  <c r="Q262" i="12"/>
  <c r="F849" i="12"/>
  <c r="E567" i="12"/>
  <c r="Q155" i="12"/>
  <c r="A582" i="12"/>
  <c r="A883" i="12"/>
  <c r="B883" i="12"/>
  <c r="O74" i="12"/>
  <c r="I645" i="12"/>
  <c r="G998" i="12"/>
  <c r="H998" i="12"/>
  <c r="I314" i="12"/>
  <c r="E535" i="12"/>
  <c r="F226" i="12"/>
  <c r="J849" i="12"/>
  <c r="H849" i="12"/>
  <c r="F567" i="12"/>
  <c r="J761" i="12"/>
  <c r="I595" i="12"/>
  <c r="E883" i="12"/>
  <c r="O883" i="12"/>
  <c r="G74" i="12"/>
  <c r="A502" i="12"/>
  <c r="O998" i="12"/>
  <c r="Q350" i="12"/>
  <c r="E226" i="12"/>
  <c r="B226" i="12"/>
  <c r="F428" i="12"/>
  <c r="O849" i="12"/>
  <c r="Q885" i="12"/>
  <c r="G567" i="12"/>
  <c r="A183" i="12"/>
  <c r="F883" i="12"/>
  <c r="H498" i="12"/>
  <c r="J505" i="12"/>
  <c r="A596" i="12"/>
  <c r="G600" i="12"/>
  <c r="B314" i="12"/>
  <c r="E789" i="12"/>
  <c r="G226" i="12"/>
  <c r="H763" i="12"/>
  <c r="H428" i="12"/>
  <c r="A567" i="12"/>
  <c r="H249" i="12"/>
  <c r="I949" i="12"/>
  <c r="Q443" i="12"/>
  <c r="J366" i="12"/>
  <c r="O407" i="12"/>
  <c r="J324" i="12"/>
  <c r="H711" i="12"/>
  <c r="Q260" i="12"/>
  <c r="H399" i="12"/>
  <c r="E554" i="12"/>
  <c r="F407" i="12"/>
  <c r="H582" i="12"/>
  <c r="B249" i="12"/>
  <c r="F498" i="12"/>
  <c r="E74" i="12"/>
  <c r="Q541" i="12"/>
  <c r="J645" i="12"/>
  <c r="G596" i="12"/>
  <c r="B600" i="12"/>
  <c r="F711" i="12"/>
  <c r="I224" i="12"/>
  <c r="G949" i="12"/>
  <c r="F949" i="12"/>
  <c r="A472" i="12"/>
  <c r="G502" i="12"/>
  <c r="E502" i="12"/>
  <c r="J554" i="12"/>
  <c r="I554" i="12"/>
  <c r="B324" i="12"/>
  <c r="Q360" i="12"/>
  <c r="H761" i="12"/>
  <c r="H595" i="12"/>
  <c r="A249" i="12"/>
  <c r="J183" i="12"/>
  <c r="O789" i="12"/>
  <c r="J789" i="12"/>
  <c r="O535" i="12"/>
  <c r="O763" i="12"/>
  <c r="J763" i="12"/>
  <c r="G428" i="12"/>
  <c r="I791" i="12"/>
  <c r="B791" i="12"/>
  <c r="B119" i="12"/>
  <c r="G119" i="12"/>
  <c r="I761" i="12"/>
  <c r="A595" i="12"/>
  <c r="I582" i="12"/>
  <c r="F249" i="12"/>
  <c r="I249" i="12"/>
  <c r="A610" i="12"/>
  <c r="H610" i="12"/>
  <c r="H183" i="12"/>
  <c r="E615" i="12"/>
  <c r="F890" i="12"/>
  <c r="G498" i="12"/>
  <c r="H489" i="12"/>
  <c r="F489" i="12"/>
  <c r="F74" i="12"/>
  <c r="B505" i="12"/>
  <c r="G88" i="12"/>
  <c r="A645" i="12"/>
  <c r="A73" i="12"/>
  <c r="H596" i="12"/>
  <c r="H129" i="12"/>
  <c r="O129" i="12"/>
  <c r="E600" i="12"/>
  <c r="B510" i="12"/>
  <c r="O944" i="12"/>
  <c r="B409" i="12"/>
  <c r="G711" i="12"/>
  <c r="O781" i="12"/>
  <c r="J781" i="12"/>
  <c r="B224" i="12"/>
  <c r="F771" i="12"/>
  <c r="J771" i="12"/>
  <c r="H949" i="12"/>
  <c r="Q985" i="12"/>
  <c r="I472" i="12"/>
  <c r="G36" i="12"/>
  <c r="H502" i="12"/>
  <c r="B77" i="12"/>
  <c r="I77" i="12"/>
  <c r="I367" i="12"/>
  <c r="E445" i="12"/>
  <c r="O554" i="12"/>
  <c r="O385" i="12"/>
  <c r="J385" i="12"/>
  <c r="G407" i="12"/>
  <c r="H324" i="12"/>
  <c r="O324" i="12"/>
  <c r="F789" i="12"/>
  <c r="Q571" i="12"/>
  <c r="F763" i="12"/>
  <c r="I428" i="12"/>
  <c r="A791" i="12"/>
  <c r="H119" i="12"/>
  <c r="B761" i="12"/>
  <c r="A761" i="12"/>
  <c r="Q631" i="12"/>
  <c r="J582" i="12"/>
  <c r="J249" i="12"/>
  <c r="I610" i="12"/>
  <c r="I183" i="12"/>
  <c r="I615" i="12"/>
  <c r="G615" i="12"/>
  <c r="I890" i="12"/>
  <c r="A498" i="12"/>
  <c r="I489" i="12"/>
  <c r="A74" i="12"/>
  <c r="H74" i="12"/>
  <c r="O505" i="12"/>
  <c r="A88" i="12"/>
  <c r="O645" i="12"/>
  <c r="Q681" i="12"/>
  <c r="Q109" i="12"/>
  <c r="I596" i="12"/>
  <c r="G129" i="12"/>
  <c r="H600" i="12"/>
  <c r="F510" i="12"/>
  <c r="O510" i="12"/>
  <c r="H944" i="12"/>
  <c r="G944" i="12"/>
  <c r="E409" i="12"/>
  <c r="Q445" i="12"/>
  <c r="A711" i="12"/>
  <c r="G781" i="12"/>
  <c r="E224" i="12"/>
  <c r="H771" i="12"/>
  <c r="A949" i="12"/>
  <c r="E472" i="12"/>
  <c r="O472" i="12"/>
  <c r="B36" i="12"/>
  <c r="I502" i="12"/>
  <c r="O77" i="12"/>
  <c r="B367" i="12"/>
  <c r="H445" i="12"/>
  <c r="Q481" i="12"/>
  <c r="F554" i="12"/>
  <c r="F385" i="12"/>
  <c r="H407" i="12"/>
  <c r="E324" i="12"/>
  <c r="G789" i="12"/>
  <c r="F535" i="12"/>
  <c r="G763" i="12"/>
  <c r="A428" i="12"/>
  <c r="E791" i="12"/>
  <c r="A119" i="12"/>
  <c r="Q797" i="12"/>
  <c r="O761" i="12"/>
  <c r="G595" i="12"/>
  <c r="B595" i="12"/>
  <c r="B582" i="12"/>
  <c r="Q618" i="12"/>
  <c r="Q285" i="12"/>
  <c r="O610" i="12"/>
  <c r="E183" i="12"/>
  <c r="A890" i="12"/>
  <c r="B498" i="12"/>
  <c r="I498" i="12"/>
  <c r="Q525" i="12"/>
  <c r="I74" i="12"/>
  <c r="G505" i="12"/>
  <c r="E505" i="12"/>
  <c r="I88" i="12"/>
  <c r="E645" i="12"/>
  <c r="B73" i="12"/>
  <c r="Q632" i="12"/>
  <c r="Q165" i="12"/>
  <c r="A600" i="12"/>
  <c r="G510" i="12"/>
  <c r="E510" i="12"/>
  <c r="I944" i="12"/>
  <c r="F409" i="12"/>
  <c r="B711" i="12"/>
  <c r="I711" i="12"/>
  <c r="H781" i="12"/>
  <c r="J224" i="12"/>
  <c r="F224" i="12"/>
  <c r="O771" i="12"/>
  <c r="J949" i="12"/>
  <c r="J472" i="12"/>
  <c r="J36" i="12"/>
  <c r="Q538" i="12"/>
  <c r="E77" i="12"/>
  <c r="E367" i="12"/>
  <c r="J367" i="12"/>
  <c r="I445" i="12"/>
  <c r="Q590" i="12"/>
  <c r="G385" i="12"/>
  <c r="A407" i="12"/>
  <c r="F324" i="12"/>
  <c r="H789" i="12"/>
  <c r="A535" i="12"/>
  <c r="G535" i="12"/>
  <c r="A763" i="12"/>
  <c r="B428" i="12"/>
  <c r="F791" i="12"/>
  <c r="I119" i="12"/>
  <c r="E761" i="12"/>
  <c r="O595" i="12"/>
  <c r="J595" i="12"/>
  <c r="E582" i="12"/>
  <c r="O582" i="12"/>
  <c r="O249" i="12"/>
  <c r="E610" i="12"/>
  <c r="F183" i="12"/>
  <c r="A615" i="12"/>
  <c r="J890" i="12"/>
  <c r="J498" i="12"/>
  <c r="Q534" i="12"/>
  <c r="B489" i="12"/>
  <c r="Q110" i="12"/>
  <c r="H505" i="12"/>
  <c r="F505" i="12"/>
  <c r="Q124" i="12"/>
  <c r="F645" i="12"/>
  <c r="J73" i="12"/>
  <c r="J596" i="12"/>
  <c r="O596" i="12"/>
  <c r="A129" i="12"/>
  <c r="F600" i="12"/>
  <c r="I600" i="12"/>
  <c r="H510" i="12"/>
  <c r="J944" i="12"/>
  <c r="G409" i="12"/>
  <c r="J711" i="12"/>
  <c r="Q747" i="12"/>
  <c r="A781" i="12"/>
  <c r="A224" i="12"/>
  <c r="H224" i="12"/>
  <c r="A771" i="12"/>
  <c r="B949" i="12"/>
  <c r="F472" i="12"/>
  <c r="O36" i="12"/>
  <c r="B502" i="12"/>
  <c r="F77" i="12"/>
  <c r="F367" i="12"/>
  <c r="O367" i="12"/>
  <c r="J445" i="12"/>
  <c r="G554" i="12"/>
  <c r="H385" i="12"/>
  <c r="I407" i="12"/>
  <c r="G324" i="12"/>
  <c r="A789" i="12"/>
  <c r="I763" i="12"/>
  <c r="Q464" i="12"/>
  <c r="J428" i="12"/>
  <c r="G791" i="12"/>
  <c r="O119" i="12"/>
  <c r="F761" i="12"/>
  <c r="E595" i="12"/>
  <c r="F582" i="12"/>
  <c r="E249" i="12"/>
  <c r="O183" i="12"/>
  <c r="G183" i="12"/>
  <c r="O890" i="12"/>
  <c r="Q926" i="12"/>
  <c r="O498" i="12"/>
  <c r="J489" i="12"/>
  <c r="B74" i="12"/>
  <c r="A505" i="12"/>
  <c r="E88" i="12"/>
  <c r="B88" i="12"/>
  <c r="G645" i="12"/>
  <c r="H73" i="12"/>
  <c r="O73" i="12"/>
  <c r="B596" i="12"/>
  <c r="E596" i="12"/>
  <c r="I129" i="12"/>
  <c r="J600" i="12"/>
  <c r="Q636" i="12"/>
  <c r="A510" i="12"/>
  <c r="Q980" i="12"/>
  <c r="H409" i="12"/>
  <c r="O711" i="12"/>
  <c r="I781" i="12"/>
  <c r="O224" i="12"/>
  <c r="I771" i="12"/>
  <c r="O949" i="12"/>
  <c r="G472" i="12"/>
  <c r="Q72" i="12"/>
  <c r="E36" i="12"/>
  <c r="J502" i="12"/>
  <c r="G77" i="12"/>
  <c r="G367" i="12"/>
  <c r="A445" i="12"/>
  <c r="H554" i="12"/>
  <c r="A385" i="12"/>
  <c r="B407" i="12"/>
  <c r="A324" i="12"/>
  <c r="I535" i="12"/>
  <c r="H535" i="12"/>
  <c r="E428" i="12"/>
  <c r="B183" i="12"/>
  <c r="B890" i="12"/>
  <c r="O88" i="12"/>
  <c r="F73" i="12"/>
  <c r="A36" i="12"/>
  <c r="F502" i="12"/>
  <c r="B554" i="12"/>
  <c r="E407" i="12"/>
  <c r="F552" i="12"/>
  <c r="Q588" i="12"/>
  <c r="G552" i="12"/>
  <c r="A552" i="12"/>
  <c r="I552" i="12"/>
  <c r="B552" i="12"/>
  <c r="J552" i="12"/>
  <c r="E552" i="12"/>
  <c r="I399" i="12"/>
  <c r="E366" i="12"/>
  <c r="A116" i="12"/>
  <c r="F116" i="12"/>
  <c r="E399" i="12"/>
  <c r="J399" i="12"/>
  <c r="H366" i="12"/>
  <c r="I116" i="12"/>
  <c r="Q152" i="12"/>
  <c r="F399" i="12"/>
  <c r="O399" i="12"/>
  <c r="A366" i="12"/>
  <c r="G116" i="12"/>
  <c r="G399" i="12"/>
  <c r="B366" i="12"/>
  <c r="I366" i="12"/>
  <c r="Q794" i="12"/>
  <c r="F545" i="8"/>
  <c r="F551" i="8"/>
  <c r="E545" i="8"/>
  <c r="D636" i="8"/>
  <c r="E635" i="8"/>
  <c r="F636" i="8"/>
  <c r="F642" i="8"/>
  <c r="F617" i="8"/>
  <c r="D617" i="8"/>
  <c r="D642" i="8"/>
  <c r="D478" i="8"/>
  <c r="D638" i="8"/>
  <c r="E617" i="8"/>
  <c r="D635" i="8"/>
  <c r="D618" i="8"/>
  <c r="E638" i="8"/>
  <c r="E551" i="8"/>
  <c r="D639" i="8"/>
  <c r="F639" i="8"/>
  <c r="E618" i="8"/>
  <c r="F638" i="8"/>
  <c r="F618" i="8"/>
  <c r="E642" i="8"/>
  <c r="F635" i="8"/>
  <c r="E639" i="8"/>
  <c r="D545" i="8"/>
  <c r="D551" i="8"/>
  <c r="F758" i="12"/>
  <c r="B758" i="12"/>
  <c r="I758" i="12"/>
  <c r="H758" i="12"/>
  <c r="G758" i="12"/>
  <c r="J758" i="12"/>
  <c r="E758" i="12"/>
  <c r="O706" i="12"/>
  <c r="F50" i="12"/>
  <c r="B706" i="12"/>
  <c r="G706" i="12"/>
  <c r="J706" i="12"/>
  <c r="E706" i="12"/>
  <c r="I706" i="12"/>
  <c r="F706" i="12"/>
  <c r="Q742" i="12"/>
  <c r="A706" i="12"/>
  <c r="H159" i="12"/>
  <c r="O214" i="12"/>
  <c r="F799" i="12"/>
  <c r="J799" i="12"/>
  <c r="E799" i="12"/>
  <c r="G159" i="12"/>
  <c r="I799" i="12"/>
  <c r="B159" i="12"/>
  <c r="H50" i="12"/>
  <c r="J159" i="12"/>
  <c r="J214" i="12"/>
  <c r="G214" i="12"/>
  <c r="F214" i="12"/>
  <c r="H214" i="12"/>
  <c r="E159" i="12"/>
  <c r="Q195" i="12"/>
  <c r="J50" i="12"/>
  <c r="I159" i="12"/>
  <c r="G50" i="12"/>
  <c r="O159" i="12"/>
  <c r="A159" i="12"/>
  <c r="I50" i="12"/>
  <c r="O50" i="12"/>
  <c r="Q250" i="12"/>
  <c r="A50" i="12"/>
  <c r="A214" i="12"/>
  <c r="G799" i="12"/>
  <c r="B799" i="12"/>
  <c r="O799" i="12"/>
  <c r="H799" i="12"/>
  <c r="Q835" i="12"/>
  <c r="Q289" i="12"/>
  <c r="F253" i="12"/>
  <c r="E253" i="12"/>
  <c r="J253" i="12"/>
  <c r="O253" i="12"/>
  <c r="I253" i="12"/>
  <c r="A253" i="12"/>
  <c r="G253" i="12"/>
  <c r="B253" i="12"/>
  <c r="H253" i="12"/>
  <c r="Q86" i="12"/>
  <c r="E50" i="12"/>
  <c r="H649" i="12"/>
  <c r="F810" i="12"/>
  <c r="G807" i="12"/>
  <c r="J807" i="12"/>
  <c r="Q843" i="12"/>
  <c r="E807" i="12"/>
  <c r="B807" i="12"/>
  <c r="O807" i="12"/>
  <c r="I807" i="12"/>
  <c r="A807" i="12"/>
  <c r="H807" i="12"/>
  <c r="F807" i="12"/>
  <c r="B214" i="12"/>
  <c r="E214" i="12"/>
  <c r="O398" i="12"/>
  <c r="H398" i="12"/>
  <c r="G649" i="12"/>
  <c r="O649" i="12"/>
  <c r="G297" i="12"/>
  <c r="B297" i="12"/>
  <c r="O297" i="12"/>
  <c r="Q333" i="12"/>
  <c r="J297" i="12"/>
  <c r="H297" i="12"/>
  <c r="A297" i="12"/>
  <c r="F297" i="12"/>
  <c r="E297" i="12"/>
  <c r="I297" i="12"/>
  <c r="E398" i="12"/>
  <c r="J398" i="12"/>
  <c r="A491" i="12"/>
  <c r="E810" i="12"/>
  <c r="O491" i="12"/>
  <c r="F491" i="12"/>
  <c r="A460" i="12"/>
  <c r="I491" i="12"/>
  <c r="E491" i="12"/>
  <c r="J491" i="12"/>
  <c r="Q527" i="12"/>
  <c r="J209" i="12"/>
  <c r="I398" i="12"/>
  <c r="E569" i="12"/>
  <c r="Q365" i="12"/>
  <c r="F329" i="12"/>
  <c r="E329" i="12"/>
  <c r="J329" i="12"/>
  <c r="O329" i="12"/>
  <c r="I329" i="12"/>
  <c r="G329" i="12"/>
  <c r="B329" i="12"/>
  <c r="A329" i="12"/>
  <c r="H329" i="12"/>
  <c r="G569" i="12"/>
  <c r="Q605" i="12"/>
  <c r="B649" i="12"/>
  <c r="B491" i="12"/>
  <c r="G491" i="12"/>
  <c r="O569" i="12"/>
  <c r="B569" i="12"/>
  <c r="O810" i="12"/>
  <c r="H530" i="12"/>
  <c r="I810" i="12"/>
  <c r="H460" i="12"/>
  <c r="A810" i="12"/>
  <c r="F460" i="12"/>
  <c r="B460" i="12"/>
  <c r="H810" i="12"/>
  <c r="F569" i="12"/>
  <c r="I569" i="12"/>
  <c r="I708" i="12"/>
  <c r="Q434" i="12"/>
  <c r="G810" i="12"/>
  <c r="B810" i="12"/>
  <c r="B398" i="12"/>
  <c r="E209" i="12"/>
  <c r="Q846" i="12"/>
  <c r="I649" i="12"/>
  <c r="I460" i="12"/>
  <c r="F398" i="12"/>
  <c r="G398" i="12"/>
  <c r="A569" i="12"/>
  <c r="J569" i="12"/>
  <c r="O451" i="12"/>
  <c r="Q685" i="12"/>
  <c r="B209" i="12"/>
  <c r="E1001" i="12"/>
  <c r="O460" i="12"/>
  <c r="E649" i="12"/>
  <c r="E460" i="12"/>
  <c r="F209" i="12"/>
  <c r="G708" i="12"/>
  <c r="G209" i="12"/>
  <c r="Q245" i="12"/>
  <c r="I795" i="12"/>
  <c r="H209" i="12"/>
  <c r="G460" i="12"/>
  <c r="Q496" i="12"/>
  <c r="O209" i="12"/>
  <c r="A209" i="12"/>
  <c r="J649" i="12"/>
  <c r="F649" i="12"/>
  <c r="J611" i="12"/>
  <c r="H611" i="12"/>
  <c r="G601" i="12"/>
  <c r="H601" i="12"/>
  <c r="O611" i="12"/>
  <c r="B611" i="12"/>
  <c r="E611" i="12"/>
  <c r="Q647" i="12"/>
  <c r="A611" i="12"/>
  <c r="E708" i="12"/>
  <c r="Q637" i="12"/>
  <c r="E795" i="12"/>
  <c r="J1001" i="12"/>
  <c r="B1001" i="12"/>
  <c r="B708" i="12"/>
  <c r="O601" i="12"/>
  <c r="F601" i="12"/>
  <c r="H708" i="12"/>
  <c r="A708" i="12"/>
  <c r="H6" i="12"/>
  <c r="O6" i="12"/>
  <c r="F6" i="12"/>
  <c r="J6" i="12"/>
  <c r="E6" i="12"/>
  <c r="B6" i="12"/>
  <c r="G6" i="12"/>
  <c r="Q42" i="12"/>
  <c r="Q6" i="12"/>
  <c r="I6" i="12"/>
  <c r="A6" i="12"/>
  <c r="O1001" i="12"/>
  <c r="J451" i="12"/>
  <c r="J601" i="12"/>
  <c r="B981" i="12"/>
  <c r="G795" i="12"/>
  <c r="I451" i="12"/>
  <c r="O708" i="12"/>
  <c r="A601" i="12"/>
  <c r="I601" i="12"/>
  <c r="B601" i="12"/>
  <c r="F611" i="12"/>
  <c r="I611" i="12"/>
  <c r="F225" i="12"/>
  <c r="J530" i="12"/>
  <c r="Q566" i="12"/>
  <c r="I1001" i="12"/>
  <c r="H1001" i="12"/>
  <c r="A238" i="12"/>
  <c r="Q487" i="12"/>
  <c r="G981" i="12"/>
  <c r="Q598" i="12"/>
  <c r="E451" i="12"/>
  <c r="O981" i="12"/>
  <c r="B238" i="12"/>
  <c r="F530" i="12"/>
  <c r="E530" i="12"/>
  <c r="G1001" i="12"/>
  <c r="E981" i="12"/>
  <c r="O895" i="12"/>
  <c r="I225" i="12"/>
  <c r="F451" i="12"/>
  <c r="B451" i="12"/>
  <c r="A1001" i="12"/>
  <c r="I981" i="12"/>
  <c r="A981" i="12"/>
  <c r="O530" i="12"/>
  <c r="A795" i="12"/>
  <c r="F708" i="12"/>
  <c r="Q744" i="12"/>
  <c r="H238" i="12"/>
  <c r="F981" i="12"/>
  <c r="I238" i="12"/>
  <c r="J981" i="12"/>
  <c r="G238" i="12"/>
  <c r="A451" i="12"/>
  <c r="H451" i="12"/>
  <c r="E333" i="12"/>
  <c r="G333" i="12"/>
  <c r="J333" i="12"/>
  <c r="O333" i="12"/>
  <c r="I333" i="12"/>
  <c r="A333" i="12"/>
  <c r="B333" i="12"/>
  <c r="Q369" i="12"/>
  <c r="F333" i="12"/>
  <c r="H333" i="12"/>
  <c r="F238" i="12"/>
  <c r="H922" i="12"/>
  <c r="G922" i="12"/>
  <c r="E922" i="12"/>
  <c r="B922" i="12"/>
  <c r="I922" i="12"/>
  <c r="A922" i="12"/>
  <c r="Q958" i="12"/>
  <c r="F922" i="12"/>
  <c r="O922" i="12"/>
  <c r="J922" i="12"/>
  <c r="J238" i="12"/>
  <c r="Q274" i="12"/>
  <c r="O238" i="12"/>
  <c r="G530" i="12"/>
  <c r="B530" i="12"/>
  <c r="I530" i="12"/>
  <c r="B562" i="12"/>
  <c r="E895" i="12"/>
  <c r="F562" i="12"/>
  <c r="I895" i="12"/>
  <c r="I562" i="12"/>
  <c r="O562" i="12"/>
  <c r="G562" i="12"/>
  <c r="J562" i="12"/>
  <c r="H895" i="12"/>
  <c r="E562" i="12"/>
  <c r="A562" i="12"/>
  <c r="G895" i="12"/>
  <c r="B895" i="12"/>
  <c r="H795" i="12"/>
  <c r="B795" i="12"/>
  <c r="F895" i="12"/>
  <c r="J895" i="12"/>
  <c r="O276" i="12"/>
  <c r="J276" i="12"/>
  <c r="B276" i="12"/>
  <c r="Q312" i="12"/>
  <c r="H276" i="12"/>
  <c r="F276" i="12"/>
  <c r="I276" i="12"/>
  <c r="E276" i="12"/>
  <c r="A276" i="12"/>
  <c r="G276" i="12"/>
  <c r="J795" i="12"/>
  <c r="Q931" i="12"/>
  <c r="F795" i="12"/>
  <c r="Q831" i="12"/>
  <c r="B378" i="12"/>
  <c r="I378" i="12"/>
  <c r="H378" i="12"/>
  <c r="Q414" i="12"/>
  <c r="G378" i="12"/>
  <c r="E378" i="12"/>
  <c r="F378" i="12"/>
  <c r="O378" i="12"/>
  <c r="J378" i="12"/>
  <c r="A378" i="12"/>
  <c r="A935" i="12"/>
  <c r="I935" i="12"/>
  <c r="O935" i="12"/>
  <c r="H935" i="12"/>
  <c r="Q971" i="12"/>
  <c r="G935" i="12"/>
  <c r="E935" i="12"/>
  <c r="F935" i="12"/>
  <c r="J935" i="12"/>
  <c r="B935" i="12"/>
  <c r="G225" i="12"/>
  <c r="A225" i="12"/>
  <c r="H225" i="12"/>
  <c r="O225" i="12"/>
  <c r="B225" i="12"/>
  <c r="Q261" i="12"/>
  <c r="J225" i="12"/>
  <c r="I991" i="12"/>
  <c r="B991" i="12"/>
  <c r="A991" i="12"/>
  <c r="G991" i="12"/>
  <c r="E991" i="12"/>
  <c r="O991" i="12"/>
  <c r="F991" i="12"/>
  <c r="J991" i="12"/>
  <c r="H991" i="12"/>
  <c r="D259" i="8"/>
  <c r="E398" i="8"/>
  <c r="D51" i="8"/>
  <c r="F400" i="8"/>
  <c r="E478" i="8"/>
  <c r="D476" i="8"/>
  <c r="E331" i="8"/>
  <c r="E400" i="8"/>
  <c r="F51" i="8"/>
  <c r="D351" i="8"/>
  <c r="D375" i="8"/>
  <c r="E259" i="8"/>
  <c r="F455" i="8"/>
  <c r="D400" i="8"/>
  <c r="D455" i="8"/>
  <c r="E51" i="8"/>
  <c r="E406" i="8"/>
  <c r="F331" i="8"/>
  <c r="F501" i="8"/>
  <c r="F449" i="8"/>
  <c r="F375" i="8"/>
  <c r="D449" i="8"/>
  <c r="E501" i="8"/>
  <c r="D406" i="8"/>
  <c r="D398" i="8"/>
  <c r="F351" i="8"/>
  <c r="F259" i="8"/>
  <c r="D331" i="8"/>
  <c r="E449" i="8"/>
  <c r="E375" i="8"/>
  <c r="E455" i="8"/>
  <c r="F406" i="8"/>
  <c r="E476" i="8"/>
  <c r="F398" i="8"/>
  <c r="F478" i="8"/>
  <c r="F476" i="8"/>
  <c r="D501" i="8"/>
  <c r="E352" i="8"/>
  <c r="D352" i="8"/>
  <c r="F352" i="8"/>
  <c r="E351" i="8"/>
  <c r="AB15" i="2"/>
  <c r="T15" i="2"/>
  <c r="L15" i="2"/>
  <c r="AA15" i="2"/>
  <c r="S15" i="2"/>
  <c r="K15" i="2"/>
  <c r="N15" i="2" s="1"/>
  <c r="C15" i="2"/>
  <c r="D15" i="2" s="1"/>
  <c r="Z15" i="2"/>
  <c r="R15" i="2"/>
  <c r="B15" i="2"/>
  <c r="Y15" i="2"/>
  <c r="Q15" i="2"/>
  <c r="I15" i="2"/>
  <c r="A16" i="2"/>
  <c r="X15" i="2"/>
  <c r="H15" i="2"/>
  <c r="V15" i="2"/>
  <c r="U15" i="2"/>
  <c r="AJ15" i="2"/>
  <c r="AI15" i="2"/>
  <c r="G15" i="2"/>
  <c r="W15" i="2"/>
  <c r="P14" i="2"/>
  <c r="O15" i="2" l="1"/>
  <c r="M15" i="2"/>
  <c r="P15" i="2"/>
  <c r="U16" i="2"/>
  <c r="AB16" i="2"/>
  <c r="T16" i="2"/>
  <c r="L16" i="2"/>
  <c r="AA16" i="2"/>
  <c r="S16" i="2"/>
  <c r="K16" i="2"/>
  <c r="M16" i="2" s="1"/>
  <c r="C16" i="2"/>
  <c r="D16" i="2" s="1"/>
  <c r="Z16" i="2"/>
  <c r="R16" i="2"/>
  <c r="B16" i="2"/>
  <c r="Y16" i="2"/>
  <c r="Q16" i="2"/>
  <c r="I16" i="2"/>
  <c r="AJ16" i="2"/>
  <c r="N16" i="2"/>
  <c r="AI16" i="2"/>
  <c r="H16" i="2"/>
  <c r="G16" i="2"/>
  <c r="X16" i="2"/>
  <c r="W16" i="2"/>
  <c r="V16" i="2"/>
  <c r="A17" i="2"/>
  <c r="O16" i="2" l="1"/>
  <c r="AI17" i="2"/>
  <c r="V17" i="2"/>
  <c r="U17" i="2"/>
  <c r="AB17" i="2"/>
  <c r="T17" i="2"/>
  <c r="L17" i="2"/>
  <c r="AA17" i="2"/>
  <c r="S17" i="2"/>
  <c r="K17" i="2"/>
  <c r="M17" i="2" s="1"/>
  <c r="C17" i="2"/>
  <c r="D17" i="2" s="1"/>
  <c r="Z17" i="2"/>
  <c r="R17" i="2"/>
  <c r="B17" i="2"/>
  <c r="W17" i="2"/>
  <c r="Q17" i="2"/>
  <c r="A18" i="2"/>
  <c r="AJ17" i="2"/>
  <c r="I17" i="2"/>
  <c r="H17" i="2"/>
  <c r="Y17" i="2"/>
  <c r="G17" i="2"/>
  <c r="X17" i="2"/>
  <c r="P16" i="2"/>
  <c r="O17" i="2" l="1"/>
  <c r="N17" i="2"/>
  <c r="P17" i="2"/>
  <c r="AJ18" i="2"/>
  <c r="W18" i="2"/>
  <c r="G18" i="2"/>
  <c r="AI18" i="2"/>
  <c r="V18" i="2"/>
  <c r="U18" i="2"/>
  <c r="AB18" i="2"/>
  <c r="T18" i="2"/>
  <c r="L18" i="2"/>
  <c r="AA18" i="2"/>
  <c r="S18" i="2"/>
  <c r="K18" i="2"/>
  <c r="N18" i="2" s="1"/>
  <c r="C18" i="2"/>
  <c r="D18" i="2" s="1"/>
  <c r="I18" i="2"/>
  <c r="O18" i="2" s="1"/>
  <c r="Z18" i="2"/>
  <c r="H18" i="2"/>
  <c r="Y18" i="2"/>
  <c r="B18" i="2"/>
  <c r="X18" i="2"/>
  <c r="R18" i="2"/>
  <c r="Q18" i="2"/>
  <c r="A19" i="2"/>
  <c r="M18" i="2" l="1"/>
  <c r="P18" i="2"/>
  <c r="A20" i="2"/>
  <c r="X19" i="2"/>
  <c r="H19" i="2"/>
  <c r="AJ19" i="2"/>
  <c r="W19" i="2"/>
  <c r="G19" i="2"/>
  <c r="AI19" i="2"/>
  <c r="V19" i="2"/>
  <c r="N19" i="2"/>
  <c r="U19" i="2"/>
  <c r="AB19" i="2"/>
  <c r="T19" i="2"/>
  <c r="L19" i="2"/>
  <c r="R19" i="2"/>
  <c r="Q19" i="2"/>
  <c r="K19" i="2"/>
  <c r="M19" i="2" s="1"/>
  <c r="AA19" i="2"/>
  <c r="I19" i="2"/>
  <c r="Z19" i="2"/>
  <c r="C19" i="2"/>
  <c r="D19" i="2" s="1"/>
  <c r="Y19" i="2"/>
  <c r="B19" i="2"/>
  <c r="S19" i="2"/>
  <c r="O19" i="2" l="1"/>
  <c r="P19" i="2"/>
  <c r="Y20" i="2"/>
  <c r="Q20" i="2"/>
  <c r="I20" i="2"/>
  <c r="O20" i="2" s="1"/>
  <c r="A21" i="2"/>
  <c r="X20" i="2"/>
  <c r="H20" i="2"/>
  <c r="AJ20" i="2"/>
  <c r="W20" i="2"/>
  <c r="G20" i="2"/>
  <c r="AI20" i="2"/>
  <c r="V20" i="2"/>
  <c r="U20" i="2"/>
  <c r="AA20" i="2"/>
  <c r="Z20" i="2"/>
  <c r="C20" i="2"/>
  <c r="D20" i="2" s="1"/>
  <c r="T20" i="2"/>
  <c r="B20" i="2"/>
  <c r="S20" i="2"/>
  <c r="R20" i="2"/>
  <c r="L20" i="2"/>
  <c r="K20" i="2"/>
  <c r="M20" i="2" s="1"/>
  <c r="AB20" i="2"/>
  <c r="F1491" i="8" l="1"/>
  <c r="E1491" i="8"/>
  <c r="D1491" i="8"/>
  <c r="E326" i="8"/>
  <c r="F235" i="8"/>
  <c r="F134" i="8"/>
  <c r="D475" i="8"/>
  <c r="D167" i="8"/>
  <c r="F489" i="8"/>
  <c r="D56" i="8"/>
  <c r="F210" i="8"/>
  <c r="E282" i="8"/>
  <c r="F137" i="8"/>
  <c r="F509" i="8"/>
  <c r="F122" i="8"/>
  <c r="E203" i="8"/>
  <c r="D487" i="8"/>
  <c r="E108" i="8"/>
  <c r="F120" i="8"/>
  <c r="D75" i="8"/>
  <c r="F117" i="8"/>
  <c r="E29" i="8"/>
  <c r="D505" i="8"/>
  <c r="E257" i="8"/>
  <c r="E238" i="8"/>
  <c r="E186" i="8"/>
  <c r="N20" i="2"/>
  <c r="D159" i="8"/>
  <c r="D265" i="8"/>
  <c r="D199" i="8"/>
  <c r="D48" i="8"/>
  <c r="D570" i="8"/>
  <c r="D601" i="8"/>
  <c r="E550" i="8"/>
  <c r="D548" i="8"/>
  <c r="E607" i="8"/>
  <c r="F609" i="8"/>
  <c r="D625" i="8"/>
  <c r="F541" i="8"/>
  <c r="F572" i="8"/>
  <c r="E558" i="8"/>
  <c r="D541" i="8"/>
  <c r="E626" i="8"/>
  <c r="D598" i="8"/>
  <c r="E643" i="8"/>
  <c r="E543" i="8"/>
  <c r="E587" i="8"/>
  <c r="D564" i="8"/>
  <c r="F631" i="8"/>
  <c r="D535" i="8"/>
  <c r="D533" i="8"/>
  <c r="F597" i="8"/>
  <c r="E589" i="8"/>
  <c r="F571" i="8"/>
  <c r="E533" i="8"/>
  <c r="D604" i="8"/>
  <c r="F590" i="8"/>
  <c r="E547" i="8"/>
  <c r="E534" i="8"/>
  <c r="F622" i="8"/>
  <c r="F554" i="8"/>
  <c r="F648" i="8"/>
  <c r="F599" i="8"/>
  <c r="D559" i="8"/>
  <c r="E644" i="8"/>
  <c r="E571" i="8"/>
  <c r="F592" i="8"/>
  <c r="D576" i="8"/>
  <c r="F604" i="8"/>
  <c r="F602" i="8"/>
  <c r="E553" i="8"/>
  <c r="E580" i="8"/>
  <c r="D600" i="8"/>
  <c r="D610" i="8"/>
  <c r="D623" i="8"/>
  <c r="E572" i="8"/>
  <c r="F600" i="8"/>
  <c r="D621" i="8"/>
  <c r="E538" i="8"/>
  <c r="E612" i="8"/>
  <c r="D554" i="8"/>
  <c r="F593" i="8"/>
  <c r="E559" i="8"/>
  <c r="E590" i="8"/>
  <c r="F628" i="8"/>
  <c r="D556" i="8"/>
  <c r="F559" i="8"/>
  <c r="D614" i="8"/>
  <c r="D632" i="8"/>
  <c r="D615" i="8"/>
  <c r="D580" i="8"/>
  <c r="D567" i="8"/>
  <c r="E575" i="8"/>
  <c r="E566" i="8"/>
  <c r="E591" i="8"/>
  <c r="E581" i="8"/>
  <c r="F613" i="8"/>
  <c r="D546" i="8"/>
  <c r="E609" i="8"/>
  <c r="D538" i="8"/>
  <c r="F645" i="8"/>
  <c r="F637" i="8"/>
  <c r="F555" i="8"/>
  <c r="D557" i="8"/>
  <c r="F570" i="8"/>
  <c r="D592" i="8"/>
  <c r="D587" i="8"/>
  <c r="F569" i="8"/>
  <c r="E623" i="8"/>
  <c r="E549" i="8"/>
  <c r="D644" i="8"/>
  <c r="F641" i="8"/>
  <c r="D640" i="8"/>
  <c r="F538" i="8"/>
  <c r="F615" i="8"/>
  <c r="D613" i="8"/>
  <c r="E611" i="8"/>
  <c r="D550" i="8"/>
  <c r="F640" i="8"/>
  <c r="E541" i="8"/>
  <c r="E598" i="8"/>
  <c r="F589" i="8"/>
  <c r="D571" i="8"/>
  <c r="D588" i="8"/>
  <c r="F614" i="8"/>
  <c r="E596" i="8"/>
  <c r="F566" i="8"/>
  <c r="D547" i="8"/>
  <c r="E560" i="8"/>
  <c r="F544" i="8"/>
  <c r="D579" i="8"/>
  <c r="D633" i="8"/>
  <c r="D555" i="8"/>
  <c r="E542" i="8"/>
  <c r="D585" i="8"/>
  <c r="F539" i="8"/>
  <c r="E599" i="8"/>
  <c r="D637" i="8"/>
  <c r="F567" i="8"/>
  <c r="F598" i="8"/>
  <c r="F627" i="8"/>
  <c r="E574" i="8"/>
  <c r="D574" i="8"/>
  <c r="D553" i="8"/>
  <c r="D591" i="8"/>
  <c r="E557" i="8"/>
  <c r="F610" i="8"/>
  <c r="E645" i="8"/>
  <c r="E620" i="8"/>
  <c r="D646" i="8"/>
  <c r="E600" i="8"/>
  <c r="E537" i="8"/>
  <c r="F575" i="8"/>
  <c r="F574" i="8"/>
  <c r="F586" i="8"/>
  <c r="D581" i="8"/>
  <c r="F565" i="8"/>
  <c r="D542" i="8"/>
  <c r="E622" i="8"/>
  <c r="F625" i="8"/>
  <c r="D540" i="8"/>
  <c r="D582" i="8"/>
  <c r="E628" i="8"/>
  <c r="D619" i="8"/>
  <c r="F573" i="8"/>
  <c r="E640" i="8"/>
  <c r="F564" i="8"/>
  <c r="E613" i="8"/>
  <c r="D565" i="8"/>
  <c r="D569" i="8"/>
  <c r="D645" i="8"/>
  <c r="E593" i="8"/>
  <c r="F577" i="8"/>
  <c r="D560" i="8"/>
  <c r="E546" i="8"/>
  <c r="D622" i="8"/>
  <c r="F588" i="8"/>
  <c r="D590" i="8"/>
  <c r="E601" i="8"/>
  <c r="E585" i="8"/>
  <c r="D634" i="8"/>
  <c r="D596" i="8"/>
  <c r="F542" i="8"/>
  <c r="E586" i="8"/>
  <c r="E633" i="8"/>
  <c r="E592" i="8"/>
  <c r="E619" i="8"/>
  <c r="E603" i="8"/>
  <c r="D602" i="8"/>
  <c r="E632" i="8"/>
  <c r="F619" i="8"/>
  <c r="D586" i="8"/>
  <c r="F576" i="8"/>
  <c r="D549" i="8"/>
  <c r="F561" i="8"/>
  <c r="F582" i="8"/>
  <c r="D628" i="8"/>
  <c r="F624" i="8"/>
  <c r="F596" i="8"/>
  <c r="E548" i="8"/>
  <c r="F643" i="8"/>
  <c r="E552" i="8"/>
  <c r="E556" i="8"/>
  <c r="D603" i="8"/>
  <c r="F611" i="8"/>
  <c r="E621" i="8"/>
  <c r="F533" i="8"/>
  <c r="D563" i="8"/>
  <c r="F560" i="8"/>
  <c r="D606" i="8"/>
  <c r="E535" i="8"/>
  <c r="E634" i="8"/>
  <c r="F535" i="8"/>
  <c r="E573" i="8"/>
  <c r="E597" i="8"/>
  <c r="D552" i="8"/>
  <c r="D612" i="8"/>
  <c r="E646" i="8"/>
  <c r="E568" i="8"/>
  <c r="F621" i="8"/>
  <c r="E627" i="8"/>
  <c r="F585" i="8"/>
  <c r="F580" i="8"/>
  <c r="D573" i="8"/>
  <c r="F632" i="8"/>
  <c r="E624" i="8"/>
  <c r="E602" i="8"/>
  <c r="F558" i="8"/>
  <c r="E605" i="8"/>
  <c r="E625" i="8"/>
  <c r="E584" i="8"/>
  <c r="E555" i="8"/>
  <c r="E606" i="8"/>
  <c r="E563" i="8"/>
  <c r="E579" i="8"/>
  <c r="E648" i="8"/>
  <c r="F591" i="8"/>
  <c r="D611" i="8"/>
  <c r="D605" i="8"/>
  <c r="E539" i="8"/>
  <c r="E576" i="8"/>
  <c r="F584" i="8"/>
  <c r="D616" i="8"/>
  <c r="E554" i="8"/>
  <c r="F644" i="8"/>
  <c r="E608" i="8"/>
  <c r="D544" i="8"/>
  <c r="D627" i="8"/>
  <c r="F605" i="8"/>
  <c r="E588" i="8"/>
  <c r="D597" i="8"/>
  <c r="D578" i="8"/>
  <c r="E610" i="8"/>
  <c r="F612" i="8"/>
  <c r="D629" i="8"/>
  <c r="E615" i="8"/>
  <c r="E583" i="8"/>
  <c r="D624" i="8"/>
  <c r="D594" i="8"/>
  <c r="D534" i="8"/>
  <c r="E561" i="8"/>
  <c r="D599" i="8"/>
  <c r="D537" i="8"/>
  <c r="D641" i="8"/>
  <c r="D626" i="8"/>
  <c r="E578" i="8"/>
  <c r="D562" i="8"/>
  <c r="D607" i="8"/>
  <c r="F548" i="8"/>
  <c r="F601" i="8"/>
  <c r="F546" i="8"/>
  <c r="F549" i="8"/>
  <c r="E616" i="8"/>
  <c r="E544" i="8"/>
  <c r="F540" i="8"/>
  <c r="D543" i="8"/>
  <c r="E567" i="8"/>
  <c r="E604" i="8"/>
  <c r="D609" i="8"/>
  <c r="E570" i="8"/>
  <c r="F563" i="8"/>
  <c r="D608" i="8"/>
  <c r="E562" i="8"/>
  <c r="D558" i="8"/>
  <c r="F616" i="8"/>
  <c r="F534" i="8"/>
  <c r="D643" i="8"/>
  <c r="E565" i="8"/>
  <c r="E637" i="8"/>
  <c r="F543" i="8"/>
  <c r="F603" i="8"/>
  <c r="E594" i="8"/>
  <c r="F634" i="8"/>
  <c r="F620" i="8"/>
  <c r="E631" i="8"/>
  <c r="D539" i="8"/>
  <c r="F537" i="8"/>
  <c r="D620" i="8"/>
  <c r="E641" i="8"/>
  <c r="E614" i="8"/>
  <c r="E564" i="8"/>
  <c r="D631" i="8"/>
  <c r="E647" i="8"/>
  <c r="F623" i="8"/>
  <c r="F607" i="8"/>
  <c r="E629" i="8"/>
  <c r="E540" i="8"/>
  <c r="F606" i="8"/>
  <c r="D568" i="8"/>
  <c r="F578" i="8"/>
  <c r="F581" i="8"/>
  <c r="F594" i="8"/>
  <c r="E569" i="8"/>
  <c r="F550" i="8"/>
  <c r="F583" i="8"/>
  <c r="D648" i="8"/>
  <c r="F552" i="8"/>
  <c r="E577" i="8"/>
  <c r="F608" i="8"/>
  <c r="F629" i="8"/>
  <c r="F587" i="8"/>
  <c r="F568" i="8"/>
  <c r="F553" i="8"/>
  <c r="F626" i="8"/>
  <c r="F557" i="8"/>
  <c r="D583" i="8"/>
  <c r="F562" i="8"/>
  <c r="F556" i="8"/>
  <c r="E582" i="8"/>
  <c r="F579" i="8"/>
  <c r="D577" i="8"/>
  <c r="D589" i="8"/>
  <c r="F646" i="8"/>
  <c r="D561" i="8"/>
  <c r="D593" i="8"/>
  <c r="D575" i="8"/>
  <c r="F647" i="8"/>
  <c r="D584" i="8"/>
  <c r="D566" i="8"/>
  <c r="D647" i="8"/>
  <c r="F547" i="8"/>
  <c r="F633" i="8"/>
  <c r="D572" i="8"/>
  <c r="D82" i="8"/>
  <c r="E41" i="8"/>
  <c r="F55" i="8"/>
  <c r="F193" i="8"/>
  <c r="F439" i="8"/>
  <c r="E138" i="8"/>
  <c r="F318" i="8"/>
  <c r="F190" i="8"/>
  <c r="F194" i="8"/>
  <c r="D421" i="8"/>
  <c r="D521" i="8"/>
  <c r="E11" i="8"/>
  <c r="E7" i="8"/>
  <c r="D179" i="8"/>
  <c r="E323" i="8"/>
  <c r="E23" i="8"/>
  <c r="E390" i="8"/>
  <c r="E125" i="8"/>
  <c r="D61" i="8"/>
  <c r="D49" i="8"/>
  <c r="D170" i="8"/>
  <c r="D197" i="8"/>
  <c r="F41" i="8"/>
  <c r="F106" i="8"/>
  <c r="E142" i="8"/>
  <c r="F402" i="8"/>
  <c r="E246" i="8"/>
  <c r="F19" i="8"/>
  <c r="F380" i="8"/>
  <c r="D166" i="8"/>
  <c r="F255" i="8"/>
  <c r="E161" i="8"/>
  <c r="D397" i="8"/>
  <c r="E366" i="8"/>
  <c r="F236" i="8"/>
  <c r="E292" i="8"/>
  <c r="F161" i="8"/>
  <c r="F121" i="8"/>
  <c r="E82" i="8"/>
  <c r="D111" i="8"/>
  <c r="E234" i="8"/>
  <c r="D88" i="8"/>
  <c r="E83" i="8"/>
  <c r="F250" i="8"/>
  <c r="F452" i="8"/>
  <c r="D161" i="8"/>
  <c r="E222" i="8"/>
  <c r="E405" i="8"/>
  <c r="E178" i="8"/>
  <c r="D364" i="8"/>
  <c r="E174" i="8"/>
  <c r="E147" i="8"/>
  <c r="F80" i="8"/>
  <c r="F364" i="8"/>
  <c r="E279" i="8"/>
  <c r="E98" i="8"/>
  <c r="E176" i="8"/>
  <c r="D153" i="8"/>
  <c r="D341" i="8"/>
  <c r="E2" i="8"/>
  <c r="F87" i="8"/>
  <c r="E129" i="8"/>
  <c r="E139" i="8"/>
  <c r="F143" i="8"/>
  <c r="F43" i="8"/>
  <c r="E294" i="8"/>
  <c r="D314" i="8"/>
  <c r="D244" i="8"/>
  <c r="E188" i="8"/>
  <c r="D467" i="8"/>
  <c r="E30" i="8"/>
  <c r="D144" i="8"/>
  <c r="E154" i="8"/>
  <c r="D347" i="8"/>
  <c r="E145" i="8"/>
  <c r="E12" i="8"/>
  <c r="E160" i="8"/>
  <c r="D28" i="8"/>
  <c r="F435" i="8"/>
  <c r="D302" i="8"/>
  <c r="D310" i="8"/>
  <c r="E149" i="8"/>
  <c r="F355" i="8"/>
  <c r="F16" i="8"/>
  <c r="E388" i="8"/>
  <c r="F301" i="8"/>
  <c r="D22" i="8"/>
  <c r="D182" i="8"/>
  <c r="F450" i="8"/>
  <c r="E339" i="8"/>
  <c r="D157" i="8"/>
  <c r="F140" i="8"/>
  <c r="F251" i="8"/>
  <c r="F441" i="8"/>
  <c r="E21" i="8"/>
  <c r="D57" i="8"/>
  <c r="F354" i="8"/>
  <c r="E217" i="8"/>
  <c r="E280" i="8"/>
  <c r="E58" i="8"/>
  <c r="D497" i="8"/>
  <c r="F528" i="8"/>
  <c r="D327" i="8"/>
  <c r="D255" i="8"/>
  <c r="E387" i="8"/>
  <c r="F265" i="8"/>
  <c r="F322" i="8"/>
  <c r="D145" i="8"/>
  <c r="D330" i="8"/>
  <c r="F155" i="8"/>
  <c r="E136" i="8"/>
  <c r="E87" i="8"/>
  <c r="F346" i="8"/>
  <c r="F396" i="8"/>
  <c r="E67" i="8"/>
  <c r="F83" i="8"/>
  <c r="E293" i="8"/>
  <c r="D440" i="8"/>
  <c r="F64" i="8"/>
  <c r="E80" i="8"/>
  <c r="F75" i="8"/>
  <c r="E500" i="8"/>
  <c r="E450" i="8"/>
  <c r="E346" i="8"/>
  <c r="D508" i="8"/>
  <c r="E100" i="8"/>
  <c r="F270" i="8"/>
  <c r="D110" i="8"/>
  <c r="E392" i="8"/>
  <c r="D97" i="8"/>
  <c r="F433" i="8"/>
  <c r="D34" i="8"/>
  <c r="E479" i="8"/>
  <c r="F218" i="8"/>
  <c r="E305" i="8"/>
  <c r="F135" i="8"/>
  <c r="F66" i="8"/>
  <c r="F294" i="8"/>
  <c r="F485" i="8"/>
  <c r="E124" i="8"/>
  <c r="D171" i="8"/>
  <c r="F3" i="8"/>
  <c r="F359" i="8"/>
  <c r="E332" i="8"/>
  <c r="F141" i="8"/>
  <c r="F234" i="8"/>
  <c r="F221" i="8"/>
  <c r="D256" i="8"/>
  <c r="E274" i="8"/>
  <c r="F61" i="8"/>
  <c r="E146" i="8"/>
  <c r="F157" i="8"/>
  <c r="D472" i="8"/>
  <c r="F490" i="8"/>
  <c r="E482" i="8"/>
  <c r="E378" i="8"/>
  <c r="F273" i="8"/>
  <c r="E526" i="8"/>
  <c r="D225" i="8"/>
  <c r="E3" i="8"/>
  <c r="E278" i="8"/>
  <c r="F295" i="8"/>
  <c r="E182" i="8"/>
  <c r="D286" i="8"/>
  <c r="D29" i="8"/>
  <c r="D2" i="8"/>
  <c r="E422" i="8"/>
  <c r="D83" i="8"/>
  <c r="F77" i="8"/>
  <c r="F116" i="8"/>
  <c r="F86" i="8"/>
  <c r="F444" i="8"/>
  <c r="E483" i="8"/>
  <c r="F314" i="8"/>
  <c r="E263" i="8"/>
  <c r="F371" i="8"/>
  <c r="E173" i="8"/>
  <c r="E499" i="8"/>
  <c r="D334" i="8"/>
  <c r="D270" i="8"/>
  <c r="F14" i="8"/>
  <c r="E373" i="8"/>
  <c r="D342" i="8"/>
  <c r="D10" i="8"/>
  <c r="E510" i="8"/>
  <c r="D465" i="8"/>
  <c r="D466" i="8"/>
  <c r="F309" i="8"/>
  <c r="D276" i="8"/>
  <c r="D374" i="8"/>
  <c r="E237" i="8"/>
  <c r="F370" i="8"/>
  <c r="E262" i="8"/>
  <c r="F267" i="8"/>
  <c r="E55" i="8"/>
  <c r="F225" i="8"/>
  <c r="F300" i="8"/>
  <c r="E196" i="8"/>
  <c r="D436" i="8"/>
  <c r="D180" i="8"/>
  <c r="D221" i="8"/>
  <c r="D264" i="8"/>
  <c r="F329" i="8"/>
  <c r="E99" i="8"/>
  <c r="E300" i="8"/>
  <c r="E25" i="8"/>
  <c r="D149" i="8"/>
  <c r="E190" i="8"/>
  <c r="D141" i="8"/>
  <c r="F139" i="8"/>
  <c r="E198" i="8"/>
  <c r="D315" i="8"/>
  <c r="D392" i="8"/>
  <c r="D254" i="8"/>
  <c r="E364" i="8"/>
  <c r="E440" i="8"/>
  <c r="E57" i="8"/>
  <c r="F247" i="8"/>
  <c r="F62" i="8"/>
  <c r="D132" i="8"/>
  <c r="F69" i="8"/>
  <c r="E70" i="8"/>
  <c r="F328" i="8"/>
  <c r="F166" i="8"/>
  <c r="E192" i="8"/>
  <c r="F498" i="8"/>
  <c r="D339" i="8"/>
  <c r="E215" i="8"/>
  <c r="D519" i="8"/>
  <c r="F107" i="8"/>
  <c r="E389" i="8"/>
  <c r="F283" i="8"/>
  <c r="F156" i="8"/>
  <c r="E244" i="8"/>
  <c r="D287" i="8"/>
  <c r="F304" i="8"/>
  <c r="D62" i="8"/>
  <c r="D37" i="8"/>
  <c r="D299" i="8"/>
  <c r="F32" i="8"/>
  <c r="D23" i="8"/>
  <c r="F347" i="8"/>
  <c r="D184" i="8"/>
  <c r="D441" i="8"/>
  <c r="F417" i="8"/>
  <c r="F6" i="8"/>
  <c r="E350" i="8"/>
  <c r="E32" i="8"/>
  <c r="D262" i="8"/>
  <c r="D432" i="8"/>
  <c r="F110" i="8"/>
  <c r="E66" i="8"/>
  <c r="E310" i="8"/>
  <c r="E429" i="8"/>
  <c r="F126" i="8"/>
  <c r="D200" i="8"/>
  <c r="F95" i="8"/>
  <c r="E296" i="8"/>
  <c r="E475" i="8"/>
  <c r="F386" i="8"/>
  <c r="F397" i="8"/>
  <c r="E276" i="8"/>
  <c r="F361" i="8"/>
  <c r="E110" i="8"/>
  <c r="E5" i="8"/>
  <c r="E90" i="8"/>
  <c r="F219" i="8"/>
  <c r="D220" i="8"/>
  <c r="E205" i="8"/>
  <c r="D94" i="8"/>
  <c r="D219" i="8"/>
  <c r="F319" i="8"/>
  <c r="F7" i="8"/>
  <c r="E197" i="8"/>
  <c r="D39" i="8"/>
  <c r="D454" i="8"/>
  <c r="F78" i="8"/>
  <c r="D271" i="8"/>
  <c r="F170" i="8"/>
  <c r="D143" i="8"/>
  <c r="E307" i="8"/>
  <c r="F297" i="8"/>
  <c r="E40" i="8"/>
  <c r="E10" i="8"/>
  <c r="E239" i="8"/>
  <c r="F184" i="8"/>
  <c r="E13" i="8"/>
  <c r="E37" i="8"/>
  <c r="D19" i="8"/>
  <c r="F150" i="8"/>
  <c r="F164" i="8"/>
  <c r="E372" i="8"/>
  <c r="D410" i="8"/>
  <c r="D130" i="8"/>
  <c r="E459" i="8"/>
  <c r="E313" i="8"/>
  <c r="F228" i="8"/>
  <c r="E59" i="8"/>
  <c r="D112" i="8"/>
  <c r="D229" i="8"/>
  <c r="F131" i="8"/>
  <c r="F109" i="8"/>
  <c r="D24" i="8"/>
  <c r="F99" i="8"/>
  <c r="D137" i="8"/>
  <c r="F290" i="8"/>
  <c r="E120" i="8"/>
  <c r="E439" i="8"/>
  <c r="F167" i="8"/>
  <c r="F224" i="8"/>
  <c r="F186" i="8"/>
  <c r="F183" i="8"/>
  <c r="D336" i="8"/>
  <c r="F71" i="8"/>
  <c r="F21" i="8"/>
  <c r="E466" i="8"/>
  <c r="F374" i="8"/>
  <c r="D74" i="8"/>
  <c r="D95" i="8"/>
  <c r="E16" i="8"/>
  <c r="F470" i="8"/>
  <c r="D399" i="8"/>
  <c r="F514" i="8"/>
  <c r="D263" i="8"/>
  <c r="F390" i="8"/>
  <c r="D452" i="8"/>
  <c r="D277" i="8"/>
  <c r="F341" i="8"/>
  <c r="D433" i="8"/>
  <c r="E164" i="8"/>
  <c r="D14" i="8"/>
  <c r="E379" i="8"/>
  <c r="D139" i="8"/>
  <c r="F103" i="8"/>
  <c r="E61" i="8"/>
  <c r="E232" i="8"/>
  <c r="D53" i="8"/>
  <c r="D196" i="8"/>
  <c r="E31" i="8"/>
  <c r="E121" i="8"/>
  <c r="E123" i="8"/>
  <c r="F387" i="8"/>
  <c r="F89" i="8"/>
  <c r="D235" i="8"/>
  <c r="F204" i="8"/>
  <c r="E85" i="8"/>
  <c r="F100" i="8"/>
  <c r="E207" i="8"/>
  <c r="F422" i="8"/>
  <c r="F195" i="8"/>
  <c r="D215" i="8"/>
  <c r="D16" i="8"/>
  <c r="F50" i="8"/>
  <c r="F350" i="8"/>
  <c r="E386" i="8"/>
  <c r="E180" i="8"/>
  <c r="D321" i="8"/>
  <c r="D300" i="8"/>
  <c r="D422" i="8"/>
  <c r="D233" i="8"/>
  <c r="D323" i="8"/>
  <c r="F70" i="8"/>
  <c r="D195" i="8"/>
  <c r="F90" i="8"/>
  <c r="E39" i="8"/>
  <c r="F377" i="8"/>
  <c r="D214" i="8"/>
  <c r="E254" i="8"/>
  <c r="D104" i="8"/>
  <c r="F113" i="8"/>
  <c r="E43" i="8"/>
  <c r="D361" i="8"/>
  <c r="E462" i="8"/>
  <c r="D435" i="8"/>
  <c r="E88" i="8"/>
  <c r="F288" i="8"/>
  <c r="F123" i="8"/>
  <c r="F47" i="8"/>
  <c r="F23" i="8"/>
  <c r="E62" i="8"/>
  <c r="F129" i="8"/>
  <c r="D152" i="8"/>
  <c r="F127" i="8"/>
  <c r="F48" i="8"/>
  <c r="D238" i="8"/>
  <c r="E18" i="8"/>
  <c r="D46" i="8"/>
  <c r="D33" i="8"/>
  <c r="E36" i="8"/>
  <c r="E166" i="8"/>
  <c r="F208" i="8"/>
  <c r="F289" i="8"/>
  <c r="E272" i="8"/>
  <c r="F54" i="8"/>
  <c r="D142" i="8"/>
  <c r="D232" i="8"/>
  <c r="F460" i="8"/>
  <c r="E431" i="8"/>
  <c r="F492" i="8"/>
  <c r="E140" i="8"/>
  <c r="D122" i="8"/>
  <c r="F175" i="8"/>
  <c r="D419" i="8"/>
  <c r="F211" i="8"/>
  <c r="D113" i="8"/>
  <c r="D148" i="8"/>
  <c r="F383" i="8"/>
  <c r="D224" i="8"/>
  <c r="E34" i="8"/>
  <c r="E358" i="8"/>
  <c r="D332" i="8"/>
  <c r="E86" i="8"/>
  <c r="D124" i="8"/>
  <c r="D194" i="8"/>
  <c r="E224" i="8"/>
  <c r="E20" i="8"/>
  <c r="F254" i="8"/>
  <c r="E503" i="8"/>
  <c r="E177" i="8"/>
  <c r="D289" i="8"/>
  <c r="D373" i="8"/>
  <c r="D504" i="8"/>
  <c r="D89" i="8"/>
  <c r="F378" i="8"/>
  <c r="D329" i="8"/>
  <c r="D17" i="8"/>
  <c r="F317" i="8"/>
  <c r="D71" i="8"/>
  <c r="E168" i="8"/>
  <c r="F277" i="8"/>
  <c r="D173" i="8"/>
  <c r="D131" i="8"/>
  <c r="D230" i="8"/>
  <c r="E76" i="8"/>
  <c r="D523" i="8"/>
  <c r="F206" i="8"/>
  <c r="E126" i="8"/>
  <c r="D121" i="8"/>
  <c r="F112" i="8"/>
  <c r="D388" i="8"/>
  <c r="D210" i="8"/>
  <c r="D4" i="8"/>
  <c r="E175" i="8"/>
  <c r="E417" i="8"/>
  <c r="F249" i="8"/>
  <c r="D313" i="8"/>
  <c r="D169" i="8"/>
  <c r="D21" i="8"/>
  <c r="F407" i="8"/>
  <c r="D279" i="8"/>
  <c r="E299" i="8"/>
  <c r="E520" i="8"/>
  <c r="F20" i="8"/>
  <c r="D306" i="8"/>
  <c r="D7" i="8"/>
  <c r="D267" i="8"/>
  <c r="E15" i="8"/>
  <c r="E446" i="8"/>
  <c r="D320" i="8"/>
  <c r="E461" i="8"/>
  <c r="D27" i="8"/>
  <c r="D425" i="8"/>
  <c r="E19" i="8"/>
  <c r="D25" i="8"/>
  <c r="F409" i="8"/>
  <c r="D135" i="8"/>
  <c r="D338" i="8"/>
  <c r="D67" i="8"/>
  <c r="F8" i="8"/>
  <c r="D50" i="8"/>
  <c r="F24" i="8"/>
  <c r="E200" i="8"/>
  <c r="D333" i="8"/>
  <c r="D507" i="8"/>
  <c r="D360" i="8"/>
  <c r="F58" i="8"/>
  <c r="F373" i="8"/>
  <c r="D223" i="8"/>
  <c r="D12" i="8"/>
  <c r="D15" i="8"/>
  <c r="F200" i="8"/>
  <c r="D96" i="8"/>
  <c r="D525" i="8"/>
  <c r="D319" i="8"/>
  <c r="E130" i="8"/>
  <c r="D204" i="8"/>
  <c r="E521" i="8"/>
  <c r="F82" i="8"/>
  <c r="F404" i="8"/>
  <c r="F177" i="8"/>
  <c r="F360" i="8"/>
  <c r="F84" i="8"/>
  <c r="E33" i="8"/>
  <c r="D68" i="8"/>
  <c r="E250" i="8"/>
  <c r="F302" i="8"/>
  <c r="F394" i="8"/>
  <c r="E525" i="8"/>
  <c r="D20" i="8"/>
  <c r="F34" i="8"/>
  <c r="D434" i="8"/>
  <c r="E295" i="8"/>
  <c r="E49" i="8"/>
  <c r="E245" i="8"/>
  <c r="F436" i="8"/>
  <c r="D249" i="8"/>
  <c r="E153" i="8"/>
  <c r="F531" i="8"/>
  <c r="F500" i="8"/>
  <c r="F181" i="8"/>
  <c r="F56" i="8"/>
  <c r="D109" i="8"/>
  <c r="D8" i="8"/>
  <c r="D107" i="8"/>
  <c r="E170" i="8"/>
  <c r="D395" i="8"/>
  <c r="E72" i="8"/>
  <c r="F511" i="8"/>
  <c r="F119" i="8"/>
  <c r="F15" i="8"/>
  <c r="E290" i="8"/>
  <c r="E336" i="8"/>
  <c r="F367" i="8"/>
  <c r="F306" i="8"/>
  <c r="D261" i="8"/>
  <c r="E167" i="8"/>
  <c r="F152" i="8"/>
  <c r="E353" i="8"/>
  <c r="F296" i="8"/>
  <c r="F125" i="8"/>
  <c r="E298" i="8"/>
  <c r="F4" i="8"/>
  <c r="D304" i="8"/>
  <c r="D292" i="8"/>
  <c r="D100" i="8"/>
  <c r="D381" i="8"/>
  <c r="E102" i="8"/>
  <c r="F448" i="8"/>
  <c r="F257" i="8"/>
  <c r="E54" i="8"/>
  <c r="F30" i="8"/>
  <c r="E228" i="8"/>
  <c r="E64" i="8"/>
  <c r="D357" i="8"/>
  <c r="E113" i="8"/>
  <c r="D228" i="8"/>
  <c r="F174" i="8"/>
  <c r="D390" i="8"/>
  <c r="F527" i="8"/>
  <c r="E52" i="8"/>
  <c r="F180" i="8"/>
  <c r="D102" i="8"/>
  <c r="F468" i="8"/>
  <c r="E6" i="8"/>
  <c r="F271" i="8"/>
  <c r="D64" i="8"/>
  <c r="F29" i="8"/>
  <c r="E209" i="8"/>
  <c r="D396" i="8"/>
  <c r="E150" i="8"/>
  <c r="F145" i="8"/>
  <c r="D177" i="8"/>
  <c r="E134" i="8"/>
  <c r="E340" i="8"/>
  <c r="F487" i="8"/>
  <c r="D218" i="8"/>
  <c r="F114" i="8"/>
  <c r="D31" i="8"/>
  <c r="E133" i="8"/>
  <c r="F165" i="8"/>
  <c r="E273" i="8"/>
  <c r="E467" i="8"/>
  <c r="F45" i="8"/>
  <c r="E264" i="8"/>
  <c r="D269" i="8"/>
  <c r="F457" i="8"/>
  <c r="E418" i="8"/>
  <c r="F185" i="8"/>
  <c r="E231" i="8"/>
  <c r="E229" i="8"/>
  <c r="E225" i="8"/>
  <c r="D216" i="8"/>
  <c r="D416" i="8"/>
  <c r="F362" i="8"/>
  <c r="D468" i="8"/>
  <c r="F248" i="8"/>
  <c r="E148" i="8"/>
  <c r="F260" i="8"/>
  <c r="E360" i="8"/>
  <c r="D59" i="8"/>
  <c r="D5" i="8"/>
  <c r="D165" i="8"/>
  <c r="E508" i="8"/>
  <c r="D30" i="8"/>
  <c r="F279" i="8"/>
  <c r="E28" i="8"/>
  <c r="D18" i="8"/>
  <c r="D202" i="8"/>
  <c r="D154" i="8"/>
  <c r="F308" i="8"/>
  <c r="F305" i="8"/>
  <c r="E119" i="8"/>
  <c r="E151" i="8"/>
  <c r="F237" i="8"/>
  <c r="D461" i="8"/>
  <c r="D103" i="8"/>
  <c r="E284" i="8"/>
  <c r="F462" i="8"/>
  <c r="F31" i="8"/>
  <c r="F262" i="8"/>
  <c r="F5" i="8"/>
  <c r="D246" i="8"/>
  <c r="F53" i="8"/>
  <c r="E131" i="8"/>
  <c r="D234" i="8"/>
  <c r="E320" i="8"/>
  <c r="E317" i="8"/>
  <c r="D133" i="8"/>
  <c r="D528" i="8"/>
  <c r="D317" i="8"/>
  <c r="E252" i="8"/>
  <c r="F276" i="8"/>
  <c r="D76" i="8"/>
  <c r="E457" i="8"/>
  <c r="F59" i="8"/>
  <c r="E355" i="8"/>
  <c r="F94" i="8"/>
  <c r="F339" i="8"/>
  <c r="F463" i="8"/>
  <c r="F111" i="8"/>
  <c r="D136" i="8"/>
  <c r="F232" i="8"/>
  <c r="F158" i="8"/>
  <c r="D147" i="8"/>
  <c r="E184" i="8"/>
  <c r="F420" i="8"/>
  <c r="F307" i="8"/>
  <c r="E411" i="8"/>
  <c r="E465" i="8"/>
  <c r="E65" i="8"/>
  <c r="D241" i="8"/>
  <c r="E157" i="8"/>
  <c r="F510" i="8"/>
  <c r="D340" i="8"/>
  <c r="F25" i="8"/>
  <c r="F146" i="8"/>
  <c r="E115" i="8"/>
  <c r="D13" i="8"/>
  <c r="E107" i="8"/>
  <c r="E191" i="8"/>
  <c r="F151" i="8"/>
  <c r="E249" i="8"/>
  <c r="E122" i="8"/>
  <c r="D213" i="8"/>
  <c r="F26" i="8"/>
  <c r="D290" i="8"/>
  <c r="F168" i="8"/>
  <c r="F73" i="8"/>
  <c r="F526" i="8"/>
  <c r="D35" i="8"/>
  <c r="E435" i="8"/>
  <c r="E481" i="8"/>
  <c r="F330" i="8"/>
  <c r="F203" i="8"/>
  <c r="F213" i="8"/>
  <c r="F226" i="8"/>
  <c r="D495" i="8"/>
  <c r="E407" i="8"/>
  <c r="D383" i="8"/>
  <c r="F88" i="8"/>
  <c r="E497" i="8"/>
  <c r="E518" i="8"/>
  <c r="D272" i="8"/>
  <c r="D84" i="8"/>
  <c r="D273" i="8"/>
  <c r="E78" i="8"/>
  <c r="F410" i="8"/>
  <c r="E132" i="8"/>
  <c r="D257" i="8"/>
  <c r="D401" i="8"/>
  <c r="E445" i="8"/>
  <c r="F49" i="8"/>
  <c r="E343" i="8"/>
  <c r="E430" i="8"/>
  <c r="D295" i="8"/>
  <c r="F85" i="8"/>
  <c r="E495" i="8"/>
  <c r="F147" i="8"/>
  <c r="E171" i="8"/>
  <c r="F169" i="8"/>
  <c r="F149" i="8"/>
  <c r="F97" i="8"/>
  <c r="D73" i="8"/>
  <c r="F264" i="8"/>
  <c r="D382" i="8"/>
  <c r="F144" i="8"/>
  <c r="E127" i="8"/>
  <c r="E515" i="8"/>
  <c r="F18" i="8"/>
  <c r="E194" i="8"/>
  <c r="D79" i="8"/>
  <c r="D66" i="8"/>
  <c r="F423" i="8"/>
  <c r="E452" i="8"/>
  <c r="D445" i="8"/>
  <c r="E345" i="8"/>
  <c r="D403" i="8"/>
  <c r="E383" i="8"/>
  <c r="F105" i="8"/>
  <c r="D162" i="8"/>
  <c r="F365" i="8"/>
  <c r="E214" i="8"/>
  <c r="D473" i="8"/>
  <c r="F245" i="8"/>
  <c r="F207" i="8"/>
  <c r="F233" i="8"/>
  <c r="E17" i="8"/>
  <c r="F118" i="8"/>
  <c r="E71" i="8"/>
  <c r="D305" i="8"/>
  <c r="D389" i="8"/>
  <c r="D496" i="8"/>
  <c r="E260" i="8"/>
  <c r="E301" i="8"/>
  <c r="E152" i="8"/>
  <c r="D426" i="8"/>
  <c r="D63" i="8"/>
  <c r="F28" i="8"/>
  <c r="E156" i="8"/>
  <c r="F12" i="8"/>
  <c r="F429" i="8"/>
  <c r="F491" i="8"/>
  <c r="D181" i="8"/>
  <c r="F263" i="8"/>
  <c r="E376" i="8"/>
  <c r="E75" i="8"/>
  <c r="E348" i="8"/>
  <c r="E24" i="8"/>
  <c r="E451" i="8"/>
  <c r="D423" i="8"/>
  <c r="E35" i="8"/>
  <c r="F171" i="8"/>
  <c r="F223" i="8"/>
  <c r="F22" i="8"/>
  <c r="F74" i="8"/>
  <c r="D120" i="8"/>
  <c r="D106" i="8"/>
  <c r="D301" i="8"/>
  <c r="D526" i="8"/>
  <c r="F343" i="8"/>
  <c r="D312" i="8"/>
  <c r="E158" i="8"/>
  <c r="E427" i="8"/>
  <c r="D55" i="8"/>
  <c r="E319" i="8"/>
  <c r="D408" i="8"/>
  <c r="E367" i="8"/>
  <c r="D217" i="8"/>
  <c r="D155" i="8"/>
  <c r="E270" i="8"/>
  <c r="F27" i="8"/>
  <c r="D65" i="8"/>
  <c r="F391" i="8"/>
  <c r="E265" i="8"/>
  <c r="F312" i="8"/>
  <c r="E334" i="8"/>
  <c r="D482" i="8"/>
  <c r="D291" i="8"/>
  <c r="E181" i="8"/>
  <c r="D193" i="8"/>
  <c r="E369" i="8"/>
  <c r="F33" i="8"/>
  <c r="D344" i="8"/>
  <c r="F108" i="8"/>
  <c r="F298" i="8"/>
  <c r="E266" i="8"/>
  <c r="D36" i="8"/>
  <c r="F401" i="8"/>
  <c r="F388" i="8"/>
  <c r="D134" i="8"/>
  <c r="E14" i="8"/>
  <c r="D371" i="8"/>
  <c r="D128" i="8"/>
  <c r="E112" i="8"/>
  <c r="F199" i="8"/>
  <c r="E84" i="8"/>
  <c r="E56" i="8"/>
  <c r="F266" i="8"/>
  <c r="F42" i="8"/>
  <c r="E89" i="8"/>
  <c r="F414" i="8"/>
  <c r="D243" i="8"/>
  <c r="E109" i="8"/>
  <c r="E199" i="8"/>
  <c r="E251" i="8"/>
  <c r="D183" i="8"/>
  <c r="F63" i="8"/>
  <c r="F202" i="8"/>
  <c r="E385" i="8"/>
  <c r="F178" i="8"/>
  <c r="D90" i="8"/>
  <c r="D492" i="8"/>
  <c r="D129" i="8"/>
  <c r="E95" i="8"/>
  <c r="E286" i="8"/>
  <c r="E218" i="8"/>
  <c r="D209" i="8"/>
  <c r="F188" i="8"/>
  <c r="E384" i="8"/>
  <c r="F243" i="8"/>
  <c r="D285" i="8"/>
  <c r="D163" i="8"/>
  <c r="F274" i="8"/>
  <c r="E189" i="8"/>
  <c r="F238" i="8"/>
  <c r="F286" i="8"/>
  <c r="E291" i="8"/>
  <c r="D6" i="8"/>
  <c r="F434" i="8"/>
  <c r="F502" i="8"/>
  <c r="D247" i="8"/>
  <c r="F162" i="8"/>
  <c r="F46" i="8"/>
  <c r="E104" i="8"/>
  <c r="E287" i="8"/>
  <c r="F282" i="8"/>
  <c r="D431" i="8"/>
  <c r="E412" i="8"/>
  <c r="D328" i="8"/>
  <c r="D376" i="8"/>
  <c r="F389" i="8"/>
  <c r="F459" i="8"/>
  <c r="D52" i="8"/>
  <c r="E128" i="8"/>
  <c r="E324" i="8"/>
  <c r="E243" i="8"/>
  <c r="E221" i="8"/>
  <c r="D226" i="8"/>
  <c r="E96" i="8"/>
  <c r="E117" i="8"/>
  <c r="E211" i="8"/>
  <c r="D451" i="8"/>
  <c r="F440" i="8"/>
  <c r="F163" i="8"/>
  <c r="D11" i="8"/>
  <c r="D522" i="8"/>
  <c r="F293" i="8"/>
  <c r="D123" i="8"/>
  <c r="D278" i="8"/>
  <c r="D41" i="8"/>
  <c r="E297" i="8"/>
  <c r="E97" i="8"/>
  <c r="F17" i="8"/>
  <c r="D443" i="8"/>
  <c r="F130" i="8"/>
  <c r="D402" i="8"/>
  <c r="D308" i="8"/>
  <c r="E247" i="8"/>
  <c r="F454" i="8"/>
  <c r="F447" i="8"/>
  <c r="D211" i="8"/>
  <c r="F430" i="8"/>
  <c r="D54" i="8"/>
  <c r="F40" i="8"/>
  <c r="D40" i="8"/>
  <c r="D471" i="8"/>
  <c r="E242" i="8"/>
  <c r="F68" i="8"/>
  <c r="E424" i="8"/>
  <c r="E416" i="8"/>
  <c r="E460" i="8"/>
  <c r="F453" i="8"/>
  <c r="F13" i="8"/>
  <c r="D3" i="8"/>
  <c r="F132" i="8"/>
  <c r="E509" i="8"/>
  <c r="E73" i="8"/>
  <c r="E216" i="8"/>
  <c r="D463" i="8"/>
  <c r="F154" i="8"/>
  <c r="F205" i="8"/>
  <c r="D43" i="8"/>
  <c r="F76" i="8"/>
  <c r="E45" i="8"/>
  <c r="F79" i="8"/>
  <c r="F313" i="8"/>
  <c r="F507" i="8"/>
  <c r="D160" i="8"/>
  <c r="F57" i="8"/>
  <c r="F222" i="8"/>
  <c r="D108" i="8"/>
  <c r="E230" i="8"/>
  <c r="E114" i="8"/>
  <c r="D26" i="8"/>
  <c r="E201" i="8"/>
  <c r="E271" i="8"/>
  <c r="D208" i="8"/>
  <c r="D72" i="8"/>
  <c r="E447" i="8"/>
  <c r="F96" i="8"/>
  <c r="E116" i="8"/>
  <c r="E472" i="8"/>
  <c r="F65" i="8"/>
  <c r="E219" i="8"/>
  <c r="F35" i="8"/>
  <c r="E53" i="8"/>
  <c r="F160" i="8"/>
  <c r="D47" i="8"/>
  <c r="F320" i="8"/>
  <c r="E79" i="8"/>
  <c r="E118" i="8"/>
  <c r="F405" i="8"/>
  <c r="D337" i="8"/>
  <c r="F504" i="8"/>
  <c r="D188" i="8"/>
  <c r="D58" i="8"/>
  <c r="F2" i="8"/>
  <c r="D275" i="8"/>
  <c r="D236" i="8"/>
  <c r="D282" i="8"/>
  <c r="E42" i="8"/>
  <c r="D117" i="8"/>
  <c r="F201" i="8"/>
  <c r="E349" i="8"/>
  <c r="D168" i="8"/>
  <c r="E289" i="8"/>
  <c r="E381" i="8"/>
  <c r="F291" i="8"/>
  <c r="D201" i="8"/>
  <c r="E236" i="8"/>
  <c r="F179" i="8"/>
  <c r="F280" i="8"/>
  <c r="E281" i="8"/>
  <c r="D119" i="8"/>
  <c r="D429" i="8"/>
  <c r="E22" i="8"/>
  <c r="F239" i="8"/>
  <c r="D98" i="8"/>
  <c r="E410" i="8"/>
  <c r="F198" i="8"/>
  <c r="E359" i="8"/>
  <c r="E414" i="8"/>
  <c r="F241" i="8"/>
  <c r="E105" i="8"/>
  <c r="F176" i="8"/>
  <c r="D127" i="8"/>
  <c r="D69" i="8"/>
  <c r="F124" i="8"/>
  <c r="D118" i="8"/>
  <c r="F72" i="8"/>
  <c r="F344" i="8"/>
  <c r="E362" i="8"/>
  <c r="E269" i="8"/>
  <c r="D266" i="8"/>
  <c r="D524" i="8"/>
  <c r="F516" i="8"/>
  <c r="D253" i="8"/>
  <c r="F67" i="8"/>
  <c r="D529" i="8"/>
  <c r="E155" i="8"/>
  <c r="E329" i="8"/>
  <c r="E144" i="8"/>
  <c r="D105" i="8"/>
  <c r="F419" i="8"/>
  <c r="D242" i="8"/>
  <c r="D32" i="8"/>
  <c r="F217" i="8"/>
  <c r="F337" i="8"/>
  <c r="F52" i="8"/>
  <c r="D70" i="8"/>
  <c r="F372" i="8"/>
  <c r="F392" i="8"/>
  <c r="E532" i="8"/>
  <c r="E327" i="8"/>
  <c r="F281" i="8"/>
  <c r="F431" i="8"/>
  <c r="D42" i="8"/>
  <c r="E26" i="8"/>
  <c r="F488" i="8"/>
  <c r="E106" i="8"/>
  <c r="F342" i="8"/>
  <c r="E8" i="8"/>
  <c r="E368" i="8"/>
  <c r="D283" i="8"/>
  <c r="E46" i="8"/>
  <c r="F128" i="8"/>
  <c r="F275" i="8"/>
  <c r="F445" i="8"/>
  <c r="E404" i="8"/>
  <c r="E516" i="8"/>
  <c r="F418" i="8"/>
  <c r="F39" i="8"/>
  <c r="E169" i="8"/>
  <c r="F11" i="8"/>
  <c r="F522" i="8"/>
  <c r="F209" i="8"/>
  <c r="D370" i="8"/>
  <c r="E233" i="8"/>
  <c r="E27" i="8"/>
  <c r="E47" i="8"/>
  <c r="E74" i="8"/>
  <c r="F382" i="8"/>
  <c r="F321" i="8"/>
  <c r="D413" i="8"/>
  <c r="F214" i="8"/>
  <c r="E288" i="8"/>
  <c r="F506" i="8"/>
  <c r="D405" i="8"/>
  <c r="D45" i="8"/>
  <c r="D80" i="8"/>
  <c r="E255" i="8"/>
  <c r="E344" i="8"/>
  <c r="E536" i="8"/>
  <c r="D536" i="8"/>
  <c r="F536" i="8"/>
  <c r="D512" i="8"/>
  <c r="D458" i="8"/>
  <c r="D293" i="8"/>
  <c r="E491" i="8"/>
  <c r="F496" i="8"/>
  <c r="D511" i="8"/>
  <c r="F471" i="8"/>
  <c r="F529" i="8"/>
  <c r="F2" i="12" s="1"/>
  <c r="E492" i="8"/>
  <c r="D513" i="8"/>
  <c r="D517" i="8"/>
  <c r="F515" i="8"/>
  <c r="F197" i="8"/>
  <c r="F479" i="8"/>
  <c r="D281" i="8"/>
  <c r="D325" i="8"/>
  <c r="E507" i="8"/>
  <c r="F458" i="8"/>
  <c r="D485" i="8"/>
  <c r="E523" i="8"/>
  <c r="D503" i="8"/>
  <c r="E528" i="8"/>
  <c r="D459" i="8"/>
  <c r="F299" i="8"/>
  <c r="F474" i="8"/>
  <c r="D415" i="8"/>
  <c r="D387" i="8"/>
  <c r="D500" i="8"/>
  <c r="F475" i="8"/>
  <c r="F472" i="8"/>
  <c r="F517" i="8"/>
  <c r="F408" i="8"/>
  <c r="D484" i="8"/>
  <c r="E341" i="8"/>
  <c r="D377" i="8"/>
  <c r="E325" i="8"/>
  <c r="F467" i="8"/>
  <c r="D502" i="8"/>
  <c r="E514" i="8"/>
  <c r="F473" i="8"/>
  <c r="D483" i="8"/>
  <c r="D385" i="8"/>
  <c r="F442" i="8"/>
  <c r="F349" i="8"/>
  <c r="F324" i="8"/>
  <c r="F486" i="8"/>
  <c r="D515" i="8"/>
  <c r="F215" i="8"/>
  <c r="D494" i="8"/>
  <c r="F508" i="8"/>
  <c r="D518" i="8"/>
  <c r="F513" i="8"/>
  <c r="E342" i="8"/>
  <c r="E493" i="8"/>
  <c r="E415" i="8"/>
  <c r="E489" i="8"/>
  <c r="D510" i="8"/>
  <c r="D296" i="8"/>
  <c r="D294" i="8"/>
  <c r="E315" i="8"/>
  <c r="D418" i="8"/>
  <c r="D411" i="8"/>
  <c r="F272" i="8"/>
  <c r="D85" i="8"/>
  <c r="F497" i="8"/>
  <c r="F10" i="8"/>
  <c r="D474" i="8"/>
  <c r="F466" i="8"/>
  <c r="D420" i="8"/>
  <c r="F348" i="8"/>
  <c r="F530" i="8"/>
  <c r="D409" i="8"/>
  <c r="E505" i="8"/>
  <c r="D527" i="8"/>
  <c r="F357" i="8"/>
  <c r="F229" i="8"/>
  <c r="F505" i="8"/>
  <c r="D414" i="8"/>
  <c r="D462" i="8"/>
  <c r="D427" i="8"/>
  <c r="E413" i="8"/>
  <c r="D355" i="8"/>
  <c r="E248" i="8"/>
  <c r="E165" i="8"/>
  <c r="E338" i="8"/>
  <c r="F340" i="8"/>
  <c r="D140" i="8"/>
  <c r="F521" i="8"/>
  <c r="D164" i="8"/>
  <c r="D378" i="8"/>
  <c r="F461" i="8"/>
  <c r="D185" i="8"/>
  <c r="F413" i="8"/>
  <c r="E50" i="8"/>
  <c r="D77" i="8"/>
  <c r="F353" i="8"/>
  <c r="F524" i="8"/>
  <c r="E402" i="8"/>
  <c r="D481" i="8"/>
  <c r="D464" i="8"/>
  <c r="F512" i="8"/>
  <c r="E464" i="8"/>
  <c r="D191" i="8"/>
  <c r="E111" i="8"/>
  <c r="E68" i="8"/>
  <c r="D362" i="8"/>
  <c r="E436" i="8"/>
  <c r="D280" i="8"/>
  <c r="F520" i="8"/>
  <c r="D499" i="8"/>
  <c r="D531" i="8"/>
  <c r="D450" i="8"/>
  <c r="F381" i="8"/>
  <c r="E330" i="8"/>
  <c r="E311" i="8"/>
  <c r="E162" i="8"/>
  <c r="D384" i="8"/>
  <c r="E421" i="8"/>
  <c r="E531" i="8"/>
  <c r="D146" i="8"/>
  <c r="E213" i="8"/>
  <c r="F133" i="8"/>
  <c r="D222" i="8"/>
  <c r="F532" i="8"/>
  <c r="F481" i="8"/>
  <c r="D356" i="8"/>
  <c r="D192" i="8"/>
  <c r="D358" i="8"/>
  <c r="E159" i="8"/>
  <c r="E468" i="8"/>
  <c r="E519" i="8"/>
  <c r="D245" i="8"/>
  <c r="D348" i="8"/>
  <c r="F345" i="8"/>
  <c r="D116" i="8"/>
  <c r="D239" i="8"/>
  <c r="E328" i="8"/>
  <c r="D453" i="8"/>
  <c r="F465" i="8"/>
  <c r="D498" i="8"/>
  <c r="F253" i="8"/>
  <c r="E399" i="8"/>
  <c r="E322" i="8"/>
  <c r="D460" i="8"/>
  <c r="F336" i="8"/>
  <c r="E530" i="8"/>
  <c r="E463" i="8"/>
  <c r="E347" i="8"/>
  <c r="D309" i="8"/>
  <c r="D516" i="8"/>
  <c r="D284" i="8"/>
  <c r="E321" i="8"/>
  <c r="E357" i="8"/>
  <c r="F138" i="8"/>
  <c r="D252" i="8"/>
  <c r="E333" i="8"/>
  <c r="D86" i="8"/>
  <c r="D78" i="8"/>
  <c r="E506" i="8"/>
  <c r="E277" i="8"/>
  <c r="E361" i="8"/>
  <c r="D274" i="8"/>
  <c r="D178" i="8"/>
  <c r="E442" i="8"/>
  <c r="D442" i="8"/>
  <c r="E208" i="8"/>
  <c r="E365" i="8"/>
  <c r="E204" i="8"/>
  <c r="E517" i="8"/>
  <c r="E486" i="8"/>
  <c r="D115" i="8"/>
  <c r="E477" i="8"/>
  <c r="E432" i="8"/>
  <c r="E453" i="8"/>
  <c r="F369" i="8"/>
  <c r="D457" i="8"/>
  <c r="D366" i="8"/>
  <c r="D251" i="8"/>
  <c r="D353" i="8"/>
  <c r="F483" i="8"/>
  <c r="F411" i="8"/>
  <c r="F416" i="8"/>
  <c r="D350" i="8"/>
  <c r="E193" i="8"/>
  <c r="E141" i="8"/>
  <c r="F220" i="8"/>
  <c r="F446" i="8"/>
  <c r="F261" i="8"/>
  <c r="E494" i="8"/>
  <c r="E397" i="8"/>
  <c r="F425" i="8"/>
  <c r="F426" i="8"/>
  <c r="F368" i="8"/>
  <c r="E308" i="8"/>
  <c r="F325" i="8"/>
  <c r="D150" i="8"/>
  <c r="F327" i="8"/>
  <c r="F332" i="8"/>
  <c r="E135" i="8"/>
  <c r="D176" i="8"/>
  <c r="F231" i="8"/>
  <c r="E318" i="8"/>
  <c r="F494" i="8"/>
  <c r="F98" i="8"/>
  <c r="D520" i="8"/>
  <c r="E94" i="8"/>
  <c r="E235" i="8"/>
  <c r="E354" i="8"/>
  <c r="E485" i="8"/>
  <c r="E223" i="8"/>
  <c r="E487" i="8"/>
  <c r="F451" i="8"/>
  <c r="E512" i="8"/>
  <c r="F173" i="8"/>
  <c r="F159" i="8"/>
  <c r="F427" i="8"/>
  <c r="F480" i="8"/>
  <c r="E391" i="8"/>
  <c r="D417" i="8"/>
  <c r="F399" i="8"/>
  <c r="E241" i="8"/>
  <c r="E490" i="8"/>
  <c r="E522" i="8"/>
  <c r="E443" i="8"/>
  <c r="F196" i="8"/>
  <c r="D87" i="8"/>
  <c r="F412" i="8"/>
  <c r="E143" i="8"/>
  <c r="D189" i="8"/>
  <c r="D393" i="8"/>
  <c r="F37" i="8"/>
  <c r="E309" i="8"/>
  <c r="F153" i="8"/>
  <c r="D509" i="8"/>
  <c r="D354" i="8"/>
  <c r="E524" i="8"/>
  <c r="E498" i="8"/>
  <c r="E306" i="8"/>
  <c r="E444" i="8"/>
  <c r="E420" i="8"/>
  <c r="E202" i="8"/>
  <c r="E393" i="8"/>
  <c r="E527" i="8"/>
  <c r="D368" i="8"/>
  <c r="E314" i="8"/>
  <c r="F142" i="8"/>
  <c r="F284" i="8"/>
  <c r="E275" i="8"/>
  <c r="F503" i="8"/>
  <c r="D248" i="8"/>
  <c r="F230" i="8"/>
  <c r="D372" i="8"/>
  <c r="E409" i="8"/>
  <c r="D470" i="8"/>
  <c r="D186" i="8"/>
  <c r="F285" i="8"/>
  <c r="E4" i="8"/>
  <c r="E419" i="8"/>
  <c r="E302" i="8"/>
  <c r="F278" i="8"/>
  <c r="D447" i="8"/>
  <c r="D125" i="8"/>
  <c r="F385" i="8"/>
  <c r="E454" i="8"/>
  <c r="F244" i="8"/>
  <c r="D480" i="8"/>
  <c r="F182" i="8"/>
  <c r="E206" i="8"/>
  <c r="D190" i="8"/>
  <c r="D446" i="8"/>
  <c r="F338" i="8"/>
  <c r="F482" i="8"/>
  <c r="D297" i="8"/>
  <c r="F499" i="8"/>
  <c r="F335" i="8"/>
  <c r="D532" i="8"/>
  <c r="F333" i="8"/>
  <c r="E425" i="8"/>
  <c r="E63" i="8"/>
  <c r="F104" i="8"/>
  <c r="F115" i="8"/>
  <c r="E285" i="8"/>
  <c r="D174" i="8"/>
  <c r="D530" i="8"/>
  <c r="D205" i="8"/>
  <c r="D207" i="8"/>
  <c r="D298" i="8"/>
  <c r="E394" i="8"/>
  <c r="D250" i="8"/>
  <c r="F136" i="8"/>
  <c r="E434" i="8"/>
  <c r="D156" i="8"/>
  <c r="E480" i="8"/>
  <c r="F395" i="8"/>
  <c r="D311" i="8"/>
  <c r="E356" i="8"/>
  <c r="D288" i="8"/>
  <c r="D439" i="8"/>
  <c r="D346" i="8"/>
  <c r="F311" i="8"/>
  <c r="E220" i="8"/>
  <c r="F366" i="8"/>
  <c r="F334" i="8"/>
  <c r="D407" i="8"/>
  <c r="D114" i="8"/>
  <c r="E374" i="8"/>
  <c r="E408" i="8"/>
  <c r="D349" i="8"/>
  <c r="F256" i="8"/>
  <c r="E253" i="8"/>
  <c r="F384" i="8"/>
  <c r="F484" i="8"/>
  <c r="F315" i="8"/>
  <c r="D404" i="8"/>
  <c r="F148" i="8"/>
  <c r="D430" i="8"/>
  <c r="F424" i="8"/>
  <c r="F326" i="8"/>
  <c r="D391" i="8"/>
  <c r="D335" i="8"/>
  <c r="D448" i="8"/>
  <c r="E496" i="8"/>
  <c r="F464" i="8"/>
  <c r="D126" i="8"/>
  <c r="E137" i="8"/>
  <c r="D260" i="8"/>
  <c r="F518" i="8"/>
  <c r="E473" i="8"/>
  <c r="E395" i="8"/>
  <c r="E529" i="8"/>
  <c r="E103" i="8"/>
  <c r="E163" i="8"/>
  <c r="E312" i="8"/>
  <c r="D237" i="8"/>
  <c r="F242" i="8"/>
  <c r="E488" i="8"/>
  <c r="F192" i="8"/>
  <c r="D412" i="8"/>
  <c r="F358" i="8"/>
  <c r="F292" i="8"/>
  <c r="E371" i="8"/>
  <c r="E283" i="8"/>
  <c r="E471" i="8"/>
  <c r="E504" i="8"/>
  <c r="D489" i="8"/>
  <c r="D491" i="8"/>
  <c r="D424" i="8"/>
  <c r="E511" i="8"/>
  <c r="D394" i="8"/>
  <c r="D99" i="8"/>
  <c r="F525" i="8"/>
  <c r="D367" i="8"/>
  <c r="D488" i="8"/>
  <c r="E77" i="8"/>
  <c r="E210" i="8"/>
  <c r="D322" i="8"/>
  <c r="E226" i="8"/>
  <c r="E426" i="8"/>
  <c r="F310" i="8"/>
  <c r="D343" i="8"/>
  <c r="F421" i="8"/>
  <c r="E48" i="8"/>
  <c r="E183" i="8"/>
  <c r="D206" i="8"/>
  <c r="E69" i="8"/>
  <c r="E256" i="8"/>
  <c r="E458" i="8"/>
  <c r="E380" i="8"/>
  <c r="D379" i="8"/>
  <c r="E195" i="8"/>
  <c r="F432" i="8"/>
  <c r="E304" i="8"/>
  <c r="F519" i="8"/>
  <c r="D506" i="8"/>
  <c r="E441" i="8"/>
  <c r="D151" i="8"/>
  <c r="F379" i="8"/>
  <c r="D514" i="8"/>
  <c r="F403" i="8"/>
  <c r="F269" i="8"/>
  <c r="D158" i="8"/>
  <c r="F216" i="8"/>
  <c r="F415" i="8"/>
  <c r="D175" i="8"/>
  <c r="F323" i="8"/>
  <c r="F189" i="8"/>
  <c r="E448" i="8"/>
  <c r="F495" i="8"/>
  <c r="E337" i="8"/>
  <c r="F523" i="8"/>
  <c r="D359" i="8"/>
  <c r="D345" i="8"/>
  <c r="D138" i="8"/>
  <c r="F393" i="8"/>
  <c r="D324" i="8"/>
  <c r="D490" i="8"/>
  <c r="D380" i="8"/>
  <c r="D198" i="8"/>
  <c r="E502" i="8"/>
  <c r="D477" i="8"/>
  <c r="D307" i="8"/>
  <c r="D486" i="8"/>
  <c r="E513" i="8"/>
  <c r="D231" i="8"/>
  <c r="E382" i="8"/>
  <c r="E335" i="8"/>
  <c r="F493" i="8"/>
  <c r="E261" i="8"/>
  <c r="F376" i="8"/>
  <c r="F246" i="8"/>
  <c r="E484" i="8"/>
  <c r="F252" i="8"/>
  <c r="E370" i="8"/>
  <c r="E474" i="8"/>
  <c r="D369" i="8"/>
  <c r="E403" i="8"/>
  <c r="E267" i="8"/>
  <c r="F36" i="8"/>
  <c r="F443" i="8"/>
  <c r="F191" i="8"/>
  <c r="F287" i="8"/>
  <c r="D326" i="8"/>
  <c r="D318" i="8"/>
  <c r="E377" i="8"/>
  <c r="D365" i="8"/>
  <c r="E401" i="8"/>
  <c r="F356" i="8"/>
  <c r="E179" i="8"/>
  <c r="D479" i="8"/>
  <c r="D493" i="8"/>
  <c r="E470" i="8"/>
  <c r="E433" i="8"/>
  <c r="D203" i="8"/>
  <c r="F477" i="8"/>
  <c r="D386" i="8"/>
  <c r="E423" i="8"/>
  <c r="E396" i="8"/>
  <c r="D444" i="8"/>
  <c r="F102" i="8"/>
  <c r="E185" i="8"/>
  <c r="P20" i="2"/>
  <c r="Z21" i="2"/>
  <c r="R21" i="2"/>
  <c r="B21" i="2"/>
  <c r="Y21" i="2"/>
  <c r="Q21" i="2"/>
  <c r="I21" i="2"/>
  <c r="A22" i="2"/>
  <c r="X21" i="2"/>
  <c r="H21" i="2"/>
  <c r="AJ21" i="2"/>
  <c r="W21" i="2"/>
  <c r="G21" i="2"/>
  <c r="AI21" i="2"/>
  <c r="V21" i="2"/>
  <c r="N21" i="2"/>
  <c r="L21" i="2"/>
  <c r="K21" i="2"/>
  <c r="M21" i="2" s="1"/>
  <c r="AB21" i="2"/>
  <c r="AA21" i="2"/>
  <c r="D21" i="2"/>
  <c r="U21" i="2"/>
  <c r="C21" i="2"/>
  <c r="T21" i="2"/>
  <c r="S21" i="2"/>
  <c r="O21" i="2" l="1"/>
  <c r="AA22" i="2"/>
  <c r="S22" i="2"/>
  <c r="K22" i="2"/>
  <c r="C22" i="2"/>
  <c r="D22" i="2" s="1"/>
  <c r="Z22" i="2"/>
  <c r="R22" i="2"/>
  <c r="B22" i="2"/>
  <c r="Y22" i="2"/>
  <c r="Q22" i="2"/>
  <c r="I22" i="2"/>
  <c r="A23" i="2"/>
  <c r="X22" i="2"/>
  <c r="H22" i="2"/>
  <c r="AJ22" i="2"/>
  <c r="W22" i="2"/>
  <c r="G22" i="2"/>
  <c r="AB22" i="2"/>
  <c r="V22" i="2"/>
  <c r="U22" i="2"/>
  <c r="T22" i="2"/>
  <c r="AI22" i="2"/>
  <c r="L22" i="2"/>
  <c r="N22" i="2" s="1"/>
  <c r="P21" i="2"/>
  <c r="M22" i="2" l="1"/>
  <c r="O22" i="2"/>
  <c r="P22" i="2"/>
  <c r="AB23" i="2"/>
  <c r="T23" i="2"/>
  <c r="L23" i="2"/>
  <c r="D23" i="2"/>
  <c r="AA23" i="2"/>
  <c r="S23" i="2"/>
  <c r="K23" i="2"/>
  <c r="C23" i="2"/>
  <c r="Z23" i="2"/>
  <c r="R23" i="2"/>
  <c r="J23" i="2"/>
  <c r="B23" i="2"/>
  <c r="Y23" i="2"/>
  <c r="Q23" i="2"/>
  <c r="I23" i="2"/>
  <c r="A24" i="2"/>
  <c r="X23" i="2"/>
  <c r="H23" i="2"/>
  <c r="O23" i="2"/>
  <c r="N23" i="2"/>
  <c r="AJ23" i="2"/>
  <c r="M23" i="2"/>
  <c r="AI23" i="2"/>
  <c r="G23" i="2"/>
  <c r="F23" i="2"/>
  <c r="W23" i="2"/>
  <c r="E23" i="2"/>
  <c r="V23" i="2"/>
  <c r="U23" i="2"/>
  <c r="U24" i="2" l="1"/>
  <c r="M24" i="2"/>
  <c r="E24" i="2"/>
  <c r="AB24" i="2"/>
  <c r="T24" i="2"/>
  <c r="L24" i="2"/>
  <c r="D24" i="2"/>
  <c r="AA24" i="2"/>
  <c r="S24" i="2"/>
  <c r="K24" i="2"/>
  <c r="C24" i="2"/>
  <c r="Z24" i="2"/>
  <c r="R24" i="2"/>
  <c r="J24" i="2"/>
  <c r="B24" i="2"/>
  <c r="Y24" i="2"/>
  <c r="Q24" i="2"/>
  <c r="I24" i="2"/>
  <c r="A25" i="2"/>
  <c r="X24" i="2"/>
  <c r="H24" i="2"/>
  <c r="G24" i="2"/>
  <c r="AJ24" i="2"/>
  <c r="F24" i="2"/>
  <c r="AI24" i="2"/>
  <c r="W24" i="2"/>
  <c r="V24" i="2"/>
  <c r="O24" i="2"/>
  <c r="N24" i="2"/>
  <c r="P23" i="2"/>
  <c r="AI25" i="2" l="1"/>
  <c r="V25" i="2"/>
  <c r="N25" i="2"/>
  <c r="F25" i="2"/>
  <c r="U25" i="2"/>
  <c r="M25" i="2"/>
  <c r="E25" i="2"/>
  <c r="AB25" i="2"/>
  <c r="T25" i="2"/>
  <c r="L25" i="2"/>
  <c r="D25" i="2"/>
  <c r="AA25" i="2"/>
  <c r="S25" i="2"/>
  <c r="K25" i="2"/>
  <c r="C25" i="2"/>
  <c r="Z25" i="2"/>
  <c r="R25" i="2"/>
  <c r="J25" i="2"/>
  <c r="B25" i="2"/>
  <c r="Y25" i="2"/>
  <c r="Q25" i="2"/>
  <c r="I25" i="2"/>
  <c r="A26" i="2"/>
  <c r="G25" i="2"/>
  <c r="AJ25" i="2"/>
  <c r="X25" i="2"/>
  <c r="W25" i="2"/>
  <c r="O25" i="2"/>
  <c r="H25" i="2"/>
  <c r="P24" i="2"/>
  <c r="P25" i="2" l="1"/>
  <c r="AI26" i="2"/>
  <c r="V26" i="2"/>
  <c r="N26" i="2"/>
  <c r="F26" i="2"/>
  <c r="Z26" i="2"/>
  <c r="Q26" i="2"/>
  <c r="H26" i="2"/>
  <c r="Y26" i="2"/>
  <c r="G26" i="2"/>
  <c r="X26" i="2"/>
  <c r="O26" i="2"/>
  <c r="E26" i="2"/>
  <c r="A27" i="2"/>
  <c r="W26" i="2"/>
  <c r="M26" i="2"/>
  <c r="D26" i="2"/>
  <c r="AJ26" i="2"/>
  <c r="U26" i="2"/>
  <c r="L26" i="2"/>
  <c r="C26" i="2"/>
  <c r="T26" i="2"/>
  <c r="K26" i="2"/>
  <c r="B26" i="2"/>
  <c r="AB26" i="2"/>
  <c r="AA26" i="2"/>
  <c r="S26" i="2"/>
  <c r="R26" i="2"/>
  <c r="J26" i="2"/>
  <c r="I26" i="2"/>
  <c r="P26" i="2" l="1"/>
  <c r="AJ27" i="2"/>
  <c r="W27" i="2"/>
  <c r="O27" i="2"/>
  <c r="G27" i="2"/>
  <c r="A28" i="2"/>
  <c r="V27" i="2"/>
  <c r="M27" i="2"/>
  <c r="D27" i="2"/>
  <c r="AI27" i="2"/>
  <c r="U27" i="2"/>
  <c r="L27" i="2"/>
  <c r="C27" i="2"/>
  <c r="T27" i="2"/>
  <c r="K27" i="2"/>
  <c r="B27" i="2"/>
  <c r="AB27" i="2"/>
  <c r="S27" i="2"/>
  <c r="J27" i="2"/>
  <c r="AA27" i="2"/>
  <c r="R27" i="2"/>
  <c r="I27" i="2"/>
  <c r="Z27" i="2"/>
  <c r="Q27" i="2"/>
  <c r="H27" i="2"/>
  <c r="E27" i="2"/>
  <c r="Y27" i="2"/>
  <c r="X27" i="2"/>
  <c r="N27" i="2"/>
  <c r="F27" i="2"/>
  <c r="P27" i="2" l="1"/>
  <c r="A29" i="2"/>
  <c r="X28" i="2"/>
  <c r="H28" i="2"/>
  <c r="AB28" i="2"/>
  <c r="S28" i="2"/>
  <c r="J28" i="2"/>
  <c r="AA28" i="2"/>
  <c r="R28" i="2"/>
  <c r="I28" i="2"/>
  <c r="Z28" i="2"/>
  <c r="Q28" i="2"/>
  <c r="G28" i="2"/>
  <c r="Y28" i="2"/>
  <c r="O28" i="2"/>
  <c r="F28" i="2"/>
  <c r="W28" i="2"/>
  <c r="N28" i="2"/>
  <c r="E28" i="2"/>
  <c r="AJ28" i="2"/>
  <c r="V28" i="2"/>
  <c r="M28" i="2"/>
  <c r="D28" i="2"/>
  <c r="C28" i="2"/>
  <c r="B28" i="2"/>
  <c r="AI28" i="2"/>
  <c r="U28" i="2"/>
  <c r="T28" i="2"/>
  <c r="L28" i="2"/>
  <c r="K28" i="2"/>
  <c r="P28" i="2" l="1"/>
  <c r="Y29" i="2"/>
  <c r="Q29" i="2"/>
  <c r="I29" i="2"/>
  <c r="X29" i="2"/>
  <c r="O29" i="2"/>
  <c r="F29" i="2"/>
  <c r="A30" i="2"/>
  <c r="W29" i="2"/>
  <c r="N29" i="2"/>
  <c r="E29" i="2"/>
  <c r="AJ29" i="2"/>
  <c r="V29" i="2"/>
  <c r="M29" i="2"/>
  <c r="D29" i="2"/>
  <c r="AI29" i="2"/>
  <c r="U29" i="2"/>
  <c r="L29" i="2"/>
  <c r="C29" i="2"/>
  <c r="T29" i="2"/>
  <c r="K29" i="2"/>
  <c r="B29" i="2"/>
  <c r="AB29" i="2"/>
  <c r="S29" i="2"/>
  <c r="J29" i="2"/>
  <c r="H29" i="2"/>
  <c r="G29" i="2"/>
  <c r="AA29" i="2"/>
  <c r="Z29" i="2"/>
  <c r="R29" i="2"/>
  <c r="Z30" i="2" l="1"/>
  <c r="R30" i="2"/>
  <c r="J30" i="2"/>
  <c r="B30" i="2"/>
  <c r="AI30" i="2"/>
  <c r="U30" i="2"/>
  <c r="L30" i="2"/>
  <c r="C30" i="2"/>
  <c r="T30" i="2"/>
  <c r="K30" i="2"/>
  <c r="AB30" i="2"/>
  <c r="S30" i="2"/>
  <c r="I30" i="2"/>
  <c r="AA30" i="2"/>
  <c r="Q30" i="2"/>
  <c r="H30" i="2"/>
  <c r="Y30" i="2"/>
  <c r="G30" i="2"/>
  <c r="X30" i="2"/>
  <c r="O30" i="2"/>
  <c r="F30" i="2"/>
  <c r="M30" i="2"/>
  <c r="E30" i="2"/>
  <c r="A31" i="2"/>
  <c r="D30" i="2"/>
  <c r="AJ30" i="2"/>
  <c r="W30" i="2"/>
  <c r="V30" i="2"/>
  <c r="N30" i="2"/>
  <c r="P29" i="2"/>
  <c r="P30" i="2" l="1"/>
  <c r="AA31" i="2"/>
  <c r="S31" i="2"/>
  <c r="K31" i="2"/>
  <c r="C31" i="2"/>
  <c r="Z31" i="2"/>
  <c r="Q31" i="2"/>
  <c r="H31" i="2"/>
  <c r="Y31" i="2"/>
  <c r="G31" i="2"/>
  <c r="X31" i="2"/>
  <c r="O31" i="2"/>
  <c r="F31" i="2"/>
  <c r="A32" i="2"/>
  <c r="W31" i="2"/>
  <c r="N31" i="2"/>
  <c r="E31" i="2"/>
  <c r="AJ31" i="2"/>
  <c r="V31" i="2"/>
  <c r="M31" i="2"/>
  <c r="D31" i="2"/>
  <c r="AI31" i="2"/>
  <c r="U31" i="2"/>
  <c r="L31" i="2"/>
  <c r="B31" i="2"/>
  <c r="J31" i="2"/>
  <c r="I31" i="2"/>
  <c r="AB31" i="2"/>
  <c r="T31" i="2"/>
  <c r="R31" i="2"/>
  <c r="AB32" i="2" l="1"/>
  <c r="T32" i="2"/>
  <c r="L32" i="2"/>
  <c r="D32" i="2"/>
  <c r="A33" i="2"/>
  <c r="W32" i="2"/>
  <c r="N32" i="2"/>
  <c r="E32" i="2"/>
  <c r="AJ32" i="2"/>
  <c r="V32" i="2"/>
  <c r="M32" i="2"/>
  <c r="C32" i="2"/>
  <c r="AI32" i="2"/>
  <c r="U32" i="2"/>
  <c r="K32" i="2"/>
  <c r="B32" i="2"/>
  <c r="S32" i="2"/>
  <c r="J32" i="2"/>
  <c r="AA32" i="2"/>
  <c r="R32" i="2"/>
  <c r="I32" i="2"/>
  <c r="Z32" i="2"/>
  <c r="Q32" i="2"/>
  <c r="H32" i="2"/>
  <c r="O32" i="2"/>
  <c r="G32" i="2"/>
  <c r="F32" i="2"/>
  <c r="Y32" i="2"/>
  <c r="X32" i="2"/>
  <c r="P31" i="2"/>
  <c r="U33" i="2" l="1"/>
  <c r="M33" i="2"/>
  <c r="E33" i="2"/>
  <c r="AA33" i="2"/>
  <c r="S33" i="2"/>
  <c r="K33" i="2"/>
  <c r="Z33" i="2"/>
  <c r="R33" i="2"/>
  <c r="J33" i="2"/>
  <c r="X33" i="2"/>
  <c r="L33" i="2"/>
  <c r="W33" i="2"/>
  <c r="I33" i="2"/>
  <c r="A34" i="2"/>
  <c r="V33" i="2"/>
  <c r="H33" i="2"/>
  <c r="AJ33" i="2"/>
  <c r="T33" i="2"/>
  <c r="G33" i="2"/>
  <c r="AI33" i="2"/>
  <c r="Q33" i="2"/>
  <c r="F33" i="2"/>
  <c r="D33" i="2"/>
  <c r="Y33" i="2"/>
  <c r="O33" i="2"/>
  <c r="N33" i="2"/>
  <c r="C33" i="2"/>
  <c r="B33" i="2"/>
  <c r="AB33" i="2"/>
  <c r="P32" i="2"/>
  <c r="AI34" i="2" l="1"/>
  <c r="V34" i="2"/>
  <c r="N34" i="2"/>
  <c r="F34" i="2"/>
  <c r="AB34" i="2"/>
  <c r="T34" i="2"/>
  <c r="L34" i="2"/>
  <c r="D34" i="2"/>
  <c r="AA34" i="2"/>
  <c r="S34" i="2"/>
  <c r="K34" i="2"/>
  <c r="C34" i="2"/>
  <c r="AJ34" i="2"/>
  <c r="Q34" i="2"/>
  <c r="E34" i="2"/>
  <c r="B34" i="2"/>
  <c r="Z34" i="2"/>
  <c r="O34" i="2"/>
  <c r="Y34" i="2"/>
  <c r="M34" i="2"/>
  <c r="X34" i="2"/>
  <c r="J34" i="2"/>
  <c r="W34" i="2"/>
  <c r="I34" i="2"/>
  <c r="A35" i="2"/>
  <c r="U34" i="2"/>
  <c r="R34" i="2"/>
  <c r="H34" i="2"/>
  <c r="G34" i="2"/>
  <c r="P33" i="2"/>
  <c r="P34" i="2" l="1"/>
  <c r="AJ35" i="2"/>
  <c r="W35" i="2"/>
  <c r="O35" i="2"/>
  <c r="G35" i="2"/>
  <c r="U35" i="2"/>
  <c r="M35" i="2"/>
  <c r="E35" i="2"/>
  <c r="AB35" i="2"/>
  <c r="T35" i="2"/>
  <c r="L35" i="2"/>
  <c r="D35" i="2"/>
  <c r="Y35" i="2"/>
  <c r="K35" i="2"/>
  <c r="X35" i="2"/>
  <c r="J35" i="2"/>
  <c r="V35" i="2"/>
  <c r="I35" i="2"/>
  <c r="A36" i="2"/>
  <c r="S35" i="2"/>
  <c r="H35" i="2"/>
  <c r="AI35" i="2"/>
  <c r="R35" i="2"/>
  <c r="F35" i="2"/>
  <c r="Q35" i="2"/>
  <c r="C35" i="2"/>
  <c r="AA35" i="2"/>
  <c r="Z35" i="2"/>
  <c r="N35" i="2"/>
  <c r="B35" i="2"/>
  <c r="P35" i="2" l="1"/>
  <c r="A37" i="2"/>
  <c r="X36" i="2"/>
  <c r="H36" i="2"/>
  <c r="AI36" i="2"/>
  <c r="V36" i="2"/>
  <c r="N36" i="2"/>
  <c r="F36" i="2"/>
  <c r="U36" i="2"/>
  <c r="M36" i="2"/>
  <c r="E36" i="2"/>
  <c r="R36" i="2"/>
  <c r="D36" i="2"/>
  <c r="AB36" i="2"/>
  <c r="Q36" i="2"/>
  <c r="C36" i="2"/>
  <c r="AA36" i="2"/>
  <c r="O36" i="2"/>
  <c r="B36" i="2"/>
  <c r="Z36" i="2"/>
  <c r="L36" i="2"/>
  <c r="Y36" i="2"/>
  <c r="K36" i="2"/>
  <c r="W36" i="2"/>
  <c r="J36" i="2"/>
  <c r="I36" i="2"/>
  <c r="G36" i="2"/>
  <c r="AJ36" i="2"/>
  <c r="T36" i="2"/>
  <c r="S36" i="2"/>
  <c r="P36" i="2" l="1"/>
  <c r="Y37" i="2"/>
  <c r="Q37" i="2"/>
  <c r="I37" i="2"/>
  <c r="AJ37" i="2"/>
  <c r="W37" i="2"/>
  <c r="O37" i="2"/>
  <c r="G37" i="2"/>
  <c r="AI37" i="2"/>
  <c r="V37" i="2"/>
  <c r="N37" i="2"/>
  <c r="F37" i="2"/>
  <c r="X37" i="2"/>
  <c r="K37" i="2"/>
  <c r="U37" i="2"/>
  <c r="J37" i="2"/>
  <c r="T37" i="2"/>
  <c r="H37" i="2"/>
  <c r="A38" i="2"/>
  <c r="S37" i="2"/>
  <c r="E37" i="2"/>
  <c r="R37" i="2"/>
  <c r="D37" i="2"/>
  <c r="AB37" i="2"/>
  <c r="C37" i="2"/>
  <c r="Z37" i="2"/>
  <c r="M37" i="2"/>
  <c r="L37" i="2"/>
  <c r="B37" i="2"/>
  <c r="AA37" i="2"/>
  <c r="P37" i="2" l="1"/>
  <c r="Z38" i="2"/>
  <c r="R38" i="2"/>
  <c r="J38" i="2"/>
  <c r="B38" i="2"/>
  <c r="A39" i="2"/>
  <c r="X38" i="2"/>
  <c r="H38" i="2"/>
  <c r="AJ38" i="2"/>
  <c r="W38" i="2"/>
  <c r="O38" i="2"/>
  <c r="G38" i="2"/>
  <c r="AI38" i="2"/>
  <c r="S38" i="2"/>
  <c r="E38" i="2"/>
  <c r="Q38" i="2"/>
  <c r="D38" i="2"/>
  <c r="AB38" i="2"/>
  <c r="N38" i="2"/>
  <c r="C38" i="2"/>
  <c r="AA38" i="2"/>
  <c r="M38" i="2"/>
  <c r="Y38" i="2"/>
  <c r="L38" i="2"/>
  <c r="V38" i="2"/>
  <c r="K38" i="2"/>
  <c r="U38" i="2"/>
  <c r="T38" i="2"/>
  <c r="I38" i="2"/>
  <c r="F38" i="2"/>
  <c r="Z39" i="2" l="1"/>
  <c r="R39" i="2"/>
  <c r="J39" i="2"/>
  <c r="AI39" i="2"/>
  <c r="U39" i="2"/>
  <c r="L39" i="2"/>
  <c r="C39" i="2"/>
  <c r="AB39" i="2"/>
  <c r="S39" i="2"/>
  <c r="I39" i="2"/>
  <c r="AA39" i="2"/>
  <c r="Q39" i="2"/>
  <c r="H39" i="2"/>
  <c r="N39" i="2"/>
  <c r="Y39" i="2"/>
  <c r="M39" i="2"/>
  <c r="X39" i="2"/>
  <c r="K39" i="2"/>
  <c r="W39" i="2"/>
  <c r="G39" i="2"/>
  <c r="V39" i="2"/>
  <c r="F39" i="2"/>
  <c r="T39" i="2"/>
  <c r="E39" i="2"/>
  <c r="B39" i="2"/>
  <c r="A40" i="2"/>
  <c r="AJ39" i="2"/>
  <c r="O39" i="2"/>
  <c r="D39" i="2"/>
  <c r="P38" i="2"/>
  <c r="P39" i="2" l="1"/>
  <c r="AA40" i="2"/>
  <c r="S40" i="2"/>
  <c r="K40" i="2"/>
  <c r="C40" i="2"/>
  <c r="Z40" i="2"/>
  <c r="Q40" i="2"/>
  <c r="H40" i="2"/>
  <c r="X40" i="2"/>
  <c r="O40" i="2"/>
  <c r="F40" i="2"/>
  <c r="A41" i="2"/>
  <c r="W40" i="2"/>
  <c r="N40" i="2"/>
  <c r="E40" i="2"/>
  <c r="AB40" i="2"/>
  <c r="L40" i="2"/>
  <c r="Y40" i="2"/>
  <c r="J40" i="2"/>
  <c r="V40" i="2"/>
  <c r="I40" i="2"/>
  <c r="U40" i="2"/>
  <c r="G40" i="2"/>
  <c r="T40" i="2"/>
  <c r="D40" i="2"/>
  <c r="AJ40" i="2"/>
  <c r="R40" i="2"/>
  <c r="B40" i="2"/>
  <c r="M40" i="2"/>
  <c r="AI40" i="2"/>
  <c r="P40" i="2" l="1"/>
  <c r="AB41" i="2"/>
  <c r="T41" i="2"/>
  <c r="L41" i="2"/>
  <c r="D41" i="2"/>
  <c r="A42" i="2"/>
  <c r="W41" i="2"/>
  <c r="N41" i="2"/>
  <c r="E41" i="2"/>
  <c r="AI41" i="2"/>
  <c r="U41" i="2"/>
  <c r="K41" i="2"/>
  <c r="B41" i="2"/>
  <c r="S41" i="2"/>
  <c r="J41" i="2"/>
  <c r="Y41" i="2"/>
  <c r="I41" i="2"/>
  <c r="X41" i="2"/>
  <c r="H41" i="2"/>
  <c r="V41" i="2"/>
  <c r="G41" i="2"/>
  <c r="R41" i="2"/>
  <c r="F41" i="2"/>
  <c r="AJ41" i="2"/>
  <c r="Q41" i="2"/>
  <c r="C41" i="2"/>
  <c r="AA41" i="2"/>
  <c r="Z41" i="2"/>
  <c r="O41" i="2"/>
  <c r="M41" i="2"/>
  <c r="U42" i="2" l="1"/>
  <c r="M42" i="2"/>
  <c r="E42" i="2"/>
  <c r="AB42" i="2"/>
  <c r="S42" i="2"/>
  <c r="J42" i="2"/>
  <c r="Z42" i="2"/>
  <c r="Q42" i="2"/>
  <c r="H42" i="2"/>
  <c r="Y42" i="2"/>
  <c r="G42" i="2"/>
  <c r="V42" i="2"/>
  <c r="F42" i="2"/>
  <c r="A43" i="2"/>
  <c r="T42" i="2"/>
  <c r="D42" i="2"/>
  <c r="AJ42" i="2"/>
  <c r="R42" i="2"/>
  <c r="C42" i="2"/>
  <c r="AI42" i="2"/>
  <c r="O42" i="2"/>
  <c r="B42" i="2"/>
  <c r="N42" i="2"/>
  <c r="AA42" i="2"/>
  <c r="L42" i="2"/>
  <c r="I42" i="2"/>
  <c r="X42" i="2"/>
  <c r="W42" i="2"/>
  <c r="K42" i="2"/>
  <c r="P41" i="2"/>
  <c r="AI43" i="2" l="1"/>
  <c r="V43" i="2"/>
  <c r="N43" i="2"/>
  <c r="F43" i="2"/>
  <c r="X43" i="2"/>
  <c r="O43" i="2"/>
  <c r="E43" i="2"/>
  <c r="AJ43" i="2"/>
  <c r="U43" i="2"/>
  <c r="L43" i="2"/>
  <c r="C43" i="2"/>
  <c r="T43" i="2"/>
  <c r="K43" i="2"/>
  <c r="B43" i="2"/>
  <c r="A44" i="2"/>
  <c r="R43" i="2"/>
  <c r="D43" i="2"/>
  <c r="Q43" i="2"/>
  <c r="AB43" i="2"/>
  <c r="AA43" i="2"/>
  <c r="M43" i="2"/>
  <c r="Z43" i="2"/>
  <c r="J43" i="2"/>
  <c r="Y43" i="2"/>
  <c r="I43" i="2"/>
  <c r="W43" i="2"/>
  <c r="S43" i="2"/>
  <c r="H43" i="2"/>
  <c r="G43" i="2"/>
  <c r="P42" i="2"/>
  <c r="A45" i="2" l="1"/>
  <c r="X44" i="2"/>
  <c r="H44" i="2"/>
  <c r="AJ44" i="2"/>
  <c r="W44" i="2"/>
  <c r="O44" i="2"/>
  <c r="AB44" i="2"/>
  <c r="R44" i="2"/>
  <c r="G44" i="2"/>
  <c r="Y44" i="2"/>
  <c r="L44" i="2"/>
  <c r="B44" i="2"/>
  <c r="U44" i="2"/>
  <c r="J44" i="2"/>
  <c r="T44" i="2"/>
  <c r="I44" i="2"/>
  <c r="S44" i="2"/>
  <c r="Q44" i="2"/>
  <c r="N44" i="2"/>
  <c r="AI44" i="2"/>
  <c r="M44" i="2"/>
  <c r="K44" i="2"/>
  <c r="AA44" i="2"/>
  <c r="F44" i="2"/>
  <c r="Z44" i="2"/>
  <c r="E44" i="2"/>
  <c r="V44" i="2"/>
  <c r="D44" i="2"/>
  <c r="C44" i="2"/>
  <c r="P43" i="2"/>
  <c r="P44" i="2" l="1"/>
  <c r="Y45" i="2"/>
  <c r="Q45" i="2"/>
  <c r="I45" i="2"/>
  <c r="A46" i="2"/>
  <c r="X45" i="2"/>
  <c r="H45" i="2"/>
  <c r="S45" i="2"/>
  <c r="G45" i="2"/>
  <c r="R45" i="2"/>
  <c r="E45" i="2"/>
  <c r="AA45" i="2"/>
  <c r="N45" i="2"/>
  <c r="C45" i="2"/>
  <c r="Z45" i="2"/>
  <c r="M45" i="2"/>
  <c r="B45" i="2"/>
  <c r="AB45" i="2"/>
  <c r="J45" i="2"/>
  <c r="W45" i="2"/>
  <c r="F45" i="2"/>
  <c r="V45" i="2"/>
  <c r="D45" i="2"/>
  <c r="U45" i="2"/>
  <c r="T45" i="2"/>
  <c r="AJ45" i="2"/>
  <c r="O45" i="2"/>
  <c r="AI45" i="2"/>
  <c r="L45" i="2"/>
  <c r="K45" i="2"/>
  <c r="Z46" i="2" l="1"/>
  <c r="R46" i="2"/>
  <c r="J46" i="2"/>
  <c r="B46" i="2"/>
  <c r="Y46" i="2"/>
  <c r="Q46" i="2"/>
  <c r="I46" i="2"/>
  <c r="AI46" i="2"/>
  <c r="T46" i="2"/>
  <c r="H46" i="2"/>
  <c r="V46" i="2"/>
  <c r="K46" i="2"/>
  <c r="AJ46" i="2"/>
  <c r="S46" i="2"/>
  <c r="F46" i="2"/>
  <c r="E46" i="2"/>
  <c r="M46" i="2"/>
  <c r="AB46" i="2"/>
  <c r="L46" i="2"/>
  <c r="AA46" i="2"/>
  <c r="G46" i="2"/>
  <c r="X46" i="2"/>
  <c r="D46" i="2"/>
  <c r="W46" i="2"/>
  <c r="C46" i="2"/>
  <c r="U46" i="2"/>
  <c r="O46" i="2"/>
  <c r="N46" i="2"/>
  <c r="A47" i="2"/>
  <c r="P45" i="2"/>
  <c r="AA47" i="2" l="1"/>
  <c r="S47" i="2"/>
  <c r="K47" i="2"/>
  <c r="C47" i="2"/>
  <c r="Z47" i="2"/>
  <c r="R47" i="2"/>
  <c r="J47" i="2"/>
  <c r="B47" i="2"/>
  <c r="AJ47" i="2"/>
  <c r="U47" i="2"/>
  <c r="I47" i="2"/>
  <c r="AB47" i="2"/>
  <c r="O47" i="2"/>
  <c r="D47" i="2"/>
  <c r="X47" i="2"/>
  <c r="M47" i="2"/>
  <c r="W47" i="2"/>
  <c r="L47" i="2"/>
  <c r="Q47" i="2"/>
  <c r="A48" i="2"/>
  <c r="N47" i="2"/>
  <c r="AI47" i="2"/>
  <c r="H47" i="2"/>
  <c r="G47" i="2"/>
  <c r="Y47" i="2"/>
  <c r="F47" i="2"/>
  <c r="V47" i="2"/>
  <c r="E47" i="2"/>
  <c r="T47" i="2"/>
  <c r="P46" i="2"/>
  <c r="P47" i="2" l="1"/>
  <c r="AB48" i="2"/>
  <c r="T48" i="2"/>
  <c r="L48" i="2"/>
  <c r="D48" i="2"/>
  <c r="AA48" i="2"/>
  <c r="S48" i="2"/>
  <c r="K48" i="2"/>
  <c r="C48" i="2"/>
  <c r="A49" i="2"/>
  <c r="V48" i="2"/>
  <c r="J48" i="2"/>
  <c r="U48" i="2"/>
  <c r="H48" i="2"/>
  <c r="AI48" i="2"/>
  <c r="Q48" i="2"/>
  <c r="F48" i="2"/>
  <c r="E48" i="2"/>
  <c r="Y48" i="2"/>
  <c r="G48" i="2"/>
  <c r="X48" i="2"/>
  <c r="B48" i="2"/>
  <c r="W48" i="2"/>
  <c r="R48" i="2"/>
  <c r="O48" i="2"/>
  <c r="AJ48" i="2"/>
  <c r="N48" i="2"/>
  <c r="M48" i="2"/>
  <c r="Z48" i="2"/>
  <c r="I48" i="2"/>
  <c r="P48" i="2" l="1"/>
  <c r="U49" i="2"/>
  <c r="M49" i="2"/>
  <c r="E49" i="2"/>
  <c r="AB49" i="2"/>
  <c r="T49" i="2"/>
  <c r="L49" i="2"/>
  <c r="D49" i="2"/>
  <c r="A50" i="2"/>
  <c r="W49" i="2"/>
  <c r="K49" i="2"/>
  <c r="Z49" i="2"/>
  <c r="O49" i="2"/>
  <c r="B49" i="2"/>
  <c r="X49" i="2"/>
  <c r="J49" i="2"/>
  <c r="V49" i="2"/>
  <c r="I49" i="2"/>
  <c r="AI49" i="2"/>
  <c r="N49" i="2"/>
  <c r="H49" i="2"/>
  <c r="AA49" i="2"/>
  <c r="G49" i="2"/>
  <c r="Y49" i="2"/>
  <c r="F49" i="2"/>
  <c r="S49" i="2"/>
  <c r="C49" i="2"/>
  <c r="R49" i="2"/>
  <c r="Q49" i="2"/>
  <c r="AJ49" i="2"/>
  <c r="AI50" i="2" l="1"/>
  <c r="V50" i="2"/>
  <c r="N50" i="2"/>
  <c r="F50" i="2"/>
  <c r="U50" i="2"/>
  <c r="M50" i="2"/>
  <c r="E50" i="2"/>
  <c r="A51" i="2"/>
  <c r="W50" i="2"/>
  <c r="K50" i="2"/>
  <c r="R50" i="2"/>
  <c r="G50" i="2"/>
  <c r="AA50" i="2"/>
  <c r="C50" i="2"/>
  <c r="Z50" i="2"/>
  <c r="O50" i="2"/>
  <c r="B50" i="2"/>
  <c r="S50" i="2"/>
  <c r="Q50" i="2"/>
  <c r="AJ50" i="2"/>
  <c r="L50" i="2"/>
  <c r="J50" i="2"/>
  <c r="AB50" i="2"/>
  <c r="I50" i="2"/>
  <c r="Y50" i="2"/>
  <c r="H50" i="2"/>
  <c r="X50" i="2"/>
  <c r="D50" i="2"/>
  <c r="T50" i="2"/>
  <c r="P49" i="2"/>
  <c r="P50" i="2" l="1"/>
  <c r="AJ51" i="2"/>
  <c r="W51" i="2"/>
  <c r="O51" i="2"/>
  <c r="G51" i="2"/>
  <c r="AI51" i="2"/>
  <c r="V51" i="2"/>
  <c r="N51" i="2"/>
  <c r="F51" i="2"/>
  <c r="U51" i="2"/>
  <c r="K51" i="2"/>
  <c r="X51" i="2"/>
  <c r="J51" i="2"/>
  <c r="A52" i="2"/>
  <c r="S51" i="2"/>
  <c r="H51" i="2"/>
  <c r="R51" i="2"/>
  <c r="E51" i="2"/>
  <c r="Y51" i="2"/>
  <c r="C51" i="2"/>
  <c r="T51" i="2"/>
  <c r="B51" i="2"/>
  <c r="Q51" i="2"/>
  <c r="M51" i="2"/>
  <c r="AB51" i="2"/>
  <c r="L51" i="2"/>
  <c r="AA51" i="2"/>
  <c r="I51" i="2"/>
  <c r="Z51" i="2"/>
  <c r="D51" i="2"/>
  <c r="P51" i="2" l="1"/>
  <c r="Y52" i="2"/>
  <c r="Q52" i="2"/>
  <c r="I52" i="2"/>
  <c r="A53" i="2"/>
  <c r="X52" i="2"/>
  <c r="H52" i="2"/>
  <c r="AJ52" i="2"/>
  <c r="W52" i="2"/>
  <c r="O52" i="2"/>
  <c r="G52" i="2"/>
  <c r="AA52" i="2"/>
  <c r="M52" i="2"/>
  <c r="B52" i="2"/>
  <c r="S52" i="2"/>
  <c r="D52" i="2"/>
  <c r="N52" i="2"/>
  <c r="AB52" i="2"/>
  <c r="L52" i="2"/>
  <c r="AI52" i="2"/>
  <c r="J52" i="2"/>
  <c r="F52" i="2"/>
  <c r="Z52" i="2"/>
  <c r="E52" i="2"/>
  <c r="V52" i="2"/>
  <c r="C52" i="2"/>
  <c r="U52" i="2"/>
  <c r="T52" i="2"/>
  <c r="R52" i="2"/>
  <c r="K52" i="2"/>
  <c r="Z53" i="2" l="1"/>
  <c r="R53" i="2"/>
  <c r="J53" i="2"/>
  <c r="B53" i="2"/>
  <c r="Y53" i="2"/>
  <c r="Q53" i="2"/>
  <c r="I53" i="2"/>
  <c r="A54" i="2"/>
  <c r="X53" i="2"/>
  <c r="H53" i="2"/>
  <c r="U53" i="2"/>
  <c r="G53" i="2"/>
  <c r="AI53" i="2"/>
  <c r="O53" i="2"/>
  <c r="C53" i="2"/>
  <c r="AB53" i="2"/>
  <c r="M53" i="2"/>
  <c r="AA53" i="2"/>
  <c r="L53" i="2"/>
  <c r="V53" i="2"/>
  <c r="T53" i="2"/>
  <c r="S53" i="2"/>
  <c r="N53" i="2"/>
  <c r="K53" i="2"/>
  <c r="AJ53" i="2"/>
  <c r="F53" i="2"/>
  <c r="E53" i="2"/>
  <c r="W53" i="2"/>
  <c r="D53" i="2"/>
  <c r="P52" i="2"/>
  <c r="AA54" i="2" l="1"/>
  <c r="S54" i="2"/>
  <c r="K54" i="2"/>
  <c r="C54" i="2"/>
  <c r="Z54" i="2"/>
  <c r="R54" i="2"/>
  <c r="J54" i="2"/>
  <c r="B54" i="2"/>
  <c r="Y54" i="2"/>
  <c r="Q54" i="2"/>
  <c r="I54" i="2"/>
  <c r="AJ54" i="2"/>
  <c r="O54" i="2"/>
  <c r="D54" i="2"/>
  <c r="N54" i="2"/>
  <c r="X54" i="2"/>
  <c r="L54" i="2"/>
  <c r="W54" i="2"/>
  <c r="H54" i="2"/>
  <c r="A55" i="2"/>
  <c r="M54" i="2"/>
  <c r="AI54" i="2"/>
  <c r="G54" i="2"/>
  <c r="F54" i="2"/>
  <c r="AB54" i="2"/>
  <c r="E54" i="2"/>
  <c r="V54" i="2"/>
  <c r="U54" i="2"/>
  <c r="T54" i="2"/>
  <c r="P53" i="2"/>
  <c r="P54" i="2" l="1"/>
  <c r="AB55" i="2"/>
  <c r="T55" i="2"/>
  <c r="L55" i="2"/>
  <c r="D55" i="2"/>
  <c r="AA55" i="2"/>
  <c r="S55" i="2"/>
  <c r="K55" i="2"/>
  <c r="C55" i="2"/>
  <c r="Z55" i="2"/>
  <c r="R55" i="2"/>
  <c r="J55" i="2"/>
  <c r="B55" i="2"/>
  <c r="Y55" i="2"/>
  <c r="N55" i="2"/>
  <c r="W55" i="2"/>
  <c r="I55" i="2"/>
  <c r="V55" i="2"/>
  <c r="H55" i="2"/>
  <c r="AJ55" i="2"/>
  <c r="M55" i="2"/>
  <c r="AI55" i="2"/>
  <c r="G55" i="2"/>
  <c r="E55" i="2"/>
  <c r="A56" i="2"/>
  <c r="X55" i="2"/>
  <c r="U55" i="2"/>
  <c r="Q55" i="2"/>
  <c r="O55" i="2"/>
  <c r="F55" i="2"/>
  <c r="P55" i="2" l="1"/>
  <c r="U56" i="2"/>
  <c r="M56" i="2"/>
  <c r="E56" i="2"/>
  <c r="AB56" i="2"/>
  <c r="T56" i="2"/>
  <c r="L56" i="2"/>
  <c r="D56" i="2"/>
  <c r="AA56" i="2"/>
  <c r="S56" i="2"/>
  <c r="K56" i="2"/>
  <c r="C56" i="2"/>
  <c r="A57" i="2"/>
  <c r="V56" i="2"/>
  <c r="H56" i="2"/>
  <c r="AI56" i="2"/>
  <c r="Q56" i="2"/>
  <c r="F56" i="2"/>
  <c r="B56" i="2"/>
  <c r="Y56" i="2"/>
  <c r="G56" i="2"/>
  <c r="W56" i="2"/>
  <c r="R56" i="2"/>
  <c r="I56" i="2"/>
  <c r="AJ56" i="2"/>
  <c r="Z56" i="2"/>
  <c r="X56" i="2"/>
  <c r="O56" i="2"/>
  <c r="N56" i="2"/>
  <c r="J56" i="2"/>
  <c r="AI57" i="2" l="1"/>
  <c r="V57" i="2"/>
  <c r="N57" i="2"/>
  <c r="F57" i="2"/>
  <c r="U57" i="2"/>
  <c r="M57" i="2"/>
  <c r="E57" i="2"/>
  <c r="AB57" i="2"/>
  <c r="T57" i="2"/>
  <c r="L57" i="2"/>
  <c r="D57" i="2"/>
  <c r="Z57" i="2"/>
  <c r="O57" i="2"/>
  <c r="X57" i="2"/>
  <c r="J57" i="2"/>
  <c r="W57" i="2"/>
  <c r="I57" i="2"/>
  <c r="AJ57" i="2"/>
  <c r="K57" i="2"/>
  <c r="AA57" i="2"/>
  <c r="G57" i="2"/>
  <c r="Y57" i="2"/>
  <c r="C57" i="2"/>
  <c r="B57" i="2"/>
  <c r="A58" i="2"/>
  <c r="S57" i="2"/>
  <c r="R57" i="2"/>
  <c r="Q57" i="2"/>
  <c r="H57" i="2"/>
  <c r="P56" i="2"/>
  <c r="P57" i="2" l="1"/>
  <c r="AJ58" i="2"/>
  <c r="W58" i="2"/>
  <c r="O58" i="2"/>
  <c r="G58" i="2"/>
  <c r="AI58" i="2"/>
  <c r="V58" i="2"/>
  <c r="N58" i="2"/>
  <c r="F58" i="2"/>
  <c r="U58" i="2"/>
  <c r="M58" i="2"/>
  <c r="E58" i="2"/>
  <c r="A59" i="2"/>
  <c r="S58" i="2"/>
  <c r="H58" i="2"/>
  <c r="AB58" i="2"/>
  <c r="Q58" i="2"/>
  <c r="C58" i="2"/>
  <c r="AA58" i="2"/>
  <c r="B58" i="2"/>
  <c r="T58" i="2"/>
  <c r="L58" i="2"/>
  <c r="K58" i="2"/>
  <c r="D58" i="2"/>
  <c r="Z58" i="2"/>
  <c r="Y58" i="2"/>
  <c r="X58" i="2"/>
  <c r="R58" i="2"/>
  <c r="J58" i="2"/>
  <c r="I58" i="2"/>
  <c r="A60" i="2" l="1"/>
  <c r="X59" i="2"/>
  <c r="H59" i="2"/>
  <c r="AJ59" i="2"/>
  <c r="W59" i="2"/>
  <c r="O59" i="2"/>
  <c r="G59" i="2"/>
  <c r="AI59" i="2"/>
  <c r="V59" i="2"/>
  <c r="N59" i="2"/>
  <c r="F59" i="2"/>
  <c r="Z59" i="2"/>
  <c r="L59" i="2"/>
  <c r="U59" i="2"/>
  <c r="J59" i="2"/>
  <c r="T59" i="2"/>
  <c r="I59" i="2"/>
  <c r="AB59" i="2"/>
  <c r="E59" i="2"/>
  <c r="Y59" i="2"/>
  <c r="C59" i="2"/>
  <c r="S59" i="2"/>
  <c r="B59" i="2"/>
  <c r="D59" i="2"/>
  <c r="AA59" i="2"/>
  <c r="R59" i="2"/>
  <c r="Q59" i="2"/>
  <c r="M59" i="2"/>
  <c r="K59" i="2"/>
  <c r="P58" i="2"/>
  <c r="P59" i="2" l="1"/>
  <c r="Y60" i="2"/>
  <c r="Q60" i="2"/>
  <c r="I60" i="2"/>
  <c r="A61" i="2"/>
  <c r="X60" i="2"/>
  <c r="H60" i="2"/>
  <c r="AJ60" i="2"/>
  <c r="W60" i="2"/>
  <c r="O60" i="2"/>
  <c r="G60" i="2"/>
  <c r="T60" i="2"/>
  <c r="F60" i="2"/>
  <c r="R60" i="2"/>
  <c r="D60" i="2"/>
  <c r="AB60" i="2"/>
  <c r="N60" i="2"/>
  <c r="C60" i="2"/>
  <c r="S60" i="2"/>
  <c r="AI60" i="2"/>
  <c r="L60" i="2"/>
  <c r="K60" i="2"/>
  <c r="E60" i="2"/>
  <c r="B60" i="2"/>
  <c r="AA60" i="2"/>
  <c r="Z60" i="2"/>
  <c r="V60" i="2"/>
  <c r="U60" i="2"/>
  <c r="M60" i="2"/>
  <c r="J60" i="2"/>
  <c r="Z61" i="2" l="1"/>
  <c r="R61" i="2"/>
  <c r="J61" i="2"/>
  <c r="B61" i="2"/>
  <c r="Y61" i="2"/>
  <c r="Q61" i="2"/>
  <c r="I61" i="2"/>
  <c r="A62" i="2"/>
  <c r="X61" i="2"/>
  <c r="H61" i="2"/>
  <c r="AB61" i="2"/>
  <c r="N61" i="2"/>
  <c r="C61" i="2"/>
  <c r="W61" i="2"/>
  <c r="L61" i="2"/>
  <c r="V61" i="2"/>
  <c r="K61" i="2"/>
  <c r="AA61" i="2"/>
  <c r="E61" i="2"/>
  <c r="T61" i="2"/>
  <c r="S61" i="2"/>
  <c r="AJ61" i="2"/>
  <c r="D61" i="2"/>
  <c r="AI61" i="2"/>
  <c r="U61" i="2"/>
  <c r="O61" i="2"/>
  <c r="M61" i="2"/>
  <c r="G61" i="2"/>
  <c r="F61" i="2"/>
  <c r="P60" i="2"/>
  <c r="AA62" i="2" l="1"/>
  <c r="S62" i="2"/>
  <c r="K62" i="2"/>
  <c r="C62" i="2"/>
  <c r="Z62" i="2"/>
  <c r="R62" i="2"/>
  <c r="J62" i="2"/>
  <c r="B62" i="2"/>
  <c r="Y62" i="2"/>
  <c r="Q62" i="2"/>
  <c r="I62" i="2"/>
  <c r="V62" i="2"/>
  <c r="H62" i="2"/>
  <c r="AJ62" i="2"/>
  <c r="T62" i="2"/>
  <c r="F62" i="2"/>
  <c r="AI62" i="2"/>
  <c r="E62" i="2"/>
  <c r="N62" i="2"/>
  <c r="L62" i="2"/>
  <c r="AB62" i="2"/>
  <c r="G62" i="2"/>
  <c r="A63" i="2"/>
  <c r="X62" i="2"/>
  <c r="W62" i="2"/>
  <c r="U62" i="2"/>
  <c r="O62" i="2"/>
  <c r="M62" i="2"/>
  <c r="D62" i="2"/>
  <c r="P61" i="2"/>
  <c r="P62" i="2" l="1"/>
  <c r="AB63" i="2"/>
  <c r="T63" i="2"/>
  <c r="L63" i="2"/>
  <c r="D63" i="2"/>
  <c r="AA63" i="2"/>
  <c r="S63" i="2"/>
  <c r="K63" i="2"/>
  <c r="C63" i="2"/>
  <c r="Z63" i="2"/>
  <c r="R63" i="2"/>
  <c r="J63" i="2"/>
  <c r="B63" i="2"/>
  <c r="AI63" i="2"/>
  <c r="E63" i="2"/>
  <c r="Y63" i="2"/>
  <c r="N63" i="2"/>
  <c r="X63" i="2"/>
  <c r="M63" i="2"/>
  <c r="W63" i="2"/>
  <c r="F63" i="2"/>
  <c r="U63" i="2"/>
  <c r="Q63" i="2"/>
  <c r="A64" i="2"/>
  <c r="AJ63" i="2"/>
  <c r="V63" i="2"/>
  <c r="O63" i="2"/>
  <c r="I63" i="2"/>
  <c r="H63" i="2"/>
  <c r="G63" i="2"/>
  <c r="P63" i="2" l="1"/>
  <c r="U64" i="2"/>
  <c r="M64" i="2"/>
  <c r="E64" i="2"/>
  <c r="AB64" i="2"/>
  <c r="T64" i="2"/>
  <c r="L64" i="2"/>
  <c r="D64" i="2"/>
  <c r="AA64" i="2"/>
  <c r="S64" i="2"/>
  <c r="K64" i="2"/>
  <c r="C64" i="2"/>
  <c r="X64" i="2"/>
  <c r="J64" i="2"/>
  <c r="A65" i="2"/>
  <c r="V64" i="2"/>
  <c r="H64" i="2"/>
  <c r="AJ64" i="2"/>
  <c r="R64" i="2"/>
  <c r="G64" i="2"/>
  <c r="O64" i="2"/>
  <c r="I64" i="2"/>
  <c r="Z64" i="2"/>
  <c r="F64" i="2"/>
  <c r="AI64" i="2"/>
  <c r="Y64" i="2"/>
  <c r="W64" i="2"/>
  <c r="Q64" i="2"/>
  <c r="N64" i="2"/>
  <c r="B64" i="2"/>
  <c r="AI65" i="2" l="1"/>
  <c r="V65" i="2"/>
  <c r="N65" i="2"/>
  <c r="F65" i="2"/>
  <c r="U65" i="2"/>
  <c r="M65" i="2"/>
  <c r="E65" i="2"/>
  <c r="AB65" i="2"/>
  <c r="T65" i="2"/>
  <c r="L65" i="2"/>
  <c r="D65" i="2"/>
  <c r="Q65" i="2"/>
  <c r="C65" i="2"/>
  <c r="Z65" i="2"/>
  <c r="O65" i="2"/>
  <c r="Y65" i="2"/>
  <c r="K65" i="2"/>
  <c r="W65" i="2"/>
  <c r="B65" i="2"/>
  <c r="R65" i="2"/>
  <c r="A66" i="2"/>
  <c r="AA65" i="2"/>
  <c r="X65" i="2"/>
  <c r="S65" i="2"/>
  <c r="J65" i="2"/>
  <c r="I65" i="2"/>
  <c r="H65" i="2"/>
  <c r="AJ65" i="2"/>
  <c r="G65" i="2"/>
  <c r="P64" i="2"/>
  <c r="P65" i="2" l="1"/>
  <c r="AJ66" i="2"/>
  <c r="W66" i="2"/>
  <c r="O66" i="2"/>
  <c r="G66" i="2"/>
  <c r="AI66" i="2"/>
  <c r="V66" i="2"/>
  <c r="N66" i="2"/>
  <c r="F66" i="2"/>
  <c r="U66" i="2"/>
  <c r="M66" i="2"/>
  <c r="E66" i="2"/>
  <c r="X66" i="2"/>
  <c r="J66" i="2"/>
  <c r="A67" i="2"/>
  <c r="S66" i="2"/>
  <c r="H66" i="2"/>
  <c r="R66" i="2"/>
  <c r="D66" i="2"/>
  <c r="AA66" i="2"/>
  <c r="I66" i="2"/>
  <c r="Y66" i="2"/>
  <c r="B66" i="2"/>
  <c r="T66" i="2"/>
  <c r="AB66" i="2"/>
  <c r="Z66" i="2"/>
  <c r="Q66" i="2"/>
  <c r="L66" i="2"/>
  <c r="K66" i="2"/>
  <c r="C66" i="2"/>
  <c r="P66" i="2" l="1"/>
  <c r="A68" i="2"/>
  <c r="X67" i="2"/>
  <c r="H67" i="2"/>
  <c r="AJ67" i="2"/>
  <c r="W67" i="2"/>
  <c r="O67" i="2"/>
  <c r="G67" i="2"/>
  <c r="AI67" i="2"/>
  <c r="V67" i="2"/>
  <c r="N67" i="2"/>
  <c r="F67" i="2"/>
  <c r="AB67" i="2"/>
  <c r="Q67" i="2"/>
  <c r="C67" i="2"/>
  <c r="Z67" i="2"/>
  <c r="L67" i="2"/>
  <c r="Y67" i="2"/>
  <c r="K67" i="2"/>
  <c r="M67" i="2"/>
  <c r="I67" i="2"/>
  <c r="AA67" i="2"/>
  <c r="E67" i="2"/>
  <c r="U67" i="2"/>
  <c r="T67" i="2"/>
  <c r="S67" i="2"/>
  <c r="R67" i="2"/>
  <c r="J67" i="2"/>
  <c r="D67" i="2"/>
  <c r="B67" i="2"/>
  <c r="P67" i="2" l="1"/>
  <c r="Y68" i="2"/>
  <c r="Q68" i="2"/>
  <c r="I68" i="2"/>
  <c r="A69" i="2"/>
  <c r="X68" i="2"/>
  <c r="H68" i="2"/>
  <c r="AJ68" i="2"/>
  <c r="W68" i="2"/>
  <c r="O68" i="2"/>
  <c r="G68" i="2"/>
  <c r="V68" i="2"/>
  <c r="K68" i="2"/>
  <c r="T68" i="2"/>
  <c r="F68" i="2"/>
  <c r="AI68" i="2"/>
  <c r="S68" i="2"/>
  <c r="E68" i="2"/>
  <c r="Z68" i="2"/>
  <c r="C68" i="2"/>
  <c r="R68" i="2"/>
  <c r="N68" i="2"/>
  <c r="AA68" i="2"/>
  <c r="U68" i="2"/>
  <c r="M68" i="2"/>
  <c r="L68" i="2"/>
  <c r="J68" i="2"/>
  <c r="D68" i="2"/>
  <c r="B68" i="2"/>
  <c r="AB68" i="2"/>
  <c r="Z69" i="2" l="1"/>
  <c r="R69" i="2"/>
  <c r="J69" i="2"/>
  <c r="B69" i="2"/>
  <c r="Y69" i="2"/>
  <c r="Q69" i="2"/>
  <c r="I69" i="2"/>
  <c r="A70" i="2"/>
  <c r="X69" i="2"/>
  <c r="H69" i="2"/>
  <c r="AI69" i="2"/>
  <c r="S69" i="2"/>
  <c r="E69" i="2"/>
  <c r="AB69" i="2"/>
  <c r="N69" i="2"/>
  <c r="C69" i="2"/>
  <c r="AA69" i="2"/>
  <c r="M69" i="2"/>
  <c r="L69" i="2"/>
  <c r="G69" i="2"/>
  <c r="W69" i="2"/>
  <c r="F69" i="2"/>
  <c r="V69" i="2"/>
  <c r="U69" i="2"/>
  <c r="T69" i="2"/>
  <c r="O69" i="2"/>
  <c r="K69" i="2"/>
  <c r="D69" i="2"/>
  <c r="AJ69" i="2"/>
  <c r="P68" i="2"/>
  <c r="P69" i="2" l="1"/>
  <c r="AA70" i="2"/>
  <c r="S70" i="2"/>
  <c r="K70" i="2"/>
  <c r="C70" i="2"/>
  <c r="Z70" i="2"/>
  <c r="R70" i="2"/>
  <c r="J70" i="2"/>
  <c r="B70" i="2"/>
  <c r="Y70" i="2"/>
  <c r="Q70" i="2"/>
  <c r="I70" i="2"/>
  <c r="B87" i="2" s="1"/>
  <c r="X70" i="2"/>
  <c r="M70" i="2"/>
  <c r="V70" i="2"/>
  <c r="H70" i="2"/>
  <c r="B89" i="2" s="1"/>
  <c r="U70" i="2"/>
  <c r="G70" i="2"/>
  <c r="B88" i="2" s="1"/>
  <c r="W70" i="2"/>
  <c r="D70" i="2"/>
  <c r="B84" i="2" s="1"/>
  <c r="O70" i="2"/>
  <c r="AB70" i="2"/>
  <c r="T70" i="2"/>
  <c r="N70" i="2"/>
  <c r="L70" i="2"/>
  <c r="F70" i="2"/>
  <c r="AJ70" i="2"/>
  <c r="E70" i="2"/>
  <c r="AI70" i="2"/>
  <c r="AI83" i="2" s="1"/>
  <c r="E7" i="2"/>
  <c r="E8" i="2" s="1"/>
  <c r="B75" i="2"/>
  <c r="B78" i="2"/>
  <c r="B79" i="2"/>
  <c r="AI74" i="2"/>
  <c r="B80" i="2"/>
  <c r="E13" i="2" l="1"/>
  <c r="F13" i="2" s="1"/>
  <c r="J13" i="2" s="1"/>
  <c r="E14" i="2"/>
  <c r="F14" i="2" s="1"/>
  <c r="J14" i="2" s="1"/>
  <c r="E15" i="2"/>
  <c r="F15" i="2" s="1"/>
  <c r="J15" i="2" s="1"/>
  <c r="E16" i="2"/>
  <c r="F16" i="2" s="1"/>
  <c r="J16" i="2" s="1"/>
  <c r="E17" i="2"/>
  <c r="F17" i="2" s="1"/>
  <c r="J17" i="2" s="1"/>
  <c r="E18" i="2"/>
  <c r="F18" i="2" s="1"/>
  <c r="J18" i="2" s="1"/>
  <c r="E19" i="2"/>
  <c r="F19" i="2" s="1"/>
  <c r="J19" i="2" s="1"/>
  <c r="E20" i="2"/>
  <c r="F20" i="2" s="1"/>
  <c r="J20" i="2" s="1"/>
  <c r="E21" i="2"/>
  <c r="F21" i="2" s="1"/>
  <c r="J21" i="2" s="1"/>
  <c r="E22" i="2"/>
  <c r="F22" i="2" s="1"/>
  <c r="J22" i="2" s="1"/>
  <c r="E11" i="2"/>
  <c r="E12" i="2"/>
  <c r="F12" i="2" s="1"/>
  <c r="J12" i="2" s="1"/>
  <c r="P70" i="2"/>
  <c r="B83" i="2"/>
  <c r="B85" i="2" l="1"/>
  <c r="B76" i="2"/>
  <c r="F11" i="2"/>
  <c r="B86" i="2" l="1"/>
  <c r="B77" i="2"/>
  <c r="J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B1" authorId="0" shapeId="0" xr:uid="{00000000-0006-0000-0600-000001000000}">
      <text>
        <r>
          <rPr>
            <sz val="11"/>
            <color theme="1"/>
            <rFont val="Calibri"/>
            <family val="2"/>
            <charset val="1"/>
          </rPr>
          <t>Tự sinh khi dòng có dữ liệu. Không nhập tay.</t>
        </r>
      </text>
    </comment>
    <comment ref="H1" authorId="0" shapeId="0" xr:uid="{00000000-0006-0000-0600-000002000000}">
      <text>
        <r>
          <rPr>
            <sz val="11"/>
            <color theme="1"/>
            <rFont val="Calibri"/>
            <family val="2"/>
            <charset val="1"/>
          </rPr>
          <t>Tự tính từ Work report theo WL ID.</t>
        </r>
      </text>
    </comment>
    <comment ref="I1" authorId="0" shapeId="0" xr:uid="{00000000-0006-0000-0600-000003000000}">
      <text>
        <r>
          <rPr>
            <sz val="11"/>
            <color theme="1"/>
            <rFont val="Calibri"/>
            <family val="2"/>
            <charset val="1"/>
          </rPr>
          <t>Lấy Completion % mới nhất từ Work report.</t>
        </r>
      </text>
    </comment>
    <comment ref="J1" authorId="0" shapeId="0" xr:uid="{00000000-0006-0000-0600-000004000000}">
      <text>
        <r>
          <rPr>
            <sz val="11"/>
            <color theme="1"/>
            <rFont val="Calibri"/>
            <family val="2"/>
            <charset val="1"/>
          </rPr>
          <t>Ngày cập nhật gần nhất trong Work report.</t>
        </r>
      </text>
    </comment>
    <comment ref="K1" authorId="0" shapeId="0" xr:uid="{00000000-0006-0000-0600-000005000000}">
      <text>
        <r>
          <rPr>
            <sz val="11"/>
            <color theme="1"/>
            <rFont val="Calibri"/>
            <family val="2"/>
            <charset val="1"/>
          </rPr>
          <t>Lấy Note mới nhất từ Work report.</t>
        </r>
      </text>
    </comment>
    <comment ref="L1" authorId="0" shapeId="0" xr:uid="{00000000-0006-0000-0600-000006000000}">
      <text>
        <r>
          <rPr>
            <sz val="11"/>
            <color theme="1"/>
            <rFont val="Calibri"/>
            <family val="2"/>
            <charset val="1"/>
          </rPr>
          <t>Tổng Actual time của tất cả dòng Work report có cùng WL ID.</t>
        </r>
      </text>
    </comment>
    <comment ref="M1" authorId="0" shapeId="0" xr:uid="{00000000-0006-0000-0600-000007000000}">
      <text>
        <r>
          <rPr>
            <sz val="11"/>
            <color theme="1"/>
            <rFont val="Calibri"/>
            <family val="2"/>
            <charset val="1"/>
          </rPr>
          <t>Tự điền khi Progress % đạt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GPT</author>
  </authors>
  <commentList>
    <comment ref="C1" authorId="0" shapeId="0" xr:uid="{00000000-0006-0000-0B00-000001000000}">
      <text>
        <r>
          <rPr>
            <sz val="11"/>
            <color theme="1"/>
            <rFont val="Calibri"/>
            <family val="2"/>
            <charset val="1"/>
          </rPr>
          <t>System area: auto-generated from Work report helper index (AA). Keep locked.</t>
        </r>
      </text>
    </comment>
    <comment ref="K1" authorId="0" shapeId="0" xr:uid="{00000000-0006-0000-0B00-000002000000}">
      <text>
        <r>
          <rPr>
            <sz val="11"/>
            <color theme="1"/>
            <rFont val="Calibri"/>
            <family val="2"/>
            <charset val="1"/>
          </rPr>
          <t>Manual input area: employees type here.</t>
        </r>
      </text>
    </comment>
    <comment ref="O1" authorId="0" shapeId="0" xr:uid="{00000000-0006-0000-0B00-000003000000}">
      <text>
        <r>
          <rPr>
            <sz val="11"/>
            <color theme="1"/>
            <rFont val="Calibri"/>
            <family val="2"/>
            <charset val="1"/>
          </rPr>
          <t>Final view combines system result first, then manual input.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1" authorId="0" shapeId="0" xr:uid="{00000000-0006-0000-0900-000001000000}">
      <text>
        <r>
          <rPr>
            <sz val="11"/>
            <color theme="1"/>
            <rFont val="Calibri"/>
            <family val="2"/>
            <charset val="1"/>
          </rPr>
          <t>Enter requested paid time in decimal hours, e.g. 8 or 7.5.</t>
        </r>
      </text>
    </comment>
    <comment ref="H1" authorId="0" shapeId="0" xr:uid="{00000000-0006-0000-0900-000002000000}">
      <text>
        <r>
          <rPr>
            <sz val="11"/>
            <color theme="1"/>
            <rFont val="Calibri"/>
            <family val="2"/>
            <charset val="1"/>
          </rPr>
          <t>Optional override. Leave blank to approve the requested minutes from column D.</t>
        </r>
      </text>
    </comment>
    <comment ref="O2" authorId="0" shapeId="0" xr:uid="{00000000-0006-0000-0900-000003000000}">
      <text>
        <r>
          <rPr>
            <sz val="11"/>
            <color theme="1"/>
            <rFont val="Calibri"/>
            <family val="2"/>
            <charset val="1"/>
          </rPr>
          <t>Control cell used to convert approved hours into approved days.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<sst xmlns="http://schemas.openxmlformats.org/spreadsheetml/2006/main" count="679" uniqueCount="560">
  <si>
    <t>Go to</t>
  </si>
  <si>
    <t>Summary</t>
  </si>
  <si>
    <t>Payments</t>
  </si>
  <si>
    <t>Guide</t>
  </si>
  <si>
    <t>Task Library</t>
  </si>
  <si>
    <t>Work list</t>
  </si>
  <si>
    <t>Work report</t>
  </si>
  <si>
    <t>Work rules</t>
  </si>
  <si>
    <t>Missing Tasks</t>
  </si>
  <si>
    <t>Time check for tasks</t>
  </si>
  <si>
    <t>Customers</t>
  </si>
  <si>
    <t>Messages</t>
  </si>
  <si>
    <t>Password</t>
  </si>
  <si>
    <t>Others</t>
  </si>
  <si>
    <t>Test cases</t>
  </si>
  <si>
    <t>Vacation, holiday, illness</t>
  </si>
  <si>
    <t>Name</t>
  </si>
  <si>
    <t>Pay type</t>
  </si>
  <si>
    <t>Hourly</t>
  </si>
  <si>
    <t>Email (Company)</t>
  </si>
  <si>
    <t>Drive-link-1</t>
  </si>
  <si>
    <t>Total tasks</t>
  </si>
  <si>
    <t>Not started</t>
  </si>
  <si>
    <t>From date</t>
  </si>
  <si>
    <t>Hourly rate (/h)</t>
  </si>
  <si>
    <t>Email (Google)</t>
  </si>
  <si>
    <t>Drive-link-2</t>
  </si>
  <si>
    <t>Completed</t>
  </si>
  <si>
    <t>In progress</t>
  </si>
  <si>
    <t>To date</t>
  </si>
  <si>
    <t>Monthly salary</t>
  </si>
  <si>
    <t>Mobil (Company)</t>
  </si>
  <si>
    <t>Drive-link-3</t>
  </si>
  <si>
    <t>Open tasks</t>
  </si>
  <si>
    <t>Due in next 3 days</t>
  </si>
  <si>
    <t>Selected year</t>
  </si>
  <si>
    <t>BonusM %</t>
  </si>
  <si>
    <t>Max hours / month</t>
  </si>
  <si>
    <t>Drive-link-4</t>
  </si>
  <si>
    <t>Blocked</t>
  </si>
  <si>
    <t>Open tasks without due date</t>
  </si>
  <si>
    <t>BonusA %</t>
  </si>
  <si>
    <t>Overdue</t>
  </si>
  <si>
    <t>Open tasks without next action</t>
  </si>
  <si>
    <t>End month</t>
  </si>
  <si>
    <t>BonusT %</t>
  </si>
  <si>
    <t>Total actual time (min)</t>
  </si>
  <si>
    <t>Avg progress of open tasks</t>
  </si>
  <si>
    <t>Total actual time (h)</t>
  </si>
  <si>
    <t>Completion rate</t>
  </si>
  <si>
    <t>Month</t>
  </si>
  <si>
    <t>Lines</t>
  </si>
  <si>
    <t>Hours (credited – quality based)</t>
  </si>
  <si>
    <t>Salary (calc)</t>
  </si>
  <si>
    <t>Bonus (calc)</t>
  </si>
  <si>
    <t>Total (calc)</t>
  </si>
  <si>
    <t>Salary paid</t>
  </si>
  <si>
    <t>Bonus paid</t>
  </si>
  <si>
    <t>Money received</t>
  </si>
  <si>
    <t>Δ (recv-calc)</t>
  </si>
  <si>
    <t>Work hours (real)</t>
  </si>
  <si>
    <t>Learn hours</t>
  </si>
  <si>
    <t>Δ hours (real - credited)</t>
  </si>
  <si>
    <t xml:space="preserve">Value by real hours </t>
  </si>
  <si>
    <t xml:space="preserve">Support cost </t>
  </si>
  <si>
    <t>Efficiency (%)</t>
  </si>
  <si>
    <t>Δ time (credited vs expected) [Monthly]</t>
  </si>
  <si>
    <t>Mth 2–3d: Videos</t>
  </si>
  <si>
    <t>Mth 2–3d: Min</t>
  </si>
  <si>
    <t>Rpt ≥5: Videos</t>
  </si>
  <si>
    <t>Rpt ≥5: Min</t>
  </si>
  <si>
    <t>Aprv. Time ≥5</t>
  </si>
  <si>
    <t>TC↓: Videos</t>
  </si>
  <si>
    <t>TC↓: Min</t>
  </si>
  <si>
    <t>Aprv. Time low</t>
  </si>
  <si>
    <t>TC↑: Videos</t>
  </si>
  <si>
    <t>TC↑: Min</t>
  </si>
  <si>
    <t>Aprv. Time hig</t>
  </si>
  <si>
    <t>Work speed</t>
  </si>
  <si>
    <t>Quality</t>
  </si>
  <si>
    <t>Learning ability</t>
  </si>
  <si>
    <t>Adherence to deadlines</t>
  </si>
  <si>
    <t>Initiative</t>
  </si>
  <si>
    <t>Total score</t>
  </si>
  <si>
    <t>Video Δ (M-I)</t>
  </si>
  <si>
    <t>Messages Net (min)</t>
  </si>
  <si>
    <t>TỔNG THEO NĂM (năm chọn ở B6)</t>
  </si>
  <si>
    <t>Total hours (year)</t>
  </si>
  <si>
    <t>Salary calc (year)</t>
  </si>
  <si>
    <t>Bonus calc (year)</t>
  </si>
  <si>
    <t>Total calc (year)</t>
  </si>
  <si>
    <t>Money received (year)</t>
  </si>
  <si>
    <t>Salary paid (year)</t>
  </si>
  <si>
    <t>Bonus paid (year)</t>
  </si>
  <si>
    <t>TỔNG TỪ LÚC BẮT ĐẦU</t>
  </si>
  <si>
    <t>Total hours (all)</t>
  </si>
  <si>
    <t>Salary calc (all)</t>
  </si>
  <si>
    <t>Bonus calc (all)</t>
  </si>
  <si>
    <t>Total calc (all)</t>
  </si>
  <si>
    <t>Money received (all)</t>
  </si>
  <si>
    <t>Salary paid (all)</t>
  </si>
  <si>
    <t>Bonus paid (all)</t>
  </si>
  <si>
    <t>Type*</t>
  </si>
  <si>
    <t>Amount *</t>
  </si>
  <si>
    <t>Notes</t>
  </si>
  <si>
    <t>EmployeeID (auto)</t>
  </si>
  <si>
    <t>Tên NV (auto)</t>
  </si>
  <si>
    <t>HƯỚNG DẪN SỬ DỤNG  HR SYSTEM</t>
  </si>
  <si>
    <t>Mục tiêu</t>
  </si>
  <si>
    <t>File này dùng để ghi nhận công việc hằng ngày theo Task ID, tự động tổng hợp giờ – hiệu suất – chi phí hỗ trợ và theo dõi thanh toán.</t>
  </si>
  <si>
    <t xml:space="preserve">Office </t>
  </si>
  <si>
    <t>Hệ thống HR-SYS được thiết kế để hoạt động ổn định trên Microsoft Excel 2021 trở lên.
Trong trường hợp sử dụng phiên bản cũ hơn, vui lòng nâng cấp trước khi sử dụng để đảm bảo hệ thống hoạt động đầy đủ và ổn định.
Chi phí nâng cấp có thể đề xuất công ty hỗ trợ và sẽ được xem xét, phê duyệt trước khi mua.</t>
  </si>
  <si>
    <t>Quy tắc chung (áp dụng cho mọi người)</t>
  </si>
  <si>
    <t>Bước 1: Điền ngày (cột A).
Bước 2: Nhập Task ID (cột B – No), và Quantity nếu số lượng &gt;1
Bước 3: Nhập thời gian thực (phút) ở cột G.
Bước 4: Nếu task chưa hoàn thành 100% → điền % ở cột J (ví dụ 50 = 50%).
Bước 5: Ghi chú cột L, cột M chỉ bắt buộc cho task yêu cầu video; các task không yêu cầu video có thể để trống
Lưu ý: Đảm bảo cột A (Ngày) được điền đúng định dạng để hệ thống tự động tổng hợp vào sheet Summary.</t>
  </si>
  <si>
    <t>• Nhập thời gian thực tế thực hiện (tính theo PHÚT) vào cột G
• 60 phút = 1 giờ.
• Nếu làm 1h20 → nhập 80.</t>
  </si>
  <si>
    <t xml:space="preserve">• Ưu tiên đúng – đủ – sạch hơn là làm nhiều.
• Nếu không chắc Task ID → tra Task library/Guide trước, rồi mới hỏi quản lý.
• Không được “tách nhỏ” task để làm đẹp số liệu.
• Task 1001 (Học &amp; Tìm hiểu): công ty sẽ xem xét hỗ trợ tùy theo giá trị.
BẮT BUỘC: có link tài liệu + note tóm tắt + video minh họa/tóm tắt ngắn theo Work rules.
• Task 2001 (Việc mới): dùng khi công việc chưa có trong Task library, Nếu công việc mất 60 phút, thì cần nhập: Quantity = 60, Actual time (min) = 60
BẮT BUỘC: 
có link tài liệu + note tóm tắt + điền + video minh họa + Video duration (min)” ở cột M (tính theo phút)
Nếu có nhiều video cho 1 task: điền tổng số phút (cộng tất cả video)
Thiếu video/link hoặc link không mở được → giờ của Task 2001 KHÔNG được ghi nhận (credited = 0) </t>
  </si>
  <si>
    <t>• Không ra tên task/nội dung: kiểm tra No có đúng số không.
• #WERT!/ #REF!: không tự sửa công thức, báo quản lý.
• Lỗi còn lại: không tự sửa công thức, báo quản lý.
• Summary lệch: thường do nhập phút sai (nhập giờ) hoặc nhập No=1001 dạng chữ.
• Cột Customer dành riêng cho bộ phận quản lý khách hàng IT. Các nhân sự làm việc theo site (như nhadat.de, vietnam-work.com) không bắt buộc điền hoặc chỉ điền theo hướng dẫn riêng của quản lý trực tiếp
• Để tìm kiếm Task nhanh trong sheet Task library, hãy nhấn Ctrl + F.</t>
  </si>
  <si>
    <t>• Các sheet màu đỏ và cột màu xanh lá cây chứa công thức tính toán và danh mục chuẩn nên đã được khóa để bảo vệ dữ liệu hệ thống. 
• Nhân viên chỉ nhập liệu vào các vùng cho phép</t>
  </si>
  <si>
    <t>Nếu test chức năng mới hoặc logic phức tạp:
• tester nên tạo test case document
• lưu trên Google Docs hoặc Google Sheets
• và ghi link vào sheet Test cases
Mục tiêu:
• giúp người khác hiểu logic test
• dễ kiểm tra lại sau này
• giảm số lượng video cần quay.</t>
  </si>
  <si>
    <t>Không cần quay video cho tất cả test case.
Chỉ cần quay:
• happy case (case chính)
• bug quan trọng
• trường hợp logic đặc biệt
Các test case còn lại có thể mô tả trong document test case.</t>
  </si>
  <si>
    <t>Work list (chỉ dùng khi cần) Dùng để quản lý những việc CHƯA XONG và cần theo dõi tiếp
Chỉ khi có 1 trong 3 điều sau mới tạo work list:
1. Việc chưa xong trong ngày và phải làm tiếp
2. Việc có deadline cụ thể
3. Việc có nhiều bước, không thể làm xong trong một lần
Nguyên tắc bắt buộc
Nếu công việc đã có trong Work list → BẮT BUỘC phải nhập WL ID vào cột V (Work report)
Tham khảo 22 (Work rules)</t>
  </si>
  <si>
    <t>Dành cho quản lý (Admin)</t>
  </si>
  <si>
    <t>• EmployeeID / Tên NV / Bộ phận / Project mặc định.
• Chọn Pay type: Hourly hoặc Monthly.
• Hourly: điền Hourly rate (€/h).
• Monthly: điền Monthly salary (€/month).</t>
  </si>
  <si>
    <t>• Mỗi task có 1 ID duy nhất.
• “Standard time (phút)” là mốc tham chiếu.
• Không đổi ID đã dùng.
• Thêm task mới: thêm dòng mới, đặt ID tiếp theo.</t>
  </si>
  <si>
    <t>• Date | Type (Salary/Bonus/Other) | Amount.
• Summary tự cộng theo tháng.
• Trả nhiều lần → nhập nhiều dòng.</t>
  </si>
  <si>
    <t>Các cột chính:
• C: Hours (credited) = giờ quy đổi theo %done, loại 1001.
• K: Work hours (real) = giờ thực (loại 1001).
• L: Learn hours = giờ học (1001).
• M: Δ hours = (K+L) - C.
• N: Value by real hours = (K+L) × rate.
• O: Support cost = Value - (C × rate).
• P: Efficiency = C/(K+L).</t>
  </si>
  <si>
    <t>Note</t>
  </si>
  <si>
    <t>The company reserves the right to review and adjust standard task times in the future if necessary, in order to improve accuracy and fairness.</t>
  </si>
  <si>
    <t>HƯỚNG DẪN SỬ DỤNG CÒN LẠI</t>
  </si>
  <si>
    <t>ShareX – Quay video &amp; upload (bắt buộc khi HR_SYS yêu cầu)</t>
  </si>
  <si>
    <t>Tải và cài đặt ShareX:
• https://getsharex.com
• Tải và cài đặt như các phần mềm thông thường.
• Không cần đăng nhập tài khoản.</t>
  </si>
  <si>
    <t>⚙️ Bật thu âm khi quay màn hình (bắt buộc làm 1 lần)
Sau khi cài ShareX, cần bật thu âm như sau:
• Aufgabeneinstellungen (Task settings)
• Bildschirmzeichner (Screen recorder)
• Bildschirmaufzeichnungsoptionen (Screen recording options)
• Audioquelle (Audio source) → chọn Microphone (Realtek/USB/Headset…)
• OK
👉 Nếu không chọn Microphone, video sẽ không có tiếng.</t>
  </si>
  <si>
    <t>⚙️ Tối ưu dung lượng video + cài FFmpeg (khuyến nghị làm 1 lần)
Mục tiêu: video nhẹ nhưng vẫn nhìn rõ thao tác.
• Mở: Task settings → Screen recorder → Screen recording options
• Nếu ShareX hỏi cài “FFmpeg” → bấm Herunterladen/Download để cài (để nén video)
• Video settings:
  - Codec: H.264 / x264
  - FPS: 10 hoặc 15
  - CRF (Quality): 28–30 (số càng cao → file càng nhẹ)
• Audio settings: chọn Microphone</t>
  </si>
  <si>
    <t>Lưu &amp; lấy file video đã quay:
• Khi bấm Stop, ShareX tự lưu video dạng .mp4
• Trong ShareX: chuột phải vào file → Im Ordner anzeigen (Show in folder)
• (Thư mục lưu có thể khác nhau tuỳ cấu hình, nên luôn dùng “Show in folder” để chắc chắn.)</t>
  </si>
  <si>
    <t>Tự động đồng bộ video lên Google Drive (khuyến nghị):
Cách hiệu quả nhất: dùng Google Drive for Desktop (Stream files).
• Cài Google Drive for Desktop → chọn Stream files
• ShareX → Anwendungseinstellungen (Application settings) → Pfade (Paths)
• Bật Use custom screenshots folder
• Chọn thư mục nằm trong ổ Google Drive của công ty: N3 (Summary)
Kết quả: dừng quay xong → file lưu thẳng vào Drive và tự upload.</t>
  </si>
  <si>
    <t>Đặt tên file video tự động (bắt buộc):
• ShareX → Pfade (Paths) → Filename pattern: %username_%d.%mo.%Y_2001_
• Ngay sau khi quay xong: nhấn F2 để thêm nội dung ngắn miêu tả
  Ví dụ: Thong_02.03.2026_2001_VerifyBug971.mp4
(Đổi tên ngay sau khi dừng quay, trước khi file kịp đồng bộ lên Drive.)</t>
  </si>
  <si>
    <t>Khuyến nghị (để dễ duyệt &amp; tiết kiệm dung lượng):
• Video chỉ cần đủ nhìn rõ thao tác, không cần chất lượng cao
• Ưu tiên video ngắn, dưới 60 phút (quá dài thì chia nhỏ)
• Trước khi quay thật: test 5 giây để chắc chắn Microphone hoạt động.</t>
  </si>
  <si>
    <t>Lưu ý bảo mật khi quay màn hình:
• Không để lộ password / thông tin nhạy cảm trên màn hình đang quay.
• Khuyến nghị dùng màn hình thứ 2 để mở dữ liệu nhạy cảm và chỉ quay màn hình 1.
• Khi bắt buộc phải thao tác với dữ liệu nhạy cảm: tạm dừng quay hoặc che/đổi sang màn hình không quay.</t>
  </si>
  <si>
    <t>Google Drive for Desktop – Cài đặt để KHÔNG đầy dung lượng máy (BẮT BUỘC)</t>
  </si>
  <si>
    <t>Mục tiêu: Video vẫn được lưu đúng vào Drive-link-1, nhưng ổ cứng máy không bị đầy vì tải/sync nhầm toàn bộ dữ liệu về máy.</t>
  </si>
  <si>
    <t>Chọn đúng chế độ: Stream files (không dùng Mirror)
Khi cài Google Drive for Desktop, bắt buộc chọn “Stream files”.
Không chọn “Mirror files” vì chế độ Mirror sẽ lưu file offline trên máy và rất dễ làm đầy dung lượng.</t>
  </si>
  <si>
    <t>Không bật “Available offline / Offline access” cho thư mục video
Nếu đang dùng Stream files, chỉ nên xem video trực tiếp trên Drive.
Không bật “Available offline” cho thư mục video (nếu bật offline thì máy sẽ tải video về và tốn dung lượng).</t>
  </si>
  <si>
    <t>Quay video “lưu thẳng” vào Drive-link-1
Cấu hình ShareX lưu video trực tiếp vào Drive-link-1 trên ổ Google Drive của công ty (theo Guide – phần (6)). 
Kết quả: dừng quay xong → file nằm trên Drive và tự upload, không cần copy qua lại.</t>
  </si>
  <si>
    <t>Quy tắc xóa để tránh mất dữ liệu
Nếu file đang nằm trong thư mục/ổ Google Drive của công ty: xóa trên máy = xóa trên Drive (vì đây là thư mục đồng bộ).
✅ Vì vậy: không tự ý xóa video trong Drive-link-1 để “dọn máy”.
Muốn dọn dung lượng máy đúng cách:
Tắt “Available offline” (nếu lỡ bật).
Hoặc xóa bản copy ở Desktop/Downloads (nếu bạn có tải xuống riêng), còn file gốc trong Drive-link-1 vẫn giữ nguyên.</t>
  </si>
  <si>
    <t>Nếu máy vẫn tăng dung lượng bất thường (tự kiểm tra 3 bước)
Kiểm tra Google Drive for Desktop có đang ở Stream files hay bị đặt nhầm Mirror.
Kiểm tra thư mục video có bị bật Offline/Available offline hay không → tắt đi.
Drive for Desktop có thể dùng cache tạm khi stream (bình thường). Nếu cache/offline files phình to:
Mở Google Drive for Desktop (icon ở taskbar) → Settings/Preferences để kiểm tra phần Offline/Storage và xử lý theo tùy chọn của ứng dụng.
Nếu vẫn không tự xử lý được: chụp ảnh màn hình phần Settings của Drive for Desktop và gửi kèm (để được hỗ trợ đúng 1 lần).</t>
  </si>
  <si>
    <t>Nếu máy bị đầy dung lượng do cài sai (Mirror/offline), nhân viên tự kiểm tra theo mục này trước khi hỏi.</t>
  </si>
  <si>
    <t>Chi tiết:
Tạo folder cố định để chứa FFmpeg (khuyến nghị):
C:\Tools\Captura\ffmpeg\
Copy ffmpeg.exe vào folder đó
Mở Captura → vào Configure → FFmpeg
Ở “FFmpeg folder / path”: trỏ tới folder chứa ffmpeg.exe (vd: C:\Tools\Captura\ffmpeg\)
Captura chỉ cần trỏ tới folder chứa FFmpeg.
(Nếu Captura hiện pop-up “Download FFmpeg”):
Vì mình đã có ffmpeg.exe nội bộ rồi, bạn có thể Cancel/Close pop-up và làm theo bước trỏ đường dẫn ở trên.
Captura sẽ tự nhắc tải FFmpeg nếu máy chưa có.</t>
  </si>
  <si>
    <t>Thiết lập nơi lưu file video (để không auto upload nhầm lên Drive công ty)
Mục tiêu: Captura dùng cho ngoài HR-SYS, nên output để Local (không nằm trong thư mục đồng bộ Google Drive/OneDrive).
Gợi ý cấu hình:
Output folder:
C:\Users\&lt;username&gt;\Videos\Captura\ hoặc D:\Recordings\Captura\
Tránh chọn đường dẫn kiểu:
...\Google Drive\... hoặc ...\OneDrive\... (vì dễ auto sync lên cloud)
Test nhanh sau cài (30 giây):
Chọn Capture: Screen (hoặc Region)
Bấm Record → quay 5–10 giây → Stop
Mở folder Output → kiểm tra file video có phát được</t>
  </si>
  <si>
    <t>Mobile Screen Recording (Chuẩn quay màn hình trên điện thoại)</t>
  </si>
  <si>
    <t>Mục tiêu: Khi làm task trên điện thoại, mọi người vẫn phải có video bằng chứng và upload đúng Drive-link-1 giống như quay trên PC.</t>
  </si>
  <si>
    <t>iPhone (iOS) – BẮT BUỘC dùng Screen Recording (có sẵn)
Mở Control Center → bấm Screen Recording để quay.
Video sẽ tự lưu trong Photos.</t>
  </si>
  <si>
    <t>Android – Ưu tiên dùng Screen record (có sẵn)
Vuốt xuống Quick Settings → bấm Screen record / Screen recorder để quay.
Video sẽ lưu trong Gallery/Photos.
Trường hợp Android không có Screen record: dùng AZ Screen Recorder (chỉ cài từ Google Play), không tải APK ngoài.</t>
  </si>
  <si>
    <t>Mobile Backup (Khuyến nghị) – iCloud / Google Photos</t>
  </si>
  <si>
    <t>Để tiết kiệm thời gian upload video khi làm việc trên điện thoại, nên bật backup tự động ảnh và video trên thiết bị. Khi đó các video quay màn hình sẽ tự động được lưu lên cloud, và có thể copy sang Drive-link-1 nhanh hơn.</t>
  </si>
  <si>
    <t>iPhone – bật iCloud Photos
Vào Settings (Cài đặt)
Chọn Apple ID → iCloud → Photos
Bật Sync this iPhone / iCloud Photos</t>
  </si>
  <si>
    <t>Android / iPhone – bật Google Photos Backup
Mở Google Photos
Vào Profile icon → Photos settings
Chọn Backup
Bật Backup
Sau khi bật, ảnh và video sẽ tự động được lưu vào Google Photos (Google account).
Google Photos chỉ là nơi lưu tạm để thuận tiện truy cập video từ máy tính.</t>
  </si>
  <si>
    <t>Lưu ý quan trọng cho HR-SYS:
Backup cloud chỉ giúp lưu trữ tạm và truy cập nhanh hơn.
Các video thuộc Task 1001 / Task 2001 / Missing tasks / Time check for tasks
vẫn phải được copy/upload vào Drive-link-1 (Summary → ô N3).</t>
  </si>
  <si>
    <t>Lợi ích:
Không cần cắm cáp hoặc chuyển file thủ công.
Có thể mở video từ máy tính và copy sang Drive-link-1 nhanh chóng.
Giảm rủi ro mất dữ liệu nếu điện thoại gặp sự cố.</t>
  </si>
  <si>
    <t>MẸO HIỂN THỊ SHEET</t>
  </si>
  <si>
    <t>Hiển thị đầy đủ các Tab (Tab-Leiste optimieren):
Cách làm: Đưa chuột vào dấu 3 chấm dọc $(\vdots)$ giữa các Tab sheet và thanh cuộn ngang. 
Khi chuột hiện mũi tên hai đầu $(\leftrightarrow)$, hãy kéo nó sang bên phải.
Tác dụng: Giúp hiển thị đủ sheet công việc trên màn hình.</t>
  </si>
  <si>
    <t>Sử dụng Ctrl + Page Up / Ctrl + Page Down để lướt qua các Sheet mà không cần dùng chuột.</t>
  </si>
  <si>
    <t xml:space="preserve">SETUP – Quản lý điền 1 lần trước khi gửi nhân viên </t>
  </si>
  <si>
    <t>A – Valuable (New/Improvement)</t>
  </si>
  <si>
    <t>EmployeeID</t>
  </si>
  <si>
    <t>B – Normal (Clarification)</t>
  </si>
  <si>
    <t>Employee name</t>
  </si>
  <si>
    <t>C – Low value (Already documented / not followed process)</t>
  </si>
  <si>
    <t>Department</t>
  </si>
  <si>
    <t>Company</t>
  </si>
  <si>
    <t>Hung IT/GM</t>
  </si>
  <si>
    <t>Email (private)</t>
  </si>
  <si>
    <t>Mobil (private)</t>
  </si>
  <si>
    <t>Address</t>
  </si>
  <si>
    <t>have to choose (Summary)</t>
  </si>
  <si>
    <t>Max hours/month</t>
  </si>
  <si>
    <t>Entry date</t>
  </si>
  <si>
    <t>Holidays/Year</t>
  </si>
  <si>
    <t>Working days</t>
  </si>
  <si>
    <t>Exit date</t>
  </si>
  <si>
    <t>Hardware/PC ID</t>
  </si>
  <si>
    <t>Bank Name</t>
  </si>
  <si>
    <t>IBAN/Account Number</t>
  </si>
  <si>
    <t>BIC/Swift Code</t>
  </si>
  <si>
    <t xml:space="preserve">Mitarbeiter </t>
  </si>
  <si>
    <t>Task name</t>
  </si>
  <si>
    <t>Description</t>
  </si>
  <si>
    <t>Std time (min)</t>
  </si>
  <si>
    <t>Link template</t>
  </si>
  <si>
    <t>Học &amp; Tìm hiểu</t>
  </si>
  <si>
    <t>Việc mới</t>
  </si>
  <si>
    <t>WL ID</t>
  </si>
  <si>
    <t>Title</t>
  </si>
  <si>
    <t>Customer</t>
  </si>
  <si>
    <t>Priority</t>
  </si>
  <si>
    <t>Due date</t>
  </si>
  <si>
    <t>Status</t>
  </si>
  <si>
    <t>Progress %</t>
  </si>
  <si>
    <t>Last update</t>
  </si>
  <si>
    <t>Reason / next action</t>
  </si>
  <si>
    <t>Completed date</t>
  </si>
  <si>
    <t>WL serial (hidden)</t>
  </si>
  <si>
    <t>Open rank (hidden)</t>
  </si>
  <si>
    <t>Open WL IDs (hidden)</t>
  </si>
  <si>
    <t>Task ID</t>
  </si>
  <si>
    <t>Actual time (min)</t>
  </si>
  <si>
    <t>Delta (min)</t>
  </si>
  <si>
    <t>Credited time (min)</t>
  </si>
  <si>
    <t>Completion %</t>
  </si>
  <si>
    <t>Std time issue?</t>
  </si>
  <si>
    <t>Number of videos recorded</t>
  </si>
  <si>
    <t>Video duration (min)</t>
  </si>
  <si>
    <t>Time difference</t>
  </si>
  <si>
    <t>Video type</t>
  </si>
  <si>
    <t>Link</t>
  </si>
  <si>
    <t>Task name 2001, 2002</t>
  </si>
  <si>
    <t>Description 2001, 2002</t>
  </si>
  <si>
    <t>Rating</t>
  </si>
  <si>
    <t>WL ID (type/paste; dropdown = open tasks)</t>
  </si>
  <si>
    <t>Drive check (Drive-link-1 / N3)</t>
  </si>
  <si>
    <t>Helper key</t>
  </si>
  <si>
    <t>Helper total count</t>
  </si>
  <si>
    <t>Helper running count</t>
  </si>
  <si>
    <t>Helper output index</t>
  </si>
  <si>
    <t>Start work 1</t>
  </si>
  <si>
    <t>Start lunch</t>
  </si>
  <si>
    <t>Start work 2</t>
  </si>
  <si>
    <t>Start afternoon break</t>
  </si>
  <si>
    <t>Start work 3</t>
  </si>
  <si>
    <t>End workday</t>
  </si>
  <si>
    <t>Work report total (min)</t>
  </si>
  <si>
    <t>Actual worked (min)</t>
  </si>
  <si>
    <t>Explanation of delta</t>
  </si>
  <si>
    <t>Approval status</t>
  </si>
  <si>
    <t>Approved delta -&gt; Summary C (min)</t>
  </si>
  <si>
    <t>Type</t>
  </si>
  <si>
    <t>Requested hours</t>
  </si>
  <si>
    <t>Requested minutes (auto)</t>
  </si>
  <si>
    <t>Reason / Note</t>
  </si>
  <si>
    <t>Evidence / Link</t>
  </si>
  <si>
    <t>Approved minutes (override)</t>
  </si>
  <si>
    <t>Approved hours</t>
  </si>
  <si>
    <t>Approval note</t>
  </si>
  <si>
    <t>Summary add (min)</t>
  </si>
  <si>
    <t>Money (€)</t>
  </si>
  <si>
    <t>Approved summary</t>
  </si>
  <si>
    <t>Hours per paid day</t>
  </si>
  <si>
    <t>Days</t>
  </si>
  <si>
    <t>Hours</t>
  </si>
  <si>
    <t>Vacation</t>
  </si>
  <si>
    <t>Holiday</t>
  </si>
  <si>
    <t>Illness</t>
  </si>
  <si>
    <t>Total</t>
  </si>
  <si>
    <t>Tip: if Status = Approved and H is empty, K will use requested minutes from column D.</t>
  </si>
  <si>
    <t>No</t>
  </si>
  <si>
    <t>Titel</t>
  </si>
  <si>
    <t>Báo cáo công việc cuối ngày</t>
  </si>
  <si>
    <t>a) Vào cuối ngày làm việc, nếu trong ngày có phát sinh công việc, vui lòng gửi báo cáo công việc (HR_SYS) để công ty tiện theo dõi và hỗ trợ khi cần.
b) Mỗi task phải có đủ thông tin để người khác hiểu và kiểm tra lại (link, ghi chú,…). Nếu thiếu thông tin, task được xem như chưa báo cáo.
c) Không được đổi tên hoặc thêm ngày tháng vào file HR-SYS
d) Trong quá trình làm việc, công ty có thể gửi lại bản cập nhật của hệ thống sau khi đã kiểm tra, chỉnh sửa hoặc bổ sung dữ liệu.
e) Vui lòng tiếp tục làm việc trên phiên bản mới nhất do công ty cung cấp, nhằm đảm bảo dữ liệu được đồng bộ và tránh thất lạc thông tin.
f) Khi thực hiện báo cáo hằng ngày trên HR-SYS, nhân viên không cần làm báo cáo tháng rời như trước đây. Hệ thống sẽ tự động tổng hợp dữ liệu cả năm.</t>
  </si>
  <si>
    <t>Ưu tiên sử dụng công cụ hỗ trợ để làm việc hiệu quả hơn</t>
  </si>
  <si>
    <t>Công ty khuyến khích nhân viên sử dụng các công cụ hỗ trợ phù hợp nhằm tiết kiệm thời gian và nâng cao chất lượng công việc, ví dụ:
Công cụ chuyển giọng nói thành văn bản:
https://www.speechtexter.com/
https://dictation.io/speech
Công cụ AI hỗ trợ nội dung và tư duy: GPT, Gemini, …</t>
  </si>
  <si>
    <t>Quy trình xin hỗ trợ: Tự tra cứu → AI → hỏi đồng nghiệp/công ty</t>
  </si>
  <si>
    <t>Trước khi hỏi đồng nghiệp hoặc công ty, nhân viên cần thực hiện theo thứ tự:
a) Tự tra cứu trong HR-SYS: Guide / Work rules / Task library / các sheet liên quan.
b) Thử dùng AI để tự giải quyết (GPT/Gemini/…); chỉ đưa dữ liệu ở mức mô tả, KHÔNG đưa mật khẩu/thông tin nhạy cảm/khách hàng lên AI công cộng.
c) Nếu vẫn cần hỏi: gửi câu hỏi kèm (a) link file HR-SYS đang dùng, (b) tên sheet + dòng/cột liên quan, (c) screenshot hoặc video + link Drive, (d) mô tả ngắn đã thử gì.
Mục tiêu: giảm thời gian hỗ trợ lặp lại và tăng tốc xử lý.</t>
  </si>
  <si>
    <t>Tách biệt thông tin cá nhân và công việc</t>
  </si>
  <si>
    <t>Không sử dụng thông tin cá nhân (email, tài khoản riêng…) cho công việc của công ty</t>
  </si>
  <si>
    <t>Quản lý tài khoản &amp; mật khẩu rõ ràng</t>
  </si>
  <si>
    <t>Các tài khoản tạo cho công ty cần được lưu đầy đủ trong tab Password.
Các tài khoản tạo cho khách hàng cần được lưu trong tab riêng của từng khách hàng, nhằm đảm bảo minh bạch và dễ bàn giao khi cần.</t>
  </si>
  <si>
    <t>Về chênh lệch thời gian thực tế</t>
  </si>
  <si>
    <t>Duyệt thời gian làm việc &amp; chi phí</t>
  </si>
  <si>
    <t>Công ty giữ quyền xem xét và duyệt lại thời gian làm việc, cũng như các khoản chi phí hoặc mức lương liên quan, nhằm đảm bảo tính công bằng và thống nhất.</t>
  </si>
  <si>
    <t>Hạn chế đưa thông tin chi tiết trực tiếp vào email</t>
  </si>
  <si>
    <t xml:space="preserve">Sử dụng thiết bị công ty </t>
  </si>
  <si>
    <t>Thiết bị do công ty cung cấp được sử dụng cho mục đích công việc. Trong trường hợp cần dùng cho việc cá nhân ngắn hạn, vui lòng trao đổi trước để tránh rủi ro về dữ liệu.</t>
  </si>
  <si>
    <t>Lưu trữ nội dung trao đổi với khách hàng</t>
  </si>
  <si>
    <t>Các nội dung, email hoặc tin nhắn gửi khách hàng nên được lưu lại để làm mẫu tham khảo cho những trường hợp tương tự trong tương lai.</t>
  </si>
  <si>
    <t>Báo giá trước sửa chữa</t>
  </si>
  <si>
    <t>Với những khách hàng yêu cầu báo giá trước khi sửa chữa, vui lòng cộng thêm 15 phút dịch vụ để bù cho thời gian tư vấn và chuẩn bị.</t>
  </si>
  <si>
    <t>Đối với các công việc mới hoặc khó xác định thời gian tiêu chuẩn</t>
  </si>
  <si>
    <t>Về trách nhiệm cập nhật hệ thống</t>
  </si>
  <si>
    <t>Mỗi nhân sự có trách nhiệm chủ động hỗ trợ cập nhật và hoàn thiện hệ thống làm việc, ví dụ:
Gắn link tài liệu vào task còn thiếu
Bổ sung hướng dẫn cho các task chưa có mô tả rõ ràng
Đề xuất cải tiến khi phát hiện điểm chưa hợp lý
Hệ thống tốt lên mỗi ngày là nhờ sự đóng góp của tất cả mọi người.</t>
  </si>
  <si>
    <t xml:space="preserve">Task 2001 – Việc mới </t>
  </si>
  <si>
    <t>Task 2001 chỉ dùng cho: công việc CHƯA có trong Task library / chưa có Standard time rõ.
BẮT BUỘC khi dùng Task 2001:
- Quay video màn hình có thu âm (nếu thao tác/phân tích cần giải thích).
- Dán link Google Drive vào cột Link (Work report) và/hoặc cột 'Video link (Google Drive)' theo đúng nơi HR-SYS yêu cầu.
- Điền rõ 'Task name 2001' + 'Description 2001' để mô tả việc đã làm (đủ để người khác hiểu).
- Nếu công việc mất 60 phút, thì cần nhập: Quantity = 60, Actual time (min) = 60
QUY TẮC DUYỆT:
- Nếu thiếu video hoặc thiếu link/không mở được → thời gian của Task 2001 KHÔNG có giá trị ghi nhận (credited = 0) và yêu cầu bổ sung/sửa lại.
- Công ty sẽ dựa trên video + mô tả để tạo Task ID mới/Std time trong tương lai.</t>
  </si>
  <si>
    <t>Task 1001 – Học &amp; Tìm hiểu (được xem xét hỗ trợ, cần bằng chứng)</t>
  </si>
  <si>
    <t>Task 1001 chỉ dùng cho: học/tìm hiểu quy trình – tài liệu – công cụ phục vụ công việc của công ty.
LƯU Ý: thời gian Task 1001 là 'tạm ghi nhận' và sẽ được công ty xem xét (approve/adjust) tùy theo giá trị &amp; bằng chứng.
BẮT BUỘC khi dùng Task 1001:
- Dán link nguồn đã học (docs/video/guide/…) vào cột Link.
- Ghi note tóm tắt: mục tiêu học + 3–5 ý chính + kết quả áp dụng vào việc gì.
- Có video minh họa (giải thích hoặc video thao tác nếu học tool).
Nếu thiếu link/bằng chứng/video → Task 1001 không được xem xét.</t>
  </si>
  <si>
    <t>Tổng thời gian làm việc</t>
  </si>
  <si>
    <t>Tổng thời gian làm việc không được vượt quá 40 giờ/tuần.
Mọi trường hợp vượt quá phải có sự chấp thuận trước bằng văn bản hoặc xác nhận từ công ty.</t>
  </si>
  <si>
    <t>Sport Support</t>
  </si>
  <si>
    <t>Mục tiêu: khuyến khích vận động thường xuyên để duy trì sức khỏe lâu dài.
Công ty hỗ trợ tối đa 40€/tháng (tối đa 80% chi phí, cần được phê duyệt).
Tối thiểu 4 buổi/tháng.
Cần bằng chứng
Không bắt buộc.</t>
  </si>
  <si>
    <t>Chính sách này mang tính tự nguyện và không ảnh hưởng đến KPI/lương/đánh giá…</t>
  </si>
  <si>
    <t>Adjustable Desk Support</t>
  </si>
  <si>
    <t>Mục tiêu: giảm rủi ro lâu dài cho lưng và cột sống.
Công ty hỗ trợ tối đa 300 € (tối đa 80% chi phí, cần được phê duyệt).
Nhân viên cam kết sử dụng bàn nâng hạ thường xuyên trong thời gian tối thiểu 12 tháng.
Cần bằng chứng 
Không bắt buộc.</t>
  </si>
  <si>
    <t>45-Minute Rule</t>
  </si>
  <si>
    <t>Khuyến nghị nội bộ:
Sau 45 phút làm việc liên tục, nên đứng dậy và di chuyển ít nhất 2–3 phút.
Đây là khuyến nghị vì sức khỏe lâu dài
Không bắt buộc.</t>
  </si>
  <si>
    <t>Second Monitor Support (Màn hình thứ 2 để quay màn hình an toàn)</t>
  </si>
  <si>
    <t>Yêu cầu: khi công việc cần quay màn hình, nhân viên nên có 02 màn hình để tách dữ liệu nhạy cảm:
- Màn hình 1: quay video (chỉ hiển thị thao tác cần xem).
- Màn hình 2: mở dữ liệu nhạy cảm / thông tin bảo mật (không quay) hoặc dùng để quản lý password, email, CRM…
Hỗ trợ chi phí: nhân viên có thể đề nghị công ty hỗ trợ mua màn hình thứ 2 (cần phê duyệt trước khi mua).</t>
  </si>
  <si>
    <t>Work List</t>
  </si>
  <si>
    <t>Sheet Work list là nơi ghi nhận các công việc được giao qua điện thoại/email hoặc do quản lý chỉ định trực tiếp. Nhân viên chỉ cần tập trung vào nội dung công việc; các cột như Priority hay Due date... nếu không có yêu cầu cụ thể thì có thể bỏ qua, không bắt buộc điền.
Tham khảo 9 (Guide)</t>
  </si>
  <si>
    <t>Quy định sử dụng ShareX &amp; Captura khi quay màn hình</t>
  </si>
  <si>
    <t>Về hình thức và thời gian làm việc</t>
  </si>
  <si>
    <t>Bắt đầu từ hôm nay:
Bạn không bắt buộc phải trực tiếp đến công ty làm việc
Bạn có thể làm việc từ bất cứ nơi nào
Bạn có thể làm việc vào bất cứ khung giờ nào
Miễn là:
Hiệu quả công việc được đảm bảo
Tiến độ không bị ảnh hưởng
Trách nhiệm được thực hiện đầy đủ</t>
  </si>
  <si>
    <t>Employee</t>
  </si>
  <si>
    <t>Quantity</t>
  </si>
  <si>
    <t>Time allotted for the task (min)</t>
  </si>
  <si>
    <t>Video link (Google Drive)</t>
  </si>
  <si>
    <t>Date recorded</t>
  </si>
  <si>
    <t>Approved time + Bonus time</t>
  </si>
  <si>
    <t>Manual task name</t>
  </si>
  <si>
    <t>Manual description</t>
  </si>
  <si>
    <t>Final task name</t>
  </si>
  <si>
    <t>Final description</t>
  </si>
  <si>
    <t>Source</t>
  </si>
  <si>
    <t>Current std time (min)</t>
  </si>
  <si>
    <t>Proposed std time (min)</t>
  </si>
  <si>
    <t>Difference time</t>
  </si>
  <si>
    <t>Time check type</t>
  </si>
  <si>
    <t>Reviewed by</t>
  </si>
  <si>
    <t>Decision note</t>
  </si>
  <si>
    <t>Customer name</t>
  </si>
  <si>
    <t>Business name</t>
  </si>
  <si>
    <t>Contact person</t>
  </si>
  <si>
    <t>Phone</t>
  </si>
  <si>
    <t>Email</t>
  </si>
  <si>
    <t>City</t>
  </si>
  <si>
    <t>PLZ</t>
  </si>
  <si>
    <t>Website</t>
  </si>
  <si>
    <t>VAT/Tax ID</t>
  </si>
  <si>
    <t>Preferred language</t>
  </si>
  <si>
    <t>Responsible staff</t>
  </si>
  <si>
    <t>Last contact date</t>
  </si>
  <si>
    <t>Time</t>
  </si>
  <si>
    <t>Channel</t>
  </si>
  <si>
    <t>Customer ID</t>
  </si>
  <si>
    <t>Subject/Topic</t>
  </si>
  <si>
    <t>Message summary</t>
  </si>
  <si>
    <t>Action required</t>
  </si>
  <si>
    <t>Assigned to</t>
  </si>
  <si>
    <t>Link/File</t>
  </si>
  <si>
    <t>Follow-up note</t>
  </si>
  <si>
    <t>Closed date</t>
  </si>
  <si>
    <t>Tags</t>
  </si>
  <si>
    <t>Value type (A/B/C)</t>
  </si>
  <si>
    <t>Company answer (short)</t>
  </si>
  <si>
    <t>Support time (min)</t>
  </si>
  <si>
    <t>Benefit time (min)</t>
  </si>
  <si>
    <t>Net (min)</t>
  </si>
  <si>
    <t>Entity name</t>
  </si>
  <si>
    <t>Service/App</t>
  </si>
  <si>
    <t>Login URL</t>
  </si>
  <si>
    <t>Username</t>
  </si>
  <si>
    <t>Email used</t>
  </si>
  <si>
    <t>Password/Token</t>
  </si>
  <si>
    <t>2FA method</t>
  </si>
  <si>
    <t>2FA backup location</t>
  </si>
  <si>
    <t>Owner</t>
  </si>
  <si>
    <t>Created date</t>
  </si>
  <si>
    <t>Last updated</t>
  </si>
  <si>
    <t>Rotation (days)</t>
  </si>
  <si>
    <t>Project</t>
  </si>
  <si>
    <t>Start date</t>
  </si>
  <si>
    <t>Reference</t>
  </si>
  <si>
    <t>Price</t>
  </si>
  <si>
    <t xml:space="preserve">                          </t>
  </si>
  <si>
    <t xml:space="preserve">                        Date</t>
  </si>
  <si>
    <t>Feature / Module</t>
  </si>
  <si>
    <t>Test case link</t>
  </si>
  <si>
    <t>Related Task ID</t>
  </si>
  <si>
    <t>Bug Ids</t>
  </si>
  <si>
    <t>Video example</t>
  </si>
  <si>
    <t>Dự án</t>
  </si>
  <si>
    <t>Ngày</t>
  </si>
  <si>
    <t>Tạm ứng</t>
  </si>
  <si>
    <t>Số tiền(VNĐ/USD)</t>
  </si>
  <si>
    <t>Ghi chú</t>
  </si>
  <si>
    <t>Spalte1</t>
  </si>
  <si>
    <t>Office time approval</t>
  </si>
  <si>
    <t>Previous related costs</t>
  </si>
  <si>
    <t xml:space="preserve">Missing tasks auto </t>
  </si>
  <si>
    <t xml:space="preserve">                           Date assigned</t>
  </si>
  <si>
    <t xml:space="preserve">                           Date</t>
  </si>
  <si>
    <t xml:space="preserve">                           No</t>
  </si>
  <si>
    <t xml:space="preserve">                                   Date</t>
  </si>
  <si>
    <t xml:space="preserve">                               Date</t>
  </si>
  <si>
    <t xml:space="preserve">                              SUMMARY – Hours &amp; Pay (Auto)</t>
  </si>
  <si>
    <t xml:space="preserve">                            Cust ID</t>
  </si>
  <si>
    <t xml:space="preserve">                       Date</t>
  </si>
  <si>
    <t xml:space="preserve">                       Scope (Comp/Cust)</t>
  </si>
  <si>
    <t xml:space="preserve">                      Category</t>
  </si>
  <si>
    <t xml:space="preserve">                               No</t>
  </si>
  <si>
    <t xml:space="preserve">                        </t>
  </si>
  <si>
    <t>Link2</t>
  </si>
  <si>
    <t>Link3</t>
  </si>
  <si>
    <r>
      <t xml:space="preserve">Phím tắt cơ bản (Windows):
• Chụp toàn màn hình: PrtSc
• Chụp cửa sổ đang mở: Alt + PrtSc
</t>
    </r>
    <r>
      <rPr>
        <sz val="11"/>
        <color rgb="FF00B050"/>
        <rFont val="Calibri"/>
        <family val="2"/>
        <scheme val="minor"/>
      </rPr>
      <t xml:space="preserve">• Quay màn hình (ShareX): Shift + PrtSc
</t>
    </r>
    <r>
      <rPr>
        <sz val="11"/>
        <color theme="1"/>
        <rFont val="Calibri"/>
        <family val="2"/>
        <charset val="1"/>
      </rPr>
      <t>• Chụp vùng chọn (ShareX): Ctrl + PrtSc
Lưu ý: Trên laptop có thể cần giữ thêm phím Fn.</t>
    </r>
  </si>
  <si>
    <t>Upload / lấy link Drive &amp; dán vào HR_SYS:
• Nếu đã bật tự đồng bộ: file đã nằm trên Drive công ty → copy link
• Nếu chưa: upload file .mp4 lên Google Drive của công ty (Summary → N3/Drive-link-1 hoặc đúng folder được quy định)
• Dán link video vào đúng vị trí HR_SYS yêu cầu (ví dụ: tab Time check for tasks / Missing tasks).</t>
  </si>
  <si>
    <t>Captura – quay ngoài HR-SYS (lưu Local)</t>
  </si>
  <si>
    <t>• Tải Captura + ffmpeg: 
https://drive.google.com/drive/folders/1QfSKwkPyQQCrlDpVQ_kcb0lQAZQMlrNj?usp=drive_link
• Cài Captura (Next → Install → Finish)
• Cấu hình FFmpeg: trỏ đường dẫn tới folder chứa ffmpeg.exe
• Output folder: chọn Local (không chọn thư mục sync Google Drive/OneDrive)
• Dùng Captura cho các nhu cầu quay không cần bàn giao vào HR-SYS/Drive công ty (cá nhân/test/trao đổi riêng).</t>
  </si>
  <si>
    <t>Nếu một Task có Actual time luôn cao hơn Standard/default time, vui lòng:
Quay màn hình trong quá trình thực hiện (kèm audio giải thích nếu cần thiết), có thể bổ sung test case, bug list, output link, file history, before/after screenshot, checklist, work note hoặc dữ liệu liên quan khác.
Đưa vào "Time check for tasks"
Mục đích là để:
Đánh giá lại độ phức tạp thực tế
Hỗ trợ bạn khi cần thiết
Điều chỉnh thời gian chuẩn cho phù hợp
Chúng ta hướng tới tính chính xác và công bằng, không phải gây áp lực.</t>
  </si>
  <si>
    <t>Để tránh thất lạc dữ liệu, vui lòng hạn chế ghi thông tin chi tiết trong nội dung email.
Trong trường hợp cần thiết, có thể tạo thêm tab cho HR_SYS và gửi kèm link nếu cần thiết</t>
  </si>
  <si>
    <t>Link4</t>
  </si>
  <si>
    <t>Đối với các công việc mới hoặc khó xác định thời gian tiêu chuẩn (Ví dụ: Website Testing, Content Posting, Verify Bug), nhân viên bắt buộc quay màn hình liên tục trong quá trình làm việc (sử dụng Task 2001). Việc này giúp công ty có dữ liệu thực tế để xây dựng Task ID và Standard Time phù hợp trong tương lai.
Khuyến khích quay ngắn (dưới 60 phút) để file nhẹ và dễ kiểm soát.
Trong trường hợp có nhiều video cho một task, hãy đưa link2, 3... vào cột AB, AC...
Để thuận tiện cho việc tìm kiếm, tên file video khi upload lên Drive phải tuân theo định dạng: [Tên]_[dd.mm.yyyy]_2001_[Nội dung ngắn].mp4
Ví dụ: Thong_02.03.2026_2001_VerifyBug971.mp4
Video cần được lưu trữ tại thư mục phù hợp trên Google Drive của công ty (Drive-link-1)</t>
  </si>
  <si>
    <t>Quay màn hình khi làm việc / dấu vết số</t>
  </si>
  <si>
    <t>1) Nguyên tắc chung: mọi công việc số cần có dấu vết số đủ rõ. Với task làm trên máy tính, quay màn hình là mặc định trong phạm vi công việc, đủ để phản ánh quá trình, khối lượng và độ phức tạp.
2) Nhân viên mới trong 03 tháng đầu (Onboarding/Probation): bắt buộc quay màn hình khi làm việc để công ty hỗ trợ kịp thời; có thể chia thành nhiều video ngắn (khuyến nghị mỗi video ≤ 60 phút) và dán link đúng nơi HR-SYS yêu cầu.
3) Sau 03 tháng: tiếp tục áp dụng theo yêu cầu của task/tình huống; công ty có thể yêu cầu quay thêm để review, đối soát hoặc hỗ trợ.
4) Bảo mật khi quay: không quay nội dung riêng tư/nhạy cảm; không để lộ mật khẩu/thông tin bảo mật; dùng màn hình thứ 2, tạm dừng hoặc che thông tin khi cần. (xem rule 'Second Monitor')</t>
  </si>
  <si>
    <t>Quy định lưu video &amp; dữ liệu công việc (Summary → N3/Drive-link-1) – bắt buộc</t>
  </si>
  <si>
    <t>Toàn bộ dữ liệu liên quan đến công việc phải upload đúng Drive công ty (Summary → N3/Drive-link-1 hoặc folder dự án/site được quy định), gồm: video quay màn hình/hướng dẫn, SOP/tài liệu hướng dẫn, research note, test case, bug list, checklist, file working/final, output, screenshot, tài liệu bàn giao…
Không lưu rời trên máy cá nhân, Drive cá nhân hoặc trong chat; dữ liệu ngoài hệ thống được xem là chưa chuẩn hóa/chưa bàn giao đầy đủ.
Với task bắt buộc video (Task 1001, 2001, Missing tasks, Time check for tasks): dán link đúng vị trí HR-SYS + điền “Video duration (min)” ở cột M. Nếu có nhiều video thì cộng tổng phút. Link không nằm đúng Drive hoặc không mở được → chưa hợp lệ.
Dữ liệu thô chỉ lưu trong thời gian cần cho review/đối soát/hỗ trợ; chỉ dữ liệu đã chọn lọc, sắp xếp phù hợp mới dùng cho đào tạo nội bộ, SOP, knowledge base hoặc AI.
Đặt tên file và sắp xếp thư mục theo quy định để dễ tìm lại.</t>
  </si>
  <si>
    <t>ShareX dùng cho video phục vụ HR-SYS hoặc dữ liệu cần upload lên Drive công ty (Summary → N3/Drive-link-1), để file tự đồng bộ đúng nơi.
Captura dùng cho nhu cầu quay ngoài HR-SYS/không bàn giao vào hệ thống chung (cá nhân, thử nghiệm, trao đổi riêng…) và phải lưu LOCAL để tránh upload nhầm lên Drive công ty.
Tham khảo phần cài đặt/quay/upload: xem sheet Guide → mục “ShareX – Quay video &amp; upload”.
Nếu lỡ quay/đồng bộ nhầm lên Drive công ty: báo quản lý + tự dọn file nhầm + upload lại đúng quy định.</t>
  </si>
  <si>
    <t>Trung thực, minh bạch &amp; hỗ trợ</t>
  </si>
  <si>
    <t>Nguyên tắc dấu vết số được áp dụng theo tinh thần minh bạch, cởi mở và nâng đỡ. Mục tiêu không phải gây áp lực, mà để công ty hiểu công việc thực tế rõ hơn, hỗ trợ đúng lúc, ghi nhận công bằng và giữ lại cách làm tốt cho người đi sau học nhanh hơn.</t>
  </si>
  <si>
    <t>Hiệu lực &amp; rà soát dữ liệu ngoài hệ thống</t>
  </si>
  <si>
    <t>Áp dụng từ 20.04.2026. Mọi người rà soát và upload bổ sung dữ liệu công việc còn nằm trên máy tính, Drive cá nhân hoặc chat lên Drive công ty (Summary → N3/đúng folder). Dữ liệu chưa đưa vào hệ thống chung được xem là chưa chuẩn hóa/chưa bàn giao đầy đủ.</t>
  </si>
  <si>
    <t xml:space="preserve">                             Date</t>
  </si>
  <si>
    <t>Task dự phòng</t>
  </si>
  <si>
    <t>Tạm thời ko dùng Task dự phòng này</t>
  </si>
  <si>
    <t>Ht-nails.com</t>
  </si>
  <si>
    <t>Ht-nails</t>
  </si>
  <si>
    <t>Cọc giai đoạn 1</t>
  </si>
  <si>
    <t>Ứng tiền</t>
  </si>
  <si>
    <t xml:space="preserve">Con chào chú ạ. Những dự án trang nhadat và trang vietnam-work chú đã thanh toán toàn bộ rồi ạ. Hiện tại chỉ còn trang ht-nails ạ. Con gửi chú file của phần trang ht-nails ạ. </t>
  </si>
  <si>
    <t>Tiếp nhận yêu cầu</t>
  </si>
  <si>
    <t>Nhận yêu cầu từ khách hàng, chủ doanh nghiệp hoặc bộ phận nội bộ</t>
  </si>
  <si>
    <t>Làm rõ yêu cầu</t>
  </si>
  <si>
    <t>Hỏi lại những điểm chưa rõ, xác định mục tiêu thật sự của chức năng/dự án</t>
  </si>
  <si>
    <t>Phân tích nghiệp vụ</t>
  </si>
  <si>
    <t>Chuyển yêu cầu kinh doanh thành yêu cầu kỹ thuật dễ hiểu cho lập trình viên</t>
  </si>
  <si>
    <t>Xác định phạm vi công việc</t>
  </si>
  <si>
    <t>Chốt việc nào làm, việc nào chưa làm, tránh mở rộng ngoài kế hoạch</t>
  </si>
  <si>
    <t>Chia nhỏ task</t>
  </si>
  <si>
    <t>Tách dự án lớn thành các đầu việc nhỏ, rõ ràng, có thể giao cho từng người</t>
  </si>
  <si>
    <t>Ước lượng thời gian</t>
  </si>
  <si>
    <t>Dự tính thời gian hoàn thành từng task, xác định việc gấp và việc có thể để sau</t>
  </si>
  <si>
    <t>Phân công công việc</t>
  </si>
  <si>
    <t>Giao task cho lập trình viên phù hợp với năng lực, kinh nghiệm và thời gian</t>
  </si>
  <si>
    <t>Theo dõi tiến độ</t>
  </si>
  <si>
    <t>Kiểm tra task đang làm, task bị kẹt, task đã xong, task cần hỗ trợ</t>
  </si>
  <si>
    <t>Kiểm tra chất lượng đầu ra</t>
  </si>
  <si>
    <t>Xem chức năng có chạy đúng, giao diện có ổn, dữ liệu có chính xác không</t>
  </si>
  <si>
    <t>Review logic / giải pháp</t>
  </si>
  <si>
    <t>Kiểm tra cách làm của lập trình viên có hợp lý, bền vững và dễ bảo trì không</t>
  </si>
  <si>
    <t>Kiểm soát lỗi phát sinh</t>
  </si>
  <si>
    <t>Theo dõi bug, phân loại mức độ nghiêm trọng và giao người xử lý</t>
  </si>
  <si>
    <t>Ưu tiên công việc</t>
  </si>
  <si>
    <t>Sắp xếp thứ tự xử lý: lỗi nghiêm trọng, khách đang chờ, việc ảnh hưởng doanh thu</t>
  </si>
  <si>
    <t>Hỗ trợ lập trình viên bị kẹt</t>
  </si>
  <si>
    <t>Gợi ý hướng xử lý, tìm tài liệu, hỏi AI, hoặc cùng phân tích nguyên nhân</t>
  </si>
  <si>
    <t>Kiểm soát deploy</t>
  </si>
  <si>
    <t>Quyết định khi nào được đưa code lên server/live, tránh cập nhật vội gây lỗi</t>
  </si>
  <si>
    <t>Kiểm tra sau deploy</t>
  </si>
  <si>
    <t>Sau khi cập nhật, kiểm tra website/app có hoạt động bình thường không</t>
  </si>
  <si>
    <t>Quản lý tài liệu kỹ thuật</t>
  </si>
  <si>
    <t>Yêu cầu team ghi chú cấu trúc, tài khoản, API, quy trình, lỗi đã xử lý</t>
  </si>
  <si>
    <t>Báo cáo cho cấp trên/khách hàng</t>
  </si>
  <si>
    <t>Tóm tắt tiến độ, vấn đề, rủi ro, việc đã xong và việc còn lại</t>
  </si>
  <si>
    <t>Điều phối giao tiếp</t>
  </si>
  <si>
    <t>Làm cầu nối giữa khách hàng, chủ doanh nghiệp, designer, tester và lập trình viên</t>
  </si>
  <si>
    <t>Đào tạo và nâng năng lực team</t>
  </si>
  <si>
    <t>Hướng dẫn cách làm việc, cách debug, cách dùng AI, cách viết code sạch hơn</t>
  </si>
  <si>
    <t>Chuẩn hóa quy trình làm việc</t>
  </si>
  <si>
    <t>Xây dựng quy tắc đặt task, ghi log, quay video, nghiệm thu, bàn giao và lưu tài liệu</t>
  </si>
  <si>
    <t>Tiếp nhận và làm rõ yêu cầu</t>
  </si>
  <si>
    <t>Đọc yêu cầu từ anh, khách hàng hoặc nội bộ; hỏi lại điểm chưa rõ; xác định mục tiêu thật sự của công việc</t>
  </si>
  <si>
    <t>Tin nhắn, email, tài liệu yêu cầu, ghi chú phân tích</t>
  </si>
  <si>
    <t>Phân tích yêu cầu thành task kỹ thuật</t>
  </si>
  <si>
    <t>Chuyển yêu cầu chung thành các task nhỏ cho lập trình viên: frontend, backend, database, API, deploy, test</t>
  </si>
  <si>
    <t>File/task list, ảnh chụp task, link Trello/Drive/Excel</t>
  </si>
  <si>
    <t>Lập kế hoạch triển khai</t>
  </si>
  <si>
    <t>Xác định thứ tự làm việc, thời gian dự kiến, người phụ trách, rủi ro và mốc kiểm tra</t>
  </si>
  <si>
    <t>Kế hoạch ngắn, bảng phân công, ghi chú trong Work list</t>
  </si>
  <si>
    <t>Phân công việc cho lập trình viên</t>
  </si>
  <si>
    <t>Giao task đúng người, đúng năng lực; ghi rõ yêu cầu, deadline, kết quả cần bàn giao</t>
  </si>
  <si>
    <t>Tin nhắn giao việc, task trong hệ thống, Work list</t>
  </si>
  <si>
    <t>Theo dõi tiến độ nhóm lập trình</t>
  </si>
  <si>
    <t>Kiểm tra ai đang làm gì, task nào xong, task nào bị kẹt, task nào cần ưu tiên</t>
  </si>
  <si>
    <t>Báo cáo tiến độ, ảnh chụp bảng task, ghi chú follow-up</t>
  </si>
  <si>
    <t>Hỗ trợ lập trình viên khi bị kẹt</t>
  </si>
  <si>
    <t>Hướng dẫn cách debug, tìm nguyên nhân lỗi, gợi ý phương án xử lý hoặc chia nhỏ vấn đề</t>
  </si>
  <si>
    <t>Video trao đổi, ghi chú hướng xử lý, đoạn code/log liên quan</t>
  </si>
  <si>
    <t>Review code và logic xử lý</t>
  </si>
  <si>
    <t>Kiểm tra code của lập trình viên: logic, bảo mật, dễ bảo trì, tránh sửa tạm gây lỗi sau này</t>
  </si>
  <si>
    <t>Pull request, ảnh code, ghi chú review, video review</t>
  </si>
  <si>
    <t>Kiểm tra chức năng sau khi lập trình viên hoàn thành</t>
  </si>
  <si>
    <t>Test lại chức năng: nhập dữ liệu, bấm nút, kiểm tra kết quả, kiểm tra lỗi trên desktop/mobile</t>
  </si>
  <si>
    <t>Video test, ảnh trước/sau, link trang đã sửa</t>
  </si>
  <si>
    <t>Kiểm soát lỗi phát sinh / bug tracking</t>
  </si>
  <si>
    <t>Ghi nhận lỗi, phân loại mức độ nghiêm trọng, giao người sửa và kiểm tra lại sau khi sửa</t>
  </si>
  <si>
    <t>Danh sách bug, ảnh lỗi, video lỗi, ghi chú kết quả sửa</t>
  </si>
  <si>
    <t>Quản lý deploy / cập nhật lên server</t>
  </si>
  <si>
    <t>Kiểm tra điều kiện trước khi đưa code lên live; hạn chế deploy vội gây lỗi website đang chạy</t>
  </si>
  <si>
    <t>Video deploy, log deploy, ghi chú version, link trang sau deploy</t>
  </si>
  <si>
    <t>Sau khi cập nhật lên server, kiểm tra website/app có hoạt động bình thường không: giao diện, form, menu, đặt bàn, đặt món, chatbot...</t>
  </si>
  <si>
    <t>Video test live, ảnh chụp trang live, checklist sau deploy</t>
  </si>
  <si>
    <t>Quản lý database / migration quan trọng</t>
  </si>
  <si>
    <t>Kiểm tra thay đổi database, migration, backup trước khi sửa dữ liệu quan trọng</t>
  </si>
  <si>
    <t>File migration, ảnh database, log backup, video thao tác</t>
  </si>
  <si>
    <t>Tối ưu tốc độ và hiệu năng website</t>
  </si>
  <si>
    <t>Kiểm tra tốc độ tải trang, tối ưu CSS/JS/ảnh/query/cache nhưng không làm hỏng giao diện</t>
  </si>
  <si>
    <t>Kết quả PageSpeed, ảnh trước/sau, video kiểm tra</t>
  </si>
  <si>
    <t>Chuẩn hóa cấu trúc code / quy trình làm việc</t>
  </si>
  <si>
    <t>Đề xuất quy tắc đặt tên file, thư mục, component, route, controller, branch, commit</t>
  </si>
  <si>
    <t>Tài liệu hướng dẫn, ví dụ code, checklist quy trình</t>
  </si>
  <si>
    <t>Viết tài liệu kỹ thuật và bàn giao</t>
  </si>
  <si>
    <t>Ghi lại cách cài đặt, cấu hình, tài khoản liên quan, API, lỗi đã xử lý, cách bảo trì</t>
  </si>
  <si>
    <t>README, file hướng dẫn, link Drive, ghi chú bàn giao</t>
  </si>
  <si>
    <t>Báo cáo tiến độ cho cấp trên / chủ dự án</t>
  </si>
  <si>
    <t>Tóm tắt việc đã xong, việc chưa xong, vấn đề đang kẹt, đề xuất hướng xử lý tiếp theo</t>
  </si>
  <si>
    <t>Báo cáo ngày/tuần, email, tin nhắn tổng hợp</t>
  </si>
  <si>
    <t>Đào tạo và nâng năng lực lập trình viên</t>
  </si>
  <si>
    <t>Hướng dẫn team cách làm đúng hơn: debug, dùng AI, viết code sạch, lưu bằng chứng, làm theo HR-SYS</t>
  </si>
  <si>
    <t>Video hướng dẫn, tài liệu đào tạo, ví dụ sửa lỗi</t>
  </si>
  <si>
    <t>Kiểm tra bằng chứng công việc của lập trình viên</t>
  </si>
  <si>
    <t>Xem video, link Drive, mô tả task, thời lượng, kết quả thực tế để đánh giá công việc có hợp lệ không</t>
  </si>
  <si>
    <t>Link video, Work report, ghi chú đánh giá, điểm review</t>
  </si>
  <si>
    <t>DTL01</t>
  </si>
  <si>
    <t>DTL02</t>
  </si>
  <si>
    <t>DTL03</t>
  </si>
  <si>
    <t>DTL04</t>
  </si>
  <si>
    <t>DTL05</t>
  </si>
  <si>
    <t>DTL06</t>
  </si>
  <si>
    <t>DTL07</t>
  </si>
  <si>
    <t>DTL08</t>
  </si>
  <si>
    <t>DTL09</t>
  </si>
  <si>
    <t>DTL10</t>
  </si>
  <si>
    <t>DTL11</t>
  </si>
  <si>
    <t>DTL12</t>
  </si>
  <si>
    <t>DTL13</t>
  </si>
  <si>
    <t>DTL14</t>
  </si>
  <si>
    <t>DTL15</t>
  </si>
  <si>
    <t>DTL16</t>
  </si>
  <si>
    <t>DTL17</t>
  </si>
  <si>
    <t>DTL18</t>
  </si>
  <si>
    <t>DEV01</t>
  </si>
  <si>
    <t>DEV02</t>
  </si>
  <si>
    <t>DEV03</t>
  </si>
  <si>
    <t>DEV04</t>
  </si>
  <si>
    <t>DEV05</t>
  </si>
  <si>
    <t>DEV06</t>
  </si>
  <si>
    <t>DEV07</t>
  </si>
  <si>
    <t>DEV08</t>
  </si>
  <si>
    <t>DEV09</t>
  </si>
  <si>
    <t>DEV10</t>
  </si>
  <si>
    <t>DEV11</t>
  </si>
  <si>
    <t>DEV12</t>
  </si>
  <si>
    <t>DEV13</t>
  </si>
  <si>
    <t>DEV14</t>
  </si>
  <si>
    <t>DEV15</t>
  </si>
  <si>
    <t>DEV16</t>
  </si>
  <si>
    <t>DEV17</t>
  </si>
  <si>
    <t>DEV18</t>
  </si>
  <si>
    <t>DEV19</t>
  </si>
  <si>
    <t>DEV20</t>
  </si>
  <si>
    <t>Đỗ Lan</t>
  </si>
  <si>
    <t>Dev &amp; Team Lead</t>
  </si>
  <si>
    <t>lanit@hung-it-solutions.com</t>
  </si>
  <si>
    <t>https://drive.google.com/drive/folders/1gtU3qlcFI3aMBTz2z80ioSKTDObCLAxx?usp=drive_link</t>
  </si>
  <si>
    <t>Task-Video-11</t>
  </si>
  <si>
    <t>https://drive.google.com/drive/folders/1mFbEs13a5YOUaSOAh2gZI0RXJ38N9y98?usp=drive_link</t>
  </si>
  <si>
    <t>SD-04</t>
  </si>
  <si>
    <t>Note2</t>
  </si>
  <si>
    <t>Note1</t>
  </si>
  <si>
    <t>• Mỗi dòng = 1 việc (task).
• Chỉ nhập đúng Task ID theo Task library, ví dụ: 1, 1001, 2001, DTL01, DTL02...
• Note ngắn gọn, rõ ràng, đủ để sau này chính mình hoặc người khác nhìn lại vẫn hiểu công việc đã làm.
• Những việc chưa có trong danh sách: ghi vào tab Missing Tasks, kèm video cách xử lý và thời gian đề nghị cho task tương tự trong tương lai.
• Khi cảm thấy thời gian mặc định chưa phù hợp: ghi nhận trong "Time check for tasks" và kèm video cách xử lý.
• Nếu một Task ID được thực hiện nhiều lần trong ngày, hãy nhập mỗi lần thành một dòng riêng; không cộng dồn/gom nhiều lần vào một dòng.
• Mọi công việc số cần có dấu vết số; task trên máy tính mặc định quay màn hình trong phạm vi công việc, tránh nội dung riêng tư/nhạy cảm.
• Actual time &gt; Standard/default time: bắt buộc kèm bằng chứng (video là chính; có thể bổ sung test case, bug list, output link, file history, before/after screenshot, checklist, work note).
• Upload toàn bộ dữ liệu công việc lên Drive công ty (Summary → N3/đúng folder); dữ liệu trên máy/Drive cá nhân/chat chưa xem là bàn giao.
• Dữ liệu thô chỉ dùng khi cần review/đối soát/hỗ trợ; dữ liệu đã chọn lọc mới dùng cho đào tạo/SOP/knowledge base/AI.
• Đặt tên file + upload đúng ổ/thư mục (theo dự án/site) để sau này chính mình hoặc người khác có thể tìm lại nhanh.
• Khi được giao việc mới, nhân viên (hoặc quản lý giao việc) phải ghi NGAY 1 dòng vào sheet Work list. Không chờ đến khi bị hỏi lại mới cập nhật.
• Mỗi đầu việc trong Work list sẽ được hệ thống tự tạo 1 mã riêng dạng WL-xxxx (WL ID). Không tự nghĩ mã / không tự đặt mã khác trong Work report.
• Áp dụng từ 20.04.2026; rà soát &amp; upload dữ liệu cũ còn ngoài hệ thống.</t>
  </si>
  <si>
    <t>for IT Team Lead</t>
  </si>
  <si>
    <t>for Dev</t>
  </si>
  <si>
    <t xml:space="preserve">Học / tìm hiểu quy trình – tài liệu </t>
  </si>
  <si>
    <t xml:space="preserve">Tất cả những việc chưa có trên hệ thống </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</si>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</sst>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0_ ;[Red]\-#,##0\ "/>
    <numFmt numFmtId="165" formatCode="#,##0.00&quot; €&quot;"/>
    <numFmt numFmtId="166" formatCode="#,##0.00_ ;[Red]\-#,##0.00\ "/>
    <numFmt numFmtId="167" formatCode="0_ ;[Red]\-0\ "/>
    <numFmt numFmtId="168" formatCode="dd/mm/yy;@"/>
    <numFmt numFmtId="169" formatCode="[$-407]mmm/\ yy;@"/>
    <numFmt numFmtId="170" formatCode="0.0\%"/>
    <numFmt numFmtId="171" formatCode="0.0&quot; h&quot;"/>
    <numFmt numFmtId="172" formatCode="yyyy\-mm"/>
    <numFmt numFmtId="173" formatCode="0.00_ ;[Red]\-0.00\ "/>
    <numFmt numFmtId="174" formatCode="dd\-mmm\-yy"/>
    <numFmt numFmtId="175" formatCode="0\%"/>
    <numFmt numFmtId="176" formatCode="dd\.mm\.yyyy"/>
    <numFmt numFmtId="177" formatCode="m/d/yyyy"/>
    <numFmt numFmtId="178" formatCode="d\-mmm"/>
    <numFmt numFmtId="179" formatCode="[h]:mm"/>
    <numFmt numFmtId="180" formatCode="_([$€-2]\ * #,##0.00_);_([$€-2]\ * \(#,##0.00\);_([$€-2]\ * \-??_);_(@_)"/>
    <numFmt numFmtId="181" formatCode="\€#,##0.00"/>
    <numFmt numFmtId="182" formatCode="_(* #,##0.00_);_(* \(#,##0.00\);_(* \-??_);_(@_)"/>
    <numFmt numFmtId="183" formatCode="_(\$* #,##0.00_);_(\$* \(#,##0.00\);_(\$* \-??_);_(@_)"/>
  </numFmts>
  <fonts count="38" x14ac:knownFonts="1">
    <font>
      <sz val="11"/>
      <color theme="1"/>
      <name val="Calibri"/>
      <family val="2"/>
      <charset val="1"/>
    </font>
    <font>
      <sz val="11"/>
      <color rgb="FF000000"/>
      <name val="Calibri"/>
      <family val="2"/>
      <charset val="1"/>
    </font>
    <font>
      <u/>
      <sz val="11"/>
      <color theme="10"/>
      <name val="Calibri"/>
      <family val="2"/>
      <charset val="1"/>
    </font>
    <font>
      <sz val="10"/>
      <name val="Arial"/>
      <family val="2"/>
      <charset val="1"/>
    </font>
    <font>
      <b/>
      <sz val="11"/>
      <color rgb="FFFFFFFF"/>
      <name val="Calibri"/>
      <family val="2"/>
      <charset val="1"/>
    </font>
    <font>
      <i/>
      <sz val="9"/>
      <name val="Calibri"/>
      <family val="2"/>
      <charset val="1"/>
    </font>
    <font>
      <sz val="11"/>
      <name val="Calibri"/>
      <family val="2"/>
      <charset val="1"/>
    </font>
    <font>
      <b/>
      <sz val="11"/>
      <name val="Calibri"/>
      <family val="2"/>
      <charset val="1"/>
    </font>
    <font>
      <b/>
      <sz val="10"/>
      <color rgb="FFFFFFFF"/>
      <name val="Calibri"/>
      <family val="2"/>
      <charset val="1"/>
    </font>
    <font>
      <sz val="10"/>
      <color theme="1"/>
      <name val="Calibri"/>
      <family val="2"/>
      <charset val="1"/>
    </font>
    <font>
      <b/>
      <sz val="9"/>
      <name val="Calibri"/>
      <family val="2"/>
      <charset val="1"/>
    </font>
    <font>
      <sz val="9"/>
      <color theme="1"/>
      <name val="Calibri"/>
      <family val="2"/>
      <charset val="1"/>
    </font>
    <font>
      <sz val="11"/>
      <color rgb="FFFF0000"/>
      <name val="Calibri"/>
      <family val="2"/>
      <charset val="1"/>
    </font>
    <font>
      <sz val="11"/>
      <color rgb="FF00B050"/>
      <name val="Calibri"/>
      <family val="2"/>
      <charset val="1"/>
    </font>
    <font>
      <b/>
      <sz val="11"/>
      <color theme="0"/>
      <name val="Calibri"/>
      <family val="2"/>
      <charset val="1"/>
    </font>
    <font>
      <b/>
      <u/>
      <sz val="11"/>
      <color rgb="FF0000FF"/>
      <name val="Calibri"/>
      <family val="2"/>
      <charset val="1"/>
    </font>
    <font>
      <sz val="11"/>
      <color theme="0"/>
      <name val="Calibri"/>
      <family val="2"/>
      <charset val="1"/>
    </font>
    <font>
      <b/>
      <sz val="11"/>
      <color rgb="FF1F1F1F"/>
      <name val="Calibri"/>
      <family val="2"/>
      <charset val="1"/>
    </font>
    <font>
      <sz val="11"/>
      <color rgb="FF0070C0"/>
      <name val="Calibri"/>
      <family val="2"/>
      <charset val="1"/>
    </font>
    <font>
      <sz val="12"/>
      <color rgb="FF525555"/>
      <name val="Arial"/>
      <family val="2"/>
      <charset val="1"/>
    </font>
    <font>
      <sz val="10"/>
      <color rgb="FF000000"/>
      <name val="Times New Roman"/>
      <family val="1"/>
      <charset val="1"/>
    </font>
    <font>
      <sz val="11"/>
      <color theme="1"/>
      <name val="Calibri"/>
      <family val="2"/>
      <charset val="1"/>
    </font>
    <font>
      <sz val="11"/>
      <name val="Calibri"/>
      <family val="2"/>
    </font>
    <font>
      <b/>
      <sz val="11"/>
      <name val="Calibri"/>
      <family val="2"/>
    </font>
    <font>
      <sz val="12"/>
      <color theme="10"/>
      <name val="Calibri"/>
      <family val="2"/>
      <scheme val="minor"/>
    </font>
    <font>
      <sz val="10"/>
      <color rgb="FF000000"/>
      <name val="Calibri"/>
      <family val="2"/>
      <scheme val="minor"/>
    </font>
    <font>
      <sz val="10"/>
      <color theme="1"/>
      <name val="Calibri"/>
      <family val="2"/>
      <scheme val="minor"/>
    </font>
    <font>
      <u/>
      <sz val="10"/>
      <color rgb="FF0000FF"/>
      <name val="Arial"/>
      <family val="2"/>
    </font>
    <font>
      <sz val="10"/>
      <color rgb="FF00B050"/>
      <name val="Calibri"/>
      <family val="2"/>
      <scheme val="minor"/>
    </font>
    <font>
      <b/>
      <sz val="11"/>
      <color rgb="FFFFFFFF"/>
      <name val="Calibri"/>
      <family val="2"/>
    </font>
    <font>
      <u/>
      <sz val="11"/>
      <color rgb="FF0000FF"/>
      <name val="Calibri"/>
      <family val="2"/>
    </font>
    <font>
      <sz val="11"/>
      <color rgb="FFFF0000"/>
      <name val="Calibri"/>
      <family val="2"/>
    </font>
    <font>
      <b/>
      <sz val="12"/>
      <name val="Calibri"/>
      <family val="2"/>
    </font>
    <font>
      <sz val="11"/>
      <color rgb="FF00B050"/>
      <name val="Calibri"/>
      <family val="2"/>
      <scheme val="minor"/>
    </font>
    <font>
      <b/>
      <sz val="11"/>
      <color theme="1"/>
      <name val="Calibri"/>
      <family val="2"/>
    </font>
    <font>
      <sz val="11"/>
      <color rgb="FF0070C0"/>
      <name val="Calibri"/>
      <family val="2"/>
    </font>
    <font>
      <b/>
      <sz val="10"/>
      <color theme="1"/>
      <name val="Calibri"/>
      <family val="2"/>
      <scheme val="minor"/>
    </font>
    <font>
      <sz val="10"/>
      <color theme="0"/>
      <name val="Calibri"/>
      <family val="2"/>
      <scheme val="minor"/>
    </font>
  </fonts>
  <fills count="12">
    <fill>
      <patternFill patternType="none"/>
    </fill>
    <fill>
      <patternFill patternType="gray125"/>
    </fill>
    <fill>
      <patternFill patternType="solid">
        <fgColor rgb="FF1F4E79"/>
        <bgColor rgb="FF003366"/>
      </patternFill>
    </fill>
    <fill>
      <patternFill patternType="solid">
        <fgColor rgb="FFFFF2CC"/>
        <bgColor rgb="FFFFFFCC"/>
      </patternFill>
    </fill>
    <fill>
      <patternFill patternType="solid">
        <fgColor rgb="FF0070C0"/>
        <bgColor rgb="FF008080"/>
      </patternFill>
    </fill>
    <fill>
      <patternFill patternType="solid">
        <fgColor rgb="FFBDD7EE"/>
        <bgColor rgb="FFD9D9D9"/>
      </patternFill>
    </fill>
    <fill>
      <patternFill patternType="solid">
        <fgColor rgb="FFDDEBF7"/>
        <bgColor rgb="FFD9E1F2"/>
      </patternFill>
    </fill>
    <fill>
      <patternFill patternType="solid">
        <fgColor rgb="FFD9D9D9"/>
        <bgColor rgb="FFD9E1F2"/>
      </patternFill>
    </fill>
    <fill>
      <patternFill patternType="solid">
        <fgColor rgb="FF00B050"/>
        <bgColor rgb="FF008080"/>
      </patternFill>
    </fill>
    <fill>
      <patternFill patternType="solid">
        <fgColor rgb="FFD9E1F2"/>
        <bgColor rgb="FFDDEBF7"/>
      </patternFill>
    </fill>
    <fill>
      <patternFill patternType="solid">
        <fgColor rgb="FF1F4E79"/>
      </patternFill>
    </fill>
    <fill>
      <patternFill patternType="solid">
        <fgColor rgb="FF00B050"/>
      </pattern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6">
    <xf numFmtId="0" fontId="0" fillId="0" borderId="0"/>
    <xf numFmtId="182" fontId="1" fillId="0" borderId="0"/>
    <xf numFmtId="183" fontId="21" fillId="0" borderId="0"/>
    <xf numFmtId="183" fontId="21" fillId="0" borderId="0"/>
    <xf numFmtId="182" fontId="1" fillId="0" borderId="0"/>
    <xf numFmtId="0" fontId="2" fillId="0" borderId="0"/>
    <xf numFmtId="0" fontId="1" fillId="0" borderId="0"/>
    <xf numFmtId="0" fontId="21" fillId="0" borderId="0"/>
    <xf numFmtId="0" fontId="21" fillId="0" borderId="0"/>
    <xf numFmtId="0" fontId="21" fillId="0" borderId="0"/>
    <xf numFmtId="0" fontId="21" fillId="0" borderId="0"/>
    <xf numFmtId="0" fontId="21" fillId="0" borderId="0"/>
    <xf numFmtId="0" fontId="3" fillId="0" borderId="0"/>
    <xf numFmtId="0" fontId="1" fillId="0" borderId="0"/>
    <xf numFmtId="0" fontId="24" fillId="0" borderId="0"/>
    <xf numFmtId="0" fontId="25" fillId="0" borderId="0"/>
  </cellStyleXfs>
  <cellXfs count="275">
    <xf numFmtId="0" fontId="0" fillId="0" borderId="0" xfId="0"/>
    <xf numFmtId="0" fontId="2" fillId="0" borderId="0" xfId="0" applyFont="1"/>
    <xf numFmtId="167" fontId="0" fillId="0" borderId="0" xfId="0" applyNumberFormat="1"/>
    <xf numFmtId="1" fontId="0" fillId="0" borderId="0" xfId="0" applyNumberFormat="1"/>
    <xf numFmtId="0" fontId="6" fillId="0" borderId="0" xfId="0" applyFont="1" applyAlignment="1">
      <alignment horizontal="right"/>
    </xf>
    <xf numFmtId="164" fontId="6" fillId="0" borderId="0" xfId="0" applyNumberFormat="1" applyFont="1" applyAlignment="1">
      <alignment horizontal="right"/>
    </xf>
    <xf numFmtId="164" fontId="0" fillId="3" borderId="0" xfId="0" applyNumberFormat="1" applyFill="1" applyAlignment="1">
      <alignment horizontal="right"/>
    </xf>
    <xf numFmtId="0" fontId="0" fillId="0" borderId="0" xfId="0" applyAlignment="1">
      <alignment horizontal="center"/>
    </xf>
    <xf numFmtId="168" fontId="0" fillId="0" borderId="0" xfId="0" applyNumberFormat="1" applyAlignment="1">
      <alignment horizontal="right"/>
    </xf>
    <xf numFmtId="9" fontId="0" fillId="3" borderId="0" xfId="0" applyNumberFormat="1" applyFill="1" applyAlignment="1">
      <alignment horizontal="right"/>
    </xf>
    <xf numFmtId="165" fontId="0" fillId="0" borderId="0" xfId="0" applyNumberFormat="1"/>
    <xf numFmtId="166" fontId="0" fillId="0" borderId="0" xfId="0" applyNumberFormat="1"/>
    <xf numFmtId="0" fontId="7" fillId="0" borderId="0" xfId="0" applyFont="1" applyAlignment="1">
      <alignment horizontal="right"/>
    </xf>
    <xf numFmtId="169" fontId="0" fillId="0" borderId="0" xfId="0" applyNumberFormat="1" applyAlignment="1">
      <alignment horizontal="right"/>
    </xf>
    <xf numFmtId="4" fontId="0" fillId="0" borderId="0" xfId="0" applyNumberFormat="1" applyAlignment="1">
      <alignment horizontal="center"/>
    </xf>
    <xf numFmtId="170" fontId="0" fillId="0" borderId="0" xfId="0" applyNumberFormat="1" applyAlignment="1">
      <alignment horizontal="center"/>
    </xf>
    <xf numFmtId="171" fontId="0" fillId="0" borderId="0" xfId="0" applyNumberFormat="1" applyAlignment="1">
      <alignment horizontal="center"/>
    </xf>
    <xf numFmtId="0" fontId="9" fillId="0" borderId="0" xfId="0" applyFont="1"/>
    <xf numFmtId="0" fontId="8" fillId="2" borderId="1" xfId="0" applyFont="1" applyFill="1" applyBorder="1" applyAlignment="1">
      <alignment horizontal="right" vertical="center" wrapText="1"/>
    </xf>
    <xf numFmtId="164" fontId="8" fillId="2" borderId="1" xfId="0" applyNumberFormat="1" applyFont="1" applyFill="1" applyBorder="1" applyAlignment="1">
      <alignment horizontal="right" vertical="center" wrapText="1"/>
    </xf>
    <xf numFmtId="4" fontId="8" fillId="2" borderId="0" xfId="0" applyNumberFormat="1" applyFont="1" applyFill="1" applyAlignment="1">
      <alignment horizontal="right" vertical="center" wrapText="1"/>
    </xf>
    <xf numFmtId="166" fontId="8" fillId="2" borderId="0" xfId="0" applyNumberFormat="1" applyFont="1" applyFill="1" applyAlignment="1">
      <alignment horizontal="right" vertical="center" wrapText="1"/>
    </xf>
    <xf numFmtId="164" fontId="8" fillId="2" borderId="0" xfId="0" applyNumberFormat="1" applyFont="1" applyFill="1" applyAlignment="1">
      <alignment horizontal="right" vertical="center" wrapText="1"/>
    </xf>
    <xf numFmtId="9" fontId="8" fillId="2" borderId="0" xfId="0" applyNumberFormat="1" applyFont="1" applyFill="1" applyAlignment="1">
      <alignment horizontal="right" vertical="center" wrapText="1"/>
    </xf>
    <xf numFmtId="165" fontId="8" fillId="4" borderId="1" xfId="0" applyNumberFormat="1" applyFont="1" applyFill="1" applyBorder="1" applyAlignment="1">
      <alignment horizontal="right" vertical="center" wrapText="1"/>
    </xf>
    <xf numFmtId="4" fontId="8"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164" fontId="8" fillId="4" borderId="0" xfId="0" applyNumberFormat="1" applyFont="1" applyFill="1" applyAlignment="1">
      <alignment horizontal="right" vertical="center" wrapText="1"/>
    </xf>
    <xf numFmtId="165" fontId="8" fillId="4" borderId="0" xfId="0" applyNumberFormat="1" applyFont="1" applyFill="1" applyAlignment="1">
      <alignment horizontal="right" vertical="center" wrapText="1"/>
    </xf>
    <xf numFmtId="9" fontId="8" fillId="4" borderId="0" xfId="0" applyNumberFormat="1" applyFont="1" applyFill="1" applyAlignment="1">
      <alignment horizontal="right" vertical="center" wrapText="1"/>
    </xf>
    <xf numFmtId="166" fontId="8" fillId="4" borderId="0" xfId="0" applyNumberFormat="1" applyFont="1" applyFill="1" applyAlignment="1">
      <alignment horizontal="right" vertical="center" wrapText="1"/>
    </xf>
    <xf numFmtId="167" fontId="8" fillId="4" borderId="0" xfId="0" applyNumberFormat="1" applyFont="1" applyFill="1" applyAlignment="1">
      <alignment horizontal="right" vertical="center" wrapText="1"/>
    </xf>
    <xf numFmtId="1" fontId="8" fillId="4" borderId="0" xfId="0" applyNumberFormat="1" applyFont="1" applyFill="1" applyAlignment="1">
      <alignment horizontal="right" vertical="center" wrapText="1"/>
    </xf>
    <xf numFmtId="172" fontId="0" fillId="0" borderId="1" xfId="0" applyNumberFormat="1" applyBorder="1" applyAlignment="1">
      <alignment horizontal="right" wrapText="1"/>
    </xf>
    <xf numFmtId="0" fontId="0" fillId="0" borderId="1" xfId="0" applyBorder="1" applyAlignment="1">
      <alignment horizontal="right" wrapText="1"/>
    </xf>
    <xf numFmtId="2" fontId="0" fillId="0" borderId="1" xfId="0" applyNumberFormat="1" applyBorder="1" applyAlignment="1">
      <alignment horizontal="right" wrapText="1"/>
    </xf>
    <xf numFmtId="164" fontId="0" fillId="0" borderId="1" xfId="0" applyNumberFormat="1" applyBorder="1" applyAlignment="1">
      <alignment horizontal="right" wrapText="1"/>
    </xf>
    <xf numFmtId="9" fontId="0" fillId="0" borderId="0" xfId="0" applyNumberFormat="1" applyAlignment="1">
      <alignment horizontal="right"/>
    </xf>
    <xf numFmtId="167" fontId="0" fillId="0" borderId="0" xfId="0" applyNumberFormat="1" applyAlignment="1">
      <alignment horizontal="right"/>
    </xf>
    <xf numFmtId="1" fontId="0" fillId="0" borderId="0" xfId="0" applyNumberFormat="1" applyAlignment="1">
      <alignment horizontal="right"/>
    </xf>
    <xf numFmtId="173" fontId="0" fillId="0" borderId="0" xfId="0" applyNumberFormat="1" applyAlignment="1">
      <alignment horizontal="right"/>
    </xf>
    <xf numFmtId="4" fontId="11" fillId="0" borderId="0" xfId="0" applyNumberFormat="1" applyFont="1" applyAlignment="1">
      <alignment horizontal="right"/>
    </xf>
    <xf numFmtId="0" fontId="11" fillId="0" borderId="0" xfId="0" applyFont="1" applyAlignment="1">
      <alignment horizontal="right"/>
    </xf>
    <xf numFmtId="164" fontId="11" fillId="0" borderId="0" xfId="0" applyNumberFormat="1" applyFont="1" applyAlignment="1">
      <alignment horizontal="right"/>
    </xf>
    <xf numFmtId="9" fontId="11" fillId="0" borderId="0" xfId="0" applyNumberFormat="1" applyFont="1" applyAlignment="1">
      <alignment horizontal="right"/>
    </xf>
    <xf numFmtId="3" fontId="11" fillId="0" borderId="0" xfId="0" applyNumberFormat="1" applyFont="1"/>
    <xf numFmtId="164" fontId="11" fillId="0" borderId="0" xfId="0" applyNumberFormat="1" applyFont="1"/>
    <xf numFmtId="167" fontId="11" fillId="0" borderId="0" xfId="0" applyNumberFormat="1" applyFont="1"/>
    <xf numFmtId="1" fontId="11" fillId="0" borderId="0" xfId="0" applyNumberFormat="1" applyFont="1" applyAlignment="1">
      <alignment horizontal="right"/>
    </xf>
    <xf numFmtId="0" fontId="10" fillId="0" borderId="1" xfId="0" applyFont="1" applyBorder="1" applyAlignment="1">
      <alignment horizontal="right"/>
    </xf>
    <xf numFmtId="2" fontId="11" fillId="0" borderId="1" xfId="0" applyNumberFormat="1" applyFont="1" applyBorder="1" applyAlignment="1">
      <alignment horizontal="right"/>
    </xf>
    <xf numFmtId="0" fontId="11" fillId="0" borderId="1" xfId="0" applyFont="1" applyBorder="1" applyAlignment="1">
      <alignment horizontal="right"/>
    </xf>
    <xf numFmtId="164" fontId="11" fillId="0" borderId="1" xfId="0" applyNumberFormat="1" applyFont="1" applyBorder="1" applyAlignment="1">
      <alignment horizontal="right"/>
    </xf>
    <xf numFmtId="173" fontId="11" fillId="0" borderId="1" xfId="0" applyNumberFormat="1" applyFont="1" applyBorder="1" applyAlignment="1">
      <alignment horizontal="right"/>
    </xf>
    <xf numFmtId="4" fontId="11" fillId="0" borderId="1" xfId="0" applyNumberFormat="1" applyFont="1" applyBorder="1" applyAlignment="1">
      <alignment horizontal="right"/>
    </xf>
    <xf numFmtId="166" fontId="11" fillId="0" borderId="0" xfId="0" applyNumberFormat="1" applyFont="1" applyAlignment="1">
      <alignment horizontal="right"/>
    </xf>
    <xf numFmtId="0" fontId="12" fillId="0" borderId="0" xfId="0" applyFont="1"/>
    <xf numFmtId="0" fontId="0" fillId="0" borderId="0" xfId="0" applyAlignment="1">
      <alignment horizontal="center" vertical="center"/>
    </xf>
    <xf numFmtId="0" fontId="7" fillId="0" borderId="0" xfId="0" applyFont="1"/>
    <xf numFmtId="0" fontId="0" fillId="0" borderId="0" xfId="0" applyAlignment="1">
      <alignment wrapText="1"/>
    </xf>
    <xf numFmtId="0" fontId="6" fillId="0" borderId="0" xfId="0" applyFont="1" applyAlignment="1">
      <alignment wrapText="1"/>
    </xf>
    <xf numFmtId="0" fontId="12" fillId="0" borderId="1" xfId="0" applyFont="1" applyBorder="1" applyAlignment="1">
      <alignment horizontal="left"/>
    </xf>
    <xf numFmtId="3" fontId="0" fillId="0" borderId="1" xfId="0" applyNumberFormat="1" applyBorder="1" applyAlignment="1">
      <alignment horizontal="left" vertical="top" wrapText="1"/>
    </xf>
    <xf numFmtId="0" fontId="6" fillId="0" borderId="1" xfId="0" applyFont="1" applyBorder="1" applyAlignment="1">
      <alignment horizontal="left"/>
    </xf>
    <xf numFmtId="0" fontId="12" fillId="0" borderId="0" xfId="0" applyFont="1" applyAlignment="1">
      <alignment horizontal="left"/>
    </xf>
    <xf numFmtId="3" fontId="6" fillId="0" borderId="0" xfId="0" applyNumberFormat="1" applyFont="1"/>
    <xf numFmtId="164" fontId="6" fillId="0" borderId="0" xfId="0" applyNumberFormat="1" applyFont="1" applyAlignment="1">
      <alignment horizontal="left"/>
    </xf>
    <xf numFmtId="3" fontId="13" fillId="0" borderId="0" xfId="0" applyNumberFormat="1" applyFont="1" applyAlignment="1">
      <alignment horizontal="right"/>
    </xf>
    <xf numFmtId="0" fontId="16" fillId="0" borderId="0" xfId="0" applyFont="1"/>
    <xf numFmtId="0" fontId="15" fillId="0" borderId="0" xfId="0" applyFont="1" applyAlignment="1">
      <alignment horizontal="right"/>
    </xf>
    <xf numFmtId="0" fontId="6" fillId="0" borderId="0" xfId="0" applyFont="1"/>
    <xf numFmtId="0" fontId="0" fillId="0" borderId="0" xfId="0" applyAlignment="1" applyProtection="1">
      <alignment horizontal="right"/>
      <protection locked="0"/>
    </xf>
    <xf numFmtId="0" fontId="0" fillId="0" borderId="0" xfId="0" applyProtection="1">
      <protection locked="0"/>
    </xf>
    <xf numFmtId="0" fontId="16" fillId="0" borderId="0" xfId="0" applyFont="1" applyAlignment="1">
      <alignment horizontal="center"/>
    </xf>
    <xf numFmtId="0" fontId="14" fillId="2" borderId="0" xfId="0" applyFont="1" applyFill="1" applyAlignment="1" applyProtection="1">
      <alignment horizontal="center" vertical="center" wrapText="1"/>
      <protection locked="0"/>
    </xf>
    <xf numFmtId="3" fontId="4" fillId="8" borderId="1" xfId="0" applyNumberFormat="1" applyFont="1" applyFill="1" applyBorder="1" applyAlignment="1">
      <alignment horizontal="center" vertical="center" wrapText="1"/>
    </xf>
    <xf numFmtId="0" fontId="17" fillId="9" borderId="0" xfId="0" applyFont="1" applyFill="1" applyAlignment="1" applyProtection="1">
      <alignment horizontal="center" vertical="center" wrapText="1"/>
      <protection locked="0"/>
    </xf>
    <xf numFmtId="174" fontId="0" fillId="0" borderId="0" xfId="0" applyNumberFormat="1" applyAlignment="1" applyProtection="1">
      <alignment horizontal="center" vertical="top"/>
      <protection locked="0"/>
    </xf>
    <xf numFmtId="0" fontId="0" fillId="0" borderId="0" xfId="0" applyAlignment="1">
      <alignment horizontal="center" vertical="top"/>
    </xf>
    <xf numFmtId="0" fontId="0" fillId="0" borderId="0" xfId="0" applyAlignment="1" applyProtection="1">
      <alignment horizontal="left" vertical="top"/>
      <protection locked="0"/>
    </xf>
    <xf numFmtId="0" fontId="0" fillId="0" borderId="0" xfId="0" applyAlignment="1" applyProtection="1">
      <alignment horizontal="left" vertical="top" wrapText="1"/>
      <protection locked="0"/>
    </xf>
    <xf numFmtId="0" fontId="0" fillId="0" borderId="0" xfId="0" applyAlignment="1" applyProtection="1">
      <alignment horizontal="center" vertical="top"/>
      <protection locked="0"/>
    </xf>
    <xf numFmtId="168" fontId="0" fillId="0" borderId="0" xfId="0" applyNumberFormat="1" applyProtection="1">
      <protection locked="0"/>
    </xf>
    <xf numFmtId="0" fontId="18" fillId="0" borderId="0" xfId="0" applyFont="1" applyProtection="1">
      <protection locked="0"/>
    </xf>
    <xf numFmtId="0" fontId="13" fillId="0" borderId="0" xfId="0" applyFont="1" applyProtection="1">
      <protection locked="0"/>
    </xf>
    <xf numFmtId="173" fontId="13" fillId="0" borderId="0" xfId="0" applyNumberFormat="1" applyFont="1" applyProtection="1">
      <protection locked="0"/>
    </xf>
    <xf numFmtId="173" fontId="0" fillId="0" borderId="0" xfId="0" applyNumberFormat="1" applyProtection="1">
      <protection locked="0"/>
    </xf>
    <xf numFmtId="9" fontId="13" fillId="0" borderId="0" xfId="0" applyNumberFormat="1" applyFont="1" applyProtection="1">
      <protection locked="0"/>
    </xf>
    <xf numFmtId="9" fontId="0" fillId="0" borderId="0" xfId="0" applyNumberFormat="1" applyProtection="1">
      <protection locked="0"/>
    </xf>
    <xf numFmtId="49" fontId="0" fillId="0" borderId="0" xfId="0" applyNumberFormat="1" applyProtection="1">
      <protection locked="0"/>
    </xf>
    <xf numFmtId="3" fontId="0" fillId="0" borderId="0" xfId="0" applyNumberFormat="1" applyAlignment="1" applyProtection="1">
      <alignment horizontal="right"/>
      <protection locked="0"/>
    </xf>
    <xf numFmtId="0" fontId="16" fillId="0" borderId="0" xfId="0" applyFont="1" applyAlignment="1" applyProtection="1">
      <alignment horizontal="center"/>
      <protection locked="0"/>
    </xf>
    <xf numFmtId="0" fontId="4" fillId="2" borderId="1" xfId="0" applyFont="1" applyFill="1" applyBorder="1" applyAlignment="1" applyProtection="1">
      <alignment horizontal="center" vertical="center" wrapText="1"/>
      <protection locked="0"/>
    </xf>
    <xf numFmtId="173" fontId="14" fillId="2" borderId="0" xfId="0" applyNumberFormat="1" applyFont="1" applyFill="1" applyAlignment="1" applyProtection="1">
      <alignment horizontal="center" vertical="center" wrapText="1"/>
      <protection locked="0"/>
    </xf>
    <xf numFmtId="9" fontId="14" fillId="2" borderId="0" xfId="0" applyNumberFormat="1" applyFont="1" applyFill="1" applyAlignment="1" applyProtection="1">
      <alignment horizontal="center" vertical="center" wrapText="1"/>
      <protection locked="0"/>
    </xf>
    <xf numFmtId="49" fontId="14" fillId="2" borderId="0" xfId="0" applyNumberFormat="1" applyFont="1" applyFill="1" applyAlignment="1" applyProtection="1">
      <alignment horizontal="center" vertical="center" wrapText="1"/>
      <protection locked="0"/>
    </xf>
    <xf numFmtId="3" fontId="14" fillId="2" borderId="0" xfId="0" applyNumberFormat="1" applyFont="1" applyFill="1" applyAlignment="1" applyProtection="1">
      <alignment horizontal="center" vertical="center" wrapText="1"/>
      <protection locked="0"/>
    </xf>
    <xf numFmtId="49" fontId="14" fillId="2" borderId="0" xfId="0" applyNumberFormat="1" applyFont="1" applyFill="1" applyAlignment="1" applyProtection="1">
      <alignment horizontal="left" vertical="center" wrapText="1"/>
      <protection locked="0"/>
    </xf>
    <xf numFmtId="0" fontId="0" fillId="0" borderId="0" xfId="0" applyAlignment="1">
      <alignment vertical="center" wrapText="1"/>
    </xf>
    <xf numFmtId="49" fontId="1" fillId="0" borderId="0" xfId="0" applyNumberFormat="1" applyFont="1" applyAlignment="1">
      <alignment vertical="center" wrapText="1"/>
    </xf>
    <xf numFmtId="0" fontId="6" fillId="0" borderId="0" xfId="0" applyFont="1" applyAlignment="1">
      <alignment vertical="center" wrapText="1"/>
    </xf>
    <xf numFmtId="0" fontId="18" fillId="0" borderId="0" xfId="0" applyFont="1" applyAlignment="1">
      <alignment vertical="center" wrapText="1"/>
    </xf>
    <xf numFmtId="0" fontId="18" fillId="0" borderId="0" xfId="0" applyFont="1" applyAlignment="1">
      <alignment wrapText="1"/>
    </xf>
    <xf numFmtId="177" fontId="0" fillId="0" borderId="0" xfId="0" applyNumberFormat="1" applyAlignment="1" applyProtection="1">
      <alignment horizontal="right"/>
      <protection locked="0"/>
    </xf>
    <xf numFmtId="0" fontId="16" fillId="0" borderId="0" xfId="0" applyFont="1" applyAlignment="1">
      <alignment horizontal="right"/>
    </xf>
    <xf numFmtId="0" fontId="0" fillId="0" borderId="0" xfId="0" applyAlignment="1" applyProtection="1">
      <alignment horizontal="left" vertical="center"/>
      <protection locked="0"/>
    </xf>
    <xf numFmtId="177" fontId="4" fillId="2" borderId="1" xfId="0" applyNumberFormat="1" applyFont="1" applyFill="1" applyBorder="1" applyAlignment="1" applyProtection="1">
      <alignment horizontal="center" vertical="center" wrapText="1"/>
      <protection locked="0"/>
    </xf>
    <xf numFmtId="0" fontId="2" fillId="0" borderId="0" xfId="0" applyFont="1" applyProtection="1">
      <protection locked="0"/>
    </xf>
    <xf numFmtId="1" fontId="0" fillId="0" borderId="0" xfId="0" applyNumberFormat="1" applyAlignment="1" applyProtection="1">
      <alignment horizontal="right"/>
      <protection locked="0"/>
    </xf>
    <xf numFmtId="3" fontId="0" fillId="0" borderId="0" xfId="0" applyNumberFormat="1" applyAlignment="1" applyProtection="1">
      <alignment horizontal="left"/>
      <protection locked="0"/>
    </xf>
    <xf numFmtId="179" fontId="0" fillId="0" borderId="0" xfId="0" applyNumberFormat="1"/>
    <xf numFmtId="0" fontId="4" fillId="2" borderId="0" xfId="0" applyFont="1" applyFill="1" applyAlignment="1" applyProtection="1">
      <alignment horizontal="center" vertical="center" wrapText="1"/>
      <protection locked="0"/>
    </xf>
    <xf numFmtId="0" fontId="4" fillId="2" borderId="0" xfId="0" applyFont="1" applyFill="1" applyAlignment="1">
      <alignment horizontal="center" vertical="center" wrapText="1"/>
    </xf>
    <xf numFmtId="0" fontId="15" fillId="0" borderId="0" xfId="0" applyFont="1" applyAlignment="1">
      <alignment horizontal="center"/>
    </xf>
    <xf numFmtId="0" fontId="4" fillId="2" borderId="0" xfId="0" applyFont="1" applyFill="1" applyAlignment="1" applyProtection="1">
      <alignment horizontal="left" vertical="center" wrapText="1"/>
      <protection locked="0"/>
    </xf>
    <xf numFmtId="0" fontId="4" fillId="8" borderId="0" xfId="0" applyFont="1" applyFill="1" applyAlignment="1">
      <alignment horizontal="left" vertical="center" wrapText="1"/>
    </xf>
    <xf numFmtId="0" fontId="19" fillId="0" borderId="0" xfId="0" applyFont="1"/>
    <xf numFmtId="180" fontId="0" fillId="0" borderId="0" xfId="0" applyNumberFormat="1"/>
    <xf numFmtId="0" fontId="2" fillId="0" borderId="0" xfId="0" applyFont="1" applyAlignment="1">
      <alignment wrapText="1"/>
    </xf>
    <xf numFmtId="3" fontId="4" fillId="2" borderId="0" xfId="0" applyNumberFormat="1" applyFont="1" applyFill="1" applyAlignment="1">
      <alignment horizontal="center" vertical="center" wrapText="1"/>
    </xf>
    <xf numFmtId="178" fontId="0" fillId="0" borderId="0" xfId="0" applyNumberFormat="1"/>
    <xf numFmtId="177" fontId="0" fillId="0" borderId="0" xfId="0" applyNumberFormat="1"/>
    <xf numFmtId="0" fontId="20" fillId="0" borderId="0" xfId="0" applyFont="1" applyAlignment="1">
      <alignment vertical="center" wrapText="1" readingOrder="1"/>
    </xf>
    <xf numFmtId="0" fontId="11" fillId="0" borderId="0" xfId="0" applyFont="1"/>
    <xf numFmtId="164" fontId="0" fillId="0" borderId="0" xfId="0" applyNumberFormat="1" applyAlignment="1">
      <alignment horizontal="right"/>
    </xf>
    <xf numFmtId="3" fontId="0" fillId="0" borderId="0" xfId="0" applyNumberFormat="1" applyAlignment="1">
      <alignment horizontal="right"/>
    </xf>
    <xf numFmtId="0" fontId="0" fillId="0" borderId="0" xfId="0" applyAlignment="1">
      <alignment horizontal="right"/>
    </xf>
    <xf numFmtId="4" fontId="0" fillId="0" borderId="0" xfId="0" applyNumberFormat="1" applyAlignment="1">
      <alignment horizontal="right"/>
    </xf>
    <xf numFmtId="164" fontId="0" fillId="0" borderId="0" xfId="0" applyNumberFormat="1" applyAlignment="1">
      <alignment horizontal="left"/>
    </xf>
    <xf numFmtId="165" fontId="0" fillId="0" borderId="0" xfId="0" applyNumberFormat="1" applyAlignment="1">
      <alignment horizontal="right"/>
    </xf>
    <xf numFmtId="166" fontId="0" fillId="0" borderId="0" xfId="0" applyNumberFormat="1" applyAlignment="1">
      <alignment horizontal="right"/>
    </xf>
    <xf numFmtId="0" fontId="0" fillId="0" borderId="0" xfId="0"/>
    <xf numFmtId="3" fontId="0" fillId="0" borderId="0" xfId="0" applyNumberFormat="1"/>
    <xf numFmtId="164" fontId="0" fillId="0" borderId="0" xfId="0" applyNumberFormat="1"/>
    <xf numFmtId="0" fontId="6" fillId="0" borderId="0" xfId="0" applyFont="1" applyAlignment="1">
      <alignment horizontal="left"/>
    </xf>
    <xf numFmtId="0" fontId="0" fillId="0" borderId="0" xfId="0" applyAlignment="1">
      <alignment horizontal="left"/>
    </xf>
    <xf numFmtId="0" fontId="18" fillId="0" borderId="0" xfId="0" applyFont="1" applyAlignment="1">
      <alignment horizontal="left" vertical="center" wrapText="1"/>
    </xf>
    <xf numFmtId="0" fontId="24" fillId="0" borderId="0" xfId="14"/>
    <xf numFmtId="164" fontId="0" fillId="0" borderId="0" xfId="0" applyNumberFormat="1" applyAlignment="1">
      <alignment horizontal="right"/>
    </xf>
    <xf numFmtId="0" fontId="4" fillId="8" borderId="0" xfId="0" applyFont="1" applyFill="1" applyAlignment="1">
      <alignment horizontal="center" vertical="center" wrapText="1"/>
    </xf>
    <xf numFmtId="0" fontId="25" fillId="0" borderId="0" xfId="15" applyAlignment="1">
      <alignment horizontal="right" vertical="center"/>
    </xf>
    <xf numFmtId="0" fontId="26" fillId="0" borderId="0" xfId="15" applyFont="1" applyAlignment="1">
      <alignment horizontal="right" vertical="center"/>
    </xf>
    <xf numFmtId="164" fontId="27" fillId="0" borderId="0" xfId="15" applyNumberFormat="1" applyFont="1" applyAlignment="1">
      <alignment horizontal="right" vertical="center"/>
    </xf>
    <xf numFmtId="3" fontId="28" fillId="0" borderId="0" xfId="15" applyNumberFormat="1" applyFont="1" applyAlignment="1">
      <alignment horizontal="right" vertical="center"/>
    </xf>
    <xf numFmtId="168" fontId="25" fillId="0" borderId="0" xfId="15" applyNumberFormat="1" applyAlignment="1">
      <alignment horizontal="right" vertical="center"/>
    </xf>
    <xf numFmtId="14" fontId="26" fillId="0" borderId="0" xfId="15" applyNumberFormat="1" applyFont="1" applyAlignment="1">
      <alignment horizontal="right" vertical="center"/>
    </xf>
    <xf numFmtId="164" fontId="26" fillId="0" borderId="0" xfId="15" applyNumberFormat="1" applyFont="1" applyAlignment="1">
      <alignment horizontal="right" vertical="center"/>
    </xf>
    <xf numFmtId="49" fontId="26" fillId="0" borderId="0" xfId="15" applyNumberFormat="1" applyFont="1" applyAlignment="1">
      <alignment horizontal="right" vertical="center"/>
    </xf>
    <xf numFmtId="3" fontId="26" fillId="0" borderId="0" xfId="15" applyNumberFormat="1" applyFont="1" applyAlignment="1">
      <alignment horizontal="right" vertical="center"/>
    </xf>
    <xf numFmtId="0" fontId="25" fillId="0" borderId="0" xfId="15" applyAlignment="1">
      <alignment horizontal="right" vertical="center" wrapText="1"/>
    </xf>
    <xf numFmtId="164" fontId="25" fillId="0" borderId="0" xfId="15" applyNumberFormat="1" applyAlignment="1">
      <alignment horizontal="right" vertical="center"/>
    </xf>
    <xf numFmtId="0" fontId="29" fillId="10" borderId="1" xfId="0" applyFont="1" applyFill="1" applyBorder="1" applyAlignment="1" applyProtection="1">
      <alignment horizontal="center" vertical="center" wrapText="1"/>
      <protection locked="0"/>
    </xf>
    <xf numFmtId="0" fontId="30" fillId="0" borderId="0" xfId="0" applyFont="1" applyAlignment="1">
      <alignment horizontal="left"/>
    </xf>
    <xf numFmtId="168" fontId="14" fillId="2" borderId="0" xfId="0" applyNumberFormat="1" applyFont="1" applyFill="1" applyAlignment="1" applyProtection="1">
      <alignment horizontal="center" vertical="center" wrapText="1"/>
      <protection locked="0"/>
    </xf>
    <xf numFmtId="0" fontId="0" fillId="0" borderId="0" xfId="0"/>
    <xf numFmtId="0" fontId="0" fillId="0" borderId="0" xfId="0" applyAlignment="1">
      <alignment horizontal="left"/>
    </xf>
    <xf numFmtId="0" fontId="29" fillId="11" borderId="0" xfId="0" applyFont="1" applyFill="1" applyAlignment="1">
      <alignment horizontal="center" vertical="center" wrapText="1"/>
    </xf>
    <xf numFmtId="0" fontId="31" fillId="0" borderId="0" xfId="0" applyFont="1"/>
    <xf numFmtId="0" fontId="23" fillId="0" borderId="0" xfId="0" applyFont="1" applyAlignment="1">
      <alignment horizontal="right"/>
    </xf>
    <xf numFmtId="0" fontId="22" fillId="0" borderId="0" xfId="0" applyFont="1" applyAlignment="1">
      <alignment horizontal="left" wrapText="1"/>
    </xf>
    <xf numFmtId="0" fontId="23" fillId="0" borderId="0" xfId="0" applyFont="1" applyAlignment="1">
      <alignment horizontal="left"/>
    </xf>
    <xf numFmtId="0" fontId="32" fillId="0" borderId="0" xfId="0" applyFont="1" applyAlignment="1">
      <alignment horizontal="left"/>
    </xf>
    <xf numFmtId="0" fontId="23" fillId="0" borderId="0" xfId="0" applyFont="1"/>
    <xf numFmtId="0" fontId="29" fillId="10" borderId="1" xfId="0" applyFont="1" applyFill="1" applyBorder="1" applyAlignment="1">
      <alignment horizontal="center" vertical="center" wrapText="1"/>
    </xf>
    <xf numFmtId="0" fontId="0" fillId="0" borderId="0" xfId="0" applyAlignment="1">
      <alignment vertical="top" wrapText="1"/>
    </xf>
    <xf numFmtId="0" fontId="22" fillId="0" borderId="0" xfId="0" applyFont="1" applyAlignment="1">
      <alignment wrapText="1"/>
    </xf>
    <xf numFmtId="0" fontId="34" fillId="0" borderId="0" xfId="0" applyFont="1" applyAlignment="1">
      <alignment wrapText="1"/>
    </xf>
    <xf numFmtId="0" fontId="23" fillId="0" borderId="0" xfId="0" applyFont="1" applyAlignment="1">
      <alignment vertical="center" wrapText="1"/>
    </xf>
    <xf numFmtId="0" fontId="22" fillId="0" borderId="0" xfId="0" applyFont="1" applyAlignment="1">
      <alignment vertical="top" wrapText="1"/>
    </xf>
    <xf numFmtId="0" fontId="22" fillId="0" borderId="0" xfId="0" applyFont="1" applyAlignment="1">
      <alignment horizontal="center" vertical="center"/>
    </xf>
    <xf numFmtId="0" fontId="22" fillId="0" borderId="0" xfId="0" applyFont="1" applyAlignment="1">
      <alignment horizontal="left"/>
    </xf>
    <xf numFmtId="0" fontId="35" fillId="0" borderId="0" xfId="0" applyFont="1" applyAlignment="1">
      <alignment horizontal="left" vertical="center" wrapText="1"/>
    </xf>
    <xf numFmtId="3" fontId="4" fillId="8" borderId="1" xfId="0" applyNumberFormat="1" applyFont="1" applyFill="1" applyBorder="1" applyAlignment="1">
      <alignment horizontal="left" vertical="center" wrapText="1"/>
    </xf>
    <xf numFmtId="3" fontId="4" fillId="8" borderId="1" xfId="0" applyNumberFormat="1" applyFont="1" applyFill="1" applyBorder="1" applyAlignment="1" applyProtection="1">
      <alignment horizontal="center" vertical="center" wrapText="1"/>
    </xf>
    <xf numFmtId="0" fontId="0" fillId="0" borderId="0" xfId="0" applyAlignment="1" applyProtection="1">
      <alignment horizontal="center" vertical="top"/>
    </xf>
    <xf numFmtId="175" fontId="0" fillId="0" borderId="0" xfId="0" applyNumberFormat="1" applyAlignment="1" applyProtection="1">
      <alignment horizontal="center" vertical="top"/>
    </xf>
    <xf numFmtId="174" fontId="0" fillId="0" borderId="0" xfId="0" applyNumberFormat="1" applyAlignment="1" applyProtection="1">
      <alignment horizontal="center" vertical="top"/>
    </xf>
    <xf numFmtId="0" fontId="0" fillId="0" borderId="0" xfId="0" applyAlignment="1" applyProtection="1">
      <alignment horizontal="left" vertical="top" wrapText="1"/>
    </xf>
    <xf numFmtId="4" fontId="0" fillId="0" borderId="0" xfId="0" applyNumberFormat="1" applyAlignment="1" applyProtection="1">
      <alignment horizontal="center" vertical="top"/>
    </xf>
    <xf numFmtId="0" fontId="0" fillId="0" borderId="0" xfId="0" applyProtection="1"/>
    <xf numFmtId="4" fontId="0" fillId="0" borderId="0" xfId="0" applyNumberFormat="1" applyProtection="1"/>
    <xf numFmtId="0" fontId="14" fillId="8" borderId="0" xfId="0" applyFont="1" applyFill="1" applyAlignment="1" applyProtection="1">
      <alignment horizontal="center" vertical="center" wrapText="1"/>
    </xf>
    <xf numFmtId="0" fontId="13" fillId="0" borderId="0" xfId="0" applyFont="1" applyProtection="1"/>
    <xf numFmtId="173" fontId="13" fillId="0" borderId="0" xfId="0" applyNumberFormat="1" applyFont="1" applyProtection="1"/>
    <xf numFmtId="164" fontId="14" fillId="8" borderId="0" xfId="0" applyNumberFormat="1" applyFont="1" applyFill="1" applyAlignment="1" applyProtection="1">
      <alignment horizontal="center" vertical="center" wrapText="1"/>
    </xf>
    <xf numFmtId="164" fontId="0" fillId="0" borderId="0" xfId="0" applyNumberFormat="1" applyProtection="1"/>
    <xf numFmtId="167" fontId="14" fillId="8" borderId="0" xfId="0" applyNumberFormat="1" applyFont="1" applyFill="1" applyAlignment="1" applyProtection="1">
      <alignment horizontal="center" vertical="center" wrapText="1"/>
    </xf>
    <xf numFmtId="167" fontId="0" fillId="0" borderId="0" xfId="0" applyNumberFormat="1" applyProtection="1"/>
    <xf numFmtId="49" fontId="14" fillId="8" borderId="0" xfId="0" applyNumberFormat="1" applyFont="1" applyFill="1" applyAlignment="1" applyProtection="1">
      <alignment horizontal="center" vertical="center" wrapText="1"/>
    </xf>
    <xf numFmtId="0" fontId="4" fillId="8" borderId="0" xfId="0" applyFont="1" applyFill="1" applyAlignment="1" applyProtection="1">
      <alignment horizontal="right" vertical="center" wrapText="1"/>
    </xf>
    <xf numFmtId="176" fontId="0" fillId="0" borderId="2" xfId="0" applyNumberFormat="1" applyBorder="1" applyAlignment="1" applyProtection="1">
      <alignment horizontal="center" vertical="center"/>
    </xf>
    <xf numFmtId="0" fontId="4" fillId="8" borderId="0" xfId="0" applyFont="1" applyFill="1" applyAlignment="1" applyProtection="1">
      <alignment horizontal="left" vertical="center" wrapText="1"/>
    </xf>
    <xf numFmtId="1" fontId="0" fillId="0" borderId="2" xfId="0" applyNumberFormat="1" applyBorder="1" applyAlignment="1" applyProtection="1">
      <alignment horizontal="center" vertical="center"/>
    </xf>
    <xf numFmtId="1" fontId="0" fillId="0" borderId="0" xfId="0" applyNumberFormat="1" applyProtection="1"/>
    <xf numFmtId="0" fontId="8" fillId="2" borderId="1" xfId="0" applyFont="1" applyFill="1" applyBorder="1" applyAlignment="1" applyProtection="1">
      <alignment horizontal="center" vertical="center" wrapText="1"/>
      <protection locked="0"/>
    </xf>
    <xf numFmtId="20" fontId="0" fillId="0" borderId="2" xfId="0" applyNumberFormat="1" applyBorder="1" applyAlignment="1" applyProtection="1">
      <alignment horizontal="center" vertical="center"/>
      <protection locked="0"/>
    </xf>
    <xf numFmtId="20" fontId="0" fillId="0" borderId="0" xfId="0" applyNumberFormat="1" applyProtection="1">
      <protection locked="0"/>
    </xf>
    <xf numFmtId="0" fontId="0" fillId="0" borderId="2" xfId="0" applyBorder="1" applyAlignment="1" applyProtection="1">
      <alignment horizontal="left" vertical="center" wrapText="1"/>
      <protection locked="0"/>
    </xf>
    <xf numFmtId="168" fontId="0" fillId="0" borderId="0" xfId="0" applyNumberFormat="1" applyAlignment="1" applyProtection="1">
      <alignment horizontal="right"/>
    </xf>
    <xf numFmtId="0" fontId="13" fillId="0" borderId="0" xfId="0" applyFont="1" applyAlignment="1" applyProtection="1">
      <alignment horizontal="right"/>
    </xf>
    <xf numFmtId="0" fontId="0" fillId="0" borderId="0" xfId="0" applyAlignment="1" applyProtection="1">
      <alignment horizontal="left"/>
    </xf>
    <xf numFmtId="2" fontId="0" fillId="0" borderId="0" xfId="0" applyNumberFormat="1" applyProtection="1"/>
    <xf numFmtId="0" fontId="0" fillId="0" borderId="0" xfId="0" applyAlignment="1" applyProtection="1">
      <alignment horizontal="right"/>
    </xf>
    <xf numFmtId="3" fontId="0" fillId="0" borderId="0" xfId="0" applyNumberFormat="1" applyAlignment="1" applyProtection="1">
      <alignment horizontal="right"/>
    </xf>
    <xf numFmtId="0" fontId="14" fillId="8" borderId="0" xfId="0" applyFont="1" applyFill="1" applyAlignment="1" applyProtection="1">
      <alignment horizontal="center" vertical="center" wrapText="1"/>
      <protection locked="0"/>
    </xf>
    <xf numFmtId="0" fontId="16" fillId="0" borderId="0" xfId="0" applyFont="1" applyAlignment="1" applyProtection="1">
      <alignment horizontal="right"/>
      <protection locked="0"/>
    </xf>
    <xf numFmtId="1" fontId="21" fillId="0" borderId="2" xfId="0" applyNumberFormat="1" applyFont="1" applyBorder="1" applyAlignment="1" applyProtection="1">
      <alignment horizontal="center" vertical="center"/>
    </xf>
    <xf numFmtId="2" fontId="21" fillId="0" borderId="2" xfId="0" applyNumberFormat="1" applyFont="1" applyBorder="1" applyAlignment="1" applyProtection="1">
      <alignment horizontal="center" vertical="center"/>
    </xf>
    <xf numFmtId="0" fontId="21" fillId="0" borderId="2" xfId="0" applyFont="1" applyBorder="1" applyAlignment="1" applyProtection="1">
      <alignment horizontal="left" vertical="center"/>
    </xf>
    <xf numFmtId="181" fontId="21" fillId="0" borderId="1" xfId="0" applyNumberFormat="1" applyFont="1" applyBorder="1" applyAlignment="1" applyProtection="1">
      <alignment horizontal="center" vertical="center"/>
    </xf>
    <xf numFmtId="0" fontId="22" fillId="0" borderId="2" xfId="0" applyFont="1" applyBorder="1" applyAlignment="1" applyProtection="1">
      <alignment horizontal="left" vertical="center"/>
    </xf>
    <xf numFmtId="181" fontId="21" fillId="0" borderId="1" xfId="0" applyNumberFormat="1" applyFont="1" applyBorder="1" applyAlignment="1" applyProtection="1">
      <alignment horizontal="right" wrapText="1"/>
    </xf>
    <xf numFmtId="0" fontId="23" fillId="0" borderId="2" xfId="0" applyFont="1" applyBorder="1" applyAlignment="1" applyProtection="1">
      <alignment horizontal="left" vertical="center"/>
    </xf>
    <xf numFmtId="0" fontId="21" fillId="0" borderId="2" xfId="0" applyFont="1" applyBorder="1" applyAlignment="1" applyProtection="1">
      <alignment horizontal="center" vertical="center"/>
      <protection locked="0"/>
    </xf>
    <xf numFmtId="176" fontId="21" fillId="0" borderId="2" xfId="0" applyNumberFormat="1" applyFont="1" applyBorder="1" applyAlignment="1" applyProtection="1">
      <alignment horizontal="center" vertical="center"/>
      <protection locked="0"/>
    </xf>
    <xf numFmtId="0" fontId="4" fillId="2" borderId="1" xfId="0" applyFont="1" applyFill="1" applyBorder="1" applyAlignment="1" applyProtection="1">
      <alignment horizontal="right" vertical="center" wrapText="1"/>
      <protection locked="0"/>
    </xf>
    <xf numFmtId="2" fontId="21" fillId="0" borderId="2" xfId="0" applyNumberFormat="1" applyFont="1" applyBorder="1" applyAlignment="1" applyProtection="1">
      <alignment horizontal="center" vertical="center"/>
      <protection locked="0"/>
    </xf>
    <xf numFmtId="0" fontId="21" fillId="0" borderId="2" xfId="0" applyFont="1" applyBorder="1" applyAlignment="1" applyProtection="1">
      <alignment horizontal="left" vertical="center"/>
      <protection locked="0"/>
    </xf>
    <xf numFmtId="1" fontId="21" fillId="0" borderId="2" xfId="0" applyNumberFormat="1" applyFont="1" applyBorder="1" applyAlignment="1" applyProtection="1">
      <alignment horizontal="center" vertical="center"/>
      <protection locked="0"/>
    </xf>
    <xf numFmtId="0" fontId="4" fillId="8" borderId="0" xfId="0" applyFont="1" applyFill="1" applyAlignment="1" applyProtection="1">
      <alignment horizontal="center" vertical="center" wrapText="1"/>
    </xf>
    <xf numFmtId="0" fontId="4" fillId="8" borderId="0" xfId="0" applyFont="1" applyFill="1" applyAlignment="1" applyProtection="1">
      <alignment horizontal="left" vertical="center" wrapText="1"/>
      <protection locked="0"/>
    </xf>
    <xf numFmtId="164" fontId="36" fillId="0" borderId="0" xfId="15" applyNumberFormat="1" applyFont="1" applyAlignment="1">
      <alignment horizontal="right" vertical="center"/>
    </xf>
    <xf numFmtId="0" fontId="37" fillId="0" borderId="0" xfId="15" applyFont="1" applyAlignment="1">
      <alignment horizontal="right" vertical="center" wrapText="1"/>
    </xf>
    <xf numFmtId="164" fontId="37" fillId="0" borderId="0" xfId="15" applyNumberFormat="1" applyFont="1" applyAlignment="1">
      <alignment horizontal="right" vertical="center" wrapText="1"/>
    </xf>
    <xf numFmtId="0" fontId="37" fillId="0" borderId="0" xfId="15" applyFont="1" applyAlignment="1">
      <alignment horizontal="right" vertical="center"/>
    </xf>
    <xf numFmtId="0" fontId="16" fillId="0" borderId="0" xfId="0" applyFont="1" applyProtection="1">
      <protection locked="0"/>
    </xf>
    <xf numFmtId="169" fontId="0" fillId="6" borderId="1" xfId="0" applyNumberFormat="1" applyFill="1" applyBorder="1" applyAlignment="1" applyProtection="1">
      <alignment horizontal="right" vertical="center" wrapText="1"/>
    </xf>
    <xf numFmtId="0" fontId="0" fillId="6" borderId="1" xfId="0" applyFill="1" applyBorder="1" applyAlignment="1" applyProtection="1">
      <alignment horizontal="right" vertical="center" wrapText="1"/>
    </xf>
    <xf numFmtId="3" fontId="0" fillId="6" borderId="1" xfId="0" applyNumberFormat="1" applyFill="1" applyBorder="1" applyAlignment="1" applyProtection="1">
      <alignment horizontal="right" vertical="center" wrapText="1"/>
    </xf>
    <xf numFmtId="0" fontId="0" fillId="6" borderId="1" xfId="0" applyFill="1" applyBorder="1" applyAlignment="1" applyProtection="1">
      <alignment horizontal="right" vertical="top" wrapText="1"/>
    </xf>
    <xf numFmtId="0" fontId="0" fillId="7" borderId="1" xfId="0" applyFill="1" applyBorder="1" applyAlignment="1" applyProtection="1">
      <alignment horizontal="right" vertical="center" wrapText="1"/>
    </xf>
    <xf numFmtId="169" fontId="0" fillId="0" borderId="0" xfId="0" applyNumberFormat="1" applyAlignment="1" applyProtection="1">
      <alignment horizontal="right"/>
    </xf>
    <xf numFmtId="0" fontId="8" fillId="2" borderId="1" xfId="0" applyFont="1" applyFill="1" applyBorder="1" applyAlignment="1" applyProtection="1">
      <alignment horizontal="left" vertical="center"/>
    </xf>
    <xf numFmtId="0" fontId="8" fillId="2" borderId="1" xfId="0" applyFont="1" applyFill="1" applyBorder="1" applyAlignment="1" applyProtection="1">
      <alignment horizontal="center" vertical="center"/>
    </xf>
    <xf numFmtId="0" fontId="4" fillId="8" borderId="0" xfId="0" applyFont="1" applyFill="1" applyAlignment="1" applyProtection="1">
      <alignment horizontal="center" vertical="center" wrapText="1"/>
    </xf>
    <xf numFmtId="0" fontId="0" fillId="0" borderId="2" xfId="0" applyBorder="1" applyAlignment="1" applyProtection="1">
      <alignment horizontal="center" vertical="center"/>
    </xf>
    <xf numFmtId="0" fontId="0" fillId="0" borderId="0" xfId="0"/>
    <xf numFmtId="0" fontId="4" fillId="8" borderId="0" xfId="0" applyFont="1" applyFill="1" applyAlignment="1" applyProtection="1">
      <alignment horizontal="center" vertical="center" wrapText="1"/>
    </xf>
    <xf numFmtId="0" fontId="14" fillId="8" borderId="0" xfId="0" applyFont="1" applyFill="1" applyAlignment="1" applyProtection="1">
      <alignment horizontal="left" vertical="center" wrapText="1"/>
    </xf>
    <xf numFmtId="0" fontId="0" fillId="0" borderId="0" xfId="0" applyAlignment="1" applyProtection="1">
      <alignment horizontal="left"/>
      <protection locked="0"/>
    </xf>
    <xf numFmtId="168" fontId="0" fillId="0" borderId="0" xfId="0" applyNumberFormat="1" applyAlignment="1" applyProtection="1">
      <alignment horizontal="left"/>
      <protection locked="0"/>
    </xf>
    <xf numFmtId="0" fontId="13" fillId="0" borderId="0" xfId="0" applyFont="1" applyAlignment="1" applyProtection="1">
      <alignment horizontal="left"/>
    </xf>
    <xf numFmtId="2" fontId="21" fillId="6" borderId="1" xfId="0" applyNumberFormat="1" applyFont="1" applyFill="1" applyBorder="1" applyAlignment="1" applyProtection="1">
      <alignment horizontal="center" vertical="center"/>
    </xf>
    <xf numFmtId="0" fontId="0" fillId="0" borderId="0" xfId="0"/>
    <xf numFmtId="0" fontId="0" fillId="0" borderId="0" xfId="0" applyAlignment="1" applyProtection="1">
      <alignment horizontal="left" vertical="top"/>
    </xf>
    <xf numFmtId="1" fontId="14" fillId="2" borderId="0" xfId="0" applyNumberFormat="1" applyFont="1" applyFill="1" applyAlignment="1" applyProtection="1">
      <alignment horizontal="right" vertical="center" wrapText="1"/>
      <protection locked="0"/>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right" vertical="center"/>
    </xf>
    <xf numFmtId="164" fontId="5" fillId="0" borderId="0" xfId="0" applyNumberFormat="1" applyFont="1" applyAlignment="1">
      <alignment horizontal="right" wrapText="1"/>
    </xf>
    <xf numFmtId="164" fontId="0" fillId="0" borderId="0" xfId="0" applyNumberFormat="1" applyAlignment="1">
      <alignment horizontal="right"/>
    </xf>
    <xf numFmtId="165" fontId="0" fillId="0" borderId="0" xfId="0" applyNumberFormat="1" applyAlignment="1">
      <alignment horizontal="right"/>
    </xf>
    <xf numFmtId="164" fontId="0" fillId="0" borderId="0" xfId="0" applyNumberFormat="1" applyAlignment="1">
      <alignment horizontal="left"/>
    </xf>
    <xf numFmtId="166" fontId="0" fillId="0" borderId="0" xfId="0" applyNumberFormat="1" applyAlignment="1">
      <alignment horizontal="right"/>
    </xf>
    <xf numFmtId="0" fontId="0" fillId="0" borderId="0" xfId="0"/>
    <xf numFmtId="3" fontId="0" fillId="0" borderId="0" xfId="0" applyNumberFormat="1"/>
    <xf numFmtId="164" fontId="0" fillId="0" borderId="0" xfId="0" applyNumberFormat="1"/>
    <xf numFmtId="0" fontId="0" fillId="0" borderId="0" xfId="0" applyAlignment="1">
      <alignment horizontal="right"/>
    </xf>
    <xf numFmtId="4" fontId="0" fillId="0" borderId="0" xfId="0" applyNumberFormat="1" applyAlignment="1">
      <alignment horizontal="right"/>
    </xf>
    <xf numFmtId="0" fontId="10" fillId="5" borderId="0" xfId="0" applyFont="1" applyFill="1" applyAlignment="1">
      <alignment horizontal="left" vertical="center" wrapText="1"/>
    </xf>
    <xf numFmtId="0" fontId="11" fillId="0" borderId="0" xfId="0" applyFont="1"/>
    <xf numFmtId="167" fontId="14" fillId="8" borderId="0" xfId="0" applyNumberFormat="1" applyFont="1" applyFill="1" applyAlignment="1">
      <alignment horizontal="center" vertical="center" wrapText="1"/>
    </xf>
    <xf numFmtId="4" fontId="5" fillId="0" borderId="0" xfId="0" applyNumberFormat="1" applyFont="1" applyAlignment="1">
      <alignment horizontal="right" wrapText="1"/>
    </xf>
    <xf numFmtId="3" fontId="0" fillId="0" borderId="0" xfId="0" applyNumberFormat="1" applyAlignment="1">
      <alignment horizontal="right"/>
    </xf>
    <xf numFmtId="0" fontId="4" fillId="8" borderId="0" xfId="0" applyFont="1" applyFill="1" applyAlignment="1" applyProtection="1">
      <alignment horizontal="center" vertical="center" wrapText="1"/>
    </xf>
    <xf numFmtId="0" fontId="21" fillId="0" borderId="2" xfId="0" applyFont="1" applyBorder="1" applyAlignment="1" applyProtection="1">
      <alignment horizontal="left" vertical="top" wrapText="1"/>
    </xf>
    <xf numFmtId="0" fontId="0" fillId="0" borderId="3" xfId="0" applyBorder="1" applyProtection="1"/>
    <xf numFmtId="0" fontId="0" fillId="0" borderId="4" xfId="0" applyBorder="1" applyProtection="1"/>
    <xf numFmtId="0" fontId="0" fillId="0" borderId="5" xfId="0" applyBorder="1" applyProtection="1"/>
    <xf numFmtId="0" fontId="0" fillId="0" borderId="6" xfId="0" applyBorder="1" applyProtection="1"/>
    <xf numFmtId="0" fontId="0" fillId="0" borderId="7" xfId="0" applyBorder="1" applyProtection="1"/>
    <xf numFmtId="0" fontId="22" fillId="0" borderId="0" xfId="0" applyFont="1" applyAlignment="1">
      <alignment horizontal="left"/>
    </xf>
    <xf numFmtId="0" fontId="0" fillId="0" borderId="0" xfId="0" applyAlignment="1">
      <alignment horizontal="left"/>
    </xf>
    <xf numFmtId="0" fontId="22" fillId="0" borderId="0" xfId="0" applyFont="1" applyAlignment="1">
      <alignment horizontal="left" wrapText="1"/>
    </xf>
    <xf numFmtId="0" fontId="18" fillId="0" borderId="0" xfId="0" applyFont="1" applyAlignment="1">
      <alignment horizontal="left" vertical="center" wrapText="1"/>
    </xf>
  </cellXfs>
  <cellStyles count="16">
    <cellStyle name="Comma 2" xfId="1" xr:uid="{00000000-0005-0000-0000-000001000000}"/>
    <cellStyle name="Currency 2" xfId="2" xr:uid="{00000000-0005-0000-0000-000002000000}"/>
    <cellStyle name="Currency 2 2" xfId="3" xr:uid="{00000000-0005-0000-0000-000003000000}"/>
    <cellStyle name="Dezimal 2" xfId="4" xr:uid="{00000000-0005-0000-0000-000004000000}"/>
    <cellStyle name="Hyperlink 2" xfId="5" xr:uid="{00000000-0005-0000-0000-000005000000}"/>
    <cellStyle name="Link" xfId="14" builtinId="8"/>
    <cellStyle name="Normal 2" xfId="6" xr:uid="{00000000-0005-0000-0000-000006000000}"/>
    <cellStyle name="Normal 2 2" xfId="7" xr:uid="{00000000-0005-0000-0000-000007000000}"/>
    <cellStyle name="Normal 2 2 2" xfId="8" xr:uid="{00000000-0005-0000-0000-000008000000}"/>
    <cellStyle name="Normal 3" xfId="9" xr:uid="{00000000-0005-0000-0000-000009000000}"/>
    <cellStyle name="Standard" xfId="0" builtinId="0"/>
    <cellStyle name="Standard 2" xfId="10" xr:uid="{00000000-0005-0000-0000-00000A000000}"/>
    <cellStyle name="Standard 2 2" xfId="11" xr:uid="{00000000-0005-0000-0000-00000B000000}"/>
    <cellStyle name="Standard 3" xfId="12" xr:uid="{00000000-0005-0000-0000-00000C000000}"/>
    <cellStyle name="Standard 4" xfId="13" xr:uid="{00000000-0005-0000-0000-00000D000000}"/>
    <cellStyle name="Standard 5" xfId="15" xr:uid="{D5A6B930-B56A-411D-B09A-059728E2C5DE}"/>
  </cellStyles>
  <dxfs count="147">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alignment horizontal="right" vertical="center" textRotation="0" indent="0" justifyLastLine="0" shrinkToFit="0" readingOrder="0"/>
    </dxf>
    <dxf>
      <alignment horizontal="right" vertical="center" textRotation="0" indent="0" justifyLastLine="0" shrinkToFit="0" readingOrder="0"/>
    </dxf>
    <dxf>
      <alignment horizontal="right" vertical="center" textRotation="0" indent="0" justifyLastLine="0" shrinkToFit="0" readingOrder="0"/>
    </dxf>
    <dxf>
      <numFmt numFmtId="164" formatCode="#,##0_ ;[Red]\-#,##0\ "/>
      <alignment horizontal="right" vertical="center" textRotation="0" indent="0" justifyLastLine="0" shrinkToFit="0" readingOrder="0"/>
    </dxf>
    <dxf>
      <alignment horizontal="right" vertical="center" textRotation="0" indent="0" justifyLastLine="0" shrinkToFit="0" readingOrder="0"/>
    </dxf>
    <dxf>
      <alignment horizontal="right" vertical="center" textRotation="0" indent="0" justifyLastLine="0" shrinkToFit="0" readingOrder="0"/>
    </dxf>
    <dxf>
      <alignment horizontal="right" vertical="center" textRotation="0" indent="0" justifyLastLine="0" shrinkToFit="0" readingOrder="0"/>
    </dxf>
    <dxf>
      <alignment horizontal="right" vertical="center" textRotation="0" indent="0" justifyLastLine="0" shrinkToFit="0" readingOrder="0"/>
    </dxf>
    <dxf>
      <font>
        <strike val="0"/>
        <outline val="0"/>
        <shadow val="0"/>
        <u val="none"/>
        <vertAlign val="baseline"/>
        <sz val="10"/>
        <color theme="0"/>
        <name val="Calibri"/>
        <family val="2"/>
        <scheme val="minor"/>
      </font>
      <alignment horizontal="right" vertical="center" textRotation="0" indent="0" justifyLastLine="0" shrinkToFit="0" readingOrder="0"/>
    </dxf>
    <dxf>
      <fill>
        <patternFill>
          <bgColor rgb="FF92D050"/>
        </patternFill>
      </fill>
    </dxf>
    <dxf>
      <fill>
        <patternFill>
          <bgColor rgb="FFFFC000"/>
        </patternFill>
      </fill>
    </dxf>
    <dxf>
      <fill>
        <patternFill patternType="solid">
          <fgColor rgb="FFFCE4D6"/>
        </patternFill>
      </fill>
    </dxf>
    <dxf>
      <fill>
        <patternFill patternType="solid">
          <fgColor rgb="FFFCE4D6"/>
        </patternFill>
      </fill>
    </dxf>
    <dxf>
      <fill>
        <patternFill patternType="solid">
          <fgColor rgb="FFFFC7CE"/>
        </patternFill>
      </fill>
    </dxf>
    <dxf>
      <fill>
        <patternFill patternType="solid">
          <fgColor rgb="FFFFEB9C"/>
        </patternFill>
      </fill>
    </dxf>
    <dxf>
      <fill>
        <patternFill patternType="solid">
          <fgColor rgb="FFC6EFCE"/>
        </patternFill>
      </fill>
    </dxf>
    <dxf>
      <font>
        <color rgb="FF9C0006"/>
      </font>
    </dxf>
    <dxf>
      <font>
        <color rgb="FF00B050"/>
      </font>
    </dxf>
    <dxf>
      <font>
        <color rgb="FF9A0000"/>
      </font>
      <fill>
        <patternFill>
          <bgColor rgb="FFFFCCFF"/>
        </patternFill>
      </fill>
    </dxf>
    <dxf>
      <fill>
        <patternFill>
          <bgColor rgb="FFFFFFCC"/>
        </patternFill>
      </fill>
    </dxf>
    <dxf>
      <fill>
        <patternFill>
          <bgColor rgb="FF00B050"/>
        </patternFill>
      </fill>
    </dxf>
    <dxf>
      <fill>
        <patternFill>
          <bgColor rgb="FFFFFF00"/>
        </patternFill>
      </fill>
    </dxf>
    <dxf>
      <fill>
        <patternFill>
          <bgColor rgb="FFFFFFCC"/>
        </patternFill>
      </fill>
    </dxf>
    <dxf>
      <font>
        <color rgb="FF632523"/>
      </font>
      <fill>
        <patternFill>
          <bgColor rgb="FFFFFFCC"/>
        </patternFill>
      </fill>
    </dxf>
    <dxf>
      <font>
        <color rgb="FFC00000"/>
      </font>
      <fill>
        <patternFill>
          <bgColor rgb="FFFFCCFF"/>
        </patternFill>
      </fill>
    </dxf>
    <dxf>
      <fill>
        <patternFill>
          <bgColor rgb="FFFFFFCC"/>
        </patternFill>
      </fill>
    </dxf>
    <dxf>
      <fill>
        <patternFill>
          <bgColor rgb="FFFFFF00"/>
        </patternFill>
      </fill>
    </dxf>
    <dxf>
      <fill>
        <patternFill>
          <bgColor rgb="FFFF9933"/>
        </patternFill>
      </fill>
    </dxf>
    <dxf>
      <font>
        <color rgb="FFC00000"/>
      </font>
      <fill>
        <patternFill>
          <bgColor rgb="FFFF99FF"/>
        </patternFill>
      </fill>
    </dxf>
    <dxf>
      <fill>
        <patternFill>
          <bgColor theme="6" tint="0.79989013336588644"/>
        </patternFill>
      </fill>
    </dxf>
    <dxf>
      <fill>
        <patternFill>
          <bgColor theme="6" tint="0.59987182226020086"/>
        </patternFill>
      </fill>
    </dxf>
    <dxf>
      <fill>
        <patternFill>
          <bgColor theme="6" tint="0.39988402966399123"/>
        </patternFill>
      </fill>
    </dxf>
    <dxf>
      <font>
        <b/>
        <color rgb="FFFFFFFF"/>
      </font>
      <fill>
        <patternFill>
          <bgColor theme="6" tint="-0.249977111117893"/>
        </patternFill>
      </fill>
    </dxf>
    <dxf>
      <font>
        <color rgb="FF9C0006"/>
      </font>
    </dxf>
    <dxf>
      <font>
        <color rgb="FF00B050"/>
      </font>
    </dxf>
    <dxf>
      <font>
        <color rgb="FF632523"/>
      </font>
      <fill>
        <patternFill>
          <bgColor rgb="FFFFFFCC"/>
        </patternFill>
      </fill>
    </dxf>
    <dxf>
      <font>
        <color rgb="FFC00000"/>
      </font>
      <fill>
        <patternFill>
          <bgColor rgb="FFFFCCFF"/>
        </patternFill>
      </fill>
    </dxf>
    <dxf>
      <fill>
        <patternFill>
          <bgColor rgb="FFFFFFCC"/>
        </patternFill>
      </fill>
    </dxf>
    <dxf>
      <fill>
        <patternFill>
          <bgColor rgb="FFFFFF00"/>
        </patternFill>
      </fill>
    </dxf>
    <dxf>
      <fill>
        <patternFill>
          <bgColor rgb="FFFF9933"/>
        </patternFill>
      </fill>
    </dxf>
    <dxf>
      <font>
        <color rgb="FFC00000"/>
      </font>
      <fill>
        <patternFill>
          <bgColor rgb="FFFF99FF"/>
        </patternFill>
      </fill>
    </dxf>
    <dxf>
      <fill>
        <patternFill>
          <bgColor theme="6" tint="0.79989013336588644"/>
        </patternFill>
      </fill>
    </dxf>
    <dxf>
      <fill>
        <patternFill>
          <bgColor theme="6" tint="0.59987182226020086"/>
        </patternFill>
      </fill>
    </dxf>
    <dxf>
      <fill>
        <patternFill>
          <bgColor theme="6" tint="0.39988402966399123"/>
        </patternFill>
      </fill>
    </dxf>
    <dxf>
      <font>
        <b/>
        <color rgb="FFFFFFFF"/>
      </font>
      <fill>
        <patternFill>
          <bgColor theme="6" tint="-0.249977111117893"/>
        </patternFill>
      </fill>
    </dxf>
    <dxf>
      <font>
        <color rgb="FF9C0006"/>
      </font>
    </dxf>
    <dxf>
      <font>
        <color rgb="FF00B050"/>
      </font>
    </dxf>
    <dxf>
      <font>
        <color rgb="FF632523"/>
      </font>
      <fill>
        <patternFill>
          <bgColor rgb="FFFFFFCC"/>
        </patternFill>
      </fill>
    </dxf>
    <dxf>
      <font>
        <color rgb="FFC00000"/>
      </font>
      <fill>
        <patternFill>
          <bgColor rgb="FFFFCCFF"/>
        </patternFill>
      </fill>
    </dxf>
    <dxf>
      <fill>
        <patternFill>
          <bgColor rgb="FFFFFFCC"/>
        </patternFill>
      </fill>
    </dxf>
    <dxf>
      <fill>
        <patternFill>
          <bgColor rgb="FFFFFF00"/>
        </patternFill>
      </fill>
    </dxf>
    <dxf>
      <fill>
        <patternFill>
          <bgColor rgb="FFFF9933"/>
        </patternFill>
      </fill>
    </dxf>
    <dxf>
      <font>
        <color rgb="FFC00000"/>
      </font>
      <fill>
        <patternFill>
          <bgColor rgb="FFFF99FF"/>
        </patternFill>
      </fill>
    </dxf>
    <dxf>
      <fill>
        <patternFill>
          <bgColor theme="6" tint="0.79989013336588644"/>
        </patternFill>
      </fill>
    </dxf>
    <dxf>
      <fill>
        <patternFill>
          <bgColor theme="6" tint="0.59987182226020086"/>
        </patternFill>
      </fill>
    </dxf>
    <dxf>
      <fill>
        <patternFill>
          <bgColor theme="6" tint="0.39988402966399123"/>
        </patternFill>
      </fill>
    </dxf>
    <dxf>
      <font>
        <b/>
        <color rgb="FFFFFFFF"/>
      </font>
      <fill>
        <patternFill>
          <bgColor theme="6" tint="-0.249977111117893"/>
        </patternFill>
      </fill>
    </dxf>
    <dxf>
      <fill>
        <patternFill>
          <bgColor rgb="FFFF0000"/>
        </patternFill>
      </fill>
    </dxf>
    <dxf>
      <fill>
        <patternFill>
          <bgColor rgb="FF92D050"/>
        </patternFill>
      </fill>
    </dxf>
    <dxf>
      <fill>
        <patternFill>
          <bgColor rgb="FFFFC000"/>
        </patternFill>
      </fill>
    </dxf>
    <dxf>
      <fill>
        <patternFill>
          <bgColor rgb="FFE2F0D9"/>
        </patternFill>
      </fill>
    </dxf>
    <dxf>
      <fill>
        <patternFill>
          <bgColor rgb="FFF2F2F2"/>
        </patternFill>
      </fill>
    </dxf>
    <dxf>
      <fill>
        <patternFill>
          <bgColor rgb="FFE2F0D9"/>
        </patternFill>
      </fill>
    </dxf>
    <dxf>
      <fill>
        <patternFill>
          <bgColor rgb="FFFCE4D6"/>
        </patternFill>
      </fill>
    </dxf>
    <dxf>
      <fill>
        <patternFill>
          <bgColor rgb="FFFFF2CC"/>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ont>
        <strike val="0"/>
        <color rgb="FF00B050"/>
      </font>
    </dxf>
    <dxf>
      <font>
        <strike val="0"/>
        <color rgb="FFFF0000"/>
      </font>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99FF"/>
        </patternFill>
      </fill>
    </dxf>
    <dxf>
      <fill>
        <patternFill>
          <bgColor rgb="FFFF0000"/>
        </patternFill>
      </fill>
    </dxf>
    <dxf>
      <font>
        <strike val="0"/>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99FF"/>
        </patternFill>
      </fill>
    </dxf>
    <dxf>
      <font>
        <color rgb="FFC00000"/>
      </font>
      <fill>
        <patternFill>
          <bgColor rgb="FFFF0000"/>
        </patternFill>
      </fill>
    </dxf>
    <dxf>
      <font>
        <color rgb="FFC00000"/>
      </font>
      <fill>
        <patternFill>
          <bgColor rgb="FFFF0000"/>
        </patternFill>
      </fill>
    </dxf>
    <dxf>
      <fill>
        <patternFill>
          <bgColor rgb="FFFF0000"/>
        </patternFill>
      </fill>
    </dxf>
    <dxf>
      <fill>
        <patternFill>
          <bgColor rgb="FFFF0000"/>
        </patternFill>
      </fill>
    </dxf>
    <dxf>
      <font>
        <color rgb="FFFF0000"/>
      </font>
      <fill>
        <patternFill>
          <bgColor rgb="FFFF66F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FF0000"/>
      </font>
      <fill>
        <patternFill>
          <bgColor rgb="FFF785E7"/>
        </patternFill>
      </fill>
    </dxf>
    <dxf>
      <fill>
        <patternFill>
          <bgColor rgb="FFFF0000"/>
        </patternFill>
      </fill>
    </dxf>
    <dxf>
      <font>
        <color rgb="FFC00000"/>
      </font>
      <fill>
        <patternFill>
          <bgColor rgb="FFFF0000"/>
        </patternFill>
      </fill>
    </dxf>
    <dxf>
      <font>
        <color rgb="FFC00000"/>
      </font>
      <fill>
        <patternFill>
          <bgColor rgb="FFFF0000"/>
        </patternFill>
      </fill>
    </dxf>
    <dxf>
      <font>
        <color rgb="FF990000"/>
      </font>
      <fill>
        <patternFill>
          <bgColor rgb="FFF4CCCC"/>
        </patternFill>
      </fill>
    </dxf>
    <dxf>
      <font>
        <color rgb="FF7F6000"/>
      </font>
      <fill>
        <patternFill>
          <bgColor rgb="FFFFF2CC"/>
        </patternFill>
      </fill>
    </dxf>
    <dxf>
      <font>
        <color rgb="FF006100"/>
      </font>
      <fill>
        <patternFill>
          <bgColor rgb="FFC6EFCE"/>
        </patternFill>
      </fill>
    </dxf>
    <dxf>
      <font>
        <color rgb="FF9C6500"/>
      </font>
      <fill>
        <patternFill>
          <bgColor rgb="FFFCE4D6"/>
        </patternFill>
      </fill>
    </dxf>
    <dxf>
      <font>
        <color rgb="FF9C0006"/>
      </font>
      <fill>
        <patternFill>
          <bgColor rgb="FFFFC7CE"/>
        </patternFill>
      </fill>
    </dxf>
    <dxf>
      <font>
        <color rgb="FFFF0000"/>
      </font>
    </dxf>
    <dxf>
      <font>
        <color rgb="FF984807"/>
      </font>
    </dxf>
    <dxf>
      <font>
        <color rgb="FF00B050"/>
      </font>
    </dxf>
    <dxf>
      <font>
        <color rgb="FF953735"/>
      </font>
    </dxf>
    <dxf>
      <font>
        <color rgb="FFC00000"/>
      </font>
    </dxf>
    <dxf>
      <font>
        <color rgb="FFFF0000"/>
      </font>
    </dxf>
    <dxf>
      <font>
        <color rgb="FF984807"/>
      </font>
    </dxf>
    <dxf>
      <font>
        <color rgb="FF00B050"/>
      </font>
    </dxf>
    <dxf>
      <font>
        <color rgb="FF953735"/>
      </font>
    </dxf>
    <dxf>
      <font>
        <color rgb="FFC00000"/>
      </font>
    </dxf>
    <dxf>
      <font>
        <color rgb="FFFF0000"/>
      </font>
    </dxf>
    <dxf>
      <font>
        <color rgb="FF984807"/>
      </font>
    </dxf>
    <dxf>
      <font>
        <color rgb="FF00B050"/>
      </font>
    </dxf>
    <dxf>
      <font>
        <color rgb="FF953735"/>
      </font>
    </dxf>
    <dxf>
      <font>
        <color rgb="FFC00000"/>
      </font>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s>
  <tableStyles count="1" defaultTableStyle="TableStyleMedium2" defaultPivotStyle="PivotStyleLight16">
    <tableStyle name="Trang tính2-style" pivot="0" count="4" xr9:uid="{0DB1DB7F-6419-4E34-A089-6C546E040AF2}">
      <tableStyleElement type="wholeTable" size="0" dxfId="146"/>
      <tableStyleElement type="headerRow" dxfId="145"/>
      <tableStyleElement type="firstRowStripe" dxfId="144"/>
      <tableStyleElement type="secondRowStripe" dxfId="143"/>
    </tableStyle>
  </tableStyles>
  <colors>
    <indexedColors>
      <rgbColor rgb="FF000000"/>
      <rgbColor rgb="FFFFFFFF"/>
      <rgbColor rgb="FFFF0000"/>
      <rgbColor rgb="FF00FF00"/>
      <rgbColor rgb="FF0000FF"/>
      <rgbColor rgb="FFFFFF00"/>
      <rgbColor rgb="FFFF00FF"/>
      <rgbColor rgb="FFEBF1DE"/>
      <rgbColor rgb="FF990000"/>
      <rgbColor rgb="FF006100"/>
      <rgbColor rgb="FF000080"/>
      <rgbColor rgb="FF7F6000"/>
      <rgbColor rgb="FF9C0006"/>
      <rgbColor rgb="FF008080"/>
      <rgbColor rgb="FFC3D69B"/>
      <rgbColor rgb="FF77933C"/>
      <rgbColor rgb="FFD9E1F2"/>
      <rgbColor rgb="FF953735"/>
      <rgbColor rgb="FFFFFFCC"/>
      <rgbColor rgb="FFDDEBF7"/>
      <rgbColor rgb="FFC00000"/>
      <rgbColor rgb="FFFF66FF"/>
      <rgbColor rgb="FF0070C0"/>
      <rgbColor rgb="FFBDD7EE"/>
      <rgbColor rgb="FF000080"/>
      <rgbColor rgb="FFFF00FF"/>
      <rgbColor rgb="FFFFF2CC"/>
      <rgbColor rgb="FFF2F2F2"/>
      <rgbColor rgb="FF9900FF"/>
      <rgbColor rgb="FF9A0000"/>
      <rgbColor rgb="FF008080"/>
      <rgbColor rgb="FF0000FF"/>
      <rgbColor rgb="FFFCE4D6"/>
      <rgbColor rgb="FFE2F0D9"/>
      <rgbColor rgb="FFC6EFCE"/>
      <rgbColor rgb="FFFFEB9C"/>
      <rgbColor rgb="FFD9D9D9"/>
      <rgbColor rgb="FFFF99FF"/>
      <rgbColor rgb="FFF785E7"/>
      <rgbColor rgb="FFF4CCCC"/>
      <rgbColor rgb="FFFFCCFF"/>
      <rgbColor rgb="FFD7E4BD"/>
      <rgbColor rgb="FF92D050"/>
      <rgbColor rgb="FFFFC000"/>
      <rgbColor rgb="FFFF9933"/>
      <rgbColor rgb="FFFFC7CE"/>
      <rgbColor rgb="FF525555"/>
      <rgbColor rgb="FFA6A6A6"/>
      <rgbColor rgb="FF003366"/>
      <rgbColor rgb="FF00B050"/>
      <rgbColor rgb="FF003300"/>
      <rgbColor rgb="FF632523"/>
      <rgbColor rgb="FF984807"/>
      <rgbColor rgb="FF9C6500"/>
      <rgbColor rgb="FF1F4E79"/>
      <rgbColor rgb="FF1F1F1F"/>
      <rgbColor rgb="00003366"/>
      <rgbColor rgb="00339966"/>
      <rgbColor rgb="00003300"/>
      <rgbColor rgb="00333300"/>
      <rgbColor rgb="00993300"/>
      <rgbColor rgb="00993366"/>
      <rgbColor rgb="00333399"/>
      <rgbColor rgb="00333333"/>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Link!A1"/></Relationships>
</file>

<file path=xl/drawings/_rels/drawing2.xml.rels><?xml version="1.0" encoding="UTF-8" standalone="yes"?>
<Relationships xmlns="http://schemas.openxmlformats.org/package/2006/relationships"><Relationship Id="rId1" Type="http://schemas.openxmlformats.org/officeDocument/2006/relationships/hyperlink" Target="#Link!A1"/></Relationships>
</file>

<file path=xl/drawings/_rels/drawing3.xml.rels><?xml version="1.0" encoding="UTF-8" standalone="yes"?>
<Relationships xmlns="http://schemas.openxmlformats.org/package/2006/relationships"><Relationship Id="rId1" Type="http://schemas.openxmlformats.org/officeDocument/2006/relationships/hyperlink" Target="#Link!A1"/></Relationships>
</file>

<file path=xl/drawings/_rels/drawing4.xml.rels><?xml version="1.0" encoding="UTF-8" standalone="yes"?>
<Relationships xmlns="http://schemas.openxmlformats.org/package/2006/relationships"><Relationship Id="rId1" Type="http://schemas.openxmlformats.org/officeDocument/2006/relationships/hyperlink" Target="#Link!A1"/></Relationships>
</file>

<file path=xl/drawings/_rels/drawing5.xml.rels><?xml version="1.0" encoding="UTF-8" standalone="yes"?>
<Relationships xmlns="http://schemas.openxmlformats.org/package/2006/relationships"><Relationship Id="rId1" Type="http://schemas.openxmlformats.org/officeDocument/2006/relationships/hyperlink" Target="#Link!A1"/></Relationships>
</file>

<file path=xl/drawings/_rels/drawing6.xml.rels><?xml version="1.0" encoding="UTF-8" standalone="yes"?>
<Relationships xmlns="http://schemas.openxmlformats.org/package/2006/relationships"><Relationship Id="rId1" Type="http://schemas.openxmlformats.org/officeDocument/2006/relationships/hyperlink" Target="#Link!A1"/></Relationships>
</file>

<file path=xl/drawings/_rels/drawing7.xml.rels><?xml version="1.0" encoding="UTF-8" standalone="yes"?>
<Relationships xmlns="http://schemas.openxmlformats.org/package/2006/relationships"><Relationship Id="rId1" Type="http://schemas.openxmlformats.org/officeDocument/2006/relationships/hyperlink" Target="#Link!A1"/></Relationships>
</file>

<file path=xl/drawings/_rels/drawing8.xml.rels><?xml version="1.0" encoding="UTF-8" standalone="yes"?>
<Relationships xmlns="http://schemas.openxmlformats.org/package/2006/relationships"><Relationship Id="rId1" Type="http://schemas.openxmlformats.org/officeDocument/2006/relationships/hyperlink" Target="#Link!A1"/></Relationships>
</file>

<file path=xl/drawings/_rels/drawing9.xml.rels><?xml version="1.0" encoding="UTF-8" standalone="yes"?>
<Relationships xmlns="http://schemas.openxmlformats.org/package/2006/relationships"><Relationship Id="rId1" Type="http://schemas.openxmlformats.org/officeDocument/2006/relationships/hyperlink" Target="#Link!A1"/></Relationships>
</file>

<file path=xl/drawings/_rels/drawing10.xml.rels><?xml version="1.0" encoding="UTF-8" standalone="yes"?>
<Relationships xmlns="http://schemas.openxmlformats.org/package/2006/relationships"><Relationship Id="rId1" Type="http://schemas.openxmlformats.org/officeDocument/2006/relationships/hyperlink" Target="#Link!A1"/></Relationships>
</file>

<file path=xl/drawings/_rels/drawing11.xml.rels><?xml version="1.0" encoding="UTF-8" standalone="yes"?>
<Relationships xmlns="http://schemas.openxmlformats.org/package/2006/relationships"><Relationship Id="rId1" Type="http://schemas.openxmlformats.org/officeDocument/2006/relationships/hyperlink" Target="#Link!A1"/></Relationships>
</file>

<file path=xl/drawings/_rels/drawing12.xml.rels><?xml version="1.0" encoding="UTF-8" standalone="yes"?>
<Relationships xmlns="http://schemas.openxmlformats.org/package/2006/relationships"><Relationship Id="rId1" Type="http://schemas.openxmlformats.org/officeDocument/2006/relationships/hyperlink" Target="#Link!A1"/></Relationships>
</file>

<file path=xl/drawings/_rels/drawing13.xml.rels><?xml version="1.0" encoding="UTF-8" standalone="yes"?>
<Relationships xmlns="http://schemas.openxmlformats.org/package/2006/relationships"><Relationship Id="rId1" Type="http://schemas.openxmlformats.org/officeDocument/2006/relationships/hyperlink" Target="#Link!A1"/></Relationships>
</file>

<file path=xl/drawings/_rels/drawing14.xml.rels><?xml version="1.0" encoding="UTF-8" standalone="yes"?>
<Relationships xmlns="http://schemas.openxmlformats.org/package/2006/relationships"><Relationship Id="rId1" Type="http://schemas.openxmlformats.org/officeDocument/2006/relationships/hyperlink" Target="#Link!A1"/></Relationships>
</file>

<file path=xl/drawings/_rels/drawing15.xml.rels><?xml version="1.0" encoding="UTF-8" standalone="yes"?>
<Relationships xmlns="http://schemas.openxmlformats.org/package/2006/relationships"><Relationship Id="rId1" Type="http://schemas.openxmlformats.org/officeDocument/2006/relationships/hyperlink" Target="#Link!A1"/></Relationships>
</file>

<file path=xl/drawings/_rels/drawing16.xml.rels><?xml version="1.0" encoding="UTF-8" standalone="yes"?>
<Relationships xmlns="http://schemas.openxmlformats.org/package/2006/relationships"><Relationship Id="rId1" Type="http://schemas.openxmlformats.org/officeDocument/2006/relationships/hyperlink" Target="#Link!A1"/></Relationships>
</file>

<file path=xl/drawings/_rels/drawing17.xml.rels><?xml version="1.0" encoding="UTF-8" standalone="yes"?>
<Relationships xmlns="http://schemas.openxmlformats.org/package/2006/relationships"><Relationship Id="rId1" Type="http://schemas.openxmlformats.org/officeDocument/2006/relationships/hyperlink" Target="#Link!A1"/></Relationships>
</file>

<file path=xl/drawings/_rels/drawing18.xml.rels><?xml version="1.0" encoding="UTF-8" standalone="yes"?>
<Relationships xmlns="http://schemas.openxmlformats.org/package/2006/relationships"><Relationship Id="rId1" Type="http://schemas.openxmlformats.org/officeDocument/2006/relationships/hyperlink" Target="#Link!A1"/></Relationships>
</file>

<file path=xl/drawings/_rels/drawing19.xml.rels><?xml version="1.0" encoding="UTF-8" standalone="yes"?>
<Relationships xmlns="http://schemas.openxmlformats.org/package/2006/relationships"><Relationship Id="rId1" Type="http://schemas.openxmlformats.org/officeDocument/2006/relationships/hyperlink" Target="#Link!A1"/></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76E45DFC-1F5D-41A7-9FC9-C9A2D68EB6CC}"/>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1F7A1B47-72B1-4AF0-84D7-C78C1B01E318}"/>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3" name="Rechteck 2">
          <a:hlinkClick xmlns:r="http://schemas.openxmlformats.org/officeDocument/2006/relationships" r:id="rId1"/>
          <a:extLst>
            <a:ext uri="{FF2B5EF4-FFF2-40B4-BE49-F238E27FC236}">
              <a16:creationId xmlns:a16="http://schemas.microsoft.com/office/drawing/2014/main" id="{32C26593-467C-4CEC-80F5-8E497FF29FF1}"/>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CCF6FE21-39E4-44C9-9393-8610AB21E9D3}"/>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28575</xdr:rowOff>
    </xdr:from>
    <xdr:to>
      <xdr:col>1</xdr:col>
      <xdr:colOff>0</xdr:colOff>
      <xdr:row>1</xdr:row>
      <xdr:rowOff>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BD223DD2-1DA1-4643-97A6-5269AA94FF98}"/>
            </a:ext>
          </a:extLst>
        </xdr:cNvPr>
        <xdr:cNvSpPr/>
      </xdr:nvSpPr>
      <xdr:spPr>
        <a:xfrm>
          <a:off x="9525" y="28575"/>
          <a:ext cx="866775" cy="438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256DCE13-D499-49CE-AABA-5773AF44EE55}"/>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55E71D7F-8A68-4D82-8A9F-C73240D3565D}"/>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AC719510-232B-4FE0-ACB8-5DB190587E7F}"/>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0</xdr:row>
      <xdr:rowOff>304800</xdr:rowOff>
    </xdr:to>
    <xdr:sp macro="" textlink="">
      <xdr:nvSpPr>
        <xdr:cNvPr id="3" name="Rechteck 2">
          <a:hlinkClick xmlns:r="http://schemas.openxmlformats.org/officeDocument/2006/relationships" r:id="rId1"/>
          <a:extLst>
            <a:ext uri="{FF2B5EF4-FFF2-40B4-BE49-F238E27FC236}">
              <a16:creationId xmlns:a16="http://schemas.microsoft.com/office/drawing/2014/main" id="{59194638-4702-47AE-9AFF-83A6F5A66726}"/>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6" name="Rechteck 5">
          <a:hlinkClick xmlns:r="http://schemas.openxmlformats.org/officeDocument/2006/relationships" r:id="rId1"/>
          <a:extLst>
            <a:ext uri="{FF2B5EF4-FFF2-40B4-BE49-F238E27FC236}">
              <a16:creationId xmlns:a16="http://schemas.microsoft.com/office/drawing/2014/main" id="{EC2CDA77-4BC8-49BF-88C0-D9AB85B720D7}"/>
            </a:ext>
          </a:extLst>
        </xdr:cNvPr>
        <xdr:cNvSpPr/>
      </xdr:nvSpPr>
      <xdr:spPr>
        <a:xfrm>
          <a:off x="8162925" y="28575"/>
          <a:ext cx="952500" cy="200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1</xdr:col>
      <xdr:colOff>0</xdr:colOff>
      <xdr:row>1</xdr:row>
      <xdr:rowOff>0</xdr:rowOff>
    </xdr:to>
    <xdr:sp macro="" textlink="">
      <xdr:nvSpPr>
        <xdr:cNvPr id="7" name="Rechteck 6">
          <a:hlinkClick xmlns:r="http://schemas.openxmlformats.org/officeDocument/2006/relationships" r:id="rId1"/>
          <a:extLst>
            <a:ext uri="{FF2B5EF4-FFF2-40B4-BE49-F238E27FC236}">
              <a16:creationId xmlns:a16="http://schemas.microsoft.com/office/drawing/2014/main" id="{32C51C9A-7908-439B-A468-1EFE3BFE0942}"/>
            </a:ext>
          </a:extLst>
        </xdr:cNvPr>
        <xdr:cNvSpPr/>
      </xdr:nvSpPr>
      <xdr:spPr>
        <a:xfrm>
          <a:off x="9525" y="28575"/>
          <a:ext cx="923925"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8E1687AC-5E23-44E7-9668-28C28CDD0D4C}"/>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31ECB91A-5059-435F-93FA-418304E16B08}"/>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1</xdr:row>
      <xdr:rowOff>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5FA7675D-E166-490A-86C8-6D5D13DCF8C4}"/>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1</xdr:row>
      <xdr:rowOff>0</xdr:rowOff>
    </xdr:to>
    <xdr:sp macro="" textlink="">
      <xdr:nvSpPr>
        <xdr:cNvPr id="3" name="Rechteck 2">
          <a:hlinkClick xmlns:r="http://schemas.openxmlformats.org/officeDocument/2006/relationships" r:id="rId1"/>
          <a:extLst>
            <a:ext uri="{FF2B5EF4-FFF2-40B4-BE49-F238E27FC236}">
              <a16:creationId xmlns:a16="http://schemas.microsoft.com/office/drawing/2014/main" id="{981FBFCD-ACB9-43D8-9E10-788E05D3CCEE}"/>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4755A252-2F82-462E-BC5F-FDFBCB5D45C8}"/>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1</xdr:row>
      <xdr:rowOff>0</xdr:rowOff>
    </xdr:to>
    <xdr:sp macro="" textlink="">
      <xdr:nvSpPr>
        <xdr:cNvPr id="4" name="Rechteck 3">
          <a:hlinkClick xmlns:r="http://schemas.openxmlformats.org/officeDocument/2006/relationships" r:id="rId1"/>
          <a:extLst>
            <a:ext uri="{FF2B5EF4-FFF2-40B4-BE49-F238E27FC236}">
              <a16:creationId xmlns:a16="http://schemas.microsoft.com/office/drawing/2014/main" id="{654239CB-2FB1-4816-AF21-C3438DE62A9E}"/>
            </a:ext>
          </a:extLst>
        </xdr:cNvPr>
        <xdr:cNvSpPr/>
      </xdr:nvSpPr>
      <xdr:spPr>
        <a:xfrm>
          <a:off x="12806643" y="28575"/>
          <a:ext cx="952500" cy="3748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1</xdr:row>
      <xdr:rowOff>0</xdr:rowOff>
    </xdr:to>
    <xdr:sp macro="" textlink="">
      <xdr:nvSpPr>
        <xdr:cNvPr id="5" name="Rechteck 4">
          <a:hlinkClick xmlns:r="http://schemas.openxmlformats.org/officeDocument/2006/relationships" r:id="rId1"/>
          <a:extLst>
            <a:ext uri="{FF2B5EF4-FFF2-40B4-BE49-F238E27FC236}">
              <a16:creationId xmlns:a16="http://schemas.microsoft.com/office/drawing/2014/main" id="{B339A1AD-B6CC-456A-8906-AAB106878F1E}"/>
            </a:ext>
          </a:extLst>
        </xdr:cNvPr>
        <xdr:cNvSpPr/>
      </xdr:nvSpPr>
      <xdr:spPr>
        <a:xfrm>
          <a:off x="12806643" y="28575"/>
          <a:ext cx="952500" cy="3748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1</xdr:row>
      <xdr:rowOff>0</xdr:rowOff>
    </xdr:to>
    <xdr:sp macro="" textlink="">
      <xdr:nvSpPr>
        <xdr:cNvPr id="4" name="Rechteck 3">
          <a:hlinkClick xmlns:r="http://schemas.openxmlformats.org/officeDocument/2006/relationships" r:id="rId1"/>
          <a:extLst>
            <a:ext uri="{FF2B5EF4-FFF2-40B4-BE49-F238E27FC236}">
              <a16:creationId xmlns:a16="http://schemas.microsoft.com/office/drawing/2014/main" id="{2E0824D6-A98C-4FD6-A668-1779062340DF}"/>
            </a:ext>
          </a:extLst>
        </xdr:cNvPr>
        <xdr:cNvSpPr/>
      </xdr:nvSpPr>
      <xdr:spPr>
        <a:xfrm>
          <a:off x="16347701" y="28575"/>
          <a:ext cx="952500" cy="3748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1</xdr:row>
      <xdr:rowOff>0</xdr:rowOff>
    </xdr:to>
    <xdr:sp macro="" textlink="">
      <xdr:nvSpPr>
        <xdr:cNvPr id="5" name="Rechteck 4">
          <a:hlinkClick xmlns:r="http://schemas.openxmlformats.org/officeDocument/2006/relationships" r:id="rId1"/>
          <a:extLst>
            <a:ext uri="{FF2B5EF4-FFF2-40B4-BE49-F238E27FC236}">
              <a16:creationId xmlns:a16="http://schemas.microsoft.com/office/drawing/2014/main" id="{98D8B073-3BB6-4D98-9496-94BDAE32372F}"/>
            </a:ext>
          </a:extLst>
        </xdr:cNvPr>
        <xdr:cNvSpPr/>
      </xdr:nvSpPr>
      <xdr:spPr>
        <a:xfrm>
          <a:off x="16347701" y="28575"/>
          <a:ext cx="952500" cy="3748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9C521731-7686-4496-9BBC-C7F20665C80D}"/>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0</xdr:row>
      <xdr:rowOff>304800</xdr:rowOff>
    </xdr:to>
    <xdr:sp macro="" textlink="">
      <xdr:nvSpPr>
        <xdr:cNvPr id="3" name="Rechteck 2">
          <a:hlinkClick xmlns:r="http://schemas.openxmlformats.org/officeDocument/2006/relationships" r:id="rId1"/>
          <a:extLst>
            <a:ext uri="{FF2B5EF4-FFF2-40B4-BE49-F238E27FC236}">
              <a16:creationId xmlns:a16="http://schemas.microsoft.com/office/drawing/2014/main" id="{CDFE9D84-182A-4DA8-9708-AB3055DBA974}"/>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2A638277-3149-4DDF-A06E-3D370E4A78B0}"/>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twoCellAnchor>
    <xdr:from>
      <xdr:col>0</xdr:col>
      <xdr:colOff>9525</xdr:colOff>
      <xdr:row>0</xdr:row>
      <xdr:rowOff>28575</xdr:rowOff>
    </xdr:from>
    <xdr:to>
      <xdr:col>0</xdr:col>
      <xdr:colOff>962025</xdr:colOff>
      <xdr:row>0</xdr:row>
      <xdr:rowOff>304800</xdr:rowOff>
    </xdr:to>
    <xdr:sp macro="" textlink="">
      <xdr:nvSpPr>
        <xdr:cNvPr id="3" name="Rechteck 2">
          <a:hlinkClick xmlns:r="http://schemas.openxmlformats.org/officeDocument/2006/relationships" r:id="rId1"/>
          <a:extLst>
            <a:ext uri="{FF2B5EF4-FFF2-40B4-BE49-F238E27FC236}">
              <a16:creationId xmlns:a16="http://schemas.microsoft.com/office/drawing/2014/main" id="{E89968AA-5104-478B-B04A-86536041476F}"/>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68D6BD1D-878D-4061-A7D4-8D30C4335D1E}"/>
            </a:ext>
          </a:extLst>
        </xdr:cNvPr>
        <xdr:cNvSpPr/>
      </xdr:nvSpPr>
      <xdr:spPr>
        <a:xfrm>
          <a:off x="9525" y="28575"/>
          <a:ext cx="952500" cy="2762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9525</xdr:colOff>
      <xdr:row>0</xdr:row>
      <xdr:rowOff>28575</xdr:rowOff>
    </xdr:from>
    <xdr:to>
      <xdr:col>0</xdr:col>
      <xdr:colOff>962025</xdr:colOff>
      <xdr:row>0</xdr:row>
      <xdr:rowOff>304800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CE9DB736-4DFF-49E0-A7DE-9503DC2FBFC8}"/>
            </a:ext>
          </a:extLst>
        </xdr:cNvPr>
        <xdr:cNvSpPr/>
      </xdr:nvSpPr>
      <xdr:spPr>
        <a:xfrm>
          <a:off x="9525" y="28575"/>
          <a:ext cx="952500" cy="266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1100"/>
            <a:t>Back to links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ung/Users/Hung/Desktop/IT%20&amp;%20GM%20System/Others3/HR-SYS_V1_missing_tasks_gpt_fix_link_to%20e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Summary"/>
      <sheetName val="Payments"/>
      <sheetName val="Guide"/>
      <sheetName val="Setup"/>
      <sheetName val="Task library"/>
      <sheetName val="Work list"/>
      <sheetName val="Work report"/>
      <sheetName val="Work rules"/>
      <sheetName val="Missing tasks auto "/>
      <sheetName val="Time check for tasks"/>
      <sheetName val="Customers"/>
      <sheetName val="Messages"/>
      <sheetName val="Password"/>
      <sheetName val="Others"/>
      <sheetName val="Test ca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C409DB-0332-4BFB-9103-C75C6971CF8B}" name="Thông_tin_thanh_toán" displayName="Thông_tin_thanh_toán" ref="A2:E16" headerRowDxfId="16" dataDxfId="15" totalsRowDxfId="14">
  <tableColumns count="5">
    <tableColumn id="1" xr3:uid="{24F8665A-3CE5-4554-9E16-5FAAFD1B6C2F}" name="Ngày" dataDxfId="13"/>
    <tableColumn id="2" xr3:uid="{A4CFD902-061C-4B39-AB99-606B00B961E8}" name="Tạm ứng" dataDxfId="12"/>
    <tableColumn id="3" xr3:uid="{2BBAD699-67CC-4FC9-9B24-FE4B9BC5073B}" name="Số tiền(VNĐ/USD)" dataDxfId="11"/>
    <tableColumn id="4" xr3:uid="{F24190C0-8AEB-470B-884A-E720B091CBA4}" name="Ghi chú" dataDxfId="10"/>
    <tableColumn id="5" xr3:uid="{D1CD0C8F-9305-44A2-957C-D235C80889B6}" name="Spalte1" dataDxfId="9" totalsRowDxfId="8"/>
  </tableColumns>
  <tableStyleInfo name="Trang tính2-style" showFirstColumn="1" showLastColumn="1"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gtU3qlcFI3aMBTz2z80ioSKTDObCLAxx?usp=drive_link" TargetMode="External"/><Relationship Id="rId2" Type="http://schemas.openxmlformats.org/officeDocument/2006/relationships/hyperlink" Target="mailto:lanit@hung-it-solutions.com" TargetMode="External"/><Relationship Id="rId1" Type="http://schemas.openxmlformats.org/officeDocument/2006/relationships/hyperlink" Target="mailto:lanit@hung-it-solutions.com" TargetMode="External"/><Relationship Id="rId5" Type="http://schemas.openxmlformats.org/officeDocument/2006/relationships/drawing" Target="../drawings/drawing1.xml"/><Relationship Id="rId4" Type="http://schemas.openxmlformats.org/officeDocument/2006/relationships/hyperlink" Target="https://drive.google.com/drive/folders/1mFbEs13a5YOUaSOAh2gZI0RXJ38N9y98?usp=drive_link"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bin"/><Relationship Id="rId1" Type="http://schemas.openxmlformats.org/officeDocument/2006/relationships/hyperlink" Target="http://ht-nails.com/" TargetMode="External"/><Relationship Id="rId4"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AA35"/>
  <sheetViews>
    <sheetView zoomScaleNormal="100" workbookViewId="0">
      <pane ySplit="2" topLeftCell="A3" activePane="bottomLeft" state="frozen"/>
      <selection pane="bottomLeft" activeCell="D10" sqref="D10"/>
    </sheetView>
  </sheetViews>
  <sheetFormatPr baseColWidth="10" defaultColWidth="9.140625" defaultRowHeight="15" customHeight="1" x14ac:dyDescent="0.25"/>
  <cols>
    <col min="1" max="1" width="22.28515625" style="135" customWidth="1"/>
    <col min="2" max="2" width="51.42578125" style="132" customWidth="1"/>
    <col min="3" max="3" width="32.85546875" style="131" customWidth="1"/>
    <col min="4" max="4" width="25" style="131" customWidth="1"/>
    <col min="5" max="5" width="21.42578125" style="131" customWidth="1"/>
    <col min="6" max="6" width="9.140625" style="131" customWidth="1"/>
    <col min="7" max="7" width="19" style="131" customWidth="1"/>
    <col min="8" max="9" width="9.140625" style="131" customWidth="1"/>
    <col min="10" max="16384" width="9.140625" style="131"/>
  </cols>
  <sheetData>
    <row r="1" spans="1:27" ht="24.75" customHeight="1" x14ac:dyDescent="0.25">
      <c r="A1" s="75" t="s">
        <v>386</v>
      </c>
      <c r="B1" s="75" t="s">
        <v>161</v>
      </c>
      <c r="C1" s="56"/>
    </row>
    <row r="2" spans="1:27" ht="15" customHeight="1" x14ac:dyDescent="0.25">
      <c r="AA2" t="s">
        <v>162</v>
      </c>
    </row>
    <row r="3" spans="1:27" ht="15" customHeight="1" x14ac:dyDescent="0.25">
      <c r="A3" s="61" t="s">
        <v>163</v>
      </c>
      <c r="B3" s="62">
        <v>15</v>
      </c>
      <c r="AA3" t="s">
        <v>164</v>
      </c>
    </row>
    <row r="4" spans="1:27" ht="15" customHeight="1" x14ac:dyDescent="0.25">
      <c r="A4" s="63" t="s">
        <v>165</v>
      </c>
      <c r="B4" s="62" t="s">
        <v>545</v>
      </c>
      <c r="AA4" t="s">
        <v>166</v>
      </c>
    </row>
    <row r="5" spans="1:27" ht="15" customHeight="1" x14ac:dyDescent="0.25">
      <c r="A5" s="61" t="s">
        <v>167</v>
      </c>
      <c r="B5" s="62" t="s">
        <v>546</v>
      </c>
    </row>
    <row r="6" spans="1:27" ht="15" customHeight="1" x14ac:dyDescent="0.25">
      <c r="A6" s="61" t="s">
        <v>168</v>
      </c>
      <c r="B6" s="62" t="s">
        <v>169</v>
      </c>
    </row>
    <row r="7" spans="1:27" ht="15" customHeight="1" x14ac:dyDescent="0.25">
      <c r="A7" s="134" t="s">
        <v>19</v>
      </c>
      <c r="B7" s="137" t="s">
        <v>547</v>
      </c>
    </row>
    <row r="8" spans="1:27" ht="15" customHeight="1" x14ac:dyDescent="0.25">
      <c r="A8" s="134" t="s">
        <v>25</v>
      </c>
      <c r="B8" s="137" t="s">
        <v>547</v>
      </c>
      <c r="C8" s="58"/>
      <c r="D8" s="58"/>
      <c r="E8" s="58"/>
      <c r="F8" s="58"/>
    </row>
    <row r="9" spans="1:27" ht="15" customHeight="1" x14ac:dyDescent="0.25">
      <c r="A9" s="64" t="s">
        <v>170</v>
      </c>
      <c r="B9" s="65"/>
      <c r="C9" s="58"/>
      <c r="D9" s="58"/>
      <c r="E9" s="58"/>
      <c r="F9" s="58"/>
    </row>
    <row r="10" spans="1:27" ht="15" customHeight="1" x14ac:dyDescent="0.25">
      <c r="A10" s="134" t="s">
        <v>31</v>
      </c>
      <c r="B10" s="65"/>
      <c r="C10" s="58"/>
      <c r="D10" s="58"/>
      <c r="E10" s="58"/>
      <c r="F10" s="58"/>
    </row>
    <row r="11" spans="1:27" ht="15" customHeight="1" x14ac:dyDescent="0.25">
      <c r="A11" s="64" t="s">
        <v>171</v>
      </c>
      <c r="B11" s="65"/>
      <c r="C11" s="58"/>
      <c r="D11" s="58"/>
      <c r="E11" s="58"/>
      <c r="F11" s="58"/>
    </row>
    <row r="12" spans="1:27" ht="15" customHeight="1" x14ac:dyDescent="0.25">
      <c r="A12" s="64" t="s">
        <v>172</v>
      </c>
      <c r="B12" s="65"/>
      <c r="C12" s="58"/>
      <c r="D12" s="58"/>
      <c r="E12" s="58"/>
      <c r="F12" s="58"/>
    </row>
    <row r="13" spans="1:27" ht="15" customHeight="1" x14ac:dyDescent="0.25">
      <c r="A13" s="66" t="s">
        <v>17</v>
      </c>
      <c r="B13" s="67" t="s">
        <v>173</v>
      </c>
      <c r="C13" s="58"/>
      <c r="D13" s="58"/>
      <c r="E13" s="58"/>
      <c r="F13" s="58"/>
    </row>
    <row r="14" spans="1:27" ht="15" customHeight="1" x14ac:dyDescent="0.25">
      <c r="A14" s="66" t="s">
        <v>24</v>
      </c>
      <c r="B14" s="65">
        <v>10</v>
      </c>
      <c r="C14" s="58"/>
      <c r="D14" s="58"/>
      <c r="E14" s="58"/>
      <c r="F14" s="58"/>
    </row>
    <row r="15" spans="1:27" ht="15" customHeight="1" x14ac:dyDescent="0.25">
      <c r="A15" s="66" t="s">
        <v>30</v>
      </c>
      <c r="B15" s="65"/>
      <c r="C15" s="58"/>
      <c r="D15" s="58"/>
      <c r="E15" s="58"/>
      <c r="F15" s="58"/>
    </row>
    <row r="16" spans="1:27" ht="15" customHeight="1" x14ac:dyDescent="0.25">
      <c r="A16" s="66" t="s">
        <v>174</v>
      </c>
      <c r="B16" s="132">
        <v>160</v>
      </c>
    </row>
    <row r="17" spans="1:4" ht="15" customHeight="1" x14ac:dyDescent="0.25">
      <c r="A17" s="64" t="s">
        <v>175</v>
      </c>
    </row>
    <row r="18" spans="1:4" ht="15" customHeight="1" x14ac:dyDescent="0.25">
      <c r="A18" s="134" t="s">
        <v>176</v>
      </c>
    </row>
    <row r="19" spans="1:4" ht="15" customHeight="1" x14ac:dyDescent="0.25">
      <c r="A19" s="64" t="s">
        <v>177</v>
      </c>
    </row>
    <row r="20" spans="1:4" ht="15" customHeight="1" x14ac:dyDescent="0.25">
      <c r="A20" s="64" t="s">
        <v>178</v>
      </c>
    </row>
    <row r="21" spans="1:4" ht="15" customHeight="1" x14ac:dyDescent="0.25">
      <c r="A21" s="64" t="s">
        <v>179</v>
      </c>
    </row>
    <row r="22" spans="1:4" ht="15" customHeight="1" x14ac:dyDescent="0.25">
      <c r="A22" s="56" t="s">
        <v>180</v>
      </c>
    </row>
    <row r="23" spans="1:4" ht="15" customHeight="1" x14ac:dyDescent="0.25">
      <c r="A23" s="64" t="s">
        <v>181</v>
      </c>
    </row>
    <row r="24" spans="1:4" ht="15" customHeight="1" x14ac:dyDescent="0.25">
      <c r="A24" s="64" t="s">
        <v>182</v>
      </c>
    </row>
    <row r="31" spans="1:4" ht="15" customHeight="1" x14ac:dyDescent="0.25">
      <c r="B31" s="1"/>
    </row>
    <row r="32" spans="1:4" ht="15" customHeight="1" x14ac:dyDescent="0.25">
      <c r="A32" s="135" t="s">
        <v>20</v>
      </c>
      <c r="B32" s="137" t="s">
        <v>548</v>
      </c>
      <c r="C32" t="s">
        <v>549</v>
      </c>
      <c r="D32" t="s">
        <v>183</v>
      </c>
    </row>
    <row r="33" spans="1:4" ht="15" customHeight="1" x14ac:dyDescent="0.25">
      <c r="A33" s="135" t="s">
        <v>26</v>
      </c>
      <c r="B33" s="137" t="s">
        <v>550</v>
      </c>
      <c r="C33" t="s">
        <v>551</v>
      </c>
      <c r="D33" s="236" t="s">
        <v>183</v>
      </c>
    </row>
    <row r="34" spans="1:4" ht="15" customHeight="1" x14ac:dyDescent="0.25">
      <c r="A34" s="135" t="s">
        <v>32</v>
      </c>
      <c r="B34" s="135" t="s">
        <v>32</v>
      </c>
    </row>
    <row r="35" spans="1:4" ht="15" customHeight="1" x14ac:dyDescent="0.25">
      <c r="A35" s="135" t="s">
        <v>38</v>
      </c>
      <c r="B35" s="135" t="s">
        <v>38</v>
      </c>
    </row>
  </sheetData>
  <sheetProtection algorithmName="SHA-512" hashValue="qF7ddu2jBUkkIlJ5v9EIci4TdY9Vi1KR76xX4NTQ3DueZVyLWSTUMM0+pkrxUifUkr94USYxNi86xMWhVbJv5w==" saltValue="5U6X5Bre78/+n12a6TSH5A==" spinCount="100000" sheet="1" objects="1" scenarios="1"/>
  <hyperlinks>
    <hyperlink ref="B7" r:id="rId1" xr:uid="{00000000-0004-0000-0400-000000000000}"/>
    <hyperlink ref="B8" r:id="rId2" xr:uid="{00000000-0004-0000-0400-000001000000}"/>
    <hyperlink ref="B32" r:id="rId3" xr:uid="{00000000-0004-0000-0400-000002000000}"/>
    <hyperlink ref="B33" r:id="rId4" xr:uid="{9E0A6990-78C7-40C6-964A-9F61E25FABD0}"/>
  </hyperlinks>
  <pageMargins left="0.75" right="0.75" top="1" bottom="1" header="0.511811023622047" footer="0.511811023622047"/>
  <pageSetup paperSize="9" orientation="portrait" horizontalDpi="300" verticalDpi="30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19"/>
  <sheetViews>
    <sheetView tabSelected="1" zoomScaleNormal="100" workbookViewId="0">
      <pane ySplit="1" topLeftCell="A2" activePane="bottomLeft" state="frozen"/>
      <selection pane="bottomLeft" activeCell="D15" sqref="D15"/>
    </sheetView>
  </sheetViews>
  <sheetFormatPr baseColWidth="10" defaultColWidth="10.7109375" defaultRowHeight="24.75" customHeight="1" x14ac:dyDescent="0.25"/>
  <cols>
    <col min="1" max="1" width="9.85546875" style="7" customWidth="1"/>
    <col min="2" max="2" width="30" style="131" customWidth="1"/>
  </cols>
  <sheetData>
    <row r="1" spans="1:3" ht="24.75" customHeight="1" x14ac:dyDescent="0.25">
      <c r="A1" s="75" t="s">
        <v>253</v>
      </c>
      <c r="B1" s="172" t="s">
        <v>0</v>
      </c>
    </row>
    <row r="2" spans="1:3" ht="24.75" customHeight="1" x14ac:dyDescent="0.25">
      <c r="A2" s="7">
        <v>1</v>
      </c>
      <c r="B2" s="152" t="s">
        <v>5</v>
      </c>
      <c r="C2" s="152"/>
    </row>
    <row r="3" spans="1:3" ht="24.75" customHeight="1" x14ac:dyDescent="0.25">
      <c r="A3" s="7">
        <f t="shared" ref="A3:A19" si="0">A2+1</f>
        <v>2</v>
      </c>
      <c r="B3" s="137" t="s">
        <v>6</v>
      </c>
    </row>
    <row r="4" spans="1:3" ht="24.75" hidden="1" customHeight="1" x14ac:dyDescent="0.25">
      <c r="A4" s="7">
        <f t="shared" si="0"/>
        <v>3</v>
      </c>
      <c r="B4" s="137" t="s">
        <v>372</v>
      </c>
    </row>
    <row r="5" spans="1:3" ht="24.75" customHeight="1" x14ac:dyDescent="0.25">
      <c r="A5" s="7">
        <f t="shared" si="0"/>
        <v>4</v>
      </c>
      <c r="B5" s="137" t="s">
        <v>4</v>
      </c>
    </row>
    <row r="6" spans="1:3" ht="24.75" customHeight="1" x14ac:dyDescent="0.25">
      <c r="A6" s="7">
        <f t="shared" si="0"/>
        <v>5</v>
      </c>
      <c r="B6" s="137" t="s">
        <v>374</v>
      </c>
    </row>
    <row r="7" spans="1:3" ht="24.75" customHeight="1" x14ac:dyDescent="0.25">
      <c r="A7" s="7">
        <f t="shared" si="0"/>
        <v>6</v>
      </c>
      <c r="B7" s="137" t="s">
        <v>8</v>
      </c>
    </row>
    <row r="8" spans="1:3" ht="24.75" customHeight="1" x14ac:dyDescent="0.25">
      <c r="A8" s="7">
        <f t="shared" si="0"/>
        <v>7</v>
      </c>
      <c r="B8" s="137" t="s">
        <v>9</v>
      </c>
    </row>
    <row r="9" spans="1:3" ht="24" customHeight="1" x14ac:dyDescent="0.25">
      <c r="A9" s="7">
        <f t="shared" si="0"/>
        <v>8</v>
      </c>
      <c r="B9" s="137" t="s">
        <v>1</v>
      </c>
    </row>
    <row r="10" spans="1:3" ht="24.75" customHeight="1" x14ac:dyDescent="0.25">
      <c r="A10" s="7">
        <f t="shared" si="0"/>
        <v>9</v>
      </c>
      <c r="B10" s="137" t="s">
        <v>2</v>
      </c>
    </row>
    <row r="11" spans="1:3" ht="24.75" customHeight="1" x14ac:dyDescent="0.25">
      <c r="A11" s="7">
        <f t="shared" si="0"/>
        <v>10</v>
      </c>
      <c r="B11" s="137" t="s">
        <v>15</v>
      </c>
    </row>
    <row r="12" spans="1:3" ht="24.75" customHeight="1" x14ac:dyDescent="0.25">
      <c r="A12" s="7">
        <f t="shared" si="0"/>
        <v>11</v>
      </c>
      <c r="B12" s="137" t="s">
        <v>10</v>
      </c>
    </row>
    <row r="13" spans="1:3" ht="24.75" customHeight="1" x14ac:dyDescent="0.25">
      <c r="A13" s="7">
        <f t="shared" si="0"/>
        <v>12</v>
      </c>
      <c r="B13" s="137" t="s">
        <v>11</v>
      </c>
    </row>
    <row r="14" spans="1:3" ht="24.75" customHeight="1" x14ac:dyDescent="0.25">
      <c r="A14" s="7">
        <f t="shared" si="0"/>
        <v>13</v>
      </c>
      <c r="B14" s="137" t="s">
        <v>12</v>
      </c>
    </row>
    <row r="15" spans="1:3" ht="24.75" customHeight="1" x14ac:dyDescent="0.25">
      <c r="A15" s="7">
        <f t="shared" si="0"/>
        <v>14</v>
      </c>
      <c r="B15" s="137" t="s">
        <v>13</v>
      </c>
    </row>
    <row r="16" spans="1:3" ht="24.75" customHeight="1" x14ac:dyDescent="0.25">
      <c r="A16" s="7">
        <f t="shared" si="0"/>
        <v>15</v>
      </c>
      <c r="B16" s="137" t="s">
        <v>14</v>
      </c>
    </row>
    <row r="17" spans="1:2" ht="24.75" hidden="1" customHeight="1" x14ac:dyDescent="0.25">
      <c r="A17" s="7">
        <f t="shared" si="0"/>
        <v>16</v>
      </c>
      <c r="B17" s="137" t="s">
        <v>373</v>
      </c>
    </row>
    <row r="18" spans="1:2" ht="24.75" customHeight="1" x14ac:dyDescent="0.25">
      <c r="A18" s="7">
        <f t="shared" si="0"/>
        <v>17</v>
      </c>
      <c r="B18" s="137" t="s">
        <v>3</v>
      </c>
    </row>
    <row r="19" spans="1:2" ht="24.75" customHeight="1" x14ac:dyDescent="0.25">
      <c r="A19" s="7">
        <f t="shared" si="0"/>
        <v>18</v>
      </c>
      <c r="B19" s="137" t="s">
        <v>7</v>
      </c>
    </row>
  </sheetData>
  <hyperlinks>
    <hyperlink ref="B2" location="'Work list'!A1" display="Work list" xr:uid="{1EB0624C-9021-4D66-B77B-FDE771325727}"/>
    <hyperlink ref="B3" location="'Work report'!A1" display="Work report" xr:uid="{01366E22-ADEA-40C1-BDDD-C2EC4810B2F5}"/>
    <hyperlink ref="B4" location="'Office time approval'!A1" display="Office time approval" xr:uid="{E8CFDDAA-947B-4B24-A8BA-677A188E8050}"/>
    <hyperlink ref="B5" location="'Task library'!A1" display="Task Library" xr:uid="{96480B22-A910-4166-B1B0-75FDE8C1FB44}"/>
    <hyperlink ref="B6" location="'Missing tasks auto '!A1" display="Missing tasks auto " xr:uid="{C3ABA2C7-6310-4064-9828-F21415B9B186}"/>
    <hyperlink ref="B7" location="'Missing tasks'!A1" display="Missing Tasks" xr:uid="{2B5D1FE2-7B2F-4454-9A5C-856BFF0665BA}"/>
    <hyperlink ref="B8" location="'Time check for tasks'!A1" display="Time check for tasks" xr:uid="{C1BABBA4-5FE8-470F-A503-0EFD143F3BF8}"/>
    <hyperlink ref="B9" location="Summary!A1" display="Summary" xr:uid="{6192E607-A8C5-452E-B7D3-5C133CCBE4F9}"/>
    <hyperlink ref="B10" location="Payments!A1" display="Payments" xr:uid="{82F58990-9145-470C-97F4-66612911A652}"/>
    <hyperlink ref="B11" location="'Vacation, holiday, illness'!A1" display="Vacation, holiday, illness" xr:uid="{AF3FFA76-8143-40F9-BAD1-2CF299F87BDC}"/>
    <hyperlink ref="B12" location="Customers!A1" display="Customers" xr:uid="{931AEB20-5858-4D9A-9B9C-9C60C0DD6F4A}"/>
    <hyperlink ref="B13" location="Messages!A1" display="Messages" xr:uid="{CD4B1F7F-0AFB-4DBE-A66B-3C337A7B1DB5}"/>
    <hyperlink ref="B14" location="Password!A1" display="Password" xr:uid="{A0266943-4317-4F4F-B026-3DB33EFCDD8C}"/>
    <hyperlink ref="B15" location="Others!A1" display="Others" xr:uid="{AB04802B-B679-49EE-9D13-A4EFC74E4E87}"/>
    <hyperlink ref="B16" location="'Test cases'!A1" display="Test cases" xr:uid="{C8FA142E-09C0-4C82-BCD3-E2C0778A04D4}"/>
    <hyperlink ref="B17" location="'Previous related costs'!A1" display="Previous related costs" xr:uid="{6775656D-6B2F-4D01-B30C-71870AC4E05C}"/>
    <hyperlink ref="B18" location="Guide!A1" display="Guide" xr:uid="{470E8E40-8F48-482C-9B27-3D41CBBA85CD}"/>
    <hyperlink ref="B19" location="'Work rules'!A1" display="Work rules" xr:uid="{8A2CF0E3-CDFC-4386-8B80-8A81A50696F5}"/>
  </hyperlinks>
  <pageMargins left="0.7" right="0.7"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Q1501"/>
  <sheetViews>
    <sheetView zoomScaleNormal="100" workbookViewId="0">
      <pane ySplit="1" topLeftCell="A2" activePane="bottomLeft" state="frozen"/>
      <selection pane="bottomLeft" activeCell="C22" sqref="C22"/>
    </sheetView>
  </sheetViews>
  <sheetFormatPr baseColWidth="10" defaultColWidth="28.5703125" defaultRowHeight="15" customHeight="1" x14ac:dyDescent="0.25"/>
  <cols>
    <col min="1" max="1" width="30.7109375" style="72" customWidth="1"/>
    <col min="2" max="2" width="12" style="72" customWidth="1"/>
    <col min="3" max="3" width="25.28515625" style="72" customWidth="1"/>
    <col min="4" max="4" width="36" style="72" customWidth="1"/>
    <col min="5" max="5" width="18" style="72" customWidth="1"/>
    <col min="6" max="6" width="13" style="72" customWidth="1"/>
    <col min="7" max="7" width="14" style="72" customWidth="1"/>
    <col min="8" max="8" width="14" style="179" customWidth="1"/>
    <col min="9" max="9" width="12" style="179" customWidth="1"/>
    <col min="10" max="10" width="14" style="179" customWidth="1"/>
    <col min="11" max="11" width="30" style="179" customWidth="1"/>
    <col min="12" max="12" width="18" style="180" customWidth="1"/>
    <col min="13" max="14" width="14.85546875" style="179" customWidth="1"/>
    <col min="15" max="17" width="14.85546875" style="131" hidden="1" customWidth="1"/>
    <col min="18" max="18" width="14.85546875" style="131" customWidth="1"/>
    <col min="19" max="20" width="28.5703125" style="131" customWidth="1"/>
    <col min="21" max="16384" width="28.5703125" style="131"/>
  </cols>
  <sheetData>
    <row r="1" spans="1:17" s="73" customFormat="1" ht="30" customHeight="1" x14ac:dyDescent="0.25">
      <c r="A1" s="151" t="s">
        <v>375</v>
      </c>
      <c r="B1" s="173" t="s">
        <v>190</v>
      </c>
      <c r="C1" s="74" t="s">
        <v>191</v>
      </c>
      <c r="D1" s="74" t="s">
        <v>185</v>
      </c>
      <c r="E1" s="74" t="s">
        <v>192</v>
      </c>
      <c r="F1" s="74" t="s">
        <v>193</v>
      </c>
      <c r="G1" s="74" t="s">
        <v>194</v>
      </c>
      <c r="H1" s="173" t="s">
        <v>195</v>
      </c>
      <c r="I1" s="173" t="s">
        <v>196</v>
      </c>
      <c r="J1" s="173" t="s">
        <v>197</v>
      </c>
      <c r="K1" s="173" t="s">
        <v>198</v>
      </c>
      <c r="L1" s="173" t="s">
        <v>46</v>
      </c>
      <c r="M1" s="173" t="s">
        <v>199</v>
      </c>
      <c r="N1" s="173" t="s">
        <v>42</v>
      </c>
      <c r="O1" s="76" t="s">
        <v>200</v>
      </c>
      <c r="P1" s="76" t="s">
        <v>201</v>
      </c>
      <c r="Q1" s="76" t="s">
        <v>202</v>
      </c>
    </row>
    <row r="2" spans="1:17" ht="15" customHeight="1" x14ac:dyDescent="0.25">
      <c r="A2" s="77"/>
      <c r="B2" s="174" t="str">
        <f t="shared" ref="B2:B65" si="0">IF(OR($A2&lt;&gt;"",$C2&lt;&gt;"",$D2&lt;&gt;"",$E2&lt;&gt;"",$F2&lt;&gt;"",$G2&lt;&gt;""),"WL-"&amp;TEXT($O2,"0000"),"")</f>
        <v/>
      </c>
      <c r="C2" s="79"/>
      <c r="D2" s="80"/>
      <c r="E2" s="79"/>
      <c r="F2" s="81"/>
      <c r="G2" s="77"/>
      <c r="H2" s="174" t="str">
        <f>IF($B2="","",IF(N($I2)&gt;=100,"Completed",IF(COUNTIF('Work report'!$V$2:$V$1500,$B2)=0,"Not started",IF(OR(LEFT(UPPER(TRIM($K2)),8)="BLOCKED:",LEFT(UPPER(TRIM($K2)),8)="WAITING:"),"Blocked",IF(N($I2)&gt;0,"In progress","Not started")))))</f>
        <v/>
      </c>
      <c r="I2" s="175" t="str">
        <f t="array" ref="I2">IF($B2="","",IFERROR(LOOKUP(2,1/('Work report'!$V$2:$V$1500=$B2),'Work report'!$J$2:$J$1500)*100,0))</f>
        <v/>
      </c>
      <c r="J2" s="176" t="str">
        <f t="array" ref="J2">IF($B2="","",IFERROR(LOOKUP(2,1/('Work report'!$V$2:$V$1500=$B2),'Work report'!$A$2:$A$1500),""))</f>
        <v/>
      </c>
      <c r="K2" s="177" t="str">
        <f t="array" ref="K2">IF($B2="","",IFERROR(LOOKUP(2,1/('Work report'!$V$2:$V$1500=$B2),'Work report'!$P$2:$P$1500),""))</f>
        <v/>
      </c>
      <c r="L2" s="178" t="str">
        <f>IF($B2="","",SUMIFS('Work report'!$G$2:$G$1500,'Work report'!$V$2:$V$1500,$B2))</f>
        <v/>
      </c>
      <c r="M2" s="176" t="str">
        <f t="shared" ref="M2:M65" si="1">IF($B2="","",IF($H2="Completed",$J2,""))</f>
        <v/>
      </c>
      <c r="N2" s="174" t="str">
        <f t="shared" ref="N2:N65" ca="1" si="2">IF(AND($C2&lt;&gt;"",$H2&lt;&gt;"Completed",$G2&lt;&gt;"",$G2&lt;TODAY()),"Overdue","")</f>
        <v/>
      </c>
      <c r="O2" s="78">
        <v>1</v>
      </c>
      <c r="P2" s="78" t="str">
        <f>IF(AND($B2&lt;&gt;"",$H2&lt;&gt;"Completed",$H2&lt;&gt;"Cancelled"),COUNTIFS($B$2:$B2,"&lt;&gt;",$H$2:$H2,"&lt;&gt;Completed",$H$2:$H2,"&lt;&gt;Cancelled"),"")</f>
        <v/>
      </c>
      <c r="Q2" s="78" t="str">
        <f>IFERROR(INDEX($B$2:$B$1500,MATCH(ROWS($Q$2:Q2),$P$2:$P$1500,0)),"")</f>
        <v/>
      </c>
    </row>
    <row r="3" spans="1:17" ht="15" customHeight="1" x14ac:dyDescent="0.25">
      <c r="A3" s="77"/>
      <c r="B3" s="174" t="str">
        <f t="shared" si="0"/>
        <v/>
      </c>
      <c r="C3" s="79"/>
      <c r="D3" s="80"/>
      <c r="E3" s="79"/>
      <c r="F3" s="81"/>
      <c r="G3" s="77"/>
      <c r="H3" s="174" t="str">
        <f>IF($B3="","",IF(N($I3)&gt;=100,"Completed",IF(COUNTIF('Work report'!$V$2:$V$1500,$B3)=0,"Not started",IF(OR(LEFT(UPPER(TRIM($K3)),8)="BLOCKED:",LEFT(UPPER(TRIM($K3)),8)="WAITING:"),"Blocked",IF(N($I3)&gt;0,"In progress","Not started")))))</f>
        <v/>
      </c>
      <c r="I3" s="175" t="str">
        <f t="array" ref="I3">IF($B3="","",IFERROR(LOOKUP(2,1/('Work report'!$V$2:$V$1500=$B3),'Work report'!$J$2:$J$1500)*100,0))</f>
        <v/>
      </c>
      <c r="J3" s="176" t="str">
        <f t="array" ref="J3">IF($B3="","",IFERROR(LOOKUP(2,1/('Work report'!$V$2:$V$1500=$B3),'Work report'!$A$2:$A$1500),""))</f>
        <v/>
      </c>
      <c r="K3" s="177" t="str">
        <f t="array" ref="K3">IF($B3="","",IFERROR(LOOKUP(2,1/('Work report'!$V$2:$V$1500=$B3),'Work report'!$P$2:$P$1500),""))</f>
        <v/>
      </c>
      <c r="L3" s="178" t="str">
        <f>IF($B3="","",SUMIFS('Work report'!$G$2:$G$1500,'Work report'!$V$2:$V$1500,$B3))</f>
        <v/>
      </c>
      <c r="M3" s="176" t="str">
        <f t="shared" si="1"/>
        <v/>
      </c>
      <c r="N3" s="174" t="str">
        <f t="shared" ca="1" si="2"/>
        <v/>
      </c>
      <c r="O3" s="78">
        <v>2</v>
      </c>
      <c r="P3" s="78" t="str">
        <f>IF(AND($B3&lt;&gt;"",$H3&lt;&gt;"Completed",$H3&lt;&gt;"Cancelled"),COUNTIFS($B$2:$B3,"&lt;&gt;",$H$2:$H3,"&lt;&gt;Completed",$H$2:$H3,"&lt;&gt;Cancelled"),"")</f>
        <v/>
      </c>
      <c r="Q3" s="78" t="str">
        <f>IFERROR(INDEX($B$2:$B$1500,MATCH(ROWS($Q$2:Q3),$P$2:$P$1500,0)),"")</f>
        <v/>
      </c>
    </row>
    <row r="4" spans="1:17" ht="15" customHeight="1" x14ac:dyDescent="0.25">
      <c r="A4" s="77"/>
      <c r="B4" s="174" t="str">
        <f t="shared" si="0"/>
        <v/>
      </c>
      <c r="C4" s="79"/>
      <c r="D4" s="80"/>
      <c r="E4" s="79"/>
      <c r="F4" s="81"/>
      <c r="G4" s="77"/>
      <c r="H4" s="174" t="str">
        <f>IF($B4="","",IF(N($I4)&gt;=100,"Completed",IF(COUNTIF('Work report'!$V$2:$V$1500,$B4)=0,"Not started",IF(OR(LEFT(UPPER(TRIM($K4)),8)="BLOCKED:",LEFT(UPPER(TRIM($K4)),8)="WAITING:"),"Blocked",IF(N($I4)&gt;0,"In progress","Not started")))))</f>
        <v/>
      </c>
      <c r="I4" s="175" t="str">
        <f t="array" ref="I4">IF($B4="","",IFERROR(LOOKUP(2,1/('Work report'!$V$2:$V$1500=$B4),'Work report'!$J$2:$J$1500)*100,0))</f>
        <v/>
      </c>
      <c r="J4" s="176" t="str">
        <f t="array" ref="J4">IF($B4="","",IFERROR(LOOKUP(2,1/('Work report'!$V$2:$V$1500=$B4),'Work report'!$A$2:$A$1500),""))</f>
        <v/>
      </c>
      <c r="K4" s="177" t="str">
        <f t="array" ref="K4">IF($B4="","",IFERROR(LOOKUP(2,1/('Work report'!$V$2:$V$1500=$B4),'Work report'!$P$2:$P$1500),""))</f>
        <v/>
      </c>
      <c r="L4" s="178" t="str">
        <f>IF($B4="","",SUMIFS('Work report'!$G$2:$G$1500,'Work report'!$V$2:$V$1500,$B4))</f>
        <v/>
      </c>
      <c r="M4" s="176" t="str">
        <f t="shared" si="1"/>
        <v/>
      </c>
      <c r="N4" s="174" t="str">
        <f t="shared" ca="1" si="2"/>
        <v/>
      </c>
      <c r="O4" s="78">
        <v>3</v>
      </c>
      <c r="P4" s="78" t="str">
        <f>IF(AND($B4&lt;&gt;"",$H4&lt;&gt;"Completed",$H4&lt;&gt;"Cancelled"),COUNTIFS($B$2:$B4,"&lt;&gt;",$H$2:$H4,"&lt;&gt;Completed",$H$2:$H4,"&lt;&gt;Cancelled"),"")</f>
        <v/>
      </c>
      <c r="Q4" s="78" t="str">
        <f>IFERROR(INDEX($B$2:$B$1500,MATCH(ROWS($Q$2:Q4),$P$2:$P$1500,0)),"")</f>
        <v/>
      </c>
    </row>
    <row r="5" spans="1:17" ht="15" customHeight="1" x14ac:dyDescent="0.25">
      <c r="A5" s="77"/>
      <c r="B5" s="174" t="str">
        <f t="shared" si="0"/>
        <v/>
      </c>
      <c r="C5" s="79"/>
      <c r="D5" s="80"/>
      <c r="E5" s="79"/>
      <c r="F5" s="81"/>
      <c r="G5" s="77"/>
      <c r="H5" s="174" t="str">
        <f>IF($B5="","",IF(N($I5)&gt;=100,"Completed",IF(COUNTIF('Work report'!$V$2:$V$1500,$B5)=0,"Not started",IF(OR(LEFT(UPPER(TRIM($K5)),8)="BLOCKED:",LEFT(UPPER(TRIM($K5)),8)="WAITING:"),"Blocked",IF(N($I5)&gt;0,"In progress","Not started")))))</f>
        <v/>
      </c>
      <c r="I5" s="175" t="str">
        <f t="array" ref="I5">IF($B5="","",IFERROR(LOOKUP(2,1/('Work report'!$V$2:$V$1500=$B5),'Work report'!$J$2:$J$1500)*100,0))</f>
        <v/>
      </c>
      <c r="J5" s="176" t="str">
        <f t="array" ref="J5">IF($B5="","",IFERROR(LOOKUP(2,1/('Work report'!$V$2:$V$1500=$B5),'Work report'!$A$2:$A$1500),""))</f>
        <v/>
      </c>
      <c r="K5" s="177" t="str">
        <f t="array" ref="K5">IF($B5="","",IFERROR(LOOKUP(2,1/('Work report'!$V$2:$V$1500=$B5),'Work report'!$P$2:$P$1500),""))</f>
        <v/>
      </c>
      <c r="L5" s="178" t="str">
        <f>IF($B5="","",SUMIFS('Work report'!$G$2:$G$1500,'Work report'!$V$2:$V$1500,$B5))</f>
        <v/>
      </c>
      <c r="M5" s="176" t="str">
        <f t="shared" si="1"/>
        <v/>
      </c>
      <c r="N5" s="174" t="str">
        <f t="shared" ca="1" si="2"/>
        <v/>
      </c>
      <c r="O5" s="78">
        <v>4</v>
      </c>
      <c r="P5" s="78" t="str">
        <f>IF(AND($B5&lt;&gt;"",$H5&lt;&gt;"Completed",$H5&lt;&gt;"Cancelled"),COUNTIFS($B$2:$B5,"&lt;&gt;",$H$2:$H5,"&lt;&gt;Completed",$H$2:$H5,"&lt;&gt;Cancelled"),"")</f>
        <v/>
      </c>
      <c r="Q5" s="78" t="str">
        <f>IFERROR(INDEX($B$2:$B$1500,MATCH(ROWS($Q$2:Q5),$P$2:$P$1500,0)),"")</f>
        <v/>
      </c>
    </row>
    <row r="6" spans="1:17" ht="15" customHeight="1" x14ac:dyDescent="0.25">
      <c r="A6" s="77"/>
      <c r="B6" s="174" t="str">
        <f t="shared" si="0"/>
        <v/>
      </c>
      <c r="C6" s="79"/>
      <c r="D6" s="80"/>
      <c r="E6" s="79"/>
      <c r="F6" s="81"/>
      <c r="G6" s="77"/>
      <c r="H6" s="174" t="str">
        <f>IF($B6="","",IF(N($I6)&gt;=100,"Completed",IF(COUNTIF('Work report'!$V$2:$V$1500,$B6)=0,"Not started",IF(OR(LEFT(UPPER(TRIM($K6)),8)="BLOCKED:",LEFT(UPPER(TRIM($K6)),8)="WAITING:"),"Blocked",IF(N($I6)&gt;0,"In progress","Not started")))))</f>
        <v/>
      </c>
      <c r="I6" s="175" t="str">
        <f t="array" ref="I6">IF($B6="","",IFERROR(LOOKUP(2,1/('Work report'!$V$2:$V$1500=$B6),'Work report'!$J$2:$J$1500)*100,0))</f>
        <v/>
      </c>
      <c r="J6" s="176" t="str">
        <f t="array" ref="J6">IF($B6="","",IFERROR(LOOKUP(2,1/('Work report'!$V$2:$V$1500=$B6),'Work report'!$A$2:$A$1500),""))</f>
        <v/>
      </c>
      <c r="K6" s="177" t="str">
        <f t="array" ref="K6">IF($B6="","",IFERROR(LOOKUP(2,1/('Work report'!$V$2:$V$1500=$B6),'Work report'!$P$2:$P$1500),""))</f>
        <v/>
      </c>
      <c r="L6" s="178" t="str">
        <f>IF($B6="","",SUMIFS('Work report'!$G$2:$G$1500,'Work report'!$V$2:$V$1500,$B6))</f>
        <v/>
      </c>
      <c r="M6" s="176" t="str">
        <f t="shared" si="1"/>
        <v/>
      </c>
      <c r="N6" s="174" t="str">
        <f t="shared" ca="1" si="2"/>
        <v/>
      </c>
      <c r="O6" s="78">
        <v>5</v>
      </c>
      <c r="P6" s="78" t="str">
        <f>IF(AND($B6&lt;&gt;"",$H6&lt;&gt;"Completed",$H6&lt;&gt;"Cancelled"),COUNTIFS($B$2:$B6,"&lt;&gt;",$H$2:$H6,"&lt;&gt;Completed",$H$2:$H6,"&lt;&gt;Cancelled"),"")</f>
        <v/>
      </c>
      <c r="Q6" s="78" t="str">
        <f>IFERROR(INDEX($B$2:$B$1500,MATCH(ROWS($Q$2:Q6),$P$2:$P$1500,0)),"")</f>
        <v/>
      </c>
    </row>
    <row r="7" spans="1:17" ht="15" customHeight="1" x14ac:dyDescent="0.25">
      <c r="A7" s="77"/>
      <c r="B7" s="174" t="str">
        <f t="shared" si="0"/>
        <v/>
      </c>
      <c r="C7" s="79"/>
      <c r="D7" s="80"/>
      <c r="E7" s="79"/>
      <c r="F7" s="81"/>
      <c r="G7" s="77"/>
      <c r="H7" s="174" t="str">
        <f>IF($B7="","",IF(N($I7)&gt;=100,"Completed",IF(COUNTIF('Work report'!$V$2:$V$1500,$B7)=0,"Not started",IF(OR(LEFT(UPPER(TRIM($K7)),8)="BLOCKED:",LEFT(UPPER(TRIM($K7)),8)="WAITING:"),"Blocked",IF(N($I7)&gt;0,"In progress","Not started")))))</f>
        <v/>
      </c>
      <c r="I7" s="175" t="str">
        <f t="array" ref="I7">IF($B7="","",IFERROR(LOOKUP(2,1/('Work report'!$V$2:$V$1500=$B7),'Work report'!$J$2:$J$1500)*100,0))</f>
        <v/>
      </c>
      <c r="J7" s="176" t="str">
        <f t="array" ref="J7">IF($B7="","",IFERROR(LOOKUP(2,1/('Work report'!$V$2:$V$1500=$B7),'Work report'!$A$2:$A$1500),""))</f>
        <v/>
      </c>
      <c r="K7" s="177" t="str">
        <f t="array" ref="K7">IF($B7="","",IFERROR(LOOKUP(2,1/('Work report'!$V$2:$V$1500=$B7),'Work report'!$P$2:$P$1500),""))</f>
        <v/>
      </c>
      <c r="L7" s="178" t="str">
        <f>IF($B7="","",SUMIFS('Work report'!$G$2:$G$1500,'Work report'!$V$2:$V$1500,$B7))</f>
        <v/>
      </c>
      <c r="M7" s="176" t="str">
        <f t="shared" si="1"/>
        <v/>
      </c>
      <c r="N7" s="174" t="str">
        <f t="shared" ca="1" si="2"/>
        <v/>
      </c>
      <c r="O7" s="78">
        <v>6</v>
      </c>
      <c r="P7" s="78" t="str">
        <f>IF(AND($B7&lt;&gt;"",$H7&lt;&gt;"Completed",$H7&lt;&gt;"Cancelled"),COUNTIFS($B$2:$B7,"&lt;&gt;",$H$2:$H7,"&lt;&gt;Completed",$H$2:$H7,"&lt;&gt;Cancelled"),"")</f>
        <v/>
      </c>
      <c r="Q7" s="78" t="str">
        <f>IFERROR(INDEX($B$2:$B$1500,MATCH(ROWS($Q$2:Q7),$P$2:$P$1500,0)),"")</f>
        <v/>
      </c>
    </row>
    <row r="8" spans="1:17" ht="15" customHeight="1" x14ac:dyDescent="0.25">
      <c r="A8" s="77"/>
      <c r="B8" s="174" t="str">
        <f t="shared" si="0"/>
        <v/>
      </c>
      <c r="C8" s="79"/>
      <c r="D8" s="80"/>
      <c r="E8" s="79"/>
      <c r="F8" s="81"/>
      <c r="G8" s="77"/>
      <c r="H8" s="174" t="str">
        <f>IF($B8="","",IF(N($I8)&gt;=100,"Completed",IF(COUNTIF('Work report'!$V$2:$V$1500,$B8)=0,"Not started",IF(OR(LEFT(UPPER(TRIM($K8)),8)="BLOCKED:",LEFT(UPPER(TRIM($K8)),8)="WAITING:"),"Blocked",IF(N($I8)&gt;0,"In progress","Not started")))))</f>
        <v/>
      </c>
      <c r="I8" s="175" t="str">
        <f t="array" ref="I8">IF($B8="","",IFERROR(LOOKUP(2,1/('Work report'!$V$2:$V$1500=$B8),'Work report'!$J$2:$J$1500)*100,0))</f>
        <v/>
      </c>
      <c r="J8" s="176" t="str">
        <f t="array" ref="J8">IF($B8="","",IFERROR(LOOKUP(2,1/('Work report'!$V$2:$V$1500=$B8),'Work report'!$A$2:$A$1500),""))</f>
        <v/>
      </c>
      <c r="K8" s="177" t="str">
        <f t="array" ref="K8">IF($B8="","",IFERROR(LOOKUP(2,1/('Work report'!$V$2:$V$1500=$B8),'Work report'!$P$2:$P$1500),""))</f>
        <v/>
      </c>
      <c r="L8" s="178" t="str">
        <f>IF($B8="","",SUMIFS('Work report'!$G$2:$G$1500,'Work report'!$V$2:$V$1500,$B8))</f>
        <v/>
      </c>
      <c r="M8" s="176" t="str">
        <f t="shared" si="1"/>
        <v/>
      </c>
      <c r="N8" s="174" t="str">
        <f t="shared" ca="1" si="2"/>
        <v/>
      </c>
      <c r="O8" s="78">
        <v>7</v>
      </c>
      <c r="P8" s="78" t="str">
        <f>IF(AND($B8&lt;&gt;"",$H8&lt;&gt;"Completed",$H8&lt;&gt;"Cancelled"),COUNTIFS($B$2:$B8,"&lt;&gt;",$H$2:$H8,"&lt;&gt;Completed",$H$2:$H8,"&lt;&gt;Cancelled"),"")</f>
        <v/>
      </c>
      <c r="Q8" s="78" t="str">
        <f>IFERROR(INDEX($B$2:$B$1500,MATCH(ROWS($Q$2:Q8),$P$2:$P$1500,0)),"")</f>
        <v/>
      </c>
    </row>
    <row r="9" spans="1:17" ht="15" customHeight="1" x14ac:dyDescent="0.25">
      <c r="A9" s="77"/>
      <c r="B9" s="174" t="str">
        <f t="shared" si="0"/>
        <v/>
      </c>
      <c r="C9" s="79"/>
      <c r="D9" s="80"/>
      <c r="E9" s="79"/>
      <c r="F9" s="81"/>
      <c r="G9" s="77"/>
      <c r="H9" s="174" t="str">
        <f>IF($B9="","",IF(N($I9)&gt;=100,"Completed",IF(COUNTIF('Work report'!$V$2:$V$1500,$B9)=0,"Not started",IF(OR(LEFT(UPPER(TRIM($K9)),8)="BLOCKED:",LEFT(UPPER(TRIM($K9)),8)="WAITING:"),"Blocked",IF(N($I9)&gt;0,"In progress","Not started")))))</f>
        <v/>
      </c>
      <c r="I9" s="175" t="str">
        <f t="array" ref="I9">IF($B9="","",IFERROR(LOOKUP(2,1/('Work report'!$V$2:$V$1500=$B9),'Work report'!$J$2:$J$1500)*100,0))</f>
        <v/>
      </c>
      <c r="J9" s="176" t="str">
        <f t="array" ref="J9">IF($B9="","",IFERROR(LOOKUP(2,1/('Work report'!$V$2:$V$1500=$B9),'Work report'!$A$2:$A$1500),""))</f>
        <v/>
      </c>
      <c r="K9" s="177" t="str">
        <f t="array" ref="K9">IF($B9="","",IFERROR(LOOKUP(2,1/('Work report'!$V$2:$V$1500=$B9),'Work report'!$P$2:$P$1500),""))</f>
        <v/>
      </c>
      <c r="L9" s="178" t="str">
        <f>IF($B9="","",SUMIFS('Work report'!$G$2:$G$1500,'Work report'!$V$2:$V$1500,$B9))</f>
        <v/>
      </c>
      <c r="M9" s="176" t="str">
        <f t="shared" si="1"/>
        <v/>
      </c>
      <c r="N9" s="174" t="str">
        <f t="shared" ca="1" si="2"/>
        <v/>
      </c>
      <c r="O9" s="78">
        <v>8</v>
      </c>
      <c r="P9" s="78" t="str">
        <f>IF(AND($B9&lt;&gt;"",$H9&lt;&gt;"Completed",$H9&lt;&gt;"Cancelled"),COUNTIFS($B$2:$B9,"&lt;&gt;",$H$2:$H9,"&lt;&gt;Completed",$H$2:$H9,"&lt;&gt;Cancelled"),"")</f>
        <v/>
      </c>
      <c r="Q9" s="78" t="str">
        <f>IFERROR(INDEX($B$2:$B$1500,MATCH(ROWS($Q$2:Q9),$P$2:$P$1500,0)),"")</f>
        <v/>
      </c>
    </row>
    <row r="10" spans="1:17" ht="15" customHeight="1" x14ac:dyDescent="0.25">
      <c r="A10" s="77"/>
      <c r="B10" s="174" t="str">
        <f t="shared" si="0"/>
        <v/>
      </c>
      <c r="C10" s="79"/>
      <c r="D10" s="80"/>
      <c r="E10" s="79"/>
      <c r="F10" s="81"/>
      <c r="G10" s="77"/>
      <c r="H10" s="174" t="str">
        <f>IF($B10="","",IF(N($I10)&gt;=100,"Completed",IF(COUNTIF('Work report'!$V$2:$V$1500,$B10)=0,"Not started",IF(OR(LEFT(UPPER(TRIM($K10)),8)="BLOCKED:",LEFT(UPPER(TRIM($K10)),8)="WAITING:"),"Blocked",IF(N($I10)&gt;0,"In progress","Not started")))))</f>
        <v/>
      </c>
      <c r="I10" s="175" t="str">
        <f t="array" ref="I10">IF($B10="","",IFERROR(LOOKUP(2,1/('Work report'!$V$2:$V$1500=$B10),'Work report'!$J$2:$J$1500)*100,0))</f>
        <v/>
      </c>
      <c r="J10" s="176" t="str">
        <f t="array" ref="J10">IF($B10="","",IFERROR(LOOKUP(2,1/('Work report'!$V$2:$V$1500=$B10),'Work report'!$A$2:$A$1500),""))</f>
        <v/>
      </c>
      <c r="K10" s="177" t="str">
        <f t="array" ref="K10">IF($B10="","",IFERROR(LOOKUP(2,1/('Work report'!$V$2:$V$1500=$B10),'Work report'!$P$2:$P$1500),""))</f>
        <v/>
      </c>
      <c r="L10" s="178" t="str">
        <f>IF($B10="","",SUMIFS('Work report'!$G$2:$G$1500,'Work report'!$V$2:$V$1500,$B10))</f>
        <v/>
      </c>
      <c r="M10" s="176" t="str">
        <f t="shared" si="1"/>
        <v/>
      </c>
      <c r="N10" s="174" t="str">
        <f t="shared" ca="1" si="2"/>
        <v/>
      </c>
      <c r="O10" s="78">
        <v>9</v>
      </c>
      <c r="P10" s="78" t="str">
        <f>IF(AND($B10&lt;&gt;"",$H10&lt;&gt;"Completed",$H10&lt;&gt;"Cancelled"),COUNTIFS($B$2:$B10,"&lt;&gt;",$H$2:$H10,"&lt;&gt;Completed",$H$2:$H10,"&lt;&gt;Cancelled"),"")</f>
        <v/>
      </c>
      <c r="Q10" s="78" t="str">
        <f>IFERROR(INDEX($B$2:$B$1500,MATCH(ROWS($Q$2:Q10),$P$2:$P$1500,0)),"")</f>
        <v/>
      </c>
    </row>
    <row r="11" spans="1:17" ht="15" customHeight="1" x14ac:dyDescent="0.25">
      <c r="A11" s="77"/>
      <c r="B11" s="174" t="str">
        <f t="shared" si="0"/>
        <v/>
      </c>
      <c r="C11" s="79"/>
      <c r="D11" s="80"/>
      <c r="E11" s="79"/>
      <c r="F11" s="81"/>
      <c r="G11" s="77"/>
      <c r="H11" s="174" t="str">
        <f>IF($B11="","",IF(N($I11)&gt;=100,"Completed",IF(COUNTIF('Work report'!$V$2:$V$1500,$B11)=0,"Not started",IF(OR(LEFT(UPPER(TRIM($K11)),8)="BLOCKED:",LEFT(UPPER(TRIM($K11)),8)="WAITING:"),"Blocked",IF(N($I11)&gt;0,"In progress","Not started")))))</f>
        <v/>
      </c>
      <c r="I11" s="175" t="str">
        <f t="array" ref="I11">IF($B11="","",IFERROR(LOOKUP(2,1/('Work report'!$V$2:$V$1500=$B11),'Work report'!$J$2:$J$1500)*100,0))</f>
        <v/>
      </c>
      <c r="J11" s="176" t="str">
        <f t="array" ref="J11">IF($B11="","",IFERROR(LOOKUP(2,1/('Work report'!$V$2:$V$1500=$B11),'Work report'!$A$2:$A$1500),""))</f>
        <v/>
      </c>
      <c r="K11" s="177" t="str">
        <f t="array" ref="K11">IF($B11="","",IFERROR(LOOKUP(2,1/('Work report'!$V$2:$V$1500=$B11),'Work report'!$P$2:$P$1500),""))</f>
        <v/>
      </c>
      <c r="L11" s="178" t="str">
        <f>IF($B11="","",SUMIFS('Work report'!$G$2:$G$1500,'Work report'!$V$2:$V$1500,$B11))</f>
        <v/>
      </c>
      <c r="M11" s="176" t="str">
        <f t="shared" si="1"/>
        <v/>
      </c>
      <c r="N11" s="174" t="str">
        <f t="shared" ca="1" si="2"/>
        <v/>
      </c>
      <c r="O11" s="78">
        <v>10</v>
      </c>
      <c r="P11" s="78" t="str">
        <f>IF(AND($B11&lt;&gt;"",$H11&lt;&gt;"Completed",$H11&lt;&gt;"Cancelled"),COUNTIFS($B$2:$B11,"&lt;&gt;",$H$2:$H11,"&lt;&gt;Completed",$H$2:$H11,"&lt;&gt;Cancelled"),"")</f>
        <v/>
      </c>
      <c r="Q11" s="78" t="str">
        <f>IFERROR(INDEX($B$2:$B$1500,MATCH(ROWS($Q$2:Q11),$P$2:$P$1500,0)),"")</f>
        <v/>
      </c>
    </row>
    <row r="12" spans="1:17" ht="15" customHeight="1" x14ac:dyDescent="0.25">
      <c r="A12" s="77"/>
      <c r="B12" s="174" t="str">
        <f t="shared" si="0"/>
        <v/>
      </c>
      <c r="C12" s="79"/>
      <c r="D12" s="80"/>
      <c r="E12" s="79"/>
      <c r="F12" s="81"/>
      <c r="G12" s="77"/>
      <c r="H12" s="174" t="str">
        <f>IF($B12="","",IF(N($I12)&gt;=100,"Completed",IF(COUNTIF('Work report'!$V$2:$V$1500,$B12)=0,"Not started",IF(OR(LEFT(UPPER(TRIM($K12)),8)="BLOCKED:",LEFT(UPPER(TRIM($K12)),8)="WAITING:"),"Blocked",IF(N($I12)&gt;0,"In progress","Not started")))))</f>
        <v/>
      </c>
      <c r="I12" s="175" t="str">
        <f t="array" ref="I12">IF($B12="","",IFERROR(LOOKUP(2,1/('Work report'!$V$2:$V$1500=$B12),'Work report'!$J$2:$J$1500)*100,0))</f>
        <v/>
      </c>
      <c r="J12" s="176" t="str">
        <f t="array" ref="J12">IF($B12="","",IFERROR(LOOKUP(2,1/('Work report'!$V$2:$V$1500=$B12),'Work report'!$A$2:$A$1500),""))</f>
        <v/>
      </c>
      <c r="K12" s="177" t="str">
        <f t="array" ref="K12">IF($B12="","",IFERROR(LOOKUP(2,1/('Work report'!$V$2:$V$1500=$B12),'Work report'!$P$2:$P$1500),""))</f>
        <v/>
      </c>
      <c r="L12" s="178" t="str">
        <f>IF($B12="","",SUMIFS('Work report'!$G$2:$G$1500,'Work report'!$V$2:$V$1500,$B12))</f>
        <v/>
      </c>
      <c r="M12" s="176" t="str">
        <f t="shared" si="1"/>
        <v/>
      </c>
      <c r="N12" s="174" t="str">
        <f t="shared" ca="1" si="2"/>
        <v/>
      </c>
      <c r="O12" s="78">
        <v>11</v>
      </c>
      <c r="P12" s="78" t="str">
        <f>IF(AND($B12&lt;&gt;"",$H12&lt;&gt;"Completed",$H12&lt;&gt;"Cancelled"),COUNTIFS($B$2:$B12,"&lt;&gt;",$H$2:$H12,"&lt;&gt;Completed",$H$2:$H12,"&lt;&gt;Cancelled"),"")</f>
        <v/>
      </c>
      <c r="Q12" s="78" t="str">
        <f>IFERROR(INDEX($B$2:$B$1500,MATCH(ROWS($Q$2:Q12),$P$2:$P$1500,0)),"")</f>
        <v/>
      </c>
    </row>
    <row r="13" spans="1:17" ht="15" customHeight="1" x14ac:dyDescent="0.25">
      <c r="A13" s="77"/>
      <c r="B13" s="174" t="str">
        <f t="shared" si="0"/>
        <v/>
      </c>
      <c r="C13" s="79"/>
      <c r="D13" s="80"/>
      <c r="E13" s="79"/>
      <c r="F13" s="81"/>
      <c r="G13" s="77"/>
      <c r="H13" s="174" t="str">
        <f>IF($B13="","",IF(N($I13)&gt;=100,"Completed",IF(COUNTIF('Work report'!$V$2:$V$1500,$B13)=0,"Not started",IF(OR(LEFT(UPPER(TRIM($K13)),8)="BLOCKED:",LEFT(UPPER(TRIM($K13)),8)="WAITING:"),"Blocked",IF(N($I13)&gt;0,"In progress","Not started")))))</f>
        <v/>
      </c>
      <c r="I13" s="175" t="str">
        <f t="array" ref="I13">IF($B13="","",IFERROR(LOOKUP(2,1/('Work report'!$V$2:$V$1500=$B13),'Work report'!$J$2:$J$1500)*100,0))</f>
        <v/>
      </c>
      <c r="J13" s="176" t="str">
        <f t="array" ref="J13">IF($B13="","",IFERROR(LOOKUP(2,1/('Work report'!$V$2:$V$1500=$B13),'Work report'!$A$2:$A$1500),""))</f>
        <v/>
      </c>
      <c r="K13" s="177" t="str">
        <f t="array" ref="K13">IF($B13="","",IFERROR(LOOKUP(2,1/('Work report'!$V$2:$V$1500=$B13),'Work report'!$P$2:$P$1500),""))</f>
        <v/>
      </c>
      <c r="L13" s="178" t="str">
        <f>IF($B13="","",SUMIFS('Work report'!$G$2:$G$1500,'Work report'!$V$2:$V$1500,$B13))</f>
        <v/>
      </c>
      <c r="M13" s="176" t="str">
        <f t="shared" si="1"/>
        <v/>
      </c>
      <c r="N13" s="174" t="str">
        <f t="shared" ca="1" si="2"/>
        <v/>
      </c>
      <c r="O13" s="78">
        <v>12</v>
      </c>
      <c r="P13" s="78" t="str">
        <f>IF(AND($B13&lt;&gt;"",$H13&lt;&gt;"Completed",$H13&lt;&gt;"Cancelled"),COUNTIFS($B$2:$B13,"&lt;&gt;",$H$2:$H13,"&lt;&gt;Completed",$H$2:$H13,"&lt;&gt;Cancelled"),"")</f>
        <v/>
      </c>
      <c r="Q13" s="78" t="str">
        <f>IFERROR(INDEX($B$2:$B$1500,MATCH(ROWS($Q$2:Q13),$P$2:$P$1500,0)),"")</f>
        <v/>
      </c>
    </row>
    <row r="14" spans="1:17" ht="15" customHeight="1" x14ac:dyDescent="0.25">
      <c r="A14" s="77"/>
      <c r="B14" s="174" t="str">
        <f t="shared" si="0"/>
        <v/>
      </c>
      <c r="C14" s="79"/>
      <c r="D14" s="80"/>
      <c r="E14" s="79"/>
      <c r="F14" s="81"/>
      <c r="G14" s="77"/>
      <c r="H14" s="174" t="str">
        <f>IF($B14="","",IF(N($I14)&gt;=100,"Completed",IF(COUNTIF('Work report'!$V$2:$V$1500,$B14)=0,"Not started",IF(OR(LEFT(UPPER(TRIM($K14)),8)="BLOCKED:",LEFT(UPPER(TRIM($K14)),8)="WAITING:"),"Blocked",IF(N($I14)&gt;0,"In progress","Not started")))))</f>
        <v/>
      </c>
      <c r="I14" s="175" t="str">
        <f t="array" ref="I14">IF($B14="","",IFERROR(LOOKUP(2,1/('Work report'!$V$2:$V$1500=$B14),'Work report'!$J$2:$J$1500)*100,0))</f>
        <v/>
      </c>
      <c r="J14" s="176" t="str">
        <f t="array" ref="J14">IF($B14="","",IFERROR(LOOKUP(2,1/('Work report'!$V$2:$V$1500=$B14),'Work report'!$A$2:$A$1500),""))</f>
        <v/>
      </c>
      <c r="K14" s="177" t="str">
        <f t="array" ref="K14">IF($B14="","",IFERROR(LOOKUP(2,1/('Work report'!$V$2:$V$1500=$B14),'Work report'!$P$2:$P$1500),""))</f>
        <v/>
      </c>
      <c r="L14" s="178" t="str">
        <f>IF($B14="","",SUMIFS('Work report'!$G$2:$G$1500,'Work report'!$V$2:$V$1500,$B14))</f>
        <v/>
      </c>
      <c r="M14" s="176" t="str">
        <f t="shared" si="1"/>
        <v/>
      </c>
      <c r="N14" s="174" t="str">
        <f t="shared" ca="1" si="2"/>
        <v/>
      </c>
      <c r="O14" s="78">
        <v>13</v>
      </c>
      <c r="P14" s="78" t="str">
        <f>IF(AND($B14&lt;&gt;"",$H14&lt;&gt;"Completed",$H14&lt;&gt;"Cancelled"),COUNTIFS($B$2:$B14,"&lt;&gt;",$H$2:$H14,"&lt;&gt;Completed",$H$2:$H14,"&lt;&gt;Cancelled"),"")</f>
        <v/>
      </c>
      <c r="Q14" s="78" t="str">
        <f>IFERROR(INDEX($B$2:$B$1500,MATCH(ROWS($Q$2:Q14),$P$2:$P$1500,0)),"")</f>
        <v/>
      </c>
    </row>
    <row r="15" spans="1:17" ht="15" customHeight="1" x14ac:dyDescent="0.25">
      <c r="A15" s="77"/>
      <c r="B15" s="174" t="str">
        <f t="shared" si="0"/>
        <v/>
      </c>
      <c r="C15" s="79"/>
      <c r="D15" s="80"/>
      <c r="E15" s="79"/>
      <c r="F15" s="81"/>
      <c r="G15" s="77"/>
      <c r="H15" s="174" t="str">
        <f>IF($B15="","",IF(N($I15)&gt;=100,"Completed",IF(COUNTIF('Work report'!$V$2:$V$1500,$B15)=0,"Not started",IF(OR(LEFT(UPPER(TRIM($K15)),8)="BLOCKED:",LEFT(UPPER(TRIM($K15)),8)="WAITING:"),"Blocked",IF(N($I15)&gt;0,"In progress","Not started")))))</f>
        <v/>
      </c>
      <c r="I15" s="175" t="str">
        <f t="array" ref="I15">IF($B15="","",IFERROR(LOOKUP(2,1/('Work report'!$V$2:$V$1500=$B15),'Work report'!$J$2:$J$1500)*100,0))</f>
        <v/>
      </c>
      <c r="J15" s="176" t="str">
        <f t="array" ref="J15">IF($B15="","",IFERROR(LOOKUP(2,1/('Work report'!$V$2:$V$1500=$B15),'Work report'!$A$2:$A$1500),""))</f>
        <v/>
      </c>
      <c r="K15" s="177" t="str">
        <f t="array" ref="K15">IF($B15="","",IFERROR(LOOKUP(2,1/('Work report'!$V$2:$V$1500=$B15),'Work report'!$P$2:$P$1500),""))</f>
        <v/>
      </c>
      <c r="L15" s="178" t="str">
        <f>IF($B15="","",SUMIFS('Work report'!$G$2:$G$1500,'Work report'!$V$2:$V$1500,$B15))</f>
        <v/>
      </c>
      <c r="M15" s="176" t="str">
        <f t="shared" si="1"/>
        <v/>
      </c>
      <c r="N15" s="174" t="str">
        <f t="shared" ca="1" si="2"/>
        <v/>
      </c>
      <c r="O15" s="78">
        <v>14</v>
      </c>
      <c r="P15" s="78" t="str">
        <f>IF(AND($B15&lt;&gt;"",$H15&lt;&gt;"Completed",$H15&lt;&gt;"Cancelled"),COUNTIFS($B$2:$B15,"&lt;&gt;",$H$2:$H15,"&lt;&gt;Completed",$H$2:$H15,"&lt;&gt;Cancelled"),"")</f>
        <v/>
      </c>
      <c r="Q15" s="78" t="str">
        <f>IFERROR(INDEX($B$2:$B$1500,MATCH(ROWS($Q$2:Q15),$P$2:$P$1500,0)),"")</f>
        <v/>
      </c>
    </row>
    <row r="16" spans="1:17" ht="15" customHeight="1" x14ac:dyDescent="0.25">
      <c r="A16" s="77"/>
      <c r="B16" s="174" t="str">
        <f t="shared" si="0"/>
        <v/>
      </c>
      <c r="C16" s="79"/>
      <c r="D16" s="80"/>
      <c r="E16" s="79"/>
      <c r="F16" s="81"/>
      <c r="G16" s="77"/>
      <c r="H16" s="174" t="str">
        <f>IF($B16="","",IF(N($I16)&gt;=100,"Completed",IF(COUNTIF('Work report'!$V$2:$V$1500,$B16)=0,"Not started",IF(OR(LEFT(UPPER(TRIM($K16)),8)="BLOCKED:",LEFT(UPPER(TRIM($K16)),8)="WAITING:"),"Blocked",IF(N($I16)&gt;0,"In progress","Not started")))))</f>
        <v/>
      </c>
      <c r="I16" s="175" t="str">
        <f t="array" ref="I16">IF($B16="","",IFERROR(LOOKUP(2,1/('Work report'!$V$2:$V$1500=$B16),'Work report'!$J$2:$J$1500)*100,0))</f>
        <v/>
      </c>
      <c r="J16" s="176" t="str">
        <f t="array" ref="J16">IF($B16="","",IFERROR(LOOKUP(2,1/('Work report'!$V$2:$V$1500=$B16),'Work report'!$A$2:$A$1500),""))</f>
        <v/>
      </c>
      <c r="K16" s="177" t="str">
        <f t="array" ref="K16">IF($B16="","",IFERROR(LOOKUP(2,1/('Work report'!$V$2:$V$1500=$B16),'Work report'!$P$2:$P$1500),""))</f>
        <v/>
      </c>
      <c r="L16" s="178" t="str">
        <f>IF($B16="","",SUMIFS('Work report'!$G$2:$G$1500,'Work report'!$V$2:$V$1500,$B16))</f>
        <v/>
      </c>
      <c r="M16" s="176" t="str">
        <f t="shared" si="1"/>
        <v/>
      </c>
      <c r="N16" s="174" t="str">
        <f t="shared" ca="1" si="2"/>
        <v/>
      </c>
      <c r="O16" s="78">
        <v>15</v>
      </c>
      <c r="P16" s="78" t="str">
        <f>IF(AND($B16&lt;&gt;"",$H16&lt;&gt;"Completed",$H16&lt;&gt;"Cancelled"),COUNTIFS($B$2:$B16,"&lt;&gt;",$H$2:$H16,"&lt;&gt;Completed",$H$2:$H16,"&lt;&gt;Cancelled"),"")</f>
        <v/>
      </c>
      <c r="Q16" s="78" t="str">
        <f>IFERROR(INDEX($B$2:$B$1500,MATCH(ROWS($Q$2:Q16),$P$2:$P$1500,0)),"")</f>
        <v/>
      </c>
    </row>
    <row r="17" spans="1:17" ht="15" customHeight="1" x14ac:dyDescent="0.25">
      <c r="A17" s="77"/>
      <c r="B17" s="174" t="str">
        <f t="shared" si="0"/>
        <v/>
      </c>
      <c r="C17" s="79"/>
      <c r="D17" s="80"/>
      <c r="E17" s="79"/>
      <c r="F17" s="81"/>
      <c r="G17" s="77"/>
      <c r="H17" s="174" t="str">
        <f>IF($B17="","",IF(N($I17)&gt;=100,"Completed",IF(COUNTIF('Work report'!$V$2:$V$1500,$B17)=0,"Not started",IF(OR(LEFT(UPPER(TRIM($K17)),8)="BLOCKED:",LEFT(UPPER(TRIM($K17)),8)="WAITING:"),"Blocked",IF(N($I17)&gt;0,"In progress","Not started")))))</f>
        <v/>
      </c>
      <c r="I17" s="175" t="str">
        <f t="array" ref="I17">IF($B17="","",IFERROR(LOOKUP(2,1/('Work report'!$V$2:$V$1500=$B17),'Work report'!$J$2:$J$1500)*100,0))</f>
        <v/>
      </c>
      <c r="J17" s="176" t="str">
        <f t="array" ref="J17">IF($B17="","",IFERROR(LOOKUP(2,1/('Work report'!$V$2:$V$1500=$B17),'Work report'!$A$2:$A$1500),""))</f>
        <v/>
      </c>
      <c r="K17" s="177" t="str">
        <f t="array" ref="K17">IF($B17="","",IFERROR(LOOKUP(2,1/('Work report'!$V$2:$V$1500=$B17),'Work report'!$P$2:$P$1500),""))</f>
        <v/>
      </c>
      <c r="L17" s="178" t="str">
        <f>IF($B17="","",SUMIFS('Work report'!$G$2:$G$1500,'Work report'!$V$2:$V$1500,$B17))</f>
        <v/>
      </c>
      <c r="M17" s="176" t="str">
        <f t="shared" si="1"/>
        <v/>
      </c>
      <c r="N17" s="174" t="str">
        <f t="shared" ca="1" si="2"/>
        <v/>
      </c>
      <c r="O17" s="78">
        <v>16</v>
      </c>
      <c r="P17" s="78" t="str">
        <f>IF(AND($B17&lt;&gt;"",$H17&lt;&gt;"Completed",$H17&lt;&gt;"Cancelled"),COUNTIFS($B$2:$B17,"&lt;&gt;",$H$2:$H17,"&lt;&gt;Completed",$H$2:$H17,"&lt;&gt;Cancelled"),"")</f>
        <v/>
      </c>
      <c r="Q17" s="78" t="str">
        <f>IFERROR(INDEX($B$2:$B$1500,MATCH(ROWS($Q$2:Q17),$P$2:$P$1500,0)),"")</f>
        <v/>
      </c>
    </row>
    <row r="18" spans="1:17" ht="15" customHeight="1" x14ac:dyDescent="0.25">
      <c r="A18" s="77"/>
      <c r="B18" s="174" t="str">
        <f t="shared" si="0"/>
        <v/>
      </c>
      <c r="C18" s="79"/>
      <c r="D18" s="80"/>
      <c r="E18" s="79"/>
      <c r="F18" s="81"/>
      <c r="G18" s="77"/>
      <c r="H18" s="174" t="str">
        <f>IF($B18="","",IF(N($I18)&gt;=100,"Completed",IF(COUNTIF('Work report'!$V$2:$V$1500,$B18)=0,"Not started",IF(OR(LEFT(UPPER(TRIM($K18)),8)="BLOCKED:",LEFT(UPPER(TRIM($K18)),8)="WAITING:"),"Blocked",IF(N($I18)&gt;0,"In progress","Not started")))))</f>
        <v/>
      </c>
      <c r="I18" s="175" t="str">
        <f t="array" ref="I18">IF($B18="","",IFERROR(LOOKUP(2,1/('Work report'!$V$2:$V$1500=$B18),'Work report'!$J$2:$J$1500)*100,0))</f>
        <v/>
      </c>
      <c r="J18" s="176" t="str">
        <f t="array" ref="J18">IF($B18="","",IFERROR(LOOKUP(2,1/('Work report'!$V$2:$V$1500=$B18),'Work report'!$A$2:$A$1500),""))</f>
        <v/>
      </c>
      <c r="K18" s="177" t="str">
        <f t="array" ref="K18">IF($B18="","",IFERROR(LOOKUP(2,1/('Work report'!$V$2:$V$1500=$B18),'Work report'!$P$2:$P$1500),""))</f>
        <v/>
      </c>
      <c r="L18" s="178" t="str">
        <f>IF($B18="","",SUMIFS('Work report'!$G$2:$G$1500,'Work report'!$V$2:$V$1500,$B18))</f>
        <v/>
      </c>
      <c r="M18" s="176" t="str">
        <f t="shared" si="1"/>
        <v/>
      </c>
      <c r="N18" s="174" t="str">
        <f t="shared" ca="1" si="2"/>
        <v/>
      </c>
      <c r="O18" s="78">
        <v>17</v>
      </c>
      <c r="P18" s="78" t="str">
        <f>IF(AND($B18&lt;&gt;"",$H18&lt;&gt;"Completed",$H18&lt;&gt;"Cancelled"),COUNTIFS($B$2:$B18,"&lt;&gt;",$H$2:$H18,"&lt;&gt;Completed",$H$2:$H18,"&lt;&gt;Cancelled"),"")</f>
        <v/>
      </c>
      <c r="Q18" s="78" t="str">
        <f>IFERROR(INDEX($B$2:$B$1500,MATCH(ROWS($Q$2:Q18),$P$2:$P$1500,0)),"")</f>
        <v/>
      </c>
    </row>
    <row r="19" spans="1:17" ht="15" customHeight="1" x14ac:dyDescent="0.25">
      <c r="A19" s="77"/>
      <c r="B19" s="174" t="str">
        <f t="shared" si="0"/>
        <v/>
      </c>
      <c r="C19" s="79"/>
      <c r="D19" s="80"/>
      <c r="E19" s="79"/>
      <c r="F19" s="81"/>
      <c r="G19" s="77"/>
      <c r="H19" s="174" t="str">
        <f>IF($B19="","",IF(N($I19)&gt;=100,"Completed",IF(COUNTIF('Work report'!$V$2:$V$1500,$B19)=0,"Not started",IF(OR(LEFT(UPPER(TRIM($K19)),8)="BLOCKED:",LEFT(UPPER(TRIM($K19)),8)="WAITING:"),"Blocked",IF(N($I19)&gt;0,"In progress","Not started")))))</f>
        <v/>
      </c>
      <c r="I19" s="175" t="str">
        <f t="array" ref="I19">IF($B19="","",IFERROR(LOOKUP(2,1/('Work report'!$V$2:$V$1500=$B19),'Work report'!$J$2:$J$1500)*100,0))</f>
        <v/>
      </c>
      <c r="J19" s="176" t="str">
        <f t="array" ref="J19">IF($B19="","",IFERROR(LOOKUP(2,1/('Work report'!$V$2:$V$1500=$B19),'Work report'!$A$2:$A$1500),""))</f>
        <v/>
      </c>
      <c r="K19" s="177" t="str">
        <f t="array" ref="K19">IF($B19="","",IFERROR(LOOKUP(2,1/('Work report'!$V$2:$V$1500=$B19),'Work report'!$P$2:$P$1500),""))</f>
        <v/>
      </c>
      <c r="L19" s="178" t="str">
        <f>IF($B19="","",SUMIFS('Work report'!$G$2:$G$1500,'Work report'!$V$2:$V$1500,$B19))</f>
        <v/>
      </c>
      <c r="M19" s="176" t="str">
        <f t="shared" si="1"/>
        <v/>
      </c>
      <c r="N19" s="174" t="str">
        <f t="shared" ca="1" si="2"/>
        <v/>
      </c>
      <c r="O19" s="78">
        <v>18</v>
      </c>
      <c r="P19" s="78" t="str">
        <f>IF(AND($B19&lt;&gt;"",$H19&lt;&gt;"Completed",$H19&lt;&gt;"Cancelled"),COUNTIFS($B$2:$B19,"&lt;&gt;",$H$2:$H19,"&lt;&gt;Completed",$H$2:$H19,"&lt;&gt;Cancelled"),"")</f>
        <v/>
      </c>
      <c r="Q19" s="78" t="str">
        <f>IFERROR(INDEX($B$2:$B$1500,MATCH(ROWS($Q$2:Q19),$P$2:$P$1500,0)),"")</f>
        <v/>
      </c>
    </row>
    <row r="20" spans="1:17" ht="15" customHeight="1" x14ac:dyDescent="0.25">
      <c r="A20" s="77"/>
      <c r="B20" s="174" t="str">
        <f t="shared" si="0"/>
        <v/>
      </c>
      <c r="C20" s="79"/>
      <c r="D20" s="80"/>
      <c r="E20" s="79"/>
      <c r="F20" s="81"/>
      <c r="G20" s="77"/>
      <c r="H20" s="174" t="str">
        <f>IF($B20="","",IF(N($I20)&gt;=100,"Completed",IF(COUNTIF('Work report'!$V$2:$V$1500,$B20)=0,"Not started",IF(OR(LEFT(UPPER(TRIM($K20)),8)="BLOCKED:",LEFT(UPPER(TRIM($K20)),8)="WAITING:"),"Blocked",IF(N($I20)&gt;0,"In progress","Not started")))))</f>
        <v/>
      </c>
      <c r="I20" s="175" t="str">
        <f t="array" ref="I20">IF($B20="","",IFERROR(LOOKUP(2,1/('Work report'!$V$2:$V$1500=$B20),'Work report'!$J$2:$J$1500)*100,0))</f>
        <v/>
      </c>
      <c r="J20" s="176" t="str">
        <f t="array" ref="J20">IF($B20="","",IFERROR(LOOKUP(2,1/('Work report'!$V$2:$V$1500=$B20),'Work report'!$A$2:$A$1500),""))</f>
        <v/>
      </c>
      <c r="K20" s="177" t="str">
        <f t="array" ref="K20">IF($B20="","",IFERROR(LOOKUP(2,1/('Work report'!$V$2:$V$1500=$B20),'Work report'!$P$2:$P$1500),""))</f>
        <v/>
      </c>
      <c r="L20" s="178" t="str">
        <f>IF($B20="","",SUMIFS('Work report'!$G$2:$G$1500,'Work report'!$V$2:$V$1500,$B20))</f>
        <v/>
      </c>
      <c r="M20" s="176" t="str">
        <f t="shared" si="1"/>
        <v/>
      </c>
      <c r="N20" s="174" t="str">
        <f t="shared" ca="1" si="2"/>
        <v/>
      </c>
      <c r="O20" s="78">
        <v>19</v>
      </c>
      <c r="P20" s="78" t="str">
        <f>IF(AND($B20&lt;&gt;"",$H20&lt;&gt;"Completed",$H20&lt;&gt;"Cancelled"),COUNTIFS($B$2:$B20,"&lt;&gt;",$H$2:$H20,"&lt;&gt;Completed",$H$2:$H20,"&lt;&gt;Cancelled"),"")</f>
        <v/>
      </c>
      <c r="Q20" s="78" t="str">
        <f>IFERROR(INDEX($B$2:$B$1500,MATCH(ROWS($Q$2:Q20),$P$2:$P$1500,0)),"")</f>
        <v/>
      </c>
    </row>
    <row r="21" spans="1:17" ht="15" customHeight="1" x14ac:dyDescent="0.25">
      <c r="A21" s="77"/>
      <c r="B21" s="174" t="str">
        <f t="shared" si="0"/>
        <v/>
      </c>
      <c r="C21" s="79"/>
      <c r="D21" s="80"/>
      <c r="E21" s="79"/>
      <c r="F21" s="81"/>
      <c r="G21" s="77"/>
      <c r="H21" s="174" t="str">
        <f>IF($B21="","",IF(N($I21)&gt;=100,"Completed",IF(COUNTIF('Work report'!$V$2:$V$1500,$B21)=0,"Not started",IF(OR(LEFT(UPPER(TRIM($K21)),8)="BLOCKED:",LEFT(UPPER(TRIM($K21)),8)="WAITING:"),"Blocked",IF(N($I21)&gt;0,"In progress","Not started")))))</f>
        <v/>
      </c>
      <c r="I21" s="175" t="str">
        <f t="array" ref="I21">IF($B21="","",IFERROR(LOOKUP(2,1/('Work report'!$V$2:$V$1500=$B21),'Work report'!$J$2:$J$1500)*100,0))</f>
        <v/>
      </c>
      <c r="J21" s="176" t="str">
        <f t="array" ref="J21">IF($B21="","",IFERROR(LOOKUP(2,1/('Work report'!$V$2:$V$1500=$B21),'Work report'!$A$2:$A$1500),""))</f>
        <v/>
      </c>
      <c r="K21" s="177" t="str">
        <f t="array" ref="K21">IF($B21="","",IFERROR(LOOKUP(2,1/('Work report'!$V$2:$V$1500=$B21),'Work report'!$P$2:$P$1500),""))</f>
        <v/>
      </c>
      <c r="L21" s="178" t="str">
        <f>IF($B21="","",SUMIFS('Work report'!$G$2:$G$1500,'Work report'!$V$2:$V$1500,$B21))</f>
        <v/>
      </c>
      <c r="M21" s="176" t="str">
        <f t="shared" si="1"/>
        <v/>
      </c>
      <c r="N21" s="174" t="str">
        <f t="shared" ca="1" si="2"/>
        <v/>
      </c>
      <c r="O21" s="78">
        <v>20</v>
      </c>
      <c r="P21" s="78" t="str">
        <f>IF(AND($B21&lt;&gt;"",$H21&lt;&gt;"Completed",$H21&lt;&gt;"Cancelled"),COUNTIFS($B$2:$B21,"&lt;&gt;",$H$2:$H21,"&lt;&gt;Completed",$H$2:$H21,"&lt;&gt;Cancelled"),"")</f>
        <v/>
      </c>
      <c r="Q21" s="78" t="str">
        <f>IFERROR(INDEX($B$2:$B$1500,MATCH(ROWS($Q$2:Q21),$P$2:$P$1500,0)),"")</f>
        <v/>
      </c>
    </row>
    <row r="22" spans="1:17" ht="15" customHeight="1" x14ac:dyDescent="0.25">
      <c r="A22" s="77"/>
      <c r="B22" s="174" t="str">
        <f t="shared" si="0"/>
        <v/>
      </c>
      <c r="C22" s="79"/>
      <c r="D22" s="80"/>
      <c r="E22" s="79"/>
      <c r="F22" s="81"/>
      <c r="G22" s="77"/>
      <c r="H22" s="174" t="str">
        <f>IF($B22="","",IF(N($I22)&gt;=100,"Completed",IF(COUNTIF('Work report'!$V$2:$V$1500,$B22)=0,"Not started",IF(OR(LEFT(UPPER(TRIM($K22)),8)="BLOCKED:",LEFT(UPPER(TRIM($K22)),8)="WAITING:"),"Blocked",IF(N($I22)&gt;0,"In progress","Not started")))))</f>
        <v/>
      </c>
      <c r="I22" s="175" t="str">
        <f t="array" ref="I22">IF($B22="","",IFERROR(LOOKUP(2,1/('Work report'!$V$2:$V$1500=$B22),'Work report'!$J$2:$J$1500)*100,0))</f>
        <v/>
      </c>
      <c r="J22" s="176" t="str">
        <f t="array" ref="J22">IF($B22="","",IFERROR(LOOKUP(2,1/('Work report'!$V$2:$V$1500=$B22),'Work report'!$A$2:$A$1500),""))</f>
        <v/>
      </c>
      <c r="K22" s="177" t="str">
        <f t="array" ref="K22">IF($B22="","",IFERROR(LOOKUP(2,1/('Work report'!$V$2:$V$1500=$B22),'Work report'!$P$2:$P$1500),""))</f>
        <v/>
      </c>
      <c r="L22" s="178" t="str">
        <f>IF($B22="","",SUMIFS('Work report'!$G$2:$G$1500,'Work report'!$V$2:$V$1500,$B22))</f>
        <v/>
      </c>
      <c r="M22" s="176" t="str">
        <f t="shared" si="1"/>
        <v/>
      </c>
      <c r="N22" s="174" t="str">
        <f t="shared" ca="1" si="2"/>
        <v/>
      </c>
      <c r="O22" s="78">
        <v>21</v>
      </c>
      <c r="P22" s="78" t="str">
        <f>IF(AND($B22&lt;&gt;"",$H22&lt;&gt;"Completed",$H22&lt;&gt;"Cancelled"),COUNTIFS($B$2:$B22,"&lt;&gt;",$H$2:$H22,"&lt;&gt;Completed",$H$2:$H22,"&lt;&gt;Cancelled"),"")</f>
        <v/>
      </c>
      <c r="Q22" s="78" t="str">
        <f>IFERROR(INDEX($B$2:$B$1500,MATCH(ROWS($Q$2:Q22),$P$2:$P$1500,0)),"")</f>
        <v/>
      </c>
    </row>
    <row r="23" spans="1:17" ht="15" customHeight="1" x14ac:dyDescent="0.25">
      <c r="A23" s="77"/>
      <c r="B23" s="174" t="str">
        <f t="shared" si="0"/>
        <v/>
      </c>
      <c r="C23" s="79"/>
      <c r="D23" s="80"/>
      <c r="E23" s="79"/>
      <c r="F23" s="81"/>
      <c r="G23" s="77"/>
      <c r="H23" s="174" t="str">
        <f>IF($B23="","",IF(N($I23)&gt;=100,"Completed",IF(COUNTIF('Work report'!$V$2:$V$1500,$B23)=0,"Not started",IF(OR(LEFT(UPPER(TRIM($K23)),8)="BLOCKED:",LEFT(UPPER(TRIM($K23)),8)="WAITING:"),"Blocked",IF(N($I23)&gt;0,"In progress","Not started")))))</f>
        <v/>
      </c>
      <c r="I23" s="175" t="str">
        <f t="array" ref="I23">IF($B23="","",IFERROR(LOOKUP(2,1/('Work report'!$V$2:$V$1500=$B23),'Work report'!$J$2:$J$1500)*100,0))</f>
        <v/>
      </c>
      <c r="J23" s="176" t="str">
        <f t="array" ref="J23">IF($B23="","",IFERROR(LOOKUP(2,1/('Work report'!$V$2:$V$1500=$B23),'Work report'!$A$2:$A$1500),""))</f>
        <v/>
      </c>
      <c r="K23" s="177" t="str">
        <f t="array" ref="K23">IF($B23="","",IFERROR(LOOKUP(2,1/('Work report'!$V$2:$V$1500=$B23),'Work report'!$P$2:$P$1500),""))</f>
        <v/>
      </c>
      <c r="L23" s="178" t="str">
        <f>IF($B23="","",SUMIFS('Work report'!$G$2:$G$1500,'Work report'!$V$2:$V$1500,$B23))</f>
        <v/>
      </c>
      <c r="M23" s="176" t="str">
        <f t="shared" si="1"/>
        <v/>
      </c>
      <c r="N23" s="174" t="str">
        <f t="shared" ca="1" si="2"/>
        <v/>
      </c>
      <c r="O23" s="78">
        <v>22</v>
      </c>
      <c r="P23" s="78" t="str">
        <f>IF(AND($B23&lt;&gt;"",$H23&lt;&gt;"Completed",$H23&lt;&gt;"Cancelled"),COUNTIFS($B$2:$B23,"&lt;&gt;",$H$2:$H23,"&lt;&gt;Completed",$H$2:$H23,"&lt;&gt;Cancelled"),"")</f>
        <v/>
      </c>
      <c r="Q23" s="78" t="str">
        <f>IFERROR(INDEX($B$2:$B$1500,MATCH(ROWS($Q$2:Q23),$P$2:$P$1500,0)),"")</f>
        <v/>
      </c>
    </row>
    <row r="24" spans="1:17" ht="15" customHeight="1" x14ac:dyDescent="0.25">
      <c r="A24" s="77"/>
      <c r="B24" s="174" t="str">
        <f t="shared" si="0"/>
        <v/>
      </c>
      <c r="C24" s="79"/>
      <c r="D24" s="80"/>
      <c r="E24" s="79"/>
      <c r="F24" s="81"/>
      <c r="G24" s="77"/>
      <c r="H24" s="174" t="str">
        <f>IF($B24="","",IF(N($I24)&gt;=100,"Completed",IF(COUNTIF('Work report'!$V$2:$V$1500,$B24)=0,"Not started",IF(OR(LEFT(UPPER(TRIM($K24)),8)="BLOCKED:",LEFT(UPPER(TRIM($K24)),8)="WAITING:"),"Blocked",IF(N($I24)&gt;0,"In progress","Not started")))))</f>
        <v/>
      </c>
      <c r="I24" s="175" t="str">
        <f t="array" ref="I24">IF($B24="","",IFERROR(LOOKUP(2,1/('Work report'!$V$2:$V$1500=$B24),'Work report'!$J$2:$J$1500)*100,0))</f>
        <v/>
      </c>
      <c r="J24" s="176" t="str">
        <f t="array" ref="J24">IF($B24="","",IFERROR(LOOKUP(2,1/('Work report'!$V$2:$V$1500=$B24),'Work report'!$A$2:$A$1500),""))</f>
        <v/>
      </c>
      <c r="K24" s="177" t="str">
        <f t="array" ref="K24">IF($B24="","",IFERROR(LOOKUP(2,1/('Work report'!$V$2:$V$1500=$B24),'Work report'!$P$2:$P$1500),""))</f>
        <v/>
      </c>
      <c r="L24" s="178" t="str">
        <f>IF($B24="","",SUMIFS('Work report'!$G$2:$G$1500,'Work report'!$V$2:$V$1500,$B24))</f>
        <v/>
      </c>
      <c r="M24" s="176" t="str">
        <f t="shared" si="1"/>
        <v/>
      </c>
      <c r="N24" s="174" t="str">
        <f t="shared" ca="1" si="2"/>
        <v/>
      </c>
      <c r="O24" s="78">
        <v>23</v>
      </c>
      <c r="P24" s="78" t="str">
        <f>IF(AND($B24&lt;&gt;"",$H24&lt;&gt;"Completed",$H24&lt;&gt;"Cancelled"),COUNTIFS($B$2:$B24,"&lt;&gt;",$H$2:$H24,"&lt;&gt;Completed",$H$2:$H24,"&lt;&gt;Cancelled"),"")</f>
        <v/>
      </c>
      <c r="Q24" s="78" t="str">
        <f>IFERROR(INDEX($B$2:$B$1500,MATCH(ROWS($Q$2:Q24),$P$2:$P$1500,0)),"")</f>
        <v/>
      </c>
    </row>
    <row r="25" spans="1:17" ht="15" customHeight="1" x14ac:dyDescent="0.25">
      <c r="A25" s="77"/>
      <c r="B25" s="174" t="str">
        <f t="shared" si="0"/>
        <v/>
      </c>
      <c r="C25" s="79"/>
      <c r="D25" s="80"/>
      <c r="E25" s="79"/>
      <c r="F25" s="81"/>
      <c r="G25" s="77"/>
      <c r="H25" s="174" t="str">
        <f>IF($B25="","",IF(N($I25)&gt;=100,"Completed",IF(COUNTIF('Work report'!$V$2:$V$1500,$B25)=0,"Not started",IF(OR(LEFT(UPPER(TRIM($K25)),8)="BLOCKED:",LEFT(UPPER(TRIM($K25)),8)="WAITING:"),"Blocked",IF(N($I25)&gt;0,"In progress","Not started")))))</f>
        <v/>
      </c>
      <c r="I25" s="175" t="str">
        <f t="array" ref="I25">IF($B25="","",IFERROR(LOOKUP(2,1/('Work report'!$V$2:$V$1500=$B25),'Work report'!$J$2:$J$1500)*100,0))</f>
        <v/>
      </c>
      <c r="J25" s="176" t="str">
        <f t="array" ref="J25">IF($B25="","",IFERROR(LOOKUP(2,1/('Work report'!$V$2:$V$1500=$B25),'Work report'!$A$2:$A$1500),""))</f>
        <v/>
      </c>
      <c r="K25" s="177" t="str">
        <f t="array" ref="K25">IF($B25="","",IFERROR(LOOKUP(2,1/('Work report'!$V$2:$V$1500=$B25),'Work report'!$P$2:$P$1500),""))</f>
        <v/>
      </c>
      <c r="L25" s="178" t="str">
        <f>IF($B25="","",SUMIFS('Work report'!$G$2:$G$1500,'Work report'!$V$2:$V$1500,$B25))</f>
        <v/>
      </c>
      <c r="M25" s="176" t="str">
        <f t="shared" si="1"/>
        <v/>
      </c>
      <c r="N25" s="174" t="str">
        <f t="shared" ca="1" si="2"/>
        <v/>
      </c>
      <c r="O25" s="78">
        <v>24</v>
      </c>
      <c r="P25" s="78" t="str">
        <f>IF(AND($B25&lt;&gt;"",$H25&lt;&gt;"Completed",$H25&lt;&gt;"Cancelled"),COUNTIFS($B$2:$B25,"&lt;&gt;",$H$2:$H25,"&lt;&gt;Completed",$H$2:$H25,"&lt;&gt;Cancelled"),"")</f>
        <v/>
      </c>
      <c r="Q25" s="78" t="str">
        <f>IFERROR(INDEX($B$2:$B$1500,MATCH(ROWS($Q$2:Q25),$P$2:$P$1500,0)),"")</f>
        <v/>
      </c>
    </row>
    <row r="26" spans="1:17" ht="15" customHeight="1" x14ac:dyDescent="0.25">
      <c r="A26" s="77"/>
      <c r="B26" s="174" t="str">
        <f t="shared" si="0"/>
        <v/>
      </c>
      <c r="C26" s="79"/>
      <c r="D26" s="80"/>
      <c r="E26" s="79"/>
      <c r="F26" s="81"/>
      <c r="G26" s="77"/>
      <c r="H26" s="174" t="str">
        <f>IF($B26="","",IF(N($I26)&gt;=100,"Completed",IF(COUNTIF('Work report'!$V$2:$V$1500,$B26)=0,"Not started",IF(OR(LEFT(UPPER(TRIM($K26)),8)="BLOCKED:",LEFT(UPPER(TRIM($K26)),8)="WAITING:"),"Blocked",IF(N($I26)&gt;0,"In progress","Not started")))))</f>
        <v/>
      </c>
      <c r="I26" s="175" t="str">
        <f t="array" ref="I26">IF($B26="","",IFERROR(LOOKUP(2,1/('Work report'!$V$2:$V$1500=$B26),'Work report'!$J$2:$J$1500)*100,0))</f>
        <v/>
      </c>
      <c r="J26" s="176" t="str">
        <f t="array" ref="J26">IF($B26="","",IFERROR(LOOKUP(2,1/('Work report'!$V$2:$V$1500=$B26),'Work report'!$A$2:$A$1500),""))</f>
        <v/>
      </c>
      <c r="K26" s="177" t="str">
        <f t="array" ref="K26">IF($B26="","",IFERROR(LOOKUP(2,1/('Work report'!$V$2:$V$1500=$B26),'Work report'!$P$2:$P$1500),""))</f>
        <v/>
      </c>
      <c r="L26" s="178" t="str">
        <f>IF($B26="","",SUMIFS('Work report'!$G$2:$G$1500,'Work report'!$V$2:$V$1500,$B26))</f>
        <v/>
      </c>
      <c r="M26" s="176" t="str">
        <f t="shared" si="1"/>
        <v/>
      </c>
      <c r="N26" s="174" t="str">
        <f t="shared" ca="1" si="2"/>
        <v/>
      </c>
      <c r="O26" s="78">
        <v>25</v>
      </c>
      <c r="P26" s="78" t="str">
        <f>IF(AND($B26&lt;&gt;"",$H26&lt;&gt;"Completed",$H26&lt;&gt;"Cancelled"),COUNTIFS($B$2:$B26,"&lt;&gt;",$H$2:$H26,"&lt;&gt;Completed",$H$2:$H26,"&lt;&gt;Cancelled"),"")</f>
        <v/>
      </c>
      <c r="Q26" s="78" t="str">
        <f>IFERROR(INDEX($B$2:$B$1500,MATCH(ROWS($Q$2:Q26),$P$2:$P$1500,0)),"")</f>
        <v/>
      </c>
    </row>
    <row r="27" spans="1:17" ht="15" customHeight="1" x14ac:dyDescent="0.25">
      <c r="A27" s="77"/>
      <c r="B27" s="174" t="str">
        <f t="shared" si="0"/>
        <v/>
      </c>
      <c r="C27" s="79"/>
      <c r="D27" s="80"/>
      <c r="E27" s="79"/>
      <c r="F27" s="81"/>
      <c r="G27" s="77"/>
      <c r="H27" s="174" t="str">
        <f>IF($B27="","",IF(N($I27)&gt;=100,"Completed",IF(COUNTIF('Work report'!$V$2:$V$1500,$B27)=0,"Not started",IF(OR(LEFT(UPPER(TRIM($K27)),8)="BLOCKED:",LEFT(UPPER(TRIM($K27)),8)="WAITING:"),"Blocked",IF(N($I27)&gt;0,"In progress","Not started")))))</f>
        <v/>
      </c>
      <c r="I27" s="175" t="str">
        <f t="array" ref="I27">IF($B27="","",IFERROR(LOOKUP(2,1/('Work report'!$V$2:$V$1500=$B27),'Work report'!$J$2:$J$1500)*100,0))</f>
        <v/>
      </c>
      <c r="J27" s="176" t="str">
        <f t="array" ref="J27">IF($B27="","",IFERROR(LOOKUP(2,1/('Work report'!$V$2:$V$1500=$B27),'Work report'!$A$2:$A$1500),""))</f>
        <v/>
      </c>
      <c r="K27" s="177" t="str">
        <f t="array" ref="K27">IF($B27="","",IFERROR(LOOKUP(2,1/('Work report'!$V$2:$V$1500=$B27),'Work report'!$P$2:$P$1500),""))</f>
        <v/>
      </c>
      <c r="L27" s="178" t="str">
        <f>IF($B27="","",SUMIFS('Work report'!$G$2:$G$1500,'Work report'!$V$2:$V$1500,$B27))</f>
        <v/>
      </c>
      <c r="M27" s="176" t="str">
        <f t="shared" si="1"/>
        <v/>
      </c>
      <c r="N27" s="174" t="str">
        <f t="shared" ca="1" si="2"/>
        <v/>
      </c>
      <c r="O27" s="78">
        <v>26</v>
      </c>
      <c r="P27" s="78" t="str">
        <f>IF(AND($B27&lt;&gt;"",$H27&lt;&gt;"Completed",$H27&lt;&gt;"Cancelled"),COUNTIFS($B$2:$B27,"&lt;&gt;",$H$2:$H27,"&lt;&gt;Completed",$H$2:$H27,"&lt;&gt;Cancelled"),"")</f>
        <v/>
      </c>
      <c r="Q27" s="78" t="str">
        <f>IFERROR(INDEX($B$2:$B$1500,MATCH(ROWS($Q$2:Q27),$P$2:$P$1500,0)),"")</f>
        <v/>
      </c>
    </row>
    <row r="28" spans="1:17" ht="15" customHeight="1" x14ac:dyDescent="0.25">
      <c r="A28" s="77"/>
      <c r="B28" s="174" t="str">
        <f t="shared" si="0"/>
        <v/>
      </c>
      <c r="C28" s="79"/>
      <c r="D28" s="80"/>
      <c r="E28" s="79"/>
      <c r="F28" s="81"/>
      <c r="G28" s="77"/>
      <c r="H28" s="174" t="str">
        <f>IF($B28="","",IF(N($I28)&gt;=100,"Completed",IF(COUNTIF('Work report'!$V$2:$V$1500,$B28)=0,"Not started",IF(OR(LEFT(UPPER(TRIM($K28)),8)="BLOCKED:",LEFT(UPPER(TRIM($K28)),8)="WAITING:"),"Blocked",IF(N($I28)&gt;0,"In progress","Not started")))))</f>
        <v/>
      </c>
      <c r="I28" s="175" t="str">
        <f t="array" ref="I28">IF($B28="","",IFERROR(LOOKUP(2,1/('Work report'!$V$2:$V$1500=$B28),'Work report'!$J$2:$J$1500)*100,0))</f>
        <v/>
      </c>
      <c r="J28" s="176" t="str">
        <f t="array" ref="J28">IF($B28="","",IFERROR(LOOKUP(2,1/('Work report'!$V$2:$V$1500=$B28),'Work report'!$A$2:$A$1500),""))</f>
        <v/>
      </c>
      <c r="K28" s="177" t="str">
        <f t="array" ref="K28">IF($B28="","",IFERROR(LOOKUP(2,1/('Work report'!$V$2:$V$1500=$B28),'Work report'!$P$2:$P$1500),""))</f>
        <v/>
      </c>
      <c r="L28" s="178" t="str">
        <f>IF($B28="","",SUMIFS('Work report'!$G$2:$G$1500,'Work report'!$V$2:$V$1500,$B28))</f>
        <v/>
      </c>
      <c r="M28" s="176" t="str">
        <f t="shared" si="1"/>
        <v/>
      </c>
      <c r="N28" s="174" t="str">
        <f t="shared" ca="1" si="2"/>
        <v/>
      </c>
      <c r="O28" s="78">
        <v>27</v>
      </c>
      <c r="P28" s="78" t="str">
        <f>IF(AND($B28&lt;&gt;"",$H28&lt;&gt;"Completed",$H28&lt;&gt;"Cancelled"),COUNTIFS($B$2:$B28,"&lt;&gt;",$H$2:$H28,"&lt;&gt;Completed",$H$2:$H28,"&lt;&gt;Cancelled"),"")</f>
        <v/>
      </c>
      <c r="Q28" s="78" t="str">
        <f>IFERROR(INDEX($B$2:$B$1500,MATCH(ROWS($Q$2:Q28),$P$2:$P$1500,0)),"")</f>
        <v/>
      </c>
    </row>
    <row r="29" spans="1:17" ht="15" customHeight="1" x14ac:dyDescent="0.25">
      <c r="A29" s="77"/>
      <c r="B29" s="174" t="str">
        <f t="shared" si="0"/>
        <v/>
      </c>
      <c r="C29" s="79"/>
      <c r="D29" s="80"/>
      <c r="E29" s="79"/>
      <c r="F29" s="81"/>
      <c r="G29" s="77"/>
      <c r="H29" s="174" t="str">
        <f>IF($B29="","",IF(N($I29)&gt;=100,"Completed",IF(COUNTIF('Work report'!$V$2:$V$1500,$B29)=0,"Not started",IF(OR(LEFT(UPPER(TRIM($K29)),8)="BLOCKED:",LEFT(UPPER(TRIM($K29)),8)="WAITING:"),"Blocked",IF(N($I29)&gt;0,"In progress","Not started")))))</f>
        <v/>
      </c>
      <c r="I29" s="175" t="str">
        <f t="array" ref="I29">IF($B29="","",IFERROR(LOOKUP(2,1/('Work report'!$V$2:$V$1500=$B29),'Work report'!$J$2:$J$1500)*100,0))</f>
        <v/>
      </c>
      <c r="J29" s="176" t="str">
        <f t="array" ref="J29">IF($B29="","",IFERROR(LOOKUP(2,1/('Work report'!$V$2:$V$1500=$B29),'Work report'!$A$2:$A$1500),""))</f>
        <v/>
      </c>
      <c r="K29" s="177" t="str">
        <f t="array" ref="K29">IF($B29="","",IFERROR(LOOKUP(2,1/('Work report'!$V$2:$V$1500=$B29),'Work report'!$P$2:$P$1500),""))</f>
        <v/>
      </c>
      <c r="L29" s="178" t="str">
        <f>IF($B29="","",SUMIFS('Work report'!$G$2:$G$1500,'Work report'!$V$2:$V$1500,$B29))</f>
        <v/>
      </c>
      <c r="M29" s="176" t="str">
        <f t="shared" si="1"/>
        <v/>
      </c>
      <c r="N29" s="174" t="str">
        <f t="shared" ca="1" si="2"/>
        <v/>
      </c>
      <c r="O29" s="78">
        <v>28</v>
      </c>
      <c r="P29" s="78" t="str">
        <f>IF(AND($B29&lt;&gt;"",$H29&lt;&gt;"Completed",$H29&lt;&gt;"Cancelled"),COUNTIFS($B$2:$B29,"&lt;&gt;",$H$2:$H29,"&lt;&gt;Completed",$H$2:$H29,"&lt;&gt;Cancelled"),"")</f>
        <v/>
      </c>
      <c r="Q29" s="78" t="str">
        <f>IFERROR(INDEX($B$2:$B$1500,MATCH(ROWS($Q$2:Q29),$P$2:$P$1500,0)),"")</f>
        <v/>
      </c>
    </row>
    <row r="30" spans="1:17" ht="15" customHeight="1" x14ac:dyDescent="0.25">
      <c r="A30" s="77"/>
      <c r="B30" s="174" t="str">
        <f t="shared" si="0"/>
        <v/>
      </c>
      <c r="C30" s="79"/>
      <c r="D30" s="80"/>
      <c r="E30" s="79"/>
      <c r="F30" s="81"/>
      <c r="G30" s="77"/>
      <c r="H30" s="174" t="str">
        <f>IF($B30="","",IF(N($I30)&gt;=100,"Completed",IF(COUNTIF('Work report'!$V$2:$V$1500,$B30)=0,"Not started",IF(OR(LEFT(UPPER(TRIM($K30)),8)="BLOCKED:",LEFT(UPPER(TRIM($K30)),8)="WAITING:"),"Blocked",IF(N($I30)&gt;0,"In progress","Not started")))))</f>
        <v/>
      </c>
      <c r="I30" s="175" t="str">
        <f t="array" ref="I30">IF($B30="","",IFERROR(LOOKUP(2,1/('Work report'!$V$2:$V$1500=$B30),'Work report'!$J$2:$J$1500)*100,0))</f>
        <v/>
      </c>
      <c r="J30" s="176" t="str">
        <f t="array" ref="J30">IF($B30="","",IFERROR(LOOKUP(2,1/('Work report'!$V$2:$V$1500=$B30),'Work report'!$A$2:$A$1500),""))</f>
        <v/>
      </c>
      <c r="K30" s="177" t="str">
        <f t="array" ref="K30">IF($B30="","",IFERROR(LOOKUP(2,1/('Work report'!$V$2:$V$1500=$B30),'Work report'!$P$2:$P$1500),""))</f>
        <v/>
      </c>
      <c r="L30" s="178" t="str">
        <f>IF($B30="","",SUMIFS('Work report'!$G$2:$G$1500,'Work report'!$V$2:$V$1500,$B30))</f>
        <v/>
      </c>
      <c r="M30" s="176" t="str">
        <f t="shared" si="1"/>
        <v/>
      </c>
      <c r="N30" s="174" t="str">
        <f t="shared" ca="1" si="2"/>
        <v/>
      </c>
      <c r="O30" s="78">
        <v>29</v>
      </c>
      <c r="P30" s="78" t="str">
        <f>IF(AND($B30&lt;&gt;"",$H30&lt;&gt;"Completed",$H30&lt;&gt;"Cancelled"),COUNTIFS($B$2:$B30,"&lt;&gt;",$H$2:$H30,"&lt;&gt;Completed",$H$2:$H30,"&lt;&gt;Cancelled"),"")</f>
        <v/>
      </c>
      <c r="Q30" s="78" t="str">
        <f>IFERROR(INDEX($B$2:$B$1500,MATCH(ROWS($Q$2:Q30),$P$2:$P$1500,0)),"")</f>
        <v/>
      </c>
    </row>
    <row r="31" spans="1:17" ht="15" customHeight="1" x14ac:dyDescent="0.25">
      <c r="A31" s="77"/>
      <c r="B31" s="174" t="str">
        <f t="shared" si="0"/>
        <v/>
      </c>
      <c r="C31" s="79"/>
      <c r="D31" s="80"/>
      <c r="E31" s="79"/>
      <c r="F31" s="81"/>
      <c r="G31" s="77"/>
      <c r="H31" s="174" t="str">
        <f>IF($B31="","",IF(N($I31)&gt;=100,"Completed",IF(COUNTIF('Work report'!$V$2:$V$1500,$B31)=0,"Not started",IF(OR(LEFT(UPPER(TRIM($K31)),8)="BLOCKED:",LEFT(UPPER(TRIM($K31)),8)="WAITING:"),"Blocked",IF(N($I31)&gt;0,"In progress","Not started")))))</f>
        <v/>
      </c>
      <c r="I31" s="175" t="str">
        <f t="array" ref="I31">IF($B31="","",IFERROR(LOOKUP(2,1/('Work report'!$V$2:$V$1500=$B31),'Work report'!$J$2:$J$1500)*100,0))</f>
        <v/>
      </c>
      <c r="J31" s="176" t="str">
        <f t="array" ref="J31">IF($B31="","",IFERROR(LOOKUP(2,1/('Work report'!$V$2:$V$1500=$B31),'Work report'!$A$2:$A$1500),""))</f>
        <v/>
      </c>
      <c r="K31" s="177" t="str">
        <f t="array" ref="K31">IF($B31="","",IFERROR(LOOKUP(2,1/('Work report'!$V$2:$V$1500=$B31),'Work report'!$P$2:$P$1500),""))</f>
        <v/>
      </c>
      <c r="L31" s="178" t="str">
        <f>IF($B31="","",SUMIFS('Work report'!$G$2:$G$1500,'Work report'!$V$2:$V$1500,$B31))</f>
        <v/>
      </c>
      <c r="M31" s="176" t="str">
        <f t="shared" si="1"/>
        <v/>
      </c>
      <c r="N31" s="174" t="str">
        <f t="shared" ca="1" si="2"/>
        <v/>
      </c>
      <c r="O31" s="78">
        <v>30</v>
      </c>
      <c r="P31" s="78" t="str">
        <f>IF(AND($B31&lt;&gt;"",$H31&lt;&gt;"Completed",$H31&lt;&gt;"Cancelled"),COUNTIFS($B$2:$B31,"&lt;&gt;",$H$2:$H31,"&lt;&gt;Completed",$H$2:$H31,"&lt;&gt;Cancelled"),"")</f>
        <v/>
      </c>
      <c r="Q31" s="78" t="str">
        <f>IFERROR(INDEX($B$2:$B$1500,MATCH(ROWS($Q$2:Q31),$P$2:$P$1500,0)),"")</f>
        <v/>
      </c>
    </row>
    <row r="32" spans="1:17" ht="15" customHeight="1" x14ac:dyDescent="0.25">
      <c r="A32" s="77"/>
      <c r="B32" s="174" t="str">
        <f t="shared" si="0"/>
        <v/>
      </c>
      <c r="C32" s="79"/>
      <c r="D32" s="80"/>
      <c r="E32" s="79"/>
      <c r="F32" s="81"/>
      <c r="G32" s="77"/>
      <c r="H32" s="174" t="str">
        <f>IF($B32="","",IF(N($I32)&gt;=100,"Completed",IF(COUNTIF('Work report'!$V$2:$V$1500,$B32)=0,"Not started",IF(OR(LEFT(UPPER(TRIM($K32)),8)="BLOCKED:",LEFT(UPPER(TRIM($K32)),8)="WAITING:"),"Blocked",IF(N($I32)&gt;0,"In progress","Not started")))))</f>
        <v/>
      </c>
      <c r="I32" s="175" t="str">
        <f t="array" ref="I32">IF($B32="","",IFERROR(LOOKUP(2,1/('Work report'!$V$2:$V$1500=$B32),'Work report'!$J$2:$J$1500)*100,0))</f>
        <v/>
      </c>
      <c r="J32" s="176" t="str">
        <f t="array" ref="J32">IF($B32="","",IFERROR(LOOKUP(2,1/('Work report'!$V$2:$V$1500=$B32),'Work report'!$A$2:$A$1500),""))</f>
        <v/>
      </c>
      <c r="K32" s="177" t="str">
        <f t="array" ref="K32">IF($B32="","",IFERROR(LOOKUP(2,1/('Work report'!$V$2:$V$1500=$B32),'Work report'!$P$2:$P$1500),""))</f>
        <v/>
      </c>
      <c r="L32" s="178" t="str">
        <f>IF($B32="","",SUMIFS('Work report'!$G$2:$G$1500,'Work report'!$V$2:$V$1500,$B32))</f>
        <v/>
      </c>
      <c r="M32" s="176" t="str">
        <f t="shared" si="1"/>
        <v/>
      </c>
      <c r="N32" s="174" t="str">
        <f t="shared" ca="1" si="2"/>
        <v/>
      </c>
      <c r="O32" s="78">
        <v>31</v>
      </c>
      <c r="P32" s="78" t="str">
        <f>IF(AND($B32&lt;&gt;"",$H32&lt;&gt;"Completed",$H32&lt;&gt;"Cancelled"),COUNTIFS($B$2:$B32,"&lt;&gt;",$H$2:$H32,"&lt;&gt;Completed",$H$2:$H32,"&lt;&gt;Cancelled"),"")</f>
        <v/>
      </c>
      <c r="Q32" s="78" t="str">
        <f>IFERROR(INDEX($B$2:$B$1500,MATCH(ROWS($Q$2:Q32),$P$2:$P$1500,0)),"")</f>
        <v/>
      </c>
    </row>
    <row r="33" spans="1:17" ht="15" customHeight="1" x14ac:dyDescent="0.25">
      <c r="A33" s="77"/>
      <c r="B33" s="174" t="str">
        <f t="shared" si="0"/>
        <v/>
      </c>
      <c r="C33" s="79"/>
      <c r="D33" s="80"/>
      <c r="E33" s="79"/>
      <c r="F33" s="81"/>
      <c r="G33" s="77"/>
      <c r="H33" s="174" t="str">
        <f>IF($B33="","",IF(N($I33)&gt;=100,"Completed",IF(COUNTIF('Work report'!$V$2:$V$1500,$B33)=0,"Not started",IF(OR(LEFT(UPPER(TRIM($K33)),8)="BLOCKED:",LEFT(UPPER(TRIM($K33)),8)="WAITING:"),"Blocked",IF(N($I33)&gt;0,"In progress","Not started")))))</f>
        <v/>
      </c>
      <c r="I33" s="175" t="str">
        <f t="array" ref="I33">IF($B33="","",IFERROR(LOOKUP(2,1/('Work report'!$V$2:$V$1500=$B33),'Work report'!$J$2:$J$1500)*100,0))</f>
        <v/>
      </c>
      <c r="J33" s="176" t="str">
        <f t="array" ref="J33">IF($B33="","",IFERROR(LOOKUP(2,1/('Work report'!$V$2:$V$1500=$B33),'Work report'!$A$2:$A$1500),""))</f>
        <v/>
      </c>
      <c r="K33" s="177" t="str">
        <f t="array" ref="K33">IF($B33="","",IFERROR(LOOKUP(2,1/('Work report'!$V$2:$V$1500=$B33),'Work report'!$P$2:$P$1500),""))</f>
        <v/>
      </c>
      <c r="L33" s="178" t="str">
        <f>IF($B33="","",SUMIFS('Work report'!$G$2:$G$1500,'Work report'!$V$2:$V$1500,$B33))</f>
        <v/>
      </c>
      <c r="M33" s="176" t="str">
        <f t="shared" si="1"/>
        <v/>
      </c>
      <c r="N33" s="174" t="str">
        <f t="shared" ca="1" si="2"/>
        <v/>
      </c>
      <c r="O33" s="78">
        <v>32</v>
      </c>
      <c r="P33" s="78" t="str">
        <f>IF(AND($B33&lt;&gt;"",$H33&lt;&gt;"Completed",$H33&lt;&gt;"Cancelled"),COUNTIFS($B$2:$B33,"&lt;&gt;",$H$2:$H33,"&lt;&gt;Completed",$H$2:$H33,"&lt;&gt;Cancelled"),"")</f>
        <v/>
      </c>
      <c r="Q33" s="78" t="str">
        <f>IFERROR(INDEX($B$2:$B$1500,MATCH(ROWS($Q$2:Q33),$P$2:$P$1500,0)),"")</f>
        <v/>
      </c>
    </row>
    <row r="34" spans="1:17" ht="15" customHeight="1" x14ac:dyDescent="0.25">
      <c r="A34" s="77"/>
      <c r="B34" s="174" t="str">
        <f t="shared" si="0"/>
        <v/>
      </c>
      <c r="C34" s="79"/>
      <c r="D34" s="80"/>
      <c r="E34" s="79"/>
      <c r="F34" s="81"/>
      <c r="G34" s="77"/>
      <c r="H34" s="174" t="str">
        <f>IF($B34="","",IF(N($I34)&gt;=100,"Completed",IF(COUNTIF('Work report'!$V$2:$V$1500,$B34)=0,"Not started",IF(OR(LEFT(UPPER(TRIM($K34)),8)="BLOCKED:",LEFT(UPPER(TRIM($K34)),8)="WAITING:"),"Blocked",IF(N($I34)&gt;0,"In progress","Not started")))))</f>
        <v/>
      </c>
      <c r="I34" s="175" t="str">
        <f t="array" ref="I34">IF($B34="","",IFERROR(LOOKUP(2,1/('Work report'!$V$2:$V$1500=$B34),'Work report'!$J$2:$J$1500)*100,0))</f>
        <v/>
      </c>
      <c r="J34" s="176" t="str">
        <f t="array" ref="J34">IF($B34="","",IFERROR(LOOKUP(2,1/('Work report'!$V$2:$V$1500=$B34),'Work report'!$A$2:$A$1500),""))</f>
        <v/>
      </c>
      <c r="K34" s="177" t="str">
        <f t="array" ref="K34">IF($B34="","",IFERROR(LOOKUP(2,1/('Work report'!$V$2:$V$1500=$B34),'Work report'!$P$2:$P$1500),""))</f>
        <v/>
      </c>
      <c r="L34" s="178" t="str">
        <f>IF($B34="","",SUMIFS('Work report'!$G$2:$G$1500,'Work report'!$V$2:$V$1500,$B34))</f>
        <v/>
      </c>
      <c r="M34" s="176" t="str">
        <f t="shared" si="1"/>
        <v/>
      </c>
      <c r="N34" s="174" t="str">
        <f t="shared" ca="1" si="2"/>
        <v/>
      </c>
      <c r="O34" s="78">
        <v>33</v>
      </c>
      <c r="P34" s="78" t="str">
        <f>IF(AND($B34&lt;&gt;"",$H34&lt;&gt;"Completed",$H34&lt;&gt;"Cancelled"),COUNTIFS($B$2:$B34,"&lt;&gt;",$H$2:$H34,"&lt;&gt;Completed",$H$2:$H34,"&lt;&gt;Cancelled"),"")</f>
        <v/>
      </c>
      <c r="Q34" s="78" t="str">
        <f>IFERROR(INDEX($B$2:$B$1500,MATCH(ROWS($Q$2:Q34),$P$2:$P$1500,0)),"")</f>
        <v/>
      </c>
    </row>
    <row r="35" spans="1:17" ht="15" customHeight="1" x14ac:dyDescent="0.25">
      <c r="A35" s="77"/>
      <c r="B35" s="174" t="str">
        <f t="shared" si="0"/>
        <v/>
      </c>
      <c r="C35" s="79"/>
      <c r="D35" s="80"/>
      <c r="E35" s="79"/>
      <c r="F35" s="81"/>
      <c r="G35" s="77"/>
      <c r="H35" s="174" t="str">
        <f>IF($B35="","",IF(N($I35)&gt;=100,"Completed",IF(COUNTIF('Work report'!$V$2:$V$1500,$B35)=0,"Not started",IF(OR(LEFT(UPPER(TRIM($K35)),8)="BLOCKED:",LEFT(UPPER(TRIM($K35)),8)="WAITING:"),"Blocked",IF(N($I35)&gt;0,"In progress","Not started")))))</f>
        <v/>
      </c>
      <c r="I35" s="175" t="str">
        <f t="array" ref="I35">IF($B35="","",IFERROR(LOOKUP(2,1/('Work report'!$V$2:$V$1500=$B35),'Work report'!$J$2:$J$1500)*100,0))</f>
        <v/>
      </c>
      <c r="J35" s="176" t="str">
        <f t="array" ref="J35">IF($B35="","",IFERROR(LOOKUP(2,1/('Work report'!$V$2:$V$1500=$B35),'Work report'!$A$2:$A$1500),""))</f>
        <v/>
      </c>
      <c r="K35" s="177" t="str">
        <f t="array" ref="K35">IF($B35="","",IFERROR(LOOKUP(2,1/('Work report'!$V$2:$V$1500=$B35),'Work report'!$P$2:$P$1500),""))</f>
        <v/>
      </c>
      <c r="L35" s="178" t="str">
        <f>IF($B35="","",SUMIFS('Work report'!$G$2:$G$1500,'Work report'!$V$2:$V$1500,$B35))</f>
        <v/>
      </c>
      <c r="M35" s="176" t="str">
        <f t="shared" si="1"/>
        <v/>
      </c>
      <c r="N35" s="174" t="str">
        <f t="shared" ca="1" si="2"/>
        <v/>
      </c>
      <c r="O35" s="78">
        <v>34</v>
      </c>
      <c r="P35" s="78" t="str">
        <f>IF(AND($B35&lt;&gt;"",$H35&lt;&gt;"Completed",$H35&lt;&gt;"Cancelled"),COUNTIFS($B$2:$B35,"&lt;&gt;",$H$2:$H35,"&lt;&gt;Completed",$H$2:$H35,"&lt;&gt;Cancelled"),"")</f>
        <v/>
      </c>
      <c r="Q35" s="78" t="str">
        <f>IFERROR(INDEX($B$2:$B$1500,MATCH(ROWS($Q$2:Q35),$P$2:$P$1500,0)),"")</f>
        <v/>
      </c>
    </row>
    <row r="36" spans="1:17" ht="15" customHeight="1" x14ac:dyDescent="0.25">
      <c r="A36" s="77"/>
      <c r="B36" s="174" t="str">
        <f t="shared" si="0"/>
        <v/>
      </c>
      <c r="C36" s="79"/>
      <c r="D36" s="80"/>
      <c r="E36" s="79"/>
      <c r="F36" s="81"/>
      <c r="G36" s="77"/>
      <c r="H36" s="174" t="str">
        <f>IF($B36="","",IF(N($I36)&gt;=100,"Completed",IF(COUNTIF('Work report'!$V$2:$V$1500,$B36)=0,"Not started",IF(OR(LEFT(UPPER(TRIM($K36)),8)="BLOCKED:",LEFT(UPPER(TRIM($K36)),8)="WAITING:"),"Blocked",IF(N($I36)&gt;0,"In progress","Not started")))))</f>
        <v/>
      </c>
      <c r="I36" s="175" t="str">
        <f t="array" ref="I36">IF($B36="","",IFERROR(LOOKUP(2,1/('Work report'!$V$2:$V$1500=$B36),'Work report'!$J$2:$J$1500)*100,0))</f>
        <v/>
      </c>
      <c r="J36" s="176" t="str">
        <f t="array" ref="J36">IF($B36="","",IFERROR(LOOKUP(2,1/('Work report'!$V$2:$V$1500=$B36),'Work report'!$A$2:$A$1500),""))</f>
        <v/>
      </c>
      <c r="K36" s="177" t="str">
        <f t="array" ref="K36">IF($B36="","",IFERROR(LOOKUP(2,1/('Work report'!$V$2:$V$1500=$B36),'Work report'!$P$2:$P$1500),""))</f>
        <v/>
      </c>
      <c r="L36" s="178" t="str">
        <f>IF($B36="","",SUMIFS('Work report'!$G$2:$G$1500,'Work report'!$V$2:$V$1500,$B36))</f>
        <v/>
      </c>
      <c r="M36" s="176" t="str">
        <f t="shared" si="1"/>
        <v/>
      </c>
      <c r="N36" s="174" t="str">
        <f t="shared" ca="1" si="2"/>
        <v/>
      </c>
      <c r="O36" s="78">
        <v>35</v>
      </c>
      <c r="P36" s="78" t="str">
        <f>IF(AND($B36&lt;&gt;"",$H36&lt;&gt;"Completed",$H36&lt;&gt;"Cancelled"),COUNTIFS($B$2:$B36,"&lt;&gt;",$H$2:$H36,"&lt;&gt;Completed",$H$2:$H36,"&lt;&gt;Cancelled"),"")</f>
        <v/>
      </c>
      <c r="Q36" s="78" t="str">
        <f>IFERROR(INDEX($B$2:$B$1500,MATCH(ROWS($Q$2:Q36),$P$2:$P$1500,0)),"")</f>
        <v/>
      </c>
    </row>
    <row r="37" spans="1:17" ht="15" customHeight="1" x14ac:dyDescent="0.25">
      <c r="A37" s="77"/>
      <c r="B37" s="174" t="str">
        <f t="shared" si="0"/>
        <v/>
      </c>
      <c r="C37" s="79"/>
      <c r="D37" s="80"/>
      <c r="E37" s="79"/>
      <c r="F37" s="81"/>
      <c r="G37" s="77"/>
      <c r="H37" s="174" t="str">
        <f>IF($B37="","",IF(N($I37)&gt;=100,"Completed",IF(COUNTIF('Work report'!$V$2:$V$1500,$B37)=0,"Not started",IF(OR(LEFT(UPPER(TRIM($K37)),8)="BLOCKED:",LEFT(UPPER(TRIM($K37)),8)="WAITING:"),"Blocked",IF(N($I37)&gt;0,"In progress","Not started")))))</f>
        <v/>
      </c>
      <c r="I37" s="175" t="str">
        <f t="array" ref="I37">IF($B37="","",IFERROR(LOOKUP(2,1/('Work report'!$V$2:$V$1500=$B37),'Work report'!$J$2:$J$1500)*100,0))</f>
        <v/>
      </c>
      <c r="J37" s="176" t="str">
        <f t="array" ref="J37">IF($B37="","",IFERROR(LOOKUP(2,1/('Work report'!$V$2:$V$1500=$B37),'Work report'!$A$2:$A$1500),""))</f>
        <v/>
      </c>
      <c r="K37" s="177" t="str">
        <f t="array" ref="K37">IF($B37="","",IFERROR(LOOKUP(2,1/('Work report'!$V$2:$V$1500=$B37),'Work report'!$P$2:$P$1500),""))</f>
        <v/>
      </c>
      <c r="L37" s="178" t="str">
        <f>IF($B37="","",SUMIFS('Work report'!$G$2:$G$1500,'Work report'!$V$2:$V$1500,$B37))</f>
        <v/>
      </c>
      <c r="M37" s="176" t="str">
        <f t="shared" si="1"/>
        <v/>
      </c>
      <c r="N37" s="174" t="str">
        <f t="shared" ca="1" si="2"/>
        <v/>
      </c>
      <c r="O37" s="78">
        <v>36</v>
      </c>
      <c r="P37" s="78" t="str">
        <f>IF(AND($B37&lt;&gt;"",$H37&lt;&gt;"Completed",$H37&lt;&gt;"Cancelled"),COUNTIFS($B$2:$B37,"&lt;&gt;",$H$2:$H37,"&lt;&gt;Completed",$H$2:$H37,"&lt;&gt;Cancelled"),"")</f>
        <v/>
      </c>
      <c r="Q37" s="78" t="str">
        <f>IFERROR(INDEX($B$2:$B$1500,MATCH(ROWS($Q$2:Q37),$P$2:$P$1500,0)),"")</f>
        <v/>
      </c>
    </row>
    <row r="38" spans="1:17" ht="15" customHeight="1" x14ac:dyDescent="0.25">
      <c r="A38" s="77"/>
      <c r="B38" s="174" t="str">
        <f t="shared" si="0"/>
        <v/>
      </c>
      <c r="C38" s="79"/>
      <c r="D38" s="80"/>
      <c r="E38" s="79"/>
      <c r="F38" s="81"/>
      <c r="G38" s="77"/>
      <c r="H38" s="174" t="str">
        <f>IF($B38="","",IF(N($I38)&gt;=100,"Completed",IF(COUNTIF('Work report'!$V$2:$V$1500,$B38)=0,"Not started",IF(OR(LEFT(UPPER(TRIM($K38)),8)="BLOCKED:",LEFT(UPPER(TRIM($K38)),8)="WAITING:"),"Blocked",IF(N($I38)&gt;0,"In progress","Not started")))))</f>
        <v/>
      </c>
      <c r="I38" s="175" t="str">
        <f t="array" ref="I38">IF($B38="","",IFERROR(LOOKUP(2,1/('Work report'!$V$2:$V$1500=$B38),'Work report'!$J$2:$J$1500)*100,0))</f>
        <v/>
      </c>
      <c r="J38" s="176" t="str">
        <f t="array" ref="J38">IF($B38="","",IFERROR(LOOKUP(2,1/('Work report'!$V$2:$V$1500=$B38),'Work report'!$A$2:$A$1500),""))</f>
        <v/>
      </c>
      <c r="K38" s="177" t="str">
        <f t="array" ref="K38">IF($B38="","",IFERROR(LOOKUP(2,1/('Work report'!$V$2:$V$1500=$B38),'Work report'!$P$2:$P$1500),""))</f>
        <v/>
      </c>
      <c r="L38" s="178" t="str">
        <f>IF($B38="","",SUMIFS('Work report'!$G$2:$G$1500,'Work report'!$V$2:$V$1500,$B38))</f>
        <v/>
      </c>
      <c r="M38" s="176" t="str">
        <f t="shared" si="1"/>
        <v/>
      </c>
      <c r="N38" s="174" t="str">
        <f t="shared" ca="1" si="2"/>
        <v/>
      </c>
      <c r="O38" s="78">
        <v>37</v>
      </c>
      <c r="P38" s="78" t="str">
        <f>IF(AND($B38&lt;&gt;"",$H38&lt;&gt;"Completed",$H38&lt;&gt;"Cancelled"),COUNTIFS($B$2:$B38,"&lt;&gt;",$H$2:$H38,"&lt;&gt;Completed",$H$2:$H38,"&lt;&gt;Cancelled"),"")</f>
        <v/>
      </c>
      <c r="Q38" s="78" t="str">
        <f>IFERROR(INDEX($B$2:$B$1500,MATCH(ROWS($Q$2:Q38),$P$2:$P$1500,0)),"")</f>
        <v/>
      </c>
    </row>
    <row r="39" spans="1:17" ht="15" customHeight="1" x14ac:dyDescent="0.25">
      <c r="A39" s="77"/>
      <c r="B39" s="174" t="str">
        <f t="shared" si="0"/>
        <v/>
      </c>
      <c r="C39" s="79"/>
      <c r="D39" s="80"/>
      <c r="E39" s="79"/>
      <c r="F39" s="81"/>
      <c r="G39" s="77"/>
      <c r="H39" s="174" t="str">
        <f>IF($B39="","",IF(N($I39)&gt;=100,"Completed",IF(COUNTIF('Work report'!$V$2:$V$1500,$B39)=0,"Not started",IF(OR(LEFT(UPPER(TRIM($K39)),8)="BLOCKED:",LEFT(UPPER(TRIM($K39)),8)="WAITING:"),"Blocked",IF(N($I39)&gt;0,"In progress","Not started")))))</f>
        <v/>
      </c>
      <c r="I39" s="175" t="str">
        <f t="array" ref="I39">IF($B39="","",IFERROR(LOOKUP(2,1/('Work report'!$V$2:$V$1500=$B39),'Work report'!$J$2:$J$1500)*100,0))</f>
        <v/>
      </c>
      <c r="J39" s="176" t="str">
        <f t="array" ref="J39">IF($B39="","",IFERROR(LOOKUP(2,1/('Work report'!$V$2:$V$1500=$B39),'Work report'!$A$2:$A$1500),""))</f>
        <v/>
      </c>
      <c r="K39" s="177" t="str">
        <f t="array" ref="K39">IF($B39="","",IFERROR(LOOKUP(2,1/('Work report'!$V$2:$V$1500=$B39),'Work report'!$P$2:$P$1500),""))</f>
        <v/>
      </c>
      <c r="L39" s="178" t="str">
        <f>IF($B39="","",SUMIFS('Work report'!$G$2:$G$1500,'Work report'!$V$2:$V$1500,$B39))</f>
        <v/>
      </c>
      <c r="M39" s="176" t="str">
        <f t="shared" si="1"/>
        <v/>
      </c>
      <c r="N39" s="174" t="str">
        <f t="shared" ca="1" si="2"/>
        <v/>
      </c>
      <c r="O39" s="78">
        <v>38</v>
      </c>
      <c r="P39" s="78" t="str">
        <f>IF(AND($B39&lt;&gt;"",$H39&lt;&gt;"Completed",$H39&lt;&gt;"Cancelled"),COUNTIFS($B$2:$B39,"&lt;&gt;",$H$2:$H39,"&lt;&gt;Completed",$H$2:$H39,"&lt;&gt;Cancelled"),"")</f>
        <v/>
      </c>
      <c r="Q39" s="78" t="str">
        <f>IFERROR(INDEX($B$2:$B$1500,MATCH(ROWS($Q$2:Q39),$P$2:$P$1500,0)),"")</f>
        <v/>
      </c>
    </row>
    <row r="40" spans="1:17" ht="15" customHeight="1" x14ac:dyDescent="0.25">
      <c r="A40" s="77"/>
      <c r="B40" s="174" t="str">
        <f t="shared" si="0"/>
        <v/>
      </c>
      <c r="C40" s="79"/>
      <c r="D40" s="80"/>
      <c r="E40" s="79"/>
      <c r="F40" s="81"/>
      <c r="G40" s="77"/>
      <c r="H40" s="174" t="str">
        <f>IF($B40="","",IF(N($I40)&gt;=100,"Completed",IF(COUNTIF('Work report'!$V$2:$V$1500,$B40)=0,"Not started",IF(OR(LEFT(UPPER(TRIM($K40)),8)="BLOCKED:",LEFT(UPPER(TRIM($K40)),8)="WAITING:"),"Blocked",IF(N($I40)&gt;0,"In progress","Not started")))))</f>
        <v/>
      </c>
      <c r="I40" s="175" t="str">
        <f t="array" ref="I40">IF($B40="","",IFERROR(LOOKUP(2,1/('Work report'!$V$2:$V$1500=$B40),'Work report'!$J$2:$J$1500)*100,0))</f>
        <v/>
      </c>
      <c r="J40" s="176" t="str">
        <f t="array" ref="J40">IF($B40="","",IFERROR(LOOKUP(2,1/('Work report'!$V$2:$V$1500=$B40),'Work report'!$A$2:$A$1500),""))</f>
        <v/>
      </c>
      <c r="K40" s="177" t="str">
        <f t="array" ref="K40">IF($B40="","",IFERROR(LOOKUP(2,1/('Work report'!$V$2:$V$1500=$B40),'Work report'!$P$2:$P$1500),""))</f>
        <v/>
      </c>
      <c r="L40" s="178" t="str">
        <f>IF($B40="","",SUMIFS('Work report'!$G$2:$G$1500,'Work report'!$V$2:$V$1500,$B40))</f>
        <v/>
      </c>
      <c r="M40" s="176" t="str">
        <f t="shared" si="1"/>
        <v/>
      </c>
      <c r="N40" s="174" t="str">
        <f t="shared" ca="1" si="2"/>
        <v/>
      </c>
      <c r="O40" s="78">
        <v>39</v>
      </c>
      <c r="P40" s="78" t="str">
        <f>IF(AND($B40&lt;&gt;"",$H40&lt;&gt;"Completed",$H40&lt;&gt;"Cancelled"),COUNTIFS($B$2:$B40,"&lt;&gt;",$H$2:$H40,"&lt;&gt;Completed",$H$2:$H40,"&lt;&gt;Cancelled"),"")</f>
        <v/>
      </c>
      <c r="Q40" s="78" t="str">
        <f>IFERROR(INDEX($B$2:$B$1500,MATCH(ROWS($Q$2:Q40),$P$2:$P$1500,0)),"")</f>
        <v/>
      </c>
    </row>
    <row r="41" spans="1:17" ht="15" customHeight="1" x14ac:dyDescent="0.25">
      <c r="A41" s="77"/>
      <c r="B41" s="174" t="str">
        <f t="shared" si="0"/>
        <v/>
      </c>
      <c r="C41" s="79"/>
      <c r="D41" s="80"/>
      <c r="E41" s="79"/>
      <c r="F41" s="81"/>
      <c r="G41" s="77"/>
      <c r="H41" s="174" t="str">
        <f>IF($B41="","",IF(N($I41)&gt;=100,"Completed",IF(COUNTIF('Work report'!$V$2:$V$1500,$B41)=0,"Not started",IF(OR(LEFT(UPPER(TRIM($K41)),8)="BLOCKED:",LEFT(UPPER(TRIM($K41)),8)="WAITING:"),"Blocked",IF(N($I41)&gt;0,"In progress","Not started")))))</f>
        <v/>
      </c>
      <c r="I41" s="175" t="str">
        <f t="array" ref="I41">IF($B41="","",IFERROR(LOOKUP(2,1/('Work report'!$V$2:$V$1500=$B41),'Work report'!$J$2:$J$1500)*100,0))</f>
        <v/>
      </c>
      <c r="J41" s="176" t="str">
        <f t="array" ref="J41">IF($B41="","",IFERROR(LOOKUP(2,1/('Work report'!$V$2:$V$1500=$B41),'Work report'!$A$2:$A$1500),""))</f>
        <v/>
      </c>
      <c r="K41" s="177" t="str">
        <f t="array" ref="K41">IF($B41="","",IFERROR(LOOKUP(2,1/('Work report'!$V$2:$V$1500=$B41),'Work report'!$P$2:$P$1500),""))</f>
        <v/>
      </c>
      <c r="L41" s="178" t="str">
        <f>IF($B41="","",SUMIFS('Work report'!$G$2:$G$1500,'Work report'!$V$2:$V$1500,$B41))</f>
        <v/>
      </c>
      <c r="M41" s="176" t="str">
        <f t="shared" si="1"/>
        <v/>
      </c>
      <c r="N41" s="174" t="str">
        <f t="shared" ca="1" si="2"/>
        <v/>
      </c>
      <c r="O41" s="78">
        <v>40</v>
      </c>
      <c r="P41" s="78" t="str">
        <f>IF(AND($B41&lt;&gt;"",$H41&lt;&gt;"Completed",$H41&lt;&gt;"Cancelled"),COUNTIFS($B$2:$B41,"&lt;&gt;",$H$2:$H41,"&lt;&gt;Completed",$H$2:$H41,"&lt;&gt;Cancelled"),"")</f>
        <v/>
      </c>
      <c r="Q41" s="78" t="str">
        <f>IFERROR(INDEX($B$2:$B$1500,MATCH(ROWS($Q$2:Q41),$P$2:$P$1500,0)),"")</f>
        <v/>
      </c>
    </row>
    <row r="42" spans="1:17" ht="15" customHeight="1" x14ac:dyDescent="0.25">
      <c r="A42" s="77"/>
      <c r="B42" s="174" t="str">
        <f t="shared" si="0"/>
        <v/>
      </c>
      <c r="C42" s="79"/>
      <c r="D42" s="80"/>
      <c r="E42" s="79"/>
      <c r="F42" s="81"/>
      <c r="G42" s="77"/>
      <c r="H42" s="174" t="str">
        <f>IF($B42="","",IF(N($I42)&gt;=100,"Completed",IF(COUNTIF('Work report'!$V$2:$V$1500,$B42)=0,"Not started",IF(OR(LEFT(UPPER(TRIM($K42)),8)="BLOCKED:",LEFT(UPPER(TRIM($K42)),8)="WAITING:"),"Blocked",IF(N($I42)&gt;0,"In progress","Not started")))))</f>
        <v/>
      </c>
      <c r="I42" s="175" t="str">
        <f t="array" ref="I42">IF($B42="","",IFERROR(LOOKUP(2,1/('Work report'!$V$2:$V$1500=$B42),'Work report'!$J$2:$J$1500)*100,0))</f>
        <v/>
      </c>
      <c r="J42" s="176" t="str">
        <f t="array" ref="J42">IF($B42="","",IFERROR(LOOKUP(2,1/('Work report'!$V$2:$V$1500=$B42),'Work report'!$A$2:$A$1500),""))</f>
        <v/>
      </c>
      <c r="K42" s="177" t="str">
        <f t="array" ref="K42">IF($B42="","",IFERROR(LOOKUP(2,1/('Work report'!$V$2:$V$1500=$B42),'Work report'!$P$2:$P$1500),""))</f>
        <v/>
      </c>
      <c r="L42" s="178" t="str">
        <f>IF($B42="","",SUMIFS('Work report'!$G$2:$G$1500,'Work report'!$V$2:$V$1500,$B42))</f>
        <v/>
      </c>
      <c r="M42" s="176" t="str">
        <f t="shared" si="1"/>
        <v/>
      </c>
      <c r="N42" s="174" t="str">
        <f t="shared" ca="1" si="2"/>
        <v/>
      </c>
      <c r="O42" s="78">
        <v>41</v>
      </c>
      <c r="P42" s="78" t="str">
        <f>IF(AND($B42&lt;&gt;"",$H42&lt;&gt;"Completed",$H42&lt;&gt;"Cancelled"),COUNTIFS($B$2:$B42,"&lt;&gt;",$H$2:$H42,"&lt;&gt;Completed",$H$2:$H42,"&lt;&gt;Cancelled"),"")</f>
        <v/>
      </c>
      <c r="Q42" s="78" t="str">
        <f>IFERROR(INDEX($B$2:$B$1500,MATCH(ROWS($Q$2:Q42),$P$2:$P$1500,0)),"")</f>
        <v/>
      </c>
    </row>
    <row r="43" spans="1:17" ht="15" customHeight="1" x14ac:dyDescent="0.25">
      <c r="A43" s="77"/>
      <c r="B43" s="174" t="str">
        <f t="shared" si="0"/>
        <v/>
      </c>
      <c r="C43" s="79"/>
      <c r="D43" s="80"/>
      <c r="E43" s="79"/>
      <c r="F43" s="81"/>
      <c r="G43" s="77"/>
      <c r="H43" s="174" t="str">
        <f>IF($B43="","",IF(N($I43)&gt;=100,"Completed",IF(COUNTIF('Work report'!$V$2:$V$1500,$B43)=0,"Not started",IF(OR(LEFT(UPPER(TRIM($K43)),8)="BLOCKED:",LEFT(UPPER(TRIM($K43)),8)="WAITING:"),"Blocked",IF(N($I43)&gt;0,"In progress","Not started")))))</f>
        <v/>
      </c>
      <c r="I43" s="175" t="str">
        <f t="array" ref="I43">IF($B43="","",IFERROR(LOOKUP(2,1/('Work report'!$V$2:$V$1500=$B43),'Work report'!$J$2:$J$1500)*100,0))</f>
        <v/>
      </c>
      <c r="J43" s="176" t="str">
        <f t="array" ref="J43">IF($B43="","",IFERROR(LOOKUP(2,1/('Work report'!$V$2:$V$1500=$B43),'Work report'!$A$2:$A$1500),""))</f>
        <v/>
      </c>
      <c r="K43" s="177" t="str">
        <f t="array" ref="K43">IF($B43="","",IFERROR(LOOKUP(2,1/('Work report'!$V$2:$V$1500=$B43),'Work report'!$P$2:$P$1500),""))</f>
        <v/>
      </c>
      <c r="L43" s="178" t="str">
        <f>IF($B43="","",SUMIFS('Work report'!$G$2:$G$1500,'Work report'!$V$2:$V$1500,$B43))</f>
        <v/>
      </c>
      <c r="M43" s="176" t="str">
        <f t="shared" si="1"/>
        <v/>
      </c>
      <c r="N43" s="174" t="str">
        <f t="shared" ca="1" si="2"/>
        <v/>
      </c>
      <c r="O43" s="78">
        <v>42</v>
      </c>
      <c r="P43" s="78" t="str">
        <f>IF(AND($B43&lt;&gt;"",$H43&lt;&gt;"Completed",$H43&lt;&gt;"Cancelled"),COUNTIFS($B$2:$B43,"&lt;&gt;",$H$2:$H43,"&lt;&gt;Completed",$H$2:$H43,"&lt;&gt;Cancelled"),"")</f>
        <v/>
      </c>
      <c r="Q43" s="78" t="str">
        <f>IFERROR(INDEX($B$2:$B$1500,MATCH(ROWS($Q$2:Q43),$P$2:$P$1500,0)),"")</f>
        <v/>
      </c>
    </row>
    <row r="44" spans="1:17" ht="15" customHeight="1" x14ac:dyDescent="0.25">
      <c r="A44" s="77"/>
      <c r="B44" s="174" t="str">
        <f t="shared" si="0"/>
        <v/>
      </c>
      <c r="C44" s="79"/>
      <c r="D44" s="80"/>
      <c r="E44" s="79"/>
      <c r="F44" s="81"/>
      <c r="G44" s="77"/>
      <c r="H44" s="174" t="str">
        <f>IF($B44="","",IF(N($I44)&gt;=100,"Completed",IF(COUNTIF('Work report'!$V$2:$V$1500,$B44)=0,"Not started",IF(OR(LEFT(UPPER(TRIM($K44)),8)="BLOCKED:",LEFT(UPPER(TRIM($K44)),8)="WAITING:"),"Blocked",IF(N($I44)&gt;0,"In progress","Not started")))))</f>
        <v/>
      </c>
      <c r="I44" s="175" t="str">
        <f t="array" ref="I44">IF($B44="","",IFERROR(LOOKUP(2,1/('Work report'!$V$2:$V$1500=$B44),'Work report'!$J$2:$J$1500)*100,0))</f>
        <v/>
      </c>
      <c r="J44" s="176" t="str">
        <f t="array" ref="J44">IF($B44="","",IFERROR(LOOKUP(2,1/('Work report'!$V$2:$V$1500=$B44),'Work report'!$A$2:$A$1500),""))</f>
        <v/>
      </c>
      <c r="K44" s="177" t="str">
        <f t="array" ref="K44">IF($B44="","",IFERROR(LOOKUP(2,1/('Work report'!$V$2:$V$1500=$B44),'Work report'!$P$2:$P$1500),""))</f>
        <v/>
      </c>
      <c r="L44" s="178" t="str">
        <f>IF($B44="","",SUMIFS('Work report'!$G$2:$G$1500,'Work report'!$V$2:$V$1500,$B44))</f>
        <v/>
      </c>
      <c r="M44" s="176" t="str">
        <f t="shared" si="1"/>
        <v/>
      </c>
      <c r="N44" s="174" t="str">
        <f t="shared" ca="1" si="2"/>
        <v/>
      </c>
      <c r="O44" s="78">
        <v>43</v>
      </c>
      <c r="P44" s="78" t="str">
        <f>IF(AND($B44&lt;&gt;"",$H44&lt;&gt;"Completed",$H44&lt;&gt;"Cancelled"),COUNTIFS($B$2:$B44,"&lt;&gt;",$H$2:$H44,"&lt;&gt;Completed",$H$2:$H44,"&lt;&gt;Cancelled"),"")</f>
        <v/>
      </c>
      <c r="Q44" s="78" t="str">
        <f>IFERROR(INDEX($B$2:$B$1500,MATCH(ROWS($Q$2:Q44),$P$2:$P$1500,0)),"")</f>
        <v/>
      </c>
    </row>
    <row r="45" spans="1:17" ht="15" customHeight="1" x14ac:dyDescent="0.25">
      <c r="A45" s="77"/>
      <c r="B45" s="174" t="str">
        <f t="shared" si="0"/>
        <v/>
      </c>
      <c r="C45" s="79"/>
      <c r="D45" s="80"/>
      <c r="E45" s="79"/>
      <c r="F45" s="81"/>
      <c r="G45" s="77"/>
      <c r="H45" s="174" t="str">
        <f>IF($B45="","",IF(N($I45)&gt;=100,"Completed",IF(COUNTIF('Work report'!$V$2:$V$1500,$B45)=0,"Not started",IF(OR(LEFT(UPPER(TRIM($K45)),8)="BLOCKED:",LEFT(UPPER(TRIM($K45)),8)="WAITING:"),"Blocked",IF(N($I45)&gt;0,"In progress","Not started")))))</f>
        <v/>
      </c>
      <c r="I45" s="175" t="str">
        <f t="array" ref="I45">IF($B45="","",IFERROR(LOOKUP(2,1/('Work report'!$V$2:$V$1500=$B45),'Work report'!$J$2:$J$1500)*100,0))</f>
        <v/>
      </c>
      <c r="J45" s="176" t="str">
        <f t="array" ref="J45">IF($B45="","",IFERROR(LOOKUP(2,1/('Work report'!$V$2:$V$1500=$B45),'Work report'!$A$2:$A$1500),""))</f>
        <v/>
      </c>
      <c r="K45" s="177" t="str">
        <f t="array" ref="K45">IF($B45="","",IFERROR(LOOKUP(2,1/('Work report'!$V$2:$V$1500=$B45),'Work report'!$P$2:$P$1500),""))</f>
        <v/>
      </c>
      <c r="L45" s="178" t="str">
        <f>IF($B45="","",SUMIFS('Work report'!$G$2:$G$1500,'Work report'!$V$2:$V$1500,$B45))</f>
        <v/>
      </c>
      <c r="M45" s="176" t="str">
        <f t="shared" si="1"/>
        <v/>
      </c>
      <c r="N45" s="174" t="str">
        <f t="shared" ca="1" si="2"/>
        <v/>
      </c>
      <c r="O45" s="78">
        <v>44</v>
      </c>
      <c r="P45" s="78" t="str">
        <f>IF(AND($B45&lt;&gt;"",$H45&lt;&gt;"Completed",$H45&lt;&gt;"Cancelled"),COUNTIFS($B$2:$B45,"&lt;&gt;",$H$2:$H45,"&lt;&gt;Completed",$H$2:$H45,"&lt;&gt;Cancelled"),"")</f>
        <v/>
      </c>
      <c r="Q45" s="78" t="str">
        <f>IFERROR(INDEX($B$2:$B$1500,MATCH(ROWS($Q$2:Q45),$P$2:$P$1500,0)),"")</f>
        <v/>
      </c>
    </row>
    <row r="46" spans="1:17" ht="15" customHeight="1" x14ac:dyDescent="0.25">
      <c r="A46" s="77"/>
      <c r="B46" s="174" t="str">
        <f t="shared" si="0"/>
        <v/>
      </c>
      <c r="C46" s="79"/>
      <c r="D46" s="80"/>
      <c r="E46" s="79"/>
      <c r="F46" s="81"/>
      <c r="G46" s="77"/>
      <c r="H46" s="174" t="str">
        <f>IF($B46="","",IF(N($I46)&gt;=100,"Completed",IF(COUNTIF('Work report'!$V$2:$V$1500,$B46)=0,"Not started",IF(OR(LEFT(UPPER(TRIM($K46)),8)="BLOCKED:",LEFT(UPPER(TRIM($K46)),8)="WAITING:"),"Blocked",IF(N($I46)&gt;0,"In progress","Not started")))))</f>
        <v/>
      </c>
      <c r="I46" s="175" t="str">
        <f t="array" ref="I46">IF($B46="","",IFERROR(LOOKUP(2,1/('Work report'!$V$2:$V$1500=$B46),'Work report'!$J$2:$J$1500)*100,0))</f>
        <v/>
      </c>
      <c r="J46" s="176" t="str">
        <f t="array" ref="J46">IF($B46="","",IFERROR(LOOKUP(2,1/('Work report'!$V$2:$V$1500=$B46),'Work report'!$A$2:$A$1500),""))</f>
        <v/>
      </c>
      <c r="K46" s="177" t="str">
        <f t="array" ref="K46">IF($B46="","",IFERROR(LOOKUP(2,1/('Work report'!$V$2:$V$1500=$B46),'Work report'!$P$2:$P$1500),""))</f>
        <v/>
      </c>
      <c r="L46" s="178" t="str">
        <f>IF($B46="","",SUMIFS('Work report'!$G$2:$G$1500,'Work report'!$V$2:$V$1500,$B46))</f>
        <v/>
      </c>
      <c r="M46" s="176" t="str">
        <f t="shared" si="1"/>
        <v/>
      </c>
      <c r="N46" s="174" t="str">
        <f t="shared" ca="1" si="2"/>
        <v/>
      </c>
      <c r="O46" s="78">
        <v>45</v>
      </c>
      <c r="P46" s="78" t="str">
        <f>IF(AND($B46&lt;&gt;"",$H46&lt;&gt;"Completed",$H46&lt;&gt;"Cancelled"),COUNTIFS($B$2:$B46,"&lt;&gt;",$H$2:$H46,"&lt;&gt;Completed",$H$2:$H46,"&lt;&gt;Cancelled"),"")</f>
        <v/>
      </c>
      <c r="Q46" s="78" t="str">
        <f>IFERROR(INDEX($B$2:$B$1500,MATCH(ROWS($Q$2:Q46),$P$2:$P$1500,0)),"")</f>
        <v/>
      </c>
    </row>
    <row r="47" spans="1:17" ht="15" customHeight="1" x14ac:dyDescent="0.25">
      <c r="A47" s="77"/>
      <c r="B47" s="174" t="str">
        <f t="shared" si="0"/>
        <v/>
      </c>
      <c r="C47" s="79"/>
      <c r="D47" s="80"/>
      <c r="E47" s="79"/>
      <c r="F47" s="81"/>
      <c r="G47" s="77"/>
      <c r="H47" s="174" t="str">
        <f>IF($B47="","",IF(N($I47)&gt;=100,"Completed",IF(COUNTIF('Work report'!$V$2:$V$1500,$B47)=0,"Not started",IF(OR(LEFT(UPPER(TRIM($K47)),8)="BLOCKED:",LEFT(UPPER(TRIM($K47)),8)="WAITING:"),"Blocked",IF(N($I47)&gt;0,"In progress","Not started")))))</f>
        <v/>
      </c>
      <c r="I47" s="175" t="str">
        <f t="array" ref="I47">IF($B47="","",IFERROR(LOOKUP(2,1/('Work report'!$V$2:$V$1500=$B47),'Work report'!$J$2:$J$1500)*100,0))</f>
        <v/>
      </c>
      <c r="J47" s="176" t="str">
        <f t="array" ref="J47">IF($B47="","",IFERROR(LOOKUP(2,1/('Work report'!$V$2:$V$1500=$B47),'Work report'!$A$2:$A$1500),""))</f>
        <v/>
      </c>
      <c r="K47" s="177" t="str">
        <f t="array" ref="K47">IF($B47="","",IFERROR(LOOKUP(2,1/('Work report'!$V$2:$V$1500=$B47),'Work report'!$P$2:$P$1500),""))</f>
        <v/>
      </c>
      <c r="L47" s="178" t="str">
        <f>IF($B47="","",SUMIFS('Work report'!$G$2:$G$1500,'Work report'!$V$2:$V$1500,$B47))</f>
        <v/>
      </c>
      <c r="M47" s="176" t="str">
        <f t="shared" si="1"/>
        <v/>
      </c>
      <c r="N47" s="174" t="str">
        <f t="shared" ca="1" si="2"/>
        <v/>
      </c>
      <c r="O47" s="78">
        <v>46</v>
      </c>
      <c r="P47" s="78" t="str">
        <f>IF(AND($B47&lt;&gt;"",$H47&lt;&gt;"Completed",$H47&lt;&gt;"Cancelled"),COUNTIFS($B$2:$B47,"&lt;&gt;",$H$2:$H47,"&lt;&gt;Completed",$H$2:$H47,"&lt;&gt;Cancelled"),"")</f>
        <v/>
      </c>
      <c r="Q47" s="78" t="str">
        <f>IFERROR(INDEX($B$2:$B$1500,MATCH(ROWS($Q$2:Q47),$P$2:$P$1500,0)),"")</f>
        <v/>
      </c>
    </row>
    <row r="48" spans="1:17" ht="15" customHeight="1" x14ac:dyDescent="0.25">
      <c r="A48" s="77"/>
      <c r="B48" s="174" t="str">
        <f t="shared" si="0"/>
        <v/>
      </c>
      <c r="C48" s="79"/>
      <c r="D48" s="80"/>
      <c r="E48" s="79"/>
      <c r="F48" s="81"/>
      <c r="G48" s="77"/>
      <c r="H48" s="174" t="str">
        <f>IF($B48="","",IF(N($I48)&gt;=100,"Completed",IF(COUNTIF('Work report'!$V$2:$V$1500,$B48)=0,"Not started",IF(OR(LEFT(UPPER(TRIM($K48)),8)="BLOCKED:",LEFT(UPPER(TRIM($K48)),8)="WAITING:"),"Blocked",IF(N($I48)&gt;0,"In progress","Not started")))))</f>
        <v/>
      </c>
      <c r="I48" s="175" t="str">
        <f t="array" ref="I48">IF($B48="","",IFERROR(LOOKUP(2,1/('Work report'!$V$2:$V$1500=$B48),'Work report'!$J$2:$J$1500)*100,0))</f>
        <v/>
      </c>
      <c r="J48" s="176" t="str">
        <f t="array" ref="J48">IF($B48="","",IFERROR(LOOKUP(2,1/('Work report'!$V$2:$V$1500=$B48),'Work report'!$A$2:$A$1500),""))</f>
        <v/>
      </c>
      <c r="K48" s="177" t="str">
        <f t="array" ref="K48">IF($B48="","",IFERROR(LOOKUP(2,1/('Work report'!$V$2:$V$1500=$B48),'Work report'!$P$2:$P$1500),""))</f>
        <v/>
      </c>
      <c r="L48" s="178" t="str">
        <f>IF($B48="","",SUMIFS('Work report'!$G$2:$G$1500,'Work report'!$V$2:$V$1500,$B48))</f>
        <v/>
      </c>
      <c r="M48" s="176" t="str">
        <f t="shared" si="1"/>
        <v/>
      </c>
      <c r="N48" s="174" t="str">
        <f t="shared" ca="1" si="2"/>
        <v/>
      </c>
      <c r="O48" s="78">
        <v>47</v>
      </c>
      <c r="P48" s="78" t="str">
        <f>IF(AND($B48&lt;&gt;"",$H48&lt;&gt;"Completed",$H48&lt;&gt;"Cancelled"),COUNTIFS($B$2:$B48,"&lt;&gt;",$H$2:$H48,"&lt;&gt;Completed",$H$2:$H48,"&lt;&gt;Cancelled"),"")</f>
        <v/>
      </c>
      <c r="Q48" s="78" t="str">
        <f>IFERROR(INDEX($B$2:$B$1500,MATCH(ROWS($Q$2:Q48),$P$2:$P$1500,0)),"")</f>
        <v/>
      </c>
    </row>
    <row r="49" spans="1:17" ht="15" customHeight="1" x14ac:dyDescent="0.25">
      <c r="A49" s="77"/>
      <c r="B49" s="174" t="str">
        <f t="shared" si="0"/>
        <v/>
      </c>
      <c r="C49" s="79"/>
      <c r="D49" s="80"/>
      <c r="E49" s="79"/>
      <c r="F49" s="81"/>
      <c r="G49" s="77"/>
      <c r="H49" s="174" t="str">
        <f>IF($B49="","",IF(N($I49)&gt;=100,"Completed",IF(COUNTIF('Work report'!$V$2:$V$1500,$B49)=0,"Not started",IF(OR(LEFT(UPPER(TRIM($K49)),8)="BLOCKED:",LEFT(UPPER(TRIM($K49)),8)="WAITING:"),"Blocked",IF(N($I49)&gt;0,"In progress","Not started")))))</f>
        <v/>
      </c>
      <c r="I49" s="175" t="str">
        <f t="array" ref="I49">IF($B49="","",IFERROR(LOOKUP(2,1/('Work report'!$V$2:$V$1500=$B49),'Work report'!$J$2:$J$1500)*100,0))</f>
        <v/>
      </c>
      <c r="J49" s="176" t="str">
        <f t="array" ref="J49">IF($B49="","",IFERROR(LOOKUP(2,1/('Work report'!$V$2:$V$1500=$B49),'Work report'!$A$2:$A$1500),""))</f>
        <v/>
      </c>
      <c r="K49" s="177" t="str">
        <f t="array" ref="K49">IF($B49="","",IFERROR(LOOKUP(2,1/('Work report'!$V$2:$V$1500=$B49),'Work report'!$P$2:$P$1500),""))</f>
        <v/>
      </c>
      <c r="L49" s="178" t="str">
        <f>IF($B49="","",SUMIFS('Work report'!$G$2:$G$1500,'Work report'!$V$2:$V$1500,$B49))</f>
        <v/>
      </c>
      <c r="M49" s="176" t="str">
        <f t="shared" si="1"/>
        <v/>
      </c>
      <c r="N49" s="174" t="str">
        <f t="shared" ca="1" si="2"/>
        <v/>
      </c>
      <c r="O49" s="78">
        <v>48</v>
      </c>
      <c r="P49" s="78" t="str">
        <f>IF(AND($B49&lt;&gt;"",$H49&lt;&gt;"Completed",$H49&lt;&gt;"Cancelled"),COUNTIFS($B$2:$B49,"&lt;&gt;",$H$2:$H49,"&lt;&gt;Completed",$H$2:$H49,"&lt;&gt;Cancelled"),"")</f>
        <v/>
      </c>
      <c r="Q49" s="78" t="str">
        <f>IFERROR(INDEX($B$2:$B$1500,MATCH(ROWS($Q$2:Q49),$P$2:$P$1500,0)),"")</f>
        <v/>
      </c>
    </row>
    <row r="50" spans="1:17" ht="15" customHeight="1" x14ac:dyDescent="0.25">
      <c r="A50" s="77"/>
      <c r="B50" s="174" t="str">
        <f t="shared" si="0"/>
        <v/>
      </c>
      <c r="C50" s="79"/>
      <c r="D50" s="80"/>
      <c r="E50" s="79"/>
      <c r="F50" s="81"/>
      <c r="G50" s="77"/>
      <c r="H50" s="174" t="str">
        <f>IF($B50="","",IF(N($I50)&gt;=100,"Completed",IF(COUNTIF('Work report'!$V$2:$V$1500,$B50)=0,"Not started",IF(OR(LEFT(UPPER(TRIM($K50)),8)="BLOCKED:",LEFT(UPPER(TRIM($K50)),8)="WAITING:"),"Blocked",IF(N($I50)&gt;0,"In progress","Not started")))))</f>
        <v/>
      </c>
      <c r="I50" s="175" t="str">
        <f t="array" ref="I50">IF($B50="","",IFERROR(LOOKUP(2,1/('Work report'!$V$2:$V$1500=$B50),'Work report'!$J$2:$J$1500)*100,0))</f>
        <v/>
      </c>
      <c r="J50" s="176" t="str">
        <f t="array" ref="J50">IF($B50="","",IFERROR(LOOKUP(2,1/('Work report'!$V$2:$V$1500=$B50),'Work report'!$A$2:$A$1500),""))</f>
        <v/>
      </c>
      <c r="K50" s="177" t="str">
        <f t="array" ref="K50">IF($B50="","",IFERROR(LOOKUP(2,1/('Work report'!$V$2:$V$1500=$B50),'Work report'!$P$2:$P$1500),""))</f>
        <v/>
      </c>
      <c r="L50" s="178" t="str">
        <f>IF($B50="","",SUMIFS('Work report'!$G$2:$G$1500,'Work report'!$V$2:$V$1500,$B50))</f>
        <v/>
      </c>
      <c r="M50" s="176" t="str">
        <f t="shared" si="1"/>
        <v/>
      </c>
      <c r="N50" s="174" t="str">
        <f t="shared" ca="1" si="2"/>
        <v/>
      </c>
      <c r="O50" s="78">
        <v>49</v>
      </c>
      <c r="P50" s="78" t="str">
        <f>IF(AND($B50&lt;&gt;"",$H50&lt;&gt;"Completed",$H50&lt;&gt;"Cancelled"),COUNTIFS($B$2:$B50,"&lt;&gt;",$H$2:$H50,"&lt;&gt;Completed",$H$2:$H50,"&lt;&gt;Cancelled"),"")</f>
        <v/>
      </c>
      <c r="Q50" s="78" t="str">
        <f>IFERROR(INDEX($B$2:$B$1500,MATCH(ROWS($Q$2:Q50),$P$2:$P$1500,0)),"")</f>
        <v/>
      </c>
    </row>
    <row r="51" spans="1:17" ht="15" customHeight="1" x14ac:dyDescent="0.25">
      <c r="A51" s="77"/>
      <c r="B51" s="174" t="str">
        <f t="shared" si="0"/>
        <v/>
      </c>
      <c r="C51" s="79"/>
      <c r="D51" s="80"/>
      <c r="E51" s="79"/>
      <c r="F51" s="81"/>
      <c r="G51" s="77"/>
      <c r="H51" s="174" t="str">
        <f>IF($B51="","",IF(N($I51)&gt;=100,"Completed",IF(COUNTIF('Work report'!$V$2:$V$1500,$B51)=0,"Not started",IF(OR(LEFT(UPPER(TRIM($K51)),8)="BLOCKED:",LEFT(UPPER(TRIM($K51)),8)="WAITING:"),"Blocked",IF(N($I51)&gt;0,"In progress","Not started")))))</f>
        <v/>
      </c>
      <c r="I51" s="175" t="str">
        <f t="array" ref="I51">IF($B51="","",IFERROR(LOOKUP(2,1/('Work report'!$V$2:$V$1500=$B51),'Work report'!$J$2:$J$1500)*100,0))</f>
        <v/>
      </c>
      <c r="J51" s="176" t="str">
        <f t="array" ref="J51">IF($B51="","",IFERROR(LOOKUP(2,1/('Work report'!$V$2:$V$1500=$B51),'Work report'!$A$2:$A$1500),""))</f>
        <v/>
      </c>
      <c r="K51" s="177" t="str">
        <f t="array" ref="K51">IF($B51="","",IFERROR(LOOKUP(2,1/('Work report'!$V$2:$V$1500=$B51),'Work report'!$P$2:$P$1500),""))</f>
        <v/>
      </c>
      <c r="L51" s="178" t="str">
        <f>IF($B51="","",SUMIFS('Work report'!$G$2:$G$1500,'Work report'!$V$2:$V$1500,$B51))</f>
        <v/>
      </c>
      <c r="M51" s="176" t="str">
        <f t="shared" si="1"/>
        <v/>
      </c>
      <c r="N51" s="174" t="str">
        <f t="shared" ca="1" si="2"/>
        <v/>
      </c>
      <c r="O51" s="78">
        <v>50</v>
      </c>
      <c r="P51" s="78" t="str">
        <f>IF(AND($B51&lt;&gt;"",$H51&lt;&gt;"Completed",$H51&lt;&gt;"Cancelled"),COUNTIFS($B$2:$B51,"&lt;&gt;",$H$2:$H51,"&lt;&gt;Completed",$H$2:$H51,"&lt;&gt;Cancelled"),"")</f>
        <v/>
      </c>
      <c r="Q51" s="78" t="str">
        <f>IFERROR(INDEX($B$2:$B$1500,MATCH(ROWS($Q$2:Q51),$P$2:$P$1500,0)),"")</f>
        <v/>
      </c>
    </row>
    <row r="52" spans="1:17" ht="15" customHeight="1" x14ac:dyDescent="0.25">
      <c r="A52" s="77"/>
      <c r="B52" s="174" t="str">
        <f t="shared" si="0"/>
        <v/>
      </c>
      <c r="C52" s="79"/>
      <c r="D52" s="80"/>
      <c r="E52" s="79"/>
      <c r="F52" s="81"/>
      <c r="G52" s="77"/>
      <c r="H52" s="174" t="str">
        <f>IF($B52="","",IF(N($I52)&gt;=100,"Completed",IF(COUNTIF('Work report'!$V$2:$V$1500,$B52)=0,"Not started",IF(OR(LEFT(UPPER(TRIM($K52)),8)="BLOCKED:",LEFT(UPPER(TRIM($K52)),8)="WAITING:"),"Blocked",IF(N($I52)&gt;0,"In progress","Not started")))))</f>
        <v/>
      </c>
      <c r="I52" s="175" t="str">
        <f t="array" ref="I52">IF($B52="","",IFERROR(LOOKUP(2,1/('Work report'!$V$2:$V$1500=$B52),'Work report'!$J$2:$J$1500)*100,0))</f>
        <v/>
      </c>
      <c r="J52" s="176" t="str">
        <f t="array" ref="J52">IF($B52="","",IFERROR(LOOKUP(2,1/('Work report'!$V$2:$V$1500=$B52),'Work report'!$A$2:$A$1500),""))</f>
        <v/>
      </c>
      <c r="K52" s="177" t="str">
        <f t="array" ref="K52">IF($B52="","",IFERROR(LOOKUP(2,1/('Work report'!$V$2:$V$1500=$B52),'Work report'!$P$2:$P$1500),""))</f>
        <v/>
      </c>
      <c r="L52" s="178" t="str">
        <f>IF($B52="","",SUMIFS('Work report'!$G$2:$G$1500,'Work report'!$V$2:$V$1500,$B52))</f>
        <v/>
      </c>
      <c r="M52" s="176" t="str">
        <f t="shared" si="1"/>
        <v/>
      </c>
      <c r="N52" s="174" t="str">
        <f t="shared" ca="1" si="2"/>
        <v/>
      </c>
      <c r="O52" s="78">
        <v>51</v>
      </c>
      <c r="P52" s="78" t="str">
        <f>IF(AND($B52&lt;&gt;"",$H52&lt;&gt;"Completed",$H52&lt;&gt;"Cancelled"),COUNTIFS($B$2:$B52,"&lt;&gt;",$H$2:$H52,"&lt;&gt;Completed",$H$2:$H52,"&lt;&gt;Cancelled"),"")</f>
        <v/>
      </c>
      <c r="Q52" s="78" t="str">
        <f>IFERROR(INDEX($B$2:$B$1500,MATCH(ROWS($Q$2:Q52),$P$2:$P$1500,0)),"")</f>
        <v/>
      </c>
    </row>
    <row r="53" spans="1:17" ht="15" customHeight="1" x14ac:dyDescent="0.25">
      <c r="A53" s="77"/>
      <c r="B53" s="174" t="str">
        <f t="shared" si="0"/>
        <v/>
      </c>
      <c r="C53" s="79"/>
      <c r="D53" s="80"/>
      <c r="E53" s="79"/>
      <c r="F53" s="81"/>
      <c r="G53" s="77"/>
      <c r="H53" s="174" t="str">
        <f>IF($B53="","",IF(N($I53)&gt;=100,"Completed",IF(COUNTIF('Work report'!$V$2:$V$1500,$B53)=0,"Not started",IF(OR(LEFT(UPPER(TRIM($K53)),8)="BLOCKED:",LEFT(UPPER(TRIM($K53)),8)="WAITING:"),"Blocked",IF(N($I53)&gt;0,"In progress","Not started")))))</f>
        <v/>
      </c>
      <c r="I53" s="175" t="str">
        <f t="array" ref="I53">IF($B53="","",IFERROR(LOOKUP(2,1/('Work report'!$V$2:$V$1500=$B53),'Work report'!$J$2:$J$1500)*100,0))</f>
        <v/>
      </c>
      <c r="J53" s="176" t="str">
        <f t="array" ref="J53">IF($B53="","",IFERROR(LOOKUP(2,1/('Work report'!$V$2:$V$1500=$B53),'Work report'!$A$2:$A$1500),""))</f>
        <v/>
      </c>
      <c r="K53" s="177" t="str">
        <f t="array" ref="K53">IF($B53="","",IFERROR(LOOKUP(2,1/('Work report'!$V$2:$V$1500=$B53),'Work report'!$P$2:$P$1500),""))</f>
        <v/>
      </c>
      <c r="L53" s="178" t="str">
        <f>IF($B53="","",SUMIFS('Work report'!$G$2:$G$1500,'Work report'!$V$2:$V$1500,$B53))</f>
        <v/>
      </c>
      <c r="M53" s="176" t="str">
        <f t="shared" si="1"/>
        <v/>
      </c>
      <c r="N53" s="174" t="str">
        <f t="shared" ca="1" si="2"/>
        <v/>
      </c>
      <c r="O53" s="78">
        <v>52</v>
      </c>
      <c r="P53" s="78" t="str">
        <f>IF(AND($B53&lt;&gt;"",$H53&lt;&gt;"Completed",$H53&lt;&gt;"Cancelled"),COUNTIFS($B$2:$B53,"&lt;&gt;",$H$2:$H53,"&lt;&gt;Completed",$H$2:$H53,"&lt;&gt;Cancelled"),"")</f>
        <v/>
      </c>
      <c r="Q53" s="78" t="str">
        <f>IFERROR(INDEX($B$2:$B$1500,MATCH(ROWS($Q$2:Q53),$P$2:$P$1500,0)),"")</f>
        <v/>
      </c>
    </row>
    <row r="54" spans="1:17" ht="15" customHeight="1" x14ac:dyDescent="0.25">
      <c r="A54" s="77"/>
      <c r="B54" s="174" t="str">
        <f t="shared" si="0"/>
        <v/>
      </c>
      <c r="C54" s="79"/>
      <c r="D54" s="80"/>
      <c r="E54" s="79"/>
      <c r="F54" s="81"/>
      <c r="G54" s="77"/>
      <c r="H54" s="174" t="str">
        <f>IF($B54="","",IF(N($I54)&gt;=100,"Completed",IF(COUNTIF('Work report'!$V$2:$V$1500,$B54)=0,"Not started",IF(OR(LEFT(UPPER(TRIM($K54)),8)="BLOCKED:",LEFT(UPPER(TRIM($K54)),8)="WAITING:"),"Blocked",IF(N($I54)&gt;0,"In progress","Not started")))))</f>
        <v/>
      </c>
      <c r="I54" s="175" t="str">
        <f t="array" ref="I54">IF($B54="","",IFERROR(LOOKUP(2,1/('Work report'!$V$2:$V$1500=$B54),'Work report'!$J$2:$J$1500)*100,0))</f>
        <v/>
      </c>
      <c r="J54" s="176" t="str">
        <f t="array" ref="J54">IF($B54="","",IFERROR(LOOKUP(2,1/('Work report'!$V$2:$V$1500=$B54),'Work report'!$A$2:$A$1500),""))</f>
        <v/>
      </c>
      <c r="K54" s="177" t="str">
        <f t="array" ref="K54">IF($B54="","",IFERROR(LOOKUP(2,1/('Work report'!$V$2:$V$1500=$B54),'Work report'!$P$2:$P$1500),""))</f>
        <v/>
      </c>
      <c r="L54" s="178" t="str">
        <f>IF($B54="","",SUMIFS('Work report'!$G$2:$G$1500,'Work report'!$V$2:$V$1500,$B54))</f>
        <v/>
      </c>
      <c r="M54" s="176" t="str">
        <f t="shared" si="1"/>
        <v/>
      </c>
      <c r="N54" s="174" t="str">
        <f t="shared" ca="1" si="2"/>
        <v/>
      </c>
      <c r="O54" s="78">
        <v>53</v>
      </c>
      <c r="P54" s="78" t="str">
        <f>IF(AND($B54&lt;&gt;"",$H54&lt;&gt;"Completed",$H54&lt;&gt;"Cancelled"),COUNTIFS($B$2:$B54,"&lt;&gt;",$H$2:$H54,"&lt;&gt;Completed",$H$2:$H54,"&lt;&gt;Cancelled"),"")</f>
        <v/>
      </c>
      <c r="Q54" s="78" t="str">
        <f>IFERROR(INDEX($B$2:$B$1500,MATCH(ROWS($Q$2:Q54),$P$2:$P$1500,0)),"")</f>
        <v/>
      </c>
    </row>
    <row r="55" spans="1:17" ht="15" customHeight="1" x14ac:dyDescent="0.25">
      <c r="A55" s="77"/>
      <c r="B55" s="174" t="str">
        <f t="shared" si="0"/>
        <v/>
      </c>
      <c r="C55" s="79"/>
      <c r="D55" s="80"/>
      <c r="E55" s="79"/>
      <c r="F55" s="81"/>
      <c r="G55" s="77"/>
      <c r="H55" s="174" t="str">
        <f>IF($B55="","",IF(N($I55)&gt;=100,"Completed",IF(COUNTIF('Work report'!$V$2:$V$1500,$B55)=0,"Not started",IF(OR(LEFT(UPPER(TRIM($K55)),8)="BLOCKED:",LEFT(UPPER(TRIM($K55)),8)="WAITING:"),"Blocked",IF(N($I55)&gt;0,"In progress","Not started")))))</f>
        <v/>
      </c>
      <c r="I55" s="175" t="str">
        <f t="array" ref="I55">IF($B55="","",IFERROR(LOOKUP(2,1/('Work report'!$V$2:$V$1500=$B55),'Work report'!$J$2:$J$1500)*100,0))</f>
        <v/>
      </c>
      <c r="J55" s="176" t="str">
        <f t="array" ref="J55">IF($B55="","",IFERROR(LOOKUP(2,1/('Work report'!$V$2:$V$1500=$B55),'Work report'!$A$2:$A$1500),""))</f>
        <v/>
      </c>
      <c r="K55" s="177" t="str">
        <f t="array" ref="K55">IF($B55="","",IFERROR(LOOKUP(2,1/('Work report'!$V$2:$V$1500=$B55),'Work report'!$P$2:$P$1500),""))</f>
        <v/>
      </c>
      <c r="L55" s="178" t="str">
        <f>IF($B55="","",SUMIFS('Work report'!$G$2:$G$1500,'Work report'!$V$2:$V$1500,$B55))</f>
        <v/>
      </c>
      <c r="M55" s="176" t="str">
        <f t="shared" si="1"/>
        <v/>
      </c>
      <c r="N55" s="174" t="str">
        <f t="shared" ca="1" si="2"/>
        <v/>
      </c>
      <c r="O55" s="78">
        <v>54</v>
      </c>
      <c r="P55" s="78" t="str">
        <f>IF(AND($B55&lt;&gt;"",$H55&lt;&gt;"Completed",$H55&lt;&gt;"Cancelled"),COUNTIFS($B$2:$B55,"&lt;&gt;",$H$2:$H55,"&lt;&gt;Completed",$H$2:$H55,"&lt;&gt;Cancelled"),"")</f>
        <v/>
      </c>
      <c r="Q55" s="78" t="str">
        <f>IFERROR(INDEX($B$2:$B$1500,MATCH(ROWS($Q$2:Q55),$P$2:$P$1500,0)),"")</f>
        <v/>
      </c>
    </row>
    <row r="56" spans="1:17" ht="15" customHeight="1" x14ac:dyDescent="0.25">
      <c r="A56" s="77"/>
      <c r="B56" s="174" t="str">
        <f t="shared" si="0"/>
        <v/>
      </c>
      <c r="C56" s="79"/>
      <c r="D56" s="80"/>
      <c r="E56" s="79"/>
      <c r="F56" s="81"/>
      <c r="G56" s="77"/>
      <c r="H56" s="174" t="str">
        <f>IF($B56="","",IF(N($I56)&gt;=100,"Completed",IF(COUNTIF('Work report'!$V$2:$V$1500,$B56)=0,"Not started",IF(OR(LEFT(UPPER(TRIM($K56)),8)="BLOCKED:",LEFT(UPPER(TRIM($K56)),8)="WAITING:"),"Blocked",IF(N($I56)&gt;0,"In progress","Not started")))))</f>
        <v/>
      </c>
      <c r="I56" s="175" t="str">
        <f t="array" ref="I56">IF($B56="","",IFERROR(LOOKUP(2,1/('Work report'!$V$2:$V$1500=$B56),'Work report'!$J$2:$J$1500)*100,0))</f>
        <v/>
      </c>
      <c r="J56" s="176" t="str">
        <f t="array" ref="J56">IF($B56="","",IFERROR(LOOKUP(2,1/('Work report'!$V$2:$V$1500=$B56),'Work report'!$A$2:$A$1500),""))</f>
        <v/>
      </c>
      <c r="K56" s="177" t="str">
        <f t="array" ref="K56">IF($B56="","",IFERROR(LOOKUP(2,1/('Work report'!$V$2:$V$1500=$B56),'Work report'!$P$2:$P$1500),""))</f>
        <v/>
      </c>
      <c r="L56" s="178" t="str">
        <f>IF($B56="","",SUMIFS('Work report'!$G$2:$G$1500,'Work report'!$V$2:$V$1500,$B56))</f>
        <v/>
      </c>
      <c r="M56" s="176" t="str">
        <f t="shared" si="1"/>
        <v/>
      </c>
      <c r="N56" s="174" t="str">
        <f t="shared" ca="1" si="2"/>
        <v/>
      </c>
      <c r="O56" s="78">
        <v>55</v>
      </c>
      <c r="P56" s="78" t="str">
        <f>IF(AND($B56&lt;&gt;"",$H56&lt;&gt;"Completed",$H56&lt;&gt;"Cancelled"),COUNTIFS($B$2:$B56,"&lt;&gt;",$H$2:$H56,"&lt;&gt;Completed",$H$2:$H56,"&lt;&gt;Cancelled"),"")</f>
        <v/>
      </c>
      <c r="Q56" s="78" t="str">
        <f>IFERROR(INDEX($B$2:$B$1500,MATCH(ROWS($Q$2:Q56),$P$2:$P$1500,0)),"")</f>
        <v/>
      </c>
    </row>
    <row r="57" spans="1:17" ht="15" customHeight="1" x14ac:dyDescent="0.25">
      <c r="A57" s="77"/>
      <c r="B57" s="174" t="str">
        <f t="shared" si="0"/>
        <v/>
      </c>
      <c r="C57" s="79"/>
      <c r="D57" s="80"/>
      <c r="E57" s="79"/>
      <c r="F57" s="81"/>
      <c r="G57" s="77"/>
      <c r="H57" s="174" t="str">
        <f>IF($B57="","",IF(N($I57)&gt;=100,"Completed",IF(COUNTIF('Work report'!$V$2:$V$1500,$B57)=0,"Not started",IF(OR(LEFT(UPPER(TRIM($K57)),8)="BLOCKED:",LEFT(UPPER(TRIM($K57)),8)="WAITING:"),"Blocked",IF(N($I57)&gt;0,"In progress","Not started")))))</f>
        <v/>
      </c>
      <c r="I57" s="175" t="str">
        <f t="array" ref="I57">IF($B57="","",IFERROR(LOOKUP(2,1/('Work report'!$V$2:$V$1500=$B57),'Work report'!$J$2:$J$1500)*100,0))</f>
        <v/>
      </c>
      <c r="J57" s="176" t="str">
        <f t="array" ref="J57">IF($B57="","",IFERROR(LOOKUP(2,1/('Work report'!$V$2:$V$1500=$B57),'Work report'!$A$2:$A$1500),""))</f>
        <v/>
      </c>
      <c r="K57" s="177" t="str">
        <f t="array" ref="K57">IF($B57="","",IFERROR(LOOKUP(2,1/('Work report'!$V$2:$V$1500=$B57),'Work report'!$P$2:$P$1500),""))</f>
        <v/>
      </c>
      <c r="L57" s="178" t="str">
        <f>IF($B57="","",SUMIFS('Work report'!$G$2:$G$1500,'Work report'!$V$2:$V$1500,$B57))</f>
        <v/>
      </c>
      <c r="M57" s="176" t="str">
        <f t="shared" si="1"/>
        <v/>
      </c>
      <c r="N57" s="174" t="str">
        <f t="shared" ca="1" si="2"/>
        <v/>
      </c>
      <c r="O57" s="78">
        <v>56</v>
      </c>
      <c r="P57" s="78" t="str">
        <f>IF(AND($B57&lt;&gt;"",$H57&lt;&gt;"Completed",$H57&lt;&gt;"Cancelled"),COUNTIFS($B$2:$B57,"&lt;&gt;",$H$2:$H57,"&lt;&gt;Completed",$H$2:$H57,"&lt;&gt;Cancelled"),"")</f>
        <v/>
      </c>
      <c r="Q57" s="78" t="str">
        <f>IFERROR(INDEX($B$2:$B$1500,MATCH(ROWS($Q$2:Q57),$P$2:$P$1500,0)),"")</f>
        <v/>
      </c>
    </row>
    <row r="58" spans="1:17" ht="15" customHeight="1" x14ac:dyDescent="0.25">
      <c r="A58" s="77"/>
      <c r="B58" s="174" t="str">
        <f t="shared" si="0"/>
        <v/>
      </c>
      <c r="C58" s="79"/>
      <c r="D58" s="80"/>
      <c r="E58" s="79"/>
      <c r="F58" s="81"/>
      <c r="G58" s="77"/>
      <c r="H58" s="174" t="str">
        <f>IF($B58="","",IF(N($I58)&gt;=100,"Completed",IF(COUNTIF('Work report'!$V$2:$V$1500,$B58)=0,"Not started",IF(OR(LEFT(UPPER(TRIM($K58)),8)="BLOCKED:",LEFT(UPPER(TRIM($K58)),8)="WAITING:"),"Blocked",IF(N($I58)&gt;0,"In progress","Not started")))))</f>
        <v/>
      </c>
      <c r="I58" s="175" t="str">
        <f t="array" ref="I58">IF($B58="","",IFERROR(LOOKUP(2,1/('Work report'!$V$2:$V$1500=$B58),'Work report'!$J$2:$J$1500)*100,0))</f>
        <v/>
      </c>
      <c r="J58" s="176" t="str">
        <f t="array" ref="J58">IF($B58="","",IFERROR(LOOKUP(2,1/('Work report'!$V$2:$V$1500=$B58),'Work report'!$A$2:$A$1500),""))</f>
        <v/>
      </c>
      <c r="K58" s="177" t="str">
        <f t="array" ref="K58">IF($B58="","",IFERROR(LOOKUP(2,1/('Work report'!$V$2:$V$1500=$B58),'Work report'!$P$2:$P$1500),""))</f>
        <v/>
      </c>
      <c r="L58" s="178" t="str">
        <f>IF($B58="","",SUMIFS('Work report'!$G$2:$G$1500,'Work report'!$V$2:$V$1500,$B58))</f>
        <v/>
      </c>
      <c r="M58" s="176" t="str">
        <f t="shared" si="1"/>
        <v/>
      </c>
      <c r="N58" s="174" t="str">
        <f t="shared" ca="1" si="2"/>
        <v/>
      </c>
      <c r="O58" s="78">
        <v>57</v>
      </c>
      <c r="P58" s="78" t="str">
        <f>IF(AND($B58&lt;&gt;"",$H58&lt;&gt;"Completed",$H58&lt;&gt;"Cancelled"),COUNTIFS($B$2:$B58,"&lt;&gt;",$H$2:$H58,"&lt;&gt;Completed",$H$2:$H58,"&lt;&gt;Cancelled"),"")</f>
        <v/>
      </c>
      <c r="Q58" s="78" t="str">
        <f>IFERROR(INDEX($B$2:$B$1500,MATCH(ROWS($Q$2:Q58),$P$2:$P$1500,0)),"")</f>
        <v/>
      </c>
    </row>
    <row r="59" spans="1:17" ht="15" customHeight="1" x14ac:dyDescent="0.25">
      <c r="A59" s="77"/>
      <c r="B59" s="174" t="str">
        <f t="shared" si="0"/>
        <v/>
      </c>
      <c r="C59" s="79"/>
      <c r="D59" s="80"/>
      <c r="E59" s="79"/>
      <c r="F59" s="81"/>
      <c r="G59" s="77"/>
      <c r="H59" s="174" t="str">
        <f>IF($B59="","",IF(N($I59)&gt;=100,"Completed",IF(COUNTIF('Work report'!$V$2:$V$1500,$B59)=0,"Not started",IF(OR(LEFT(UPPER(TRIM($K59)),8)="BLOCKED:",LEFT(UPPER(TRIM($K59)),8)="WAITING:"),"Blocked",IF(N($I59)&gt;0,"In progress","Not started")))))</f>
        <v/>
      </c>
      <c r="I59" s="175" t="str">
        <f t="array" ref="I59">IF($B59="","",IFERROR(LOOKUP(2,1/('Work report'!$V$2:$V$1500=$B59),'Work report'!$J$2:$J$1500)*100,0))</f>
        <v/>
      </c>
      <c r="J59" s="176" t="str">
        <f t="array" ref="J59">IF($B59="","",IFERROR(LOOKUP(2,1/('Work report'!$V$2:$V$1500=$B59),'Work report'!$A$2:$A$1500),""))</f>
        <v/>
      </c>
      <c r="K59" s="177" t="str">
        <f t="array" ref="K59">IF($B59="","",IFERROR(LOOKUP(2,1/('Work report'!$V$2:$V$1500=$B59),'Work report'!$P$2:$P$1500),""))</f>
        <v/>
      </c>
      <c r="L59" s="178" t="str">
        <f>IF($B59="","",SUMIFS('Work report'!$G$2:$G$1500,'Work report'!$V$2:$V$1500,$B59))</f>
        <v/>
      </c>
      <c r="M59" s="176" t="str">
        <f t="shared" si="1"/>
        <v/>
      </c>
      <c r="N59" s="174" t="str">
        <f t="shared" ca="1" si="2"/>
        <v/>
      </c>
      <c r="O59" s="78">
        <v>58</v>
      </c>
      <c r="P59" s="78" t="str">
        <f>IF(AND($B59&lt;&gt;"",$H59&lt;&gt;"Completed",$H59&lt;&gt;"Cancelled"),COUNTIFS($B$2:$B59,"&lt;&gt;",$H$2:$H59,"&lt;&gt;Completed",$H$2:$H59,"&lt;&gt;Cancelled"),"")</f>
        <v/>
      </c>
      <c r="Q59" s="78" t="str">
        <f>IFERROR(INDEX($B$2:$B$1500,MATCH(ROWS($Q$2:Q59),$P$2:$P$1500,0)),"")</f>
        <v/>
      </c>
    </row>
    <row r="60" spans="1:17" ht="15" customHeight="1" x14ac:dyDescent="0.25">
      <c r="A60" s="77"/>
      <c r="B60" s="174" t="str">
        <f t="shared" si="0"/>
        <v/>
      </c>
      <c r="C60" s="79"/>
      <c r="D60" s="80"/>
      <c r="E60" s="79"/>
      <c r="F60" s="81"/>
      <c r="G60" s="77"/>
      <c r="H60" s="174" t="str">
        <f>IF($B60="","",IF(N($I60)&gt;=100,"Completed",IF(COUNTIF('Work report'!$V$2:$V$1500,$B60)=0,"Not started",IF(OR(LEFT(UPPER(TRIM($K60)),8)="BLOCKED:",LEFT(UPPER(TRIM($K60)),8)="WAITING:"),"Blocked",IF(N($I60)&gt;0,"In progress","Not started")))))</f>
        <v/>
      </c>
      <c r="I60" s="175" t="str">
        <f t="array" ref="I60">IF($B60="","",IFERROR(LOOKUP(2,1/('Work report'!$V$2:$V$1500=$B60),'Work report'!$J$2:$J$1500)*100,0))</f>
        <v/>
      </c>
      <c r="J60" s="176" t="str">
        <f t="array" ref="J60">IF($B60="","",IFERROR(LOOKUP(2,1/('Work report'!$V$2:$V$1500=$B60),'Work report'!$A$2:$A$1500),""))</f>
        <v/>
      </c>
      <c r="K60" s="177" t="str">
        <f t="array" ref="K60">IF($B60="","",IFERROR(LOOKUP(2,1/('Work report'!$V$2:$V$1500=$B60),'Work report'!$P$2:$P$1500),""))</f>
        <v/>
      </c>
      <c r="L60" s="178" t="str">
        <f>IF($B60="","",SUMIFS('Work report'!$G$2:$G$1500,'Work report'!$V$2:$V$1500,$B60))</f>
        <v/>
      </c>
      <c r="M60" s="176" t="str">
        <f t="shared" si="1"/>
        <v/>
      </c>
      <c r="N60" s="174" t="str">
        <f t="shared" ca="1" si="2"/>
        <v/>
      </c>
      <c r="O60" s="78">
        <v>59</v>
      </c>
      <c r="P60" s="78" t="str">
        <f>IF(AND($B60&lt;&gt;"",$H60&lt;&gt;"Completed",$H60&lt;&gt;"Cancelled"),COUNTIFS($B$2:$B60,"&lt;&gt;",$H$2:$H60,"&lt;&gt;Completed",$H$2:$H60,"&lt;&gt;Cancelled"),"")</f>
        <v/>
      </c>
      <c r="Q60" s="78" t="str">
        <f>IFERROR(INDEX($B$2:$B$1500,MATCH(ROWS($Q$2:Q60),$P$2:$P$1500,0)),"")</f>
        <v/>
      </c>
    </row>
    <row r="61" spans="1:17" ht="15" customHeight="1" x14ac:dyDescent="0.25">
      <c r="A61" s="77"/>
      <c r="B61" s="174" t="str">
        <f t="shared" si="0"/>
        <v/>
      </c>
      <c r="C61" s="79"/>
      <c r="D61" s="80"/>
      <c r="E61" s="79"/>
      <c r="F61" s="81"/>
      <c r="G61" s="77"/>
      <c r="H61" s="174" t="str">
        <f>IF($B61="","",IF(N($I61)&gt;=100,"Completed",IF(COUNTIF('Work report'!$V$2:$V$1500,$B61)=0,"Not started",IF(OR(LEFT(UPPER(TRIM($K61)),8)="BLOCKED:",LEFT(UPPER(TRIM($K61)),8)="WAITING:"),"Blocked",IF(N($I61)&gt;0,"In progress","Not started")))))</f>
        <v/>
      </c>
      <c r="I61" s="175" t="str">
        <f t="array" ref="I61">IF($B61="","",IFERROR(LOOKUP(2,1/('Work report'!$V$2:$V$1500=$B61),'Work report'!$J$2:$J$1500)*100,0))</f>
        <v/>
      </c>
      <c r="J61" s="176" t="str">
        <f t="array" ref="J61">IF($B61="","",IFERROR(LOOKUP(2,1/('Work report'!$V$2:$V$1500=$B61),'Work report'!$A$2:$A$1500),""))</f>
        <v/>
      </c>
      <c r="K61" s="177" t="str">
        <f t="array" ref="K61">IF($B61="","",IFERROR(LOOKUP(2,1/('Work report'!$V$2:$V$1500=$B61),'Work report'!$P$2:$P$1500),""))</f>
        <v/>
      </c>
      <c r="L61" s="178" t="str">
        <f>IF($B61="","",SUMIFS('Work report'!$G$2:$G$1500,'Work report'!$V$2:$V$1500,$B61))</f>
        <v/>
      </c>
      <c r="M61" s="176" t="str">
        <f t="shared" si="1"/>
        <v/>
      </c>
      <c r="N61" s="174" t="str">
        <f t="shared" ca="1" si="2"/>
        <v/>
      </c>
      <c r="O61" s="78">
        <v>60</v>
      </c>
      <c r="P61" s="78" t="str">
        <f>IF(AND($B61&lt;&gt;"",$H61&lt;&gt;"Completed",$H61&lt;&gt;"Cancelled"),COUNTIFS($B$2:$B61,"&lt;&gt;",$H$2:$H61,"&lt;&gt;Completed",$H$2:$H61,"&lt;&gt;Cancelled"),"")</f>
        <v/>
      </c>
      <c r="Q61" s="78" t="str">
        <f>IFERROR(INDEX($B$2:$B$1500,MATCH(ROWS($Q$2:Q61),$P$2:$P$1500,0)),"")</f>
        <v/>
      </c>
    </row>
    <row r="62" spans="1:17" ht="15" customHeight="1" x14ac:dyDescent="0.25">
      <c r="A62" s="77"/>
      <c r="B62" s="174" t="str">
        <f t="shared" si="0"/>
        <v/>
      </c>
      <c r="C62" s="79"/>
      <c r="D62" s="80"/>
      <c r="E62" s="79"/>
      <c r="F62" s="81"/>
      <c r="G62" s="77"/>
      <c r="H62" s="174" t="str">
        <f>IF($B62="","",IF(N($I62)&gt;=100,"Completed",IF(COUNTIF('Work report'!$V$2:$V$1500,$B62)=0,"Not started",IF(OR(LEFT(UPPER(TRIM($K62)),8)="BLOCKED:",LEFT(UPPER(TRIM($K62)),8)="WAITING:"),"Blocked",IF(N($I62)&gt;0,"In progress","Not started")))))</f>
        <v/>
      </c>
      <c r="I62" s="175" t="str">
        <f t="array" ref="I62">IF($B62="","",IFERROR(LOOKUP(2,1/('Work report'!$V$2:$V$1500=$B62),'Work report'!$J$2:$J$1500)*100,0))</f>
        <v/>
      </c>
      <c r="J62" s="176" t="str">
        <f t="array" ref="J62">IF($B62="","",IFERROR(LOOKUP(2,1/('Work report'!$V$2:$V$1500=$B62),'Work report'!$A$2:$A$1500),""))</f>
        <v/>
      </c>
      <c r="K62" s="177" t="str">
        <f t="array" ref="K62">IF($B62="","",IFERROR(LOOKUP(2,1/('Work report'!$V$2:$V$1500=$B62),'Work report'!$P$2:$P$1500),""))</f>
        <v/>
      </c>
      <c r="L62" s="178" t="str">
        <f>IF($B62="","",SUMIFS('Work report'!$G$2:$G$1500,'Work report'!$V$2:$V$1500,$B62))</f>
        <v/>
      </c>
      <c r="M62" s="176" t="str">
        <f t="shared" si="1"/>
        <v/>
      </c>
      <c r="N62" s="174" t="str">
        <f t="shared" ca="1" si="2"/>
        <v/>
      </c>
      <c r="O62" s="78">
        <v>61</v>
      </c>
      <c r="P62" s="78" t="str">
        <f>IF(AND($B62&lt;&gt;"",$H62&lt;&gt;"Completed",$H62&lt;&gt;"Cancelled"),COUNTIFS($B$2:$B62,"&lt;&gt;",$H$2:$H62,"&lt;&gt;Completed",$H$2:$H62,"&lt;&gt;Cancelled"),"")</f>
        <v/>
      </c>
      <c r="Q62" s="78" t="str">
        <f>IFERROR(INDEX($B$2:$B$1500,MATCH(ROWS($Q$2:Q62),$P$2:$P$1500,0)),"")</f>
        <v/>
      </c>
    </row>
    <row r="63" spans="1:17" ht="15" customHeight="1" x14ac:dyDescent="0.25">
      <c r="A63" s="77"/>
      <c r="B63" s="174" t="str">
        <f t="shared" si="0"/>
        <v/>
      </c>
      <c r="C63" s="79"/>
      <c r="D63" s="80"/>
      <c r="E63" s="79"/>
      <c r="F63" s="81"/>
      <c r="G63" s="77"/>
      <c r="H63" s="174" t="str">
        <f>IF($B63="","",IF(N($I63)&gt;=100,"Completed",IF(COUNTIF('Work report'!$V$2:$V$1500,$B63)=0,"Not started",IF(OR(LEFT(UPPER(TRIM($K63)),8)="BLOCKED:",LEFT(UPPER(TRIM($K63)),8)="WAITING:"),"Blocked",IF(N($I63)&gt;0,"In progress","Not started")))))</f>
        <v/>
      </c>
      <c r="I63" s="175" t="str">
        <f t="array" ref="I63">IF($B63="","",IFERROR(LOOKUP(2,1/('Work report'!$V$2:$V$1500=$B63),'Work report'!$J$2:$J$1500)*100,0))</f>
        <v/>
      </c>
      <c r="J63" s="176" t="str">
        <f t="array" ref="J63">IF($B63="","",IFERROR(LOOKUP(2,1/('Work report'!$V$2:$V$1500=$B63),'Work report'!$A$2:$A$1500),""))</f>
        <v/>
      </c>
      <c r="K63" s="177" t="str">
        <f t="array" ref="K63">IF($B63="","",IFERROR(LOOKUP(2,1/('Work report'!$V$2:$V$1500=$B63),'Work report'!$P$2:$P$1500),""))</f>
        <v/>
      </c>
      <c r="L63" s="178" t="str">
        <f>IF($B63="","",SUMIFS('Work report'!$G$2:$G$1500,'Work report'!$V$2:$V$1500,$B63))</f>
        <v/>
      </c>
      <c r="M63" s="176" t="str">
        <f t="shared" si="1"/>
        <v/>
      </c>
      <c r="N63" s="174" t="str">
        <f t="shared" ca="1" si="2"/>
        <v/>
      </c>
      <c r="O63" s="78">
        <v>62</v>
      </c>
      <c r="P63" s="78" t="str">
        <f>IF(AND($B63&lt;&gt;"",$H63&lt;&gt;"Completed",$H63&lt;&gt;"Cancelled"),COUNTIFS($B$2:$B63,"&lt;&gt;",$H$2:$H63,"&lt;&gt;Completed",$H$2:$H63,"&lt;&gt;Cancelled"),"")</f>
        <v/>
      </c>
      <c r="Q63" s="78" t="str">
        <f>IFERROR(INDEX($B$2:$B$1500,MATCH(ROWS($Q$2:Q63),$P$2:$P$1500,0)),"")</f>
        <v/>
      </c>
    </row>
    <row r="64" spans="1:17" ht="15" customHeight="1" x14ac:dyDescent="0.25">
      <c r="A64" s="77"/>
      <c r="B64" s="174" t="str">
        <f t="shared" si="0"/>
        <v/>
      </c>
      <c r="C64" s="79"/>
      <c r="D64" s="80"/>
      <c r="E64" s="79"/>
      <c r="F64" s="81"/>
      <c r="G64" s="77"/>
      <c r="H64" s="174" t="str">
        <f>IF($B64="","",IF(N($I64)&gt;=100,"Completed",IF(COUNTIF('Work report'!$V$2:$V$1500,$B64)=0,"Not started",IF(OR(LEFT(UPPER(TRIM($K64)),8)="BLOCKED:",LEFT(UPPER(TRIM($K64)),8)="WAITING:"),"Blocked",IF(N($I64)&gt;0,"In progress","Not started")))))</f>
        <v/>
      </c>
      <c r="I64" s="175" t="str">
        <f t="array" ref="I64">IF($B64="","",IFERROR(LOOKUP(2,1/('Work report'!$V$2:$V$1500=$B64),'Work report'!$J$2:$J$1500)*100,0))</f>
        <v/>
      </c>
      <c r="J64" s="176" t="str">
        <f t="array" ref="J64">IF($B64="","",IFERROR(LOOKUP(2,1/('Work report'!$V$2:$V$1500=$B64),'Work report'!$A$2:$A$1500),""))</f>
        <v/>
      </c>
      <c r="K64" s="177" t="str">
        <f t="array" ref="K64">IF($B64="","",IFERROR(LOOKUP(2,1/('Work report'!$V$2:$V$1500=$B64),'Work report'!$P$2:$P$1500),""))</f>
        <v/>
      </c>
      <c r="L64" s="178" t="str">
        <f>IF($B64="","",SUMIFS('Work report'!$G$2:$G$1500,'Work report'!$V$2:$V$1500,$B64))</f>
        <v/>
      </c>
      <c r="M64" s="176" t="str">
        <f t="shared" si="1"/>
        <v/>
      </c>
      <c r="N64" s="174" t="str">
        <f t="shared" ca="1" si="2"/>
        <v/>
      </c>
      <c r="O64" s="78">
        <v>63</v>
      </c>
      <c r="P64" s="78" t="str">
        <f>IF(AND($B64&lt;&gt;"",$H64&lt;&gt;"Completed",$H64&lt;&gt;"Cancelled"),COUNTIFS($B$2:$B64,"&lt;&gt;",$H$2:$H64,"&lt;&gt;Completed",$H$2:$H64,"&lt;&gt;Cancelled"),"")</f>
        <v/>
      </c>
      <c r="Q64" s="78" t="str">
        <f>IFERROR(INDEX($B$2:$B$1500,MATCH(ROWS($Q$2:Q64),$P$2:$P$1500,0)),"")</f>
        <v/>
      </c>
    </row>
    <row r="65" spans="1:17" ht="15" customHeight="1" x14ac:dyDescent="0.25">
      <c r="A65" s="77"/>
      <c r="B65" s="174" t="str">
        <f t="shared" si="0"/>
        <v/>
      </c>
      <c r="C65" s="79"/>
      <c r="D65" s="80"/>
      <c r="E65" s="79"/>
      <c r="F65" s="81"/>
      <c r="G65" s="77"/>
      <c r="H65" s="174" t="str">
        <f>IF($B65="","",IF(N($I65)&gt;=100,"Completed",IF(COUNTIF('Work report'!$V$2:$V$1500,$B65)=0,"Not started",IF(OR(LEFT(UPPER(TRIM($K65)),8)="BLOCKED:",LEFT(UPPER(TRIM($K65)),8)="WAITING:"),"Blocked",IF(N($I65)&gt;0,"In progress","Not started")))))</f>
        <v/>
      </c>
      <c r="I65" s="175" t="str">
        <f t="array" ref="I65">IF($B65="","",IFERROR(LOOKUP(2,1/('Work report'!$V$2:$V$1500=$B65),'Work report'!$J$2:$J$1500)*100,0))</f>
        <v/>
      </c>
      <c r="J65" s="176" t="str">
        <f t="array" ref="J65">IF($B65="","",IFERROR(LOOKUP(2,1/('Work report'!$V$2:$V$1500=$B65),'Work report'!$A$2:$A$1500),""))</f>
        <v/>
      </c>
      <c r="K65" s="177" t="str">
        <f t="array" ref="K65">IF($B65="","",IFERROR(LOOKUP(2,1/('Work report'!$V$2:$V$1500=$B65),'Work report'!$P$2:$P$1500),""))</f>
        <v/>
      </c>
      <c r="L65" s="178" t="str">
        <f>IF($B65="","",SUMIFS('Work report'!$G$2:$G$1500,'Work report'!$V$2:$V$1500,$B65))</f>
        <v/>
      </c>
      <c r="M65" s="176" t="str">
        <f t="shared" si="1"/>
        <v/>
      </c>
      <c r="N65" s="174" t="str">
        <f t="shared" ca="1" si="2"/>
        <v/>
      </c>
      <c r="O65" s="78">
        <v>64</v>
      </c>
      <c r="P65" s="78" t="str">
        <f>IF(AND($B65&lt;&gt;"",$H65&lt;&gt;"Completed",$H65&lt;&gt;"Cancelled"),COUNTIFS($B$2:$B65,"&lt;&gt;",$H$2:$H65,"&lt;&gt;Completed",$H$2:$H65,"&lt;&gt;Cancelled"),"")</f>
        <v/>
      </c>
      <c r="Q65" s="78" t="str">
        <f>IFERROR(INDEX($B$2:$B$1500,MATCH(ROWS($Q$2:Q65),$P$2:$P$1500,0)),"")</f>
        <v/>
      </c>
    </row>
    <row r="66" spans="1:17" ht="15" customHeight="1" x14ac:dyDescent="0.25">
      <c r="A66" s="77"/>
      <c r="B66" s="174" t="str">
        <f t="shared" ref="B66:B129" si="3">IF(OR($A66&lt;&gt;"",$C66&lt;&gt;"",$D66&lt;&gt;"",$E66&lt;&gt;"",$F66&lt;&gt;"",$G66&lt;&gt;""),"WL-"&amp;TEXT($O66,"0000"),"")</f>
        <v/>
      </c>
      <c r="C66" s="79"/>
      <c r="D66" s="80"/>
      <c r="E66" s="79"/>
      <c r="F66" s="81"/>
      <c r="G66" s="77"/>
      <c r="H66" s="174" t="str">
        <f>IF($B66="","",IF(N($I66)&gt;=100,"Completed",IF(COUNTIF('Work report'!$V$2:$V$1500,$B66)=0,"Not started",IF(OR(LEFT(UPPER(TRIM($K66)),8)="BLOCKED:",LEFT(UPPER(TRIM($K66)),8)="WAITING:"),"Blocked",IF(N($I66)&gt;0,"In progress","Not started")))))</f>
        <v/>
      </c>
      <c r="I66" s="175" t="str">
        <f t="array" ref="I66">IF($B66="","",IFERROR(LOOKUP(2,1/('Work report'!$V$2:$V$1500=$B66),'Work report'!$J$2:$J$1500)*100,0))</f>
        <v/>
      </c>
      <c r="J66" s="176" t="str">
        <f t="array" ref="J66">IF($B66="","",IFERROR(LOOKUP(2,1/('Work report'!$V$2:$V$1500=$B66),'Work report'!$A$2:$A$1500),""))</f>
        <v/>
      </c>
      <c r="K66" s="177" t="str">
        <f t="array" ref="K66">IF($B66="","",IFERROR(LOOKUP(2,1/('Work report'!$V$2:$V$1500=$B66),'Work report'!$P$2:$P$1500),""))</f>
        <v/>
      </c>
      <c r="L66" s="178" t="str">
        <f>IF($B66="","",SUMIFS('Work report'!$G$2:$G$1500,'Work report'!$V$2:$V$1500,$B66))</f>
        <v/>
      </c>
      <c r="M66" s="176" t="str">
        <f t="shared" ref="M66:M129" si="4">IF($B66="","",IF($H66="Completed",$J66,""))</f>
        <v/>
      </c>
      <c r="N66" s="174" t="str">
        <f t="shared" ref="N66:N129" ca="1" si="5">IF(AND($C66&lt;&gt;"",$H66&lt;&gt;"Completed",$G66&lt;&gt;"",$G66&lt;TODAY()),"Overdue","")</f>
        <v/>
      </c>
      <c r="O66" s="78">
        <v>65</v>
      </c>
      <c r="P66" s="78" t="str">
        <f>IF(AND($B66&lt;&gt;"",$H66&lt;&gt;"Completed",$H66&lt;&gt;"Cancelled"),COUNTIFS($B$2:$B66,"&lt;&gt;",$H$2:$H66,"&lt;&gt;Completed",$H$2:$H66,"&lt;&gt;Cancelled"),"")</f>
        <v/>
      </c>
      <c r="Q66" s="78" t="str">
        <f>IFERROR(INDEX($B$2:$B$1500,MATCH(ROWS($Q$2:Q66),$P$2:$P$1500,0)),"")</f>
        <v/>
      </c>
    </row>
    <row r="67" spans="1:17" ht="15" customHeight="1" x14ac:dyDescent="0.25">
      <c r="A67" s="77"/>
      <c r="B67" s="174" t="str">
        <f t="shared" si="3"/>
        <v/>
      </c>
      <c r="C67" s="79"/>
      <c r="D67" s="80"/>
      <c r="E67" s="79"/>
      <c r="F67" s="81"/>
      <c r="G67" s="77"/>
      <c r="H67" s="174" t="str">
        <f>IF($B67="","",IF(N($I67)&gt;=100,"Completed",IF(COUNTIF('Work report'!$V$2:$V$1500,$B67)=0,"Not started",IF(OR(LEFT(UPPER(TRIM($K67)),8)="BLOCKED:",LEFT(UPPER(TRIM($K67)),8)="WAITING:"),"Blocked",IF(N($I67)&gt;0,"In progress","Not started")))))</f>
        <v/>
      </c>
      <c r="I67" s="175" t="str">
        <f t="array" ref="I67">IF($B67="","",IFERROR(LOOKUP(2,1/('Work report'!$V$2:$V$1500=$B67),'Work report'!$J$2:$J$1500)*100,0))</f>
        <v/>
      </c>
      <c r="J67" s="176" t="str">
        <f t="array" ref="J67">IF($B67="","",IFERROR(LOOKUP(2,1/('Work report'!$V$2:$V$1500=$B67),'Work report'!$A$2:$A$1500),""))</f>
        <v/>
      </c>
      <c r="K67" s="177" t="str">
        <f t="array" ref="K67">IF($B67="","",IFERROR(LOOKUP(2,1/('Work report'!$V$2:$V$1500=$B67),'Work report'!$P$2:$P$1500),""))</f>
        <v/>
      </c>
      <c r="L67" s="178" t="str">
        <f>IF($B67="","",SUMIFS('Work report'!$G$2:$G$1500,'Work report'!$V$2:$V$1500,$B67))</f>
        <v/>
      </c>
      <c r="M67" s="176" t="str">
        <f t="shared" si="4"/>
        <v/>
      </c>
      <c r="N67" s="174" t="str">
        <f t="shared" ca="1" si="5"/>
        <v/>
      </c>
      <c r="O67" s="78">
        <v>66</v>
      </c>
      <c r="P67" s="78" t="str">
        <f>IF(AND($B67&lt;&gt;"",$H67&lt;&gt;"Completed",$H67&lt;&gt;"Cancelled"),COUNTIFS($B$2:$B67,"&lt;&gt;",$H$2:$H67,"&lt;&gt;Completed",$H$2:$H67,"&lt;&gt;Cancelled"),"")</f>
        <v/>
      </c>
      <c r="Q67" s="78" t="str">
        <f>IFERROR(INDEX($B$2:$B$1500,MATCH(ROWS($Q$2:Q67),$P$2:$P$1500,0)),"")</f>
        <v/>
      </c>
    </row>
    <row r="68" spans="1:17" ht="15" customHeight="1" x14ac:dyDescent="0.25">
      <c r="A68" s="77"/>
      <c r="B68" s="174" t="str">
        <f t="shared" si="3"/>
        <v/>
      </c>
      <c r="C68" s="79"/>
      <c r="D68" s="80"/>
      <c r="E68" s="79"/>
      <c r="F68" s="81"/>
      <c r="G68" s="77"/>
      <c r="H68" s="174" t="str">
        <f>IF($B68="","",IF(N($I68)&gt;=100,"Completed",IF(COUNTIF('Work report'!$V$2:$V$1500,$B68)=0,"Not started",IF(OR(LEFT(UPPER(TRIM($K68)),8)="BLOCKED:",LEFT(UPPER(TRIM($K68)),8)="WAITING:"),"Blocked",IF(N($I68)&gt;0,"In progress","Not started")))))</f>
        <v/>
      </c>
      <c r="I68" s="175" t="str">
        <f t="array" ref="I68">IF($B68="","",IFERROR(LOOKUP(2,1/('Work report'!$V$2:$V$1500=$B68),'Work report'!$J$2:$J$1500)*100,0))</f>
        <v/>
      </c>
      <c r="J68" s="176" t="str">
        <f t="array" ref="J68">IF($B68="","",IFERROR(LOOKUP(2,1/('Work report'!$V$2:$V$1500=$B68),'Work report'!$A$2:$A$1500),""))</f>
        <v/>
      </c>
      <c r="K68" s="177" t="str">
        <f t="array" ref="K68">IF($B68="","",IFERROR(LOOKUP(2,1/('Work report'!$V$2:$V$1500=$B68),'Work report'!$P$2:$P$1500),""))</f>
        <v/>
      </c>
      <c r="L68" s="178" t="str">
        <f>IF($B68="","",SUMIFS('Work report'!$G$2:$G$1500,'Work report'!$V$2:$V$1500,$B68))</f>
        <v/>
      </c>
      <c r="M68" s="176" t="str">
        <f t="shared" si="4"/>
        <v/>
      </c>
      <c r="N68" s="174" t="str">
        <f t="shared" ca="1" si="5"/>
        <v/>
      </c>
      <c r="O68" s="78">
        <v>67</v>
      </c>
      <c r="P68" s="78" t="str">
        <f>IF(AND($B68&lt;&gt;"",$H68&lt;&gt;"Completed",$H68&lt;&gt;"Cancelled"),COUNTIFS($B$2:$B68,"&lt;&gt;",$H$2:$H68,"&lt;&gt;Completed",$H$2:$H68,"&lt;&gt;Cancelled"),"")</f>
        <v/>
      </c>
      <c r="Q68" s="78" t="str">
        <f>IFERROR(INDEX($B$2:$B$1500,MATCH(ROWS($Q$2:Q68),$P$2:$P$1500,0)),"")</f>
        <v/>
      </c>
    </row>
    <row r="69" spans="1:17" ht="15" customHeight="1" x14ac:dyDescent="0.25">
      <c r="A69" s="77"/>
      <c r="B69" s="174" t="str">
        <f t="shared" si="3"/>
        <v/>
      </c>
      <c r="C69" s="79"/>
      <c r="D69" s="80"/>
      <c r="E69" s="79"/>
      <c r="F69" s="81"/>
      <c r="G69" s="77"/>
      <c r="H69" s="174" t="str">
        <f>IF($B69="","",IF(N($I69)&gt;=100,"Completed",IF(COUNTIF('Work report'!$V$2:$V$1500,$B69)=0,"Not started",IF(OR(LEFT(UPPER(TRIM($K69)),8)="BLOCKED:",LEFT(UPPER(TRIM($K69)),8)="WAITING:"),"Blocked",IF(N($I69)&gt;0,"In progress","Not started")))))</f>
        <v/>
      </c>
      <c r="I69" s="175" t="str">
        <f t="array" ref="I69">IF($B69="","",IFERROR(LOOKUP(2,1/('Work report'!$V$2:$V$1500=$B69),'Work report'!$J$2:$J$1500)*100,0))</f>
        <v/>
      </c>
      <c r="J69" s="176" t="str">
        <f t="array" ref="J69">IF($B69="","",IFERROR(LOOKUP(2,1/('Work report'!$V$2:$V$1500=$B69),'Work report'!$A$2:$A$1500),""))</f>
        <v/>
      </c>
      <c r="K69" s="177" t="str">
        <f t="array" ref="K69">IF($B69="","",IFERROR(LOOKUP(2,1/('Work report'!$V$2:$V$1500=$B69),'Work report'!$P$2:$P$1500),""))</f>
        <v/>
      </c>
      <c r="L69" s="178" t="str">
        <f>IF($B69="","",SUMIFS('Work report'!$G$2:$G$1500,'Work report'!$V$2:$V$1500,$B69))</f>
        <v/>
      </c>
      <c r="M69" s="176" t="str">
        <f t="shared" si="4"/>
        <v/>
      </c>
      <c r="N69" s="174" t="str">
        <f t="shared" ca="1" si="5"/>
        <v/>
      </c>
      <c r="O69" s="78">
        <v>68</v>
      </c>
      <c r="P69" s="78" t="str">
        <f>IF(AND($B69&lt;&gt;"",$H69&lt;&gt;"Completed",$H69&lt;&gt;"Cancelled"),COUNTIFS($B$2:$B69,"&lt;&gt;",$H$2:$H69,"&lt;&gt;Completed",$H$2:$H69,"&lt;&gt;Cancelled"),"")</f>
        <v/>
      </c>
      <c r="Q69" s="78" t="str">
        <f>IFERROR(INDEX($B$2:$B$1500,MATCH(ROWS($Q$2:Q69),$P$2:$P$1500,0)),"")</f>
        <v/>
      </c>
    </row>
    <row r="70" spans="1:17" ht="15" customHeight="1" x14ac:dyDescent="0.25">
      <c r="A70" s="77"/>
      <c r="B70" s="174" t="str">
        <f t="shared" si="3"/>
        <v/>
      </c>
      <c r="C70" s="79"/>
      <c r="D70" s="80"/>
      <c r="E70" s="79"/>
      <c r="F70" s="81"/>
      <c r="G70" s="77"/>
      <c r="H70" s="174" t="str">
        <f>IF($B70="","",IF(N($I70)&gt;=100,"Completed",IF(COUNTIF('Work report'!$V$2:$V$1500,$B70)=0,"Not started",IF(OR(LEFT(UPPER(TRIM($K70)),8)="BLOCKED:",LEFT(UPPER(TRIM($K70)),8)="WAITING:"),"Blocked",IF(N($I70)&gt;0,"In progress","Not started")))))</f>
        <v/>
      </c>
      <c r="I70" s="175" t="str">
        <f t="array" ref="I70">IF($B70="","",IFERROR(LOOKUP(2,1/('Work report'!$V$2:$V$1500=$B70),'Work report'!$J$2:$J$1500)*100,0))</f>
        <v/>
      </c>
      <c r="J70" s="176" t="str">
        <f t="array" ref="J70">IF($B70="","",IFERROR(LOOKUP(2,1/('Work report'!$V$2:$V$1500=$B70),'Work report'!$A$2:$A$1500),""))</f>
        <v/>
      </c>
      <c r="K70" s="177" t="str">
        <f t="array" ref="K70">IF($B70="","",IFERROR(LOOKUP(2,1/('Work report'!$V$2:$V$1500=$B70),'Work report'!$P$2:$P$1500),""))</f>
        <v/>
      </c>
      <c r="L70" s="178" t="str">
        <f>IF($B70="","",SUMIFS('Work report'!$G$2:$G$1500,'Work report'!$V$2:$V$1500,$B70))</f>
        <v/>
      </c>
      <c r="M70" s="176" t="str">
        <f t="shared" si="4"/>
        <v/>
      </c>
      <c r="N70" s="174" t="str">
        <f t="shared" ca="1" si="5"/>
        <v/>
      </c>
      <c r="O70" s="78">
        <v>69</v>
      </c>
      <c r="P70" s="78" t="str">
        <f>IF(AND($B70&lt;&gt;"",$H70&lt;&gt;"Completed",$H70&lt;&gt;"Cancelled"),COUNTIFS($B$2:$B70,"&lt;&gt;",$H$2:$H70,"&lt;&gt;Completed",$H$2:$H70,"&lt;&gt;Cancelled"),"")</f>
        <v/>
      </c>
      <c r="Q70" s="78" t="str">
        <f>IFERROR(INDEX($B$2:$B$1500,MATCH(ROWS($Q$2:Q70),$P$2:$P$1500,0)),"")</f>
        <v/>
      </c>
    </row>
    <row r="71" spans="1:17" ht="15" customHeight="1" x14ac:dyDescent="0.25">
      <c r="A71" s="77"/>
      <c r="B71" s="174" t="str">
        <f t="shared" si="3"/>
        <v/>
      </c>
      <c r="C71" s="79"/>
      <c r="D71" s="80"/>
      <c r="E71" s="79"/>
      <c r="F71" s="81"/>
      <c r="G71" s="77"/>
      <c r="H71" s="174" t="str">
        <f>IF($B71="","",IF(N($I71)&gt;=100,"Completed",IF(COUNTIF('Work report'!$V$2:$V$1500,$B71)=0,"Not started",IF(OR(LEFT(UPPER(TRIM($K71)),8)="BLOCKED:",LEFT(UPPER(TRIM($K71)),8)="WAITING:"),"Blocked",IF(N($I71)&gt;0,"In progress","Not started")))))</f>
        <v/>
      </c>
      <c r="I71" s="175" t="str">
        <f t="array" ref="I71">IF($B71="","",IFERROR(LOOKUP(2,1/('Work report'!$V$2:$V$1500=$B71),'Work report'!$J$2:$J$1500)*100,0))</f>
        <v/>
      </c>
      <c r="J71" s="176" t="str">
        <f t="array" ref="J71">IF($B71="","",IFERROR(LOOKUP(2,1/('Work report'!$V$2:$V$1500=$B71),'Work report'!$A$2:$A$1500),""))</f>
        <v/>
      </c>
      <c r="K71" s="177" t="str">
        <f t="array" ref="K71">IF($B71="","",IFERROR(LOOKUP(2,1/('Work report'!$V$2:$V$1500=$B71),'Work report'!$P$2:$P$1500),""))</f>
        <v/>
      </c>
      <c r="L71" s="178" t="str">
        <f>IF($B71="","",SUMIFS('Work report'!$G$2:$G$1500,'Work report'!$V$2:$V$1500,$B71))</f>
        <v/>
      </c>
      <c r="M71" s="176" t="str">
        <f t="shared" si="4"/>
        <v/>
      </c>
      <c r="N71" s="174" t="str">
        <f t="shared" ca="1" si="5"/>
        <v/>
      </c>
      <c r="O71" s="78">
        <v>70</v>
      </c>
      <c r="P71" s="78" t="str">
        <f>IF(AND($B71&lt;&gt;"",$H71&lt;&gt;"Completed",$H71&lt;&gt;"Cancelled"),COUNTIFS($B$2:$B71,"&lt;&gt;",$H$2:$H71,"&lt;&gt;Completed",$H$2:$H71,"&lt;&gt;Cancelled"),"")</f>
        <v/>
      </c>
      <c r="Q71" s="78" t="str">
        <f>IFERROR(INDEX($B$2:$B$1500,MATCH(ROWS($Q$2:Q71),$P$2:$P$1500,0)),"")</f>
        <v/>
      </c>
    </row>
    <row r="72" spans="1:17" ht="15" customHeight="1" x14ac:dyDescent="0.25">
      <c r="A72" s="77"/>
      <c r="B72" s="174" t="str">
        <f t="shared" si="3"/>
        <v/>
      </c>
      <c r="C72" s="79"/>
      <c r="D72" s="80"/>
      <c r="E72" s="79"/>
      <c r="F72" s="81"/>
      <c r="G72" s="77"/>
      <c r="H72" s="174" t="str">
        <f>IF($B72="","",IF(N($I72)&gt;=100,"Completed",IF(COUNTIF('Work report'!$V$2:$V$1500,$B72)=0,"Not started",IF(OR(LEFT(UPPER(TRIM($K72)),8)="BLOCKED:",LEFT(UPPER(TRIM($K72)),8)="WAITING:"),"Blocked",IF(N($I72)&gt;0,"In progress","Not started")))))</f>
        <v/>
      </c>
      <c r="I72" s="175" t="str">
        <f t="array" ref="I72">IF($B72="","",IFERROR(LOOKUP(2,1/('Work report'!$V$2:$V$1500=$B72),'Work report'!$J$2:$J$1500)*100,0))</f>
        <v/>
      </c>
      <c r="J72" s="176" t="str">
        <f t="array" ref="J72">IF($B72="","",IFERROR(LOOKUP(2,1/('Work report'!$V$2:$V$1500=$B72),'Work report'!$A$2:$A$1500),""))</f>
        <v/>
      </c>
      <c r="K72" s="177" t="str">
        <f t="array" ref="K72">IF($B72="","",IFERROR(LOOKUP(2,1/('Work report'!$V$2:$V$1500=$B72),'Work report'!$P$2:$P$1500),""))</f>
        <v/>
      </c>
      <c r="L72" s="178" t="str">
        <f>IF($B72="","",SUMIFS('Work report'!$G$2:$G$1500,'Work report'!$V$2:$V$1500,$B72))</f>
        <v/>
      </c>
      <c r="M72" s="176" t="str">
        <f t="shared" si="4"/>
        <v/>
      </c>
      <c r="N72" s="174" t="str">
        <f t="shared" ca="1" si="5"/>
        <v/>
      </c>
      <c r="O72" s="78">
        <v>71</v>
      </c>
      <c r="P72" s="78" t="str">
        <f>IF(AND($B72&lt;&gt;"",$H72&lt;&gt;"Completed",$H72&lt;&gt;"Cancelled"),COUNTIFS($B$2:$B72,"&lt;&gt;",$H$2:$H72,"&lt;&gt;Completed",$H$2:$H72,"&lt;&gt;Cancelled"),"")</f>
        <v/>
      </c>
      <c r="Q72" s="78" t="str">
        <f>IFERROR(INDEX($B$2:$B$1500,MATCH(ROWS($Q$2:Q72),$P$2:$P$1500,0)),"")</f>
        <v/>
      </c>
    </row>
    <row r="73" spans="1:17" ht="15" customHeight="1" x14ac:dyDescent="0.25">
      <c r="A73" s="77"/>
      <c r="B73" s="174" t="str">
        <f t="shared" si="3"/>
        <v/>
      </c>
      <c r="C73" s="79"/>
      <c r="D73" s="80"/>
      <c r="E73" s="79"/>
      <c r="F73" s="81"/>
      <c r="G73" s="77"/>
      <c r="H73" s="174" t="str">
        <f>IF($B73="","",IF(N($I73)&gt;=100,"Completed",IF(COUNTIF('Work report'!$V$2:$V$1500,$B73)=0,"Not started",IF(OR(LEFT(UPPER(TRIM($K73)),8)="BLOCKED:",LEFT(UPPER(TRIM($K73)),8)="WAITING:"),"Blocked",IF(N($I73)&gt;0,"In progress","Not started")))))</f>
        <v/>
      </c>
      <c r="I73" s="175" t="str">
        <f t="array" ref="I73">IF($B73="","",IFERROR(LOOKUP(2,1/('Work report'!$V$2:$V$1500=$B73),'Work report'!$J$2:$J$1500)*100,0))</f>
        <v/>
      </c>
      <c r="J73" s="176" t="str">
        <f t="array" ref="J73">IF($B73="","",IFERROR(LOOKUP(2,1/('Work report'!$V$2:$V$1500=$B73),'Work report'!$A$2:$A$1500),""))</f>
        <v/>
      </c>
      <c r="K73" s="177" t="str">
        <f t="array" ref="K73">IF($B73="","",IFERROR(LOOKUP(2,1/('Work report'!$V$2:$V$1500=$B73),'Work report'!$P$2:$P$1500),""))</f>
        <v/>
      </c>
      <c r="L73" s="178" t="str">
        <f>IF($B73="","",SUMIFS('Work report'!$G$2:$G$1500,'Work report'!$V$2:$V$1500,$B73))</f>
        <v/>
      </c>
      <c r="M73" s="176" t="str">
        <f t="shared" si="4"/>
        <v/>
      </c>
      <c r="N73" s="174" t="str">
        <f t="shared" ca="1" si="5"/>
        <v/>
      </c>
      <c r="O73" s="78">
        <v>72</v>
      </c>
      <c r="P73" s="78" t="str">
        <f>IF(AND($B73&lt;&gt;"",$H73&lt;&gt;"Completed",$H73&lt;&gt;"Cancelled"),COUNTIFS($B$2:$B73,"&lt;&gt;",$H$2:$H73,"&lt;&gt;Completed",$H$2:$H73,"&lt;&gt;Cancelled"),"")</f>
        <v/>
      </c>
      <c r="Q73" s="78" t="str">
        <f>IFERROR(INDEX($B$2:$B$1500,MATCH(ROWS($Q$2:Q73),$P$2:$P$1500,0)),"")</f>
        <v/>
      </c>
    </row>
    <row r="74" spans="1:17" ht="15" customHeight="1" x14ac:dyDescent="0.25">
      <c r="A74" s="77"/>
      <c r="B74" s="174" t="str">
        <f t="shared" si="3"/>
        <v/>
      </c>
      <c r="C74" s="79"/>
      <c r="D74" s="80"/>
      <c r="E74" s="79"/>
      <c r="F74" s="81"/>
      <c r="G74" s="77"/>
      <c r="H74" s="174" t="str">
        <f>IF($B74="","",IF(N($I74)&gt;=100,"Completed",IF(COUNTIF('Work report'!$V$2:$V$1500,$B74)=0,"Not started",IF(OR(LEFT(UPPER(TRIM($K74)),8)="BLOCKED:",LEFT(UPPER(TRIM($K74)),8)="WAITING:"),"Blocked",IF(N($I74)&gt;0,"In progress","Not started")))))</f>
        <v/>
      </c>
      <c r="I74" s="175" t="str">
        <f t="array" ref="I74">IF($B74="","",IFERROR(LOOKUP(2,1/('Work report'!$V$2:$V$1500=$B74),'Work report'!$J$2:$J$1500)*100,0))</f>
        <v/>
      </c>
      <c r="J74" s="176" t="str">
        <f t="array" ref="J74">IF($B74="","",IFERROR(LOOKUP(2,1/('Work report'!$V$2:$V$1500=$B74),'Work report'!$A$2:$A$1500),""))</f>
        <v/>
      </c>
      <c r="K74" s="177" t="str">
        <f t="array" ref="K74">IF($B74="","",IFERROR(LOOKUP(2,1/('Work report'!$V$2:$V$1500=$B74),'Work report'!$P$2:$P$1500),""))</f>
        <v/>
      </c>
      <c r="L74" s="178" t="str">
        <f>IF($B74="","",SUMIFS('Work report'!$G$2:$G$1500,'Work report'!$V$2:$V$1500,$B74))</f>
        <v/>
      </c>
      <c r="M74" s="176" t="str">
        <f t="shared" si="4"/>
        <v/>
      </c>
      <c r="N74" s="174" t="str">
        <f t="shared" ca="1" si="5"/>
        <v/>
      </c>
      <c r="O74" s="78">
        <v>73</v>
      </c>
      <c r="P74" s="78" t="str">
        <f>IF(AND($B74&lt;&gt;"",$H74&lt;&gt;"Completed",$H74&lt;&gt;"Cancelled"),COUNTIFS($B$2:$B74,"&lt;&gt;",$H$2:$H74,"&lt;&gt;Completed",$H$2:$H74,"&lt;&gt;Cancelled"),"")</f>
        <v/>
      </c>
      <c r="Q74" s="78" t="str">
        <f>IFERROR(INDEX($B$2:$B$1500,MATCH(ROWS($Q$2:Q74),$P$2:$P$1500,0)),"")</f>
        <v/>
      </c>
    </row>
    <row r="75" spans="1:17" ht="15" customHeight="1" x14ac:dyDescent="0.25">
      <c r="A75" s="77"/>
      <c r="B75" s="174" t="str">
        <f t="shared" si="3"/>
        <v/>
      </c>
      <c r="C75" s="79"/>
      <c r="D75" s="80"/>
      <c r="E75" s="79"/>
      <c r="F75" s="81"/>
      <c r="G75" s="77"/>
      <c r="H75" s="174" t="str">
        <f>IF($B75="","",IF(N($I75)&gt;=100,"Completed",IF(COUNTIF('Work report'!$V$2:$V$1500,$B75)=0,"Not started",IF(OR(LEFT(UPPER(TRIM($K75)),8)="BLOCKED:",LEFT(UPPER(TRIM($K75)),8)="WAITING:"),"Blocked",IF(N($I75)&gt;0,"In progress","Not started")))))</f>
        <v/>
      </c>
      <c r="I75" s="175" t="str">
        <f t="array" ref="I75">IF($B75="","",IFERROR(LOOKUP(2,1/('Work report'!$V$2:$V$1500=$B75),'Work report'!$J$2:$J$1500)*100,0))</f>
        <v/>
      </c>
      <c r="J75" s="176" t="str">
        <f t="array" ref="J75">IF($B75="","",IFERROR(LOOKUP(2,1/('Work report'!$V$2:$V$1500=$B75),'Work report'!$A$2:$A$1500),""))</f>
        <v/>
      </c>
      <c r="K75" s="177" t="str">
        <f t="array" ref="K75">IF($B75="","",IFERROR(LOOKUP(2,1/('Work report'!$V$2:$V$1500=$B75),'Work report'!$P$2:$P$1500),""))</f>
        <v/>
      </c>
      <c r="L75" s="178" t="str">
        <f>IF($B75="","",SUMIFS('Work report'!$G$2:$G$1500,'Work report'!$V$2:$V$1500,$B75))</f>
        <v/>
      </c>
      <c r="M75" s="176" t="str">
        <f t="shared" si="4"/>
        <v/>
      </c>
      <c r="N75" s="174" t="str">
        <f t="shared" ca="1" si="5"/>
        <v/>
      </c>
      <c r="O75" s="78">
        <v>74</v>
      </c>
      <c r="P75" s="78" t="str">
        <f>IF(AND($B75&lt;&gt;"",$H75&lt;&gt;"Completed",$H75&lt;&gt;"Cancelled"),COUNTIFS($B$2:$B75,"&lt;&gt;",$H$2:$H75,"&lt;&gt;Completed",$H$2:$H75,"&lt;&gt;Cancelled"),"")</f>
        <v/>
      </c>
      <c r="Q75" s="78" t="str">
        <f>IFERROR(INDEX($B$2:$B$1500,MATCH(ROWS($Q$2:Q75),$P$2:$P$1500,0)),"")</f>
        <v/>
      </c>
    </row>
    <row r="76" spans="1:17" ht="15" customHeight="1" x14ac:dyDescent="0.25">
      <c r="A76" s="77"/>
      <c r="B76" s="174" t="str">
        <f t="shared" si="3"/>
        <v/>
      </c>
      <c r="C76" s="79"/>
      <c r="D76" s="80"/>
      <c r="E76" s="79"/>
      <c r="F76" s="81"/>
      <c r="G76" s="77"/>
      <c r="H76" s="174" t="str">
        <f>IF($B76="","",IF(N($I76)&gt;=100,"Completed",IF(COUNTIF('Work report'!$V$2:$V$1500,$B76)=0,"Not started",IF(OR(LEFT(UPPER(TRIM($K76)),8)="BLOCKED:",LEFT(UPPER(TRIM($K76)),8)="WAITING:"),"Blocked",IF(N($I76)&gt;0,"In progress","Not started")))))</f>
        <v/>
      </c>
      <c r="I76" s="175" t="str">
        <f t="array" ref="I76">IF($B76="","",IFERROR(LOOKUP(2,1/('Work report'!$V$2:$V$1500=$B76),'Work report'!$J$2:$J$1500)*100,0))</f>
        <v/>
      </c>
      <c r="J76" s="176" t="str">
        <f t="array" ref="J76">IF($B76="","",IFERROR(LOOKUP(2,1/('Work report'!$V$2:$V$1500=$B76),'Work report'!$A$2:$A$1500),""))</f>
        <v/>
      </c>
      <c r="K76" s="177" t="str">
        <f t="array" ref="K76">IF($B76="","",IFERROR(LOOKUP(2,1/('Work report'!$V$2:$V$1500=$B76),'Work report'!$P$2:$P$1500),""))</f>
        <v/>
      </c>
      <c r="L76" s="178" t="str">
        <f>IF($B76="","",SUMIFS('Work report'!$G$2:$G$1500,'Work report'!$V$2:$V$1500,$B76))</f>
        <v/>
      </c>
      <c r="M76" s="176" t="str">
        <f t="shared" si="4"/>
        <v/>
      </c>
      <c r="N76" s="174" t="str">
        <f t="shared" ca="1" si="5"/>
        <v/>
      </c>
      <c r="O76" s="78">
        <v>75</v>
      </c>
      <c r="P76" s="78" t="str">
        <f>IF(AND($B76&lt;&gt;"",$H76&lt;&gt;"Completed",$H76&lt;&gt;"Cancelled"),COUNTIFS($B$2:$B76,"&lt;&gt;",$H$2:$H76,"&lt;&gt;Completed",$H$2:$H76,"&lt;&gt;Cancelled"),"")</f>
        <v/>
      </c>
      <c r="Q76" s="78" t="str">
        <f>IFERROR(INDEX($B$2:$B$1500,MATCH(ROWS($Q$2:Q76),$P$2:$P$1500,0)),"")</f>
        <v/>
      </c>
    </row>
    <row r="77" spans="1:17" ht="15" customHeight="1" x14ac:dyDescent="0.25">
      <c r="A77" s="77"/>
      <c r="B77" s="174" t="str">
        <f t="shared" si="3"/>
        <v/>
      </c>
      <c r="C77" s="79"/>
      <c r="D77" s="80"/>
      <c r="E77" s="79"/>
      <c r="F77" s="81"/>
      <c r="G77" s="77"/>
      <c r="H77" s="174" t="str">
        <f>IF($B77="","",IF(N($I77)&gt;=100,"Completed",IF(COUNTIF('Work report'!$V$2:$V$1500,$B77)=0,"Not started",IF(OR(LEFT(UPPER(TRIM($K77)),8)="BLOCKED:",LEFT(UPPER(TRIM($K77)),8)="WAITING:"),"Blocked",IF(N($I77)&gt;0,"In progress","Not started")))))</f>
        <v/>
      </c>
      <c r="I77" s="175" t="str">
        <f t="array" ref="I77">IF($B77="","",IFERROR(LOOKUP(2,1/('Work report'!$V$2:$V$1500=$B77),'Work report'!$J$2:$J$1500)*100,0))</f>
        <v/>
      </c>
      <c r="J77" s="176" t="str">
        <f t="array" ref="J77">IF($B77="","",IFERROR(LOOKUP(2,1/('Work report'!$V$2:$V$1500=$B77),'Work report'!$A$2:$A$1500),""))</f>
        <v/>
      </c>
      <c r="K77" s="177" t="str">
        <f t="array" ref="K77">IF($B77="","",IFERROR(LOOKUP(2,1/('Work report'!$V$2:$V$1500=$B77),'Work report'!$P$2:$P$1500),""))</f>
        <v/>
      </c>
      <c r="L77" s="178" t="str">
        <f>IF($B77="","",SUMIFS('Work report'!$G$2:$G$1500,'Work report'!$V$2:$V$1500,$B77))</f>
        <v/>
      </c>
      <c r="M77" s="176" t="str">
        <f t="shared" si="4"/>
        <v/>
      </c>
      <c r="N77" s="174" t="str">
        <f t="shared" ca="1" si="5"/>
        <v/>
      </c>
      <c r="O77" s="78">
        <v>76</v>
      </c>
      <c r="P77" s="78" t="str">
        <f>IF(AND($B77&lt;&gt;"",$H77&lt;&gt;"Completed",$H77&lt;&gt;"Cancelled"),COUNTIFS($B$2:$B77,"&lt;&gt;",$H$2:$H77,"&lt;&gt;Completed",$H$2:$H77,"&lt;&gt;Cancelled"),"")</f>
        <v/>
      </c>
      <c r="Q77" s="78" t="str">
        <f>IFERROR(INDEX($B$2:$B$1500,MATCH(ROWS($Q$2:Q77),$P$2:$P$1500,0)),"")</f>
        <v/>
      </c>
    </row>
    <row r="78" spans="1:17" ht="15" customHeight="1" x14ac:dyDescent="0.25">
      <c r="A78" s="77"/>
      <c r="B78" s="174" t="str">
        <f t="shared" si="3"/>
        <v/>
      </c>
      <c r="C78" s="79"/>
      <c r="D78" s="80"/>
      <c r="E78" s="79"/>
      <c r="F78" s="81"/>
      <c r="G78" s="77"/>
      <c r="H78" s="174" t="str">
        <f>IF($B78="","",IF(N($I78)&gt;=100,"Completed",IF(COUNTIF('Work report'!$V$2:$V$1500,$B78)=0,"Not started",IF(OR(LEFT(UPPER(TRIM($K78)),8)="BLOCKED:",LEFT(UPPER(TRIM($K78)),8)="WAITING:"),"Blocked",IF(N($I78)&gt;0,"In progress","Not started")))))</f>
        <v/>
      </c>
      <c r="I78" s="175" t="str">
        <f t="array" ref="I78">IF($B78="","",IFERROR(LOOKUP(2,1/('Work report'!$V$2:$V$1500=$B78),'Work report'!$J$2:$J$1500)*100,0))</f>
        <v/>
      </c>
      <c r="J78" s="176" t="str">
        <f t="array" ref="J78">IF($B78="","",IFERROR(LOOKUP(2,1/('Work report'!$V$2:$V$1500=$B78),'Work report'!$A$2:$A$1500),""))</f>
        <v/>
      </c>
      <c r="K78" s="177" t="str">
        <f t="array" ref="K78">IF($B78="","",IFERROR(LOOKUP(2,1/('Work report'!$V$2:$V$1500=$B78),'Work report'!$P$2:$P$1500),""))</f>
        <v/>
      </c>
      <c r="L78" s="178" t="str">
        <f>IF($B78="","",SUMIFS('Work report'!$G$2:$G$1500,'Work report'!$V$2:$V$1500,$B78))</f>
        <v/>
      </c>
      <c r="M78" s="176" t="str">
        <f t="shared" si="4"/>
        <v/>
      </c>
      <c r="N78" s="174" t="str">
        <f t="shared" ca="1" si="5"/>
        <v/>
      </c>
      <c r="O78" s="78">
        <v>77</v>
      </c>
      <c r="P78" s="78" t="str">
        <f>IF(AND($B78&lt;&gt;"",$H78&lt;&gt;"Completed",$H78&lt;&gt;"Cancelled"),COUNTIFS($B$2:$B78,"&lt;&gt;",$H$2:$H78,"&lt;&gt;Completed",$H$2:$H78,"&lt;&gt;Cancelled"),"")</f>
        <v/>
      </c>
      <c r="Q78" s="78" t="str">
        <f>IFERROR(INDEX($B$2:$B$1500,MATCH(ROWS($Q$2:Q78),$P$2:$P$1500,0)),"")</f>
        <v/>
      </c>
    </row>
    <row r="79" spans="1:17" ht="15" customHeight="1" x14ac:dyDescent="0.25">
      <c r="A79" s="77"/>
      <c r="B79" s="174" t="str">
        <f t="shared" si="3"/>
        <v/>
      </c>
      <c r="C79" s="79"/>
      <c r="D79" s="80"/>
      <c r="E79" s="79"/>
      <c r="F79" s="81"/>
      <c r="G79" s="77"/>
      <c r="H79" s="174" t="str">
        <f>IF($B79="","",IF(N($I79)&gt;=100,"Completed",IF(COUNTIF('Work report'!$V$2:$V$1500,$B79)=0,"Not started",IF(OR(LEFT(UPPER(TRIM($K79)),8)="BLOCKED:",LEFT(UPPER(TRIM($K79)),8)="WAITING:"),"Blocked",IF(N($I79)&gt;0,"In progress","Not started")))))</f>
        <v/>
      </c>
      <c r="I79" s="175" t="str">
        <f t="array" ref="I79">IF($B79="","",IFERROR(LOOKUP(2,1/('Work report'!$V$2:$V$1500=$B79),'Work report'!$J$2:$J$1500)*100,0))</f>
        <v/>
      </c>
      <c r="J79" s="176" t="str">
        <f t="array" ref="J79">IF($B79="","",IFERROR(LOOKUP(2,1/('Work report'!$V$2:$V$1500=$B79),'Work report'!$A$2:$A$1500),""))</f>
        <v/>
      </c>
      <c r="K79" s="177" t="str">
        <f t="array" ref="K79">IF($B79="","",IFERROR(LOOKUP(2,1/('Work report'!$V$2:$V$1500=$B79),'Work report'!$P$2:$P$1500),""))</f>
        <v/>
      </c>
      <c r="L79" s="178" t="str">
        <f>IF($B79="","",SUMIFS('Work report'!$G$2:$G$1500,'Work report'!$V$2:$V$1500,$B79))</f>
        <v/>
      </c>
      <c r="M79" s="176" t="str">
        <f t="shared" si="4"/>
        <v/>
      </c>
      <c r="N79" s="174" t="str">
        <f t="shared" ca="1" si="5"/>
        <v/>
      </c>
      <c r="O79" s="78">
        <v>78</v>
      </c>
      <c r="P79" s="78" t="str">
        <f>IF(AND($B79&lt;&gt;"",$H79&lt;&gt;"Completed",$H79&lt;&gt;"Cancelled"),COUNTIFS($B$2:$B79,"&lt;&gt;",$H$2:$H79,"&lt;&gt;Completed",$H$2:$H79,"&lt;&gt;Cancelled"),"")</f>
        <v/>
      </c>
      <c r="Q79" s="78" t="str">
        <f>IFERROR(INDEX($B$2:$B$1500,MATCH(ROWS($Q$2:Q79),$P$2:$P$1500,0)),"")</f>
        <v/>
      </c>
    </row>
    <row r="80" spans="1:17" ht="15" customHeight="1" x14ac:dyDescent="0.25">
      <c r="A80" s="77"/>
      <c r="B80" s="174" t="str">
        <f t="shared" si="3"/>
        <v/>
      </c>
      <c r="C80" s="79"/>
      <c r="D80" s="80"/>
      <c r="E80" s="79"/>
      <c r="F80" s="81"/>
      <c r="G80" s="77"/>
      <c r="H80" s="174" t="str">
        <f>IF($B80="","",IF(N($I80)&gt;=100,"Completed",IF(COUNTIF('Work report'!$V$2:$V$1500,$B80)=0,"Not started",IF(OR(LEFT(UPPER(TRIM($K80)),8)="BLOCKED:",LEFT(UPPER(TRIM($K80)),8)="WAITING:"),"Blocked",IF(N($I80)&gt;0,"In progress","Not started")))))</f>
        <v/>
      </c>
      <c r="I80" s="175" t="str">
        <f t="array" ref="I80">IF($B80="","",IFERROR(LOOKUP(2,1/('Work report'!$V$2:$V$1500=$B80),'Work report'!$J$2:$J$1500)*100,0))</f>
        <v/>
      </c>
      <c r="J80" s="176" t="str">
        <f t="array" ref="J80">IF($B80="","",IFERROR(LOOKUP(2,1/('Work report'!$V$2:$V$1500=$B80),'Work report'!$A$2:$A$1500),""))</f>
        <v/>
      </c>
      <c r="K80" s="177" t="str">
        <f t="array" ref="K80">IF($B80="","",IFERROR(LOOKUP(2,1/('Work report'!$V$2:$V$1500=$B80),'Work report'!$P$2:$P$1500),""))</f>
        <v/>
      </c>
      <c r="L80" s="178" t="str">
        <f>IF($B80="","",SUMIFS('Work report'!$G$2:$G$1500,'Work report'!$V$2:$V$1500,$B80))</f>
        <v/>
      </c>
      <c r="M80" s="176" t="str">
        <f t="shared" si="4"/>
        <v/>
      </c>
      <c r="N80" s="174" t="str">
        <f t="shared" ca="1" si="5"/>
        <v/>
      </c>
      <c r="O80" s="78">
        <v>79</v>
      </c>
      <c r="P80" s="78" t="str">
        <f>IF(AND($B80&lt;&gt;"",$H80&lt;&gt;"Completed",$H80&lt;&gt;"Cancelled"),COUNTIFS($B$2:$B80,"&lt;&gt;",$H$2:$H80,"&lt;&gt;Completed",$H$2:$H80,"&lt;&gt;Cancelled"),"")</f>
        <v/>
      </c>
      <c r="Q80" s="78" t="str">
        <f>IFERROR(INDEX($B$2:$B$1500,MATCH(ROWS($Q$2:Q80),$P$2:$P$1500,0)),"")</f>
        <v/>
      </c>
    </row>
    <row r="81" spans="1:17" ht="15" customHeight="1" x14ac:dyDescent="0.25">
      <c r="A81" s="77"/>
      <c r="B81" s="174" t="str">
        <f t="shared" si="3"/>
        <v/>
      </c>
      <c r="C81" s="79"/>
      <c r="D81" s="80"/>
      <c r="E81" s="79"/>
      <c r="F81" s="81"/>
      <c r="G81" s="77"/>
      <c r="H81" s="174" t="str">
        <f>IF($B81="","",IF(N($I81)&gt;=100,"Completed",IF(COUNTIF('Work report'!$V$2:$V$1500,$B81)=0,"Not started",IF(OR(LEFT(UPPER(TRIM($K81)),8)="BLOCKED:",LEFT(UPPER(TRIM($K81)),8)="WAITING:"),"Blocked",IF(N($I81)&gt;0,"In progress","Not started")))))</f>
        <v/>
      </c>
      <c r="I81" s="175" t="str">
        <f t="array" ref="I81">IF($B81="","",IFERROR(LOOKUP(2,1/('Work report'!$V$2:$V$1500=$B81),'Work report'!$J$2:$J$1500)*100,0))</f>
        <v/>
      </c>
      <c r="J81" s="176" t="str">
        <f t="array" ref="J81">IF($B81="","",IFERROR(LOOKUP(2,1/('Work report'!$V$2:$V$1500=$B81),'Work report'!$A$2:$A$1500),""))</f>
        <v/>
      </c>
      <c r="K81" s="177" t="str">
        <f t="array" ref="K81">IF($B81="","",IFERROR(LOOKUP(2,1/('Work report'!$V$2:$V$1500=$B81),'Work report'!$P$2:$P$1500),""))</f>
        <v/>
      </c>
      <c r="L81" s="178" t="str">
        <f>IF($B81="","",SUMIFS('Work report'!$G$2:$G$1500,'Work report'!$V$2:$V$1500,$B81))</f>
        <v/>
      </c>
      <c r="M81" s="176" t="str">
        <f t="shared" si="4"/>
        <v/>
      </c>
      <c r="N81" s="174" t="str">
        <f t="shared" ca="1" si="5"/>
        <v/>
      </c>
      <c r="O81" s="78">
        <v>80</v>
      </c>
      <c r="P81" s="78" t="str">
        <f>IF(AND($B81&lt;&gt;"",$H81&lt;&gt;"Completed",$H81&lt;&gt;"Cancelled"),COUNTIFS($B$2:$B81,"&lt;&gt;",$H$2:$H81,"&lt;&gt;Completed",$H$2:$H81,"&lt;&gt;Cancelled"),"")</f>
        <v/>
      </c>
      <c r="Q81" s="78" t="str">
        <f>IFERROR(INDEX($B$2:$B$1500,MATCH(ROWS($Q$2:Q81),$P$2:$P$1500,0)),"")</f>
        <v/>
      </c>
    </row>
    <row r="82" spans="1:17" ht="15" customHeight="1" x14ac:dyDescent="0.25">
      <c r="A82" s="77"/>
      <c r="B82" s="174" t="str">
        <f t="shared" si="3"/>
        <v/>
      </c>
      <c r="C82" s="79"/>
      <c r="D82" s="80"/>
      <c r="E82" s="79"/>
      <c r="F82" s="81"/>
      <c r="G82" s="77"/>
      <c r="H82" s="174" t="str">
        <f>IF($B82="","",IF(N($I82)&gt;=100,"Completed",IF(COUNTIF('Work report'!$V$2:$V$1500,$B82)=0,"Not started",IF(OR(LEFT(UPPER(TRIM($K82)),8)="BLOCKED:",LEFT(UPPER(TRIM($K82)),8)="WAITING:"),"Blocked",IF(N($I82)&gt;0,"In progress","Not started")))))</f>
        <v/>
      </c>
      <c r="I82" s="175" t="str">
        <f t="array" ref="I82">IF($B82="","",IFERROR(LOOKUP(2,1/('Work report'!$V$2:$V$1500=$B82),'Work report'!$J$2:$J$1500)*100,0))</f>
        <v/>
      </c>
      <c r="J82" s="176" t="str">
        <f t="array" ref="J82">IF($B82="","",IFERROR(LOOKUP(2,1/('Work report'!$V$2:$V$1500=$B82),'Work report'!$A$2:$A$1500),""))</f>
        <v/>
      </c>
      <c r="K82" s="177" t="str">
        <f t="array" ref="K82">IF($B82="","",IFERROR(LOOKUP(2,1/('Work report'!$V$2:$V$1500=$B82),'Work report'!$P$2:$P$1500),""))</f>
        <v/>
      </c>
      <c r="L82" s="178" t="str">
        <f>IF($B82="","",SUMIFS('Work report'!$G$2:$G$1500,'Work report'!$V$2:$V$1500,$B82))</f>
        <v/>
      </c>
      <c r="M82" s="176" t="str">
        <f t="shared" si="4"/>
        <v/>
      </c>
      <c r="N82" s="174" t="str">
        <f t="shared" ca="1" si="5"/>
        <v/>
      </c>
      <c r="O82" s="78">
        <v>81</v>
      </c>
      <c r="P82" s="78" t="str">
        <f>IF(AND($B82&lt;&gt;"",$H82&lt;&gt;"Completed",$H82&lt;&gt;"Cancelled"),COUNTIFS($B$2:$B82,"&lt;&gt;",$H$2:$H82,"&lt;&gt;Completed",$H$2:$H82,"&lt;&gt;Cancelled"),"")</f>
        <v/>
      </c>
      <c r="Q82" s="78" t="str">
        <f>IFERROR(INDEX($B$2:$B$1500,MATCH(ROWS($Q$2:Q82),$P$2:$P$1500,0)),"")</f>
        <v/>
      </c>
    </row>
    <row r="83" spans="1:17" ht="15" customHeight="1" x14ac:dyDescent="0.25">
      <c r="A83" s="77"/>
      <c r="B83" s="174" t="str">
        <f t="shared" si="3"/>
        <v/>
      </c>
      <c r="C83" s="79"/>
      <c r="D83" s="80"/>
      <c r="E83" s="79"/>
      <c r="F83" s="81"/>
      <c r="G83" s="77"/>
      <c r="H83" s="174" t="str">
        <f>IF($B83="","",IF(N($I83)&gt;=100,"Completed",IF(COUNTIF('Work report'!$V$2:$V$1500,$B83)=0,"Not started",IF(OR(LEFT(UPPER(TRIM($K83)),8)="BLOCKED:",LEFT(UPPER(TRIM($K83)),8)="WAITING:"),"Blocked",IF(N($I83)&gt;0,"In progress","Not started")))))</f>
        <v/>
      </c>
      <c r="I83" s="175" t="str">
        <f t="array" ref="I83">IF($B83="","",IFERROR(LOOKUP(2,1/('Work report'!$V$2:$V$1500=$B83),'Work report'!$J$2:$J$1500)*100,0))</f>
        <v/>
      </c>
      <c r="J83" s="176" t="str">
        <f t="array" ref="J83">IF($B83="","",IFERROR(LOOKUP(2,1/('Work report'!$V$2:$V$1500=$B83),'Work report'!$A$2:$A$1500),""))</f>
        <v/>
      </c>
      <c r="K83" s="177" t="str">
        <f t="array" ref="K83">IF($B83="","",IFERROR(LOOKUP(2,1/('Work report'!$V$2:$V$1500=$B83),'Work report'!$P$2:$P$1500),""))</f>
        <v/>
      </c>
      <c r="L83" s="178" t="str">
        <f>IF($B83="","",SUMIFS('Work report'!$G$2:$G$1500,'Work report'!$V$2:$V$1500,$B83))</f>
        <v/>
      </c>
      <c r="M83" s="176" t="str">
        <f t="shared" si="4"/>
        <v/>
      </c>
      <c r="N83" s="174" t="str">
        <f t="shared" ca="1" si="5"/>
        <v/>
      </c>
      <c r="O83" s="78">
        <v>82</v>
      </c>
      <c r="P83" s="78" t="str">
        <f>IF(AND($B83&lt;&gt;"",$H83&lt;&gt;"Completed",$H83&lt;&gt;"Cancelled"),COUNTIFS($B$2:$B83,"&lt;&gt;",$H$2:$H83,"&lt;&gt;Completed",$H$2:$H83,"&lt;&gt;Cancelled"),"")</f>
        <v/>
      </c>
      <c r="Q83" s="78" t="str">
        <f>IFERROR(INDEX($B$2:$B$1500,MATCH(ROWS($Q$2:Q83),$P$2:$P$1500,0)),"")</f>
        <v/>
      </c>
    </row>
    <row r="84" spans="1:17" ht="15" customHeight="1" x14ac:dyDescent="0.25">
      <c r="A84" s="77"/>
      <c r="B84" s="174" t="str">
        <f t="shared" si="3"/>
        <v/>
      </c>
      <c r="C84" s="79"/>
      <c r="D84" s="80"/>
      <c r="E84" s="79"/>
      <c r="F84" s="81"/>
      <c r="G84" s="77"/>
      <c r="H84" s="174" t="str">
        <f>IF($B84="","",IF(N($I84)&gt;=100,"Completed",IF(COUNTIF('Work report'!$V$2:$V$1500,$B84)=0,"Not started",IF(OR(LEFT(UPPER(TRIM($K84)),8)="BLOCKED:",LEFT(UPPER(TRIM($K84)),8)="WAITING:"),"Blocked",IF(N($I84)&gt;0,"In progress","Not started")))))</f>
        <v/>
      </c>
      <c r="I84" s="175" t="str">
        <f t="array" ref="I84">IF($B84="","",IFERROR(LOOKUP(2,1/('Work report'!$V$2:$V$1500=$B84),'Work report'!$J$2:$J$1500)*100,0))</f>
        <v/>
      </c>
      <c r="J84" s="176" t="str">
        <f t="array" ref="J84">IF($B84="","",IFERROR(LOOKUP(2,1/('Work report'!$V$2:$V$1500=$B84),'Work report'!$A$2:$A$1500),""))</f>
        <v/>
      </c>
      <c r="K84" s="177" t="str">
        <f t="array" ref="K84">IF($B84="","",IFERROR(LOOKUP(2,1/('Work report'!$V$2:$V$1500=$B84),'Work report'!$P$2:$P$1500),""))</f>
        <v/>
      </c>
      <c r="L84" s="178" t="str">
        <f>IF($B84="","",SUMIFS('Work report'!$G$2:$G$1500,'Work report'!$V$2:$V$1500,$B84))</f>
        <v/>
      </c>
      <c r="M84" s="176" t="str">
        <f t="shared" si="4"/>
        <v/>
      </c>
      <c r="N84" s="174" t="str">
        <f t="shared" ca="1" si="5"/>
        <v/>
      </c>
      <c r="O84" s="78">
        <v>83</v>
      </c>
      <c r="P84" s="78" t="str">
        <f>IF(AND($B84&lt;&gt;"",$H84&lt;&gt;"Completed",$H84&lt;&gt;"Cancelled"),COUNTIFS($B$2:$B84,"&lt;&gt;",$H$2:$H84,"&lt;&gt;Completed",$H$2:$H84,"&lt;&gt;Cancelled"),"")</f>
        <v/>
      </c>
      <c r="Q84" s="78" t="str">
        <f>IFERROR(INDEX($B$2:$B$1500,MATCH(ROWS($Q$2:Q84),$P$2:$P$1500,0)),"")</f>
        <v/>
      </c>
    </row>
    <row r="85" spans="1:17" ht="15" customHeight="1" x14ac:dyDescent="0.25">
      <c r="A85" s="77"/>
      <c r="B85" s="174" t="str">
        <f t="shared" si="3"/>
        <v/>
      </c>
      <c r="C85" s="79"/>
      <c r="D85" s="80"/>
      <c r="E85" s="79"/>
      <c r="F85" s="81"/>
      <c r="G85" s="77"/>
      <c r="H85" s="174" t="str">
        <f>IF($B85="","",IF(N($I85)&gt;=100,"Completed",IF(COUNTIF('Work report'!$V$2:$V$1500,$B85)=0,"Not started",IF(OR(LEFT(UPPER(TRIM($K85)),8)="BLOCKED:",LEFT(UPPER(TRIM($K85)),8)="WAITING:"),"Blocked",IF(N($I85)&gt;0,"In progress","Not started")))))</f>
        <v/>
      </c>
      <c r="I85" s="175" t="str">
        <f t="array" ref="I85">IF($B85="","",IFERROR(LOOKUP(2,1/('Work report'!$V$2:$V$1500=$B85),'Work report'!$J$2:$J$1500)*100,0))</f>
        <v/>
      </c>
      <c r="J85" s="176" t="str">
        <f t="array" ref="J85">IF($B85="","",IFERROR(LOOKUP(2,1/('Work report'!$V$2:$V$1500=$B85),'Work report'!$A$2:$A$1500),""))</f>
        <v/>
      </c>
      <c r="K85" s="177" t="str">
        <f t="array" ref="K85">IF($B85="","",IFERROR(LOOKUP(2,1/('Work report'!$V$2:$V$1500=$B85),'Work report'!$P$2:$P$1500),""))</f>
        <v/>
      </c>
      <c r="L85" s="178" t="str">
        <f>IF($B85="","",SUMIFS('Work report'!$G$2:$G$1500,'Work report'!$V$2:$V$1500,$B85))</f>
        <v/>
      </c>
      <c r="M85" s="176" t="str">
        <f t="shared" si="4"/>
        <v/>
      </c>
      <c r="N85" s="174" t="str">
        <f t="shared" ca="1" si="5"/>
        <v/>
      </c>
      <c r="O85" s="78">
        <v>84</v>
      </c>
      <c r="P85" s="78" t="str">
        <f>IF(AND($B85&lt;&gt;"",$H85&lt;&gt;"Completed",$H85&lt;&gt;"Cancelled"),COUNTIFS($B$2:$B85,"&lt;&gt;",$H$2:$H85,"&lt;&gt;Completed",$H$2:$H85,"&lt;&gt;Cancelled"),"")</f>
        <v/>
      </c>
      <c r="Q85" s="78" t="str">
        <f>IFERROR(INDEX($B$2:$B$1500,MATCH(ROWS($Q$2:Q85),$P$2:$P$1500,0)),"")</f>
        <v/>
      </c>
    </row>
    <row r="86" spans="1:17" ht="15" customHeight="1" x14ac:dyDescent="0.25">
      <c r="A86" s="77"/>
      <c r="B86" s="174" t="str">
        <f t="shared" si="3"/>
        <v/>
      </c>
      <c r="C86" s="79"/>
      <c r="D86" s="80"/>
      <c r="E86" s="79"/>
      <c r="F86" s="81"/>
      <c r="G86" s="77"/>
      <c r="H86" s="174" t="str">
        <f>IF($B86="","",IF(N($I86)&gt;=100,"Completed",IF(COUNTIF('Work report'!$V$2:$V$1500,$B86)=0,"Not started",IF(OR(LEFT(UPPER(TRIM($K86)),8)="BLOCKED:",LEFT(UPPER(TRIM($K86)),8)="WAITING:"),"Blocked",IF(N($I86)&gt;0,"In progress","Not started")))))</f>
        <v/>
      </c>
      <c r="I86" s="175" t="str">
        <f t="array" ref="I86">IF($B86="","",IFERROR(LOOKUP(2,1/('Work report'!$V$2:$V$1500=$B86),'Work report'!$J$2:$J$1500)*100,0))</f>
        <v/>
      </c>
      <c r="J86" s="176" t="str">
        <f t="array" ref="J86">IF($B86="","",IFERROR(LOOKUP(2,1/('Work report'!$V$2:$V$1500=$B86),'Work report'!$A$2:$A$1500),""))</f>
        <v/>
      </c>
      <c r="K86" s="177" t="str">
        <f t="array" ref="K86">IF($B86="","",IFERROR(LOOKUP(2,1/('Work report'!$V$2:$V$1500=$B86),'Work report'!$P$2:$P$1500),""))</f>
        <v/>
      </c>
      <c r="L86" s="178" t="str">
        <f>IF($B86="","",SUMIFS('Work report'!$G$2:$G$1500,'Work report'!$V$2:$V$1500,$B86))</f>
        <v/>
      </c>
      <c r="M86" s="176" t="str">
        <f t="shared" si="4"/>
        <v/>
      </c>
      <c r="N86" s="174" t="str">
        <f t="shared" ca="1" si="5"/>
        <v/>
      </c>
      <c r="O86" s="78">
        <v>85</v>
      </c>
      <c r="P86" s="78" t="str">
        <f>IF(AND($B86&lt;&gt;"",$H86&lt;&gt;"Completed",$H86&lt;&gt;"Cancelled"),COUNTIFS($B$2:$B86,"&lt;&gt;",$H$2:$H86,"&lt;&gt;Completed",$H$2:$H86,"&lt;&gt;Cancelled"),"")</f>
        <v/>
      </c>
      <c r="Q86" s="78" t="str">
        <f>IFERROR(INDEX($B$2:$B$1500,MATCH(ROWS($Q$2:Q86),$P$2:$P$1500,0)),"")</f>
        <v/>
      </c>
    </row>
    <row r="87" spans="1:17" ht="15" customHeight="1" x14ac:dyDescent="0.25">
      <c r="A87" s="77"/>
      <c r="B87" s="174" t="str">
        <f t="shared" si="3"/>
        <v/>
      </c>
      <c r="C87" s="79"/>
      <c r="D87" s="80"/>
      <c r="E87" s="79"/>
      <c r="F87" s="81"/>
      <c r="G87" s="77"/>
      <c r="H87" s="174" t="str">
        <f>IF($B87="","",IF(N($I87)&gt;=100,"Completed",IF(COUNTIF('Work report'!$V$2:$V$1500,$B87)=0,"Not started",IF(OR(LEFT(UPPER(TRIM($K87)),8)="BLOCKED:",LEFT(UPPER(TRIM($K87)),8)="WAITING:"),"Blocked",IF(N($I87)&gt;0,"In progress","Not started")))))</f>
        <v/>
      </c>
      <c r="I87" s="175" t="str">
        <f t="array" ref="I87">IF($B87="","",IFERROR(LOOKUP(2,1/('Work report'!$V$2:$V$1500=$B87),'Work report'!$J$2:$J$1500)*100,0))</f>
        <v/>
      </c>
      <c r="J87" s="176" t="str">
        <f t="array" ref="J87">IF($B87="","",IFERROR(LOOKUP(2,1/('Work report'!$V$2:$V$1500=$B87),'Work report'!$A$2:$A$1500),""))</f>
        <v/>
      </c>
      <c r="K87" s="177" t="str">
        <f t="array" ref="K87">IF($B87="","",IFERROR(LOOKUP(2,1/('Work report'!$V$2:$V$1500=$B87),'Work report'!$P$2:$P$1500),""))</f>
        <v/>
      </c>
      <c r="L87" s="178" t="str">
        <f>IF($B87="","",SUMIFS('Work report'!$G$2:$G$1500,'Work report'!$V$2:$V$1500,$B87))</f>
        <v/>
      </c>
      <c r="M87" s="176" t="str">
        <f t="shared" si="4"/>
        <v/>
      </c>
      <c r="N87" s="174" t="str">
        <f t="shared" ca="1" si="5"/>
        <v/>
      </c>
      <c r="O87" s="78">
        <v>86</v>
      </c>
      <c r="P87" s="78" t="str">
        <f>IF(AND($B87&lt;&gt;"",$H87&lt;&gt;"Completed",$H87&lt;&gt;"Cancelled"),COUNTIFS($B$2:$B87,"&lt;&gt;",$H$2:$H87,"&lt;&gt;Completed",$H$2:$H87,"&lt;&gt;Cancelled"),"")</f>
        <v/>
      </c>
      <c r="Q87" s="78" t="str">
        <f>IFERROR(INDEX($B$2:$B$1500,MATCH(ROWS($Q$2:Q87),$P$2:$P$1500,0)),"")</f>
        <v/>
      </c>
    </row>
    <row r="88" spans="1:17" ht="15" customHeight="1" x14ac:dyDescent="0.25">
      <c r="A88" s="77"/>
      <c r="B88" s="174" t="str">
        <f t="shared" si="3"/>
        <v/>
      </c>
      <c r="C88" s="79"/>
      <c r="D88" s="80"/>
      <c r="E88" s="79"/>
      <c r="F88" s="81"/>
      <c r="G88" s="77"/>
      <c r="H88" s="174" t="str">
        <f>IF($B88="","",IF(N($I88)&gt;=100,"Completed",IF(COUNTIF('Work report'!$V$2:$V$1500,$B88)=0,"Not started",IF(OR(LEFT(UPPER(TRIM($K88)),8)="BLOCKED:",LEFT(UPPER(TRIM($K88)),8)="WAITING:"),"Blocked",IF(N($I88)&gt;0,"In progress","Not started")))))</f>
        <v/>
      </c>
      <c r="I88" s="175" t="str">
        <f t="array" ref="I88">IF($B88="","",IFERROR(LOOKUP(2,1/('Work report'!$V$2:$V$1500=$B88),'Work report'!$J$2:$J$1500)*100,0))</f>
        <v/>
      </c>
      <c r="J88" s="176" t="str">
        <f t="array" ref="J88">IF($B88="","",IFERROR(LOOKUP(2,1/('Work report'!$V$2:$V$1500=$B88),'Work report'!$A$2:$A$1500),""))</f>
        <v/>
      </c>
      <c r="K88" s="177" t="str">
        <f t="array" ref="K88">IF($B88="","",IFERROR(LOOKUP(2,1/('Work report'!$V$2:$V$1500=$B88),'Work report'!$P$2:$P$1500),""))</f>
        <v/>
      </c>
      <c r="L88" s="178" t="str">
        <f>IF($B88="","",SUMIFS('Work report'!$G$2:$G$1500,'Work report'!$V$2:$V$1500,$B88))</f>
        <v/>
      </c>
      <c r="M88" s="176" t="str">
        <f t="shared" si="4"/>
        <v/>
      </c>
      <c r="N88" s="174" t="str">
        <f t="shared" ca="1" si="5"/>
        <v/>
      </c>
      <c r="O88" s="78">
        <v>87</v>
      </c>
      <c r="P88" s="78" t="str">
        <f>IF(AND($B88&lt;&gt;"",$H88&lt;&gt;"Completed",$H88&lt;&gt;"Cancelled"),COUNTIFS($B$2:$B88,"&lt;&gt;",$H$2:$H88,"&lt;&gt;Completed",$H$2:$H88,"&lt;&gt;Cancelled"),"")</f>
        <v/>
      </c>
      <c r="Q88" s="78" t="str">
        <f>IFERROR(INDEX($B$2:$B$1500,MATCH(ROWS($Q$2:Q88),$P$2:$P$1500,0)),"")</f>
        <v/>
      </c>
    </row>
    <row r="89" spans="1:17" ht="15" customHeight="1" x14ac:dyDescent="0.25">
      <c r="A89" s="77"/>
      <c r="B89" s="174" t="str">
        <f t="shared" si="3"/>
        <v/>
      </c>
      <c r="C89" s="79"/>
      <c r="D89" s="80"/>
      <c r="E89" s="79"/>
      <c r="F89" s="81"/>
      <c r="G89" s="77"/>
      <c r="H89" s="174" t="str">
        <f>IF($B89="","",IF(N($I89)&gt;=100,"Completed",IF(COUNTIF('Work report'!$V$2:$V$1500,$B89)=0,"Not started",IF(OR(LEFT(UPPER(TRIM($K89)),8)="BLOCKED:",LEFT(UPPER(TRIM($K89)),8)="WAITING:"),"Blocked",IF(N($I89)&gt;0,"In progress","Not started")))))</f>
        <v/>
      </c>
      <c r="I89" s="175" t="str">
        <f t="array" ref="I89">IF($B89="","",IFERROR(LOOKUP(2,1/('Work report'!$V$2:$V$1500=$B89),'Work report'!$J$2:$J$1500)*100,0))</f>
        <v/>
      </c>
      <c r="J89" s="176" t="str">
        <f t="array" ref="J89">IF($B89="","",IFERROR(LOOKUP(2,1/('Work report'!$V$2:$V$1500=$B89),'Work report'!$A$2:$A$1500),""))</f>
        <v/>
      </c>
      <c r="K89" s="177" t="str">
        <f t="array" ref="K89">IF($B89="","",IFERROR(LOOKUP(2,1/('Work report'!$V$2:$V$1500=$B89),'Work report'!$P$2:$P$1500),""))</f>
        <v/>
      </c>
      <c r="L89" s="178" t="str">
        <f>IF($B89="","",SUMIFS('Work report'!$G$2:$G$1500,'Work report'!$V$2:$V$1500,$B89))</f>
        <v/>
      </c>
      <c r="M89" s="176" t="str">
        <f t="shared" si="4"/>
        <v/>
      </c>
      <c r="N89" s="174" t="str">
        <f t="shared" ca="1" si="5"/>
        <v/>
      </c>
      <c r="O89" s="78">
        <v>88</v>
      </c>
      <c r="P89" s="78" t="str">
        <f>IF(AND($B89&lt;&gt;"",$H89&lt;&gt;"Completed",$H89&lt;&gt;"Cancelled"),COUNTIFS($B$2:$B89,"&lt;&gt;",$H$2:$H89,"&lt;&gt;Completed",$H$2:$H89,"&lt;&gt;Cancelled"),"")</f>
        <v/>
      </c>
      <c r="Q89" s="78" t="str">
        <f>IFERROR(INDEX($B$2:$B$1500,MATCH(ROWS($Q$2:Q89),$P$2:$P$1500,0)),"")</f>
        <v/>
      </c>
    </row>
    <row r="90" spans="1:17" ht="15" customHeight="1" x14ac:dyDescent="0.25">
      <c r="A90" s="77"/>
      <c r="B90" s="174" t="str">
        <f t="shared" si="3"/>
        <v/>
      </c>
      <c r="C90" s="79"/>
      <c r="D90" s="80"/>
      <c r="E90" s="79"/>
      <c r="F90" s="81"/>
      <c r="G90" s="77"/>
      <c r="H90" s="174" t="str">
        <f>IF($B90="","",IF(N($I90)&gt;=100,"Completed",IF(COUNTIF('Work report'!$V$2:$V$1500,$B90)=0,"Not started",IF(OR(LEFT(UPPER(TRIM($K90)),8)="BLOCKED:",LEFT(UPPER(TRIM($K90)),8)="WAITING:"),"Blocked",IF(N($I90)&gt;0,"In progress","Not started")))))</f>
        <v/>
      </c>
      <c r="I90" s="175" t="str">
        <f t="array" ref="I90">IF($B90="","",IFERROR(LOOKUP(2,1/('Work report'!$V$2:$V$1500=$B90),'Work report'!$J$2:$J$1500)*100,0))</f>
        <v/>
      </c>
      <c r="J90" s="176" t="str">
        <f t="array" ref="J90">IF($B90="","",IFERROR(LOOKUP(2,1/('Work report'!$V$2:$V$1500=$B90),'Work report'!$A$2:$A$1500),""))</f>
        <v/>
      </c>
      <c r="K90" s="177" t="str">
        <f t="array" ref="K90">IF($B90="","",IFERROR(LOOKUP(2,1/('Work report'!$V$2:$V$1500=$B90),'Work report'!$P$2:$P$1500),""))</f>
        <v/>
      </c>
      <c r="L90" s="178" t="str">
        <f>IF($B90="","",SUMIFS('Work report'!$G$2:$G$1500,'Work report'!$V$2:$V$1500,$B90))</f>
        <v/>
      </c>
      <c r="M90" s="176" t="str">
        <f t="shared" si="4"/>
        <v/>
      </c>
      <c r="N90" s="174" t="str">
        <f t="shared" ca="1" si="5"/>
        <v/>
      </c>
      <c r="O90" s="78">
        <v>89</v>
      </c>
      <c r="P90" s="78" t="str">
        <f>IF(AND($B90&lt;&gt;"",$H90&lt;&gt;"Completed",$H90&lt;&gt;"Cancelled"),COUNTIFS($B$2:$B90,"&lt;&gt;",$H$2:$H90,"&lt;&gt;Completed",$H$2:$H90,"&lt;&gt;Cancelled"),"")</f>
        <v/>
      </c>
      <c r="Q90" s="78" t="str">
        <f>IFERROR(INDEX($B$2:$B$1500,MATCH(ROWS($Q$2:Q90),$P$2:$P$1500,0)),"")</f>
        <v/>
      </c>
    </row>
    <row r="91" spans="1:17" ht="15" customHeight="1" x14ac:dyDescent="0.25">
      <c r="A91" s="77"/>
      <c r="B91" s="174" t="str">
        <f t="shared" si="3"/>
        <v/>
      </c>
      <c r="C91" s="79"/>
      <c r="D91" s="80"/>
      <c r="E91" s="79"/>
      <c r="F91" s="81"/>
      <c r="G91" s="77"/>
      <c r="H91" s="174" t="str">
        <f>IF($B91="","",IF(N($I91)&gt;=100,"Completed",IF(COUNTIF('Work report'!$V$2:$V$1500,$B91)=0,"Not started",IF(OR(LEFT(UPPER(TRIM($K91)),8)="BLOCKED:",LEFT(UPPER(TRIM($K91)),8)="WAITING:"),"Blocked",IF(N($I91)&gt;0,"In progress","Not started")))))</f>
        <v/>
      </c>
      <c r="I91" s="175" t="str">
        <f t="array" ref="I91">IF($B91="","",IFERROR(LOOKUP(2,1/('Work report'!$V$2:$V$1500=$B91),'Work report'!$J$2:$J$1500)*100,0))</f>
        <v/>
      </c>
      <c r="J91" s="176" t="str">
        <f t="array" ref="J91">IF($B91="","",IFERROR(LOOKUP(2,1/('Work report'!$V$2:$V$1500=$B91),'Work report'!$A$2:$A$1500),""))</f>
        <v/>
      </c>
      <c r="K91" s="177" t="str">
        <f t="array" ref="K91">IF($B91="","",IFERROR(LOOKUP(2,1/('Work report'!$V$2:$V$1500=$B91),'Work report'!$P$2:$P$1500),""))</f>
        <v/>
      </c>
      <c r="L91" s="178" t="str">
        <f>IF($B91="","",SUMIFS('Work report'!$G$2:$G$1500,'Work report'!$V$2:$V$1500,$B91))</f>
        <v/>
      </c>
      <c r="M91" s="176" t="str">
        <f t="shared" si="4"/>
        <v/>
      </c>
      <c r="N91" s="174" t="str">
        <f t="shared" ca="1" si="5"/>
        <v/>
      </c>
      <c r="O91" s="78">
        <v>90</v>
      </c>
      <c r="P91" s="78" t="str">
        <f>IF(AND($B91&lt;&gt;"",$H91&lt;&gt;"Completed",$H91&lt;&gt;"Cancelled"),COUNTIFS($B$2:$B91,"&lt;&gt;",$H$2:$H91,"&lt;&gt;Completed",$H$2:$H91,"&lt;&gt;Cancelled"),"")</f>
        <v/>
      </c>
      <c r="Q91" s="78" t="str">
        <f>IFERROR(INDEX($B$2:$B$1500,MATCH(ROWS($Q$2:Q91),$P$2:$P$1500,0)),"")</f>
        <v/>
      </c>
    </row>
    <row r="92" spans="1:17" ht="15" customHeight="1" x14ac:dyDescent="0.25">
      <c r="A92" s="77"/>
      <c r="B92" s="174" t="str">
        <f t="shared" si="3"/>
        <v/>
      </c>
      <c r="C92" s="79"/>
      <c r="D92" s="80"/>
      <c r="E92" s="79"/>
      <c r="F92" s="81"/>
      <c r="G92" s="77"/>
      <c r="H92" s="174" t="str">
        <f>IF($B92="","",IF(N($I92)&gt;=100,"Completed",IF(COUNTIF('Work report'!$V$2:$V$1500,$B92)=0,"Not started",IF(OR(LEFT(UPPER(TRIM($K92)),8)="BLOCKED:",LEFT(UPPER(TRIM($K92)),8)="WAITING:"),"Blocked",IF(N($I92)&gt;0,"In progress","Not started")))))</f>
        <v/>
      </c>
      <c r="I92" s="175" t="str">
        <f t="array" ref="I92">IF($B92="","",IFERROR(LOOKUP(2,1/('Work report'!$V$2:$V$1500=$B92),'Work report'!$J$2:$J$1500)*100,0))</f>
        <v/>
      </c>
      <c r="J92" s="176" t="str">
        <f t="array" ref="J92">IF($B92="","",IFERROR(LOOKUP(2,1/('Work report'!$V$2:$V$1500=$B92),'Work report'!$A$2:$A$1500),""))</f>
        <v/>
      </c>
      <c r="K92" s="177" t="str">
        <f t="array" ref="K92">IF($B92="","",IFERROR(LOOKUP(2,1/('Work report'!$V$2:$V$1500=$B92),'Work report'!$P$2:$P$1500),""))</f>
        <v/>
      </c>
      <c r="L92" s="178" t="str">
        <f>IF($B92="","",SUMIFS('Work report'!$G$2:$G$1500,'Work report'!$V$2:$V$1500,$B92))</f>
        <v/>
      </c>
      <c r="M92" s="176" t="str">
        <f t="shared" si="4"/>
        <v/>
      </c>
      <c r="N92" s="174" t="str">
        <f t="shared" ca="1" si="5"/>
        <v/>
      </c>
      <c r="O92" s="78">
        <v>91</v>
      </c>
      <c r="P92" s="78" t="str">
        <f>IF(AND($B92&lt;&gt;"",$H92&lt;&gt;"Completed",$H92&lt;&gt;"Cancelled"),COUNTIFS($B$2:$B92,"&lt;&gt;",$H$2:$H92,"&lt;&gt;Completed",$H$2:$H92,"&lt;&gt;Cancelled"),"")</f>
        <v/>
      </c>
      <c r="Q92" s="78" t="str">
        <f>IFERROR(INDEX($B$2:$B$1500,MATCH(ROWS($Q$2:Q92),$P$2:$P$1500,0)),"")</f>
        <v/>
      </c>
    </row>
    <row r="93" spans="1:17" ht="15" customHeight="1" x14ac:dyDescent="0.25">
      <c r="A93" s="77"/>
      <c r="B93" s="174" t="str">
        <f t="shared" si="3"/>
        <v/>
      </c>
      <c r="C93" s="79"/>
      <c r="D93" s="80"/>
      <c r="E93" s="79"/>
      <c r="F93" s="81"/>
      <c r="G93" s="77"/>
      <c r="H93" s="174" t="str">
        <f>IF($B93="","",IF(N($I93)&gt;=100,"Completed",IF(COUNTIF('Work report'!$V$2:$V$1500,$B93)=0,"Not started",IF(OR(LEFT(UPPER(TRIM($K93)),8)="BLOCKED:",LEFT(UPPER(TRIM($K93)),8)="WAITING:"),"Blocked",IF(N($I93)&gt;0,"In progress","Not started")))))</f>
        <v/>
      </c>
      <c r="I93" s="175" t="str">
        <f t="array" ref="I93">IF($B93="","",IFERROR(LOOKUP(2,1/('Work report'!$V$2:$V$1500=$B93),'Work report'!$J$2:$J$1500)*100,0))</f>
        <v/>
      </c>
      <c r="J93" s="176" t="str">
        <f t="array" ref="J93">IF($B93="","",IFERROR(LOOKUP(2,1/('Work report'!$V$2:$V$1500=$B93),'Work report'!$A$2:$A$1500),""))</f>
        <v/>
      </c>
      <c r="K93" s="177" t="str">
        <f t="array" ref="K93">IF($B93="","",IFERROR(LOOKUP(2,1/('Work report'!$V$2:$V$1500=$B93),'Work report'!$P$2:$P$1500),""))</f>
        <v/>
      </c>
      <c r="L93" s="178" t="str">
        <f>IF($B93="","",SUMIFS('Work report'!$G$2:$G$1500,'Work report'!$V$2:$V$1500,$B93))</f>
        <v/>
      </c>
      <c r="M93" s="176" t="str">
        <f t="shared" si="4"/>
        <v/>
      </c>
      <c r="N93" s="174" t="str">
        <f t="shared" ca="1" si="5"/>
        <v/>
      </c>
      <c r="O93" s="78">
        <v>92</v>
      </c>
      <c r="P93" s="78" t="str">
        <f>IF(AND($B93&lt;&gt;"",$H93&lt;&gt;"Completed",$H93&lt;&gt;"Cancelled"),COUNTIFS($B$2:$B93,"&lt;&gt;",$H$2:$H93,"&lt;&gt;Completed",$H$2:$H93,"&lt;&gt;Cancelled"),"")</f>
        <v/>
      </c>
      <c r="Q93" s="78" t="str">
        <f>IFERROR(INDEX($B$2:$B$1500,MATCH(ROWS($Q$2:Q93),$P$2:$P$1500,0)),"")</f>
        <v/>
      </c>
    </row>
    <row r="94" spans="1:17" ht="15" customHeight="1" x14ac:dyDescent="0.25">
      <c r="A94" s="77"/>
      <c r="B94" s="174" t="str">
        <f t="shared" si="3"/>
        <v/>
      </c>
      <c r="C94" s="79"/>
      <c r="D94" s="80"/>
      <c r="E94" s="79"/>
      <c r="F94" s="81"/>
      <c r="G94" s="77"/>
      <c r="H94" s="174" t="str">
        <f>IF($B94="","",IF(N($I94)&gt;=100,"Completed",IF(COUNTIF('Work report'!$V$2:$V$1500,$B94)=0,"Not started",IF(OR(LEFT(UPPER(TRIM($K94)),8)="BLOCKED:",LEFT(UPPER(TRIM($K94)),8)="WAITING:"),"Blocked",IF(N($I94)&gt;0,"In progress","Not started")))))</f>
        <v/>
      </c>
      <c r="I94" s="175" t="str">
        <f t="array" ref="I94">IF($B94="","",IFERROR(LOOKUP(2,1/('Work report'!$V$2:$V$1500=$B94),'Work report'!$J$2:$J$1500)*100,0))</f>
        <v/>
      </c>
      <c r="J94" s="176" t="str">
        <f t="array" ref="J94">IF($B94="","",IFERROR(LOOKUP(2,1/('Work report'!$V$2:$V$1500=$B94),'Work report'!$A$2:$A$1500),""))</f>
        <v/>
      </c>
      <c r="K94" s="177" t="str">
        <f t="array" ref="K94">IF($B94="","",IFERROR(LOOKUP(2,1/('Work report'!$V$2:$V$1500=$B94),'Work report'!$P$2:$P$1500),""))</f>
        <v/>
      </c>
      <c r="L94" s="178" t="str">
        <f>IF($B94="","",SUMIFS('Work report'!$G$2:$G$1500,'Work report'!$V$2:$V$1500,$B94))</f>
        <v/>
      </c>
      <c r="M94" s="176" t="str">
        <f t="shared" si="4"/>
        <v/>
      </c>
      <c r="N94" s="174" t="str">
        <f t="shared" ca="1" si="5"/>
        <v/>
      </c>
      <c r="O94" s="78">
        <v>93</v>
      </c>
      <c r="P94" s="78" t="str">
        <f>IF(AND($B94&lt;&gt;"",$H94&lt;&gt;"Completed",$H94&lt;&gt;"Cancelled"),COUNTIFS($B$2:$B94,"&lt;&gt;",$H$2:$H94,"&lt;&gt;Completed",$H$2:$H94,"&lt;&gt;Cancelled"),"")</f>
        <v/>
      </c>
      <c r="Q94" s="78" t="str">
        <f>IFERROR(INDEX($B$2:$B$1500,MATCH(ROWS($Q$2:Q94),$P$2:$P$1500,0)),"")</f>
        <v/>
      </c>
    </row>
    <row r="95" spans="1:17" ht="15" customHeight="1" x14ac:dyDescent="0.25">
      <c r="A95" s="77"/>
      <c r="B95" s="174" t="str">
        <f t="shared" si="3"/>
        <v/>
      </c>
      <c r="C95" s="79"/>
      <c r="D95" s="80"/>
      <c r="E95" s="79"/>
      <c r="F95" s="81"/>
      <c r="G95" s="77"/>
      <c r="H95" s="174" t="str">
        <f>IF($B95="","",IF(N($I95)&gt;=100,"Completed",IF(COUNTIF('Work report'!$V$2:$V$1500,$B95)=0,"Not started",IF(OR(LEFT(UPPER(TRIM($K95)),8)="BLOCKED:",LEFT(UPPER(TRIM($K95)),8)="WAITING:"),"Blocked",IF(N($I95)&gt;0,"In progress","Not started")))))</f>
        <v/>
      </c>
      <c r="I95" s="175" t="str">
        <f t="array" ref="I95">IF($B95="","",IFERROR(LOOKUP(2,1/('Work report'!$V$2:$V$1500=$B95),'Work report'!$J$2:$J$1500)*100,0))</f>
        <v/>
      </c>
      <c r="J95" s="176" t="str">
        <f t="array" ref="J95">IF($B95="","",IFERROR(LOOKUP(2,1/('Work report'!$V$2:$V$1500=$B95),'Work report'!$A$2:$A$1500),""))</f>
        <v/>
      </c>
      <c r="K95" s="177" t="str">
        <f t="array" ref="K95">IF($B95="","",IFERROR(LOOKUP(2,1/('Work report'!$V$2:$V$1500=$B95),'Work report'!$P$2:$P$1500),""))</f>
        <v/>
      </c>
      <c r="L95" s="178" t="str">
        <f>IF($B95="","",SUMIFS('Work report'!$G$2:$G$1500,'Work report'!$V$2:$V$1500,$B95))</f>
        <v/>
      </c>
      <c r="M95" s="176" t="str">
        <f t="shared" si="4"/>
        <v/>
      </c>
      <c r="N95" s="174" t="str">
        <f t="shared" ca="1" si="5"/>
        <v/>
      </c>
      <c r="O95" s="78">
        <v>94</v>
      </c>
      <c r="P95" s="78" t="str">
        <f>IF(AND($B95&lt;&gt;"",$H95&lt;&gt;"Completed",$H95&lt;&gt;"Cancelled"),COUNTIFS($B$2:$B95,"&lt;&gt;",$H$2:$H95,"&lt;&gt;Completed",$H$2:$H95,"&lt;&gt;Cancelled"),"")</f>
        <v/>
      </c>
      <c r="Q95" s="78" t="str">
        <f>IFERROR(INDEX($B$2:$B$1500,MATCH(ROWS($Q$2:Q95),$P$2:$P$1500,0)),"")</f>
        <v/>
      </c>
    </row>
    <row r="96" spans="1:17" ht="15" customHeight="1" x14ac:dyDescent="0.25">
      <c r="A96" s="77"/>
      <c r="B96" s="174" t="str">
        <f t="shared" si="3"/>
        <v/>
      </c>
      <c r="C96" s="79"/>
      <c r="D96" s="80"/>
      <c r="E96" s="79"/>
      <c r="F96" s="81"/>
      <c r="G96" s="77"/>
      <c r="H96" s="174" t="str">
        <f>IF($B96="","",IF(N($I96)&gt;=100,"Completed",IF(COUNTIF('Work report'!$V$2:$V$1500,$B96)=0,"Not started",IF(OR(LEFT(UPPER(TRIM($K96)),8)="BLOCKED:",LEFT(UPPER(TRIM($K96)),8)="WAITING:"),"Blocked",IF(N($I96)&gt;0,"In progress","Not started")))))</f>
        <v/>
      </c>
      <c r="I96" s="175" t="str">
        <f t="array" ref="I96">IF($B96="","",IFERROR(LOOKUP(2,1/('Work report'!$V$2:$V$1500=$B96),'Work report'!$J$2:$J$1500)*100,0))</f>
        <v/>
      </c>
      <c r="J96" s="176" t="str">
        <f t="array" ref="J96">IF($B96="","",IFERROR(LOOKUP(2,1/('Work report'!$V$2:$V$1500=$B96),'Work report'!$A$2:$A$1500),""))</f>
        <v/>
      </c>
      <c r="K96" s="177" t="str">
        <f t="array" ref="K96">IF($B96="","",IFERROR(LOOKUP(2,1/('Work report'!$V$2:$V$1500=$B96),'Work report'!$P$2:$P$1500),""))</f>
        <v/>
      </c>
      <c r="L96" s="178" t="str">
        <f>IF($B96="","",SUMIFS('Work report'!$G$2:$G$1500,'Work report'!$V$2:$V$1500,$B96))</f>
        <v/>
      </c>
      <c r="M96" s="176" t="str">
        <f t="shared" si="4"/>
        <v/>
      </c>
      <c r="N96" s="174" t="str">
        <f t="shared" ca="1" si="5"/>
        <v/>
      </c>
      <c r="O96" s="78">
        <v>95</v>
      </c>
      <c r="P96" s="78" t="str">
        <f>IF(AND($B96&lt;&gt;"",$H96&lt;&gt;"Completed",$H96&lt;&gt;"Cancelled"),COUNTIFS($B$2:$B96,"&lt;&gt;",$H$2:$H96,"&lt;&gt;Completed",$H$2:$H96,"&lt;&gt;Cancelled"),"")</f>
        <v/>
      </c>
      <c r="Q96" s="78" t="str">
        <f>IFERROR(INDEX($B$2:$B$1500,MATCH(ROWS($Q$2:Q96),$P$2:$P$1500,0)),"")</f>
        <v/>
      </c>
    </row>
    <row r="97" spans="1:17" ht="15" customHeight="1" x14ac:dyDescent="0.25">
      <c r="A97" s="77"/>
      <c r="B97" s="174" t="str">
        <f t="shared" si="3"/>
        <v/>
      </c>
      <c r="C97" s="79"/>
      <c r="D97" s="80"/>
      <c r="E97" s="79"/>
      <c r="F97" s="81"/>
      <c r="G97" s="77"/>
      <c r="H97" s="174" t="str">
        <f>IF($B97="","",IF(N($I97)&gt;=100,"Completed",IF(COUNTIF('Work report'!$V$2:$V$1500,$B97)=0,"Not started",IF(OR(LEFT(UPPER(TRIM($K97)),8)="BLOCKED:",LEFT(UPPER(TRIM($K97)),8)="WAITING:"),"Blocked",IF(N($I97)&gt;0,"In progress","Not started")))))</f>
        <v/>
      </c>
      <c r="I97" s="175" t="str">
        <f t="array" ref="I97">IF($B97="","",IFERROR(LOOKUP(2,1/('Work report'!$V$2:$V$1500=$B97),'Work report'!$J$2:$J$1500)*100,0))</f>
        <v/>
      </c>
      <c r="J97" s="176" t="str">
        <f t="array" ref="J97">IF($B97="","",IFERROR(LOOKUP(2,1/('Work report'!$V$2:$V$1500=$B97),'Work report'!$A$2:$A$1500),""))</f>
        <v/>
      </c>
      <c r="K97" s="177" t="str">
        <f t="array" ref="K97">IF($B97="","",IFERROR(LOOKUP(2,1/('Work report'!$V$2:$V$1500=$B97),'Work report'!$P$2:$P$1500),""))</f>
        <v/>
      </c>
      <c r="L97" s="178" t="str">
        <f>IF($B97="","",SUMIFS('Work report'!$G$2:$G$1500,'Work report'!$V$2:$V$1500,$B97))</f>
        <v/>
      </c>
      <c r="M97" s="176" t="str">
        <f t="shared" si="4"/>
        <v/>
      </c>
      <c r="N97" s="174" t="str">
        <f t="shared" ca="1" si="5"/>
        <v/>
      </c>
      <c r="O97" s="78">
        <v>96</v>
      </c>
      <c r="P97" s="78" t="str">
        <f>IF(AND($B97&lt;&gt;"",$H97&lt;&gt;"Completed",$H97&lt;&gt;"Cancelled"),COUNTIFS($B$2:$B97,"&lt;&gt;",$H$2:$H97,"&lt;&gt;Completed",$H$2:$H97,"&lt;&gt;Cancelled"),"")</f>
        <v/>
      </c>
      <c r="Q97" s="78" t="str">
        <f>IFERROR(INDEX($B$2:$B$1500,MATCH(ROWS($Q$2:Q97),$P$2:$P$1500,0)),"")</f>
        <v/>
      </c>
    </row>
    <row r="98" spans="1:17" ht="15" customHeight="1" x14ac:dyDescent="0.25">
      <c r="A98" s="77"/>
      <c r="B98" s="174" t="str">
        <f t="shared" si="3"/>
        <v/>
      </c>
      <c r="C98" s="79"/>
      <c r="D98" s="80"/>
      <c r="E98" s="79"/>
      <c r="F98" s="81"/>
      <c r="G98" s="77"/>
      <c r="H98" s="174" t="str">
        <f>IF($B98="","",IF(N($I98)&gt;=100,"Completed",IF(COUNTIF('Work report'!$V$2:$V$1500,$B98)=0,"Not started",IF(OR(LEFT(UPPER(TRIM($K98)),8)="BLOCKED:",LEFT(UPPER(TRIM($K98)),8)="WAITING:"),"Blocked",IF(N($I98)&gt;0,"In progress","Not started")))))</f>
        <v/>
      </c>
      <c r="I98" s="175" t="str">
        <f t="array" ref="I98">IF($B98="","",IFERROR(LOOKUP(2,1/('Work report'!$V$2:$V$1500=$B98),'Work report'!$J$2:$J$1500)*100,0))</f>
        <v/>
      </c>
      <c r="J98" s="176" t="str">
        <f t="array" ref="J98">IF($B98="","",IFERROR(LOOKUP(2,1/('Work report'!$V$2:$V$1500=$B98),'Work report'!$A$2:$A$1500),""))</f>
        <v/>
      </c>
      <c r="K98" s="177" t="str">
        <f t="array" ref="K98">IF($B98="","",IFERROR(LOOKUP(2,1/('Work report'!$V$2:$V$1500=$B98),'Work report'!$P$2:$P$1500),""))</f>
        <v/>
      </c>
      <c r="L98" s="178" t="str">
        <f>IF($B98="","",SUMIFS('Work report'!$G$2:$G$1500,'Work report'!$V$2:$V$1500,$B98))</f>
        <v/>
      </c>
      <c r="M98" s="176" t="str">
        <f t="shared" si="4"/>
        <v/>
      </c>
      <c r="N98" s="174" t="str">
        <f t="shared" ca="1" si="5"/>
        <v/>
      </c>
      <c r="O98" s="78">
        <v>97</v>
      </c>
      <c r="P98" s="78" t="str">
        <f>IF(AND($B98&lt;&gt;"",$H98&lt;&gt;"Completed",$H98&lt;&gt;"Cancelled"),COUNTIFS($B$2:$B98,"&lt;&gt;",$H$2:$H98,"&lt;&gt;Completed",$H$2:$H98,"&lt;&gt;Cancelled"),"")</f>
        <v/>
      </c>
      <c r="Q98" s="78" t="str">
        <f>IFERROR(INDEX($B$2:$B$1500,MATCH(ROWS($Q$2:Q98),$P$2:$P$1500,0)),"")</f>
        <v/>
      </c>
    </row>
    <row r="99" spans="1:17" ht="15" customHeight="1" x14ac:dyDescent="0.25">
      <c r="A99" s="77"/>
      <c r="B99" s="174" t="str">
        <f t="shared" si="3"/>
        <v/>
      </c>
      <c r="C99" s="79"/>
      <c r="D99" s="80"/>
      <c r="E99" s="79"/>
      <c r="F99" s="81"/>
      <c r="G99" s="77"/>
      <c r="H99" s="174" t="str">
        <f>IF($B99="","",IF(N($I99)&gt;=100,"Completed",IF(COUNTIF('Work report'!$V$2:$V$1500,$B99)=0,"Not started",IF(OR(LEFT(UPPER(TRIM($K99)),8)="BLOCKED:",LEFT(UPPER(TRIM($K99)),8)="WAITING:"),"Blocked",IF(N($I99)&gt;0,"In progress","Not started")))))</f>
        <v/>
      </c>
      <c r="I99" s="175" t="str">
        <f t="array" ref="I99">IF($B99="","",IFERROR(LOOKUP(2,1/('Work report'!$V$2:$V$1500=$B99),'Work report'!$J$2:$J$1500)*100,0))</f>
        <v/>
      </c>
      <c r="J99" s="176" t="str">
        <f t="array" ref="J99">IF($B99="","",IFERROR(LOOKUP(2,1/('Work report'!$V$2:$V$1500=$B99),'Work report'!$A$2:$A$1500),""))</f>
        <v/>
      </c>
      <c r="K99" s="177" t="str">
        <f t="array" ref="K99">IF($B99="","",IFERROR(LOOKUP(2,1/('Work report'!$V$2:$V$1500=$B99),'Work report'!$P$2:$P$1500),""))</f>
        <v/>
      </c>
      <c r="L99" s="178" t="str">
        <f>IF($B99="","",SUMIFS('Work report'!$G$2:$G$1500,'Work report'!$V$2:$V$1500,$B99))</f>
        <v/>
      </c>
      <c r="M99" s="176" t="str">
        <f t="shared" si="4"/>
        <v/>
      </c>
      <c r="N99" s="174" t="str">
        <f t="shared" ca="1" si="5"/>
        <v/>
      </c>
      <c r="O99" s="78">
        <v>98</v>
      </c>
      <c r="P99" s="78" t="str">
        <f>IF(AND($B99&lt;&gt;"",$H99&lt;&gt;"Completed",$H99&lt;&gt;"Cancelled"),COUNTIFS($B$2:$B99,"&lt;&gt;",$H$2:$H99,"&lt;&gt;Completed",$H$2:$H99,"&lt;&gt;Cancelled"),"")</f>
        <v/>
      </c>
      <c r="Q99" s="78" t="str">
        <f>IFERROR(INDEX($B$2:$B$1500,MATCH(ROWS($Q$2:Q99),$P$2:$P$1500,0)),"")</f>
        <v/>
      </c>
    </row>
    <row r="100" spans="1:17" ht="15" customHeight="1" x14ac:dyDescent="0.25">
      <c r="A100" s="77"/>
      <c r="B100" s="174" t="str">
        <f t="shared" si="3"/>
        <v/>
      </c>
      <c r="C100" s="79"/>
      <c r="D100" s="80"/>
      <c r="E100" s="79"/>
      <c r="F100" s="81"/>
      <c r="G100" s="77"/>
      <c r="H100" s="174" t="str">
        <f>IF($B100="","",IF(N($I100)&gt;=100,"Completed",IF(COUNTIF('Work report'!$V$2:$V$1500,$B100)=0,"Not started",IF(OR(LEFT(UPPER(TRIM($K100)),8)="BLOCKED:",LEFT(UPPER(TRIM($K100)),8)="WAITING:"),"Blocked",IF(N($I100)&gt;0,"In progress","Not started")))))</f>
        <v/>
      </c>
      <c r="I100" s="175" t="str">
        <f t="array" ref="I100">IF($B100="","",IFERROR(LOOKUP(2,1/('Work report'!$V$2:$V$1500=$B100),'Work report'!$J$2:$J$1500)*100,0))</f>
        <v/>
      </c>
      <c r="J100" s="176" t="str">
        <f t="array" ref="J100">IF($B100="","",IFERROR(LOOKUP(2,1/('Work report'!$V$2:$V$1500=$B100),'Work report'!$A$2:$A$1500),""))</f>
        <v/>
      </c>
      <c r="K100" s="177" t="str">
        <f t="array" ref="K100">IF($B100="","",IFERROR(LOOKUP(2,1/('Work report'!$V$2:$V$1500=$B100),'Work report'!$P$2:$P$1500),""))</f>
        <v/>
      </c>
      <c r="L100" s="178" t="str">
        <f>IF($B100="","",SUMIFS('Work report'!$G$2:$G$1500,'Work report'!$V$2:$V$1500,$B100))</f>
        <v/>
      </c>
      <c r="M100" s="176" t="str">
        <f t="shared" si="4"/>
        <v/>
      </c>
      <c r="N100" s="174" t="str">
        <f t="shared" ca="1" si="5"/>
        <v/>
      </c>
      <c r="O100" s="78">
        <v>99</v>
      </c>
      <c r="P100" s="78" t="str">
        <f>IF(AND($B100&lt;&gt;"",$H100&lt;&gt;"Completed",$H100&lt;&gt;"Cancelled"),COUNTIFS($B$2:$B100,"&lt;&gt;",$H$2:$H100,"&lt;&gt;Completed",$H$2:$H100,"&lt;&gt;Cancelled"),"")</f>
        <v/>
      </c>
      <c r="Q100" s="78" t="str">
        <f>IFERROR(INDEX($B$2:$B$1500,MATCH(ROWS($Q$2:Q100),$P$2:$P$1500,0)),"")</f>
        <v/>
      </c>
    </row>
    <row r="101" spans="1:17" ht="15" customHeight="1" x14ac:dyDescent="0.25">
      <c r="A101" s="77"/>
      <c r="B101" s="174" t="str">
        <f t="shared" si="3"/>
        <v/>
      </c>
      <c r="C101" s="79"/>
      <c r="D101" s="80"/>
      <c r="E101" s="79"/>
      <c r="F101" s="81"/>
      <c r="G101" s="77"/>
      <c r="H101" s="174" t="str">
        <f>IF($B101="","",IF(N($I101)&gt;=100,"Completed",IF(COUNTIF('Work report'!$V$2:$V$1500,$B101)=0,"Not started",IF(OR(LEFT(UPPER(TRIM($K101)),8)="BLOCKED:",LEFT(UPPER(TRIM($K101)),8)="WAITING:"),"Blocked",IF(N($I101)&gt;0,"In progress","Not started")))))</f>
        <v/>
      </c>
      <c r="I101" s="175" t="str">
        <f t="array" ref="I101">IF($B101="","",IFERROR(LOOKUP(2,1/('Work report'!$V$2:$V$1500=$B101),'Work report'!$J$2:$J$1500)*100,0))</f>
        <v/>
      </c>
      <c r="J101" s="176" t="str">
        <f t="array" ref="J101">IF($B101="","",IFERROR(LOOKUP(2,1/('Work report'!$V$2:$V$1500=$B101),'Work report'!$A$2:$A$1500),""))</f>
        <v/>
      </c>
      <c r="K101" s="177" t="str">
        <f t="array" ref="K101">IF($B101="","",IFERROR(LOOKUP(2,1/('Work report'!$V$2:$V$1500=$B101),'Work report'!$P$2:$P$1500),""))</f>
        <v/>
      </c>
      <c r="L101" s="178" t="str">
        <f>IF($B101="","",SUMIFS('Work report'!$G$2:$G$1500,'Work report'!$V$2:$V$1500,$B101))</f>
        <v/>
      </c>
      <c r="M101" s="176" t="str">
        <f t="shared" si="4"/>
        <v/>
      </c>
      <c r="N101" s="174" t="str">
        <f t="shared" ca="1" si="5"/>
        <v/>
      </c>
      <c r="O101" s="78">
        <v>100</v>
      </c>
      <c r="P101" s="78" t="str">
        <f>IF(AND($B101&lt;&gt;"",$H101&lt;&gt;"Completed",$H101&lt;&gt;"Cancelled"),COUNTIFS($B$2:$B101,"&lt;&gt;",$H$2:$H101,"&lt;&gt;Completed",$H$2:$H101,"&lt;&gt;Cancelled"),"")</f>
        <v/>
      </c>
      <c r="Q101" s="78" t="str">
        <f>IFERROR(INDEX($B$2:$B$1500,MATCH(ROWS($Q$2:Q101),$P$2:$P$1500,0)),"")</f>
        <v/>
      </c>
    </row>
    <row r="102" spans="1:17" ht="15" customHeight="1" x14ac:dyDescent="0.25">
      <c r="A102" s="77"/>
      <c r="B102" s="174" t="str">
        <f t="shared" si="3"/>
        <v/>
      </c>
      <c r="C102" s="79"/>
      <c r="D102" s="80"/>
      <c r="E102" s="79"/>
      <c r="F102" s="81"/>
      <c r="G102" s="77"/>
      <c r="H102" s="174" t="str">
        <f>IF($B102="","",IF(N($I102)&gt;=100,"Completed",IF(COUNTIF('Work report'!$V$2:$V$1500,$B102)=0,"Not started",IF(OR(LEFT(UPPER(TRIM($K102)),8)="BLOCKED:",LEFT(UPPER(TRIM($K102)),8)="WAITING:"),"Blocked",IF(N($I102)&gt;0,"In progress","Not started")))))</f>
        <v/>
      </c>
      <c r="I102" s="175" t="str">
        <f t="array" ref="I102">IF($B102="","",IFERROR(LOOKUP(2,1/('Work report'!$V$2:$V$1500=$B102),'Work report'!$J$2:$J$1500)*100,0))</f>
        <v/>
      </c>
      <c r="J102" s="176" t="str">
        <f t="array" ref="J102">IF($B102="","",IFERROR(LOOKUP(2,1/('Work report'!$V$2:$V$1500=$B102),'Work report'!$A$2:$A$1500),""))</f>
        <v/>
      </c>
      <c r="K102" s="177" t="str">
        <f t="array" ref="K102">IF($B102="","",IFERROR(LOOKUP(2,1/('Work report'!$V$2:$V$1500=$B102),'Work report'!$P$2:$P$1500),""))</f>
        <v/>
      </c>
      <c r="L102" s="178" t="str">
        <f>IF($B102="","",SUMIFS('Work report'!$G$2:$G$1500,'Work report'!$V$2:$V$1500,$B102))</f>
        <v/>
      </c>
      <c r="M102" s="176" t="str">
        <f t="shared" si="4"/>
        <v/>
      </c>
      <c r="N102" s="174" t="str">
        <f t="shared" ca="1" si="5"/>
        <v/>
      </c>
      <c r="O102" s="78">
        <v>101</v>
      </c>
      <c r="P102" s="78" t="str">
        <f>IF(AND($B102&lt;&gt;"",$H102&lt;&gt;"Completed",$H102&lt;&gt;"Cancelled"),COUNTIFS($B$2:$B102,"&lt;&gt;",$H$2:$H102,"&lt;&gt;Completed",$H$2:$H102,"&lt;&gt;Cancelled"),"")</f>
        <v/>
      </c>
      <c r="Q102" s="78" t="str">
        <f>IFERROR(INDEX($B$2:$B$1500,MATCH(ROWS($Q$2:Q102),$P$2:$P$1500,0)),"")</f>
        <v/>
      </c>
    </row>
    <row r="103" spans="1:17" ht="15" customHeight="1" x14ac:dyDescent="0.25">
      <c r="A103" s="77"/>
      <c r="B103" s="174" t="str">
        <f t="shared" si="3"/>
        <v/>
      </c>
      <c r="C103" s="79"/>
      <c r="D103" s="80"/>
      <c r="E103" s="79"/>
      <c r="F103" s="81"/>
      <c r="G103" s="77"/>
      <c r="H103" s="174" t="str">
        <f>IF($B103="","",IF(N($I103)&gt;=100,"Completed",IF(COUNTIF('Work report'!$V$2:$V$1500,$B103)=0,"Not started",IF(OR(LEFT(UPPER(TRIM($K103)),8)="BLOCKED:",LEFT(UPPER(TRIM($K103)),8)="WAITING:"),"Blocked",IF(N($I103)&gt;0,"In progress","Not started")))))</f>
        <v/>
      </c>
      <c r="I103" s="175" t="str">
        <f t="array" ref="I103">IF($B103="","",IFERROR(LOOKUP(2,1/('Work report'!$V$2:$V$1500=$B103),'Work report'!$J$2:$J$1500)*100,0))</f>
        <v/>
      </c>
      <c r="J103" s="176" t="str">
        <f t="array" ref="J103">IF($B103="","",IFERROR(LOOKUP(2,1/('Work report'!$V$2:$V$1500=$B103),'Work report'!$A$2:$A$1500),""))</f>
        <v/>
      </c>
      <c r="K103" s="177" t="str">
        <f t="array" ref="K103">IF($B103="","",IFERROR(LOOKUP(2,1/('Work report'!$V$2:$V$1500=$B103),'Work report'!$P$2:$P$1500),""))</f>
        <v/>
      </c>
      <c r="L103" s="178" t="str">
        <f>IF($B103="","",SUMIFS('Work report'!$G$2:$G$1500,'Work report'!$V$2:$V$1500,$B103))</f>
        <v/>
      </c>
      <c r="M103" s="176" t="str">
        <f t="shared" si="4"/>
        <v/>
      </c>
      <c r="N103" s="174" t="str">
        <f t="shared" ca="1" si="5"/>
        <v/>
      </c>
      <c r="O103" s="78">
        <v>102</v>
      </c>
      <c r="P103" s="78" t="str">
        <f>IF(AND($B103&lt;&gt;"",$H103&lt;&gt;"Completed",$H103&lt;&gt;"Cancelled"),COUNTIFS($B$2:$B103,"&lt;&gt;",$H$2:$H103,"&lt;&gt;Completed",$H$2:$H103,"&lt;&gt;Cancelled"),"")</f>
        <v/>
      </c>
      <c r="Q103" s="78" t="str">
        <f>IFERROR(INDEX($B$2:$B$1500,MATCH(ROWS($Q$2:Q103),$P$2:$P$1500,0)),"")</f>
        <v/>
      </c>
    </row>
    <row r="104" spans="1:17" ht="15" customHeight="1" x14ac:dyDescent="0.25">
      <c r="A104" s="77"/>
      <c r="B104" s="174" t="str">
        <f t="shared" si="3"/>
        <v/>
      </c>
      <c r="C104" s="79"/>
      <c r="D104" s="80"/>
      <c r="E104" s="79"/>
      <c r="F104" s="81"/>
      <c r="G104" s="77"/>
      <c r="H104" s="174" t="str">
        <f>IF($B104="","",IF(N($I104)&gt;=100,"Completed",IF(COUNTIF('Work report'!$V$2:$V$1500,$B104)=0,"Not started",IF(OR(LEFT(UPPER(TRIM($K104)),8)="BLOCKED:",LEFT(UPPER(TRIM($K104)),8)="WAITING:"),"Blocked",IF(N($I104)&gt;0,"In progress","Not started")))))</f>
        <v/>
      </c>
      <c r="I104" s="175" t="str">
        <f t="array" ref="I104">IF($B104="","",IFERROR(LOOKUP(2,1/('Work report'!$V$2:$V$1500=$B104),'Work report'!$J$2:$J$1500)*100,0))</f>
        <v/>
      </c>
      <c r="J104" s="176" t="str">
        <f t="array" ref="J104">IF($B104="","",IFERROR(LOOKUP(2,1/('Work report'!$V$2:$V$1500=$B104),'Work report'!$A$2:$A$1500),""))</f>
        <v/>
      </c>
      <c r="K104" s="177" t="str">
        <f t="array" ref="K104">IF($B104="","",IFERROR(LOOKUP(2,1/('Work report'!$V$2:$V$1500=$B104),'Work report'!$P$2:$P$1500),""))</f>
        <v/>
      </c>
      <c r="L104" s="178" t="str">
        <f>IF($B104="","",SUMIFS('Work report'!$G$2:$G$1500,'Work report'!$V$2:$V$1500,$B104))</f>
        <v/>
      </c>
      <c r="M104" s="176" t="str">
        <f t="shared" si="4"/>
        <v/>
      </c>
      <c r="N104" s="174" t="str">
        <f t="shared" ca="1" si="5"/>
        <v/>
      </c>
      <c r="O104" s="78">
        <v>103</v>
      </c>
      <c r="P104" s="78" t="str">
        <f>IF(AND($B104&lt;&gt;"",$H104&lt;&gt;"Completed",$H104&lt;&gt;"Cancelled"),COUNTIFS($B$2:$B104,"&lt;&gt;",$H$2:$H104,"&lt;&gt;Completed",$H$2:$H104,"&lt;&gt;Cancelled"),"")</f>
        <v/>
      </c>
      <c r="Q104" s="78" t="str">
        <f>IFERROR(INDEX($B$2:$B$1500,MATCH(ROWS($Q$2:Q104),$P$2:$P$1500,0)),"")</f>
        <v/>
      </c>
    </row>
    <row r="105" spans="1:17" ht="15" customHeight="1" x14ac:dyDescent="0.25">
      <c r="A105" s="77"/>
      <c r="B105" s="174" t="str">
        <f t="shared" si="3"/>
        <v/>
      </c>
      <c r="C105" s="79"/>
      <c r="D105" s="80"/>
      <c r="E105" s="79"/>
      <c r="F105" s="81"/>
      <c r="G105" s="77"/>
      <c r="H105" s="174" t="str">
        <f>IF($B105="","",IF(N($I105)&gt;=100,"Completed",IF(COUNTIF('Work report'!$V$2:$V$1500,$B105)=0,"Not started",IF(OR(LEFT(UPPER(TRIM($K105)),8)="BLOCKED:",LEFT(UPPER(TRIM($K105)),8)="WAITING:"),"Blocked",IF(N($I105)&gt;0,"In progress","Not started")))))</f>
        <v/>
      </c>
      <c r="I105" s="175" t="str">
        <f t="array" ref="I105">IF($B105="","",IFERROR(LOOKUP(2,1/('Work report'!$V$2:$V$1500=$B105),'Work report'!$J$2:$J$1500)*100,0))</f>
        <v/>
      </c>
      <c r="J105" s="176" t="str">
        <f t="array" ref="J105">IF($B105="","",IFERROR(LOOKUP(2,1/('Work report'!$V$2:$V$1500=$B105),'Work report'!$A$2:$A$1500),""))</f>
        <v/>
      </c>
      <c r="K105" s="177" t="str">
        <f t="array" ref="K105">IF($B105="","",IFERROR(LOOKUP(2,1/('Work report'!$V$2:$V$1500=$B105),'Work report'!$P$2:$P$1500),""))</f>
        <v/>
      </c>
      <c r="L105" s="178" t="str">
        <f>IF($B105="","",SUMIFS('Work report'!$G$2:$G$1500,'Work report'!$V$2:$V$1500,$B105))</f>
        <v/>
      </c>
      <c r="M105" s="176" t="str">
        <f t="shared" si="4"/>
        <v/>
      </c>
      <c r="N105" s="174" t="str">
        <f t="shared" ca="1" si="5"/>
        <v/>
      </c>
      <c r="O105" s="78">
        <v>104</v>
      </c>
      <c r="P105" s="78" t="str">
        <f>IF(AND($B105&lt;&gt;"",$H105&lt;&gt;"Completed",$H105&lt;&gt;"Cancelled"),COUNTIFS($B$2:$B105,"&lt;&gt;",$H$2:$H105,"&lt;&gt;Completed",$H$2:$H105,"&lt;&gt;Cancelled"),"")</f>
        <v/>
      </c>
      <c r="Q105" s="78" t="str">
        <f>IFERROR(INDEX($B$2:$B$1500,MATCH(ROWS($Q$2:Q105),$P$2:$P$1500,0)),"")</f>
        <v/>
      </c>
    </row>
    <row r="106" spans="1:17" ht="15" customHeight="1" x14ac:dyDescent="0.25">
      <c r="A106" s="77"/>
      <c r="B106" s="174" t="str">
        <f t="shared" si="3"/>
        <v/>
      </c>
      <c r="C106" s="79"/>
      <c r="D106" s="80"/>
      <c r="E106" s="79"/>
      <c r="F106" s="81"/>
      <c r="G106" s="77"/>
      <c r="H106" s="174" t="str">
        <f>IF($B106="","",IF(N($I106)&gt;=100,"Completed",IF(COUNTIF('Work report'!$V$2:$V$1500,$B106)=0,"Not started",IF(OR(LEFT(UPPER(TRIM($K106)),8)="BLOCKED:",LEFT(UPPER(TRIM($K106)),8)="WAITING:"),"Blocked",IF(N($I106)&gt;0,"In progress","Not started")))))</f>
        <v/>
      </c>
      <c r="I106" s="175" t="str">
        <f t="array" ref="I106">IF($B106="","",IFERROR(LOOKUP(2,1/('Work report'!$V$2:$V$1500=$B106),'Work report'!$J$2:$J$1500)*100,0))</f>
        <v/>
      </c>
      <c r="J106" s="176" t="str">
        <f t="array" ref="J106">IF($B106="","",IFERROR(LOOKUP(2,1/('Work report'!$V$2:$V$1500=$B106),'Work report'!$A$2:$A$1500),""))</f>
        <v/>
      </c>
      <c r="K106" s="177" t="str">
        <f t="array" ref="K106">IF($B106="","",IFERROR(LOOKUP(2,1/('Work report'!$V$2:$V$1500=$B106),'Work report'!$P$2:$P$1500),""))</f>
        <v/>
      </c>
      <c r="L106" s="178" t="str">
        <f>IF($B106="","",SUMIFS('Work report'!$G$2:$G$1500,'Work report'!$V$2:$V$1500,$B106))</f>
        <v/>
      </c>
      <c r="M106" s="176" t="str">
        <f t="shared" si="4"/>
        <v/>
      </c>
      <c r="N106" s="174" t="str">
        <f t="shared" ca="1" si="5"/>
        <v/>
      </c>
      <c r="O106" s="78">
        <v>105</v>
      </c>
      <c r="P106" s="78" t="str">
        <f>IF(AND($B106&lt;&gt;"",$H106&lt;&gt;"Completed",$H106&lt;&gt;"Cancelled"),COUNTIFS($B$2:$B106,"&lt;&gt;",$H$2:$H106,"&lt;&gt;Completed",$H$2:$H106,"&lt;&gt;Cancelled"),"")</f>
        <v/>
      </c>
      <c r="Q106" s="78" t="str">
        <f>IFERROR(INDEX($B$2:$B$1500,MATCH(ROWS($Q$2:Q106),$P$2:$P$1500,0)),"")</f>
        <v/>
      </c>
    </row>
    <row r="107" spans="1:17" ht="15" customHeight="1" x14ac:dyDescent="0.25">
      <c r="A107" s="77"/>
      <c r="B107" s="174" t="str">
        <f t="shared" si="3"/>
        <v/>
      </c>
      <c r="C107" s="79"/>
      <c r="D107" s="80"/>
      <c r="E107" s="79"/>
      <c r="F107" s="81"/>
      <c r="G107" s="77"/>
      <c r="H107" s="174" t="str">
        <f>IF($B107="","",IF(N($I107)&gt;=100,"Completed",IF(COUNTIF('Work report'!$V$2:$V$1500,$B107)=0,"Not started",IF(OR(LEFT(UPPER(TRIM($K107)),8)="BLOCKED:",LEFT(UPPER(TRIM($K107)),8)="WAITING:"),"Blocked",IF(N($I107)&gt;0,"In progress","Not started")))))</f>
        <v/>
      </c>
      <c r="I107" s="175" t="str">
        <f t="array" ref="I107">IF($B107="","",IFERROR(LOOKUP(2,1/('Work report'!$V$2:$V$1500=$B107),'Work report'!$J$2:$J$1500)*100,0))</f>
        <v/>
      </c>
      <c r="J107" s="176" t="str">
        <f t="array" ref="J107">IF($B107="","",IFERROR(LOOKUP(2,1/('Work report'!$V$2:$V$1500=$B107),'Work report'!$A$2:$A$1500),""))</f>
        <v/>
      </c>
      <c r="K107" s="177" t="str">
        <f t="array" ref="K107">IF($B107="","",IFERROR(LOOKUP(2,1/('Work report'!$V$2:$V$1500=$B107),'Work report'!$P$2:$P$1500),""))</f>
        <v/>
      </c>
      <c r="L107" s="178" t="str">
        <f>IF($B107="","",SUMIFS('Work report'!$G$2:$G$1500,'Work report'!$V$2:$V$1500,$B107))</f>
        <v/>
      </c>
      <c r="M107" s="176" t="str">
        <f t="shared" si="4"/>
        <v/>
      </c>
      <c r="N107" s="174" t="str">
        <f t="shared" ca="1" si="5"/>
        <v/>
      </c>
      <c r="O107" s="78">
        <v>106</v>
      </c>
      <c r="P107" s="78" t="str">
        <f>IF(AND($B107&lt;&gt;"",$H107&lt;&gt;"Completed",$H107&lt;&gt;"Cancelled"),COUNTIFS($B$2:$B107,"&lt;&gt;",$H$2:$H107,"&lt;&gt;Completed",$H$2:$H107,"&lt;&gt;Cancelled"),"")</f>
        <v/>
      </c>
      <c r="Q107" s="78" t="str">
        <f>IFERROR(INDEX($B$2:$B$1500,MATCH(ROWS($Q$2:Q107),$P$2:$P$1500,0)),"")</f>
        <v/>
      </c>
    </row>
    <row r="108" spans="1:17" ht="15" customHeight="1" x14ac:dyDescent="0.25">
      <c r="A108" s="77"/>
      <c r="B108" s="174" t="str">
        <f t="shared" si="3"/>
        <v/>
      </c>
      <c r="C108" s="79"/>
      <c r="D108" s="80"/>
      <c r="E108" s="79"/>
      <c r="F108" s="81"/>
      <c r="G108" s="77"/>
      <c r="H108" s="174" t="str">
        <f>IF($B108="","",IF(N($I108)&gt;=100,"Completed",IF(COUNTIF('Work report'!$V$2:$V$1500,$B108)=0,"Not started",IF(OR(LEFT(UPPER(TRIM($K108)),8)="BLOCKED:",LEFT(UPPER(TRIM($K108)),8)="WAITING:"),"Blocked",IF(N($I108)&gt;0,"In progress","Not started")))))</f>
        <v/>
      </c>
      <c r="I108" s="175" t="str">
        <f t="array" ref="I108">IF($B108="","",IFERROR(LOOKUP(2,1/('Work report'!$V$2:$V$1500=$B108),'Work report'!$J$2:$J$1500)*100,0))</f>
        <v/>
      </c>
      <c r="J108" s="176" t="str">
        <f t="array" ref="J108">IF($B108="","",IFERROR(LOOKUP(2,1/('Work report'!$V$2:$V$1500=$B108),'Work report'!$A$2:$A$1500),""))</f>
        <v/>
      </c>
      <c r="K108" s="177" t="str">
        <f t="array" ref="K108">IF($B108="","",IFERROR(LOOKUP(2,1/('Work report'!$V$2:$V$1500=$B108),'Work report'!$P$2:$P$1500),""))</f>
        <v/>
      </c>
      <c r="L108" s="178" t="str">
        <f>IF($B108="","",SUMIFS('Work report'!$G$2:$G$1500,'Work report'!$V$2:$V$1500,$B108))</f>
        <v/>
      </c>
      <c r="M108" s="176" t="str">
        <f t="shared" si="4"/>
        <v/>
      </c>
      <c r="N108" s="174" t="str">
        <f t="shared" ca="1" si="5"/>
        <v/>
      </c>
      <c r="O108" s="78">
        <v>107</v>
      </c>
      <c r="P108" s="78" t="str">
        <f>IF(AND($B108&lt;&gt;"",$H108&lt;&gt;"Completed",$H108&lt;&gt;"Cancelled"),COUNTIFS($B$2:$B108,"&lt;&gt;",$H$2:$H108,"&lt;&gt;Completed",$H$2:$H108,"&lt;&gt;Cancelled"),"")</f>
        <v/>
      </c>
      <c r="Q108" s="78" t="str">
        <f>IFERROR(INDEX($B$2:$B$1500,MATCH(ROWS($Q$2:Q108),$P$2:$P$1500,0)),"")</f>
        <v/>
      </c>
    </row>
    <row r="109" spans="1:17" ht="15" customHeight="1" x14ac:dyDescent="0.25">
      <c r="A109" s="77"/>
      <c r="B109" s="174" t="str">
        <f t="shared" si="3"/>
        <v/>
      </c>
      <c r="C109" s="79"/>
      <c r="D109" s="80"/>
      <c r="E109" s="79"/>
      <c r="F109" s="81"/>
      <c r="G109" s="77"/>
      <c r="H109" s="174" t="str">
        <f>IF($B109="","",IF(N($I109)&gt;=100,"Completed",IF(COUNTIF('Work report'!$V$2:$V$1500,$B109)=0,"Not started",IF(OR(LEFT(UPPER(TRIM($K109)),8)="BLOCKED:",LEFT(UPPER(TRIM($K109)),8)="WAITING:"),"Blocked",IF(N($I109)&gt;0,"In progress","Not started")))))</f>
        <v/>
      </c>
      <c r="I109" s="175" t="str">
        <f t="array" ref="I109">IF($B109="","",IFERROR(LOOKUP(2,1/('Work report'!$V$2:$V$1500=$B109),'Work report'!$J$2:$J$1500)*100,0))</f>
        <v/>
      </c>
      <c r="J109" s="176" t="str">
        <f t="array" ref="J109">IF($B109="","",IFERROR(LOOKUP(2,1/('Work report'!$V$2:$V$1500=$B109),'Work report'!$A$2:$A$1500),""))</f>
        <v/>
      </c>
      <c r="K109" s="177" t="str">
        <f t="array" ref="K109">IF($B109="","",IFERROR(LOOKUP(2,1/('Work report'!$V$2:$V$1500=$B109),'Work report'!$P$2:$P$1500),""))</f>
        <v/>
      </c>
      <c r="L109" s="178" t="str">
        <f>IF($B109="","",SUMIFS('Work report'!$G$2:$G$1500,'Work report'!$V$2:$V$1500,$B109))</f>
        <v/>
      </c>
      <c r="M109" s="176" t="str">
        <f t="shared" si="4"/>
        <v/>
      </c>
      <c r="N109" s="174" t="str">
        <f t="shared" ca="1" si="5"/>
        <v/>
      </c>
      <c r="O109" s="78">
        <v>108</v>
      </c>
      <c r="P109" s="78" t="str">
        <f>IF(AND($B109&lt;&gt;"",$H109&lt;&gt;"Completed",$H109&lt;&gt;"Cancelled"),COUNTIFS($B$2:$B109,"&lt;&gt;",$H$2:$H109,"&lt;&gt;Completed",$H$2:$H109,"&lt;&gt;Cancelled"),"")</f>
        <v/>
      </c>
      <c r="Q109" s="78" t="str">
        <f>IFERROR(INDEX($B$2:$B$1500,MATCH(ROWS($Q$2:Q109),$P$2:$P$1500,0)),"")</f>
        <v/>
      </c>
    </row>
    <row r="110" spans="1:17" ht="15" customHeight="1" x14ac:dyDescent="0.25">
      <c r="A110" s="77"/>
      <c r="B110" s="174" t="str">
        <f t="shared" si="3"/>
        <v/>
      </c>
      <c r="C110" s="79"/>
      <c r="D110" s="80"/>
      <c r="E110" s="79"/>
      <c r="F110" s="81"/>
      <c r="G110" s="77"/>
      <c r="H110" s="174" t="str">
        <f>IF($B110="","",IF(N($I110)&gt;=100,"Completed",IF(COUNTIF('Work report'!$V$2:$V$1500,$B110)=0,"Not started",IF(OR(LEFT(UPPER(TRIM($K110)),8)="BLOCKED:",LEFT(UPPER(TRIM($K110)),8)="WAITING:"),"Blocked",IF(N($I110)&gt;0,"In progress","Not started")))))</f>
        <v/>
      </c>
      <c r="I110" s="175" t="str">
        <f t="array" ref="I110">IF($B110="","",IFERROR(LOOKUP(2,1/('Work report'!$V$2:$V$1500=$B110),'Work report'!$J$2:$J$1500)*100,0))</f>
        <v/>
      </c>
      <c r="J110" s="176" t="str">
        <f t="array" ref="J110">IF($B110="","",IFERROR(LOOKUP(2,1/('Work report'!$V$2:$V$1500=$B110),'Work report'!$A$2:$A$1500),""))</f>
        <v/>
      </c>
      <c r="K110" s="177" t="str">
        <f t="array" ref="K110">IF($B110="","",IFERROR(LOOKUP(2,1/('Work report'!$V$2:$V$1500=$B110),'Work report'!$P$2:$P$1500),""))</f>
        <v/>
      </c>
      <c r="L110" s="178" t="str">
        <f>IF($B110="","",SUMIFS('Work report'!$G$2:$G$1500,'Work report'!$V$2:$V$1500,$B110))</f>
        <v/>
      </c>
      <c r="M110" s="176" t="str">
        <f t="shared" si="4"/>
        <v/>
      </c>
      <c r="N110" s="174" t="str">
        <f t="shared" ca="1" si="5"/>
        <v/>
      </c>
      <c r="O110" s="78">
        <v>109</v>
      </c>
      <c r="P110" s="78" t="str">
        <f>IF(AND($B110&lt;&gt;"",$H110&lt;&gt;"Completed",$H110&lt;&gt;"Cancelled"),COUNTIFS($B$2:$B110,"&lt;&gt;",$H$2:$H110,"&lt;&gt;Completed",$H$2:$H110,"&lt;&gt;Cancelled"),"")</f>
        <v/>
      </c>
      <c r="Q110" s="78" t="str">
        <f>IFERROR(INDEX($B$2:$B$1500,MATCH(ROWS($Q$2:Q110),$P$2:$P$1500,0)),"")</f>
        <v/>
      </c>
    </row>
    <row r="111" spans="1:17" ht="15" customHeight="1" x14ac:dyDescent="0.25">
      <c r="A111" s="77"/>
      <c r="B111" s="174" t="str">
        <f t="shared" si="3"/>
        <v/>
      </c>
      <c r="C111" s="79"/>
      <c r="D111" s="80"/>
      <c r="E111" s="79"/>
      <c r="F111" s="81"/>
      <c r="G111" s="77"/>
      <c r="H111" s="174" t="str">
        <f>IF($B111="","",IF(N($I111)&gt;=100,"Completed",IF(COUNTIF('Work report'!$V$2:$V$1500,$B111)=0,"Not started",IF(OR(LEFT(UPPER(TRIM($K111)),8)="BLOCKED:",LEFT(UPPER(TRIM($K111)),8)="WAITING:"),"Blocked",IF(N($I111)&gt;0,"In progress","Not started")))))</f>
        <v/>
      </c>
      <c r="I111" s="175" t="str">
        <f t="array" ref="I111">IF($B111="","",IFERROR(LOOKUP(2,1/('Work report'!$V$2:$V$1500=$B111),'Work report'!$J$2:$J$1500)*100,0))</f>
        <v/>
      </c>
      <c r="J111" s="176" t="str">
        <f t="array" ref="J111">IF($B111="","",IFERROR(LOOKUP(2,1/('Work report'!$V$2:$V$1500=$B111),'Work report'!$A$2:$A$1500),""))</f>
        <v/>
      </c>
      <c r="K111" s="177" t="str">
        <f t="array" ref="K111">IF($B111="","",IFERROR(LOOKUP(2,1/('Work report'!$V$2:$V$1500=$B111),'Work report'!$P$2:$P$1500),""))</f>
        <v/>
      </c>
      <c r="L111" s="178" t="str">
        <f>IF($B111="","",SUMIFS('Work report'!$G$2:$G$1500,'Work report'!$V$2:$V$1500,$B111))</f>
        <v/>
      </c>
      <c r="M111" s="176" t="str">
        <f t="shared" si="4"/>
        <v/>
      </c>
      <c r="N111" s="174" t="str">
        <f t="shared" ca="1" si="5"/>
        <v/>
      </c>
      <c r="O111" s="78">
        <v>110</v>
      </c>
      <c r="P111" s="78" t="str">
        <f>IF(AND($B111&lt;&gt;"",$H111&lt;&gt;"Completed",$H111&lt;&gt;"Cancelled"),COUNTIFS($B$2:$B111,"&lt;&gt;",$H$2:$H111,"&lt;&gt;Completed",$H$2:$H111,"&lt;&gt;Cancelled"),"")</f>
        <v/>
      </c>
      <c r="Q111" s="78" t="str">
        <f>IFERROR(INDEX($B$2:$B$1500,MATCH(ROWS($Q$2:Q111),$P$2:$P$1500,0)),"")</f>
        <v/>
      </c>
    </row>
    <row r="112" spans="1:17" ht="15" customHeight="1" x14ac:dyDescent="0.25">
      <c r="A112" s="77"/>
      <c r="B112" s="174" t="str">
        <f t="shared" si="3"/>
        <v/>
      </c>
      <c r="C112" s="79"/>
      <c r="D112" s="80"/>
      <c r="E112" s="79"/>
      <c r="F112" s="81"/>
      <c r="G112" s="77"/>
      <c r="H112" s="174" t="str">
        <f>IF($B112="","",IF(N($I112)&gt;=100,"Completed",IF(COUNTIF('Work report'!$V$2:$V$1500,$B112)=0,"Not started",IF(OR(LEFT(UPPER(TRIM($K112)),8)="BLOCKED:",LEFT(UPPER(TRIM($K112)),8)="WAITING:"),"Blocked",IF(N($I112)&gt;0,"In progress","Not started")))))</f>
        <v/>
      </c>
      <c r="I112" s="175" t="str">
        <f t="array" ref="I112">IF($B112="","",IFERROR(LOOKUP(2,1/('Work report'!$V$2:$V$1500=$B112),'Work report'!$J$2:$J$1500)*100,0))</f>
        <v/>
      </c>
      <c r="J112" s="176" t="str">
        <f t="array" ref="J112">IF($B112="","",IFERROR(LOOKUP(2,1/('Work report'!$V$2:$V$1500=$B112),'Work report'!$A$2:$A$1500),""))</f>
        <v/>
      </c>
      <c r="K112" s="177" t="str">
        <f t="array" ref="K112">IF($B112="","",IFERROR(LOOKUP(2,1/('Work report'!$V$2:$V$1500=$B112),'Work report'!$P$2:$P$1500),""))</f>
        <v/>
      </c>
      <c r="L112" s="178" t="str">
        <f>IF($B112="","",SUMIFS('Work report'!$G$2:$G$1500,'Work report'!$V$2:$V$1500,$B112))</f>
        <v/>
      </c>
      <c r="M112" s="176" t="str">
        <f t="shared" si="4"/>
        <v/>
      </c>
      <c r="N112" s="174" t="str">
        <f t="shared" ca="1" si="5"/>
        <v/>
      </c>
      <c r="O112" s="78">
        <v>111</v>
      </c>
      <c r="P112" s="78" t="str">
        <f>IF(AND($B112&lt;&gt;"",$H112&lt;&gt;"Completed",$H112&lt;&gt;"Cancelled"),COUNTIFS($B$2:$B112,"&lt;&gt;",$H$2:$H112,"&lt;&gt;Completed",$H$2:$H112,"&lt;&gt;Cancelled"),"")</f>
        <v/>
      </c>
      <c r="Q112" s="78" t="str">
        <f>IFERROR(INDEX($B$2:$B$1500,MATCH(ROWS($Q$2:Q112),$P$2:$P$1500,0)),"")</f>
        <v/>
      </c>
    </row>
    <row r="113" spans="1:17" ht="15" customHeight="1" x14ac:dyDescent="0.25">
      <c r="A113" s="77"/>
      <c r="B113" s="174" t="str">
        <f t="shared" si="3"/>
        <v/>
      </c>
      <c r="C113" s="79"/>
      <c r="D113" s="80"/>
      <c r="E113" s="79"/>
      <c r="F113" s="81"/>
      <c r="G113" s="77"/>
      <c r="H113" s="174" t="str">
        <f>IF($B113="","",IF(N($I113)&gt;=100,"Completed",IF(COUNTIF('Work report'!$V$2:$V$1500,$B113)=0,"Not started",IF(OR(LEFT(UPPER(TRIM($K113)),8)="BLOCKED:",LEFT(UPPER(TRIM($K113)),8)="WAITING:"),"Blocked",IF(N($I113)&gt;0,"In progress","Not started")))))</f>
        <v/>
      </c>
      <c r="I113" s="175" t="str">
        <f t="array" ref="I113">IF($B113="","",IFERROR(LOOKUP(2,1/('Work report'!$V$2:$V$1500=$B113),'Work report'!$J$2:$J$1500)*100,0))</f>
        <v/>
      </c>
      <c r="J113" s="176" t="str">
        <f t="array" ref="J113">IF($B113="","",IFERROR(LOOKUP(2,1/('Work report'!$V$2:$V$1500=$B113),'Work report'!$A$2:$A$1500),""))</f>
        <v/>
      </c>
      <c r="K113" s="177" t="str">
        <f t="array" ref="K113">IF($B113="","",IFERROR(LOOKUP(2,1/('Work report'!$V$2:$V$1500=$B113),'Work report'!$P$2:$P$1500),""))</f>
        <v/>
      </c>
      <c r="L113" s="178" t="str">
        <f>IF($B113="","",SUMIFS('Work report'!$G$2:$G$1500,'Work report'!$V$2:$V$1500,$B113))</f>
        <v/>
      </c>
      <c r="M113" s="176" t="str">
        <f t="shared" si="4"/>
        <v/>
      </c>
      <c r="N113" s="174" t="str">
        <f t="shared" ca="1" si="5"/>
        <v/>
      </c>
      <c r="O113" s="78">
        <v>112</v>
      </c>
      <c r="P113" s="78" t="str">
        <f>IF(AND($B113&lt;&gt;"",$H113&lt;&gt;"Completed",$H113&lt;&gt;"Cancelled"),COUNTIFS($B$2:$B113,"&lt;&gt;",$H$2:$H113,"&lt;&gt;Completed",$H$2:$H113,"&lt;&gt;Cancelled"),"")</f>
        <v/>
      </c>
      <c r="Q113" s="78" t="str">
        <f>IFERROR(INDEX($B$2:$B$1500,MATCH(ROWS($Q$2:Q113),$P$2:$P$1500,0)),"")</f>
        <v/>
      </c>
    </row>
    <row r="114" spans="1:17" ht="15" customHeight="1" x14ac:dyDescent="0.25">
      <c r="A114" s="77"/>
      <c r="B114" s="174" t="str">
        <f t="shared" si="3"/>
        <v/>
      </c>
      <c r="C114" s="79"/>
      <c r="D114" s="80"/>
      <c r="E114" s="79"/>
      <c r="F114" s="81"/>
      <c r="G114" s="77"/>
      <c r="H114" s="174" t="str">
        <f>IF($B114="","",IF(N($I114)&gt;=100,"Completed",IF(COUNTIF('Work report'!$V$2:$V$1500,$B114)=0,"Not started",IF(OR(LEFT(UPPER(TRIM($K114)),8)="BLOCKED:",LEFT(UPPER(TRIM($K114)),8)="WAITING:"),"Blocked",IF(N($I114)&gt;0,"In progress","Not started")))))</f>
        <v/>
      </c>
      <c r="I114" s="175" t="str">
        <f t="array" ref="I114">IF($B114="","",IFERROR(LOOKUP(2,1/('Work report'!$V$2:$V$1500=$B114),'Work report'!$J$2:$J$1500)*100,0))</f>
        <v/>
      </c>
      <c r="J114" s="176" t="str">
        <f t="array" ref="J114">IF($B114="","",IFERROR(LOOKUP(2,1/('Work report'!$V$2:$V$1500=$B114),'Work report'!$A$2:$A$1500),""))</f>
        <v/>
      </c>
      <c r="K114" s="177" t="str">
        <f t="array" ref="K114">IF($B114="","",IFERROR(LOOKUP(2,1/('Work report'!$V$2:$V$1500=$B114),'Work report'!$P$2:$P$1500),""))</f>
        <v/>
      </c>
      <c r="L114" s="178" t="str">
        <f>IF($B114="","",SUMIFS('Work report'!$G$2:$G$1500,'Work report'!$V$2:$V$1500,$B114))</f>
        <v/>
      </c>
      <c r="M114" s="176" t="str">
        <f t="shared" si="4"/>
        <v/>
      </c>
      <c r="N114" s="174" t="str">
        <f t="shared" ca="1" si="5"/>
        <v/>
      </c>
      <c r="O114" s="78">
        <v>113</v>
      </c>
      <c r="P114" s="78" t="str">
        <f>IF(AND($B114&lt;&gt;"",$H114&lt;&gt;"Completed",$H114&lt;&gt;"Cancelled"),COUNTIFS($B$2:$B114,"&lt;&gt;",$H$2:$H114,"&lt;&gt;Completed",$H$2:$H114,"&lt;&gt;Cancelled"),"")</f>
        <v/>
      </c>
      <c r="Q114" s="78" t="str">
        <f>IFERROR(INDEX($B$2:$B$1500,MATCH(ROWS($Q$2:Q114),$P$2:$P$1500,0)),"")</f>
        <v/>
      </c>
    </row>
    <row r="115" spans="1:17" ht="15" customHeight="1" x14ac:dyDescent="0.25">
      <c r="A115" s="77"/>
      <c r="B115" s="174" t="str">
        <f t="shared" si="3"/>
        <v/>
      </c>
      <c r="C115" s="79"/>
      <c r="D115" s="80"/>
      <c r="E115" s="79"/>
      <c r="F115" s="81"/>
      <c r="G115" s="77"/>
      <c r="H115" s="174" t="str">
        <f>IF($B115="","",IF(N($I115)&gt;=100,"Completed",IF(COUNTIF('Work report'!$V$2:$V$1500,$B115)=0,"Not started",IF(OR(LEFT(UPPER(TRIM($K115)),8)="BLOCKED:",LEFT(UPPER(TRIM($K115)),8)="WAITING:"),"Blocked",IF(N($I115)&gt;0,"In progress","Not started")))))</f>
        <v/>
      </c>
      <c r="I115" s="175" t="str">
        <f t="array" ref="I115">IF($B115="","",IFERROR(LOOKUP(2,1/('Work report'!$V$2:$V$1500=$B115),'Work report'!$J$2:$J$1500)*100,0))</f>
        <v/>
      </c>
      <c r="J115" s="176" t="str">
        <f t="array" ref="J115">IF($B115="","",IFERROR(LOOKUP(2,1/('Work report'!$V$2:$V$1500=$B115),'Work report'!$A$2:$A$1500),""))</f>
        <v/>
      </c>
      <c r="K115" s="177" t="str">
        <f t="array" ref="K115">IF($B115="","",IFERROR(LOOKUP(2,1/('Work report'!$V$2:$V$1500=$B115),'Work report'!$P$2:$P$1500),""))</f>
        <v/>
      </c>
      <c r="L115" s="178" t="str">
        <f>IF($B115="","",SUMIFS('Work report'!$G$2:$G$1500,'Work report'!$V$2:$V$1500,$B115))</f>
        <v/>
      </c>
      <c r="M115" s="176" t="str">
        <f t="shared" si="4"/>
        <v/>
      </c>
      <c r="N115" s="174" t="str">
        <f t="shared" ca="1" si="5"/>
        <v/>
      </c>
      <c r="O115" s="78">
        <v>114</v>
      </c>
      <c r="P115" s="78" t="str">
        <f>IF(AND($B115&lt;&gt;"",$H115&lt;&gt;"Completed",$H115&lt;&gt;"Cancelled"),COUNTIFS($B$2:$B115,"&lt;&gt;",$H$2:$H115,"&lt;&gt;Completed",$H$2:$H115,"&lt;&gt;Cancelled"),"")</f>
        <v/>
      </c>
      <c r="Q115" s="78" t="str">
        <f>IFERROR(INDEX($B$2:$B$1500,MATCH(ROWS($Q$2:Q115),$P$2:$P$1500,0)),"")</f>
        <v/>
      </c>
    </row>
    <row r="116" spans="1:17" ht="15" customHeight="1" x14ac:dyDescent="0.25">
      <c r="A116" s="77"/>
      <c r="B116" s="174" t="str">
        <f t="shared" si="3"/>
        <v/>
      </c>
      <c r="C116" s="79"/>
      <c r="D116" s="80"/>
      <c r="E116" s="79"/>
      <c r="F116" s="81"/>
      <c r="G116" s="77"/>
      <c r="H116" s="174" t="str">
        <f>IF($B116="","",IF(N($I116)&gt;=100,"Completed",IF(COUNTIF('Work report'!$V$2:$V$1500,$B116)=0,"Not started",IF(OR(LEFT(UPPER(TRIM($K116)),8)="BLOCKED:",LEFT(UPPER(TRIM($K116)),8)="WAITING:"),"Blocked",IF(N($I116)&gt;0,"In progress","Not started")))))</f>
        <v/>
      </c>
      <c r="I116" s="175" t="str">
        <f t="array" ref="I116">IF($B116="","",IFERROR(LOOKUP(2,1/('Work report'!$V$2:$V$1500=$B116),'Work report'!$J$2:$J$1500)*100,0))</f>
        <v/>
      </c>
      <c r="J116" s="176" t="str">
        <f t="array" ref="J116">IF($B116="","",IFERROR(LOOKUP(2,1/('Work report'!$V$2:$V$1500=$B116),'Work report'!$A$2:$A$1500),""))</f>
        <v/>
      </c>
      <c r="K116" s="177" t="str">
        <f t="array" ref="K116">IF($B116="","",IFERROR(LOOKUP(2,1/('Work report'!$V$2:$V$1500=$B116),'Work report'!$P$2:$P$1500),""))</f>
        <v/>
      </c>
      <c r="L116" s="178" t="str">
        <f>IF($B116="","",SUMIFS('Work report'!$G$2:$G$1500,'Work report'!$V$2:$V$1500,$B116))</f>
        <v/>
      </c>
      <c r="M116" s="176" t="str">
        <f t="shared" si="4"/>
        <v/>
      </c>
      <c r="N116" s="174" t="str">
        <f t="shared" ca="1" si="5"/>
        <v/>
      </c>
      <c r="O116" s="78">
        <v>115</v>
      </c>
      <c r="P116" s="78" t="str">
        <f>IF(AND($B116&lt;&gt;"",$H116&lt;&gt;"Completed",$H116&lt;&gt;"Cancelled"),COUNTIFS($B$2:$B116,"&lt;&gt;",$H$2:$H116,"&lt;&gt;Completed",$H$2:$H116,"&lt;&gt;Cancelled"),"")</f>
        <v/>
      </c>
      <c r="Q116" s="78" t="str">
        <f>IFERROR(INDEX($B$2:$B$1500,MATCH(ROWS($Q$2:Q116),$P$2:$P$1500,0)),"")</f>
        <v/>
      </c>
    </row>
    <row r="117" spans="1:17" ht="15" customHeight="1" x14ac:dyDescent="0.25">
      <c r="A117" s="77"/>
      <c r="B117" s="174" t="str">
        <f t="shared" si="3"/>
        <v/>
      </c>
      <c r="C117" s="79"/>
      <c r="D117" s="80"/>
      <c r="E117" s="79"/>
      <c r="F117" s="81"/>
      <c r="G117" s="77"/>
      <c r="H117" s="174" t="str">
        <f>IF($B117="","",IF(N($I117)&gt;=100,"Completed",IF(COUNTIF('Work report'!$V$2:$V$1500,$B117)=0,"Not started",IF(OR(LEFT(UPPER(TRIM($K117)),8)="BLOCKED:",LEFT(UPPER(TRIM($K117)),8)="WAITING:"),"Blocked",IF(N($I117)&gt;0,"In progress","Not started")))))</f>
        <v/>
      </c>
      <c r="I117" s="175" t="str">
        <f t="array" ref="I117">IF($B117="","",IFERROR(LOOKUP(2,1/('Work report'!$V$2:$V$1500=$B117),'Work report'!$J$2:$J$1500)*100,0))</f>
        <v/>
      </c>
      <c r="J117" s="176" t="str">
        <f t="array" ref="J117">IF($B117="","",IFERROR(LOOKUP(2,1/('Work report'!$V$2:$V$1500=$B117),'Work report'!$A$2:$A$1500),""))</f>
        <v/>
      </c>
      <c r="K117" s="177" t="str">
        <f t="array" ref="K117">IF($B117="","",IFERROR(LOOKUP(2,1/('Work report'!$V$2:$V$1500=$B117),'Work report'!$P$2:$P$1500),""))</f>
        <v/>
      </c>
      <c r="L117" s="178" t="str">
        <f>IF($B117="","",SUMIFS('Work report'!$G$2:$G$1500,'Work report'!$V$2:$V$1500,$B117))</f>
        <v/>
      </c>
      <c r="M117" s="176" t="str">
        <f t="shared" si="4"/>
        <v/>
      </c>
      <c r="N117" s="174" t="str">
        <f t="shared" ca="1" si="5"/>
        <v/>
      </c>
      <c r="O117" s="78">
        <v>116</v>
      </c>
      <c r="P117" s="78" t="str">
        <f>IF(AND($B117&lt;&gt;"",$H117&lt;&gt;"Completed",$H117&lt;&gt;"Cancelled"),COUNTIFS($B$2:$B117,"&lt;&gt;",$H$2:$H117,"&lt;&gt;Completed",$H$2:$H117,"&lt;&gt;Cancelled"),"")</f>
        <v/>
      </c>
      <c r="Q117" s="78" t="str">
        <f>IFERROR(INDEX($B$2:$B$1500,MATCH(ROWS($Q$2:Q117),$P$2:$P$1500,0)),"")</f>
        <v/>
      </c>
    </row>
    <row r="118" spans="1:17" ht="15" customHeight="1" x14ac:dyDescent="0.25">
      <c r="A118" s="77"/>
      <c r="B118" s="174" t="str">
        <f t="shared" si="3"/>
        <v/>
      </c>
      <c r="C118" s="79"/>
      <c r="D118" s="80"/>
      <c r="E118" s="79"/>
      <c r="F118" s="81"/>
      <c r="G118" s="77"/>
      <c r="H118" s="174" t="str">
        <f>IF($B118="","",IF(N($I118)&gt;=100,"Completed",IF(COUNTIF('Work report'!$V$2:$V$1500,$B118)=0,"Not started",IF(OR(LEFT(UPPER(TRIM($K118)),8)="BLOCKED:",LEFT(UPPER(TRIM($K118)),8)="WAITING:"),"Blocked",IF(N($I118)&gt;0,"In progress","Not started")))))</f>
        <v/>
      </c>
      <c r="I118" s="175" t="str">
        <f t="array" ref="I118">IF($B118="","",IFERROR(LOOKUP(2,1/('Work report'!$V$2:$V$1500=$B118),'Work report'!$J$2:$J$1500)*100,0))</f>
        <v/>
      </c>
      <c r="J118" s="176" t="str">
        <f t="array" ref="J118">IF($B118="","",IFERROR(LOOKUP(2,1/('Work report'!$V$2:$V$1500=$B118),'Work report'!$A$2:$A$1500),""))</f>
        <v/>
      </c>
      <c r="K118" s="177" t="str">
        <f t="array" ref="K118">IF($B118="","",IFERROR(LOOKUP(2,1/('Work report'!$V$2:$V$1500=$B118),'Work report'!$P$2:$P$1500),""))</f>
        <v/>
      </c>
      <c r="L118" s="178" t="str">
        <f>IF($B118="","",SUMIFS('Work report'!$G$2:$G$1500,'Work report'!$V$2:$V$1500,$B118))</f>
        <v/>
      </c>
      <c r="M118" s="176" t="str">
        <f t="shared" si="4"/>
        <v/>
      </c>
      <c r="N118" s="174" t="str">
        <f t="shared" ca="1" si="5"/>
        <v/>
      </c>
      <c r="O118" s="78">
        <v>117</v>
      </c>
      <c r="P118" s="78" t="str">
        <f>IF(AND($B118&lt;&gt;"",$H118&lt;&gt;"Completed",$H118&lt;&gt;"Cancelled"),COUNTIFS($B$2:$B118,"&lt;&gt;",$H$2:$H118,"&lt;&gt;Completed",$H$2:$H118,"&lt;&gt;Cancelled"),"")</f>
        <v/>
      </c>
      <c r="Q118" s="78" t="str">
        <f>IFERROR(INDEX($B$2:$B$1500,MATCH(ROWS($Q$2:Q118),$P$2:$P$1500,0)),"")</f>
        <v/>
      </c>
    </row>
    <row r="119" spans="1:17" ht="15" customHeight="1" x14ac:dyDescent="0.25">
      <c r="A119" s="77"/>
      <c r="B119" s="174" t="str">
        <f t="shared" si="3"/>
        <v/>
      </c>
      <c r="C119" s="79"/>
      <c r="D119" s="80"/>
      <c r="E119" s="79"/>
      <c r="F119" s="81"/>
      <c r="G119" s="77"/>
      <c r="H119" s="174" t="str">
        <f>IF($B119="","",IF(N($I119)&gt;=100,"Completed",IF(COUNTIF('Work report'!$V$2:$V$1500,$B119)=0,"Not started",IF(OR(LEFT(UPPER(TRIM($K119)),8)="BLOCKED:",LEFT(UPPER(TRIM($K119)),8)="WAITING:"),"Blocked",IF(N($I119)&gt;0,"In progress","Not started")))))</f>
        <v/>
      </c>
      <c r="I119" s="175" t="str">
        <f t="array" ref="I119">IF($B119="","",IFERROR(LOOKUP(2,1/('Work report'!$V$2:$V$1500=$B119),'Work report'!$J$2:$J$1500)*100,0))</f>
        <v/>
      </c>
      <c r="J119" s="176" t="str">
        <f t="array" ref="J119">IF($B119="","",IFERROR(LOOKUP(2,1/('Work report'!$V$2:$V$1500=$B119),'Work report'!$A$2:$A$1500),""))</f>
        <v/>
      </c>
      <c r="K119" s="177" t="str">
        <f t="array" ref="K119">IF($B119="","",IFERROR(LOOKUP(2,1/('Work report'!$V$2:$V$1500=$B119),'Work report'!$P$2:$P$1500),""))</f>
        <v/>
      </c>
      <c r="L119" s="178" t="str">
        <f>IF($B119="","",SUMIFS('Work report'!$G$2:$G$1500,'Work report'!$V$2:$V$1500,$B119))</f>
        <v/>
      </c>
      <c r="M119" s="176" t="str">
        <f t="shared" si="4"/>
        <v/>
      </c>
      <c r="N119" s="174" t="str">
        <f t="shared" ca="1" si="5"/>
        <v/>
      </c>
      <c r="O119" s="78">
        <v>118</v>
      </c>
      <c r="P119" s="78" t="str">
        <f>IF(AND($B119&lt;&gt;"",$H119&lt;&gt;"Completed",$H119&lt;&gt;"Cancelled"),COUNTIFS($B$2:$B119,"&lt;&gt;",$H$2:$H119,"&lt;&gt;Completed",$H$2:$H119,"&lt;&gt;Cancelled"),"")</f>
        <v/>
      </c>
      <c r="Q119" s="78" t="str">
        <f>IFERROR(INDEX($B$2:$B$1500,MATCH(ROWS($Q$2:Q119),$P$2:$P$1500,0)),"")</f>
        <v/>
      </c>
    </row>
    <row r="120" spans="1:17" ht="15" customHeight="1" x14ac:dyDescent="0.25">
      <c r="A120" s="77"/>
      <c r="B120" s="174" t="str">
        <f t="shared" si="3"/>
        <v/>
      </c>
      <c r="C120" s="79"/>
      <c r="D120" s="80"/>
      <c r="E120" s="79"/>
      <c r="F120" s="81"/>
      <c r="G120" s="77"/>
      <c r="H120" s="174" t="str">
        <f>IF($B120="","",IF(N($I120)&gt;=100,"Completed",IF(COUNTIF('Work report'!$V$2:$V$1500,$B120)=0,"Not started",IF(OR(LEFT(UPPER(TRIM($K120)),8)="BLOCKED:",LEFT(UPPER(TRIM($K120)),8)="WAITING:"),"Blocked",IF(N($I120)&gt;0,"In progress","Not started")))))</f>
        <v/>
      </c>
      <c r="I120" s="175" t="str">
        <f t="array" ref="I120">IF($B120="","",IFERROR(LOOKUP(2,1/('Work report'!$V$2:$V$1500=$B120),'Work report'!$J$2:$J$1500)*100,0))</f>
        <v/>
      </c>
      <c r="J120" s="176" t="str">
        <f t="array" ref="J120">IF($B120="","",IFERROR(LOOKUP(2,1/('Work report'!$V$2:$V$1500=$B120),'Work report'!$A$2:$A$1500),""))</f>
        <v/>
      </c>
      <c r="K120" s="177" t="str">
        <f t="array" ref="K120">IF($B120="","",IFERROR(LOOKUP(2,1/('Work report'!$V$2:$V$1500=$B120),'Work report'!$P$2:$P$1500),""))</f>
        <v/>
      </c>
      <c r="L120" s="178" t="str">
        <f>IF($B120="","",SUMIFS('Work report'!$G$2:$G$1500,'Work report'!$V$2:$V$1500,$B120))</f>
        <v/>
      </c>
      <c r="M120" s="176" t="str">
        <f t="shared" si="4"/>
        <v/>
      </c>
      <c r="N120" s="174" t="str">
        <f t="shared" ca="1" si="5"/>
        <v/>
      </c>
      <c r="O120" s="78">
        <v>119</v>
      </c>
      <c r="P120" s="78" t="str">
        <f>IF(AND($B120&lt;&gt;"",$H120&lt;&gt;"Completed",$H120&lt;&gt;"Cancelled"),COUNTIFS($B$2:$B120,"&lt;&gt;",$H$2:$H120,"&lt;&gt;Completed",$H$2:$H120,"&lt;&gt;Cancelled"),"")</f>
        <v/>
      </c>
      <c r="Q120" s="78" t="str">
        <f>IFERROR(INDEX($B$2:$B$1500,MATCH(ROWS($Q$2:Q120),$P$2:$P$1500,0)),"")</f>
        <v/>
      </c>
    </row>
    <row r="121" spans="1:17" ht="15" customHeight="1" x14ac:dyDescent="0.25">
      <c r="A121" s="77"/>
      <c r="B121" s="174" t="str">
        <f t="shared" si="3"/>
        <v/>
      </c>
      <c r="C121" s="79"/>
      <c r="D121" s="80"/>
      <c r="E121" s="79"/>
      <c r="F121" s="81"/>
      <c r="G121" s="77"/>
      <c r="H121" s="174" t="str">
        <f>IF($B121="","",IF(N($I121)&gt;=100,"Completed",IF(COUNTIF('Work report'!$V$2:$V$1500,$B121)=0,"Not started",IF(OR(LEFT(UPPER(TRIM($K121)),8)="BLOCKED:",LEFT(UPPER(TRIM($K121)),8)="WAITING:"),"Blocked",IF(N($I121)&gt;0,"In progress","Not started")))))</f>
        <v/>
      </c>
      <c r="I121" s="175" t="str">
        <f t="array" ref="I121">IF($B121="","",IFERROR(LOOKUP(2,1/('Work report'!$V$2:$V$1500=$B121),'Work report'!$J$2:$J$1500)*100,0))</f>
        <v/>
      </c>
      <c r="J121" s="176" t="str">
        <f t="array" ref="J121">IF($B121="","",IFERROR(LOOKUP(2,1/('Work report'!$V$2:$V$1500=$B121),'Work report'!$A$2:$A$1500),""))</f>
        <v/>
      </c>
      <c r="K121" s="177" t="str">
        <f t="array" ref="K121">IF($B121="","",IFERROR(LOOKUP(2,1/('Work report'!$V$2:$V$1500=$B121),'Work report'!$P$2:$P$1500),""))</f>
        <v/>
      </c>
      <c r="L121" s="178" t="str">
        <f>IF($B121="","",SUMIFS('Work report'!$G$2:$G$1500,'Work report'!$V$2:$V$1500,$B121))</f>
        <v/>
      </c>
      <c r="M121" s="176" t="str">
        <f t="shared" si="4"/>
        <v/>
      </c>
      <c r="N121" s="174" t="str">
        <f t="shared" ca="1" si="5"/>
        <v/>
      </c>
      <c r="O121" s="78">
        <v>120</v>
      </c>
      <c r="P121" s="78" t="str">
        <f>IF(AND($B121&lt;&gt;"",$H121&lt;&gt;"Completed",$H121&lt;&gt;"Cancelled"),COUNTIFS($B$2:$B121,"&lt;&gt;",$H$2:$H121,"&lt;&gt;Completed",$H$2:$H121,"&lt;&gt;Cancelled"),"")</f>
        <v/>
      </c>
      <c r="Q121" s="78" t="str">
        <f>IFERROR(INDEX($B$2:$B$1500,MATCH(ROWS($Q$2:Q121),$P$2:$P$1500,0)),"")</f>
        <v/>
      </c>
    </row>
    <row r="122" spans="1:17" ht="15" customHeight="1" x14ac:dyDescent="0.25">
      <c r="A122" s="77"/>
      <c r="B122" s="174" t="str">
        <f t="shared" si="3"/>
        <v/>
      </c>
      <c r="C122" s="79"/>
      <c r="D122" s="80"/>
      <c r="E122" s="79"/>
      <c r="F122" s="81"/>
      <c r="G122" s="77"/>
      <c r="H122" s="174" t="str">
        <f>IF($B122="","",IF(N($I122)&gt;=100,"Completed",IF(COUNTIF('Work report'!$V$2:$V$1500,$B122)=0,"Not started",IF(OR(LEFT(UPPER(TRIM($K122)),8)="BLOCKED:",LEFT(UPPER(TRIM($K122)),8)="WAITING:"),"Blocked",IF(N($I122)&gt;0,"In progress","Not started")))))</f>
        <v/>
      </c>
      <c r="I122" s="175" t="str">
        <f t="array" ref="I122">IF($B122="","",IFERROR(LOOKUP(2,1/('Work report'!$V$2:$V$1500=$B122),'Work report'!$J$2:$J$1500)*100,0))</f>
        <v/>
      </c>
      <c r="J122" s="176" t="str">
        <f t="array" ref="J122">IF($B122="","",IFERROR(LOOKUP(2,1/('Work report'!$V$2:$V$1500=$B122),'Work report'!$A$2:$A$1500),""))</f>
        <v/>
      </c>
      <c r="K122" s="177" t="str">
        <f t="array" ref="K122">IF($B122="","",IFERROR(LOOKUP(2,1/('Work report'!$V$2:$V$1500=$B122),'Work report'!$P$2:$P$1500),""))</f>
        <v/>
      </c>
      <c r="L122" s="178" t="str">
        <f>IF($B122="","",SUMIFS('Work report'!$G$2:$G$1500,'Work report'!$V$2:$V$1500,$B122))</f>
        <v/>
      </c>
      <c r="M122" s="176" t="str">
        <f t="shared" si="4"/>
        <v/>
      </c>
      <c r="N122" s="174" t="str">
        <f t="shared" ca="1" si="5"/>
        <v/>
      </c>
      <c r="O122" s="78">
        <v>121</v>
      </c>
      <c r="P122" s="78" t="str">
        <f>IF(AND($B122&lt;&gt;"",$H122&lt;&gt;"Completed",$H122&lt;&gt;"Cancelled"),COUNTIFS($B$2:$B122,"&lt;&gt;",$H$2:$H122,"&lt;&gt;Completed",$H$2:$H122,"&lt;&gt;Cancelled"),"")</f>
        <v/>
      </c>
      <c r="Q122" s="78" t="str">
        <f>IFERROR(INDEX($B$2:$B$1500,MATCH(ROWS($Q$2:Q122),$P$2:$P$1500,0)),"")</f>
        <v/>
      </c>
    </row>
    <row r="123" spans="1:17" ht="15" customHeight="1" x14ac:dyDescent="0.25">
      <c r="A123" s="77"/>
      <c r="B123" s="174" t="str">
        <f t="shared" si="3"/>
        <v/>
      </c>
      <c r="C123" s="79"/>
      <c r="D123" s="80"/>
      <c r="E123" s="79"/>
      <c r="F123" s="81"/>
      <c r="G123" s="77"/>
      <c r="H123" s="174" t="str">
        <f>IF($B123="","",IF(N($I123)&gt;=100,"Completed",IF(COUNTIF('Work report'!$V$2:$V$1500,$B123)=0,"Not started",IF(OR(LEFT(UPPER(TRIM($K123)),8)="BLOCKED:",LEFT(UPPER(TRIM($K123)),8)="WAITING:"),"Blocked",IF(N($I123)&gt;0,"In progress","Not started")))))</f>
        <v/>
      </c>
      <c r="I123" s="175" t="str">
        <f t="array" ref="I123">IF($B123="","",IFERROR(LOOKUP(2,1/('Work report'!$V$2:$V$1500=$B123),'Work report'!$J$2:$J$1500)*100,0))</f>
        <v/>
      </c>
      <c r="J123" s="176" t="str">
        <f t="array" ref="J123">IF($B123="","",IFERROR(LOOKUP(2,1/('Work report'!$V$2:$V$1500=$B123),'Work report'!$A$2:$A$1500),""))</f>
        <v/>
      </c>
      <c r="K123" s="177" t="str">
        <f t="array" ref="K123">IF($B123="","",IFERROR(LOOKUP(2,1/('Work report'!$V$2:$V$1500=$B123),'Work report'!$P$2:$P$1500),""))</f>
        <v/>
      </c>
      <c r="L123" s="178" t="str">
        <f>IF($B123="","",SUMIFS('Work report'!$G$2:$G$1500,'Work report'!$V$2:$V$1500,$B123))</f>
        <v/>
      </c>
      <c r="M123" s="176" t="str">
        <f t="shared" si="4"/>
        <v/>
      </c>
      <c r="N123" s="174" t="str">
        <f t="shared" ca="1" si="5"/>
        <v/>
      </c>
      <c r="O123" s="78">
        <v>122</v>
      </c>
      <c r="P123" s="78" t="str">
        <f>IF(AND($B123&lt;&gt;"",$H123&lt;&gt;"Completed",$H123&lt;&gt;"Cancelled"),COUNTIFS($B$2:$B123,"&lt;&gt;",$H$2:$H123,"&lt;&gt;Completed",$H$2:$H123,"&lt;&gt;Cancelled"),"")</f>
        <v/>
      </c>
      <c r="Q123" s="78" t="str">
        <f>IFERROR(INDEX($B$2:$B$1500,MATCH(ROWS($Q$2:Q123),$P$2:$P$1500,0)),"")</f>
        <v/>
      </c>
    </row>
    <row r="124" spans="1:17" ht="15" customHeight="1" x14ac:dyDescent="0.25">
      <c r="A124" s="77"/>
      <c r="B124" s="174" t="str">
        <f t="shared" si="3"/>
        <v/>
      </c>
      <c r="C124" s="79"/>
      <c r="D124" s="80"/>
      <c r="E124" s="79"/>
      <c r="F124" s="81"/>
      <c r="G124" s="77"/>
      <c r="H124" s="174" t="str">
        <f>IF($B124="","",IF(N($I124)&gt;=100,"Completed",IF(COUNTIF('Work report'!$V$2:$V$1500,$B124)=0,"Not started",IF(OR(LEFT(UPPER(TRIM($K124)),8)="BLOCKED:",LEFT(UPPER(TRIM($K124)),8)="WAITING:"),"Blocked",IF(N($I124)&gt;0,"In progress","Not started")))))</f>
        <v/>
      </c>
      <c r="I124" s="175" t="str">
        <f t="array" ref="I124">IF($B124="","",IFERROR(LOOKUP(2,1/('Work report'!$V$2:$V$1500=$B124),'Work report'!$J$2:$J$1500)*100,0))</f>
        <v/>
      </c>
      <c r="J124" s="176" t="str">
        <f t="array" ref="J124">IF($B124="","",IFERROR(LOOKUP(2,1/('Work report'!$V$2:$V$1500=$B124),'Work report'!$A$2:$A$1500),""))</f>
        <v/>
      </c>
      <c r="K124" s="177" t="str">
        <f t="array" ref="K124">IF($B124="","",IFERROR(LOOKUP(2,1/('Work report'!$V$2:$V$1500=$B124),'Work report'!$P$2:$P$1500),""))</f>
        <v/>
      </c>
      <c r="L124" s="178" t="str">
        <f>IF($B124="","",SUMIFS('Work report'!$G$2:$G$1500,'Work report'!$V$2:$V$1500,$B124))</f>
        <v/>
      </c>
      <c r="M124" s="176" t="str">
        <f t="shared" si="4"/>
        <v/>
      </c>
      <c r="N124" s="174" t="str">
        <f t="shared" ca="1" si="5"/>
        <v/>
      </c>
      <c r="O124" s="78">
        <v>123</v>
      </c>
      <c r="P124" s="78" t="str">
        <f>IF(AND($B124&lt;&gt;"",$H124&lt;&gt;"Completed",$H124&lt;&gt;"Cancelled"),COUNTIFS($B$2:$B124,"&lt;&gt;",$H$2:$H124,"&lt;&gt;Completed",$H$2:$H124,"&lt;&gt;Cancelled"),"")</f>
        <v/>
      </c>
      <c r="Q124" s="78" t="str">
        <f>IFERROR(INDEX($B$2:$B$1500,MATCH(ROWS($Q$2:Q124),$P$2:$P$1500,0)),"")</f>
        <v/>
      </c>
    </row>
    <row r="125" spans="1:17" ht="15" customHeight="1" x14ac:dyDescent="0.25">
      <c r="A125" s="77"/>
      <c r="B125" s="174" t="str">
        <f t="shared" si="3"/>
        <v/>
      </c>
      <c r="C125" s="79"/>
      <c r="D125" s="80"/>
      <c r="E125" s="79"/>
      <c r="F125" s="81"/>
      <c r="G125" s="77"/>
      <c r="H125" s="174" t="str">
        <f>IF($B125="","",IF(N($I125)&gt;=100,"Completed",IF(COUNTIF('Work report'!$V$2:$V$1500,$B125)=0,"Not started",IF(OR(LEFT(UPPER(TRIM($K125)),8)="BLOCKED:",LEFT(UPPER(TRIM($K125)),8)="WAITING:"),"Blocked",IF(N($I125)&gt;0,"In progress","Not started")))))</f>
        <v/>
      </c>
      <c r="I125" s="175" t="str">
        <f t="array" ref="I125">IF($B125="","",IFERROR(LOOKUP(2,1/('Work report'!$V$2:$V$1500=$B125),'Work report'!$J$2:$J$1500)*100,0))</f>
        <v/>
      </c>
      <c r="J125" s="176" t="str">
        <f t="array" ref="J125">IF($B125="","",IFERROR(LOOKUP(2,1/('Work report'!$V$2:$V$1500=$B125),'Work report'!$A$2:$A$1500),""))</f>
        <v/>
      </c>
      <c r="K125" s="177" t="str">
        <f t="array" ref="K125">IF($B125="","",IFERROR(LOOKUP(2,1/('Work report'!$V$2:$V$1500=$B125),'Work report'!$P$2:$P$1500),""))</f>
        <v/>
      </c>
      <c r="L125" s="178" t="str">
        <f>IF($B125="","",SUMIFS('Work report'!$G$2:$G$1500,'Work report'!$V$2:$V$1500,$B125))</f>
        <v/>
      </c>
      <c r="M125" s="176" t="str">
        <f t="shared" si="4"/>
        <v/>
      </c>
      <c r="N125" s="174" t="str">
        <f t="shared" ca="1" si="5"/>
        <v/>
      </c>
      <c r="O125" s="78">
        <v>124</v>
      </c>
      <c r="P125" s="78" t="str">
        <f>IF(AND($B125&lt;&gt;"",$H125&lt;&gt;"Completed",$H125&lt;&gt;"Cancelled"),COUNTIFS($B$2:$B125,"&lt;&gt;",$H$2:$H125,"&lt;&gt;Completed",$H$2:$H125,"&lt;&gt;Cancelled"),"")</f>
        <v/>
      </c>
      <c r="Q125" s="78" t="str">
        <f>IFERROR(INDEX($B$2:$B$1500,MATCH(ROWS($Q$2:Q125),$P$2:$P$1500,0)),"")</f>
        <v/>
      </c>
    </row>
    <row r="126" spans="1:17" ht="15" customHeight="1" x14ac:dyDescent="0.25">
      <c r="A126" s="77"/>
      <c r="B126" s="174" t="str">
        <f t="shared" si="3"/>
        <v/>
      </c>
      <c r="C126" s="79"/>
      <c r="D126" s="80"/>
      <c r="E126" s="79"/>
      <c r="F126" s="81"/>
      <c r="G126" s="77"/>
      <c r="H126" s="174" t="str">
        <f>IF($B126="","",IF(N($I126)&gt;=100,"Completed",IF(COUNTIF('Work report'!$V$2:$V$1500,$B126)=0,"Not started",IF(OR(LEFT(UPPER(TRIM($K126)),8)="BLOCKED:",LEFT(UPPER(TRIM($K126)),8)="WAITING:"),"Blocked",IF(N($I126)&gt;0,"In progress","Not started")))))</f>
        <v/>
      </c>
      <c r="I126" s="175" t="str">
        <f t="array" ref="I126">IF($B126="","",IFERROR(LOOKUP(2,1/('Work report'!$V$2:$V$1500=$B126),'Work report'!$J$2:$J$1500)*100,0))</f>
        <v/>
      </c>
      <c r="J126" s="176" t="str">
        <f t="array" ref="J126">IF($B126="","",IFERROR(LOOKUP(2,1/('Work report'!$V$2:$V$1500=$B126),'Work report'!$A$2:$A$1500),""))</f>
        <v/>
      </c>
      <c r="K126" s="177" t="str">
        <f t="array" ref="K126">IF($B126="","",IFERROR(LOOKUP(2,1/('Work report'!$V$2:$V$1500=$B126),'Work report'!$P$2:$P$1500),""))</f>
        <v/>
      </c>
      <c r="L126" s="178" t="str">
        <f>IF($B126="","",SUMIFS('Work report'!$G$2:$G$1500,'Work report'!$V$2:$V$1500,$B126))</f>
        <v/>
      </c>
      <c r="M126" s="176" t="str">
        <f t="shared" si="4"/>
        <v/>
      </c>
      <c r="N126" s="174" t="str">
        <f t="shared" ca="1" si="5"/>
        <v/>
      </c>
      <c r="O126" s="78">
        <v>125</v>
      </c>
      <c r="P126" s="78" t="str">
        <f>IF(AND($B126&lt;&gt;"",$H126&lt;&gt;"Completed",$H126&lt;&gt;"Cancelled"),COUNTIFS($B$2:$B126,"&lt;&gt;",$H$2:$H126,"&lt;&gt;Completed",$H$2:$H126,"&lt;&gt;Cancelled"),"")</f>
        <v/>
      </c>
      <c r="Q126" s="78" t="str">
        <f>IFERROR(INDEX($B$2:$B$1500,MATCH(ROWS($Q$2:Q126),$P$2:$P$1500,0)),"")</f>
        <v/>
      </c>
    </row>
    <row r="127" spans="1:17" ht="15" customHeight="1" x14ac:dyDescent="0.25">
      <c r="A127" s="77"/>
      <c r="B127" s="174" t="str">
        <f t="shared" si="3"/>
        <v/>
      </c>
      <c r="C127" s="79"/>
      <c r="D127" s="80"/>
      <c r="E127" s="79"/>
      <c r="F127" s="81"/>
      <c r="G127" s="77"/>
      <c r="H127" s="174" t="str">
        <f>IF($B127="","",IF(N($I127)&gt;=100,"Completed",IF(COUNTIF('Work report'!$V$2:$V$1500,$B127)=0,"Not started",IF(OR(LEFT(UPPER(TRIM($K127)),8)="BLOCKED:",LEFT(UPPER(TRIM($K127)),8)="WAITING:"),"Blocked",IF(N($I127)&gt;0,"In progress","Not started")))))</f>
        <v/>
      </c>
      <c r="I127" s="175" t="str">
        <f t="array" ref="I127">IF($B127="","",IFERROR(LOOKUP(2,1/('Work report'!$V$2:$V$1500=$B127),'Work report'!$J$2:$J$1500)*100,0))</f>
        <v/>
      </c>
      <c r="J127" s="176" t="str">
        <f t="array" ref="J127">IF($B127="","",IFERROR(LOOKUP(2,1/('Work report'!$V$2:$V$1500=$B127),'Work report'!$A$2:$A$1500),""))</f>
        <v/>
      </c>
      <c r="K127" s="177" t="str">
        <f t="array" ref="K127">IF($B127="","",IFERROR(LOOKUP(2,1/('Work report'!$V$2:$V$1500=$B127),'Work report'!$P$2:$P$1500),""))</f>
        <v/>
      </c>
      <c r="L127" s="178" t="str">
        <f>IF($B127="","",SUMIFS('Work report'!$G$2:$G$1500,'Work report'!$V$2:$V$1500,$B127))</f>
        <v/>
      </c>
      <c r="M127" s="176" t="str">
        <f t="shared" si="4"/>
        <v/>
      </c>
      <c r="N127" s="174" t="str">
        <f t="shared" ca="1" si="5"/>
        <v/>
      </c>
      <c r="O127" s="78">
        <v>126</v>
      </c>
      <c r="P127" s="78" t="str">
        <f>IF(AND($B127&lt;&gt;"",$H127&lt;&gt;"Completed",$H127&lt;&gt;"Cancelled"),COUNTIFS($B$2:$B127,"&lt;&gt;",$H$2:$H127,"&lt;&gt;Completed",$H$2:$H127,"&lt;&gt;Cancelled"),"")</f>
        <v/>
      </c>
      <c r="Q127" s="78" t="str">
        <f>IFERROR(INDEX($B$2:$B$1500,MATCH(ROWS($Q$2:Q127),$P$2:$P$1500,0)),"")</f>
        <v/>
      </c>
    </row>
    <row r="128" spans="1:17" ht="15" customHeight="1" x14ac:dyDescent="0.25">
      <c r="A128" s="77"/>
      <c r="B128" s="174" t="str">
        <f t="shared" si="3"/>
        <v/>
      </c>
      <c r="C128" s="79"/>
      <c r="D128" s="80"/>
      <c r="E128" s="79"/>
      <c r="F128" s="81"/>
      <c r="G128" s="77"/>
      <c r="H128" s="174" t="str">
        <f>IF($B128="","",IF(N($I128)&gt;=100,"Completed",IF(COUNTIF('Work report'!$V$2:$V$1500,$B128)=0,"Not started",IF(OR(LEFT(UPPER(TRIM($K128)),8)="BLOCKED:",LEFT(UPPER(TRIM($K128)),8)="WAITING:"),"Blocked",IF(N($I128)&gt;0,"In progress","Not started")))))</f>
        <v/>
      </c>
      <c r="I128" s="175" t="str">
        <f t="array" ref="I128">IF($B128="","",IFERROR(LOOKUP(2,1/('Work report'!$V$2:$V$1500=$B128),'Work report'!$J$2:$J$1500)*100,0))</f>
        <v/>
      </c>
      <c r="J128" s="176" t="str">
        <f t="array" ref="J128">IF($B128="","",IFERROR(LOOKUP(2,1/('Work report'!$V$2:$V$1500=$B128),'Work report'!$A$2:$A$1500),""))</f>
        <v/>
      </c>
      <c r="K128" s="177" t="str">
        <f t="array" ref="K128">IF($B128="","",IFERROR(LOOKUP(2,1/('Work report'!$V$2:$V$1500=$B128),'Work report'!$P$2:$P$1500),""))</f>
        <v/>
      </c>
      <c r="L128" s="178" t="str">
        <f>IF($B128="","",SUMIFS('Work report'!$G$2:$G$1500,'Work report'!$V$2:$V$1500,$B128))</f>
        <v/>
      </c>
      <c r="M128" s="176" t="str">
        <f t="shared" si="4"/>
        <v/>
      </c>
      <c r="N128" s="174" t="str">
        <f t="shared" ca="1" si="5"/>
        <v/>
      </c>
      <c r="O128" s="78">
        <v>127</v>
      </c>
      <c r="P128" s="78" t="str">
        <f>IF(AND($B128&lt;&gt;"",$H128&lt;&gt;"Completed",$H128&lt;&gt;"Cancelled"),COUNTIFS($B$2:$B128,"&lt;&gt;",$H$2:$H128,"&lt;&gt;Completed",$H$2:$H128,"&lt;&gt;Cancelled"),"")</f>
        <v/>
      </c>
      <c r="Q128" s="78" t="str">
        <f>IFERROR(INDEX($B$2:$B$1500,MATCH(ROWS($Q$2:Q128),$P$2:$P$1500,0)),"")</f>
        <v/>
      </c>
    </row>
    <row r="129" spans="1:17" ht="15" customHeight="1" x14ac:dyDescent="0.25">
      <c r="A129" s="77"/>
      <c r="B129" s="174" t="str">
        <f t="shared" si="3"/>
        <v/>
      </c>
      <c r="C129" s="79"/>
      <c r="D129" s="80"/>
      <c r="E129" s="79"/>
      <c r="F129" s="81"/>
      <c r="G129" s="77"/>
      <c r="H129" s="174" t="str">
        <f>IF($B129="","",IF(N($I129)&gt;=100,"Completed",IF(COUNTIF('Work report'!$V$2:$V$1500,$B129)=0,"Not started",IF(OR(LEFT(UPPER(TRIM($K129)),8)="BLOCKED:",LEFT(UPPER(TRIM($K129)),8)="WAITING:"),"Blocked",IF(N($I129)&gt;0,"In progress","Not started")))))</f>
        <v/>
      </c>
      <c r="I129" s="175" t="str">
        <f t="array" ref="I129">IF($B129="","",IFERROR(LOOKUP(2,1/('Work report'!$V$2:$V$1500=$B129),'Work report'!$J$2:$J$1500)*100,0))</f>
        <v/>
      </c>
      <c r="J129" s="176" t="str">
        <f t="array" ref="J129">IF($B129="","",IFERROR(LOOKUP(2,1/('Work report'!$V$2:$V$1500=$B129),'Work report'!$A$2:$A$1500),""))</f>
        <v/>
      </c>
      <c r="K129" s="177" t="str">
        <f t="array" ref="K129">IF($B129="","",IFERROR(LOOKUP(2,1/('Work report'!$V$2:$V$1500=$B129),'Work report'!$P$2:$P$1500),""))</f>
        <v/>
      </c>
      <c r="L129" s="178" t="str">
        <f>IF($B129="","",SUMIFS('Work report'!$G$2:$G$1500,'Work report'!$V$2:$V$1500,$B129))</f>
        <v/>
      </c>
      <c r="M129" s="176" t="str">
        <f t="shared" si="4"/>
        <v/>
      </c>
      <c r="N129" s="174" t="str">
        <f t="shared" ca="1" si="5"/>
        <v/>
      </c>
      <c r="O129" s="78">
        <v>128</v>
      </c>
      <c r="P129" s="78" t="str">
        <f>IF(AND($B129&lt;&gt;"",$H129&lt;&gt;"Completed",$H129&lt;&gt;"Cancelled"),COUNTIFS($B$2:$B129,"&lt;&gt;",$H$2:$H129,"&lt;&gt;Completed",$H$2:$H129,"&lt;&gt;Cancelled"),"")</f>
        <v/>
      </c>
      <c r="Q129" s="78" t="str">
        <f>IFERROR(INDEX($B$2:$B$1500,MATCH(ROWS($Q$2:Q129),$P$2:$P$1500,0)),"")</f>
        <v/>
      </c>
    </row>
    <row r="130" spans="1:17" ht="15" customHeight="1" x14ac:dyDescent="0.25">
      <c r="A130" s="77"/>
      <c r="B130" s="174" t="str">
        <f t="shared" ref="B130:B193" si="6">IF(OR($A130&lt;&gt;"",$C130&lt;&gt;"",$D130&lt;&gt;"",$E130&lt;&gt;"",$F130&lt;&gt;"",$G130&lt;&gt;""),"WL-"&amp;TEXT($O130,"0000"),"")</f>
        <v/>
      </c>
      <c r="C130" s="79"/>
      <c r="D130" s="80"/>
      <c r="E130" s="79"/>
      <c r="F130" s="81"/>
      <c r="G130" s="77"/>
      <c r="H130" s="174" t="str">
        <f>IF($B130="","",IF(N($I130)&gt;=100,"Completed",IF(COUNTIF('Work report'!$V$2:$V$1500,$B130)=0,"Not started",IF(OR(LEFT(UPPER(TRIM($K130)),8)="BLOCKED:",LEFT(UPPER(TRIM($K130)),8)="WAITING:"),"Blocked",IF(N($I130)&gt;0,"In progress","Not started")))))</f>
        <v/>
      </c>
      <c r="I130" s="175" t="str">
        <f t="array" ref="I130">IF($B130="","",IFERROR(LOOKUP(2,1/('Work report'!$V$2:$V$1500=$B130),'Work report'!$J$2:$J$1500)*100,0))</f>
        <v/>
      </c>
      <c r="J130" s="176" t="str">
        <f t="array" ref="J130">IF($B130="","",IFERROR(LOOKUP(2,1/('Work report'!$V$2:$V$1500=$B130),'Work report'!$A$2:$A$1500),""))</f>
        <v/>
      </c>
      <c r="K130" s="177" t="str">
        <f t="array" ref="K130">IF($B130="","",IFERROR(LOOKUP(2,1/('Work report'!$V$2:$V$1500=$B130),'Work report'!$P$2:$P$1500),""))</f>
        <v/>
      </c>
      <c r="L130" s="178" t="str">
        <f>IF($B130="","",SUMIFS('Work report'!$G$2:$G$1500,'Work report'!$V$2:$V$1500,$B130))</f>
        <v/>
      </c>
      <c r="M130" s="176" t="str">
        <f t="shared" ref="M130:M193" si="7">IF($B130="","",IF($H130="Completed",$J130,""))</f>
        <v/>
      </c>
      <c r="N130" s="174" t="str">
        <f t="shared" ref="N130:N193" ca="1" si="8">IF(AND($C130&lt;&gt;"",$H130&lt;&gt;"Completed",$G130&lt;&gt;"",$G130&lt;TODAY()),"Overdue","")</f>
        <v/>
      </c>
      <c r="O130" s="78">
        <v>129</v>
      </c>
      <c r="P130" s="78" t="str">
        <f>IF(AND($B130&lt;&gt;"",$H130&lt;&gt;"Completed",$H130&lt;&gt;"Cancelled"),COUNTIFS($B$2:$B130,"&lt;&gt;",$H$2:$H130,"&lt;&gt;Completed",$H$2:$H130,"&lt;&gt;Cancelled"),"")</f>
        <v/>
      </c>
      <c r="Q130" s="78" t="str">
        <f>IFERROR(INDEX($B$2:$B$1500,MATCH(ROWS($Q$2:Q130),$P$2:$P$1500,0)),"")</f>
        <v/>
      </c>
    </row>
    <row r="131" spans="1:17" ht="15" customHeight="1" x14ac:dyDescent="0.25">
      <c r="A131" s="77"/>
      <c r="B131" s="174" t="str">
        <f t="shared" si="6"/>
        <v/>
      </c>
      <c r="C131" s="79"/>
      <c r="D131" s="80"/>
      <c r="E131" s="79"/>
      <c r="F131" s="81"/>
      <c r="G131" s="77"/>
      <c r="H131" s="174" t="str">
        <f>IF($B131="","",IF(N($I131)&gt;=100,"Completed",IF(COUNTIF('Work report'!$V$2:$V$1500,$B131)=0,"Not started",IF(OR(LEFT(UPPER(TRIM($K131)),8)="BLOCKED:",LEFT(UPPER(TRIM($K131)),8)="WAITING:"),"Blocked",IF(N($I131)&gt;0,"In progress","Not started")))))</f>
        <v/>
      </c>
      <c r="I131" s="175" t="str">
        <f t="array" ref="I131">IF($B131="","",IFERROR(LOOKUP(2,1/('Work report'!$V$2:$V$1500=$B131),'Work report'!$J$2:$J$1500)*100,0))</f>
        <v/>
      </c>
      <c r="J131" s="176" t="str">
        <f t="array" ref="J131">IF($B131="","",IFERROR(LOOKUP(2,1/('Work report'!$V$2:$V$1500=$B131),'Work report'!$A$2:$A$1500),""))</f>
        <v/>
      </c>
      <c r="K131" s="177" t="str">
        <f t="array" ref="K131">IF($B131="","",IFERROR(LOOKUP(2,1/('Work report'!$V$2:$V$1500=$B131),'Work report'!$P$2:$P$1500),""))</f>
        <v/>
      </c>
      <c r="L131" s="178" t="str">
        <f>IF($B131="","",SUMIFS('Work report'!$G$2:$G$1500,'Work report'!$V$2:$V$1500,$B131))</f>
        <v/>
      </c>
      <c r="M131" s="176" t="str">
        <f t="shared" si="7"/>
        <v/>
      </c>
      <c r="N131" s="174" t="str">
        <f t="shared" ca="1" si="8"/>
        <v/>
      </c>
      <c r="O131" s="78">
        <v>130</v>
      </c>
      <c r="P131" s="78" t="str">
        <f>IF(AND($B131&lt;&gt;"",$H131&lt;&gt;"Completed",$H131&lt;&gt;"Cancelled"),COUNTIFS($B$2:$B131,"&lt;&gt;",$H$2:$H131,"&lt;&gt;Completed",$H$2:$H131,"&lt;&gt;Cancelled"),"")</f>
        <v/>
      </c>
      <c r="Q131" s="78" t="str">
        <f>IFERROR(INDEX($B$2:$B$1500,MATCH(ROWS($Q$2:Q131),$P$2:$P$1500,0)),"")</f>
        <v/>
      </c>
    </row>
    <row r="132" spans="1:17" ht="15" customHeight="1" x14ac:dyDescent="0.25">
      <c r="A132" s="77"/>
      <c r="B132" s="174" t="str">
        <f t="shared" si="6"/>
        <v/>
      </c>
      <c r="C132" s="79"/>
      <c r="D132" s="80"/>
      <c r="E132" s="79"/>
      <c r="F132" s="81"/>
      <c r="G132" s="77"/>
      <c r="H132" s="174" t="str">
        <f>IF($B132="","",IF(N($I132)&gt;=100,"Completed",IF(COUNTIF('Work report'!$V$2:$V$1500,$B132)=0,"Not started",IF(OR(LEFT(UPPER(TRIM($K132)),8)="BLOCKED:",LEFT(UPPER(TRIM($K132)),8)="WAITING:"),"Blocked",IF(N($I132)&gt;0,"In progress","Not started")))))</f>
        <v/>
      </c>
      <c r="I132" s="175" t="str">
        <f t="array" ref="I132">IF($B132="","",IFERROR(LOOKUP(2,1/('Work report'!$V$2:$V$1500=$B132),'Work report'!$J$2:$J$1500)*100,0))</f>
        <v/>
      </c>
      <c r="J132" s="176" t="str">
        <f t="array" ref="J132">IF($B132="","",IFERROR(LOOKUP(2,1/('Work report'!$V$2:$V$1500=$B132),'Work report'!$A$2:$A$1500),""))</f>
        <v/>
      </c>
      <c r="K132" s="177" t="str">
        <f t="array" ref="K132">IF($B132="","",IFERROR(LOOKUP(2,1/('Work report'!$V$2:$V$1500=$B132),'Work report'!$P$2:$P$1500),""))</f>
        <v/>
      </c>
      <c r="L132" s="178" t="str">
        <f>IF($B132="","",SUMIFS('Work report'!$G$2:$G$1500,'Work report'!$V$2:$V$1500,$B132))</f>
        <v/>
      </c>
      <c r="M132" s="176" t="str">
        <f t="shared" si="7"/>
        <v/>
      </c>
      <c r="N132" s="174" t="str">
        <f t="shared" ca="1" si="8"/>
        <v/>
      </c>
      <c r="O132" s="78">
        <v>131</v>
      </c>
      <c r="P132" s="78" t="str">
        <f>IF(AND($B132&lt;&gt;"",$H132&lt;&gt;"Completed",$H132&lt;&gt;"Cancelled"),COUNTIFS($B$2:$B132,"&lt;&gt;",$H$2:$H132,"&lt;&gt;Completed",$H$2:$H132,"&lt;&gt;Cancelled"),"")</f>
        <v/>
      </c>
      <c r="Q132" s="78" t="str">
        <f>IFERROR(INDEX($B$2:$B$1500,MATCH(ROWS($Q$2:Q132),$P$2:$P$1500,0)),"")</f>
        <v/>
      </c>
    </row>
    <row r="133" spans="1:17" ht="15" customHeight="1" x14ac:dyDescent="0.25">
      <c r="A133" s="77"/>
      <c r="B133" s="174" t="str">
        <f t="shared" si="6"/>
        <v/>
      </c>
      <c r="C133" s="79"/>
      <c r="D133" s="80"/>
      <c r="E133" s="79"/>
      <c r="F133" s="81"/>
      <c r="G133" s="77"/>
      <c r="H133" s="174" t="str">
        <f>IF($B133="","",IF(N($I133)&gt;=100,"Completed",IF(COUNTIF('Work report'!$V$2:$V$1500,$B133)=0,"Not started",IF(OR(LEFT(UPPER(TRIM($K133)),8)="BLOCKED:",LEFT(UPPER(TRIM($K133)),8)="WAITING:"),"Blocked",IF(N($I133)&gt;0,"In progress","Not started")))))</f>
        <v/>
      </c>
      <c r="I133" s="175" t="str">
        <f t="array" ref="I133">IF($B133="","",IFERROR(LOOKUP(2,1/('Work report'!$V$2:$V$1500=$B133),'Work report'!$J$2:$J$1500)*100,0))</f>
        <v/>
      </c>
      <c r="J133" s="176" t="str">
        <f t="array" ref="J133">IF($B133="","",IFERROR(LOOKUP(2,1/('Work report'!$V$2:$V$1500=$B133),'Work report'!$A$2:$A$1500),""))</f>
        <v/>
      </c>
      <c r="K133" s="177" t="str">
        <f t="array" ref="K133">IF($B133="","",IFERROR(LOOKUP(2,1/('Work report'!$V$2:$V$1500=$B133),'Work report'!$P$2:$P$1500),""))</f>
        <v/>
      </c>
      <c r="L133" s="178" t="str">
        <f>IF($B133="","",SUMIFS('Work report'!$G$2:$G$1500,'Work report'!$V$2:$V$1500,$B133))</f>
        <v/>
      </c>
      <c r="M133" s="176" t="str">
        <f t="shared" si="7"/>
        <v/>
      </c>
      <c r="N133" s="174" t="str">
        <f t="shared" ca="1" si="8"/>
        <v/>
      </c>
      <c r="O133" s="78">
        <v>132</v>
      </c>
      <c r="P133" s="78" t="str">
        <f>IF(AND($B133&lt;&gt;"",$H133&lt;&gt;"Completed",$H133&lt;&gt;"Cancelled"),COUNTIFS($B$2:$B133,"&lt;&gt;",$H$2:$H133,"&lt;&gt;Completed",$H$2:$H133,"&lt;&gt;Cancelled"),"")</f>
        <v/>
      </c>
      <c r="Q133" s="78" t="str">
        <f>IFERROR(INDEX($B$2:$B$1500,MATCH(ROWS($Q$2:Q133),$P$2:$P$1500,0)),"")</f>
        <v/>
      </c>
    </row>
    <row r="134" spans="1:17" ht="15" customHeight="1" x14ac:dyDescent="0.25">
      <c r="A134" s="77"/>
      <c r="B134" s="174" t="str">
        <f t="shared" si="6"/>
        <v/>
      </c>
      <c r="C134" s="79"/>
      <c r="D134" s="80"/>
      <c r="E134" s="79"/>
      <c r="F134" s="81"/>
      <c r="G134" s="77"/>
      <c r="H134" s="174" t="str">
        <f>IF($B134="","",IF(N($I134)&gt;=100,"Completed",IF(COUNTIF('Work report'!$V$2:$V$1500,$B134)=0,"Not started",IF(OR(LEFT(UPPER(TRIM($K134)),8)="BLOCKED:",LEFT(UPPER(TRIM($K134)),8)="WAITING:"),"Blocked",IF(N($I134)&gt;0,"In progress","Not started")))))</f>
        <v/>
      </c>
      <c r="I134" s="175" t="str">
        <f t="array" ref="I134">IF($B134="","",IFERROR(LOOKUP(2,1/('Work report'!$V$2:$V$1500=$B134),'Work report'!$J$2:$J$1500)*100,0))</f>
        <v/>
      </c>
      <c r="J134" s="176" t="str">
        <f t="array" ref="J134">IF($B134="","",IFERROR(LOOKUP(2,1/('Work report'!$V$2:$V$1500=$B134),'Work report'!$A$2:$A$1500),""))</f>
        <v/>
      </c>
      <c r="K134" s="177" t="str">
        <f t="array" ref="K134">IF($B134="","",IFERROR(LOOKUP(2,1/('Work report'!$V$2:$V$1500=$B134),'Work report'!$P$2:$P$1500),""))</f>
        <v/>
      </c>
      <c r="L134" s="178" t="str">
        <f>IF($B134="","",SUMIFS('Work report'!$G$2:$G$1500,'Work report'!$V$2:$V$1500,$B134))</f>
        <v/>
      </c>
      <c r="M134" s="176" t="str">
        <f t="shared" si="7"/>
        <v/>
      </c>
      <c r="N134" s="174" t="str">
        <f t="shared" ca="1" si="8"/>
        <v/>
      </c>
      <c r="O134" s="78">
        <v>133</v>
      </c>
      <c r="P134" s="78" t="str">
        <f>IF(AND($B134&lt;&gt;"",$H134&lt;&gt;"Completed",$H134&lt;&gt;"Cancelled"),COUNTIFS($B$2:$B134,"&lt;&gt;",$H$2:$H134,"&lt;&gt;Completed",$H$2:$H134,"&lt;&gt;Cancelled"),"")</f>
        <v/>
      </c>
      <c r="Q134" s="78" t="str">
        <f>IFERROR(INDEX($B$2:$B$1500,MATCH(ROWS($Q$2:Q134),$P$2:$P$1500,0)),"")</f>
        <v/>
      </c>
    </row>
    <row r="135" spans="1:17" ht="15" customHeight="1" x14ac:dyDescent="0.25">
      <c r="A135" s="77"/>
      <c r="B135" s="174" t="str">
        <f t="shared" si="6"/>
        <v/>
      </c>
      <c r="C135" s="79"/>
      <c r="D135" s="80"/>
      <c r="E135" s="79"/>
      <c r="F135" s="81"/>
      <c r="G135" s="77"/>
      <c r="H135" s="174" t="str">
        <f>IF($B135="","",IF(N($I135)&gt;=100,"Completed",IF(COUNTIF('Work report'!$V$2:$V$1500,$B135)=0,"Not started",IF(OR(LEFT(UPPER(TRIM($K135)),8)="BLOCKED:",LEFT(UPPER(TRIM($K135)),8)="WAITING:"),"Blocked",IF(N($I135)&gt;0,"In progress","Not started")))))</f>
        <v/>
      </c>
      <c r="I135" s="175" t="str">
        <f t="array" ref="I135">IF($B135="","",IFERROR(LOOKUP(2,1/('Work report'!$V$2:$V$1500=$B135),'Work report'!$J$2:$J$1500)*100,0))</f>
        <v/>
      </c>
      <c r="J135" s="176" t="str">
        <f t="array" ref="J135">IF($B135="","",IFERROR(LOOKUP(2,1/('Work report'!$V$2:$V$1500=$B135),'Work report'!$A$2:$A$1500),""))</f>
        <v/>
      </c>
      <c r="K135" s="177" t="str">
        <f t="array" ref="K135">IF($B135="","",IFERROR(LOOKUP(2,1/('Work report'!$V$2:$V$1500=$B135),'Work report'!$P$2:$P$1500),""))</f>
        <v/>
      </c>
      <c r="L135" s="178" t="str">
        <f>IF($B135="","",SUMIFS('Work report'!$G$2:$G$1500,'Work report'!$V$2:$V$1500,$B135))</f>
        <v/>
      </c>
      <c r="M135" s="176" t="str">
        <f t="shared" si="7"/>
        <v/>
      </c>
      <c r="N135" s="174" t="str">
        <f t="shared" ca="1" si="8"/>
        <v/>
      </c>
      <c r="O135" s="78">
        <v>134</v>
      </c>
      <c r="P135" s="78" t="str">
        <f>IF(AND($B135&lt;&gt;"",$H135&lt;&gt;"Completed",$H135&lt;&gt;"Cancelled"),COUNTIFS($B$2:$B135,"&lt;&gt;",$H$2:$H135,"&lt;&gt;Completed",$H$2:$H135,"&lt;&gt;Cancelled"),"")</f>
        <v/>
      </c>
      <c r="Q135" s="78" t="str">
        <f>IFERROR(INDEX($B$2:$B$1500,MATCH(ROWS($Q$2:Q135),$P$2:$P$1500,0)),"")</f>
        <v/>
      </c>
    </row>
    <row r="136" spans="1:17" ht="15" customHeight="1" x14ac:dyDescent="0.25">
      <c r="A136" s="77"/>
      <c r="B136" s="174" t="str">
        <f t="shared" si="6"/>
        <v/>
      </c>
      <c r="C136" s="79"/>
      <c r="D136" s="80"/>
      <c r="E136" s="79"/>
      <c r="F136" s="81"/>
      <c r="G136" s="77"/>
      <c r="H136" s="174" t="str">
        <f>IF($B136="","",IF(N($I136)&gt;=100,"Completed",IF(COUNTIF('Work report'!$V$2:$V$1500,$B136)=0,"Not started",IF(OR(LEFT(UPPER(TRIM($K136)),8)="BLOCKED:",LEFT(UPPER(TRIM($K136)),8)="WAITING:"),"Blocked",IF(N($I136)&gt;0,"In progress","Not started")))))</f>
        <v/>
      </c>
      <c r="I136" s="175" t="str">
        <f t="array" ref="I136">IF($B136="","",IFERROR(LOOKUP(2,1/('Work report'!$V$2:$V$1500=$B136),'Work report'!$J$2:$J$1500)*100,0))</f>
        <v/>
      </c>
      <c r="J136" s="176" t="str">
        <f t="array" ref="J136">IF($B136="","",IFERROR(LOOKUP(2,1/('Work report'!$V$2:$V$1500=$B136),'Work report'!$A$2:$A$1500),""))</f>
        <v/>
      </c>
      <c r="K136" s="177" t="str">
        <f t="array" ref="K136">IF($B136="","",IFERROR(LOOKUP(2,1/('Work report'!$V$2:$V$1500=$B136),'Work report'!$P$2:$P$1500),""))</f>
        <v/>
      </c>
      <c r="L136" s="178" t="str">
        <f>IF($B136="","",SUMIFS('Work report'!$G$2:$G$1500,'Work report'!$V$2:$V$1500,$B136))</f>
        <v/>
      </c>
      <c r="M136" s="176" t="str">
        <f t="shared" si="7"/>
        <v/>
      </c>
      <c r="N136" s="174" t="str">
        <f t="shared" ca="1" si="8"/>
        <v/>
      </c>
      <c r="O136" s="78">
        <v>135</v>
      </c>
      <c r="P136" s="78" t="str">
        <f>IF(AND($B136&lt;&gt;"",$H136&lt;&gt;"Completed",$H136&lt;&gt;"Cancelled"),COUNTIFS($B$2:$B136,"&lt;&gt;",$H$2:$H136,"&lt;&gt;Completed",$H$2:$H136,"&lt;&gt;Cancelled"),"")</f>
        <v/>
      </c>
      <c r="Q136" s="78" t="str">
        <f>IFERROR(INDEX($B$2:$B$1500,MATCH(ROWS($Q$2:Q136),$P$2:$P$1500,0)),"")</f>
        <v/>
      </c>
    </row>
    <row r="137" spans="1:17" ht="15" customHeight="1" x14ac:dyDescent="0.25">
      <c r="A137" s="77"/>
      <c r="B137" s="174" t="str">
        <f t="shared" si="6"/>
        <v/>
      </c>
      <c r="C137" s="79"/>
      <c r="D137" s="80"/>
      <c r="E137" s="79"/>
      <c r="F137" s="81"/>
      <c r="G137" s="77"/>
      <c r="H137" s="174" t="str">
        <f>IF($B137="","",IF(N($I137)&gt;=100,"Completed",IF(COUNTIF('Work report'!$V$2:$V$1500,$B137)=0,"Not started",IF(OR(LEFT(UPPER(TRIM($K137)),8)="BLOCKED:",LEFT(UPPER(TRIM($K137)),8)="WAITING:"),"Blocked",IF(N($I137)&gt;0,"In progress","Not started")))))</f>
        <v/>
      </c>
      <c r="I137" s="175" t="str">
        <f t="array" ref="I137">IF($B137="","",IFERROR(LOOKUP(2,1/('Work report'!$V$2:$V$1500=$B137),'Work report'!$J$2:$J$1500)*100,0))</f>
        <v/>
      </c>
      <c r="J137" s="176" t="str">
        <f t="array" ref="J137">IF($B137="","",IFERROR(LOOKUP(2,1/('Work report'!$V$2:$V$1500=$B137),'Work report'!$A$2:$A$1500),""))</f>
        <v/>
      </c>
      <c r="K137" s="177" t="str">
        <f t="array" ref="K137">IF($B137="","",IFERROR(LOOKUP(2,1/('Work report'!$V$2:$V$1500=$B137),'Work report'!$P$2:$P$1500),""))</f>
        <v/>
      </c>
      <c r="L137" s="178" t="str">
        <f>IF($B137="","",SUMIFS('Work report'!$G$2:$G$1500,'Work report'!$V$2:$V$1500,$B137))</f>
        <v/>
      </c>
      <c r="M137" s="176" t="str">
        <f t="shared" si="7"/>
        <v/>
      </c>
      <c r="N137" s="174" t="str">
        <f t="shared" ca="1" si="8"/>
        <v/>
      </c>
      <c r="O137" s="78">
        <v>136</v>
      </c>
      <c r="P137" s="78" t="str">
        <f>IF(AND($B137&lt;&gt;"",$H137&lt;&gt;"Completed",$H137&lt;&gt;"Cancelled"),COUNTIFS($B$2:$B137,"&lt;&gt;",$H$2:$H137,"&lt;&gt;Completed",$H$2:$H137,"&lt;&gt;Cancelled"),"")</f>
        <v/>
      </c>
      <c r="Q137" s="78" t="str">
        <f>IFERROR(INDEX($B$2:$B$1500,MATCH(ROWS($Q$2:Q137),$P$2:$P$1500,0)),"")</f>
        <v/>
      </c>
    </row>
    <row r="138" spans="1:17" ht="15" customHeight="1" x14ac:dyDescent="0.25">
      <c r="A138" s="77"/>
      <c r="B138" s="174" t="str">
        <f t="shared" si="6"/>
        <v/>
      </c>
      <c r="C138" s="79"/>
      <c r="D138" s="80"/>
      <c r="E138" s="79"/>
      <c r="F138" s="81"/>
      <c r="G138" s="77"/>
      <c r="H138" s="174" t="str">
        <f>IF($B138="","",IF(N($I138)&gt;=100,"Completed",IF(COUNTIF('Work report'!$V$2:$V$1500,$B138)=0,"Not started",IF(OR(LEFT(UPPER(TRIM($K138)),8)="BLOCKED:",LEFT(UPPER(TRIM($K138)),8)="WAITING:"),"Blocked",IF(N($I138)&gt;0,"In progress","Not started")))))</f>
        <v/>
      </c>
      <c r="I138" s="175" t="str">
        <f t="array" ref="I138">IF($B138="","",IFERROR(LOOKUP(2,1/('Work report'!$V$2:$V$1500=$B138),'Work report'!$J$2:$J$1500)*100,0))</f>
        <v/>
      </c>
      <c r="J138" s="176" t="str">
        <f t="array" ref="J138">IF($B138="","",IFERROR(LOOKUP(2,1/('Work report'!$V$2:$V$1500=$B138),'Work report'!$A$2:$A$1500),""))</f>
        <v/>
      </c>
      <c r="K138" s="177" t="str">
        <f t="array" ref="K138">IF($B138="","",IFERROR(LOOKUP(2,1/('Work report'!$V$2:$V$1500=$B138),'Work report'!$P$2:$P$1500),""))</f>
        <v/>
      </c>
      <c r="L138" s="178" t="str">
        <f>IF($B138="","",SUMIFS('Work report'!$G$2:$G$1500,'Work report'!$V$2:$V$1500,$B138))</f>
        <v/>
      </c>
      <c r="M138" s="176" t="str">
        <f t="shared" si="7"/>
        <v/>
      </c>
      <c r="N138" s="174" t="str">
        <f t="shared" ca="1" si="8"/>
        <v/>
      </c>
      <c r="O138" s="78">
        <v>137</v>
      </c>
      <c r="P138" s="78" t="str">
        <f>IF(AND($B138&lt;&gt;"",$H138&lt;&gt;"Completed",$H138&lt;&gt;"Cancelled"),COUNTIFS($B$2:$B138,"&lt;&gt;",$H$2:$H138,"&lt;&gt;Completed",$H$2:$H138,"&lt;&gt;Cancelled"),"")</f>
        <v/>
      </c>
      <c r="Q138" s="78" t="str">
        <f>IFERROR(INDEX($B$2:$B$1500,MATCH(ROWS($Q$2:Q138),$P$2:$P$1500,0)),"")</f>
        <v/>
      </c>
    </row>
    <row r="139" spans="1:17" ht="15" customHeight="1" x14ac:dyDescent="0.25">
      <c r="A139" s="77"/>
      <c r="B139" s="174" t="str">
        <f t="shared" si="6"/>
        <v/>
      </c>
      <c r="C139" s="79"/>
      <c r="D139" s="80"/>
      <c r="E139" s="79"/>
      <c r="F139" s="81"/>
      <c r="G139" s="77"/>
      <c r="H139" s="174" t="str">
        <f>IF($B139="","",IF(N($I139)&gt;=100,"Completed",IF(COUNTIF('Work report'!$V$2:$V$1500,$B139)=0,"Not started",IF(OR(LEFT(UPPER(TRIM($K139)),8)="BLOCKED:",LEFT(UPPER(TRIM($K139)),8)="WAITING:"),"Blocked",IF(N($I139)&gt;0,"In progress","Not started")))))</f>
        <v/>
      </c>
      <c r="I139" s="175" t="str">
        <f t="array" ref="I139">IF($B139="","",IFERROR(LOOKUP(2,1/('Work report'!$V$2:$V$1500=$B139),'Work report'!$J$2:$J$1500)*100,0))</f>
        <v/>
      </c>
      <c r="J139" s="176" t="str">
        <f t="array" ref="J139">IF($B139="","",IFERROR(LOOKUP(2,1/('Work report'!$V$2:$V$1500=$B139),'Work report'!$A$2:$A$1500),""))</f>
        <v/>
      </c>
      <c r="K139" s="177" t="str">
        <f t="array" ref="K139">IF($B139="","",IFERROR(LOOKUP(2,1/('Work report'!$V$2:$V$1500=$B139),'Work report'!$P$2:$P$1500),""))</f>
        <v/>
      </c>
      <c r="L139" s="178" t="str">
        <f>IF($B139="","",SUMIFS('Work report'!$G$2:$G$1500,'Work report'!$V$2:$V$1500,$B139))</f>
        <v/>
      </c>
      <c r="M139" s="176" t="str">
        <f t="shared" si="7"/>
        <v/>
      </c>
      <c r="N139" s="174" t="str">
        <f t="shared" ca="1" si="8"/>
        <v/>
      </c>
      <c r="O139" s="78">
        <v>138</v>
      </c>
      <c r="P139" s="78" t="str">
        <f>IF(AND($B139&lt;&gt;"",$H139&lt;&gt;"Completed",$H139&lt;&gt;"Cancelled"),COUNTIFS($B$2:$B139,"&lt;&gt;",$H$2:$H139,"&lt;&gt;Completed",$H$2:$H139,"&lt;&gt;Cancelled"),"")</f>
        <v/>
      </c>
      <c r="Q139" s="78" t="str">
        <f>IFERROR(INDEX($B$2:$B$1500,MATCH(ROWS($Q$2:Q139),$P$2:$P$1500,0)),"")</f>
        <v/>
      </c>
    </row>
    <row r="140" spans="1:17" ht="15" customHeight="1" x14ac:dyDescent="0.25">
      <c r="A140" s="77"/>
      <c r="B140" s="174" t="str">
        <f t="shared" si="6"/>
        <v/>
      </c>
      <c r="C140" s="79"/>
      <c r="D140" s="80"/>
      <c r="E140" s="79"/>
      <c r="F140" s="81"/>
      <c r="G140" s="77"/>
      <c r="H140" s="174" t="str">
        <f>IF($B140="","",IF(N($I140)&gt;=100,"Completed",IF(COUNTIF('Work report'!$V$2:$V$1500,$B140)=0,"Not started",IF(OR(LEFT(UPPER(TRIM($K140)),8)="BLOCKED:",LEFT(UPPER(TRIM($K140)),8)="WAITING:"),"Blocked",IF(N($I140)&gt;0,"In progress","Not started")))))</f>
        <v/>
      </c>
      <c r="I140" s="175" t="str">
        <f t="array" ref="I140">IF($B140="","",IFERROR(LOOKUP(2,1/('Work report'!$V$2:$V$1500=$B140),'Work report'!$J$2:$J$1500)*100,0))</f>
        <v/>
      </c>
      <c r="J140" s="176" t="str">
        <f t="array" ref="J140">IF($B140="","",IFERROR(LOOKUP(2,1/('Work report'!$V$2:$V$1500=$B140),'Work report'!$A$2:$A$1500),""))</f>
        <v/>
      </c>
      <c r="K140" s="177" t="str">
        <f t="array" ref="K140">IF($B140="","",IFERROR(LOOKUP(2,1/('Work report'!$V$2:$V$1500=$B140),'Work report'!$P$2:$P$1500),""))</f>
        <v/>
      </c>
      <c r="L140" s="178" t="str">
        <f>IF($B140="","",SUMIFS('Work report'!$G$2:$G$1500,'Work report'!$V$2:$V$1500,$B140))</f>
        <v/>
      </c>
      <c r="M140" s="176" t="str">
        <f t="shared" si="7"/>
        <v/>
      </c>
      <c r="N140" s="174" t="str">
        <f t="shared" ca="1" si="8"/>
        <v/>
      </c>
      <c r="O140" s="78">
        <v>139</v>
      </c>
      <c r="P140" s="78" t="str">
        <f>IF(AND($B140&lt;&gt;"",$H140&lt;&gt;"Completed",$H140&lt;&gt;"Cancelled"),COUNTIFS($B$2:$B140,"&lt;&gt;",$H$2:$H140,"&lt;&gt;Completed",$H$2:$H140,"&lt;&gt;Cancelled"),"")</f>
        <v/>
      </c>
      <c r="Q140" s="78" t="str">
        <f>IFERROR(INDEX($B$2:$B$1500,MATCH(ROWS($Q$2:Q140),$P$2:$P$1500,0)),"")</f>
        <v/>
      </c>
    </row>
    <row r="141" spans="1:17" ht="15" customHeight="1" x14ac:dyDescent="0.25">
      <c r="A141" s="77"/>
      <c r="B141" s="174" t="str">
        <f t="shared" si="6"/>
        <v/>
      </c>
      <c r="C141" s="79"/>
      <c r="D141" s="80"/>
      <c r="E141" s="79"/>
      <c r="F141" s="81"/>
      <c r="G141" s="77"/>
      <c r="H141" s="174" t="str">
        <f>IF($B141="","",IF(N($I141)&gt;=100,"Completed",IF(COUNTIF('Work report'!$V$2:$V$1500,$B141)=0,"Not started",IF(OR(LEFT(UPPER(TRIM($K141)),8)="BLOCKED:",LEFT(UPPER(TRIM($K141)),8)="WAITING:"),"Blocked",IF(N($I141)&gt;0,"In progress","Not started")))))</f>
        <v/>
      </c>
      <c r="I141" s="175" t="str">
        <f t="array" ref="I141">IF($B141="","",IFERROR(LOOKUP(2,1/('Work report'!$V$2:$V$1500=$B141),'Work report'!$J$2:$J$1500)*100,0))</f>
        <v/>
      </c>
      <c r="J141" s="176" t="str">
        <f t="array" ref="J141">IF($B141="","",IFERROR(LOOKUP(2,1/('Work report'!$V$2:$V$1500=$B141),'Work report'!$A$2:$A$1500),""))</f>
        <v/>
      </c>
      <c r="K141" s="177" t="str">
        <f t="array" ref="K141">IF($B141="","",IFERROR(LOOKUP(2,1/('Work report'!$V$2:$V$1500=$B141),'Work report'!$P$2:$P$1500),""))</f>
        <v/>
      </c>
      <c r="L141" s="178" t="str">
        <f>IF($B141="","",SUMIFS('Work report'!$G$2:$G$1500,'Work report'!$V$2:$V$1500,$B141))</f>
        <v/>
      </c>
      <c r="M141" s="176" t="str">
        <f t="shared" si="7"/>
        <v/>
      </c>
      <c r="N141" s="174" t="str">
        <f t="shared" ca="1" si="8"/>
        <v/>
      </c>
      <c r="O141" s="78">
        <v>140</v>
      </c>
      <c r="P141" s="78" t="str">
        <f>IF(AND($B141&lt;&gt;"",$H141&lt;&gt;"Completed",$H141&lt;&gt;"Cancelled"),COUNTIFS($B$2:$B141,"&lt;&gt;",$H$2:$H141,"&lt;&gt;Completed",$H$2:$H141,"&lt;&gt;Cancelled"),"")</f>
        <v/>
      </c>
      <c r="Q141" s="78" t="str">
        <f>IFERROR(INDEX($B$2:$B$1500,MATCH(ROWS($Q$2:Q141),$P$2:$P$1500,0)),"")</f>
        <v/>
      </c>
    </row>
    <row r="142" spans="1:17" ht="15" customHeight="1" x14ac:dyDescent="0.25">
      <c r="A142" s="77"/>
      <c r="B142" s="174" t="str">
        <f t="shared" si="6"/>
        <v/>
      </c>
      <c r="C142" s="79"/>
      <c r="D142" s="80"/>
      <c r="E142" s="79"/>
      <c r="F142" s="81"/>
      <c r="G142" s="77"/>
      <c r="H142" s="174" t="str">
        <f>IF($B142="","",IF(N($I142)&gt;=100,"Completed",IF(COUNTIF('Work report'!$V$2:$V$1500,$B142)=0,"Not started",IF(OR(LEFT(UPPER(TRIM($K142)),8)="BLOCKED:",LEFT(UPPER(TRIM($K142)),8)="WAITING:"),"Blocked",IF(N($I142)&gt;0,"In progress","Not started")))))</f>
        <v/>
      </c>
      <c r="I142" s="175" t="str">
        <f t="array" ref="I142">IF($B142="","",IFERROR(LOOKUP(2,1/('Work report'!$V$2:$V$1500=$B142),'Work report'!$J$2:$J$1500)*100,0))</f>
        <v/>
      </c>
      <c r="J142" s="176" t="str">
        <f t="array" ref="J142">IF($B142="","",IFERROR(LOOKUP(2,1/('Work report'!$V$2:$V$1500=$B142),'Work report'!$A$2:$A$1500),""))</f>
        <v/>
      </c>
      <c r="K142" s="177" t="str">
        <f t="array" ref="K142">IF($B142="","",IFERROR(LOOKUP(2,1/('Work report'!$V$2:$V$1500=$B142),'Work report'!$P$2:$P$1500),""))</f>
        <v/>
      </c>
      <c r="L142" s="178" t="str">
        <f>IF($B142="","",SUMIFS('Work report'!$G$2:$G$1500,'Work report'!$V$2:$V$1500,$B142))</f>
        <v/>
      </c>
      <c r="M142" s="176" t="str">
        <f t="shared" si="7"/>
        <v/>
      </c>
      <c r="N142" s="174" t="str">
        <f t="shared" ca="1" si="8"/>
        <v/>
      </c>
      <c r="O142" s="78">
        <v>141</v>
      </c>
      <c r="P142" s="78" t="str">
        <f>IF(AND($B142&lt;&gt;"",$H142&lt;&gt;"Completed",$H142&lt;&gt;"Cancelled"),COUNTIFS($B$2:$B142,"&lt;&gt;",$H$2:$H142,"&lt;&gt;Completed",$H$2:$H142,"&lt;&gt;Cancelled"),"")</f>
        <v/>
      </c>
      <c r="Q142" s="78" t="str">
        <f>IFERROR(INDEX($B$2:$B$1500,MATCH(ROWS($Q$2:Q142),$P$2:$P$1500,0)),"")</f>
        <v/>
      </c>
    </row>
    <row r="143" spans="1:17" ht="15" customHeight="1" x14ac:dyDescent="0.25">
      <c r="A143" s="77"/>
      <c r="B143" s="174" t="str">
        <f t="shared" si="6"/>
        <v/>
      </c>
      <c r="C143" s="79"/>
      <c r="D143" s="80"/>
      <c r="E143" s="79"/>
      <c r="F143" s="81"/>
      <c r="G143" s="77"/>
      <c r="H143" s="174" t="str">
        <f>IF($B143="","",IF(N($I143)&gt;=100,"Completed",IF(COUNTIF('Work report'!$V$2:$V$1500,$B143)=0,"Not started",IF(OR(LEFT(UPPER(TRIM($K143)),8)="BLOCKED:",LEFT(UPPER(TRIM($K143)),8)="WAITING:"),"Blocked",IF(N($I143)&gt;0,"In progress","Not started")))))</f>
        <v/>
      </c>
      <c r="I143" s="175" t="str">
        <f t="array" ref="I143">IF($B143="","",IFERROR(LOOKUP(2,1/('Work report'!$V$2:$V$1500=$B143),'Work report'!$J$2:$J$1500)*100,0))</f>
        <v/>
      </c>
      <c r="J143" s="176" t="str">
        <f t="array" ref="J143">IF($B143="","",IFERROR(LOOKUP(2,1/('Work report'!$V$2:$V$1500=$B143),'Work report'!$A$2:$A$1500),""))</f>
        <v/>
      </c>
      <c r="K143" s="177" t="str">
        <f t="array" ref="K143">IF($B143="","",IFERROR(LOOKUP(2,1/('Work report'!$V$2:$V$1500=$B143),'Work report'!$P$2:$P$1500),""))</f>
        <v/>
      </c>
      <c r="L143" s="178" t="str">
        <f>IF($B143="","",SUMIFS('Work report'!$G$2:$G$1500,'Work report'!$V$2:$V$1500,$B143))</f>
        <v/>
      </c>
      <c r="M143" s="176" t="str">
        <f t="shared" si="7"/>
        <v/>
      </c>
      <c r="N143" s="174" t="str">
        <f t="shared" ca="1" si="8"/>
        <v/>
      </c>
      <c r="O143" s="78">
        <v>142</v>
      </c>
      <c r="P143" s="78" t="str">
        <f>IF(AND($B143&lt;&gt;"",$H143&lt;&gt;"Completed",$H143&lt;&gt;"Cancelled"),COUNTIFS($B$2:$B143,"&lt;&gt;",$H$2:$H143,"&lt;&gt;Completed",$H$2:$H143,"&lt;&gt;Cancelled"),"")</f>
        <v/>
      </c>
      <c r="Q143" s="78" t="str">
        <f>IFERROR(INDEX($B$2:$B$1500,MATCH(ROWS($Q$2:Q143),$P$2:$P$1500,0)),"")</f>
        <v/>
      </c>
    </row>
    <row r="144" spans="1:17" ht="15" customHeight="1" x14ac:dyDescent="0.25">
      <c r="A144" s="77"/>
      <c r="B144" s="174" t="str">
        <f t="shared" si="6"/>
        <v/>
      </c>
      <c r="C144" s="79"/>
      <c r="D144" s="80"/>
      <c r="E144" s="79"/>
      <c r="F144" s="81"/>
      <c r="G144" s="77"/>
      <c r="H144" s="174" t="str">
        <f>IF($B144="","",IF(N($I144)&gt;=100,"Completed",IF(COUNTIF('Work report'!$V$2:$V$1500,$B144)=0,"Not started",IF(OR(LEFT(UPPER(TRIM($K144)),8)="BLOCKED:",LEFT(UPPER(TRIM($K144)),8)="WAITING:"),"Blocked",IF(N($I144)&gt;0,"In progress","Not started")))))</f>
        <v/>
      </c>
      <c r="I144" s="175" t="str">
        <f t="array" ref="I144">IF($B144="","",IFERROR(LOOKUP(2,1/('Work report'!$V$2:$V$1500=$B144),'Work report'!$J$2:$J$1500)*100,0))</f>
        <v/>
      </c>
      <c r="J144" s="176" t="str">
        <f t="array" ref="J144">IF($B144="","",IFERROR(LOOKUP(2,1/('Work report'!$V$2:$V$1500=$B144),'Work report'!$A$2:$A$1500),""))</f>
        <v/>
      </c>
      <c r="K144" s="177" t="str">
        <f t="array" ref="K144">IF($B144="","",IFERROR(LOOKUP(2,1/('Work report'!$V$2:$V$1500=$B144),'Work report'!$P$2:$P$1500),""))</f>
        <v/>
      </c>
      <c r="L144" s="178" t="str">
        <f>IF($B144="","",SUMIFS('Work report'!$G$2:$G$1500,'Work report'!$V$2:$V$1500,$B144))</f>
        <v/>
      </c>
      <c r="M144" s="176" t="str">
        <f t="shared" si="7"/>
        <v/>
      </c>
      <c r="N144" s="174" t="str">
        <f t="shared" ca="1" si="8"/>
        <v/>
      </c>
      <c r="O144" s="78">
        <v>143</v>
      </c>
      <c r="P144" s="78" t="str">
        <f>IF(AND($B144&lt;&gt;"",$H144&lt;&gt;"Completed",$H144&lt;&gt;"Cancelled"),COUNTIFS($B$2:$B144,"&lt;&gt;",$H$2:$H144,"&lt;&gt;Completed",$H$2:$H144,"&lt;&gt;Cancelled"),"")</f>
        <v/>
      </c>
      <c r="Q144" s="78" t="str">
        <f>IFERROR(INDEX($B$2:$B$1500,MATCH(ROWS($Q$2:Q144),$P$2:$P$1500,0)),"")</f>
        <v/>
      </c>
    </row>
    <row r="145" spans="1:17" ht="15" customHeight="1" x14ac:dyDescent="0.25">
      <c r="A145" s="77"/>
      <c r="B145" s="174" t="str">
        <f t="shared" si="6"/>
        <v/>
      </c>
      <c r="C145" s="79"/>
      <c r="D145" s="80"/>
      <c r="E145" s="79"/>
      <c r="F145" s="81"/>
      <c r="G145" s="77"/>
      <c r="H145" s="174" t="str">
        <f>IF($B145="","",IF(N($I145)&gt;=100,"Completed",IF(COUNTIF('Work report'!$V$2:$V$1500,$B145)=0,"Not started",IF(OR(LEFT(UPPER(TRIM($K145)),8)="BLOCKED:",LEFT(UPPER(TRIM($K145)),8)="WAITING:"),"Blocked",IF(N($I145)&gt;0,"In progress","Not started")))))</f>
        <v/>
      </c>
      <c r="I145" s="175" t="str">
        <f t="array" ref="I145">IF($B145="","",IFERROR(LOOKUP(2,1/('Work report'!$V$2:$V$1500=$B145),'Work report'!$J$2:$J$1500)*100,0))</f>
        <v/>
      </c>
      <c r="J145" s="176" t="str">
        <f t="array" ref="J145">IF($B145="","",IFERROR(LOOKUP(2,1/('Work report'!$V$2:$V$1500=$B145),'Work report'!$A$2:$A$1500),""))</f>
        <v/>
      </c>
      <c r="K145" s="177" t="str">
        <f t="array" ref="K145">IF($B145="","",IFERROR(LOOKUP(2,1/('Work report'!$V$2:$V$1500=$B145),'Work report'!$P$2:$P$1500),""))</f>
        <v/>
      </c>
      <c r="L145" s="178" t="str">
        <f>IF($B145="","",SUMIFS('Work report'!$G$2:$G$1500,'Work report'!$V$2:$V$1500,$B145))</f>
        <v/>
      </c>
      <c r="M145" s="176" t="str">
        <f t="shared" si="7"/>
        <v/>
      </c>
      <c r="N145" s="174" t="str">
        <f t="shared" ca="1" si="8"/>
        <v/>
      </c>
      <c r="O145" s="78">
        <v>144</v>
      </c>
      <c r="P145" s="78" t="str">
        <f>IF(AND($B145&lt;&gt;"",$H145&lt;&gt;"Completed",$H145&lt;&gt;"Cancelled"),COUNTIFS($B$2:$B145,"&lt;&gt;",$H$2:$H145,"&lt;&gt;Completed",$H$2:$H145,"&lt;&gt;Cancelled"),"")</f>
        <v/>
      </c>
      <c r="Q145" s="78" t="str">
        <f>IFERROR(INDEX($B$2:$B$1500,MATCH(ROWS($Q$2:Q145),$P$2:$P$1500,0)),"")</f>
        <v/>
      </c>
    </row>
    <row r="146" spans="1:17" ht="15" customHeight="1" x14ac:dyDescent="0.25">
      <c r="A146" s="77"/>
      <c r="B146" s="174" t="str">
        <f t="shared" si="6"/>
        <v/>
      </c>
      <c r="C146" s="79"/>
      <c r="D146" s="80"/>
      <c r="E146" s="79"/>
      <c r="F146" s="81"/>
      <c r="G146" s="77"/>
      <c r="H146" s="174" t="str">
        <f>IF($B146="","",IF(N($I146)&gt;=100,"Completed",IF(COUNTIF('Work report'!$V$2:$V$1500,$B146)=0,"Not started",IF(OR(LEFT(UPPER(TRIM($K146)),8)="BLOCKED:",LEFT(UPPER(TRIM($K146)),8)="WAITING:"),"Blocked",IF(N($I146)&gt;0,"In progress","Not started")))))</f>
        <v/>
      </c>
      <c r="I146" s="175" t="str">
        <f t="array" ref="I146">IF($B146="","",IFERROR(LOOKUP(2,1/('Work report'!$V$2:$V$1500=$B146),'Work report'!$J$2:$J$1500)*100,0))</f>
        <v/>
      </c>
      <c r="J146" s="176" t="str">
        <f t="array" ref="J146">IF($B146="","",IFERROR(LOOKUP(2,1/('Work report'!$V$2:$V$1500=$B146),'Work report'!$A$2:$A$1500),""))</f>
        <v/>
      </c>
      <c r="K146" s="177" t="str">
        <f t="array" ref="K146">IF($B146="","",IFERROR(LOOKUP(2,1/('Work report'!$V$2:$V$1500=$B146),'Work report'!$P$2:$P$1500),""))</f>
        <v/>
      </c>
      <c r="L146" s="178" t="str">
        <f>IF($B146="","",SUMIFS('Work report'!$G$2:$G$1500,'Work report'!$V$2:$V$1500,$B146))</f>
        <v/>
      </c>
      <c r="M146" s="176" t="str">
        <f t="shared" si="7"/>
        <v/>
      </c>
      <c r="N146" s="174" t="str">
        <f t="shared" ca="1" si="8"/>
        <v/>
      </c>
      <c r="O146" s="78">
        <v>145</v>
      </c>
      <c r="P146" s="78" t="str">
        <f>IF(AND($B146&lt;&gt;"",$H146&lt;&gt;"Completed",$H146&lt;&gt;"Cancelled"),COUNTIFS($B$2:$B146,"&lt;&gt;",$H$2:$H146,"&lt;&gt;Completed",$H$2:$H146,"&lt;&gt;Cancelled"),"")</f>
        <v/>
      </c>
      <c r="Q146" s="78" t="str">
        <f>IFERROR(INDEX($B$2:$B$1500,MATCH(ROWS($Q$2:Q146),$P$2:$P$1500,0)),"")</f>
        <v/>
      </c>
    </row>
    <row r="147" spans="1:17" ht="15" customHeight="1" x14ac:dyDescent="0.25">
      <c r="A147" s="77"/>
      <c r="B147" s="174" t="str">
        <f t="shared" si="6"/>
        <v/>
      </c>
      <c r="C147" s="79"/>
      <c r="D147" s="80"/>
      <c r="E147" s="79"/>
      <c r="F147" s="81"/>
      <c r="G147" s="77"/>
      <c r="H147" s="174" t="str">
        <f>IF($B147="","",IF(N($I147)&gt;=100,"Completed",IF(COUNTIF('Work report'!$V$2:$V$1500,$B147)=0,"Not started",IF(OR(LEFT(UPPER(TRIM($K147)),8)="BLOCKED:",LEFT(UPPER(TRIM($K147)),8)="WAITING:"),"Blocked",IF(N($I147)&gt;0,"In progress","Not started")))))</f>
        <v/>
      </c>
      <c r="I147" s="175" t="str">
        <f t="array" ref="I147">IF($B147="","",IFERROR(LOOKUP(2,1/('Work report'!$V$2:$V$1500=$B147),'Work report'!$J$2:$J$1500)*100,0))</f>
        <v/>
      </c>
      <c r="J147" s="176" t="str">
        <f t="array" ref="J147">IF($B147="","",IFERROR(LOOKUP(2,1/('Work report'!$V$2:$V$1500=$B147),'Work report'!$A$2:$A$1500),""))</f>
        <v/>
      </c>
      <c r="K147" s="177" t="str">
        <f t="array" ref="K147">IF($B147="","",IFERROR(LOOKUP(2,1/('Work report'!$V$2:$V$1500=$B147),'Work report'!$P$2:$P$1500),""))</f>
        <v/>
      </c>
      <c r="L147" s="178" t="str">
        <f>IF($B147="","",SUMIFS('Work report'!$G$2:$G$1500,'Work report'!$V$2:$V$1500,$B147))</f>
        <v/>
      </c>
      <c r="M147" s="176" t="str">
        <f t="shared" si="7"/>
        <v/>
      </c>
      <c r="N147" s="174" t="str">
        <f t="shared" ca="1" si="8"/>
        <v/>
      </c>
      <c r="O147" s="78">
        <v>146</v>
      </c>
      <c r="P147" s="78" t="str">
        <f>IF(AND($B147&lt;&gt;"",$H147&lt;&gt;"Completed",$H147&lt;&gt;"Cancelled"),COUNTIFS($B$2:$B147,"&lt;&gt;",$H$2:$H147,"&lt;&gt;Completed",$H$2:$H147,"&lt;&gt;Cancelled"),"")</f>
        <v/>
      </c>
      <c r="Q147" s="78" t="str">
        <f>IFERROR(INDEX($B$2:$B$1500,MATCH(ROWS($Q$2:Q147),$P$2:$P$1500,0)),"")</f>
        <v/>
      </c>
    </row>
    <row r="148" spans="1:17" ht="15" customHeight="1" x14ac:dyDescent="0.25">
      <c r="A148" s="77"/>
      <c r="B148" s="174" t="str">
        <f t="shared" si="6"/>
        <v/>
      </c>
      <c r="C148" s="79"/>
      <c r="D148" s="80"/>
      <c r="E148" s="79"/>
      <c r="F148" s="81"/>
      <c r="G148" s="77"/>
      <c r="H148" s="174" t="str">
        <f>IF($B148="","",IF(N($I148)&gt;=100,"Completed",IF(COUNTIF('Work report'!$V$2:$V$1500,$B148)=0,"Not started",IF(OR(LEFT(UPPER(TRIM($K148)),8)="BLOCKED:",LEFT(UPPER(TRIM($K148)),8)="WAITING:"),"Blocked",IF(N($I148)&gt;0,"In progress","Not started")))))</f>
        <v/>
      </c>
      <c r="I148" s="175" t="str">
        <f t="array" ref="I148">IF($B148="","",IFERROR(LOOKUP(2,1/('Work report'!$V$2:$V$1500=$B148),'Work report'!$J$2:$J$1500)*100,0))</f>
        <v/>
      </c>
      <c r="J148" s="176" t="str">
        <f t="array" ref="J148">IF($B148="","",IFERROR(LOOKUP(2,1/('Work report'!$V$2:$V$1500=$B148),'Work report'!$A$2:$A$1500),""))</f>
        <v/>
      </c>
      <c r="K148" s="177" t="str">
        <f t="array" ref="K148">IF($B148="","",IFERROR(LOOKUP(2,1/('Work report'!$V$2:$V$1500=$B148),'Work report'!$P$2:$P$1500),""))</f>
        <v/>
      </c>
      <c r="L148" s="178" t="str">
        <f>IF($B148="","",SUMIFS('Work report'!$G$2:$G$1500,'Work report'!$V$2:$V$1500,$B148))</f>
        <v/>
      </c>
      <c r="M148" s="176" t="str">
        <f t="shared" si="7"/>
        <v/>
      </c>
      <c r="N148" s="174" t="str">
        <f t="shared" ca="1" si="8"/>
        <v/>
      </c>
      <c r="O148" s="78">
        <v>147</v>
      </c>
      <c r="P148" s="78" t="str">
        <f>IF(AND($B148&lt;&gt;"",$H148&lt;&gt;"Completed",$H148&lt;&gt;"Cancelled"),COUNTIFS($B$2:$B148,"&lt;&gt;",$H$2:$H148,"&lt;&gt;Completed",$H$2:$H148,"&lt;&gt;Cancelled"),"")</f>
        <v/>
      </c>
      <c r="Q148" s="78" t="str">
        <f>IFERROR(INDEX($B$2:$B$1500,MATCH(ROWS($Q$2:Q148),$P$2:$P$1500,0)),"")</f>
        <v/>
      </c>
    </row>
    <row r="149" spans="1:17" ht="15" customHeight="1" x14ac:dyDescent="0.25">
      <c r="A149" s="77"/>
      <c r="B149" s="174" t="str">
        <f t="shared" si="6"/>
        <v/>
      </c>
      <c r="C149" s="79"/>
      <c r="D149" s="80"/>
      <c r="E149" s="79"/>
      <c r="F149" s="81"/>
      <c r="G149" s="77"/>
      <c r="H149" s="174" t="str">
        <f>IF($B149="","",IF(N($I149)&gt;=100,"Completed",IF(COUNTIF('Work report'!$V$2:$V$1500,$B149)=0,"Not started",IF(OR(LEFT(UPPER(TRIM($K149)),8)="BLOCKED:",LEFT(UPPER(TRIM($K149)),8)="WAITING:"),"Blocked",IF(N($I149)&gt;0,"In progress","Not started")))))</f>
        <v/>
      </c>
      <c r="I149" s="175" t="str">
        <f t="array" ref="I149">IF($B149="","",IFERROR(LOOKUP(2,1/('Work report'!$V$2:$V$1500=$B149),'Work report'!$J$2:$J$1500)*100,0))</f>
        <v/>
      </c>
      <c r="J149" s="176" t="str">
        <f t="array" ref="J149">IF($B149="","",IFERROR(LOOKUP(2,1/('Work report'!$V$2:$V$1500=$B149),'Work report'!$A$2:$A$1500),""))</f>
        <v/>
      </c>
      <c r="K149" s="177" t="str">
        <f t="array" ref="K149">IF($B149="","",IFERROR(LOOKUP(2,1/('Work report'!$V$2:$V$1500=$B149),'Work report'!$P$2:$P$1500),""))</f>
        <v/>
      </c>
      <c r="L149" s="178" t="str">
        <f>IF($B149="","",SUMIFS('Work report'!$G$2:$G$1500,'Work report'!$V$2:$V$1500,$B149))</f>
        <v/>
      </c>
      <c r="M149" s="176" t="str">
        <f t="shared" si="7"/>
        <v/>
      </c>
      <c r="N149" s="174" t="str">
        <f t="shared" ca="1" si="8"/>
        <v/>
      </c>
      <c r="O149" s="78">
        <v>148</v>
      </c>
      <c r="P149" s="78" t="str">
        <f>IF(AND($B149&lt;&gt;"",$H149&lt;&gt;"Completed",$H149&lt;&gt;"Cancelled"),COUNTIFS($B$2:$B149,"&lt;&gt;",$H$2:$H149,"&lt;&gt;Completed",$H$2:$H149,"&lt;&gt;Cancelled"),"")</f>
        <v/>
      </c>
      <c r="Q149" s="78" t="str">
        <f>IFERROR(INDEX($B$2:$B$1500,MATCH(ROWS($Q$2:Q149),$P$2:$P$1500,0)),"")</f>
        <v/>
      </c>
    </row>
    <row r="150" spans="1:17" ht="15" customHeight="1" x14ac:dyDescent="0.25">
      <c r="A150" s="77"/>
      <c r="B150" s="174" t="str">
        <f t="shared" si="6"/>
        <v/>
      </c>
      <c r="C150" s="79"/>
      <c r="D150" s="80"/>
      <c r="E150" s="79"/>
      <c r="F150" s="81"/>
      <c r="G150" s="77"/>
      <c r="H150" s="174" t="str">
        <f>IF($B150="","",IF(N($I150)&gt;=100,"Completed",IF(COUNTIF('Work report'!$V$2:$V$1500,$B150)=0,"Not started",IF(OR(LEFT(UPPER(TRIM($K150)),8)="BLOCKED:",LEFT(UPPER(TRIM($K150)),8)="WAITING:"),"Blocked",IF(N($I150)&gt;0,"In progress","Not started")))))</f>
        <v/>
      </c>
      <c r="I150" s="175" t="str">
        <f t="array" ref="I150">IF($B150="","",IFERROR(LOOKUP(2,1/('Work report'!$V$2:$V$1500=$B150),'Work report'!$J$2:$J$1500)*100,0))</f>
        <v/>
      </c>
      <c r="J150" s="176" t="str">
        <f t="array" ref="J150">IF($B150="","",IFERROR(LOOKUP(2,1/('Work report'!$V$2:$V$1500=$B150),'Work report'!$A$2:$A$1500),""))</f>
        <v/>
      </c>
      <c r="K150" s="177" t="str">
        <f t="array" ref="K150">IF($B150="","",IFERROR(LOOKUP(2,1/('Work report'!$V$2:$V$1500=$B150),'Work report'!$P$2:$P$1500),""))</f>
        <v/>
      </c>
      <c r="L150" s="178" t="str">
        <f>IF($B150="","",SUMIFS('Work report'!$G$2:$G$1500,'Work report'!$V$2:$V$1500,$B150))</f>
        <v/>
      </c>
      <c r="M150" s="176" t="str">
        <f t="shared" si="7"/>
        <v/>
      </c>
      <c r="N150" s="174" t="str">
        <f t="shared" ca="1" si="8"/>
        <v/>
      </c>
      <c r="O150" s="78">
        <v>149</v>
      </c>
      <c r="P150" s="78" t="str">
        <f>IF(AND($B150&lt;&gt;"",$H150&lt;&gt;"Completed",$H150&lt;&gt;"Cancelled"),COUNTIFS($B$2:$B150,"&lt;&gt;",$H$2:$H150,"&lt;&gt;Completed",$H$2:$H150,"&lt;&gt;Cancelled"),"")</f>
        <v/>
      </c>
      <c r="Q150" s="78" t="str">
        <f>IFERROR(INDEX($B$2:$B$1500,MATCH(ROWS($Q$2:Q150),$P$2:$P$1500,0)),"")</f>
        <v/>
      </c>
    </row>
    <row r="151" spans="1:17" ht="15" customHeight="1" x14ac:dyDescent="0.25">
      <c r="A151" s="77"/>
      <c r="B151" s="174" t="str">
        <f t="shared" si="6"/>
        <v/>
      </c>
      <c r="C151" s="79"/>
      <c r="D151" s="80"/>
      <c r="E151" s="79"/>
      <c r="F151" s="81"/>
      <c r="G151" s="77"/>
      <c r="H151" s="174" t="str">
        <f>IF($B151="","",IF(N($I151)&gt;=100,"Completed",IF(COUNTIF('Work report'!$V$2:$V$1500,$B151)=0,"Not started",IF(OR(LEFT(UPPER(TRIM($K151)),8)="BLOCKED:",LEFT(UPPER(TRIM($K151)),8)="WAITING:"),"Blocked",IF(N($I151)&gt;0,"In progress","Not started")))))</f>
        <v/>
      </c>
      <c r="I151" s="175" t="str">
        <f t="array" ref="I151">IF($B151="","",IFERROR(LOOKUP(2,1/('Work report'!$V$2:$V$1500=$B151),'Work report'!$J$2:$J$1500)*100,0))</f>
        <v/>
      </c>
      <c r="J151" s="176" t="str">
        <f t="array" ref="J151">IF($B151="","",IFERROR(LOOKUP(2,1/('Work report'!$V$2:$V$1500=$B151),'Work report'!$A$2:$A$1500),""))</f>
        <v/>
      </c>
      <c r="K151" s="177" t="str">
        <f t="array" ref="K151">IF($B151="","",IFERROR(LOOKUP(2,1/('Work report'!$V$2:$V$1500=$B151),'Work report'!$P$2:$P$1500),""))</f>
        <v/>
      </c>
      <c r="L151" s="178" t="str">
        <f>IF($B151="","",SUMIFS('Work report'!$G$2:$G$1500,'Work report'!$V$2:$V$1500,$B151))</f>
        <v/>
      </c>
      <c r="M151" s="176" t="str">
        <f t="shared" si="7"/>
        <v/>
      </c>
      <c r="N151" s="174" t="str">
        <f t="shared" ca="1" si="8"/>
        <v/>
      </c>
      <c r="O151" s="78">
        <v>150</v>
      </c>
      <c r="P151" s="78" t="str">
        <f>IF(AND($B151&lt;&gt;"",$H151&lt;&gt;"Completed",$H151&lt;&gt;"Cancelled"),COUNTIFS($B$2:$B151,"&lt;&gt;",$H$2:$H151,"&lt;&gt;Completed",$H$2:$H151,"&lt;&gt;Cancelled"),"")</f>
        <v/>
      </c>
      <c r="Q151" s="78" t="str">
        <f>IFERROR(INDEX($B$2:$B$1500,MATCH(ROWS($Q$2:Q151),$P$2:$P$1500,0)),"")</f>
        <v/>
      </c>
    </row>
    <row r="152" spans="1:17" ht="15" customHeight="1" x14ac:dyDescent="0.25">
      <c r="A152" s="77"/>
      <c r="B152" s="174" t="str">
        <f t="shared" si="6"/>
        <v/>
      </c>
      <c r="C152" s="79"/>
      <c r="D152" s="80"/>
      <c r="E152" s="79"/>
      <c r="F152" s="81"/>
      <c r="G152" s="77"/>
      <c r="H152" s="174" t="str">
        <f>IF($B152="","",IF(N($I152)&gt;=100,"Completed",IF(COUNTIF('Work report'!$V$2:$V$1500,$B152)=0,"Not started",IF(OR(LEFT(UPPER(TRIM($K152)),8)="BLOCKED:",LEFT(UPPER(TRIM($K152)),8)="WAITING:"),"Blocked",IF(N($I152)&gt;0,"In progress","Not started")))))</f>
        <v/>
      </c>
      <c r="I152" s="175" t="str">
        <f t="array" ref="I152">IF($B152="","",IFERROR(LOOKUP(2,1/('Work report'!$V$2:$V$1500=$B152),'Work report'!$J$2:$J$1500)*100,0))</f>
        <v/>
      </c>
      <c r="J152" s="176" t="str">
        <f t="array" ref="J152">IF($B152="","",IFERROR(LOOKUP(2,1/('Work report'!$V$2:$V$1500=$B152),'Work report'!$A$2:$A$1500),""))</f>
        <v/>
      </c>
      <c r="K152" s="177" t="str">
        <f t="array" ref="K152">IF($B152="","",IFERROR(LOOKUP(2,1/('Work report'!$V$2:$V$1500=$B152),'Work report'!$P$2:$P$1500),""))</f>
        <v/>
      </c>
      <c r="L152" s="178" t="str">
        <f>IF($B152="","",SUMIFS('Work report'!$G$2:$G$1500,'Work report'!$V$2:$V$1500,$B152))</f>
        <v/>
      </c>
      <c r="M152" s="176" t="str">
        <f t="shared" si="7"/>
        <v/>
      </c>
      <c r="N152" s="174" t="str">
        <f t="shared" ca="1" si="8"/>
        <v/>
      </c>
      <c r="O152" s="78">
        <v>151</v>
      </c>
      <c r="P152" s="78" t="str">
        <f>IF(AND($B152&lt;&gt;"",$H152&lt;&gt;"Completed",$H152&lt;&gt;"Cancelled"),COUNTIFS($B$2:$B152,"&lt;&gt;",$H$2:$H152,"&lt;&gt;Completed",$H$2:$H152,"&lt;&gt;Cancelled"),"")</f>
        <v/>
      </c>
      <c r="Q152" s="78" t="str">
        <f>IFERROR(INDEX($B$2:$B$1500,MATCH(ROWS($Q$2:Q152),$P$2:$P$1500,0)),"")</f>
        <v/>
      </c>
    </row>
    <row r="153" spans="1:17" ht="15" customHeight="1" x14ac:dyDescent="0.25">
      <c r="A153" s="77"/>
      <c r="B153" s="174" t="str">
        <f t="shared" si="6"/>
        <v/>
      </c>
      <c r="C153" s="79"/>
      <c r="D153" s="80"/>
      <c r="E153" s="79"/>
      <c r="F153" s="81"/>
      <c r="G153" s="77"/>
      <c r="H153" s="174" t="str">
        <f>IF($B153="","",IF(N($I153)&gt;=100,"Completed",IF(COUNTIF('Work report'!$V$2:$V$1500,$B153)=0,"Not started",IF(OR(LEFT(UPPER(TRIM($K153)),8)="BLOCKED:",LEFT(UPPER(TRIM($K153)),8)="WAITING:"),"Blocked",IF(N($I153)&gt;0,"In progress","Not started")))))</f>
        <v/>
      </c>
      <c r="I153" s="175" t="str">
        <f t="array" ref="I153">IF($B153="","",IFERROR(LOOKUP(2,1/('Work report'!$V$2:$V$1500=$B153),'Work report'!$J$2:$J$1500)*100,0))</f>
        <v/>
      </c>
      <c r="J153" s="176" t="str">
        <f t="array" ref="J153">IF($B153="","",IFERROR(LOOKUP(2,1/('Work report'!$V$2:$V$1500=$B153),'Work report'!$A$2:$A$1500),""))</f>
        <v/>
      </c>
      <c r="K153" s="177" t="str">
        <f t="array" ref="K153">IF($B153="","",IFERROR(LOOKUP(2,1/('Work report'!$V$2:$V$1500=$B153),'Work report'!$P$2:$P$1500),""))</f>
        <v/>
      </c>
      <c r="L153" s="178" t="str">
        <f>IF($B153="","",SUMIFS('Work report'!$G$2:$G$1500,'Work report'!$V$2:$V$1500,$B153))</f>
        <v/>
      </c>
      <c r="M153" s="176" t="str">
        <f t="shared" si="7"/>
        <v/>
      </c>
      <c r="N153" s="174" t="str">
        <f t="shared" ca="1" si="8"/>
        <v/>
      </c>
      <c r="O153" s="78">
        <v>152</v>
      </c>
      <c r="P153" s="78" t="str">
        <f>IF(AND($B153&lt;&gt;"",$H153&lt;&gt;"Completed",$H153&lt;&gt;"Cancelled"),COUNTIFS($B$2:$B153,"&lt;&gt;",$H$2:$H153,"&lt;&gt;Completed",$H$2:$H153,"&lt;&gt;Cancelled"),"")</f>
        <v/>
      </c>
      <c r="Q153" s="78" t="str">
        <f>IFERROR(INDEX($B$2:$B$1500,MATCH(ROWS($Q$2:Q153),$P$2:$P$1500,0)),"")</f>
        <v/>
      </c>
    </row>
    <row r="154" spans="1:17" ht="15" customHeight="1" x14ac:dyDescent="0.25">
      <c r="A154" s="77"/>
      <c r="B154" s="174" t="str">
        <f t="shared" si="6"/>
        <v/>
      </c>
      <c r="C154" s="79"/>
      <c r="D154" s="80"/>
      <c r="E154" s="79"/>
      <c r="F154" s="81"/>
      <c r="G154" s="77"/>
      <c r="H154" s="174" t="str">
        <f>IF($B154="","",IF(N($I154)&gt;=100,"Completed",IF(COUNTIF('Work report'!$V$2:$V$1500,$B154)=0,"Not started",IF(OR(LEFT(UPPER(TRIM($K154)),8)="BLOCKED:",LEFT(UPPER(TRIM($K154)),8)="WAITING:"),"Blocked",IF(N($I154)&gt;0,"In progress","Not started")))))</f>
        <v/>
      </c>
      <c r="I154" s="175" t="str">
        <f t="array" ref="I154">IF($B154="","",IFERROR(LOOKUP(2,1/('Work report'!$V$2:$V$1500=$B154),'Work report'!$J$2:$J$1500)*100,0))</f>
        <v/>
      </c>
      <c r="J154" s="176" t="str">
        <f t="array" ref="J154">IF($B154="","",IFERROR(LOOKUP(2,1/('Work report'!$V$2:$V$1500=$B154),'Work report'!$A$2:$A$1500),""))</f>
        <v/>
      </c>
      <c r="K154" s="177" t="str">
        <f t="array" ref="K154">IF($B154="","",IFERROR(LOOKUP(2,1/('Work report'!$V$2:$V$1500=$B154),'Work report'!$P$2:$P$1500),""))</f>
        <v/>
      </c>
      <c r="L154" s="178" t="str">
        <f>IF($B154="","",SUMIFS('Work report'!$G$2:$G$1500,'Work report'!$V$2:$V$1500,$B154))</f>
        <v/>
      </c>
      <c r="M154" s="176" t="str">
        <f t="shared" si="7"/>
        <v/>
      </c>
      <c r="N154" s="174" t="str">
        <f t="shared" ca="1" si="8"/>
        <v/>
      </c>
      <c r="O154" s="78">
        <v>153</v>
      </c>
      <c r="P154" s="78" t="str">
        <f>IF(AND($B154&lt;&gt;"",$H154&lt;&gt;"Completed",$H154&lt;&gt;"Cancelled"),COUNTIFS($B$2:$B154,"&lt;&gt;",$H$2:$H154,"&lt;&gt;Completed",$H$2:$H154,"&lt;&gt;Cancelled"),"")</f>
        <v/>
      </c>
      <c r="Q154" s="78" t="str">
        <f>IFERROR(INDEX($B$2:$B$1500,MATCH(ROWS($Q$2:Q154),$P$2:$P$1500,0)),"")</f>
        <v/>
      </c>
    </row>
    <row r="155" spans="1:17" ht="15" customHeight="1" x14ac:dyDescent="0.25">
      <c r="A155" s="77"/>
      <c r="B155" s="174" t="str">
        <f t="shared" si="6"/>
        <v/>
      </c>
      <c r="C155" s="79"/>
      <c r="D155" s="80"/>
      <c r="E155" s="79"/>
      <c r="F155" s="81"/>
      <c r="G155" s="77"/>
      <c r="H155" s="174" t="str">
        <f>IF($B155="","",IF(N($I155)&gt;=100,"Completed",IF(COUNTIF('Work report'!$V$2:$V$1500,$B155)=0,"Not started",IF(OR(LEFT(UPPER(TRIM($K155)),8)="BLOCKED:",LEFT(UPPER(TRIM($K155)),8)="WAITING:"),"Blocked",IF(N($I155)&gt;0,"In progress","Not started")))))</f>
        <v/>
      </c>
      <c r="I155" s="175" t="str">
        <f t="array" ref="I155">IF($B155="","",IFERROR(LOOKUP(2,1/('Work report'!$V$2:$V$1500=$B155),'Work report'!$J$2:$J$1500)*100,0))</f>
        <v/>
      </c>
      <c r="J155" s="176" t="str">
        <f t="array" ref="J155">IF($B155="","",IFERROR(LOOKUP(2,1/('Work report'!$V$2:$V$1500=$B155),'Work report'!$A$2:$A$1500),""))</f>
        <v/>
      </c>
      <c r="K155" s="177" t="str">
        <f t="array" ref="K155">IF($B155="","",IFERROR(LOOKUP(2,1/('Work report'!$V$2:$V$1500=$B155),'Work report'!$P$2:$P$1500),""))</f>
        <v/>
      </c>
      <c r="L155" s="178" t="str">
        <f>IF($B155="","",SUMIFS('Work report'!$G$2:$G$1500,'Work report'!$V$2:$V$1500,$B155))</f>
        <v/>
      </c>
      <c r="M155" s="176" t="str">
        <f t="shared" si="7"/>
        <v/>
      </c>
      <c r="N155" s="174" t="str">
        <f t="shared" ca="1" si="8"/>
        <v/>
      </c>
      <c r="O155" s="78">
        <v>154</v>
      </c>
      <c r="P155" s="78" t="str">
        <f>IF(AND($B155&lt;&gt;"",$H155&lt;&gt;"Completed",$H155&lt;&gt;"Cancelled"),COUNTIFS($B$2:$B155,"&lt;&gt;",$H$2:$H155,"&lt;&gt;Completed",$H$2:$H155,"&lt;&gt;Cancelled"),"")</f>
        <v/>
      </c>
      <c r="Q155" s="78" t="str">
        <f>IFERROR(INDEX($B$2:$B$1500,MATCH(ROWS($Q$2:Q155),$P$2:$P$1500,0)),"")</f>
        <v/>
      </c>
    </row>
    <row r="156" spans="1:17" ht="15" customHeight="1" x14ac:dyDescent="0.25">
      <c r="A156" s="77"/>
      <c r="B156" s="174" t="str">
        <f t="shared" si="6"/>
        <v/>
      </c>
      <c r="C156" s="79"/>
      <c r="D156" s="80"/>
      <c r="E156" s="79"/>
      <c r="F156" s="81"/>
      <c r="G156" s="77"/>
      <c r="H156" s="174" t="str">
        <f>IF($B156="","",IF(N($I156)&gt;=100,"Completed",IF(COUNTIF('Work report'!$V$2:$V$1500,$B156)=0,"Not started",IF(OR(LEFT(UPPER(TRIM($K156)),8)="BLOCKED:",LEFT(UPPER(TRIM($K156)),8)="WAITING:"),"Blocked",IF(N($I156)&gt;0,"In progress","Not started")))))</f>
        <v/>
      </c>
      <c r="I156" s="175" t="str">
        <f t="array" ref="I156">IF($B156="","",IFERROR(LOOKUP(2,1/('Work report'!$V$2:$V$1500=$B156),'Work report'!$J$2:$J$1500)*100,0))</f>
        <v/>
      </c>
      <c r="J156" s="176" t="str">
        <f t="array" ref="J156">IF($B156="","",IFERROR(LOOKUP(2,1/('Work report'!$V$2:$V$1500=$B156),'Work report'!$A$2:$A$1500),""))</f>
        <v/>
      </c>
      <c r="K156" s="177" t="str">
        <f t="array" ref="K156">IF($B156="","",IFERROR(LOOKUP(2,1/('Work report'!$V$2:$V$1500=$B156),'Work report'!$P$2:$P$1500),""))</f>
        <v/>
      </c>
      <c r="L156" s="178" t="str">
        <f>IF($B156="","",SUMIFS('Work report'!$G$2:$G$1500,'Work report'!$V$2:$V$1500,$B156))</f>
        <v/>
      </c>
      <c r="M156" s="176" t="str">
        <f t="shared" si="7"/>
        <v/>
      </c>
      <c r="N156" s="174" t="str">
        <f t="shared" ca="1" si="8"/>
        <v/>
      </c>
      <c r="O156" s="78">
        <v>155</v>
      </c>
      <c r="P156" s="78" t="str">
        <f>IF(AND($B156&lt;&gt;"",$H156&lt;&gt;"Completed",$H156&lt;&gt;"Cancelled"),COUNTIFS($B$2:$B156,"&lt;&gt;",$H$2:$H156,"&lt;&gt;Completed",$H$2:$H156,"&lt;&gt;Cancelled"),"")</f>
        <v/>
      </c>
      <c r="Q156" s="78" t="str">
        <f>IFERROR(INDEX($B$2:$B$1500,MATCH(ROWS($Q$2:Q156),$P$2:$P$1500,0)),"")</f>
        <v/>
      </c>
    </row>
    <row r="157" spans="1:17" ht="15" customHeight="1" x14ac:dyDescent="0.25">
      <c r="A157" s="77"/>
      <c r="B157" s="174" t="str">
        <f t="shared" si="6"/>
        <v/>
      </c>
      <c r="C157" s="79"/>
      <c r="D157" s="80"/>
      <c r="E157" s="79"/>
      <c r="F157" s="81"/>
      <c r="G157" s="77"/>
      <c r="H157" s="174" t="str">
        <f>IF($B157="","",IF(N($I157)&gt;=100,"Completed",IF(COUNTIF('Work report'!$V$2:$V$1500,$B157)=0,"Not started",IF(OR(LEFT(UPPER(TRIM($K157)),8)="BLOCKED:",LEFT(UPPER(TRIM($K157)),8)="WAITING:"),"Blocked",IF(N($I157)&gt;0,"In progress","Not started")))))</f>
        <v/>
      </c>
      <c r="I157" s="175" t="str">
        <f t="array" ref="I157">IF($B157="","",IFERROR(LOOKUP(2,1/('Work report'!$V$2:$V$1500=$B157),'Work report'!$J$2:$J$1500)*100,0))</f>
        <v/>
      </c>
      <c r="J157" s="176" t="str">
        <f t="array" ref="J157">IF($B157="","",IFERROR(LOOKUP(2,1/('Work report'!$V$2:$V$1500=$B157),'Work report'!$A$2:$A$1500),""))</f>
        <v/>
      </c>
      <c r="K157" s="177" t="str">
        <f t="array" ref="K157">IF($B157="","",IFERROR(LOOKUP(2,1/('Work report'!$V$2:$V$1500=$B157),'Work report'!$P$2:$P$1500),""))</f>
        <v/>
      </c>
      <c r="L157" s="178" t="str">
        <f>IF($B157="","",SUMIFS('Work report'!$G$2:$G$1500,'Work report'!$V$2:$V$1500,$B157))</f>
        <v/>
      </c>
      <c r="M157" s="176" t="str">
        <f t="shared" si="7"/>
        <v/>
      </c>
      <c r="N157" s="174" t="str">
        <f t="shared" ca="1" si="8"/>
        <v/>
      </c>
      <c r="O157" s="78">
        <v>156</v>
      </c>
      <c r="P157" s="78" t="str">
        <f>IF(AND($B157&lt;&gt;"",$H157&lt;&gt;"Completed",$H157&lt;&gt;"Cancelled"),COUNTIFS($B$2:$B157,"&lt;&gt;",$H$2:$H157,"&lt;&gt;Completed",$H$2:$H157,"&lt;&gt;Cancelled"),"")</f>
        <v/>
      </c>
      <c r="Q157" s="78" t="str">
        <f>IFERROR(INDEX($B$2:$B$1500,MATCH(ROWS($Q$2:Q157),$P$2:$P$1500,0)),"")</f>
        <v/>
      </c>
    </row>
    <row r="158" spans="1:17" ht="15" customHeight="1" x14ac:dyDescent="0.25">
      <c r="A158" s="77"/>
      <c r="B158" s="174" t="str">
        <f t="shared" si="6"/>
        <v/>
      </c>
      <c r="C158" s="79"/>
      <c r="D158" s="80"/>
      <c r="E158" s="79"/>
      <c r="F158" s="81"/>
      <c r="G158" s="77"/>
      <c r="H158" s="174" t="str">
        <f>IF($B158="","",IF(N($I158)&gt;=100,"Completed",IF(COUNTIF('Work report'!$V$2:$V$1500,$B158)=0,"Not started",IF(OR(LEFT(UPPER(TRIM($K158)),8)="BLOCKED:",LEFT(UPPER(TRIM($K158)),8)="WAITING:"),"Blocked",IF(N($I158)&gt;0,"In progress","Not started")))))</f>
        <v/>
      </c>
      <c r="I158" s="175" t="str">
        <f t="array" ref="I158">IF($B158="","",IFERROR(LOOKUP(2,1/('Work report'!$V$2:$V$1500=$B158),'Work report'!$J$2:$J$1500)*100,0))</f>
        <v/>
      </c>
      <c r="J158" s="176" t="str">
        <f t="array" ref="J158">IF($B158="","",IFERROR(LOOKUP(2,1/('Work report'!$V$2:$V$1500=$B158),'Work report'!$A$2:$A$1500),""))</f>
        <v/>
      </c>
      <c r="K158" s="177" t="str">
        <f t="array" ref="K158">IF($B158="","",IFERROR(LOOKUP(2,1/('Work report'!$V$2:$V$1500=$B158),'Work report'!$P$2:$P$1500),""))</f>
        <v/>
      </c>
      <c r="L158" s="178" t="str">
        <f>IF($B158="","",SUMIFS('Work report'!$G$2:$G$1500,'Work report'!$V$2:$V$1500,$B158))</f>
        <v/>
      </c>
      <c r="M158" s="176" t="str">
        <f t="shared" si="7"/>
        <v/>
      </c>
      <c r="N158" s="174" t="str">
        <f t="shared" ca="1" si="8"/>
        <v/>
      </c>
      <c r="O158" s="78">
        <v>157</v>
      </c>
      <c r="P158" s="78" t="str">
        <f>IF(AND($B158&lt;&gt;"",$H158&lt;&gt;"Completed",$H158&lt;&gt;"Cancelled"),COUNTIFS($B$2:$B158,"&lt;&gt;",$H$2:$H158,"&lt;&gt;Completed",$H$2:$H158,"&lt;&gt;Cancelled"),"")</f>
        <v/>
      </c>
      <c r="Q158" s="78" t="str">
        <f>IFERROR(INDEX($B$2:$B$1500,MATCH(ROWS($Q$2:Q158),$P$2:$P$1500,0)),"")</f>
        <v/>
      </c>
    </row>
    <row r="159" spans="1:17" ht="15" customHeight="1" x14ac:dyDescent="0.25">
      <c r="A159" s="77"/>
      <c r="B159" s="174" t="str">
        <f t="shared" si="6"/>
        <v/>
      </c>
      <c r="C159" s="79"/>
      <c r="D159" s="80"/>
      <c r="E159" s="79"/>
      <c r="F159" s="81"/>
      <c r="G159" s="77"/>
      <c r="H159" s="174" t="str">
        <f>IF($B159="","",IF(N($I159)&gt;=100,"Completed",IF(COUNTIF('Work report'!$V$2:$V$1500,$B159)=0,"Not started",IF(OR(LEFT(UPPER(TRIM($K159)),8)="BLOCKED:",LEFT(UPPER(TRIM($K159)),8)="WAITING:"),"Blocked",IF(N($I159)&gt;0,"In progress","Not started")))))</f>
        <v/>
      </c>
      <c r="I159" s="175" t="str">
        <f t="array" ref="I159">IF($B159="","",IFERROR(LOOKUP(2,1/('Work report'!$V$2:$V$1500=$B159),'Work report'!$J$2:$J$1500)*100,0))</f>
        <v/>
      </c>
      <c r="J159" s="176" t="str">
        <f t="array" ref="J159">IF($B159="","",IFERROR(LOOKUP(2,1/('Work report'!$V$2:$V$1500=$B159),'Work report'!$A$2:$A$1500),""))</f>
        <v/>
      </c>
      <c r="K159" s="177" t="str">
        <f t="array" ref="K159">IF($B159="","",IFERROR(LOOKUP(2,1/('Work report'!$V$2:$V$1500=$B159),'Work report'!$P$2:$P$1500),""))</f>
        <v/>
      </c>
      <c r="L159" s="178" t="str">
        <f>IF($B159="","",SUMIFS('Work report'!$G$2:$G$1500,'Work report'!$V$2:$V$1500,$B159))</f>
        <v/>
      </c>
      <c r="M159" s="176" t="str">
        <f t="shared" si="7"/>
        <v/>
      </c>
      <c r="N159" s="174" t="str">
        <f t="shared" ca="1" si="8"/>
        <v/>
      </c>
      <c r="O159" s="78">
        <v>158</v>
      </c>
      <c r="P159" s="78" t="str">
        <f>IF(AND($B159&lt;&gt;"",$H159&lt;&gt;"Completed",$H159&lt;&gt;"Cancelled"),COUNTIFS($B$2:$B159,"&lt;&gt;",$H$2:$H159,"&lt;&gt;Completed",$H$2:$H159,"&lt;&gt;Cancelled"),"")</f>
        <v/>
      </c>
      <c r="Q159" s="78" t="str">
        <f>IFERROR(INDEX($B$2:$B$1500,MATCH(ROWS($Q$2:Q159),$P$2:$P$1500,0)),"")</f>
        <v/>
      </c>
    </row>
    <row r="160" spans="1:17" ht="15" customHeight="1" x14ac:dyDescent="0.25">
      <c r="A160" s="77"/>
      <c r="B160" s="174" t="str">
        <f t="shared" si="6"/>
        <v/>
      </c>
      <c r="C160" s="79"/>
      <c r="D160" s="80"/>
      <c r="E160" s="79"/>
      <c r="F160" s="81"/>
      <c r="G160" s="77"/>
      <c r="H160" s="174" t="str">
        <f>IF($B160="","",IF(N($I160)&gt;=100,"Completed",IF(COUNTIF('Work report'!$V$2:$V$1500,$B160)=0,"Not started",IF(OR(LEFT(UPPER(TRIM($K160)),8)="BLOCKED:",LEFT(UPPER(TRIM($K160)),8)="WAITING:"),"Blocked",IF(N($I160)&gt;0,"In progress","Not started")))))</f>
        <v/>
      </c>
      <c r="I160" s="175" t="str">
        <f t="array" ref="I160">IF($B160="","",IFERROR(LOOKUP(2,1/('Work report'!$V$2:$V$1500=$B160),'Work report'!$J$2:$J$1500)*100,0))</f>
        <v/>
      </c>
      <c r="J160" s="176" t="str">
        <f t="array" ref="J160">IF($B160="","",IFERROR(LOOKUP(2,1/('Work report'!$V$2:$V$1500=$B160),'Work report'!$A$2:$A$1500),""))</f>
        <v/>
      </c>
      <c r="K160" s="177" t="str">
        <f t="array" ref="K160">IF($B160="","",IFERROR(LOOKUP(2,1/('Work report'!$V$2:$V$1500=$B160),'Work report'!$P$2:$P$1500),""))</f>
        <v/>
      </c>
      <c r="L160" s="178" t="str">
        <f>IF($B160="","",SUMIFS('Work report'!$G$2:$G$1500,'Work report'!$V$2:$V$1500,$B160))</f>
        <v/>
      </c>
      <c r="M160" s="176" t="str">
        <f t="shared" si="7"/>
        <v/>
      </c>
      <c r="N160" s="174" t="str">
        <f t="shared" ca="1" si="8"/>
        <v/>
      </c>
      <c r="O160" s="78">
        <v>159</v>
      </c>
      <c r="P160" s="78" t="str">
        <f>IF(AND($B160&lt;&gt;"",$H160&lt;&gt;"Completed",$H160&lt;&gt;"Cancelled"),COUNTIFS($B$2:$B160,"&lt;&gt;",$H$2:$H160,"&lt;&gt;Completed",$H$2:$H160,"&lt;&gt;Cancelled"),"")</f>
        <v/>
      </c>
      <c r="Q160" s="78" t="str">
        <f>IFERROR(INDEX($B$2:$B$1500,MATCH(ROWS($Q$2:Q160),$P$2:$P$1500,0)),"")</f>
        <v/>
      </c>
    </row>
    <row r="161" spans="1:17" ht="15" customHeight="1" x14ac:dyDescent="0.25">
      <c r="A161" s="77"/>
      <c r="B161" s="174" t="str">
        <f t="shared" si="6"/>
        <v/>
      </c>
      <c r="C161" s="79"/>
      <c r="D161" s="80"/>
      <c r="E161" s="79"/>
      <c r="F161" s="81"/>
      <c r="G161" s="77"/>
      <c r="H161" s="174" t="str">
        <f>IF($B161="","",IF(N($I161)&gt;=100,"Completed",IF(COUNTIF('Work report'!$V$2:$V$1500,$B161)=0,"Not started",IF(OR(LEFT(UPPER(TRIM($K161)),8)="BLOCKED:",LEFT(UPPER(TRIM($K161)),8)="WAITING:"),"Blocked",IF(N($I161)&gt;0,"In progress","Not started")))))</f>
        <v/>
      </c>
      <c r="I161" s="175" t="str">
        <f t="array" ref="I161">IF($B161="","",IFERROR(LOOKUP(2,1/('Work report'!$V$2:$V$1500=$B161),'Work report'!$J$2:$J$1500)*100,0))</f>
        <v/>
      </c>
      <c r="J161" s="176" t="str">
        <f t="array" ref="J161">IF($B161="","",IFERROR(LOOKUP(2,1/('Work report'!$V$2:$V$1500=$B161),'Work report'!$A$2:$A$1500),""))</f>
        <v/>
      </c>
      <c r="K161" s="177" t="str">
        <f t="array" ref="K161">IF($B161="","",IFERROR(LOOKUP(2,1/('Work report'!$V$2:$V$1500=$B161),'Work report'!$P$2:$P$1500),""))</f>
        <v/>
      </c>
      <c r="L161" s="178" t="str">
        <f>IF($B161="","",SUMIFS('Work report'!$G$2:$G$1500,'Work report'!$V$2:$V$1500,$B161))</f>
        <v/>
      </c>
      <c r="M161" s="176" t="str">
        <f t="shared" si="7"/>
        <v/>
      </c>
      <c r="N161" s="174" t="str">
        <f t="shared" ca="1" si="8"/>
        <v/>
      </c>
      <c r="O161" s="78">
        <v>160</v>
      </c>
      <c r="P161" s="78" t="str">
        <f>IF(AND($B161&lt;&gt;"",$H161&lt;&gt;"Completed",$H161&lt;&gt;"Cancelled"),COUNTIFS($B$2:$B161,"&lt;&gt;",$H$2:$H161,"&lt;&gt;Completed",$H$2:$H161,"&lt;&gt;Cancelled"),"")</f>
        <v/>
      </c>
      <c r="Q161" s="78" t="str">
        <f>IFERROR(INDEX($B$2:$B$1500,MATCH(ROWS($Q$2:Q161),$P$2:$P$1500,0)),"")</f>
        <v/>
      </c>
    </row>
    <row r="162" spans="1:17" ht="15" customHeight="1" x14ac:dyDescent="0.25">
      <c r="A162" s="77"/>
      <c r="B162" s="174" t="str">
        <f t="shared" si="6"/>
        <v/>
      </c>
      <c r="C162" s="79"/>
      <c r="D162" s="80"/>
      <c r="E162" s="79"/>
      <c r="F162" s="81"/>
      <c r="G162" s="77"/>
      <c r="H162" s="174" t="str">
        <f>IF($B162="","",IF(N($I162)&gt;=100,"Completed",IF(COUNTIF('Work report'!$V$2:$V$1500,$B162)=0,"Not started",IF(OR(LEFT(UPPER(TRIM($K162)),8)="BLOCKED:",LEFT(UPPER(TRIM($K162)),8)="WAITING:"),"Blocked",IF(N($I162)&gt;0,"In progress","Not started")))))</f>
        <v/>
      </c>
      <c r="I162" s="175" t="str">
        <f t="array" ref="I162">IF($B162="","",IFERROR(LOOKUP(2,1/('Work report'!$V$2:$V$1500=$B162),'Work report'!$J$2:$J$1500)*100,0))</f>
        <v/>
      </c>
      <c r="J162" s="176" t="str">
        <f t="array" ref="J162">IF($B162="","",IFERROR(LOOKUP(2,1/('Work report'!$V$2:$V$1500=$B162),'Work report'!$A$2:$A$1500),""))</f>
        <v/>
      </c>
      <c r="K162" s="177" t="str">
        <f t="array" ref="K162">IF($B162="","",IFERROR(LOOKUP(2,1/('Work report'!$V$2:$V$1500=$B162),'Work report'!$P$2:$P$1500),""))</f>
        <v/>
      </c>
      <c r="L162" s="178" t="str">
        <f>IF($B162="","",SUMIFS('Work report'!$G$2:$G$1500,'Work report'!$V$2:$V$1500,$B162))</f>
        <v/>
      </c>
      <c r="M162" s="176" t="str">
        <f t="shared" si="7"/>
        <v/>
      </c>
      <c r="N162" s="174" t="str">
        <f t="shared" ca="1" si="8"/>
        <v/>
      </c>
      <c r="O162" s="78">
        <v>161</v>
      </c>
      <c r="P162" s="78" t="str">
        <f>IF(AND($B162&lt;&gt;"",$H162&lt;&gt;"Completed",$H162&lt;&gt;"Cancelled"),COUNTIFS($B$2:$B162,"&lt;&gt;",$H$2:$H162,"&lt;&gt;Completed",$H$2:$H162,"&lt;&gt;Cancelled"),"")</f>
        <v/>
      </c>
      <c r="Q162" s="78" t="str">
        <f>IFERROR(INDEX($B$2:$B$1500,MATCH(ROWS($Q$2:Q162),$P$2:$P$1500,0)),"")</f>
        <v/>
      </c>
    </row>
    <row r="163" spans="1:17" ht="15" customHeight="1" x14ac:dyDescent="0.25">
      <c r="A163" s="77"/>
      <c r="B163" s="174" t="str">
        <f t="shared" si="6"/>
        <v/>
      </c>
      <c r="C163" s="79"/>
      <c r="D163" s="80"/>
      <c r="E163" s="79"/>
      <c r="F163" s="81"/>
      <c r="G163" s="77"/>
      <c r="H163" s="174" t="str">
        <f>IF($B163="","",IF(N($I163)&gt;=100,"Completed",IF(COUNTIF('Work report'!$V$2:$V$1500,$B163)=0,"Not started",IF(OR(LEFT(UPPER(TRIM($K163)),8)="BLOCKED:",LEFT(UPPER(TRIM($K163)),8)="WAITING:"),"Blocked",IF(N($I163)&gt;0,"In progress","Not started")))))</f>
        <v/>
      </c>
      <c r="I163" s="175" t="str">
        <f t="array" ref="I163">IF($B163="","",IFERROR(LOOKUP(2,1/('Work report'!$V$2:$V$1500=$B163),'Work report'!$J$2:$J$1500)*100,0))</f>
        <v/>
      </c>
      <c r="J163" s="176" t="str">
        <f t="array" ref="J163">IF($B163="","",IFERROR(LOOKUP(2,1/('Work report'!$V$2:$V$1500=$B163),'Work report'!$A$2:$A$1500),""))</f>
        <v/>
      </c>
      <c r="K163" s="177" t="str">
        <f t="array" ref="K163">IF($B163="","",IFERROR(LOOKUP(2,1/('Work report'!$V$2:$V$1500=$B163),'Work report'!$P$2:$P$1500),""))</f>
        <v/>
      </c>
      <c r="L163" s="178" t="str">
        <f>IF($B163="","",SUMIFS('Work report'!$G$2:$G$1500,'Work report'!$V$2:$V$1500,$B163))</f>
        <v/>
      </c>
      <c r="M163" s="176" t="str">
        <f t="shared" si="7"/>
        <v/>
      </c>
      <c r="N163" s="174" t="str">
        <f t="shared" ca="1" si="8"/>
        <v/>
      </c>
      <c r="O163" s="78">
        <v>162</v>
      </c>
      <c r="P163" s="78" t="str">
        <f>IF(AND($B163&lt;&gt;"",$H163&lt;&gt;"Completed",$H163&lt;&gt;"Cancelled"),COUNTIFS($B$2:$B163,"&lt;&gt;",$H$2:$H163,"&lt;&gt;Completed",$H$2:$H163,"&lt;&gt;Cancelled"),"")</f>
        <v/>
      </c>
      <c r="Q163" s="78" t="str">
        <f>IFERROR(INDEX($B$2:$B$1500,MATCH(ROWS($Q$2:Q163),$P$2:$P$1500,0)),"")</f>
        <v/>
      </c>
    </row>
    <row r="164" spans="1:17" ht="15" customHeight="1" x14ac:dyDescent="0.25">
      <c r="A164" s="77"/>
      <c r="B164" s="174" t="str">
        <f t="shared" si="6"/>
        <v/>
      </c>
      <c r="C164" s="79"/>
      <c r="D164" s="80"/>
      <c r="E164" s="79"/>
      <c r="F164" s="81"/>
      <c r="G164" s="77"/>
      <c r="H164" s="174" t="str">
        <f>IF($B164="","",IF(N($I164)&gt;=100,"Completed",IF(COUNTIF('Work report'!$V$2:$V$1500,$B164)=0,"Not started",IF(OR(LEFT(UPPER(TRIM($K164)),8)="BLOCKED:",LEFT(UPPER(TRIM($K164)),8)="WAITING:"),"Blocked",IF(N($I164)&gt;0,"In progress","Not started")))))</f>
        <v/>
      </c>
      <c r="I164" s="175" t="str">
        <f t="array" ref="I164">IF($B164="","",IFERROR(LOOKUP(2,1/('Work report'!$V$2:$V$1500=$B164),'Work report'!$J$2:$J$1500)*100,0))</f>
        <v/>
      </c>
      <c r="J164" s="176" t="str">
        <f t="array" ref="J164">IF($B164="","",IFERROR(LOOKUP(2,1/('Work report'!$V$2:$V$1500=$B164),'Work report'!$A$2:$A$1500),""))</f>
        <v/>
      </c>
      <c r="K164" s="177" t="str">
        <f t="array" ref="K164">IF($B164="","",IFERROR(LOOKUP(2,1/('Work report'!$V$2:$V$1500=$B164),'Work report'!$P$2:$P$1500),""))</f>
        <v/>
      </c>
      <c r="L164" s="178" t="str">
        <f>IF($B164="","",SUMIFS('Work report'!$G$2:$G$1500,'Work report'!$V$2:$V$1500,$B164))</f>
        <v/>
      </c>
      <c r="M164" s="176" t="str">
        <f t="shared" si="7"/>
        <v/>
      </c>
      <c r="N164" s="174" t="str">
        <f t="shared" ca="1" si="8"/>
        <v/>
      </c>
      <c r="O164" s="78">
        <v>163</v>
      </c>
      <c r="P164" s="78" t="str">
        <f>IF(AND($B164&lt;&gt;"",$H164&lt;&gt;"Completed",$H164&lt;&gt;"Cancelled"),COUNTIFS($B$2:$B164,"&lt;&gt;",$H$2:$H164,"&lt;&gt;Completed",$H$2:$H164,"&lt;&gt;Cancelled"),"")</f>
        <v/>
      </c>
      <c r="Q164" s="78" t="str">
        <f>IFERROR(INDEX($B$2:$B$1500,MATCH(ROWS($Q$2:Q164),$P$2:$P$1500,0)),"")</f>
        <v/>
      </c>
    </row>
    <row r="165" spans="1:17" ht="15" customHeight="1" x14ac:dyDescent="0.25">
      <c r="A165" s="77"/>
      <c r="B165" s="174" t="str">
        <f t="shared" si="6"/>
        <v/>
      </c>
      <c r="C165" s="79"/>
      <c r="D165" s="80"/>
      <c r="E165" s="79"/>
      <c r="F165" s="81"/>
      <c r="G165" s="77"/>
      <c r="H165" s="174" t="str">
        <f>IF($B165="","",IF(N($I165)&gt;=100,"Completed",IF(COUNTIF('Work report'!$V$2:$V$1500,$B165)=0,"Not started",IF(OR(LEFT(UPPER(TRIM($K165)),8)="BLOCKED:",LEFT(UPPER(TRIM($K165)),8)="WAITING:"),"Blocked",IF(N($I165)&gt;0,"In progress","Not started")))))</f>
        <v/>
      </c>
      <c r="I165" s="175" t="str">
        <f t="array" ref="I165">IF($B165="","",IFERROR(LOOKUP(2,1/('Work report'!$V$2:$V$1500=$B165),'Work report'!$J$2:$J$1500)*100,0))</f>
        <v/>
      </c>
      <c r="J165" s="176" t="str">
        <f t="array" ref="J165">IF($B165="","",IFERROR(LOOKUP(2,1/('Work report'!$V$2:$V$1500=$B165),'Work report'!$A$2:$A$1500),""))</f>
        <v/>
      </c>
      <c r="K165" s="177" t="str">
        <f t="array" ref="K165">IF($B165="","",IFERROR(LOOKUP(2,1/('Work report'!$V$2:$V$1500=$B165),'Work report'!$P$2:$P$1500),""))</f>
        <v/>
      </c>
      <c r="L165" s="178" t="str">
        <f>IF($B165="","",SUMIFS('Work report'!$G$2:$G$1500,'Work report'!$V$2:$V$1500,$B165))</f>
        <v/>
      </c>
      <c r="M165" s="176" t="str">
        <f t="shared" si="7"/>
        <v/>
      </c>
      <c r="N165" s="174" t="str">
        <f t="shared" ca="1" si="8"/>
        <v/>
      </c>
      <c r="O165" s="78">
        <v>164</v>
      </c>
      <c r="P165" s="78" t="str">
        <f>IF(AND($B165&lt;&gt;"",$H165&lt;&gt;"Completed",$H165&lt;&gt;"Cancelled"),COUNTIFS($B$2:$B165,"&lt;&gt;",$H$2:$H165,"&lt;&gt;Completed",$H$2:$H165,"&lt;&gt;Cancelled"),"")</f>
        <v/>
      </c>
      <c r="Q165" s="78" t="str">
        <f>IFERROR(INDEX($B$2:$B$1500,MATCH(ROWS($Q$2:Q165),$P$2:$P$1500,0)),"")</f>
        <v/>
      </c>
    </row>
    <row r="166" spans="1:17" ht="15" customHeight="1" x14ac:dyDescent="0.25">
      <c r="A166" s="77"/>
      <c r="B166" s="174" t="str">
        <f t="shared" si="6"/>
        <v/>
      </c>
      <c r="C166" s="79"/>
      <c r="D166" s="80"/>
      <c r="E166" s="79"/>
      <c r="F166" s="81"/>
      <c r="G166" s="77"/>
      <c r="H166" s="174" t="str">
        <f>IF($B166="","",IF(N($I166)&gt;=100,"Completed",IF(COUNTIF('Work report'!$V$2:$V$1500,$B166)=0,"Not started",IF(OR(LEFT(UPPER(TRIM($K166)),8)="BLOCKED:",LEFT(UPPER(TRIM($K166)),8)="WAITING:"),"Blocked",IF(N($I166)&gt;0,"In progress","Not started")))))</f>
        <v/>
      </c>
      <c r="I166" s="175" t="str">
        <f t="array" ref="I166">IF($B166="","",IFERROR(LOOKUP(2,1/('Work report'!$V$2:$V$1500=$B166),'Work report'!$J$2:$J$1500)*100,0))</f>
        <v/>
      </c>
      <c r="J166" s="176" t="str">
        <f t="array" ref="J166">IF($B166="","",IFERROR(LOOKUP(2,1/('Work report'!$V$2:$V$1500=$B166),'Work report'!$A$2:$A$1500),""))</f>
        <v/>
      </c>
      <c r="K166" s="177" t="str">
        <f t="array" ref="K166">IF($B166="","",IFERROR(LOOKUP(2,1/('Work report'!$V$2:$V$1500=$B166),'Work report'!$P$2:$P$1500),""))</f>
        <v/>
      </c>
      <c r="L166" s="178" t="str">
        <f>IF($B166="","",SUMIFS('Work report'!$G$2:$G$1500,'Work report'!$V$2:$V$1500,$B166))</f>
        <v/>
      </c>
      <c r="M166" s="176" t="str">
        <f t="shared" si="7"/>
        <v/>
      </c>
      <c r="N166" s="174" t="str">
        <f t="shared" ca="1" si="8"/>
        <v/>
      </c>
      <c r="O166" s="78">
        <v>165</v>
      </c>
      <c r="P166" s="78" t="str">
        <f>IF(AND($B166&lt;&gt;"",$H166&lt;&gt;"Completed",$H166&lt;&gt;"Cancelled"),COUNTIFS($B$2:$B166,"&lt;&gt;",$H$2:$H166,"&lt;&gt;Completed",$H$2:$H166,"&lt;&gt;Cancelled"),"")</f>
        <v/>
      </c>
      <c r="Q166" s="78" t="str">
        <f>IFERROR(INDEX($B$2:$B$1500,MATCH(ROWS($Q$2:Q166),$P$2:$P$1500,0)),"")</f>
        <v/>
      </c>
    </row>
    <row r="167" spans="1:17" ht="15" customHeight="1" x14ac:dyDescent="0.25">
      <c r="A167" s="77"/>
      <c r="B167" s="174" t="str">
        <f t="shared" si="6"/>
        <v/>
      </c>
      <c r="C167" s="79"/>
      <c r="D167" s="80"/>
      <c r="E167" s="79"/>
      <c r="F167" s="81"/>
      <c r="G167" s="77"/>
      <c r="H167" s="174" t="str">
        <f>IF($B167="","",IF(N($I167)&gt;=100,"Completed",IF(COUNTIF('Work report'!$V$2:$V$1500,$B167)=0,"Not started",IF(OR(LEFT(UPPER(TRIM($K167)),8)="BLOCKED:",LEFT(UPPER(TRIM($K167)),8)="WAITING:"),"Blocked",IF(N($I167)&gt;0,"In progress","Not started")))))</f>
        <v/>
      </c>
      <c r="I167" s="175" t="str">
        <f t="array" ref="I167">IF($B167="","",IFERROR(LOOKUP(2,1/('Work report'!$V$2:$V$1500=$B167),'Work report'!$J$2:$J$1500)*100,0))</f>
        <v/>
      </c>
      <c r="J167" s="176" t="str">
        <f t="array" ref="J167">IF($B167="","",IFERROR(LOOKUP(2,1/('Work report'!$V$2:$V$1500=$B167),'Work report'!$A$2:$A$1500),""))</f>
        <v/>
      </c>
      <c r="K167" s="177" t="str">
        <f t="array" ref="K167">IF($B167="","",IFERROR(LOOKUP(2,1/('Work report'!$V$2:$V$1500=$B167),'Work report'!$P$2:$P$1500),""))</f>
        <v/>
      </c>
      <c r="L167" s="178" t="str">
        <f>IF($B167="","",SUMIFS('Work report'!$G$2:$G$1500,'Work report'!$V$2:$V$1500,$B167))</f>
        <v/>
      </c>
      <c r="M167" s="176" t="str">
        <f t="shared" si="7"/>
        <v/>
      </c>
      <c r="N167" s="174" t="str">
        <f t="shared" ca="1" si="8"/>
        <v/>
      </c>
      <c r="O167" s="78">
        <v>166</v>
      </c>
      <c r="P167" s="78" t="str">
        <f>IF(AND($B167&lt;&gt;"",$H167&lt;&gt;"Completed",$H167&lt;&gt;"Cancelled"),COUNTIFS($B$2:$B167,"&lt;&gt;",$H$2:$H167,"&lt;&gt;Completed",$H$2:$H167,"&lt;&gt;Cancelled"),"")</f>
        <v/>
      </c>
      <c r="Q167" s="78" t="str">
        <f>IFERROR(INDEX($B$2:$B$1500,MATCH(ROWS($Q$2:Q167),$P$2:$P$1500,0)),"")</f>
        <v/>
      </c>
    </row>
    <row r="168" spans="1:17" ht="15" customHeight="1" x14ac:dyDescent="0.25">
      <c r="A168" s="77"/>
      <c r="B168" s="174" t="str">
        <f t="shared" si="6"/>
        <v/>
      </c>
      <c r="C168" s="79"/>
      <c r="D168" s="80"/>
      <c r="E168" s="79"/>
      <c r="F168" s="81"/>
      <c r="G168" s="77"/>
      <c r="H168" s="174" t="str">
        <f>IF($B168="","",IF(N($I168)&gt;=100,"Completed",IF(COUNTIF('Work report'!$V$2:$V$1500,$B168)=0,"Not started",IF(OR(LEFT(UPPER(TRIM($K168)),8)="BLOCKED:",LEFT(UPPER(TRIM($K168)),8)="WAITING:"),"Blocked",IF(N($I168)&gt;0,"In progress","Not started")))))</f>
        <v/>
      </c>
      <c r="I168" s="175" t="str">
        <f t="array" ref="I168">IF($B168="","",IFERROR(LOOKUP(2,1/('Work report'!$V$2:$V$1500=$B168),'Work report'!$J$2:$J$1500)*100,0))</f>
        <v/>
      </c>
      <c r="J168" s="176" t="str">
        <f t="array" ref="J168">IF($B168="","",IFERROR(LOOKUP(2,1/('Work report'!$V$2:$V$1500=$B168),'Work report'!$A$2:$A$1500),""))</f>
        <v/>
      </c>
      <c r="K168" s="177" t="str">
        <f t="array" ref="K168">IF($B168="","",IFERROR(LOOKUP(2,1/('Work report'!$V$2:$V$1500=$B168),'Work report'!$P$2:$P$1500),""))</f>
        <v/>
      </c>
      <c r="L168" s="178" t="str">
        <f>IF($B168="","",SUMIFS('Work report'!$G$2:$G$1500,'Work report'!$V$2:$V$1500,$B168))</f>
        <v/>
      </c>
      <c r="M168" s="176" t="str">
        <f t="shared" si="7"/>
        <v/>
      </c>
      <c r="N168" s="174" t="str">
        <f t="shared" ca="1" si="8"/>
        <v/>
      </c>
      <c r="O168" s="78">
        <v>167</v>
      </c>
      <c r="P168" s="78" t="str">
        <f>IF(AND($B168&lt;&gt;"",$H168&lt;&gt;"Completed",$H168&lt;&gt;"Cancelled"),COUNTIFS($B$2:$B168,"&lt;&gt;",$H$2:$H168,"&lt;&gt;Completed",$H$2:$H168,"&lt;&gt;Cancelled"),"")</f>
        <v/>
      </c>
      <c r="Q168" s="78" t="str">
        <f>IFERROR(INDEX($B$2:$B$1500,MATCH(ROWS($Q$2:Q168),$P$2:$P$1500,0)),"")</f>
        <v/>
      </c>
    </row>
    <row r="169" spans="1:17" ht="15" customHeight="1" x14ac:dyDescent="0.25">
      <c r="A169" s="77"/>
      <c r="B169" s="174" t="str">
        <f t="shared" si="6"/>
        <v/>
      </c>
      <c r="C169" s="79"/>
      <c r="D169" s="80"/>
      <c r="E169" s="79"/>
      <c r="F169" s="81"/>
      <c r="G169" s="77"/>
      <c r="H169" s="174" t="str">
        <f>IF($B169="","",IF(N($I169)&gt;=100,"Completed",IF(COUNTIF('Work report'!$V$2:$V$1500,$B169)=0,"Not started",IF(OR(LEFT(UPPER(TRIM($K169)),8)="BLOCKED:",LEFT(UPPER(TRIM($K169)),8)="WAITING:"),"Blocked",IF(N($I169)&gt;0,"In progress","Not started")))))</f>
        <v/>
      </c>
      <c r="I169" s="175" t="str">
        <f t="array" ref="I169">IF($B169="","",IFERROR(LOOKUP(2,1/('Work report'!$V$2:$V$1500=$B169),'Work report'!$J$2:$J$1500)*100,0))</f>
        <v/>
      </c>
      <c r="J169" s="176" t="str">
        <f t="array" ref="J169">IF($B169="","",IFERROR(LOOKUP(2,1/('Work report'!$V$2:$V$1500=$B169),'Work report'!$A$2:$A$1500),""))</f>
        <v/>
      </c>
      <c r="K169" s="177" t="str">
        <f t="array" ref="K169">IF($B169="","",IFERROR(LOOKUP(2,1/('Work report'!$V$2:$V$1500=$B169),'Work report'!$P$2:$P$1500),""))</f>
        <v/>
      </c>
      <c r="L169" s="178" t="str">
        <f>IF($B169="","",SUMIFS('Work report'!$G$2:$G$1500,'Work report'!$V$2:$V$1500,$B169))</f>
        <v/>
      </c>
      <c r="M169" s="176" t="str">
        <f t="shared" si="7"/>
        <v/>
      </c>
      <c r="N169" s="174" t="str">
        <f t="shared" ca="1" si="8"/>
        <v/>
      </c>
      <c r="O169" s="78">
        <v>168</v>
      </c>
      <c r="P169" s="78" t="str">
        <f>IF(AND($B169&lt;&gt;"",$H169&lt;&gt;"Completed",$H169&lt;&gt;"Cancelled"),COUNTIFS($B$2:$B169,"&lt;&gt;",$H$2:$H169,"&lt;&gt;Completed",$H$2:$H169,"&lt;&gt;Cancelled"),"")</f>
        <v/>
      </c>
      <c r="Q169" s="78" t="str">
        <f>IFERROR(INDEX($B$2:$B$1500,MATCH(ROWS($Q$2:Q169),$P$2:$P$1500,0)),"")</f>
        <v/>
      </c>
    </row>
    <row r="170" spans="1:17" ht="15" customHeight="1" x14ac:dyDescent="0.25">
      <c r="A170" s="77"/>
      <c r="B170" s="174" t="str">
        <f t="shared" si="6"/>
        <v/>
      </c>
      <c r="C170" s="79"/>
      <c r="D170" s="80"/>
      <c r="E170" s="79"/>
      <c r="F170" s="81"/>
      <c r="G170" s="77"/>
      <c r="H170" s="174" t="str">
        <f>IF($B170="","",IF(N($I170)&gt;=100,"Completed",IF(COUNTIF('Work report'!$V$2:$V$1500,$B170)=0,"Not started",IF(OR(LEFT(UPPER(TRIM($K170)),8)="BLOCKED:",LEFT(UPPER(TRIM($K170)),8)="WAITING:"),"Blocked",IF(N($I170)&gt;0,"In progress","Not started")))))</f>
        <v/>
      </c>
      <c r="I170" s="175" t="str">
        <f t="array" ref="I170">IF($B170="","",IFERROR(LOOKUP(2,1/('Work report'!$V$2:$V$1500=$B170),'Work report'!$J$2:$J$1500)*100,0))</f>
        <v/>
      </c>
      <c r="J170" s="176" t="str">
        <f t="array" ref="J170">IF($B170="","",IFERROR(LOOKUP(2,1/('Work report'!$V$2:$V$1500=$B170),'Work report'!$A$2:$A$1500),""))</f>
        <v/>
      </c>
      <c r="K170" s="177" t="str">
        <f t="array" ref="K170">IF($B170="","",IFERROR(LOOKUP(2,1/('Work report'!$V$2:$V$1500=$B170),'Work report'!$P$2:$P$1500),""))</f>
        <v/>
      </c>
      <c r="L170" s="178" t="str">
        <f>IF($B170="","",SUMIFS('Work report'!$G$2:$G$1500,'Work report'!$V$2:$V$1500,$B170))</f>
        <v/>
      </c>
      <c r="M170" s="176" t="str">
        <f t="shared" si="7"/>
        <v/>
      </c>
      <c r="N170" s="174" t="str">
        <f t="shared" ca="1" si="8"/>
        <v/>
      </c>
      <c r="O170" s="78">
        <v>169</v>
      </c>
      <c r="P170" s="78" t="str">
        <f>IF(AND($B170&lt;&gt;"",$H170&lt;&gt;"Completed",$H170&lt;&gt;"Cancelled"),COUNTIFS($B$2:$B170,"&lt;&gt;",$H$2:$H170,"&lt;&gt;Completed",$H$2:$H170,"&lt;&gt;Cancelled"),"")</f>
        <v/>
      </c>
      <c r="Q170" s="78" t="str">
        <f>IFERROR(INDEX($B$2:$B$1500,MATCH(ROWS($Q$2:Q170),$P$2:$P$1500,0)),"")</f>
        <v/>
      </c>
    </row>
    <row r="171" spans="1:17" ht="15" customHeight="1" x14ac:dyDescent="0.25">
      <c r="A171" s="77"/>
      <c r="B171" s="174" t="str">
        <f t="shared" si="6"/>
        <v/>
      </c>
      <c r="C171" s="79"/>
      <c r="D171" s="80"/>
      <c r="E171" s="79"/>
      <c r="F171" s="81"/>
      <c r="G171" s="77"/>
      <c r="H171" s="174" t="str">
        <f>IF($B171="","",IF(N($I171)&gt;=100,"Completed",IF(COUNTIF('Work report'!$V$2:$V$1500,$B171)=0,"Not started",IF(OR(LEFT(UPPER(TRIM($K171)),8)="BLOCKED:",LEFT(UPPER(TRIM($K171)),8)="WAITING:"),"Blocked",IF(N($I171)&gt;0,"In progress","Not started")))))</f>
        <v/>
      </c>
      <c r="I171" s="175" t="str">
        <f t="array" ref="I171">IF($B171="","",IFERROR(LOOKUP(2,1/('Work report'!$V$2:$V$1500=$B171),'Work report'!$J$2:$J$1500)*100,0))</f>
        <v/>
      </c>
      <c r="J171" s="176" t="str">
        <f t="array" ref="J171">IF($B171="","",IFERROR(LOOKUP(2,1/('Work report'!$V$2:$V$1500=$B171),'Work report'!$A$2:$A$1500),""))</f>
        <v/>
      </c>
      <c r="K171" s="177" t="str">
        <f t="array" ref="K171">IF($B171="","",IFERROR(LOOKUP(2,1/('Work report'!$V$2:$V$1500=$B171),'Work report'!$P$2:$P$1500),""))</f>
        <v/>
      </c>
      <c r="L171" s="178" t="str">
        <f>IF($B171="","",SUMIFS('Work report'!$G$2:$G$1500,'Work report'!$V$2:$V$1500,$B171))</f>
        <v/>
      </c>
      <c r="M171" s="176" t="str">
        <f t="shared" si="7"/>
        <v/>
      </c>
      <c r="N171" s="174" t="str">
        <f t="shared" ca="1" si="8"/>
        <v/>
      </c>
      <c r="O171" s="78">
        <v>170</v>
      </c>
      <c r="P171" s="78" t="str">
        <f>IF(AND($B171&lt;&gt;"",$H171&lt;&gt;"Completed",$H171&lt;&gt;"Cancelled"),COUNTIFS($B$2:$B171,"&lt;&gt;",$H$2:$H171,"&lt;&gt;Completed",$H$2:$H171,"&lt;&gt;Cancelled"),"")</f>
        <v/>
      </c>
      <c r="Q171" s="78" t="str">
        <f>IFERROR(INDEX($B$2:$B$1500,MATCH(ROWS($Q$2:Q171),$P$2:$P$1500,0)),"")</f>
        <v/>
      </c>
    </row>
    <row r="172" spans="1:17" ht="15" customHeight="1" x14ac:dyDescent="0.25">
      <c r="A172" s="77"/>
      <c r="B172" s="174" t="str">
        <f t="shared" si="6"/>
        <v/>
      </c>
      <c r="C172" s="79"/>
      <c r="D172" s="80"/>
      <c r="E172" s="79"/>
      <c r="F172" s="81"/>
      <c r="G172" s="77"/>
      <c r="H172" s="174" t="str">
        <f>IF($B172="","",IF(N($I172)&gt;=100,"Completed",IF(COUNTIF('Work report'!$V$2:$V$1500,$B172)=0,"Not started",IF(OR(LEFT(UPPER(TRIM($K172)),8)="BLOCKED:",LEFT(UPPER(TRIM($K172)),8)="WAITING:"),"Blocked",IF(N($I172)&gt;0,"In progress","Not started")))))</f>
        <v/>
      </c>
      <c r="I172" s="175" t="str">
        <f t="array" ref="I172">IF($B172="","",IFERROR(LOOKUP(2,1/('Work report'!$V$2:$V$1500=$B172),'Work report'!$J$2:$J$1500)*100,0))</f>
        <v/>
      </c>
      <c r="J172" s="176" t="str">
        <f t="array" ref="J172">IF($B172="","",IFERROR(LOOKUP(2,1/('Work report'!$V$2:$V$1500=$B172),'Work report'!$A$2:$A$1500),""))</f>
        <v/>
      </c>
      <c r="K172" s="177" t="str">
        <f t="array" ref="K172">IF($B172="","",IFERROR(LOOKUP(2,1/('Work report'!$V$2:$V$1500=$B172),'Work report'!$P$2:$P$1500),""))</f>
        <v/>
      </c>
      <c r="L172" s="178" t="str">
        <f>IF($B172="","",SUMIFS('Work report'!$G$2:$G$1500,'Work report'!$V$2:$V$1500,$B172))</f>
        <v/>
      </c>
      <c r="M172" s="176" t="str">
        <f t="shared" si="7"/>
        <v/>
      </c>
      <c r="N172" s="174" t="str">
        <f t="shared" ca="1" si="8"/>
        <v/>
      </c>
      <c r="O172" s="78">
        <v>171</v>
      </c>
      <c r="P172" s="78" t="str">
        <f>IF(AND($B172&lt;&gt;"",$H172&lt;&gt;"Completed",$H172&lt;&gt;"Cancelled"),COUNTIFS($B$2:$B172,"&lt;&gt;",$H$2:$H172,"&lt;&gt;Completed",$H$2:$H172,"&lt;&gt;Cancelled"),"")</f>
        <v/>
      </c>
      <c r="Q172" s="78" t="str">
        <f>IFERROR(INDEX($B$2:$B$1500,MATCH(ROWS($Q$2:Q172),$P$2:$P$1500,0)),"")</f>
        <v/>
      </c>
    </row>
    <row r="173" spans="1:17" ht="15" customHeight="1" x14ac:dyDescent="0.25">
      <c r="A173" s="77"/>
      <c r="B173" s="174" t="str">
        <f t="shared" si="6"/>
        <v/>
      </c>
      <c r="C173" s="79"/>
      <c r="D173" s="80"/>
      <c r="E173" s="79"/>
      <c r="F173" s="81"/>
      <c r="G173" s="77"/>
      <c r="H173" s="174" t="str">
        <f>IF($B173="","",IF(N($I173)&gt;=100,"Completed",IF(COUNTIF('Work report'!$V$2:$V$1500,$B173)=0,"Not started",IF(OR(LEFT(UPPER(TRIM($K173)),8)="BLOCKED:",LEFT(UPPER(TRIM($K173)),8)="WAITING:"),"Blocked",IF(N($I173)&gt;0,"In progress","Not started")))))</f>
        <v/>
      </c>
      <c r="I173" s="175" t="str">
        <f t="array" ref="I173">IF($B173="","",IFERROR(LOOKUP(2,1/('Work report'!$V$2:$V$1500=$B173),'Work report'!$J$2:$J$1500)*100,0))</f>
        <v/>
      </c>
      <c r="J173" s="176" t="str">
        <f t="array" ref="J173">IF($B173="","",IFERROR(LOOKUP(2,1/('Work report'!$V$2:$V$1500=$B173),'Work report'!$A$2:$A$1500),""))</f>
        <v/>
      </c>
      <c r="K173" s="177" t="str">
        <f t="array" ref="K173">IF($B173="","",IFERROR(LOOKUP(2,1/('Work report'!$V$2:$V$1500=$B173),'Work report'!$P$2:$P$1500),""))</f>
        <v/>
      </c>
      <c r="L173" s="178" t="str">
        <f>IF($B173="","",SUMIFS('Work report'!$G$2:$G$1500,'Work report'!$V$2:$V$1500,$B173))</f>
        <v/>
      </c>
      <c r="M173" s="176" t="str">
        <f t="shared" si="7"/>
        <v/>
      </c>
      <c r="N173" s="174" t="str">
        <f t="shared" ca="1" si="8"/>
        <v/>
      </c>
      <c r="O173" s="78">
        <v>172</v>
      </c>
      <c r="P173" s="78" t="str">
        <f>IF(AND($B173&lt;&gt;"",$H173&lt;&gt;"Completed",$H173&lt;&gt;"Cancelled"),COUNTIFS($B$2:$B173,"&lt;&gt;",$H$2:$H173,"&lt;&gt;Completed",$H$2:$H173,"&lt;&gt;Cancelled"),"")</f>
        <v/>
      </c>
      <c r="Q173" s="78" t="str">
        <f>IFERROR(INDEX($B$2:$B$1500,MATCH(ROWS($Q$2:Q173),$P$2:$P$1500,0)),"")</f>
        <v/>
      </c>
    </row>
    <row r="174" spans="1:17" ht="15" customHeight="1" x14ac:dyDescent="0.25">
      <c r="A174" s="77"/>
      <c r="B174" s="174" t="str">
        <f t="shared" si="6"/>
        <v/>
      </c>
      <c r="C174" s="79"/>
      <c r="D174" s="80"/>
      <c r="E174" s="79"/>
      <c r="F174" s="81"/>
      <c r="G174" s="77"/>
      <c r="H174" s="174" t="str">
        <f>IF($B174="","",IF(N($I174)&gt;=100,"Completed",IF(COUNTIF('Work report'!$V$2:$V$1500,$B174)=0,"Not started",IF(OR(LEFT(UPPER(TRIM($K174)),8)="BLOCKED:",LEFT(UPPER(TRIM($K174)),8)="WAITING:"),"Blocked",IF(N($I174)&gt;0,"In progress","Not started")))))</f>
        <v/>
      </c>
      <c r="I174" s="175" t="str">
        <f t="array" ref="I174">IF($B174="","",IFERROR(LOOKUP(2,1/('Work report'!$V$2:$V$1500=$B174),'Work report'!$J$2:$J$1500)*100,0))</f>
        <v/>
      </c>
      <c r="J174" s="176" t="str">
        <f t="array" ref="J174">IF($B174="","",IFERROR(LOOKUP(2,1/('Work report'!$V$2:$V$1500=$B174),'Work report'!$A$2:$A$1500),""))</f>
        <v/>
      </c>
      <c r="K174" s="177" t="str">
        <f t="array" ref="K174">IF($B174="","",IFERROR(LOOKUP(2,1/('Work report'!$V$2:$V$1500=$B174),'Work report'!$P$2:$P$1500),""))</f>
        <v/>
      </c>
      <c r="L174" s="178" t="str">
        <f>IF($B174="","",SUMIFS('Work report'!$G$2:$G$1500,'Work report'!$V$2:$V$1500,$B174))</f>
        <v/>
      </c>
      <c r="M174" s="176" t="str">
        <f t="shared" si="7"/>
        <v/>
      </c>
      <c r="N174" s="174" t="str">
        <f t="shared" ca="1" si="8"/>
        <v/>
      </c>
      <c r="O174" s="78">
        <v>173</v>
      </c>
      <c r="P174" s="78" t="str">
        <f>IF(AND($B174&lt;&gt;"",$H174&lt;&gt;"Completed",$H174&lt;&gt;"Cancelled"),COUNTIFS($B$2:$B174,"&lt;&gt;",$H$2:$H174,"&lt;&gt;Completed",$H$2:$H174,"&lt;&gt;Cancelled"),"")</f>
        <v/>
      </c>
      <c r="Q174" s="78" t="str">
        <f>IFERROR(INDEX($B$2:$B$1500,MATCH(ROWS($Q$2:Q174),$P$2:$P$1500,0)),"")</f>
        <v/>
      </c>
    </row>
    <row r="175" spans="1:17" ht="15" customHeight="1" x14ac:dyDescent="0.25">
      <c r="A175" s="77"/>
      <c r="B175" s="174" t="str">
        <f t="shared" si="6"/>
        <v/>
      </c>
      <c r="C175" s="79"/>
      <c r="D175" s="80"/>
      <c r="E175" s="79"/>
      <c r="F175" s="81"/>
      <c r="G175" s="77"/>
      <c r="H175" s="174" t="str">
        <f>IF($B175="","",IF(N($I175)&gt;=100,"Completed",IF(COUNTIF('Work report'!$V$2:$V$1500,$B175)=0,"Not started",IF(OR(LEFT(UPPER(TRIM($K175)),8)="BLOCKED:",LEFT(UPPER(TRIM($K175)),8)="WAITING:"),"Blocked",IF(N($I175)&gt;0,"In progress","Not started")))))</f>
        <v/>
      </c>
      <c r="I175" s="175" t="str">
        <f t="array" ref="I175">IF($B175="","",IFERROR(LOOKUP(2,1/('Work report'!$V$2:$V$1500=$B175),'Work report'!$J$2:$J$1500)*100,0))</f>
        <v/>
      </c>
      <c r="J175" s="176" t="str">
        <f t="array" ref="J175">IF($B175="","",IFERROR(LOOKUP(2,1/('Work report'!$V$2:$V$1500=$B175),'Work report'!$A$2:$A$1500),""))</f>
        <v/>
      </c>
      <c r="K175" s="177" t="str">
        <f t="array" ref="K175">IF($B175="","",IFERROR(LOOKUP(2,1/('Work report'!$V$2:$V$1500=$B175),'Work report'!$P$2:$P$1500),""))</f>
        <v/>
      </c>
      <c r="L175" s="178" t="str">
        <f>IF($B175="","",SUMIFS('Work report'!$G$2:$G$1500,'Work report'!$V$2:$V$1500,$B175))</f>
        <v/>
      </c>
      <c r="M175" s="176" t="str">
        <f t="shared" si="7"/>
        <v/>
      </c>
      <c r="N175" s="174" t="str">
        <f t="shared" ca="1" si="8"/>
        <v/>
      </c>
      <c r="O175" s="78">
        <v>174</v>
      </c>
      <c r="P175" s="78" t="str">
        <f>IF(AND($B175&lt;&gt;"",$H175&lt;&gt;"Completed",$H175&lt;&gt;"Cancelled"),COUNTIFS($B$2:$B175,"&lt;&gt;",$H$2:$H175,"&lt;&gt;Completed",$H$2:$H175,"&lt;&gt;Cancelled"),"")</f>
        <v/>
      </c>
      <c r="Q175" s="78" t="str">
        <f>IFERROR(INDEX($B$2:$B$1500,MATCH(ROWS($Q$2:Q175),$P$2:$P$1500,0)),"")</f>
        <v/>
      </c>
    </row>
    <row r="176" spans="1:17" ht="15" customHeight="1" x14ac:dyDescent="0.25">
      <c r="A176" s="77"/>
      <c r="B176" s="174" t="str">
        <f t="shared" si="6"/>
        <v/>
      </c>
      <c r="C176" s="79"/>
      <c r="D176" s="80"/>
      <c r="E176" s="79"/>
      <c r="F176" s="81"/>
      <c r="G176" s="77"/>
      <c r="H176" s="174" t="str">
        <f>IF($B176="","",IF(N($I176)&gt;=100,"Completed",IF(COUNTIF('Work report'!$V$2:$V$1500,$B176)=0,"Not started",IF(OR(LEFT(UPPER(TRIM($K176)),8)="BLOCKED:",LEFT(UPPER(TRIM($K176)),8)="WAITING:"),"Blocked",IF(N($I176)&gt;0,"In progress","Not started")))))</f>
        <v/>
      </c>
      <c r="I176" s="175" t="str">
        <f t="array" ref="I176">IF($B176="","",IFERROR(LOOKUP(2,1/('Work report'!$V$2:$V$1500=$B176),'Work report'!$J$2:$J$1500)*100,0))</f>
        <v/>
      </c>
      <c r="J176" s="176" t="str">
        <f t="array" ref="J176">IF($B176="","",IFERROR(LOOKUP(2,1/('Work report'!$V$2:$V$1500=$B176),'Work report'!$A$2:$A$1500),""))</f>
        <v/>
      </c>
      <c r="K176" s="177" t="str">
        <f t="array" ref="K176">IF($B176="","",IFERROR(LOOKUP(2,1/('Work report'!$V$2:$V$1500=$B176),'Work report'!$P$2:$P$1500),""))</f>
        <v/>
      </c>
      <c r="L176" s="178" t="str">
        <f>IF($B176="","",SUMIFS('Work report'!$G$2:$G$1500,'Work report'!$V$2:$V$1500,$B176))</f>
        <v/>
      </c>
      <c r="M176" s="176" t="str">
        <f t="shared" si="7"/>
        <v/>
      </c>
      <c r="N176" s="174" t="str">
        <f t="shared" ca="1" si="8"/>
        <v/>
      </c>
      <c r="O176" s="78">
        <v>175</v>
      </c>
      <c r="P176" s="78" t="str">
        <f>IF(AND($B176&lt;&gt;"",$H176&lt;&gt;"Completed",$H176&lt;&gt;"Cancelled"),COUNTIFS($B$2:$B176,"&lt;&gt;",$H$2:$H176,"&lt;&gt;Completed",$H$2:$H176,"&lt;&gt;Cancelled"),"")</f>
        <v/>
      </c>
      <c r="Q176" s="78" t="str">
        <f>IFERROR(INDEX($B$2:$B$1500,MATCH(ROWS($Q$2:Q176),$P$2:$P$1500,0)),"")</f>
        <v/>
      </c>
    </row>
    <row r="177" spans="1:17" ht="15" customHeight="1" x14ac:dyDescent="0.25">
      <c r="A177" s="77"/>
      <c r="B177" s="174" t="str">
        <f t="shared" si="6"/>
        <v/>
      </c>
      <c r="C177" s="79"/>
      <c r="D177" s="80"/>
      <c r="E177" s="79"/>
      <c r="F177" s="81"/>
      <c r="G177" s="77"/>
      <c r="H177" s="174" t="str">
        <f>IF($B177="","",IF(N($I177)&gt;=100,"Completed",IF(COUNTIF('Work report'!$V$2:$V$1500,$B177)=0,"Not started",IF(OR(LEFT(UPPER(TRIM($K177)),8)="BLOCKED:",LEFT(UPPER(TRIM($K177)),8)="WAITING:"),"Blocked",IF(N($I177)&gt;0,"In progress","Not started")))))</f>
        <v/>
      </c>
      <c r="I177" s="175" t="str">
        <f t="array" ref="I177">IF($B177="","",IFERROR(LOOKUP(2,1/('Work report'!$V$2:$V$1500=$B177),'Work report'!$J$2:$J$1500)*100,0))</f>
        <v/>
      </c>
      <c r="J177" s="176" t="str">
        <f t="array" ref="J177">IF($B177="","",IFERROR(LOOKUP(2,1/('Work report'!$V$2:$V$1500=$B177),'Work report'!$A$2:$A$1500),""))</f>
        <v/>
      </c>
      <c r="K177" s="177" t="str">
        <f t="array" ref="K177">IF($B177="","",IFERROR(LOOKUP(2,1/('Work report'!$V$2:$V$1500=$B177),'Work report'!$P$2:$P$1500),""))</f>
        <v/>
      </c>
      <c r="L177" s="178" t="str">
        <f>IF($B177="","",SUMIFS('Work report'!$G$2:$G$1500,'Work report'!$V$2:$V$1500,$B177))</f>
        <v/>
      </c>
      <c r="M177" s="176" t="str">
        <f t="shared" si="7"/>
        <v/>
      </c>
      <c r="N177" s="174" t="str">
        <f t="shared" ca="1" si="8"/>
        <v/>
      </c>
      <c r="O177" s="78">
        <v>176</v>
      </c>
      <c r="P177" s="78" t="str">
        <f>IF(AND($B177&lt;&gt;"",$H177&lt;&gt;"Completed",$H177&lt;&gt;"Cancelled"),COUNTIFS($B$2:$B177,"&lt;&gt;",$H$2:$H177,"&lt;&gt;Completed",$H$2:$H177,"&lt;&gt;Cancelled"),"")</f>
        <v/>
      </c>
      <c r="Q177" s="78" t="str">
        <f>IFERROR(INDEX($B$2:$B$1500,MATCH(ROWS($Q$2:Q177),$P$2:$P$1500,0)),"")</f>
        <v/>
      </c>
    </row>
    <row r="178" spans="1:17" ht="15" customHeight="1" x14ac:dyDescent="0.25">
      <c r="A178" s="77"/>
      <c r="B178" s="174" t="str">
        <f t="shared" si="6"/>
        <v/>
      </c>
      <c r="C178" s="79"/>
      <c r="D178" s="80"/>
      <c r="E178" s="79"/>
      <c r="F178" s="81"/>
      <c r="G178" s="77"/>
      <c r="H178" s="174" t="str">
        <f>IF($B178="","",IF(N($I178)&gt;=100,"Completed",IF(COUNTIF('Work report'!$V$2:$V$1500,$B178)=0,"Not started",IF(OR(LEFT(UPPER(TRIM($K178)),8)="BLOCKED:",LEFT(UPPER(TRIM($K178)),8)="WAITING:"),"Blocked",IF(N($I178)&gt;0,"In progress","Not started")))))</f>
        <v/>
      </c>
      <c r="I178" s="175" t="str">
        <f t="array" ref="I178">IF($B178="","",IFERROR(LOOKUP(2,1/('Work report'!$V$2:$V$1500=$B178),'Work report'!$J$2:$J$1500)*100,0))</f>
        <v/>
      </c>
      <c r="J178" s="176" t="str">
        <f t="array" ref="J178">IF($B178="","",IFERROR(LOOKUP(2,1/('Work report'!$V$2:$V$1500=$B178),'Work report'!$A$2:$A$1500),""))</f>
        <v/>
      </c>
      <c r="K178" s="177" t="str">
        <f t="array" ref="K178">IF($B178="","",IFERROR(LOOKUP(2,1/('Work report'!$V$2:$V$1500=$B178),'Work report'!$P$2:$P$1500),""))</f>
        <v/>
      </c>
      <c r="L178" s="178" t="str">
        <f>IF($B178="","",SUMIFS('Work report'!$G$2:$G$1500,'Work report'!$V$2:$V$1500,$B178))</f>
        <v/>
      </c>
      <c r="M178" s="176" t="str">
        <f t="shared" si="7"/>
        <v/>
      </c>
      <c r="N178" s="174" t="str">
        <f t="shared" ca="1" si="8"/>
        <v/>
      </c>
      <c r="O178" s="78">
        <v>177</v>
      </c>
      <c r="P178" s="78" t="str">
        <f>IF(AND($B178&lt;&gt;"",$H178&lt;&gt;"Completed",$H178&lt;&gt;"Cancelled"),COUNTIFS($B$2:$B178,"&lt;&gt;",$H$2:$H178,"&lt;&gt;Completed",$H$2:$H178,"&lt;&gt;Cancelled"),"")</f>
        <v/>
      </c>
      <c r="Q178" s="78" t="str">
        <f>IFERROR(INDEX($B$2:$B$1500,MATCH(ROWS($Q$2:Q178),$P$2:$P$1500,0)),"")</f>
        <v/>
      </c>
    </row>
    <row r="179" spans="1:17" ht="15" customHeight="1" x14ac:dyDescent="0.25">
      <c r="A179" s="77"/>
      <c r="B179" s="174" t="str">
        <f t="shared" si="6"/>
        <v/>
      </c>
      <c r="C179" s="79"/>
      <c r="D179" s="80"/>
      <c r="E179" s="79"/>
      <c r="F179" s="81"/>
      <c r="G179" s="77"/>
      <c r="H179" s="174" t="str">
        <f>IF($B179="","",IF(N($I179)&gt;=100,"Completed",IF(COUNTIF('Work report'!$V$2:$V$1500,$B179)=0,"Not started",IF(OR(LEFT(UPPER(TRIM($K179)),8)="BLOCKED:",LEFT(UPPER(TRIM($K179)),8)="WAITING:"),"Blocked",IF(N($I179)&gt;0,"In progress","Not started")))))</f>
        <v/>
      </c>
      <c r="I179" s="175" t="str">
        <f t="array" ref="I179">IF($B179="","",IFERROR(LOOKUP(2,1/('Work report'!$V$2:$V$1500=$B179),'Work report'!$J$2:$J$1500)*100,0))</f>
        <v/>
      </c>
      <c r="J179" s="176" t="str">
        <f t="array" ref="J179">IF($B179="","",IFERROR(LOOKUP(2,1/('Work report'!$V$2:$V$1500=$B179),'Work report'!$A$2:$A$1500),""))</f>
        <v/>
      </c>
      <c r="K179" s="177" t="str">
        <f t="array" ref="K179">IF($B179="","",IFERROR(LOOKUP(2,1/('Work report'!$V$2:$V$1500=$B179),'Work report'!$P$2:$P$1500),""))</f>
        <v/>
      </c>
      <c r="L179" s="178" t="str">
        <f>IF($B179="","",SUMIFS('Work report'!$G$2:$G$1500,'Work report'!$V$2:$V$1500,$B179))</f>
        <v/>
      </c>
      <c r="M179" s="176" t="str">
        <f t="shared" si="7"/>
        <v/>
      </c>
      <c r="N179" s="174" t="str">
        <f t="shared" ca="1" si="8"/>
        <v/>
      </c>
      <c r="O179" s="78">
        <v>178</v>
      </c>
      <c r="P179" s="78" t="str">
        <f>IF(AND($B179&lt;&gt;"",$H179&lt;&gt;"Completed",$H179&lt;&gt;"Cancelled"),COUNTIFS($B$2:$B179,"&lt;&gt;",$H$2:$H179,"&lt;&gt;Completed",$H$2:$H179,"&lt;&gt;Cancelled"),"")</f>
        <v/>
      </c>
      <c r="Q179" s="78" t="str">
        <f>IFERROR(INDEX($B$2:$B$1500,MATCH(ROWS($Q$2:Q179),$P$2:$P$1500,0)),"")</f>
        <v/>
      </c>
    </row>
    <row r="180" spans="1:17" ht="15" customHeight="1" x14ac:dyDescent="0.25">
      <c r="A180" s="77"/>
      <c r="B180" s="174" t="str">
        <f t="shared" si="6"/>
        <v/>
      </c>
      <c r="C180" s="79"/>
      <c r="D180" s="80"/>
      <c r="E180" s="79"/>
      <c r="F180" s="81"/>
      <c r="G180" s="77"/>
      <c r="H180" s="174" t="str">
        <f>IF($B180="","",IF(N($I180)&gt;=100,"Completed",IF(COUNTIF('Work report'!$V$2:$V$1500,$B180)=0,"Not started",IF(OR(LEFT(UPPER(TRIM($K180)),8)="BLOCKED:",LEFT(UPPER(TRIM($K180)),8)="WAITING:"),"Blocked",IF(N($I180)&gt;0,"In progress","Not started")))))</f>
        <v/>
      </c>
      <c r="I180" s="175" t="str">
        <f t="array" ref="I180">IF($B180="","",IFERROR(LOOKUP(2,1/('Work report'!$V$2:$V$1500=$B180),'Work report'!$J$2:$J$1500)*100,0))</f>
        <v/>
      </c>
      <c r="J180" s="176" t="str">
        <f t="array" ref="J180">IF($B180="","",IFERROR(LOOKUP(2,1/('Work report'!$V$2:$V$1500=$B180),'Work report'!$A$2:$A$1500),""))</f>
        <v/>
      </c>
      <c r="K180" s="177" t="str">
        <f t="array" ref="K180">IF($B180="","",IFERROR(LOOKUP(2,1/('Work report'!$V$2:$V$1500=$B180),'Work report'!$P$2:$P$1500),""))</f>
        <v/>
      </c>
      <c r="L180" s="178" t="str">
        <f>IF($B180="","",SUMIFS('Work report'!$G$2:$G$1500,'Work report'!$V$2:$V$1500,$B180))</f>
        <v/>
      </c>
      <c r="M180" s="176" t="str">
        <f t="shared" si="7"/>
        <v/>
      </c>
      <c r="N180" s="174" t="str">
        <f t="shared" ca="1" si="8"/>
        <v/>
      </c>
      <c r="O180" s="78">
        <v>179</v>
      </c>
      <c r="P180" s="78" t="str">
        <f>IF(AND($B180&lt;&gt;"",$H180&lt;&gt;"Completed",$H180&lt;&gt;"Cancelled"),COUNTIFS($B$2:$B180,"&lt;&gt;",$H$2:$H180,"&lt;&gt;Completed",$H$2:$H180,"&lt;&gt;Cancelled"),"")</f>
        <v/>
      </c>
      <c r="Q180" s="78" t="str">
        <f>IFERROR(INDEX($B$2:$B$1500,MATCH(ROWS($Q$2:Q180),$P$2:$P$1500,0)),"")</f>
        <v/>
      </c>
    </row>
    <row r="181" spans="1:17" ht="15" customHeight="1" x14ac:dyDescent="0.25">
      <c r="A181" s="77"/>
      <c r="B181" s="174" t="str">
        <f t="shared" si="6"/>
        <v/>
      </c>
      <c r="C181" s="79"/>
      <c r="D181" s="80"/>
      <c r="E181" s="79"/>
      <c r="F181" s="81"/>
      <c r="G181" s="77"/>
      <c r="H181" s="174" t="str">
        <f>IF($B181="","",IF(N($I181)&gt;=100,"Completed",IF(COUNTIF('Work report'!$V$2:$V$1500,$B181)=0,"Not started",IF(OR(LEFT(UPPER(TRIM($K181)),8)="BLOCKED:",LEFT(UPPER(TRIM($K181)),8)="WAITING:"),"Blocked",IF(N($I181)&gt;0,"In progress","Not started")))))</f>
        <v/>
      </c>
      <c r="I181" s="175" t="str">
        <f t="array" ref="I181">IF($B181="","",IFERROR(LOOKUP(2,1/('Work report'!$V$2:$V$1500=$B181),'Work report'!$J$2:$J$1500)*100,0))</f>
        <v/>
      </c>
      <c r="J181" s="176" t="str">
        <f t="array" ref="J181">IF($B181="","",IFERROR(LOOKUP(2,1/('Work report'!$V$2:$V$1500=$B181),'Work report'!$A$2:$A$1500),""))</f>
        <v/>
      </c>
      <c r="K181" s="177" t="str">
        <f t="array" ref="K181">IF($B181="","",IFERROR(LOOKUP(2,1/('Work report'!$V$2:$V$1500=$B181),'Work report'!$P$2:$P$1500),""))</f>
        <v/>
      </c>
      <c r="L181" s="178" t="str">
        <f>IF($B181="","",SUMIFS('Work report'!$G$2:$G$1500,'Work report'!$V$2:$V$1500,$B181))</f>
        <v/>
      </c>
      <c r="M181" s="176" t="str">
        <f t="shared" si="7"/>
        <v/>
      </c>
      <c r="N181" s="174" t="str">
        <f t="shared" ca="1" si="8"/>
        <v/>
      </c>
      <c r="O181" s="78">
        <v>180</v>
      </c>
      <c r="P181" s="78" t="str">
        <f>IF(AND($B181&lt;&gt;"",$H181&lt;&gt;"Completed",$H181&lt;&gt;"Cancelled"),COUNTIFS($B$2:$B181,"&lt;&gt;",$H$2:$H181,"&lt;&gt;Completed",$H$2:$H181,"&lt;&gt;Cancelled"),"")</f>
        <v/>
      </c>
      <c r="Q181" s="78" t="str">
        <f>IFERROR(INDEX($B$2:$B$1500,MATCH(ROWS($Q$2:Q181),$P$2:$P$1500,0)),"")</f>
        <v/>
      </c>
    </row>
    <row r="182" spans="1:17" ht="15" customHeight="1" x14ac:dyDescent="0.25">
      <c r="A182" s="77"/>
      <c r="B182" s="174" t="str">
        <f t="shared" si="6"/>
        <v/>
      </c>
      <c r="C182" s="79"/>
      <c r="D182" s="80"/>
      <c r="E182" s="79"/>
      <c r="F182" s="81"/>
      <c r="G182" s="77"/>
      <c r="H182" s="174" t="str">
        <f>IF($B182="","",IF(N($I182)&gt;=100,"Completed",IF(COUNTIF('Work report'!$V$2:$V$1500,$B182)=0,"Not started",IF(OR(LEFT(UPPER(TRIM($K182)),8)="BLOCKED:",LEFT(UPPER(TRIM($K182)),8)="WAITING:"),"Blocked",IF(N($I182)&gt;0,"In progress","Not started")))))</f>
        <v/>
      </c>
      <c r="I182" s="175" t="str">
        <f t="array" ref="I182">IF($B182="","",IFERROR(LOOKUP(2,1/('Work report'!$V$2:$V$1500=$B182),'Work report'!$J$2:$J$1500)*100,0))</f>
        <v/>
      </c>
      <c r="J182" s="176" t="str">
        <f t="array" ref="J182">IF($B182="","",IFERROR(LOOKUP(2,1/('Work report'!$V$2:$V$1500=$B182),'Work report'!$A$2:$A$1500),""))</f>
        <v/>
      </c>
      <c r="K182" s="177" t="str">
        <f t="array" ref="K182">IF($B182="","",IFERROR(LOOKUP(2,1/('Work report'!$V$2:$V$1500=$B182),'Work report'!$P$2:$P$1500),""))</f>
        <v/>
      </c>
      <c r="L182" s="178" t="str">
        <f>IF($B182="","",SUMIFS('Work report'!$G$2:$G$1500,'Work report'!$V$2:$V$1500,$B182))</f>
        <v/>
      </c>
      <c r="M182" s="176" t="str">
        <f t="shared" si="7"/>
        <v/>
      </c>
      <c r="N182" s="174" t="str">
        <f t="shared" ca="1" si="8"/>
        <v/>
      </c>
      <c r="O182" s="78">
        <v>181</v>
      </c>
      <c r="P182" s="78" t="str">
        <f>IF(AND($B182&lt;&gt;"",$H182&lt;&gt;"Completed",$H182&lt;&gt;"Cancelled"),COUNTIFS($B$2:$B182,"&lt;&gt;",$H$2:$H182,"&lt;&gt;Completed",$H$2:$H182,"&lt;&gt;Cancelled"),"")</f>
        <v/>
      </c>
      <c r="Q182" s="78" t="str">
        <f>IFERROR(INDEX($B$2:$B$1500,MATCH(ROWS($Q$2:Q182),$P$2:$P$1500,0)),"")</f>
        <v/>
      </c>
    </row>
    <row r="183" spans="1:17" ht="15" customHeight="1" x14ac:dyDescent="0.25">
      <c r="A183" s="77"/>
      <c r="B183" s="174" t="str">
        <f t="shared" si="6"/>
        <v/>
      </c>
      <c r="C183" s="79"/>
      <c r="D183" s="80"/>
      <c r="E183" s="79"/>
      <c r="F183" s="81"/>
      <c r="G183" s="77"/>
      <c r="H183" s="174" t="str">
        <f>IF($B183="","",IF(N($I183)&gt;=100,"Completed",IF(COUNTIF('Work report'!$V$2:$V$1500,$B183)=0,"Not started",IF(OR(LEFT(UPPER(TRIM($K183)),8)="BLOCKED:",LEFT(UPPER(TRIM($K183)),8)="WAITING:"),"Blocked",IF(N($I183)&gt;0,"In progress","Not started")))))</f>
        <v/>
      </c>
      <c r="I183" s="175" t="str">
        <f t="array" ref="I183">IF($B183="","",IFERROR(LOOKUP(2,1/('Work report'!$V$2:$V$1500=$B183),'Work report'!$J$2:$J$1500)*100,0))</f>
        <v/>
      </c>
      <c r="J183" s="176" t="str">
        <f t="array" ref="J183">IF($B183="","",IFERROR(LOOKUP(2,1/('Work report'!$V$2:$V$1500=$B183),'Work report'!$A$2:$A$1500),""))</f>
        <v/>
      </c>
      <c r="K183" s="177" t="str">
        <f t="array" ref="K183">IF($B183="","",IFERROR(LOOKUP(2,1/('Work report'!$V$2:$V$1500=$B183),'Work report'!$P$2:$P$1500),""))</f>
        <v/>
      </c>
      <c r="L183" s="178" t="str">
        <f>IF($B183="","",SUMIFS('Work report'!$G$2:$G$1500,'Work report'!$V$2:$V$1500,$B183))</f>
        <v/>
      </c>
      <c r="M183" s="176" t="str">
        <f t="shared" si="7"/>
        <v/>
      </c>
      <c r="N183" s="174" t="str">
        <f t="shared" ca="1" si="8"/>
        <v/>
      </c>
      <c r="O183" s="78">
        <v>182</v>
      </c>
      <c r="P183" s="78" t="str">
        <f>IF(AND($B183&lt;&gt;"",$H183&lt;&gt;"Completed",$H183&lt;&gt;"Cancelled"),COUNTIFS($B$2:$B183,"&lt;&gt;",$H$2:$H183,"&lt;&gt;Completed",$H$2:$H183,"&lt;&gt;Cancelled"),"")</f>
        <v/>
      </c>
      <c r="Q183" s="78" t="str">
        <f>IFERROR(INDEX($B$2:$B$1500,MATCH(ROWS($Q$2:Q183),$P$2:$P$1500,0)),"")</f>
        <v/>
      </c>
    </row>
    <row r="184" spans="1:17" ht="15" customHeight="1" x14ac:dyDescent="0.25">
      <c r="A184" s="77"/>
      <c r="B184" s="174" t="str">
        <f t="shared" si="6"/>
        <v/>
      </c>
      <c r="C184" s="79"/>
      <c r="D184" s="80"/>
      <c r="E184" s="79"/>
      <c r="F184" s="81"/>
      <c r="G184" s="77"/>
      <c r="H184" s="174" t="str">
        <f>IF($B184="","",IF(N($I184)&gt;=100,"Completed",IF(COUNTIF('Work report'!$V$2:$V$1500,$B184)=0,"Not started",IF(OR(LEFT(UPPER(TRIM($K184)),8)="BLOCKED:",LEFT(UPPER(TRIM($K184)),8)="WAITING:"),"Blocked",IF(N($I184)&gt;0,"In progress","Not started")))))</f>
        <v/>
      </c>
      <c r="I184" s="175" t="str">
        <f t="array" ref="I184">IF($B184="","",IFERROR(LOOKUP(2,1/('Work report'!$V$2:$V$1500=$B184),'Work report'!$J$2:$J$1500)*100,0))</f>
        <v/>
      </c>
      <c r="J184" s="176" t="str">
        <f t="array" ref="J184">IF($B184="","",IFERROR(LOOKUP(2,1/('Work report'!$V$2:$V$1500=$B184),'Work report'!$A$2:$A$1500),""))</f>
        <v/>
      </c>
      <c r="K184" s="177" t="str">
        <f t="array" ref="K184">IF($B184="","",IFERROR(LOOKUP(2,1/('Work report'!$V$2:$V$1500=$B184),'Work report'!$P$2:$P$1500),""))</f>
        <v/>
      </c>
      <c r="L184" s="178" t="str">
        <f>IF($B184="","",SUMIFS('Work report'!$G$2:$G$1500,'Work report'!$V$2:$V$1500,$B184))</f>
        <v/>
      </c>
      <c r="M184" s="176" t="str">
        <f t="shared" si="7"/>
        <v/>
      </c>
      <c r="N184" s="174" t="str">
        <f t="shared" ca="1" si="8"/>
        <v/>
      </c>
      <c r="O184" s="78">
        <v>183</v>
      </c>
      <c r="P184" s="78" t="str">
        <f>IF(AND($B184&lt;&gt;"",$H184&lt;&gt;"Completed",$H184&lt;&gt;"Cancelled"),COUNTIFS($B$2:$B184,"&lt;&gt;",$H$2:$H184,"&lt;&gt;Completed",$H$2:$H184,"&lt;&gt;Cancelled"),"")</f>
        <v/>
      </c>
      <c r="Q184" s="78" t="str">
        <f>IFERROR(INDEX($B$2:$B$1500,MATCH(ROWS($Q$2:Q184),$P$2:$P$1500,0)),"")</f>
        <v/>
      </c>
    </row>
    <row r="185" spans="1:17" ht="15" customHeight="1" x14ac:dyDescent="0.25">
      <c r="A185" s="77"/>
      <c r="B185" s="174" t="str">
        <f t="shared" si="6"/>
        <v/>
      </c>
      <c r="C185" s="79"/>
      <c r="D185" s="80"/>
      <c r="E185" s="79"/>
      <c r="F185" s="81"/>
      <c r="G185" s="77"/>
      <c r="H185" s="174" t="str">
        <f>IF($B185="","",IF(N($I185)&gt;=100,"Completed",IF(COUNTIF('Work report'!$V$2:$V$1500,$B185)=0,"Not started",IF(OR(LEFT(UPPER(TRIM($K185)),8)="BLOCKED:",LEFT(UPPER(TRIM($K185)),8)="WAITING:"),"Blocked",IF(N($I185)&gt;0,"In progress","Not started")))))</f>
        <v/>
      </c>
      <c r="I185" s="175" t="str">
        <f t="array" ref="I185">IF($B185="","",IFERROR(LOOKUP(2,1/('Work report'!$V$2:$V$1500=$B185),'Work report'!$J$2:$J$1500)*100,0))</f>
        <v/>
      </c>
      <c r="J185" s="176" t="str">
        <f t="array" ref="J185">IF($B185="","",IFERROR(LOOKUP(2,1/('Work report'!$V$2:$V$1500=$B185),'Work report'!$A$2:$A$1500),""))</f>
        <v/>
      </c>
      <c r="K185" s="177" t="str">
        <f t="array" ref="K185">IF($B185="","",IFERROR(LOOKUP(2,1/('Work report'!$V$2:$V$1500=$B185),'Work report'!$P$2:$P$1500),""))</f>
        <v/>
      </c>
      <c r="L185" s="178" t="str">
        <f>IF($B185="","",SUMIFS('Work report'!$G$2:$G$1500,'Work report'!$V$2:$V$1500,$B185))</f>
        <v/>
      </c>
      <c r="M185" s="176" t="str">
        <f t="shared" si="7"/>
        <v/>
      </c>
      <c r="N185" s="174" t="str">
        <f t="shared" ca="1" si="8"/>
        <v/>
      </c>
      <c r="O185" s="78">
        <v>184</v>
      </c>
      <c r="P185" s="78" t="str">
        <f>IF(AND($B185&lt;&gt;"",$H185&lt;&gt;"Completed",$H185&lt;&gt;"Cancelled"),COUNTIFS($B$2:$B185,"&lt;&gt;",$H$2:$H185,"&lt;&gt;Completed",$H$2:$H185,"&lt;&gt;Cancelled"),"")</f>
        <v/>
      </c>
      <c r="Q185" s="78" t="str">
        <f>IFERROR(INDEX($B$2:$B$1500,MATCH(ROWS($Q$2:Q185),$P$2:$P$1500,0)),"")</f>
        <v/>
      </c>
    </row>
    <row r="186" spans="1:17" ht="15" customHeight="1" x14ac:dyDescent="0.25">
      <c r="A186" s="77"/>
      <c r="B186" s="174" t="str">
        <f t="shared" si="6"/>
        <v/>
      </c>
      <c r="C186" s="79"/>
      <c r="D186" s="80"/>
      <c r="E186" s="79"/>
      <c r="F186" s="81"/>
      <c r="G186" s="77"/>
      <c r="H186" s="174" t="str">
        <f>IF($B186="","",IF(N($I186)&gt;=100,"Completed",IF(COUNTIF('Work report'!$V$2:$V$1500,$B186)=0,"Not started",IF(OR(LEFT(UPPER(TRIM($K186)),8)="BLOCKED:",LEFT(UPPER(TRIM($K186)),8)="WAITING:"),"Blocked",IF(N($I186)&gt;0,"In progress","Not started")))))</f>
        <v/>
      </c>
      <c r="I186" s="175" t="str">
        <f t="array" ref="I186">IF($B186="","",IFERROR(LOOKUP(2,1/('Work report'!$V$2:$V$1500=$B186),'Work report'!$J$2:$J$1500)*100,0))</f>
        <v/>
      </c>
      <c r="J186" s="176" t="str">
        <f t="array" ref="J186">IF($B186="","",IFERROR(LOOKUP(2,1/('Work report'!$V$2:$V$1500=$B186),'Work report'!$A$2:$A$1500),""))</f>
        <v/>
      </c>
      <c r="K186" s="177" t="str">
        <f t="array" ref="K186">IF($B186="","",IFERROR(LOOKUP(2,1/('Work report'!$V$2:$V$1500=$B186),'Work report'!$P$2:$P$1500),""))</f>
        <v/>
      </c>
      <c r="L186" s="178" t="str">
        <f>IF($B186="","",SUMIFS('Work report'!$G$2:$G$1500,'Work report'!$V$2:$V$1500,$B186))</f>
        <v/>
      </c>
      <c r="M186" s="176" t="str">
        <f t="shared" si="7"/>
        <v/>
      </c>
      <c r="N186" s="174" t="str">
        <f t="shared" ca="1" si="8"/>
        <v/>
      </c>
      <c r="O186" s="78">
        <v>185</v>
      </c>
      <c r="P186" s="78" t="str">
        <f>IF(AND($B186&lt;&gt;"",$H186&lt;&gt;"Completed",$H186&lt;&gt;"Cancelled"),COUNTIFS($B$2:$B186,"&lt;&gt;",$H$2:$H186,"&lt;&gt;Completed",$H$2:$H186,"&lt;&gt;Cancelled"),"")</f>
        <v/>
      </c>
      <c r="Q186" s="78" t="str">
        <f>IFERROR(INDEX($B$2:$B$1500,MATCH(ROWS($Q$2:Q186),$P$2:$P$1500,0)),"")</f>
        <v/>
      </c>
    </row>
    <row r="187" spans="1:17" ht="15" customHeight="1" x14ac:dyDescent="0.25">
      <c r="A187" s="77"/>
      <c r="B187" s="174" t="str">
        <f t="shared" si="6"/>
        <v/>
      </c>
      <c r="C187" s="79"/>
      <c r="D187" s="80"/>
      <c r="E187" s="79"/>
      <c r="F187" s="81"/>
      <c r="G187" s="77"/>
      <c r="H187" s="174" t="str">
        <f>IF($B187="","",IF(N($I187)&gt;=100,"Completed",IF(COUNTIF('Work report'!$V$2:$V$1500,$B187)=0,"Not started",IF(OR(LEFT(UPPER(TRIM($K187)),8)="BLOCKED:",LEFT(UPPER(TRIM($K187)),8)="WAITING:"),"Blocked",IF(N($I187)&gt;0,"In progress","Not started")))))</f>
        <v/>
      </c>
      <c r="I187" s="175" t="str">
        <f t="array" ref="I187">IF($B187="","",IFERROR(LOOKUP(2,1/('Work report'!$V$2:$V$1500=$B187),'Work report'!$J$2:$J$1500)*100,0))</f>
        <v/>
      </c>
      <c r="J187" s="176" t="str">
        <f t="array" ref="J187">IF($B187="","",IFERROR(LOOKUP(2,1/('Work report'!$V$2:$V$1500=$B187),'Work report'!$A$2:$A$1500),""))</f>
        <v/>
      </c>
      <c r="K187" s="177" t="str">
        <f t="array" ref="K187">IF($B187="","",IFERROR(LOOKUP(2,1/('Work report'!$V$2:$V$1500=$B187),'Work report'!$P$2:$P$1500),""))</f>
        <v/>
      </c>
      <c r="L187" s="178" t="str">
        <f>IF($B187="","",SUMIFS('Work report'!$G$2:$G$1500,'Work report'!$V$2:$V$1500,$B187))</f>
        <v/>
      </c>
      <c r="M187" s="176" t="str">
        <f t="shared" si="7"/>
        <v/>
      </c>
      <c r="N187" s="174" t="str">
        <f t="shared" ca="1" si="8"/>
        <v/>
      </c>
      <c r="O187" s="78">
        <v>186</v>
      </c>
      <c r="P187" s="78" t="str">
        <f>IF(AND($B187&lt;&gt;"",$H187&lt;&gt;"Completed",$H187&lt;&gt;"Cancelled"),COUNTIFS($B$2:$B187,"&lt;&gt;",$H$2:$H187,"&lt;&gt;Completed",$H$2:$H187,"&lt;&gt;Cancelled"),"")</f>
        <v/>
      </c>
      <c r="Q187" s="78" t="str">
        <f>IFERROR(INDEX($B$2:$B$1500,MATCH(ROWS($Q$2:Q187),$P$2:$P$1500,0)),"")</f>
        <v/>
      </c>
    </row>
    <row r="188" spans="1:17" ht="15" customHeight="1" x14ac:dyDescent="0.25">
      <c r="A188" s="77"/>
      <c r="B188" s="174" t="str">
        <f t="shared" si="6"/>
        <v/>
      </c>
      <c r="C188" s="79"/>
      <c r="D188" s="80"/>
      <c r="E188" s="79"/>
      <c r="F188" s="81"/>
      <c r="G188" s="77"/>
      <c r="H188" s="174" t="str">
        <f>IF($B188="","",IF(N($I188)&gt;=100,"Completed",IF(COUNTIF('Work report'!$V$2:$V$1500,$B188)=0,"Not started",IF(OR(LEFT(UPPER(TRIM($K188)),8)="BLOCKED:",LEFT(UPPER(TRIM($K188)),8)="WAITING:"),"Blocked",IF(N($I188)&gt;0,"In progress","Not started")))))</f>
        <v/>
      </c>
      <c r="I188" s="175" t="str">
        <f t="array" ref="I188">IF($B188="","",IFERROR(LOOKUP(2,1/('Work report'!$V$2:$V$1500=$B188),'Work report'!$J$2:$J$1500)*100,0))</f>
        <v/>
      </c>
      <c r="J188" s="176" t="str">
        <f t="array" ref="J188">IF($B188="","",IFERROR(LOOKUP(2,1/('Work report'!$V$2:$V$1500=$B188),'Work report'!$A$2:$A$1500),""))</f>
        <v/>
      </c>
      <c r="K188" s="177" t="str">
        <f t="array" ref="K188">IF($B188="","",IFERROR(LOOKUP(2,1/('Work report'!$V$2:$V$1500=$B188),'Work report'!$P$2:$P$1500),""))</f>
        <v/>
      </c>
      <c r="L188" s="178" t="str">
        <f>IF($B188="","",SUMIFS('Work report'!$G$2:$G$1500,'Work report'!$V$2:$V$1500,$B188))</f>
        <v/>
      </c>
      <c r="M188" s="176" t="str">
        <f t="shared" si="7"/>
        <v/>
      </c>
      <c r="N188" s="174" t="str">
        <f t="shared" ca="1" si="8"/>
        <v/>
      </c>
      <c r="O188" s="78">
        <v>187</v>
      </c>
      <c r="P188" s="78" t="str">
        <f>IF(AND($B188&lt;&gt;"",$H188&lt;&gt;"Completed",$H188&lt;&gt;"Cancelled"),COUNTIFS($B$2:$B188,"&lt;&gt;",$H$2:$H188,"&lt;&gt;Completed",$H$2:$H188,"&lt;&gt;Cancelled"),"")</f>
        <v/>
      </c>
      <c r="Q188" s="78" t="str">
        <f>IFERROR(INDEX($B$2:$B$1500,MATCH(ROWS($Q$2:Q188),$P$2:$P$1500,0)),"")</f>
        <v/>
      </c>
    </row>
    <row r="189" spans="1:17" ht="15" customHeight="1" x14ac:dyDescent="0.25">
      <c r="A189" s="77"/>
      <c r="B189" s="174" t="str">
        <f t="shared" si="6"/>
        <v/>
      </c>
      <c r="C189" s="79"/>
      <c r="D189" s="80"/>
      <c r="E189" s="79"/>
      <c r="F189" s="81"/>
      <c r="G189" s="77"/>
      <c r="H189" s="174" t="str">
        <f>IF($B189="","",IF(N($I189)&gt;=100,"Completed",IF(COUNTIF('Work report'!$V$2:$V$1500,$B189)=0,"Not started",IF(OR(LEFT(UPPER(TRIM($K189)),8)="BLOCKED:",LEFT(UPPER(TRIM($K189)),8)="WAITING:"),"Blocked",IF(N($I189)&gt;0,"In progress","Not started")))))</f>
        <v/>
      </c>
      <c r="I189" s="175" t="str">
        <f t="array" ref="I189">IF($B189="","",IFERROR(LOOKUP(2,1/('Work report'!$V$2:$V$1500=$B189),'Work report'!$J$2:$J$1500)*100,0))</f>
        <v/>
      </c>
      <c r="J189" s="176" t="str">
        <f t="array" ref="J189">IF($B189="","",IFERROR(LOOKUP(2,1/('Work report'!$V$2:$V$1500=$B189),'Work report'!$A$2:$A$1500),""))</f>
        <v/>
      </c>
      <c r="K189" s="177" t="str">
        <f t="array" ref="K189">IF($B189="","",IFERROR(LOOKUP(2,1/('Work report'!$V$2:$V$1500=$B189),'Work report'!$P$2:$P$1500),""))</f>
        <v/>
      </c>
      <c r="L189" s="178" t="str">
        <f>IF($B189="","",SUMIFS('Work report'!$G$2:$G$1500,'Work report'!$V$2:$V$1500,$B189))</f>
        <v/>
      </c>
      <c r="M189" s="176" t="str">
        <f t="shared" si="7"/>
        <v/>
      </c>
      <c r="N189" s="174" t="str">
        <f t="shared" ca="1" si="8"/>
        <v/>
      </c>
      <c r="O189" s="78">
        <v>188</v>
      </c>
      <c r="P189" s="78" t="str">
        <f>IF(AND($B189&lt;&gt;"",$H189&lt;&gt;"Completed",$H189&lt;&gt;"Cancelled"),COUNTIFS($B$2:$B189,"&lt;&gt;",$H$2:$H189,"&lt;&gt;Completed",$H$2:$H189,"&lt;&gt;Cancelled"),"")</f>
        <v/>
      </c>
      <c r="Q189" s="78" t="str">
        <f>IFERROR(INDEX($B$2:$B$1500,MATCH(ROWS($Q$2:Q189),$P$2:$P$1500,0)),"")</f>
        <v/>
      </c>
    </row>
    <row r="190" spans="1:17" ht="15" customHeight="1" x14ac:dyDescent="0.25">
      <c r="A190" s="77"/>
      <c r="B190" s="174" t="str">
        <f t="shared" si="6"/>
        <v/>
      </c>
      <c r="C190" s="79"/>
      <c r="D190" s="80"/>
      <c r="E190" s="79"/>
      <c r="F190" s="81"/>
      <c r="G190" s="77"/>
      <c r="H190" s="174" t="str">
        <f>IF($B190="","",IF(N($I190)&gt;=100,"Completed",IF(COUNTIF('Work report'!$V$2:$V$1500,$B190)=0,"Not started",IF(OR(LEFT(UPPER(TRIM($K190)),8)="BLOCKED:",LEFT(UPPER(TRIM($K190)),8)="WAITING:"),"Blocked",IF(N($I190)&gt;0,"In progress","Not started")))))</f>
        <v/>
      </c>
      <c r="I190" s="175" t="str">
        <f t="array" ref="I190">IF($B190="","",IFERROR(LOOKUP(2,1/('Work report'!$V$2:$V$1500=$B190),'Work report'!$J$2:$J$1500)*100,0))</f>
        <v/>
      </c>
      <c r="J190" s="176" t="str">
        <f t="array" ref="J190">IF($B190="","",IFERROR(LOOKUP(2,1/('Work report'!$V$2:$V$1500=$B190),'Work report'!$A$2:$A$1500),""))</f>
        <v/>
      </c>
      <c r="K190" s="177" t="str">
        <f t="array" ref="K190">IF($B190="","",IFERROR(LOOKUP(2,1/('Work report'!$V$2:$V$1500=$B190),'Work report'!$P$2:$P$1500),""))</f>
        <v/>
      </c>
      <c r="L190" s="178" t="str">
        <f>IF($B190="","",SUMIFS('Work report'!$G$2:$G$1500,'Work report'!$V$2:$V$1500,$B190))</f>
        <v/>
      </c>
      <c r="M190" s="176" t="str">
        <f t="shared" si="7"/>
        <v/>
      </c>
      <c r="N190" s="174" t="str">
        <f t="shared" ca="1" si="8"/>
        <v/>
      </c>
      <c r="O190" s="78">
        <v>189</v>
      </c>
      <c r="P190" s="78" t="str">
        <f>IF(AND($B190&lt;&gt;"",$H190&lt;&gt;"Completed",$H190&lt;&gt;"Cancelled"),COUNTIFS($B$2:$B190,"&lt;&gt;",$H$2:$H190,"&lt;&gt;Completed",$H$2:$H190,"&lt;&gt;Cancelled"),"")</f>
        <v/>
      </c>
      <c r="Q190" s="78" t="str">
        <f>IFERROR(INDEX($B$2:$B$1500,MATCH(ROWS($Q$2:Q190),$P$2:$P$1500,0)),"")</f>
        <v/>
      </c>
    </row>
    <row r="191" spans="1:17" ht="15" customHeight="1" x14ac:dyDescent="0.25">
      <c r="A191" s="77"/>
      <c r="B191" s="174" t="str">
        <f t="shared" si="6"/>
        <v/>
      </c>
      <c r="C191" s="79"/>
      <c r="D191" s="80"/>
      <c r="E191" s="79"/>
      <c r="F191" s="81"/>
      <c r="G191" s="77"/>
      <c r="H191" s="174" t="str">
        <f>IF($B191="","",IF(N($I191)&gt;=100,"Completed",IF(COUNTIF('Work report'!$V$2:$V$1500,$B191)=0,"Not started",IF(OR(LEFT(UPPER(TRIM($K191)),8)="BLOCKED:",LEFT(UPPER(TRIM($K191)),8)="WAITING:"),"Blocked",IF(N($I191)&gt;0,"In progress","Not started")))))</f>
        <v/>
      </c>
      <c r="I191" s="175" t="str">
        <f t="array" ref="I191">IF($B191="","",IFERROR(LOOKUP(2,1/('Work report'!$V$2:$V$1500=$B191),'Work report'!$J$2:$J$1500)*100,0))</f>
        <v/>
      </c>
      <c r="J191" s="176" t="str">
        <f t="array" ref="J191">IF($B191="","",IFERROR(LOOKUP(2,1/('Work report'!$V$2:$V$1500=$B191),'Work report'!$A$2:$A$1500),""))</f>
        <v/>
      </c>
      <c r="K191" s="177" t="str">
        <f t="array" ref="K191">IF($B191="","",IFERROR(LOOKUP(2,1/('Work report'!$V$2:$V$1500=$B191),'Work report'!$P$2:$P$1500),""))</f>
        <v/>
      </c>
      <c r="L191" s="178" t="str">
        <f>IF($B191="","",SUMIFS('Work report'!$G$2:$G$1500,'Work report'!$V$2:$V$1500,$B191))</f>
        <v/>
      </c>
      <c r="M191" s="176" t="str">
        <f t="shared" si="7"/>
        <v/>
      </c>
      <c r="N191" s="174" t="str">
        <f t="shared" ca="1" si="8"/>
        <v/>
      </c>
      <c r="O191" s="78">
        <v>190</v>
      </c>
      <c r="P191" s="78" t="str">
        <f>IF(AND($B191&lt;&gt;"",$H191&lt;&gt;"Completed",$H191&lt;&gt;"Cancelled"),COUNTIFS($B$2:$B191,"&lt;&gt;",$H$2:$H191,"&lt;&gt;Completed",$H$2:$H191,"&lt;&gt;Cancelled"),"")</f>
        <v/>
      </c>
      <c r="Q191" s="78" t="str">
        <f>IFERROR(INDEX($B$2:$B$1500,MATCH(ROWS($Q$2:Q191),$P$2:$P$1500,0)),"")</f>
        <v/>
      </c>
    </row>
    <row r="192" spans="1:17" ht="15" customHeight="1" x14ac:dyDescent="0.25">
      <c r="A192" s="77"/>
      <c r="B192" s="174" t="str">
        <f t="shared" si="6"/>
        <v/>
      </c>
      <c r="C192" s="79"/>
      <c r="D192" s="80"/>
      <c r="E192" s="79"/>
      <c r="F192" s="81"/>
      <c r="G192" s="77"/>
      <c r="H192" s="174" t="str">
        <f>IF($B192="","",IF(N($I192)&gt;=100,"Completed",IF(COUNTIF('Work report'!$V$2:$V$1500,$B192)=0,"Not started",IF(OR(LEFT(UPPER(TRIM($K192)),8)="BLOCKED:",LEFT(UPPER(TRIM($K192)),8)="WAITING:"),"Blocked",IF(N($I192)&gt;0,"In progress","Not started")))))</f>
        <v/>
      </c>
      <c r="I192" s="175" t="str">
        <f t="array" ref="I192">IF($B192="","",IFERROR(LOOKUP(2,1/('Work report'!$V$2:$V$1500=$B192),'Work report'!$J$2:$J$1500)*100,0))</f>
        <v/>
      </c>
      <c r="J192" s="176" t="str">
        <f t="array" ref="J192">IF($B192="","",IFERROR(LOOKUP(2,1/('Work report'!$V$2:$V$1500=$B192),'Work report'!$A$2:$A$1500),""))</f>
        <v/>
      </c>
      <c r="K192" s="177" t="str">
        <f t="array" ref="K192">IF($B192="","",IFERROR(LOOKUP(2,1/('Work report'!$V$2:$V$1500=$B192),'Work report'!$P$2:$P$1500),""))</f>
        <v/>
      </c>
      <c r="L192" s="178" t="str">
        <f>IF($B192="","",SUMIFS('Work report'!$G$2:$G$1500,'Work report'!$V$2:$V$1500,$B192))</f>
        <v/>
      </c>
      <c r="M192" s="176" t="str">
        <f t="shared" si="7"/>
        <v/>
      </c>
      <c r="N192" s="174" t="str">
        <f t="shared" ca="1" si="8"/>
        <v/>
      </c>
      <c r="O192" s="78">
        <v>191</v>
      </c>
      <c r="P192" s="78" t="str">
        <f>IF(AND($B192&lt;&gt;"",$H192&lt;&gt;"Completed",$H192&lt;&gt;"Cancelled"),COUNTIFS($B$2:$B192,"&lt;&gt;",$H$2:$H192,"&lt;&gt;Completed",$H$2:$H192,"&lt;&gt;Cancelled"),"")</f>
        <v/>
      </c>
      <c r="Q192" s="78" t="str">
        <f>IFERROR(INDEX($B$2:$B$1500,MATCH(ROWS($Q$2:Q192),$P$2:$P$1500,0)),"")</f>
        <v/>
      </c>
    </row>
    <row r="193" spans="1:17" ht="15" customHeight="1" x14ac:dyDescent="0.25">
      <c r="A193" s="77"/>
      <c r="B193" s="174" t="str">
        <f t="shared" si="6"/>
        <v/>
      </c>
      <c r="C193" s="79"/>
      <c r="D193" s="80"/>
      <c r="E193" s="79"/>
      <c r="F193" s="81"/>
      <c r="G193" s="77"/>
      <c r="H193" s="174" t="str">
        <f>IF($B193="","",IF(N($I193)&gt;=100,"Completed",IF(COUNTIF('Work report'!$V$2:$V$1500,$B193)=0,"Not started",IF(OR(LEFT(UPPER(TRIM($K193)),8)="BLOCKED:",LEFT(UPPER(TRIM($K193)),8)="WAITING:"),"Blocked",IF(N($I193)&gt;0,"In progress","Not started")))))</f>
        <v/>
      </c>
      <c r="I193" s="175" t="str">
        <f t="array" ref="I193">IF($B193="","",IFERROR(LOOKUP(2,1/('Work report'!$V$2:$V$1500=$B193),'Work report'!$J$2:$J$1500)*100,0))</f>
        <v/>
      </c>
      <c r="J193" s="176" t="str">
        <f t="array" ref="J193">IF($B193="","",IFERROR(LOOKUP(2,1/('Work report'!$V$2:$V$1500=$B193),'Work report'!$A$2:$A$1500),""))</f>
        <v/>
      </c>
      <c r="K193" s="177" t="str">
        <f t="array" ref="K193">IF($B193="","",IFERROR(LOOKUP(2,1/('Work report'!$V$2:$V$1500=$B193),'Work report'!$P$2:$P$1500),""))</f>
        <v/>
      </c>
      <c r="L193" s="178" t="str">
        <f>IF($B193="","",SUMIFS('Work report'!$G$2:$G$1500,'Work report'!$V$2:$V$1500,$B193))</f>
        <v/>
      </c>
      <c r="M193" s="176" t="str">
        <f t="shared" si="7"/>
        <v/>
      </c>
      <c r="N193" s="174" t="str">
        <f t="shared" ca="1" si="8"/>
        <v/>
      </c>
      <c r="O193" s="78">
        <v>192</v>
      </c>
      <c r="P193" s="78" t="str">
        <f>IF(AND($B193&lt;&gt;"",$H193&lt;&gt;"Completed",$H193&lt;&gt;"Cancelled"),COUNTIFS($B$2:$B193,"&lt;&gt;",$H$2:$H193,"&lt;&gt;Completed",$H$2:$H193,"&lt;&gt;Cancelled"),"")</f>
        <v/>
      </c>
      <c r="Q193" s="78" t="str">
        <f>IFERROR(INDEX($B$2:$B$1500,MATCH(ROWS($Q$2:Q193),$P$2:$P$1500,0)),"")</f>
        <v/>
      </c>
    </row>
    <row r="194" spans="1:17" ht="15" customHeight="1" x14ac:dyDescent="0.25">
      <c r="A194" s="77"/>
      <c r="B194" s="174" t="str">
        <f t="shared" ref="B194:B257" si="9">IF(OR($A194&lt;&gt;"",$C194&lt;&gt;"",$D194&lt;&gt;"",$E194&lt;&gt;"",$F194&lt;&gt;"",$G194&lt;&gt;""),"WL-"&amp;TEXT($O194,"0000"),"")</f>
        <v/>
      </c>
      <c r="C194" s="79"/>
      <c r="D194" s="80"/>
      <c r="E194" s="79"/>
      <c r="F194" s="81"/>
      <c r="G194" s="77"/>
      <c r="H194" s="174" t="str">
        <f>IF($B194="","",IF(N($I194)&gt;=100,"Completed",IF(COUNTIF('Work report'!$V$2:$V$1500,$B194)=0,"Not started",IF(OR(LEFT(UPPER(TRIM($K194)),8)="BLOCKED:",LEFT(UPPER(TRIM($K194)),8)="WAITING:"),"Blocked",IF(N($I194)&gt;0,"In progress","Not started")))))</f>
        <v/>
      </c>
      <c r="I194" s="175" t="str">
        <f t="array" ref="I194">IF($B194="","",IFERROR(LOOKUP(2,1/('Work report'!$V$2:$V$1500=$B194),'Work report'!$J$2:$J$1500)*100,0))</f>
        <v/>
      </c>
      <c r="J194" s="176" t="str">
        <f t="array" ref="J194">IF($B194="","",IFERROR(LOOKUP(2,1/('Work report'!$V$2:$V$1500=$B194),'Work report'!$A$2:$A$1500),""))</f>
        <v/>
      </c>
      <c r="K194" s="177" t="str">
        <f t="array" ref="K194">IF($B194="","",IFERROR(LOOKUP(2,1/('Work report'!$V$2:$V$1500=$B194),'Work report'!$P$2:$P$1500),""))</f>
        <v/>
      </c>
      <c r="L194" s="178" t="str">
        <f>IF($B194="","",SUMIFS('Work report'!$G$2:$G$1500,'Work report'!$V$2:$V$1500,$B194))</f>
        <v/>
      </c>
      <c r="M194" s="176" t="str">
        <f t="shared" ref="M194:M257" si="10">IF($B194="","",IF($H194="Completed",$J194,""))</f>
        <v/>
      </c>
      <c r="N194" s="174" t="str">
        <f t="shared" ref="N194:N257" ca="1" si="11">IF(AND($C194&lt;&gt;"",$H194&lt;&gt;"Completed",$G194&lt;&gt;"",$G194&lt;TODAY()),"Overdue","")</f>
        <v/>
      </c>
      <c r="O194" s="78">
        <v>193</v>
      </c>
      <c r="P194" s="78" t="str">
        <f>IF(AND($B194&lt;&gt;"",$H194&lt;&gt;"Completed",$H194&lt;&gt;"Cancelled"),COUNTIFS($B$2:$B194,"&lt;&gt;",$H$2:$H194,"&lt;&gt;Completed",$H$2:$H194,"&lt;&gt;Cancelled"),"")</f>
        <v/>
      </c>
      <c r="Q194" s="78" t="str">
        <f>IFERROR(INDEX($B$2:$B$1500,MATCH(ROWS($Q$2:Q194),$P$2:$P$1500,0)),"")</f>
        <v/>
      </c>
    </row>
    <row r="195" spans="1:17" ht="15" customHeight="1" x14ac:dyDescent="0.25">
      <c r="A195" s="77"/>
      <c r="B195" s="174" t="str">
        <f t="shared" si="9"/>
        <v/>
      </c>
      <c r="C195" s="79"/>
      <c r="D195" s="80"/>
      <c r="E195" s="79"/>
      <c r="F195" s="81"/>
      <c r="G195" s="77"/>
      <c r="H195" s="174" t="str">
        <f>IF($B195="","",IF(N($I195)&gt;=100,"Completed",IF(COUNTIF('Work report'!$V$2:$V$1500,$B195)=0,"Not started",IF(OR(LEFT(UPPER(TRIM($K195)),8)="BLOCKED:",LEFT(UPPER(TRIM($K195)),8)="WAITING:"),"Blocked",IF(N($I195)&gt;0,"In progress","Not started")))))</f>
        <v/>
      </c>
      <c r="I195" s="175" t="str">
        <f t="array" ref="I195">IF($B195="","",IFERROR(LOOKUP(2,1/('Work report'!$V$2:$V$1500=$B195),'Work report'!$J$2:$J$1500)*100,0))</f>
        <v/>
      </c>
      <c r="J195" s="176" t="str">
        <f t="array" ref="J195">IF($B195="","",IFERROR(LOOKUP(2,1/('Work report'!$V$2:$V$1500=$B195),'Work report'!$A$2:$A$1500),""))</f>
        <v/>
      </c>
      <c r="K195" s="177" t="str">
        <f t="array" ref="K195">IF($B195="","",IFERROR(LOOKUP(2,1/('Work report'!$V$2:$V$1500=$B195),'Work report'!$P$2:$P$1500),""))</f>
        <v/>
      </c>
      <c r="L195" s="178" t="str">
        <f>IF($B195="","",SUMIFS('Work report'!$G$2:$G$1500,'Work report'!$V$2:$V$1500,$B195))</f>
        <v/>
      </c>
      <c r="M195" s="176" t="str">
        <f t="shared" si="10"/>
        <v/>
      </c>
      <c r="N195" s="174" t="str">
        <f t="shared" ca="1" si="11"/>
        <v/>
      </c>
      <c r="O195" s="78">
        <v>194</v>
      </c>
      <c r="P195" s="78" t="str">
        <f>IF(AND($B195&lt;&gt;"",$H195&lt;&gt;"Completed",$H195&lt;&gt;"Cancelled"),COUNTIFS($B$2:$B195,"&lt;&gt;",$H$2:$H195,"&lt;&gt;Completed",$H$2:$H195,"&lt;&gt;Cancelled"),"")</f>
        <v/>
      </c>
      <c r="Q195" s="78" t="str">
        <f>IFERROR(INDEX($B$2:$B$1500,MATCH(ROWS($Q$2:Q195),$P$2:$P$1500,0)),"")</f>
        <v/>
      </c>
    </row>
    <row r="196" spans="1:17" ht="15" customHeight="1" x14ac:dyDescent="0.25">
      <c r="A196" s="77"/>
      <c r="B196" s="174" t="str">
        <f t="shared" si="9"/>
        <v/>
      </c>
      <c r="C196" s="79"/>
      <c r="D196" s="80"/>
      <c r="E196" s="79"/>
      <c r="F196" s="81"/>
      <c r="G196" s="77"/>
      <c r="H196" s="174" t="str">
        <f>IF($B196="","",IF(N($I196)&gt;=100,"Completed",IF(COUNTIF('Work report'!$V$2:$V$1500,$B196)=0,"Not started",IF(OR(LEFT(UPPER(TRIM($K196)),8)="BLOCKED:",LEFT(UPPER(TRIM($K196)),8)="WAITING:"),"Blocked",IF(N($I196)&gt;0,"In progress","Not started")))))</f>
        <v/>
      </c>
      <c r="I196" s="175" t="str">
        <f t="array" ref="I196">IF($B196="","",IFERROR(LOOKUP(2,1/('Work report'!$V$2:$V$1500=$B196),'Work report'!$J$2:$J$1500)*100,0))</f>
        <v/>
      </c>
      <c r="J196" s="176" t="str">
        <f t="array" ref="J196">IF($B196="","",IFERROR(LOOKUP(2,1/('Work report'!$V$2:$V$1500=$B196),'Work report'!$A$2:$A$1500),""))</f>
        <v/>
      </c>
      <c r="K196" s="177" t="str">
        <f t="array" ref="K196">IF($B196="","",IFERROR(LOOKUP(2,1/('Work report'!$V$2:$V$1500=$B196),'Work report'!$P$2:$P$1500),""))</f>
        <v/>
      </c>
      <c r="L196" s="178" t="str">
        <f>IF($B196="","",SUMIFS('Work report'!$G$2:$G$1500,'Work report'!$V$2:$V$1500,$B196))</f>
        <v/>
      </c>
      <c r="M196" s="176" t="str">
        <f t="shared" si="10"/>
        <v/>
      </c>
      <c r="N196" s="174" t="str">
        <f t="shared" ca="1" si="11"/>
        <v/>
      </c>
      <c r="O196" s="78">
        <v>195</v>
      </c>
      <c r="P196" s="78" t="str">
        <f>IF(AND($B196&lt;&gt;"",$H196&lt;&gt;"Completed",$H196&lt;&gt;"Cancelled"),COUNTIFS($B$2:$B196,"&lt;&gt;",$H$2:$H196,"&lt;&gt;Completed",$H$2:$H196,"&lt;&gt;Cancelled"),"")</f>
        <v/>
      </c>
      <c r="Q196" s="78" t="str">
        <f>IFERROR(INDEX($B$2:$B$1500,MATCH(ROWS($Q$2:Q196),$P$2:$P$1500,0)),"")</f>
        <v/>
      </c>
    </row>
    <row r="197" spans="1:17" ht="15" customHeight="1" x14ac:dyDescent="0.25">
      <c r="A197" s="77"/>
      <c r="B197" s="174" t="str">
        <f t="shared" si="9"/>
        <v/>
      </c>
      <c r="C197" s="79"/>
      <c r="D197" s="80"/>
      <c r="E197" s="79"/>
      <c r="F197" s="81"/>
      <c r="G197" s="77"/>
      <c r="H197" s="174" t="str">
        <f>IF($B197="","",IF(N($I197)&gt;=100,"Completed",IF(COUNTIF('Work report'!$V$2:$V$1500,$B197)=0,"Not started",IF(OR(LEFT(UPPER(TRIM($K197)),8)="BLOCKED:",LEFT(UPPER(TRIM($K197)),8)="WAITING:"),"Blocked",IF(N($I197)&gt;0,"In progress","Not started")))))</f>
        <v/>
      </c>
      <c r="I197" s="175" t="str">
        <f t="array" ref="I197">IF($B197="","",IFERROR(LOOKUP(2,1/('Work report'!$V$2:$V$1500=$B197),'Work report'!$J$2:$J$1500)*100,0))</f>
        <v/>
      </c>
      <c r="J197" s="176" t="str">
        <f t="array" ref="J197">IF($B197="","",IFERROR(LOOKUP(2,1/('Work report'!$V$2:$V$1500=$B197),'Work report'!$A$2:$A$1500),""))</f>
        <v/>
      </c>
      <c r="K197" s="177" t="str">
        <f t="array" ref="K197">IF($B197="","",IFERROR(LOOKUP(2,1/('Work report'!$V$2:$V$1500=$B197),'Work report'!$P$2:$P$1500),""))</f>
        <v/>
      </c>
      <c r="L197" s="178" t="str">
        <f>IF($B197="","",SUMIFS('Work report'!$G$2:$G$1500,'Work report'!$V$2:$V$1500,$B197))</f>
        <v/>
      </c>
      <c r="M197" s="176" t="str">
        <f t="shared" si="10"/>
        <v/>
      </c>
      <c r="N197" s="174" t="str">
        <f t="shared" ca="1" si="11"/>
        <v/>
      </c>
      <c r="O197" s="78">
        <v>196</v>
      </c>
      <c r="P197" s="78" t="str">
        <f>IF(AND($B197&lt;&gt;"",$H197&lt;&gt;"Completed",$H197&lt;&gt;"Cancelled"),COUNTIFS($B$2:$B197,"&lt;&gt;",$H$2:$H197,"&lt;&gt;Completed",$H$2:$H197,"&lt;&gt;Cancelled"),"")</f>
        <v/>
      </c>
      <c r="Q197" s="78" t="str">
        <f>IFERROR(INDEX($B$2:$B$1500,MATCH(ROWS($Q$2:Q197),$P$2:$P$1500,0)),"")</f>
        <v/>
      </c>
    </row>
    <row r="198" spans="1:17" ht="15" customHeight="1" x14ac:dyDescent="0.25">
      <c r="A198" s="77"/>
      <c r="B198" s="174" t="str">
        <f t="shared" si="9"/>
        <v/>
      </c>
      <c r="C198" s="79"/>
      <c r="D198" s="80"/>
      <c r="E198" s="79"/>
      <c r="F198" s="81"/>
      <c r="G198" s="77"/>
      <c r="H198" s="174" t="str">
        <f>IF($B198="","",IF(N($I198)&gt;=100,"Completed",IF(COUNTIF('Work report'!$V$2:$V$1500,$B198)=0,"Not started",IF(OR(LEFT(UPPER(TRIM($K198)),8)="BLOCKED:",LEFT(UPPER(TRIM($K198)),8)="WAITING:"),"Blocked",IF(N($I198)&gt;0,"In progress","Not started")))))</f>
        <v/>
      </c>
      <c r="I198" s="175" t="str">
        <f t="array" ref="I198">IF($B198="","",IFERROR(LOOKUP(2,1/('Work report'!$V$2:$V$1500=$B198),'Work report'!$J$2:$J$1500)*100,0))</f>
        <v/>
      </c>
      <c r="J198" s="176" t="str">
        <f t="array" ref="J198">IF($B198="","",IFERROR(LOOKUP(2,1/('Work report'!$V$2:$V$1500=$B198),'Work report'!$A$2:$A$1500),""))</f>
        <v/>
      </c>
      <c r="K198" s="177" t="str">
        <f t="array" ref="K198">IF($B198="","",IFERROR(LOOKUP(2,1/('Work report'!$V$2:$V$1500=$B198),'Work report'!$P$2:$P$1500),""))</f>
        <v/>
      </c>
      <c r="L198" s="178" t="str">
        <f>IF($B198="","",SUMIFS('Work report'!$G$2:$G$1500,'Work report'!$V$2:$V$1500,$B198))</f>
        <v/>
      </c>
      <c r="M198" s="176" t="str">
        <f t="shared" si="10"/>
        <v/>
      </c>
      <c r="N198" s="174" t="str">
        <f t="shared" ca="1" si="11"/>
        <v/>
      </c>
      <c r="O198" s="78">
        <v>197</v>
      </c>
      <c r="P198" s="78" t="str">
        <f>IF(AND($B198&lt;&gt;"",$H198&lt;&gt;"Completed",$H198&lt;&gt;"Cancelled"),COUNTIFS($B$2:$B198,"&lt;&gt;",$H$2:$H198,"&lt;&gt;Completed",$H$2:$H198,"&lt;&gt;Cancelled"),"")</f>
        <v/>
      </c>
      <c r="Q198" s="78" t="str">
        <f>IFERROR(INDEX($B$2:$B$1500,MATCH(ROWS($Q$2:Q198),$P$2:$P$1500,0)),"")</f>
        <v/>
      </c>
    </row>
    <row r="199" spans="1:17" ht="15" customHeight="1" x14ac:dyDescent="0.25">
      <c r="A199" s="77"/>
      <c r="B199" s="174" t="str">
        <f t="shared" si="9"/>
        <v/>
      </c>
      <c r="C199" s="79"/>
      <c r="D199" s="80"/>
      <c r="E199" s="79"/>
      <c r="F199" s="81"/>
      <c r="G199" s="77"/>
      <c r="H199" s="174" t="str">
        <f>IF($B199="","",IF(N($I199)&gt;=100,"Completed",IF(COUNTIF('Work report'!$V$2:$V$1500,$B199)=0,"Not started",IF(OR(LEFT(UPPER(TRIM($K199)),8)="BLOCKED:",LEFT(UPPER(TRIM($K199)),8)="WAITING:"),"Blocked",IF(N($I199)&gt;0,"In progress","Not started")))))</f>
        <v/>
      </c>
      <c r="I199" s="175" t="str">
        <f t="array" ref="I199">IF($B199="","",IFERROR(LOOKUP(2,1/('Work report'!$V$2:$V$1500=$B199),'Work report'!$J$2:$J$1500)*100,0))</f>
        <v/>
      </c>
      <c r="J199" s="176" t="str">
        <f t="array" ref="J199">IF($B199="","",IFERROR(LOOKUP(2,1/('Work report'!$V$2:$V$1500=$B199),'Work report'!$A$2:$A$1500),""))</f>
        <v/>
      </c>
      <c r="K199" s="177" t="str">
        <f t="array" ref="K199">IF($B199="","",IFERROR(LOOKUP(2,1/('Work report'!$V$2:$V$1500=$B199),'Work report'!$P$2:$P$1500),""))</f>
        <v/>
      </c>
      <c r="L199" s="178" t="str">
        <f>IF($B199="","",SUMIFS('Work report'!$G$2:$G$1500,'Work report'!$V$2:$V$1500,$B199))</f>
        <v/>
      </c>
      <c r="M199" s="176" t="str">
        <f t="shared" si="10"/>
        <v/>
      </c>
      <c r="N199" s="174" t="str">
        <f t="shared" ca="1" si="11"/>
        <v/>
      </c>
      <c r="O199" s="78">
        <v>198</v>
      </c>
      <c r="P199" s="78" t="str">
        <f>IF(AND($B199&lt;&gt;"",$H199&lt;&gt;"Completed",$H199&lt;&gt;"Cancelled"),COUNTIFS($B$2:$B199,"&lt;&gt;",$H$2:$H199,"&lt;&gt;Completed",$H$2:$H199,"&lt;&gt;Cancelled"),"")</f>
        <v/>
      </c>
      <c r="Q199" s="78" t="str">
        <f>IFERROR(INDEX($B$2:$B$1500,MATCH(ROWS($Q$2:Q199),$P$2:$P$1500,0)),"")</f>
        <v/>
      </c>
    </row>
    <row r="200" spans="1:17" ht="15" customHeight="1" x14ac:dyDescent="0.25">
      <c r="A200" s="77"/>
      <c r="B200" s="174" t="str">
        <f t="shared" si="9"/>
        <v/>
      </c>
      <c r="C200" s="79"/>
      <c r="D200" s="80"/>
      <c r="E200" s="79"/>
      <c r="F200" s="81"/>
      <c r="G200" s="77"/>
      <c r="H200" s="174" t="str">
        <f>IF($B200="","",IF(N($I200)&gt;=100,"Completed",IF(COUNTIF('Work report'!$V$2:$V$1500,$B200)=0,"Not started",IF(OR(LEFT(UPPER(TRIM($K200)),8)="BLOCKED:",LEFT(UPPER(TRIM($K200)),8)="WAITING:"),"Blocked",IF(N($I200)&gt;0,"In progress","Not started")))))</f>
        <v/>
      </c>
      <c r="I200" s="175" t="str">
        <f t="array" ref="I200">IF($B200="","",IFERROR(LOOKUP(2,1/('Work report'!$V$2:$V$1500=$B200),'Work report'!$J$2:$J$1500)*100,0))</f>
        <v/>
      </c>
      <c r="J200" s="176" t="str">
        <f t="array" ref="J200">IF($B200="","",IFERROR(LOOKUP(2,1/('Work report'!$V$2:$V$1500=$B200),'Work report'!$A$2:$A$1500),""))</f>
        <v/>
      </c>
      <c r="K200" s="177" t="str">
        <f t="array" ref="K200">IF($B200="","",IFERROR(LOOKUP(2,1/('Work report'!$V$2:$V$1500=$B200),'Work report'!$P$2:$P$1500),""))</f>
        <v/>
      </c>
      <c r="L200" s="178" t="str">
        <f>IF($B200="","",SUMIFS('Work report'!$G$2:$G$1500,'Work report'!$V$2:$V$1500,$B200))</f>
        <v/>
      </c>
      <c r="M200" s="176" t="str">
        <f t="shared" si="10"/>
        <v/>
      </c>
      <c r="N200" s="174" t="str">
        <f t="shared" ca="1" si="11"/>
        <v/>
      </c>
      <c r="O200" s="78">
        <v>199</v>
      </c>
      <c r="P200" s="78" t="str">
        <f>IF(AND($B200&lt;&gt;"",$H200&lt;&gt;"Completed",$H200&lt;&gt;"Cancelled"),COUNTIFS($B$2:$B200,"&lt;&gt;",$H$2:$H200,"&lt;&gt;Completed",$H$2:$H200,"&lt;&gt;Cancelled"),"")</f>
        <v/>
      </c>
      <c r="Q200" s="78" t="str">
        <f>IFERROR(INDEX($B$2:$B$1500,MATCH(ROWS($Q$2:Q200),$P$2:$P$1500,0)),"")</f>
        <v/>
      </c>
    </row>
    <row r="201" spans="1:17" ht="15" customHeight="1" x14ac:dyDescent="0.25">
      <c r="A201" s="77"/>
      <c r="B201" s="174" t="str">
        <f t="shared" si="9"/>
        <v/>
      </c>
      <c r="C201" s="79"/>
      <c r="D201" s="80"/>
      <c r="E201" s="79"/>
      <c r="F201" s="81"/>
      <c r="G201" s="77"/>
      <c r="H201" s="174" t="str">
        <f>IF($B201="","",IF(N($I201)&gt;=100,"Completed",IF(COUNTIF('Work report'!$V$2:$V$1500,$B201)=0,"Not started",IF(OR(LEFT(UPPER(TRIM($K201)),8)="BLOCKED:",LEFT(UPPER(TRIM($K201)),8)="WAITING:"),"Blocked",IF(N($I201)&gt;0,"In progress","Not started")))))</f>
        <v/>
      </c>
      <c r="I201" s="175" t="str">
        <f t="array" ref="I201">IF($B201="","",IFERROR(LOOKUP(2,1/('Work report'!$V$2:$V$1500=$B201),'Work report'!$J$2:$J$1500)*100,0))</f>
        <v/>
      </c>
      <c r="J201" s="176" t="str">
        <f t="array" ref="J201">IF($B201="","",IFERROR(LOOKUP(2,1/('Work report'!$V$2:$V$1500=$B201),'Work report'!$A$2:$A$1500),""))</f>
        <v/>
      </c>
      <c r="K201" s="177" t="str">
        <f t="array" ref="K201">IF($B201="","",IFERROR(LOOKUP(2,1/('Work report'!$V$2:$V$1500=$B201),'Work report'!$P$2:$P$1500),""))</f>
        <v/>
      </c>
      <c r="L201" s="178" t="str">
        <f>IF($B201="","",SUMIFS('Work report'!$G$2:$G$1500,'Work report'!$V$2:$V$1500,$B201))</f>
        <v/>
      </c>
      <c r="M201" s="176" t="str">
        <f t="shared" si="10"/>
        <v/>
      </c>
      <c r="N201" s="174" t="str">
        <f t="shared" ca="1" si="11"/>
        <v/>
      </c>
      <c r="O201" s="78">
        <v>200</v>
      </c>
      <c r="P201" s="78" t="str">
        <f>IF(AND($B201&lt;&gt;"",$H201&lt;&gt;"Completed",$H201&lt;&gt;"Cancelled"),COUNTIFS($B$2:$B201,"&lt;&gt;",$H$2:$H201,"&lt;&gt;Completed",$H$2:$H201,"&lt;&gt;Cancelled"),"")</f>
        <v/>
      </c>
      <c r="Q201" s="78" t="str">
        <f>IFERROR(INDEX($B$2:$B$1500,MATCH(ROWS($Q$2:Q201),$P$2:$P$1500,0)),"")</f>
        <v/>
      </c>
    </row>
    <row r="202" spans="1:17" ht="15" customHeight="1" x14ac:dyDescent="0.25">
      <c r="A202" s="77"/>
      <c r="B202" s="174" t="str">
        <f t="shared" si="9"/>
        <v/>
      </c>
      <c r="C202" s="79"/>
      <c r="D202" s="80"/>
      <c r="E202" s="79"/>
      <c r="F202" s="81"/>
      <c r="G202" s="77"/>
      <c r="H202" s="174" t="str">
        <f>IF($B202="","",IF(N($I202)&gt;=100,"Completed",IF(COUNTIF('Work report'!$V$2:$V$1500,$B202)=0,"Not started",IF(OR(LEFT(UPPER(TRIM($K202)),8)="BLOCKED:",LEFT(UPPER(TRIM($K202)),8)="WAITING:"),"Blocked",IF(N($I202)&gt;0,"In progress","Not started")))))</f>
        <v/>
      </c>
      <c r="I202" s="175" t="str">
        <f t="array" ref="I202">IF($B202="","",IFERROR(LOOKUP(2,1/('Work report'!$V$2:$V$1500=$B202),'Work report'!$J$2:$J$1500)*100,0))</f>
        <v/>
      </c>
      <c r="J202" s="176" t="str">
        <f t="array" ref="J202">IF($B202="","",IFERROR(LOOKUP(2,1/('Work report'!$V$2:$V$1500=$B202),'Work report'!$A$2:$A$1500),""))</f>
        <v/>
      </c>
      <c r="K202" s="177" t="str">
        <f t="array" ref="K202">IF($B202="","",IFERROR(LOOKUP(2,1/('Work report'!$V$2:$V$1500=$B202),'Work report'!$P$2:$P$1500),""))</f>
        <v/>
      </c>
      <c r="L202" s="178" t="str">
        <f>IF($B202="","",SUMIFS('Work report'!$G$2:$G$1500,'Work report'!$V$2:$V$1500,$B202))</f>
        <v/>
      </c>
      <c r="M202" s="176" t="str">
        <f t="shared" si="10"/>
        <v/>
      </c>
      <c r="N202" s="174" t="str">
        <f t="shared" ca="1" si="11"/>
        <v/>
      </c>
      <c r="O202" s="78">
        <v>201</v>
      </c>
      <c r="P202" s="78" t="str">
        <f>IF(AND($B202&lt;&gt;"",$H202&lt;&gt;"Completed",$H202&lt;&gt;"Cancelled"),COUNTIFS($B$2:$B202,"&lt;&gt;",$H$2:$H202,"&lt;&gt;Completed",$H$2:$H202,"&lt;&gt;Cancelled"),"")</f>
        <v/>
      </c>
      <c r="Q202" s="78" t="str">
        <f>IFERROR(INDEX($B$2:$B$1500,MATCH(ROWS($Q$2:Q202),$P$2:$P$1500,0)),"")</f>
        <v/>
      </c>
    </row>
    <row r="203" spans="1:17" ht="15" customHeight="1" x14ac:dyDescent="0.25">
      <c r="A203" s="77"/>
      <c r="B203" s="174" t="str">
        <f t="shared" si="9"/>
        <v/>
      </c>
      <c r="C203" s="79"/>
      <c r="D203" s="80"/>
      <c r="E203" s="79"/>
      <c r="F203" s="81"/>
      <c r="G203" s="77"/>
      <c r="H203" s="174" t="str">
        <f>IF($B203="","",IF(N($I203)&gt;=100,"Completed",IF(COUNTIF('Work report'!$V$2:$V$1500,$B203)=0,"Not started",IF(OR(LEFT(UPPER(TRIM($K203)),8)="BLOCKED:",LEFT(UPPER(TRIM($K203)),8)="WAITING:"),"Blocked",IF(N($I203)&gt;0,"In progress","Not started")))))</f>
        <v/>
      </c>
      <c r="I203" s="175" t="str">
        <f t="array" ref="I203">IF($B203="","",IFERROR(LOOKUP(2,1/('Work report'!$V$2:$V$1500=$B203),'Work report'!$J$2:$J$1500)*100,0))</f>
        <v/>
      </c>
      <c r="J203" s="176" t="str">
        <f t="array" ref="J203">IF($B203="","",IFERROR(LOOKUP(2,1/('Work report'!$V$2:$V$1500=$B203),'Work report'!$A$2:$A$1500),""))</f>
        <v/>
      </c>
      <c r="K203" s="177" t="str">
        <f t="array" ref="K203">IF($B203="","",IFERROR(LOOKUP(2,1/('Work report'!$V$2:$V$1500=$B203),'Work report'!$P$2:$P$1500),""))</f>
        <v/>
      </c>
      <c r="L203" s="178" t="str">
        <f>IF($B203="","",SUMIFS('Work report'!$G$2:$G$1500,'Work report'!$V$2:$V$1500,$B203))</f>
        <v/>
      </c>
      <c r="M203" s="176" t="str">
        <f t="shared" si="10"/>
        <v/>
      </c>
      <c r="N203" s="174" t="str">
        <f t="shared" ca="1" si="11"/>
        <v/>
      </c>
      <c r="O203" s="78">
        <v>202</v>
      </c>
      <c r="P203" s="78" t="str">
        <f>IF(AND($B203&lt;&gt;"",$H203&lt;&gt;"Completed",$H203&lt;&gt;"Cancelled"),COUNTIFS($B$2:$B203,"&lt;&gt;",$H$2:$H203,"&lt;&gt;Completed",$H$2:$H203,"&lt;&gt;Cancelled"),"")</f>
        <v/>
      </c>
      <c r="Q203" s="78" t="str">
        <f>IFERROR(INDEX($B$2:$B$1500,MATCH(ROWS($Q$2:Q203),$P$2:$P$1500,0)),"")</f>
        <v/>
      </c>
    </row>
    <row r="204" spans="1:17" ht="15" customHeight="1" x14ac:dyDescent="0.25">
      <c r="A204" s="77"/>
      <c r="B204" s="174" t="str">
        <f t="shared" si="9"/>
        <v/>
      </c>
      <c r="C204" s="79"/>
      <c r="D204" s="80"/>
      <c r="E204" s="79"/>
      <c r="F204" s="81"/>
      <c r="G204" s="77"/>
      <c r="H204" s="174" t="str">
        <f>IF($B204="","",IF(N($I204)&gt;=100,"Completed",IF(COUNTIF('Work report'!$V$2:$V$1500,$B204)=0,"Not started",IF(OR(LEFT(UPPER(TRIM($K204)),8)="BLOCKED:",LEFT(UPPER(TRIM($K204)),8)="WAITING:"),"Blocked",IF(N($I204)&gt;0,"In progress","Not started")))))</f>
        <v/>
      </c>
      <c r="I204" s="175" t="str">
        <f t="array" ref="I204">IF($B204="","",IFERROR(LOOKUP(2,1/('Work report'!$V$2:$V$1500=$B204),'Work report'!$J$2:$J$1500)*100,0))</f>
        <v/>
      </c>
      <c r="J204" s="176" t="str">
        <f t="array" ref="J204">IF($B204="","",IFERROR(LOOKUP(2,1/('Work report'!$V$2:$V$1500=$B204),'Work report'!$A$2:$A$1500),""))</f>
        <v/>
      </c>
      <c r="K204" s="177" t="str">
        <f t="array" ref="K204">IF($B204="","",IFERROR(LOOKUP(2,1/('Work report'!$V$2:$V$1500=$B204),'Work report'!$P$2:$P$1500),""))</f>
        <v/>
      </c>
      <c r="L204" s="178" t="str">
        <f>IF($B204="","",SUMIFS('Work report'!$G$2:$G$1500,'Work report'!$V$2:$V$1500,$B204))</f>
        <v/>
      </c>
      <c r="M204" s="176" t="str">
        <f t="shared" si="10"/>
        <v/>
      </c>
      <c r="N204" s="174" t="str">
        <f t="shared" ca="1" si="11"/>
        <v/>
      </c>
      <c r="O204" s="78">
        <v>203</v>
      </c>
      <c r="P204" s="78" t="str">
        <f>IF(AND($B204&lt;&gt;"",$H204&lt;&gt;"Completed",$H204&lt;&gt;"Cancelled"),COUNTIFS($B$2:$B204,"&lt;&gt;",$H$2:$H204,"&lt;&gt;Completed",$H$2:$H204,"&lt;&gt;Cancelled"),"")</f>
        <v/>
      </c>
      <c r="Q204" s="78" t="str">
        <f>IFERROR(INDEX($B$2:$B$1500,MATCH(ROWS($Q$2:Q204),$P$2:$P$1500,0)),"")</f>
        <v/>
      </c>
    </row>
    <row r="205" spans="1:17" ht="15" customHeight="1" x14ac:dyDescent="0.25">
      <c r="A205" s="77"/>
      <c r="B205" s="174" t="str">
        <f t="shared" si="9"/>
        <v/>
      </c>
      <c r="C205" s="79"/>
      <c r="D205" s="80"/>
      <c r="E205" s="79"/>
      <c r="F205" s="81"/>
      <c r="G205" s="77"/>
      <c r="H205" s="174" t="str">
        <f>IF($B205="","",IF(N($I205)&gt;=100,"Completed",IF(COUNTIF('Work report'!$V$2:$V$1500,$B205)=0,"Not started",IF(OR(LEFT(UPPER(TRIM($K205)),8)="BLOCKED:",LEFT(UPPER(TRIM($K205)),8)="WAITING:"),"Blocked",IF(N($I205)&gt;0,"In progress","Not started")))))</f>
        <v/>
      </c>
      <c r="I205" s="175" t="str">
        <f t="array" ref="I205">IF($B205="","",IFERROR(LOOKUP(2,1/('Work report'!$V$2:$V$1500=$B205),'Work report'!$J$2:$J$1500)*100,0))</f>
        <v/>
      </c>
      <c r="J205" s="176" t="str">
        <f t="array" ref="J205">IF($B205="","",IFERROR(LOOKUP(2,1/('Work report'!$V$2:$V$1500=$B205),'Work report'!$A$2:$A$1500),""))</f>
        <v/>
      </c>
      <c r="K205" s="177" t="str">
        <f t="array" ref="K205">IF($B205="","",IFERROR(LOOKUP(2,1/('Work report'!$V$2:$V$1500=$B205),'Work report'!$P$2:$P$1500),""))</f>
        <v/>
      </c>
      <c r="L205" s="178" t="str">
        <f>IF($B205="","",SUMIFS('Work report'!$G$2:$G$1500,'Work report'!$V$2:$V$1500,$B205))</f>
        <v/>
      </c>
      <c r="M205" s="176" t="str">
        <f t="shared" si="10"/>
        <v/>
      </c>
      <c r="N205" s="174" t="str">
        <f t="shared" ca="1" si="11"/>
        <v/>
      </c>
      <c r="O205" s="78">
        <v>204</v>
      </c>
      <c r="P205" s="78" t="str">
        <f>IF(AND($B205&lt;&gt;"",$H205&lt;&gt;"Completed",$H205&lt;&gt;"Cancelled"),COUNTIFS($B$2:$B205,"&lt;&gt;",$H$2:$H205,"&lt;&gt;Completed",$H$2:$H205,"&lt;&gt;Cancelled"),"")</f>
        <v/>
      </c>
      <c r="Q205" s="78" t="str">
        <f>IFERROR(INDEX($B$2:$B$1500,MATCH(ROWS($Q$2:Q205),$P$2:$P$1500,0)),"")</f>
        <v/>
      </c>
    </row>
    <row r="206" spans="1:17" ht="15" customHeight="1" x14ac:dyDescent="0.25">
      <c r="A206" s="77"/>
      <c r="B206" s="174" t="str">
        <f t="shared" si="9"/>
        <v/>
      </c>
      <c r="C206" s="79"/>
      <c r="D206" s="80"/>
      <c r="E206" s="79"/>
      <c r="F206" s="81"/>
      <c r="G206" s="77"/>
      <c r="H206" s="174" t="str">
        <f>IF($B206="","",IF(N($I206)&gt;=100,"Completed",IF(COUNTIF('Work report'!$V$2:$V$1500,$B206)=0,"Not started",IF(OR(LEFT(UPPER(TRIM($K206)),8)="BLOCKED:",LEFT(UPPER(TRIM($K206)),8)="WAITING:"),"Blocked",IF(N($I206)&gt;0,"In progress","Not started")))))</f>
        <v/>
      </c>
      <c r="I206" s="175" t="str">
        <f t="array" ref="I206">IF($B206="","",IFERROR(LOOKUP(2,1/('Work report'!$V$2:$V$1500=$B206),'Work report'!$J$2:$J$1500)*100,0))</f>
        <v/>
      </c>
      <c r="J206" s="176" t="str">
        <f t="array" ref="J206">IF($B206="","",IFERROR(LOOKUP(2,1/('Work report'!$V$2:$V$1500=$B206),'Work report'!$A$2:$A$1500),""))</f>
        <v/>
      </c>
      <c r="K206" s="177" t="str">
        <f t="array" ref="K206">IF($B206="","",IFERROR(LOOKUP(2,1/('Work report'!$V$2:$V$1500=$B206),'Work report'!$P$2:$P$1500),""))</f>
        <v/>
      </c>
      <c r="L206" s="178" t="str">
        <f>IF($B206="","",SUMIFS('Work report'!$G$2:$G$1500,'Work report'!$V$2:$V$1500,$B206))</f>
        <v/>
      </c>
      <c r="M206" s="176" t="str">
        <f t="shared" si="10"/>
        <v/>
      </c>
      <c r="N206" s="174" t="str">
        <f t="shared" ca="1" si="11"/>
        <v/>
      </c>
      <c r="O206" s="78">
        <v>205</v>
      </c>
      <c r="P206" s="78" t="str">
        <f>IF(AND($B206&lt;&gt;"",$H206&lt;&gt;"Completed",$H206&lt;&gt;"Cancelled"),COUNTIFS($B$2:$B206,"&lt;&gt;",$H$2:$H206,"&lt;&gt;Completed",$H$2:$H206,"&lt;&gt;Cancelled"),"")</f>
        <v/>
      </c>
      <c r="Q206" s="78" t="str">
        <f>IFERROR(INDEX($B$2:$B$1500,MATCH(ROWS($Q$2:Q206),$P$2:$P$1500,0)),"")</f>
        <v/>
      </c>
    </row>
    <row r="207" spans="1:17" ht="15" customHeight="1" x14ac:dyDescent="0.25">
      <c r="A207" s="77"/>
      <c r="B207" s="174" t="str">
        <f t="shared" si="9"/>
        <v/>
      </c>
      <c r="C207" s="79"/>
      <c r="D207" s="80"/>
      <c r="E207" s="79"/>
      <c r="F207" s="81"/>
      <c r="G207" s="77"/>
      <c r="H207" s="174" t="str">
        <f>IF($B207="","",IF(N($I207)&gt;=100,"Completed",IF(COUNTIF('Work report'!$V$2:$V$1500,$B207)=0,"Not started",IF(OR(LEFT(UPPER(TRIM($K207)),8)="BLOCKED:",LEFT(UPPER(TRIM($K207)),8)="WAITING:"),"Blocked",IF(N($I207)&gt;0,"In progress","Not started")))))</f>
        <v/>
      </c>
      <c r="I207" s="175" t="str">
        <f t="array" ref="I207">IF($B207="","",IFERROR(LOOKUP(2,1/('Work report'!$V$2:$V$1500=$B207),'Work report'!$J$2:$J$1500)*100,0))</f>
        <v/>
      </c>
      <c r="J207" s="176" t="str">
        <f t="array" ref="J207">IF($B207="","",IFERROR(LOOKUP(2,1/('Work report'!$V$2:$V$1500=$B207),'Work report'!$A$2:$A$1500),""))</f>
        <v/>
      </c>
      <c r="K207" s="177" t="str">
        <f t="array" ref="K207">IF($B207="","",IFERROR(LOOKUP(2,1/('Work report'!$V$2:$V$1500=$B207),'Work report'!$P$2:$P$1500),""))</f>
        <v/>
      </c>
      <c r="L207" s="178" t="str">
        <f>IF($B207="","",SUMIFS('Work report'!$G$2:$G$1500,'Work report'!$V$2:$V$1500,$B207))</f>
        <v/>
      </c>
      <c r="M207" s="176" t="str">
        <f t="shared" si="10"/>
        <v/>
      </c>
      <c r="N207" s="174" t="str">
        <f t="shared" ca="1" si="11"/>
        <v/>
      </c>
      <c r="O207" s="78">
        <v>206</v>
      </c>
      <c r="P207" s="78" t="str">
        <f>IF(AND($B207&lt;&gt;"",$H207&lt;&gt;"Completed",$H207&lt;&gt;"Cancelled"),COUNTIFS($B$2:$B207,"&lt;&gt;",$H$2:$H207,"&lt;&gt;Completed",$H$2:$H207,"&lt;&gt;Cancelled"),"")</f>
        <v/>
      </c>
      <c r="Q207" s="78" t="str">
        <f>IFERROR(INDEX($B$2:$B$1500,MATCH(ROWS($Q$2:Q207),$P$2:$P$1500,0)),"")</f>
        <v/>
      </c>
    </row>
    <row r="208" spans="1:17" ht="15" customHeight="1" x14ac:dyDescent="0.25">
      <c r="A208" s="77"/>
      <c r="B208" s="174" t="str">
        <f t="shared" si="9"/>
        <v/>
      </c>
      <c r="C208" s="79"/>
      <c r="D208" s="80"/>
      <c r="E208" s="79"/>
      <c r="F208" s="81"/>
      <c r="G208" s="77"/>
      <c r="H208" s="174" t="str">
        <f>IF($B208="","",IF(N($I208)&gt;=100,"Completed",IF(COUNTIF('Work report'!$V$2:$V$1500,$B208)=0,"Not started",IF(OR(LEFT(UPPER(TRIM($K208)),8)="BLOCKED:",LEFT(UPPER(TRIM($K208)),8)="WAITING:"),"Blocked",IF(N($I208)&gt;0,"In progress","Not started")))))</f>
        <v/>
      </c>
      <c r="I208" s="175" t="str">
        <f t="array" ref="I208">IF($B208="","",IFERROR(LOOKUP(2,1/('Work report'!$V$2:$V$1500=$B208),'Work report'!$J$2:$J$1500)*100,0))</f>
        <v/>
      </c>
      <c r="J208" s="176" t="str">
        <f t="array" ref="J208">IF($B208="","",IFERROR(LOOKUP(2,1/('Work report'!$V$2:$V$1500=$B208),'Work report'!$A$2:$A$1500),""))</f>
        <v/>
      </c>
      <c r="K208" s="177" t="str">
        <f t="array" ref="K208">IF($B208="","",IFERROR(LOOKUP(2,1/('Work report'!$V$2:$V$1500=$B208),'Work report'!$P$2:$P$1500),""))</f>
        <v/>
      </c>
      <c r="L208" s="178" t="str">
        <f>IF($B208="","",SUMIFS('Work report'!$G$2:$G$1500,'Work report'!$V$2:$V$1500,$B208))</f>
        <v/>
      </c>
      <c r="M208" s="176" t="str">
        <f t="shared" si="10"/>
        <v/>
      </c>
      <c r="N208" s="174" t="str">
        <f t="shared" ca="1" si="11"/>
        <v/>
      </c>
      <c r="O208" s="78">
        <v>207</v>
      </c>
      <c r="P208" s="78" t="str">
        <f>IF(AND($B208&lt;&gt;"",$H208&lt;&gt;"Completed",$H208&lt;&gt;"Cancelled"),COUNTIFS($B$2:$B208,"&lt;&gt;",$H$2:$H208,"&lt;&gt;Completed",$H$2:$H208,"&lt;&gt;Cancelled"),"")</f>
        <v/>
      </c>
      <c r="Q208" s="78" t="str">
        <f>IFERROR(INDEX($B$2:$B$1500,MATCH(ROWS($Q$2:Q208),$P$2:$P$1500,0)),"")</f>
        <v/>
      </c>
    </row>
    <row r="209" spans="1:17" ht="15" customHeight="1" x14ac:dyDescent="0.25">
      <c r="A209" s="77"/>
      <c r="B209" s="174" t="str">
        <f t="shared" si="9"/>
        <v/>
      </c>
      <c r="C209" s="79"/>
      <c r="D209" s="80"/>
      <c r="E209" s="79"/>
      <c r="F209" s="81"/>
      <c r="G209" s="77"/>
      <c r="H209" s="174" t="str">
        <f>IF($B209="","",IF(N($I209)&gt;=100,"Completed",IF(COUNTIF('Work report'!$V$2:$V$1500,$B209)=0,"Not started",IF(OR(LEFT(UPPER(TRIM($K209)),8)="BLOCKED:",LEFT(UPPER(TRIM($K209)),8)="WAITING:"),"Blocked",IF(N($I209)&gt;0,"In progress","Not started")))))</f>
        <v/>
      </c>
      <c r="I209" s="175" t="str">
        <f t="array" ref="I209">IF($B209="","",IFERROR(LOOKUP(2,1/('Work report'!$V$2:$V$1500=$B209),'Work report'!$J$2:$J$1500)*100,0))</f>
        <v/>
      </c>
      <c r="J209" s="176" t="str">
        <f t="array" ref="J209">IF($B209="","",IFERROR(LOOKUP(2,1/('Work report'!$V$2:$V$1500=$B209),'Work report'!$A$2:$A$1500),""))</f>
        <v/>
      </c>
      <c r="K209" s="177" t="str">
        <f t="array" ref="K209">IF($B209="","",IFERROR(LOOKUP(2,1/('Work report'!$V$2:$V$1500=$B209),'Work report'!$P$2:$P$1500),""))</f>
        <v/>
      </c>
      <c r="L209" s="178" t="str">
        <f>IF($B209="","",SUMIFS('Work report'!$G$2:$G$1500,'Work report'!$V$2:$V$1500,$B209))</f>
        <v/>
      </c>
      <c r="M209" s="176" t="str">
        <f t="shared" si="10"/>
        <v/>
      </c>
      <c r="N209" s="174" t="str">
        <f t="shared" ca="1" si="11"/>
        <v/>
      </c>
      <c r="O209" s="78">
        <v>208</v>
      </c>
      <c r="P209" s="78" t="str">
        <f>IF(AND($B209&lt;&gt;"",$H209&lt;&gt;"Completed",$H209&lt;&gt;"Cancelled"),COUNTIFS($B$2:$B209,"&lt;&gt;",$H$2:$H209,"&lt;&gt;Completed",$H$2:$H209,"&lt;&gt;Cancelled"),"")</f>
        <v/>
      </c>
      <c r="Q209" s="78" t="str">
        <f>IFERROR(INDEX($B$2:$B$1500,MATCH(ROWS($Q$2:Q209),$P$2:$P$1500,0)),"")</f>
        <v/>
      </c>
    </row>
    <row r="210" spans="1:17" ht="15" customHeight="1" x14ac:dyDescent="0.25">
      <c r="A210" s="77"/>
      <c r="B210" s="174" t="str">
        <f t="shared" si="9"/>
        <v/>
      </c>
      <c r="C210" s="79"/>
      <c r="D210" s="80"/>
      <c r="E210" s="79"/>
      <c r="F210" s="81"/>
      <c r="G210" s="77"/>
      <c r="H210" s="174" t="str">
        <f>IF($B210="","",IF(N($I210)&gt;=100,"Completed",IF(COUNTIF('Work report'!$V$2:$V$1500,$B210)=0,"Not started",IF(OR(LEFT(UPPER(TRIM($K210)),8)="BLOCKED:",LEFT(UPPER(TRIM($K210)),8)="WAITING:"),"Blocked",IF(N($I210)&gt;0,"In progress","Not started")))))</f>
        <v/>
      </c>
      <c r="I210" s="175" t="str">
        <f t="array" ref="I210">IF($B210="","",IFERROR(LOOKUP(2,1/('Work report'!$V$2:$V$1500=$B210),'Work report'!$J$2:$J$1500)*100,0))</f>
        <v/>
      </c>
      <c r="J210" s="176" t="str">
        <f t="array" ref="J210">IF($B210="","",IFERROR(LOOKUP(2,1/('Work report'!$V$2:$V$1500=$B210),'Work report'!$A$2:$A$1500),""))</f>
        <v/>
      </c>
      <c r="K210" s="177" t="str">
        <f t="array" ref="K210">IF($B210="","",IFERROR(LOOKUP(2,1/('Work report'!$V$2:$V$1500=$B210),'Work report'!$P$2:$P$1500),""))</f>
        <v/>
      </c>
      <c r="L210" s="178" t="str">
        <f>IF($B210="","",SUMIFS('Work report'!$G$2:$G$1500,'Work report'!$V$2:$V$1500,$B210))</f>
        <v/>
      </c>
      <c r="M210" s="176" t="str">
        <f t="shared" si="10"/>
        <v/>
      </c>
      <c r="N210" s="174" t="str">
        <f t="shared" ca="1" si="11"/>
        <v/>
      </c>
      <c r="O210" s="78">
        <v>209</v>
      </c>
      <c r="P210" s="78" t="str">
        <f>IF(AND($B210&lt;&gt;"",$H210&lt;&gt;"Completed",$H210&lt;&gt;"Cancelled"),COUNTIFS($B$2:$B210,"&lt;&gt;",$H$2:$H210,"&lt;&gt;Completed",$H$2:$H210,"&lt;&gt;Cancelled"),"")</f>
        <v/>
      </c>
      <c r="Q210" s="78" t="str">
        <f>IFERROR(INDEX($B$2:$B$1500,MATCH(ROWS($Q$2:Q210),$P$2:$P$1500,0)),"")</f>
        <v/>
      </c>
    </row>
    <row r="211" spans="1:17" ht="15" customHeight="1" x14ac:dyDescent="0.25">
      <c r="A211" s="77"/>
      <c r="B211" s="174" t="str">
        <f t="shared" si="9"/>
        <v/>
      </c>
      <c r="C211" s="79"/>
      <c r="D211" s="80"/>
      <c r="E211" s="79"/>
      <c r="F211" s="81"/>
      <c r="G211" s="77"/>
      <c r="H211" s="174" t="str">
        <f>IF($B211="","",IF(N($I211)&gt;=100,"Completed",IF(COUNTIF('Work report'!$V$2:$V$1500,$B211)=0,"Not started",IF(OR(LEFT(UPPER(TRIM($K211)),8)="BLOCKED:",LEFT(UPPER(TRIM($K211)),8)="WAITING:"),"Blocked",IF(N($I211)&gt;0,"In progress","Not started")))))</f>
        <v/>
      </c>
      <c r="I211" s="175" t="str">
        <f t="array" ref="I211">IF($B211="","",IFERROR(LOOKUP(2,1/('Work report'!$V$2:$V$1500=$B211),'Work report'!$J$2:$J$1500)*100,0))</f>
        <v/>
      </c>
      <c r="J211" s="176" t="str">
        <f t="array" ref="J211">IF($B211="","",IFERROR(LOOKUP(2,1/('Work report'!$V$2:$V$1500=$B211),'Work report'!$A$2:$A$1500),""))</f>
        <v/>
      </c>
      <c r="K211" s="177" t="str">
        <f t="array" ref="K211">IF($B211="","",IFERROR(LOOKUP(2,1/('Work report'!$V$2:$V$1500=$B211),'Work report'!$P$2:$P$1500),""))</f>
        <v/>
      </c>
      <c r="L211" s="178" t="str">
        <f>IF($B211="","",SUMIFS('Work report'!$G$2:$G$1500,'Work report'!$V$2:$V$1500,$B211))</f>
        <v/>
      </c>
      <c r="M211" s="176" t="str">
        <f t="shared" si="10"/>
        <v/>
      </c>
      <c r="N211" s="174" t="str">
        <f t="shared" ca="1" si="11"/>
        <v/>
      </c>
      <c r="O211" s="78">
        <v>210</v>
      </c>
      <c r="P211" s="78" t="str">
        <f>IF(AND($B211&lt;&gt;"",$H211&lt;&gt;"Completed",$H211&lt;&gt;"Cancelled"),COUNTIFS($B$2:$B211,"&lt;&gt;",$H$2:$H211,"&lt;&gt;Completed",$H$2:$H211,"&lt;&gt;Cancelled"),"")</f>
        <v/>
      </c>
      <c r="Q211" s="78" t="str">
        <f>IFERROR(INDEX($B$2:$B$1500,MATCH(ROWS($Q$2:Q211),$P$2:$P$1500,0)),"")</f>
        <v/>
      </c>
    </row>
    <row r="212" spans="1:17" ht="15" customHeight="1" x14ac:dyDescent="0.25">
      <c r="A212" s="77"/>
      <c r="B212" s="174" t="str">
        <f t="shared" si="9"/>
        <v/>
      </c>
      <c r="C212" s="79"/>
      <c r="D212" s="80"/>
      <c r="E212" s="79"/>
      <c r="F212" s="81"/>
      <c r="G212" s="77"/>
      <c r="H212" s="174" t="str">
        <f>IF($B212="","",IF(N($I212)&gt;=100,"Completed",IF(COUNTIF('Work report'!$V$2:$V$1500,$B212)=0,"Not started",IF(OR(LEFT(UPPER(TRIM($K212)),8)="BLOCKED:",LEFT(UPPER(TRIM($K212)),8)="WAITING:"),"Blocked",IF(N($I212)&gt;0,"In progress","Not started")))))</f>
        <v/>
      </c>
      <c r="I212" s="175" t="str">
        <f t="array" ref="I212">IF($B212="","",IFERROR(LOOKUP(2,1/('Work report'!$V$2:$V$1500=$B212),'Work report'!$J$2:$J$1500)*100,0))</f>
        <v/>
      </c>
      <c r="J212" s="176" t="str">
        <f t="array" ref="J212">IF($B212="","",IFERROR(LOOKUP(2,1/('Work report'!$V$2:$V$1500=$B212),'Work report'!$A$2:$A$1500),""))</f>
        <v/>
      </c>
      <c r="K212" s="177" t="str">
        <f t="array" ref="K212">IF($B212="","",IFERROR(LOOKUP(2,1/('Work report'!$V$2:$V$1500=$B212),'Work report'!$P$2:$P$1500),""))</f>
        <v/>
      </c>
      <c r="L212" s="178" t="str">
        <f>IF($B212="","",SUMIFS('Work report'!$G$2:$G$1500,'Work report'!$V$2:$V$1500,$B212))</f>
        <v/>
      </c>
      <c r="M212" s="176" t="str">
        <f t="shared" si="10"/>
        <v/>
      </c>
      <c r="N212" s="174" t="str">
        <f t="shared" ca="1" si="11"/>
        <v/>
      </c>
      <c r="O212" s="78">
        <v>211</v>
      </c>
      <c r="P212" s="78" t="str">
        <f>IF(AND($B212&lt;&gt;"",$H212&lt;&gt;"Completed",$H212&lt;&gt;"Cancelled"),COUNTIFS($B$2:$B212,"&lt;&gt;",$H$2:$H212,"&lt;&gt;Completed",$H$2:$H212,"&lt;&gt;Cancelled"),"")</f>
        <v/>
      </c>
      <c r="Q212" s="78" t="str">
        <f>IFERROR(INDEX($B$2:$B$1500,MATCH(ROWS($Q$2:Q212),$P$2:$P$1500,0)),"")</f>
        <v/>
      </c>
    </row>
    <row r="213" spans="1:17" ht="15" customHeight="1" x14ac:dyDescent="0.25">
      <c r="A213" s="77"/>
      <c r="B213" s="174" t="str">
        <f t="shared" si="9"/>
        <v/>
      </c>
      <c r="C213" s="79"/>
      <c r="D213" s="80"/>
      <c r="E213" s="79"/>
      <c r="F213" s="81"/>
      <c r="G213" s="77"/>
      <c r="H213" s="174" t="str">
        <f>IF($B213="","",IF(N($I213)&gt;=100,"Completed",IF(COUNTIF('Work report'!$V$2:$V$1500,$B213)=0,"Not started",IF(OR(LEFT(UPPER(TRIM($K213)),8)="BLOCKED:",LEFT(UPPER(TRIM($K213)),8)="WAITING:"),"Blocked",IF(N($I213)&gt;0,"In progress","Not started")))))</f>
        <v/>
      </c>
      <c r="I213" s="175" t="str">
        <f t="array" ref="I213">IF($B213="","",IFERROR(LOOKUP(2,1/('Work report'!$V$2:$V$1500=$B213),'Work report'!$J$2:$J$1500)*100,0))</f>
        <v/>
      </c>
      <c r="J213" s="176" t="str">
        <f t="array" ref="J213">IF($B213="","",IFERROR(LOOKUP(2,1/('Work report'!$V$2:$V$1500=$B213),'Work report'!$A$2:$A$1500),""))</f>
        <v/>
      </c>
      <c r="K213" s="177" t="str">
        <f t="array" ref="K213">IF($B213="","",IFERROR(LOOKUP(2,1/('Work report'!$V$2:$V$1500=$B213),'Work report'!$P$2:$P$1500),""))</f>
        <v/>
      </c>
      <c r="L213" s="178" t="str">
        <f>IF($B213="","",SUMIFS('Work report'!$G$2:$G$1500,'Work report'!$V$2:$V$1500,$B213))</f>
        <v/>
      </c>
      <c r="M213" s="176" t="str">
        <f t="shared" si="10"/>
        <v/>
      </c>
      <c r="N213" s="174" t="str">
        <f t="shared" ca="1" si="11"/>
        <v/>
      </c>
      <c r="O213" s="78">
        <v>212</v>
      </c>
      <c r="P213" s="78" t="str">
        <f>IF(AND($B213&lt;&gt;"",$H213&lt;&gt;"Completed",$H213&lt;&gt;"Cancelled"),COUNTIFS($B$2:$B213,"&lt;&gt;",$H$2:$H213,"&lt;&gt;Completed",$H$2:$H213,"&lt;&gt;Cancelled"),"")</f>
        <v/>
      </c>
      <c r="Q213" s="78" t="str">
        <f>IFERROR(INDEX($B$2:$B$1500,MATCH(ROWS($Q$2:Q213),$P$2:$P$1500,0)),"")</f>
        <v/>
      </c>
    </row>
    <row r="214" spans="1:17" ht="15" customHeight="1" x14ac:dyDescent="0.25">
      <c r="A214" s="77"/>
      <c r="B214" s="174" t="str">
        <f t="shared" si="9"/>
        <v/>
      </c>
      <c r="C214" s="79"/>
      <c r="D214" s="80"/>
      <c r="E214" s="79"/>
      <c r="F214" s="81"/>
      <c r="G214" s="77"/>
      <c r="H214" s="174" t="str">
        <f>IF($B214="","",IF(N($I214)&gt;=100,"Completed",IF(COUNTIF('Work report'!$V$2:$V$1500,$B214)=0,"Not started",IF(OR(LEFT(UPPER(TRIM($K214)),8)="BLOCKED:",LEFT(UPPER(TRIM($K214)),8)="WAITING:"),"Blocked",IF(N($I214)&gt;0,"In progress","Not started")))))</f>
        <v/>
      </c>
      <c r="I214" s="175" t="str">
        <f t="array" ref="I214">IF($B214="","",IFERROR(LOOKUP(2,1/('Work report'!$V$2:$V$1500=$B214),'Work report'!$J$2:$J$1500)*100,0))</f>
        <v/>
      </c>
      <c r="J214" s="176" t="str">
        <f t="array" ref="J214">IF($B214="","",IFERROR(LOOKUP(2,1/('Work report'!$V$2:$V$1500=$B214),'Work report'!$A$2:$A$1500),""))</f>
        <v/>
      </c>
      <c r="K214" s="177" t="str">
        <f t="array" ref="K214">IF($B214="","",IFERROR(LOOKUP(2,1/('Work report'!$V$2:$V$1500=$B214),'Work report'!$P$2:$P$1500),""))</f>
        <v/>
      </c>
      <c r="L214" s="178" t="str">
        <f>IF($B214="","",SUMIFS('Work report'!$G$2:$G$1500,'Work report'!$V$2:$V$1500,$B214))</f>
        <v/>
      </c>
      <c r="M214" s="176" t="str">
        <f t="shared" si="10"/>
        <v/>
      </c>
      <c r="N214" s="174" t="str">
        <f t="shared" ca="1" si="11"/>
        <v/>
      </c>
      <c r="O214" s="78">
        <v>213</v>
      </c>
      <c r="P214" s="78" t="str">
        <f>IF(AND($B214&lt;&gt;"",$H214&lt;&gt;"Completed",$H214&lt;&gt;"Cancelled"),COUNTIFS($B$2:$B214,"&lt;&gt;",$H$2:$H214,"&lt;&gt;Completed",$H$2:$H214,"&lt;&gt;Cancelled"),"")</f>
        <v/>
      </c>
      <c r="Q214" s="78" t="str">
        <f>IFERROR(INDEX($B$2:$B$1500,MATCH(ROWS($Q$2:Q214),$P$2:$P$1500,0)),"")</f>
        <v/>
      </c>
    </row>
    <row r="215" spans="1:17" ht="15" customHeight="1" x14ac:dyDescent="0.25">
      <c r="A215" s="77"/>
      <c r="B215" s="174" t="str">
        <f t="shared" si="9"/>
        <v/>
      </c>
      <c r="C215" s="79"/>
      <c r="D215" s="80"/>
      <c r="E215" s="79"/>
      <c r="F215" s="81"/>
      <c r="G215" s="77"/>
      <c r="H215" s="174" t="str">
        <f>IF($B215="","",IF(N($I215)&gt;=100,"Completed",IF(COUNTIF('Work report'!$V$2:$V$1500,$B215)=0,"Not started",IF(OR(LEFT(UPPER(TRIM($K215)),8)="BLOCKED:",LEFT(UPPER(TRIM($K215)),8)="WAITING:"),"Blocked",IF(N($I215)&gt;0,"In progress","Not started")))))</f>
        <v/>
      </c>
      <c r="I215" s="175" t="str">
        <f t="array" ref="I215">IF($B215="","",IFERROR(LOOKUP(2,1/('Work report'!$V$2:$V$1500=$B215),'Work report'!$J$2:$J$1500)*100,0))</f>
        <v/>
      </c>
      <c r="J215" s="176" t="str">
        <f t="array" ref="J215">IF($B215="","",IFERROR(LOOKUP(2,1/('Work report'!$V$2:$V$1500=$B215),'Work report'!$A$2:$A$1500),""))</f>
        <v/>
      </c>
      <c r="K215" s="177" t="str">
        <f t="array" ref="K215">IF($B215="","",IFERROR(LOOKUP(2,1/('Work report'!$V$2:$V$1500=$B215),'Work report'!$P$2:$P$1500),""))</f>
        <v/>
      </c>
      <c r="L215" s="178" t="str">
        <f>IF($B215="","",SUMIFS('Work report'!$G$2:$G$1500,'Work report'!$V$2:$V$1500,$B215))</f>
        <v/>
      </c>
      <c r="M215" s="176" t="str">
        <f t="shared" si="10"/>
        <v/>
      </c>
      <c r="N215" s="174" t="str">
        <f t="shared" ca="1" si="11"/>
        <v/>
      </c>
      <c r="O215" s="78">
        <v>214</v>
      </c>
      <c r="P215" s="78" t="str">
        <f>IF(AND($B215&lt;&gt;"",$H215&lt;&gt;"Completed",$H215&lt;&gt;"Cancelled"),COUNTIFS($B$2:$B215,"&lt;&gt;",$H$2:$H215,"&lt;&gt;Completed",$H$2:$H215,"&lt;&gt;Cancelled"),"")</f>
        <v/>
      </c>
      <c r="Q215" s="78" t="str">
        <f>IFERROR(INDEX($B$2:$B$1500,MATCH(ROWS($Q$2:Q215),$P$2:$P$1500,0)),"")</f>
        <v/>
      </c>
    </row>
    <row r="216" spans="1:17" ht="15" customHeight="1" x14ac:dyDescent="0.25">
      <c r="A216" s="77"/>
      <c r="B216" s="174" t="str">
        <f t="shared" si="9"/>
        <v/>
      </c>
      <c r="C216" s="79"/>
      <c r="D216" s="80"/>
      <c r="E216" s="79"/>
      <c r="F216" s="81"/>
      <c r="G216" s="77"/>
      <c r="H216" s="174" t="str">
        <f>IF($B216="","",IF(N($I216)&gt;=100,"Completed",IF(COUNTIF('Work report'!$V$2:$V$1500,$B216)=0,"Not started",IF(OR(LEFT(UPPER(TRIM($K216)),8)="BLOCKED:",LEFT(UPPER(TRIM($K216)),8)="WAITING:"),"Blocked",IF(N($I216)&gt;0,"In progress","Not started")))))</f>
        <v/>
      </c>
      <c r="I216" s="175" t="str">
        <f t="array" ref="I216">IF($B216="","",IFERROR(LOOKUP(2,1/('Work report'!$V$2:$V$1500=$B216),'Work report'!$J$2:$J$1500)*100,0))</f>
        <v/>
      </c>
      <c r="J216" s="176" t="str">
        <f t="array" ref="J216">IF($B216="","",IFERROR(LOOKUP(2,1/('Work report'!$V$2:$V$1500=$B216),'Work report'!$A$2:$A$1500),""))</f>
        <v/>
      </c>
      <c r="K216" s="177" t="str">
        <f t="array" ref="K216">IF($B216="","",IFERROR(LOOKUP(2,1/('Work report'!$V$2:$V$1500=$B216),'Work report'!$P$2:$P$1500),""))</f>
        <v/>
      </c>
      <c r="L216" s="178" t="str">
        <f>IF($B216="","",SUMIFS('Work report'!$G$2:$G$1500,'Work report'!$V$2:$V$1500,$B216))</f>
        <v/>
      </c>
      <c r="M216" s="176" t="str">
        <f t="shared" si="10"/>
        <v/>
      </c>
      <c r="N216" s="174" t="str">
        <f t="shared" ca="1" si="11"/>
        <v/>
      </c>
      <c r="O216" s="78">
        <v>215</v>
      </c>
      <c r="P216" s="78" t="str">
        <f>IF(AND($B216&lt;&gt;"",$H216&lt;&gt;"Completed",$H216&lt;&gt;"Cancelled"),COUNTIFS($B$2:$B216,"&lt;&gt;",$H$2:$H216,"&lt;&gt;Completed",$H$2:$H216,"&lt;&gt;Cancelled"),"")</f>
        <v/>
      </c>
      <c r="Q216" s="78" t="str">
        <f>IFERROR(INDEX($B$2:$B$1500,MATCH(ROWS($Q$2:Q216),$P$2:$P$1500,0)),"")</f>
        <v/>
      </c>
    </row>
    <row r="217" spans="1:17" ht="15" customHeight="1" x14ac:dyDescent="0.25">
      <c r="A217" s="77"/>
      <c r="B217" s="174" t="str">
        <f t="shared" si="9"/>
        <v/>
      </c>
      <c r="C217" s="79"/>
      <c r="D217" s="80"/>
      <c r="E217" s="79"/>
      <c r="F217" s="81"/>
      <c r="G217" s="77"/>
      <c r="H217" s="174" t="str">
        <f>IF($B217="","",IF(N($I217)&gt;=100,"Completed",IF(COUNTIF('Work report'!$V$2:$V$1500,$B217)=0,"Not started",IF(OR(LEFT(UPPER(TRIM($K217)),8)="BLOCKED:",LEFT(UPPER(TRIM($K217)),8)="WAITING:"),"Blocked",IF(N($I217)&gt;0,"In progress","Not started")))))</f>
        <v/>
      </c>
      <c r="I217" s="175" t="str">
        <f t="array" ref="I217">IF($B217="","",IFERROR(LOOKUP(2,1/('Work report'!$V$2:$V$1500=$B217),'Work report'!$J$2:$J$1500)*100,0))</f>
        <v/>
      </c>
      <c r="J217" s="176" t="str">
        <f t="array" ref="J217">IF($B217="","",IFERROR(LOOKUP(2,1/('Work report'!$V$2:$V$1500=$B217),'Work report'!$A$2:$A$1500),""))</f>
        <v/>
      </c>
      <c r="K217" s="177" t="str">
        <f t="array" ref="K217">IF($B217="","",IFERROR(LOOKUP(2,1/('Work report'!$V$2:$V$1500=$B217),'Work report'!$P$2:$P$1500),""))</f>
        <v/>
      </c>
      <c r="L217" s="178" t="str">
        <f>IF($B217="","",SUMIFS('Work report'!$G$2:$G$1500,'Work report'!$V$2:$V$1500,$B217))</f>
        <v/>
      </c>
      <c r="M217" s="176" t="str">
        <f t="shared" si="10"/>
        <v/>
      </c>
      <c r="N217" s="174" t="str">
        <f t="shared" ca="1" si="11"/>
        <v/>
      </c>
      <c r="O217" s="78">
        <v>216</v>
      </c>
      <c r="P217" s="78" t="str">
        <f>IF(AND($B217&lt;&gt;"",$H217&lt;&gt;"Completed",$H217&lt;&gt;"Cancelled"),COUNTIFS($B$2:$B217,"&lt;&gt;",$H$2:$H217,"&lt;&gt;Completed",$H$2:$H217,"&lt;&gt;Cancelled"),"")</f>
        <v/>
      </c>
      <c r="Q217" s="78" t="str">
        <f>IFERROR(INDEX($B$2:$B$1500,MATCH(ROWS($Q$2:Q217),$P$2:$P$1500,0)),"")</f>
        <v/>
      </c>
    </row>
    <row r="218" spans="1:17" ht="15" customHeight="1" x14ac:dyDescent="0.25">
      <c r="A218" s="77"/>
      <c r="B218" s="174" t="str">
        <f t="shared" si="9"/>
        <v/>
      </c>
      <c r="C218" s="79"/>
      <c r="D218" s="80"/>
      <c r="E218" s="79"/>
      <c r="F218" s="81"/>
      <c r="G218" s="77"/>
      <c r="H218" s="174" t="str">
        <f>IF($B218="","",IF(N($I218)&gt;=100,"Completed",IF(COUNTIF('Work report'!$V$2:$V$1500,$B218)=0,"Not started",IF(OR(LEFT(UPPER(TRIM($K218)),8)="BLOCKED:",LEFT(UPPER(TRIM($K218)),8)="WAITING:"),"Blocked",IF(N($I218)&gt;0,"In progress","Not started")))))</f>
        <v/>
      </c>
      <c r="I218" s="175" t="str">
        <f t="array" ref="I218">IF($B218="","",IFERROR(LOOKUP(2,1/('Work report'!$V$2:$V$1500=$B218),'Work report'!$J$2:$J$1500)*100,0))</f>
        <v/>
      </c>
      <c r="J218" s="176" t="str">
        <f t="array" ref="J218">IF($B218="","",IFERROR(LOOKUP(2,1/('Work report'!$V$2:$V$1500=$B218),'Work report'!$A$2:$A$1500),""))</f>
        <v/>
      </c>
      <c r="K218" s="177" t="str">
        <f t="array" ref="K218">IF($B218="","",IFERROR(LOOKUP(2,1/('Work report'!$V$2:$V$1500=$B218),'Work report'!$P$2:$P$1500),""))</f>
        <v/>
      </c>
      <c r="L218" s="178" t="str">
        <f>IF($B218="","",SUMIFS('Work report'!$G$2:$G$1500,'Work report'!$V$2:$V$1500,$B218))</f>
        <v/>
      </c>
      <c r="M218" s="176" t="str">
        <f t="shared" si="10"/>
        <v/>
      </c>
      <c r="N218" s="174" t="str">
        <f t="shared" ca="1" si="11"/>
        <v/>
      </c>
      <c r="O218" s="78">
        <v>217</v>
      </c>
      <c r="P218" s="78" t="str">
        <f>IF(AND($B218&lt;&gt;"",$H218&lt;&gt;"Completed",$H218&lt;&gt;"Cancelled"),COUNTIFS($B$2:$B218,"&lt;&gt;",$H$2:$H218,"&lt;&gt;Completed",$H$2:$H218,"&lt;&gt;Cancelled"),"")</f>
        <v/>
      </c>
      <c r="Q218" s="78" t="str">
        <f>IFERROR(INDEX($B$2:$B$1500,MATCH(ROWS($Q$2:Q218),$P$2:$P$1500,0)),"")</f>
        <v/>
      </c>
    </row>
    <row r="219" spans="1:17" ht="15" customHeight="1" x14ac:dyDescent="0.25">
      <c r="A219" s="77"/>
      <c r="B219" s="174" t="str">
        <f t="shared" si="9"/>
        <v/>
      </c>
      <c r="C219" s="79"/>
      <c r="D219" s="80"/>
      <c r="E219" s="79"/>
      <c r="F219" s="81"/>
      <c r="G219" s="77"/>
      <c r="H219" s="174" t="str">
        <f>IF($B219="","",IF(N($I219)&gt;=100,"Completed",IF(COUNTIF('Work report'!$V$2:$V$1500,$B219)=0,"Not started",IF(OR(LEFT(UPPER(TRIM($K219)),8)="BLOCKED:",LEFT(UPPER(TRIM($K219)),8)="WAITING:"),"Blocked",IF(N($I219)&gt;0,"In progress","Not started")))))</f>
        <v/>
      </c>
      <c r="I219" s="175" t="str">
        <f t="array" ref="I219">IF($B219="","",IFERROR(LOOKUP(2,1/('Work report'!$V$2:$V$1500=$B219),'Work report'!$J$2:$J$1500)*100,0))</f>
        <v/>
      </c>
      <c r="J219" s="176" t="str">
        <f t="array" ref="J219">IF($B219="","",IFERROR(LOOKUP(2,1/('Work report'!$V$2:$V$1500=$B219),'Work report'!$A$2:$A$1500),""))</f>
        <v/>
      </c>
      <c r="K219" s="177" t="str">
        <f t="array" ref="K219">IF($B219="","",IFERROR(LOOKUP(2,1/('Work report'!$V$2:$V$1500=$B219),'Work report'!$P$2:$P$1500),""))</f>
        <v/>
      </c>
      <c r="L219" s="178" t="str">
        <f>IF($B219="","",SUMIFS('Work report'!$G$2:$G$1500,'Work report'!$V$2:$V$1500,$B219))</f>
        <v/>
      </c>
      <c r="M219" s="176" t="str">
        <f t="shared" si="10"/>
        <v/>
      </c>
      <c r="N219" s="174" t="str">
        <f t="shared" ca="1" si="11"/>
        <v/>
      </c>
      <c r="O219" s="78">
        <v>218</v>
      </c>
      <c r="P219" s="78" t="str">
        <f>IF(AND($B219&lt;&gt;"",$H219&lt;&gt;"Completed",$H219&lt;&gt;"Cancelled"),COUNTIFS($B$2:$B219,"&lt;&gt;",$H$2:$H219,"&lt;&gt;Completed",$H$2:$H219,"&lt;&gt;Cancelled"),"")</f>
        <v/>
      </c>
      <c r="Q219" s="78" t="str">
        <f>IFERROR(INDEX($B$2:$B$1500,MATCH(ROWS($Q$2:Q219),$P$2:$P$1500,0)),"")</f>
        <v/>
      </c>
    </row>
    <row r="220" spans="1:17" ht="15" customHeight="1" x14ac:dyDescent="0.25">
      <c r="A220" s="77"/>
      <c r="B220" s="174" t="str">
        <f t="shared" si="9"/>
        <v/>
      </c>
      <c r="C220" s="79"/>
      <c r="D220" s="80"/>
      <c r="E220" s="79"/>
      <c r="F220" s="81"/>
      <c r="G220" s="77"/>
      <c r="H220" s="174" t="str">
        <f>IF($B220="","",IF(N($I220)&gt;=100,"Completed",IF(COUNTIF('Work report'!$V$2:$V$1500,$B220)=0,"Not started",IF(OR(LEFT(UPPER(TRIM($K220)),8)="BLOCKED:",LEFT(UPPER(TRIM($K220)),8)="WAITING:"),"Blocked",IF(N($I220)&gt;0,"In progress","Not started")))))</f>
        <v/>
      </c>
      <c r="I220" s="175" t="str">
        <f t="array" ref="I220">IF($B220="","",IFERROR(LOOKUP(2,1/('Work report'!$V$2:$V$1500=$B220),'Work report'!$J$2:$J$1500)*100,0))</f>
        <v/>
      </c>
      <c r="J220" s="176" t="str">
        <f t="array" ref="J220">IF($B220="","",IFERROR(LOOKUP(2,1/('Work report'!$V$2:$V$1500=$B220),'Work report'!$A$2:$A$1500),""))</f>
        <v/>
      </c>
      <c r="K220" s="177" t="str">
        <f t="array" ref="K220">IF($B220="","",IFERROR(LOOKUP(2,1/('Work report'!$V$2:$V$1500=$B220),'Work report'!$P$2:$P$1500),""))</f>
        <v/>
      </c>
      <c r="L220" s="178" t="str">
        <f>IF($B220="","",SUMIFS('Work report'!$G$2:$G$1500,'Work report'!$V$2:$V$1500,$B220))</f>
        <v/>
      </c>
      <c r="M220" s="176" t="str">
        <f t="shared" si="10"/>
        <v/>
      </c>
      <c r="N220" s="174" t="str">
        <f t="shared" ca="1" si="11"/>
        <v/>
      </c>
      <c r="O220" s="78">
        <v>219</v>
      </c>
      <c r="P220" s="78" t="str">
        <f>IF(AND($B220&lt;&gt;"",$H220&lt;&gt;"Completed",$H220&lt;&gt;"Cancelled"),COUNTIFS($B$2:$B220,"&lt;&gt;",$H$2:$H220,"&lt;&gt;Completed",$H$2:$H220,"&lt;&gt;Cancelled"),"")</f>
        <v/>
      </c>
      <c r="Q220" s="78" t="str">
        <f>IFERROR(INDEX($B$2:$B$1500,MATCH(ROWS($Q$2:Q220),$P$2:$P$1500,0)),"")</f>
        <v/>
      </c>
    </row>
    <row r="221" spans="1:17" ht="15" customHeight="1" x14ac:dyDescent="0.25">
      <c r="A221" s="77"/>
      <c r="B221" s="174" t="str">
        <f t="shared" si="9"/>
        <v/>
      </c>
      <c r="C221" s="79"/>
      <c r="D221" s="80"/>
      <c r="E221" s="79"/>
      <c r="F221" s="81"/>
      <c r="G221" s="77"/>
      <c r="H221" s="174" t="str">
        <f>IF($B221="","",IF(N($I221)&gt;=100,"Completed",IF(COUNTIF('Work report'!$V$2:$V$1500,$B221)=0,"Not started",IF(OR(LEFT(UPPER(TRIM($K221)),8)="BLOCKED:",LEFT(UPPER(TRIM($K221)),8)="WAITING:"),"Blocked",IF(N($I221)&gt;0,"In progress","Not started")))))</f>
        <v/>
      </c>
      <c r="I221" s="175" t="str">
        <f t="array" ref="I221">IF($B221="","",IFERROR(LOOKUP(2,1/('Work report'!$V$2:$V$1500=$B221),'Work report'!$J$2:$J$1500)*100,0))</f>
        <v/>
      </c>
      <c r="J221" s="176" t="str">
        <f t="array" ref="J221">IF($B221="","",IFERROR(LOOKUP(2,1/('Work report'!$V$2:$V$1500=$B221),'Work report'!$A$2:$A$1500),""))</f>
        <v/>
      </c>
      <c r="K221" s="177" t="str">
        <f t="array" ref="K221">IF($B221="","",IFERROR(LOOKUP(2,1/('Work report'!$V$2:$V$1500=$B221),'Work report'!$P$2:$P$1500),""))</f>
        <v/>
      </c>
      <c r="L221" s="178" t="str">
        <f>IF($B221="","",SUMIFS('Work report'!$G$2:$G$1500,'Work report'!$V$2:$V$1500,$B221))</f>
        <v/>
      </c>
      <c r="M221" s="176" t="str">
        <f t="shared" si="10"/>
        <v/>
      </c>
      <c r="N221" s="174" t="str">
        <f t="shared" ca="1" si="11"/>
        <v/>
      </c>
      <c r="O221" s="78">
        <v>220</v>
      </c>
      <c r="P221" s="78" t="str">
        <f>IF(AND($B221&lt;&gt;"",$H221&lt;&gt;"Completed",$H221&lt;&gt;"Cancelled"),COUNTIFS($B$2:$B221,"&lt;&gt;",$H$2:$H221,"&lt;&gt;Completed",$H$2:$H221,"&lt;&gt;Cancelled"),"")</f>
        <v/>
      </c>
      <c r="Q221" s="78" t="str">
        <f>IFERROR(INDEX($B$2:$B$1500,MATCH(ROWS($Q$2:Q221),$P$2:$P$1500,0)),"")</f>
        <v/>
      </c>
    </row>
    <row r="222" spans="1:17" ht="15" customHeight="1" x14ac:dyDescent="0.25">
      <c r="A222" s="77"/>
      <c r="B222" s="174" t="str">
        <f t="shared" si="9"/>
        <v/>
      </c>
      <c r="C222" s="79"/>
      <c r="D222" s="80"/>
      <c r="E222" s="79"/>
      <c r="F222" s="81"/>
      <c r="G222" s="77"/>
      <c r="H222" s="174" t="str">
        <f>IF($B222="","",IF(N($I222)&gt;=100,"Completed",IF(COUNTIF('Work report'!$V$2:$V$1500,$B222)=0,"Not started",IF(OR(LEFT(UPPER(TRIM($K222)),8)="BLOCKED:",LEFT(UPPER(TRIM($K222)),8)="WAITING:"),"Blocked",IF(N($I222)&gt;0,"In progress","Not started")))))</f>
        <v/>
      </c>
      <c r="I222" s="175" t="str">
        <f t="array" ref="I222">IF($B222="","",IFERROR(LOOKUP(2,1/('Work report'!$V$2:$V$1500=$B222),'Work report'!$J$2:$J$1500)*100,0))</f>
        <v/>
      </c>
      <c r="J222" s="176" t="str">
        <f t="array" ref="J222">IF($B222="","",IFERROR(LOOKUP(2,1/('Work report'!$V$2:$V$1500=$B222),'Work report'!$A$2:$A$1500),""))</f>
        <v/>
      </c>
      <c r="K222" s="177" t="str">
        <f t="array" ref="K222">IF($B222="","",IFERROR(LOOKUP(2,1/('Work report'!$V$2:$V$1500=$B222),'Work report'!$P$2:$P$1500),""))</f>
        <v/>
      </c>
      <c r="L222" s="178" t="str">
        <f>IF($B222="","",SUMIFS('Work report'!$G$2:$G$1500,'Work report'!$V$2:$V$1500,$B222))</f>
        <v/>
      </c>
      <c r="M222" s="176" t="str">
        <f t="shared" si="10"/>
        <v/>
      </c>
      <c r="N222" s="174" t="str">
        <f t="shared" ca="1" si="11"/>
        <v/>
      </c>
      <c r="O222" s="78">
        <v>221</v>
      </c>
      <c r="P222" s="78" t="str">
        <f>IF(AND($B222&lt;&gt;"",$H222&lt;&gt;"Completed",$H222&lt;&gt;"Cancelled"),COUNTIFS($B$2:$B222,"&lt;&gt;",$H$2:$H222,"&lt;&gt;Completed",$H$2:$H222,"&lt;&gt;Cancelled"),"")</f>
        <v/>
      </c>
      <c r="Q222" s="78" t="str">
        <f>IFERROR(INDEX($B$2:$B$1500,MATCH(ROWS($Q$2:Q222),$P$2:$P$1500,0)),"")</f>
        <v/>
      </c>
    </row>
    <row r="223" spans="1:17" ht="15" customHeight="1" x14ac:dyDescent="0.25">
      <c r="A223" s="77"/>
      <c r="B223" s="174" t="str">
        <f t="shared" si="9"/>
        <v/>
      </c>
      <c r="C223" s="79"/>
      <c r="D223" s="80"/>
      <c r="E223" s="79"/>
      <c r="F223" s="81"/>
      <c r="G223" s="77"/>
      <c r="H223" s="174" t="str">
        <f>IF($B223="","",IF(N($I223)&gt;=100,"Completed",IF(COUNTIF('Work report'!$V$2:$V$1500,$B223)=0,"Not started",IF(OR(LEFT(UPPER(TRIM($K223)),8)="BLOCKED:",LEFT(UPPER(TRIM($K223)),8)="WAITING:"),"Blocked",IF(N($I223)&gt;0,"In progress","Not started")))))</f>
        <v/>
      </c>
      <c r="I223" s="175" t="str">
        <f t="array" ref="I223">IF($B223="","",IFERROR(LOOKUP(2,1/('Work report'!$V$2:$V$1500=$B223),'Work report'!$J$2:$J$1500)*100,0))</f>
        <v/>
      </c>
      <c r="J223" s="176" t="str">
        <f t="array" ref="J223">IF($B223="","",IFERROR(LOOKUP(2,1/('Work report'!$V$2:$V$1500=$B223),'Work report'!$A$2:$A$1500),""))</f>
        <v/>
      </c>
      <c r="K223" s="177" t="str">
        <f t="array" ref="K223">IF($B223="","",IFERROR(LOOKUP(2,1/('Work report'!$V$2:$V$1500=$B223),'Work report'!$P$2:$P$1500),""))</f>
        <v/>
      </c>
      <c r="L223" s="178" t="str">
        <f>IF($B223="","",SUMIFS('Work report'!$G$2:$G$1500,'Work report'!$V$2:$V$1500,$B223))</f>
        <v/>
      </c>
      <c r="M223" s="176" t="str">
        <f t="shared" si="10"/>
        <v/>
      </c>
      <c r="N223" s="174" t="str">
        <f t="shared" ca="1" si="11"/>
        <v/>
      </c>
      <c r="O223" s="78">
        <v>222</v>
      </c>
      <c r="P223" s="78" t="str">
        <f>IF(AND($B223&lt;&gt;"",$H223&lt;&gt;"Completed",$H223&lt;&gt;"Cancelled"),COUNTIFS($B$2:$B223,"&lt;&gt;",$H$2:$H223,"&lt;&gt;Completed",$H$2:$H223,"&lt;&gt;Cancelled"),"")</f>
        <v/>
      </c>
      <c r="Q223" s="78" t="str">
        <f>IFERROR(INDEX($B$2:$B$1500,MATCH(ROWS($Q$2:Q223),$P$2:$P$1500,0)),"")</f>
        <v/>
      </c>
    </row>
    <row r="224" spans="1:17" ht="15" customHeight="1" x14ac:dyDescent="0.25">
      <c r="A224" s="77"/>
      <c r="B224" s="174" t="str">
        <f t="shared" si="9"/>
        <v/>
      </c>
      <c r="C224" s="79"/>
      <c r="D224" s="80"/>
      <c r="E224" s="79"/>
      <c r="F224" s="81"/>
      <c r="G224" s="77"/>
      <c r="H224" s="174" t="str">
        <f>IF($B224="","",IF(N($I224)&gt;=100,"Completed",IF(COUNTIF('Work report'!$V$2:$V$1500,$B224)=0,"Not started",IF(OR(LEFT(UPPER(TRIM($K224)),8)="BLOCKED:",LEFT(UPPER(TRIM($K224)),8)="WAITING:"),"Blocked",IF(N($I224)&gt;0,"In progress","Not started")))))</f>
        <v/>
      </c>
      <c r="I224" s="175" t="str">
        <f t="array" ref="I224">IF($B224="","",IFERROR(LOOKUP(2,1/('Work report'!$V$2:$V$1500=$B224),'Work report'!$J$2:$J$1500)*100,0))</f>
        <v/>
      </c>
      <c r="J224" s="176" t="str">
        <f t="array" ref="J224">IF($B224="","",IFERROR(LOOKUP(2,1/('Work report'!$V$2:$V$1500=$B224),'Work report'!$A$2:$A$1500),""))</f>
        <v/>
      </c>
      <c r="K224" s="177" t="str">
        <f t="array" ref="K224">IF($B224="","",IFERROR(LOOKUP(2,1/('Work report'!$V$2:$V$1500=$B224),'Work report'!$P$2:$P$1500),""))</f>
        <v/>
      </c>
      <c r="L224" s="178" t="str">
        <f>IF($B224="","",SUMIFS('Work report'!$G$2:$G$1500,'Work report'!$V$2:$V$1500,$B224))</f>
        <v/>
      </c>
      <c r="M224" s="176" t="str">
        <f t="shared" si="10"/>
        <v/>
      </c>
      <c r="N224" s="174" t="str">
        <f t="shared" ca="1" si="11"/>
        <v/>
      </c>
      <c r="O224" s="78">
        <v>223</v>
      </c>
      <c r="P224" s="78" t="str">
        <f>IF(AND($B224&lt;&gt;"",$H224&lt;&gt;"Completed",$H224&lt;&gt;"Cancelled"),COUNTIFS($B$2:$B224,"&lt;&gt;",$H$2:$H224,"&lt;&gt;Completed",$H$2:$H224,"&lt;&gt;Cancelled"),"")</f>
        <v/>
      </c>
      <c r="Q224" s="78" t="str">
        <f>IFERROR(INDEX($B$2:$B$1500,MATCH(ROWS($Q$2:Q224),$P$2:$P$1500,0)),"")</f>
        <v/>
      </c>
    </row>
    <row r="225" spans="1:17" ht="15" customHeight="1" x14ac:dyDescent="0.25">
      <c r="A225" s="77"/>
      <c r="B225" s="174" t="str">
        <f t="shared" si="9"/>
        <v/>
      </c>
      <c r="C225" s="79"/>
      <c r="D225" s="80"/>
      <c r="E225" s="79"/>
      <c r="F225" s="81"/>
      <c r="G225" s="77"/>
      <c r="H225" s="174" t="str">
        <f>IF($B225="","",IF(N($I225)&gt;=100,"Completed",IF(COUNTIF('Work report'!$V$2:$V$1500,$B225)=0,"Not started",IF(OR(LEFT(UPPER(TRIM($K225)),8)="BLOCKED:",LEFT(UPPER(TRIM($K225)),8)="WAITING:"),"Blocked",IF(N($I225)&gt;0,"In progress","Not started")))))</f>
        <v/>
      </c>
      <c r="I225" s="175" t="str">
        <f t="array" ref="I225">IF($B225="","",IFERROR(LOOKUP(2,1/('Work report'!$V$2:$V$1500=$B225),'Work report'!$J$2:$J$1500)*100,0))</f>
        <v/>
      </c>
      <c r="J225" s="176" t="str">
        <f t="array" ref="J225">IF($B225="","",IFERROR(LOOKUP(2,1/('Work report'!$V$2:$V$1500=$B225),'Work report'!$A$2:$A$1500),""))</f>
        <v/>
      </c>
      <c r="K225" s="177" t="str">
        <f t="array" ref="K225">IF($B225="","",IFERROR(LOOKUP(2,1/('Work report'!$V$2:$V$1500=$B225),'Work report'!$P$2:$P$1500),""))</f>
        <v/>
      </c>
      <c r="L225" s="178" t="str">
        <f>IF($B225="","",SUMIFS('Work report'!$G$2:$G$1500,'Work report'!$V$2:$V$1500,$B225))</f>
        <v/>
      </c>
      <c r="M225" s="176" t="str">
        <f t="shared" si="10"/>
        <v/>
      </c>
      <c r="N225" s="174" t="str">
        <f t="shared" ca="1" si="11"/>
        <v/>
      </c>
      <c r="O225" s="78">
        <v>224</v>
      </c>
      <c r="P225" s="78" t="str">
        <f>IF(AND($B225&lt;&gt;"",$H225&lt;&gt;"Completed",$H225&lt;&gt;"Cancelled"),COUNTIFS($B$2:$B225,"&lt;&gt;",$H$2:$H225,"&lt;&gt;Completed",$H$2:$H225,"&lt;&gt;Cancelled"),"")</f>
        <v/>
      </c>
      <c r="Q225" s="78" t="str">
        <f>IFERROR(INDEX($B$2:$B$1500,MATCH(ROWS($Q$2:Q225),$P$2:$P$1500,0)),"")</f>
        <v/>
      </c>
    </row>
    <row r="226" spans="1:17" ht="15" customHeight="1" x14ac:dyDescent="0.25">
      <c r="A226" s="77"/>
      <c r="B226" s="174" t="str">
        <f t="shared" si="9"/>
        <v/>
      </c>
      <c r="C226" s="79"/>
      <c r="D226" s="80"/>
      <c r="E226" s="79"/>
      <c r="F226" s="81"/>
      <c r="G226" s="77"/>
      <c r="H226" s="174" t="str">
        <f>IF($B226="","",IF(N($I226)&gt;=100,"Completed",IF(COUNTIF('Work report'!$V$2:$V$1500,$B226)=0,"Not started",IF(OR(LEFT(UPPER(TRIM($K226)),8)="BLOCKED:",LEFT(UPPER(TRIM($K226)),8)="WAITING:"),"Blocked",IF(N($I226)&gt;0,"In progress","Not started")))))</f>
        <v/>
      </c>
      <c r="I226" s="175" t="str">
        <f t="array" ref="I226">IF($B226="","",IFERROR(LOOKUP(2,1/('Work report'!$V$2:$V$1500=$B226),'Work report'!$J$2:$J$1500)*100,0))</f>
        <v/>
      </c>
      <c r="J226" s="176" t="str">
        <f t="array" ref="J226">IF($B226="","",IFERROR(LOOKUP(2,1/('Work report'!$V$2:$V$1500=$B226),'Work report'!$A$2:$A$1500),""))</f>
        <v/>
      </c>
      <c r="K226" s="177" t="str">
        <f t="array" ref="K226">IF($B226="","",IFERROR(LOOKUP(2,1/('Work report'!$V$2:$V$1500=$B226),'Work report'!$P$2:$P$1500),""))</f>
        <v/>
      </c>
      <c r="L226" s="178" t="str">
        <f>IF($B226="","",SUMIFS('Work report'!$G$2:$G$1500,'Work report'!$V$2:$V$1500,$B226))</f>
        <v/>
      </c>
      <c r="M226" s="176" t="str">
        <f t="shared" si="10"/>
        <v/>
      </c>
      <c r="N226" s="174" t="str">
        <f t="shared" ca="1" si="11"/>
        <v/>
      </c>
      <c r="O226" s="78">
        <v>225</v>
      </c>
      <c r="P226" s="78" t="str">
        <f>IF(AND($B226&lt;&gt;"",$H226&lt;&gt;"Completed",$H226&lt;&gt;"Cancelled"),COUNTIFS($B$2:$B226,"&lt;&gt;",$H$2:$H226,"&lt;&gt;Completed",$H$2:$H226,"&lt;&gt;Cancelled"),"")</f>
        <v/>
      </c>
      <c r="Q226" s="78" t="str">
        <f>IFERROR(INDEX($B$2:$B$1500,MATCH(ROWS($Q$2:Q226),$P$2:$P$1500,0)),"")</f>
        <v/>
      </c>
    </row>
    <row r="227" spans="1:17" ht="15" customHeight="1" x14ac:dyDescent="0.25">
      <c r="A227" s="77"/>
      <c r="B227" s="174" t="str">
        <f t="shared" si="9"/>
        <v/>
      </c>
      <c r="C227" s="79"/>
      <c r="D227" s="80"/>
      <c r="E227" s="79"/>
      <c r="F227" s="81"/>
      <c r="G227" s="77"/>
      <c r="H227" s="174" t="str">
        <f>IF($B227="","",IF(N($I227)&gt;=100,"Completed",IF(COUNTIF('Work report'!$V$2:$V$1500,$B227)=0,"Not started",IF(OR(LEFT(UPPER(TRIM($K227)),8)="BLOCKED:",LEFT(UPPER(TRIM($K227)),8)="WAITING:"),"Blocked",IF(N($I227)&gt;0,"In progress","Not started")))))</f>
        <v/>
      </c>
      <c r="I227" s="175" t="str">
        <f t="array" ref="I227">IF($B227="","",IFERROR(LOOKUP(2,1/('Work report'!$V$2:$V$1500=$B227),'Work report'!$J$2:$J$1500)*100,0))</f>
        <v/>
      </c>
      <c r="J227" s="176" t="str">
        <f t="array" ref="J227">IF($B227="","",IFERROR(LOOKUP(2,1/('Work report'!$V$2:$V$1500=$B227),'Work report'!$A$2:$A$1500),""))</f>
        <v/>
      </c>
      <c r="K227" s="177" t="str">
        <f t="array" ref="K227">IF($B227="","",IFERROR(LOOKUP(2,1/('Work report'!$V$2:$V$1500=$B227),'Work report'!$P$2:$P$1500),""))</f>
        <v/>
      </c>
      <c r="L227" s="178" t="str">
        <f>IF($B227="","",SUMIFS('Work report'!$G$2:$G$1500,'Work report'!$V$2:$V$1500,$B227))</f>
        <v/>
      </c>
      <c r="M227" s="176" t="str">
        <f t="shared" si="10"/>
        <v/>
      </c>
      <c r="N227" s="174" t="str">
        <f t="shared" ca="1" si="11"/>
        <v/>
      </c>
      <c r="O227" s="78">
        <v>226</v>
      </c>
      <c r="P227" s="78" t="str">
        <f>IF(AND($B227&lt;&gt;"",$H227&lt;&gt;"Completed",$H227&lt;&gt;"Cancelled"),COUNTIFS($B$2:$B227,"&lt;&gt;",$H$2:$H227,"&lt;&gt;Completed",$H$2:$H227,"&lt;&gt;Cancelled"),"")</f>
        <v/>
      </c>
      <c r="Q227" s="78" t="str">
        <f>IFERROR(INDEX($B$2:$B$1500,MATCH(ROWS($Q$2:Q227),$P$2:$P$1500,0)),"")</f>
        <v/>
      </c>
    </row>
    <row r="228" spans="1:17" ht="15" customHeight="1" x14ac:dyDescent="0.25">
      <c r="A228" s="77"/>
      <c r="B228" s="174" t="str">
        <f t="shared" si="9"/>
        <v/>
      </c>
      <c r="C228" s="79"/>
      <c r="D228" s="80"/>
      <c r="E228" s="79"/>
      <c r="F228" s="81"/>
      <c r="G228" s="77"/>
      <c r="H228" s="174" t="str">
        <f>IF($B228="","",IF(N($I228)&gt;=100,"Completed",IF(COUNTIF('Work report'!$V$2:$V$1500,$B228)=0,"Not started",IF(OR(LEFT(UPPER(TRIM($K228)),8)="BLOCKED:",LEFT(UPPER(TRIM($K228)),8)="WAITING:"),"Blocked",IF(N($I228)&gt;0,"In progress","Not started")))))</f>
        <v/>
      </c>
      <c r="I228" s="175" t="str">
        <f t="array" ref="I228">IF($B228="","",IFERROR(LOOKUP(2,1/('Work report'!$V$2:$V$1500=$B228),'Work report'!$J$2:$J$1500)*100,0))</f>
        <v/>
      </c>
      <c r="J228" s="176" t="str">
        <f t="array" ref="J228">IF($B228="","",IFERROR(LOOKUP(2,1/('Work report'!$V$2:$V$1500=$B228),'Work report'!$A$2:$A$1500),""))</f>
        <v/>
      </c>
      <c r="K228" s="177" t="str">
        <f t="array" ref="K228">IF($B228="","",IFERROR(LOOKUP(2,1/('Work report'!$V$2:$V$1500=$B228),'Work report'!$P$2:$P$1500),""))</f>
        <v/>
      </c>
      <c r="L228" s="178" t="str">
        <f>IF($B228="","",SUMIFS('Work report'!$G$2:$G$1500,'Work report'!$V$2:$V$1500,$B228))</f>
        <v/>
      </c>
      <c r="M228" s="176" t="str">
        <f t="shared" si="10"/>
        <v/>
      </c>
      <c r="N228" s="174" t="str">
        <f t="shared" ca="1" si="11"/>
        <v/>
      </c>
      <c r="O228" s="78">
        <v>227</v>
      </c>
      <c r="P228" s="78" t="str">
        <f>IF(AND($B228&lt;&gt;"",$H228&lt;&gt;"Completed",$H228&lt;&gt;"Cancelled"),COUNTIFS($B$2:$B228,"&lt;&gt;",$H$2:$H228,"&lt;&gt;Completed",$H$2:$H228,"&lt;&gt;Cancelled"),"")</f>
        <v/>
      </c>
      <c r="Q228" s="78" t="str">
        <f>IFERROR(INDEX($B$2:$B$1500,MATCH(ROWS($Q$2:Q228),$P$2:$P$1500,0)),"")</f>
        <v/>
      </c>
    </row>
    <row r="229" spans="1:17" ht="15" customHeight="1" x14ac:dyDescent="0.25">
      <c r="A229" s="77"/>
      <c r="B229" s="174" t="str">
        <f t="shared" si="9"/>
        <v/>
      </c>
      <c r="C229" s="79"/>
      <c r="D229" s="80"/>
      <c r="E229" s="79"/>
      <c r="F229" s="81"/>
      <c r="G229" s="77"/>
      <c r="H229" s="174" t="str">
        <f>IF($B229="","",IF(N($I229)&gt;=100,"Completed",IF(COUNTIF('Work report'!$V$2:$V$1500,$B229)=0,"Not started",IF(OR(LEFT(UPPER(TRIM($K229)),8)="BLOCKED:",LEFT(UPPER(TRIM($K229)),8)="WAITING:"),"Blocked",IF(N($I229)&gt;0,"In progress","Not started")))))</f>
        <v/>
      </c>
      <c r="I229" s="175" t="str">
        <f t="array" ref="I229">IF($B229="","",IFERROR(LOOKUP(2,1/('Work report'!$V$2:$V$1500=$B229),'Work report'!$J$2:$J$1500)*100,0))</f>
        <v/>
      </c>
      <c r="J229" s="176" t="str">
        <f t="array" ref="J229">IF($B229="","",IFERROR(LOOKUP(2,1/('Work report'!$V$2:$V$1500=$B229),'Work report'!$A$2:$A$1500),""))</f>
        <v/>
      </c>
      <c r="K229" s="177" t="str">
        <f t="array" ref="K229">IF($B229="","",IFERROR(LOOKUP(2,1/('Work report'!$V$2:$V$1500=$B229),'Work report'!$P$2:$P$1500),""))</f>
        <v/>
      </c>
      <c r="L229" s="178" t="str">
        <f>IF($B229="","",SUMIFS('Work report'!$G$2:$G$1500,'Work report'!$V$2:$V$1500,$B229))</f>
        <v/>
      </c>
      <c r="M229" s="176" t="str">
        <f t="shared" si="10"/>
        <v/>
      </c>
      <c r="N229" s="174" t="str">
        <f t="shared" ca="1" si="11"/>
        <v/>
      </c>
      <c r="O229" s="78">
        <v>228</v>
      </c>
      <c r="P229" s="78" t="str">
        <f>IF(AND($B229&lt;&gt;"",$H229&lt;&gt;"Completed",$H229&lt;&gt;"Cancelled"),COUNTIFS($B$2:$B229,"&lt;&gt;",$H$2:$H229,"&lt;&gt;Completed",$H$2:$H229,"&lt;&gt;Cancelled"),"")</f>
        <v/>
      </c>
      <c r="Q229" s="78" t="str">
        <f>IFERROR(INDEX($B$2:$B$1500,MATCH(ROWS($Q$2:Q229),$P$2:$P$1500,0)),"")</f>
        <v/>
      </c>
    </row>
    <row r="230" spans="1:17" ht="15" customHeight="1" x14ac:dyDescent="0.25">
      <c r="A230" s="77"/>
      <c r="B230" s="174" t="str">
        <f t="shared" si="9"/>
        <v/>
      </c>
      <c r="C230" s="79"/>
      <c r="D230" s="80"/>
      <c r="E230" s="79"/>
      <c r="F230" s="81"/>
      <c r="G230" s="77"/>
      <c r="H230" s="174" t="str">
        <f>IF($B230="","",IF(N($I230)&gt;=100,"Completed",IF(COUNTIF('Work report'!$V$2:$V$1500,$B230)=0,"Not started",IF(OR(LEFT(UPPER(TRIM($K230)),8)="BLOCKED:",LEFT(UPPER(TRIM($K230)),8)="WAITING:"),"Blocked",IF(N($I230)&gt;0,"In progress","Not started")))))</f>
        <v/>
      </c>
      <c r="I230" s="175" t="str">
        <f t="array" ref="I230">IF($B230="","",IFERROR(LOOKUP(2,1/('Work report'!$V$2:$V$1500=$B230),'Work report'!$J$2:$J$1500)*100,0))</f>
        <v/>
      </c>
      <c r="J230" s="176" t="str">
        <f t="array" ref="J230">IF($B230="","",IFERROR(LOOKUP(2,1/('Work report'!$V$2:$V$1500=$B230),'Work report'!$A$2:$A$1500),""))</f>
        <v/>
      </c>
      <c r="K230" s="177" t="str">
        <f t="array" ref="K230">IF($B230="","",IFERROR(LOOKUP(2,1/('Work report'!$V$2:$V$1500=$B230),'Work report'!$P$2:$P$1500),""))</f>
        <v/>
      </c>
      <c r="L230" s="178" t="str">
        <f>IF($B230="","",SUMIFS('Work report'!$G$2:$G$1500,'Work report'!$V$2:$V$1500,$B230))</f>
        <v/>
      </c>
      <c r="M230" s="176" t="str">
        <f t="shared" si="10"/>
        <v/>
      </c>
      <c r="N230" s="174" t="str">
        <f t="shared" ca="1" si="11"/>
        <v/>
      </c>
      <c r="O230" s="78">
        <v>229</v>
      </c>
      <c r="P230" s="78" t="str">
        <f>IF(AND($B230&lt;&gt;"",$H230&lt;&gt;"Completed",$H230&lt;&gt;"Cancelled"),COUNTIFS($B$2:$B230,"&lt;&gt;",$H$2:$H230,"&lt;&gt;Completed",$H$2:$H230,"&lt;&gt;Cancelled"),"")</f>
        <v/>
      </c>
      <c r="Q230" s="78" t="str">
        <f>IFERROR(INDEX($B$2:$B$1500,MATCH(ROWS($Q$2:Q230),$P$2:$P$1500,0)),"")</f>
        <v/>
      </c>
    </row>
    <row r="231" spans="1:17" ht="15" customHeight="1" x14ac:dyDescent="0.25">
      <c r="A231" s="77"/>
      <c r="B231" s="174" t="str">
        <f t="shared" si="9"/>
        <v/>
      </c>
      <c r="C231" s="79"/>
      <c r="D231" s="80"/>
      <c r="E231" s="79"/>
      <c r="F231" s="81"/>
      <c r="G231" s="77"/>
      <c r="H231" s="174" t="str">
        <f>IF($B231="","",IF(N($I231)&gt;=100,"Completed",IF(COUNTIF('Work report'!$V$2:$V$1500,$B231)=0,"Not started",IF(OR(LEFT(UPPER(TRIM($K231)),8)="BLOCKED:",LEFT(UPPER(TRIM($K231)),8)="WAITING:"),"Blocked",IF(N($I231)&gt;0,"In progress","Not started")))))</f>
        <v/>
      </c>
      <c r="I231" s="175" t="str">
        <f t="array" ref="I231">IF($B231="","",IFERROR(LOOKUP(2,1/('Work report'!$V$2:$V$1500=$B231),'Work report'!$J$2:$J$1500)*100,0))</f>
        <v/>
      </c>
      <c r="J231" s="176" t="str">
        <f t="array" ref="J231">IF($B231="","",IFERROR(LOOKUP(2,1/('Work report'!$V$2:$V$1500=$B231),'Work report'!$A$2:$A$1500),""))</f>
        <v/>
      </c>
      <c r="K231" s="177" t="str">
        <f t="array" ref="K231">IF($B231="","",IFERROR(LOOKUP(2,1/('Work report'!$V$2:$V$1500=$B231),'Work report'!$P$2:$P$1500),""))</f>
        <v/>
      </c>
      <c r="L231" s="178" t="str">
        <f>IF($B231="","",SUMIFS('Work report'!$G$2:$G$1500,'Work report'!$V$2:$V$1500,$B231))</f>
        <v/>
      </c>
      <c r="M231" s="176" t="str">
        <f t="shared" si="10"/>
        <v/>
      </c>
      <c r="N231" s="174" t="str">
        <f t="shared" ca="1" si="11"/>
        <v/>
      </c>
      <c r="O231" s="78">
        <v>230</v>
      </c>
      <c r="P231" s="78" t="str">
        <f>IF(AND($B231&lt;&gt;"",$H231&lt;&gt;"Completed",$H231&lt;&gt;"Cancelled"),COUNTIFS($B$2:$B231,"&lt;&gt;",$H$2:$H231,"&lt;&gt;Completed",$H$2:$H231,"&lt;&gt;Cancelled"),"")</f>
        <v/>
      </c>
      <c r="Q231" s="78" t="str">
        <f>IFERROR(INDEX($B$2:$B$1500,MATCH(ROWS($Q$2:Q231),$P$2:$P$1500,0)),"")</f>
        <v/>
      </c>
    </row>
    <row r="232" spans="1:17" ht="15" customHeight="1" x14ac:dyDescent="0.25">
      <c r="A232" s="77"/>
      <c r="B232" s="174" t="str">
        <f t="shared" si="9"/>
        <v/>
      </c>
      <c r="C232" s="79"/>
      <c r="D232" s="80"/>
      <c r="E232" s="79"/>
      <c r="F232" s="81"/>
      <c r="G232" s="77"/>
      <c r="H232" s="174" t="str">
        <f>IF($B232="","",IF(N($I232)&gt;=100,"Completed",IF(COUNTIF('Work report'!$V$2:$V$1500,$B232)=0,"Not started",IF(OR(LEFT(UPPER(TRIM($K232)),8)="BLOCKED:",LEFT(UPPER(TRIM($K232)),8)="WAITING:"),"Blocked",IF(N($I232)&gt;0,"In progress","Not started")))))</f>
        <v/>
      </c>
      <c r="I232" s="175" t="str">
        <f t="array" ref="I232">IF($B232="","",IFERROR(LOOKUP(2,1/('Work report'!$V$2:$V$1500=$B232),'Work report'!$J$2:$J$1500)*100,0))</f>
        <v/>
      </c>
      <c r="J232" s="176" t="str">
        <f t="array" ref="J232">IF($B232="","",IFERROR(LOOKUP(2,1/('Work report'!$V$2:$V$1500=$B232),'Work report'!$A$2:$A$1500),""))</f>
        <v/>
      </c>
      <c r="K232" s="177" t="str">
        <f t="array" ref="K232">IF($B232="","",IFERROR(LOOKUP(2,1/('Work report'!$V$2:$V$1500=$B232),'Work report'!$P$2:$P$1500),""))</f>
        <v/>
      </c>
      <c r="L232" s="178" t="str">
        <f>IF($B232="","",SUMIFS('Work report'!$G$2:$G$1500,'Work report'!$V$2:$V$1500,$B232))</f>
        <v/>
      </c>
      <c r="M232" s="176" t="str">
        <f t="shared" si="10"/>
        <v/>
      </c>
      <c r="N232" s="174" t="str">
        <f t="shared" ca="1" si="11"/>
        <v/>
      </c>
      <c r="O232" s="78">
        <v>231</v>
      </c>
      <c r="P232" s="78" t="str">
        <f>IF(AND($B232&lt;&gt;"",$H232&lt;&gt;"Completed",$H232&lt;&gt;"Cancelled"),COUNTIFS($B$2:$B232,"&lt;&gt;",$H$2:$H232,"&lt;&gt;Completed",$H$2:$H232,"&lt;&gt;Cancelled"),"")</f>
        <v/>
      </c>
      <c r="Q232" s="78" t="str">
        <f>IFERROR(INDEX($B$2:$B$1500,MATCH(ROWS($Q$2:Q232),$P$2:$P$1500,0)),"")</f>
        <v/>
      </c>
    </row>
    <row r="233" spans="1:17" ht="15" customHeight="1" x14ac:dyDescent="0.25">
      <c r="A233" s="77"/>
      <c r="B233" s="174" t="str">
        <f t="shared" si="9"/>
        <v/>
      </c>
      <c r="C233" s="79"/>
      <c r="D233" s="80"/>
      <c r="E233" s="79"/>
      <c r="F233" s="81"/>
      <c r="G233" s="77"/>
      <c r="H233" s="174" t="str">
        <f>IF($B233="","",IF(N($I233)&gt;=100,"Completed",IF(COUNTIF('Work report'!$V$2:$V$1500,$B233)=0,"Not started",IF(OR(LEFT(UPPER(TRIM($K233)),8)="BLOCKED:",LEFT(UPPER(TRIM($K233)),8)="WAITING:"),"Blocked",IF(N($I233)&gt;0,"In progress","Not started")))))</f>
        <v/>
      </c>
      <c r="I233" s="175" t="str">
        <f t="array" ref="I233">IF($B233="","",IFERROR(LOOKUP(2,1/('Work report'!$V$2:$V$1500=$B233),'Work report'!$J$2:$J$1500)*100,0))</f>
        <v/>
      </c>
      <c r="J233" s="176" t="str">
        <f t="array" ref="J233">IF($B233="","",IFERROR(LOOKUP(2,1/('Work report'!$V$2:$V$1500=$B233),'Work report'!$A$2:$A$1500),""))</f>
        <v/>
      </c>
      <c r="K233" s="177" t="str">
        <f t="array" ref="K233">IF($B233="","",IFERROR(LOOKUP(2,1/('Work report'!$V$2:$V$1500=$B233),'Work report'!$P$2:$P$1500),""))</f>
        <v/>
      </c>
      <c r="L233" s="178" t="str">
        <f>IF($B233="","",SUMIFS('Work report'!$G$2:$G$1500,'Work report'!$V$2:$V$1500,$B233))</f>
        <v/>
      </c>
      <c r="M233" s="176" t="str">
        <f t="shared" si="10"/>
        <v/>
      </c>
      <c r="N233" s="174" t="str">
        <f t="shared" ca="1" si="11"/>
        <v/>
      </c>
      <c r="O233" s="78">
        <v>232</v>
      </c>
      <c r="P233" s="78" t="str">
        <f>IF(AND($B233&lt;&gt;"",$H233&lt;&gt;"Completed",$H233&lt;&gt;"Cancelled"),COUNTIFS($B$2:$B233,"&lt;&gt;",$H$2:$H233,"&lt;&gt;Completed",$H$2:$H233,"&lt;&gt;Cancelled"),"")</f>
        <v/>
      </c>
      <c r="Q233" s="78" t="str">
        <f>IFERROR(INDEX($B$2:$B$1500,MATCH(ROWS($Q$2:Q233),$P$2:$P$1500,0)),"")</f>
        <v/>
      </c>
    </row>
    <row r="234" spans="1:17" ht="15" customHeight="1" x14ac:dyDescent="0.25">
      <c r="A234" s="77"/>
      <c r="B234" s="174" t="str">
        <f t="shared" si="9"/>
        <v/>
      </c>
      <c r="C234" s="79"/>
      <c r="D234" s="80"/>
      <c r="E234" s="79"/>
      <c r="F234" s="81"/>
      <c r="G234" s="77"/>
      <c r="H234" s="174" t="str">
        <f>IF($B234="","",IF(N($I234)&gt;=100,"Completed",IF(COUNTIF('Work report'!$V$2:$V$1500,$B234)=0,"Not started",IF(OR(LEFT(UPPER(TRIM($K234)),8)="BLOCKED:",LEFT(UPPER(TRIM($K234)),8)="WAITING:"),"Blocked",IF(N($I234)&gt;0,"In progress","Not started")))))</f>
        <v/>
      </c>
      <c r="I234" s="175" t="str">
        <f t="array" ref="I234">IF($B234="","",IFERROR(LOOKUP(2,1/('Work report'!$V$2:$V$1500=$B234),'Work report'!$J$2:$J$1500)*100,0))</f>
        <v/>
      </c>
      <c r="J234" s="176" t="str">
        <f t="array" ref="J234">IF($B234="","",IFERROR(LOOKUP(2,1/('Work report'!$V$2:$V$1500=$B234),'Work report'!$A$2:$A$1500),""))</f>
        <v/>
      </c>
      <c r="K234" s="177" t="str">
        <f t="array" ref="K234">IF($B234="","",IFERROR(LOOKUP(2,1/('Work report'!$V$2:$V$1500=$B234),'Work report'!$P$2:$P$1500),""))</f>
        <v/>
      </c>
      <c r="L234" s="178" t="str">
        <f>IF($B234="","",SUMIFS('Work report'!$G$2:$G$1500,'Work report'!$V$2:$V$1500,$B234))</f>
        <v/>
      </c>
      <c r="M234" s="176" t="str">
        <f t="shared" si="10"/>
        <v/>
      </c>
      <c r="N234" s="174" t="str">
        <f t="shared" ca="1" si="11"/>
        <v/>
      </c>
      <c r="O234" s="78">
        <v>233</v>
      </c>
      <c r="P234" s="78" t="str">
        <f>IF(AND($B234&lt;&gt;"",$H234&lt;&gt;"Completed",$H234&lt;&gt;"Cancelled"),COUNTIFS($B$2:$B234,"&lt;&gt;",$H$2:$H234,"&lt;&gt;Completed",$H$2:$H234,"&lt;&gt;Cancelled"),"")</f>
        <v/>
      </c>
      <c r="Q234" s="78" t="str">
        <f>IFERROR(INDEX($B$2:$B$1500,MATCH(ROWS($Q$2:Q234),$P$2:$P$1500,0)),"")</f>
        <v/>
      </c>
    </row>
    <row r="235" spans="1:17" ht="15" customHeight="1" x14ac:dyDescent="0.25">
      <c r="A235" s="77"/>
      <c r="B235" s="174" t="str">
        <f t="shared" si="9"/>
        <v/>
      </c>
      <c r="C235" s="79"/>
      <c r="D235" s="80"/>
      <c r="E235" s="79"/>
      <c r="F235" s="81"/>
      <c r="G235" s="77"/>
      <c r="H235" s="174" t="str">
        <f>IF($B235="","",IF(N($I235)&gt;=100,"Completed",IF(COUNTIF('Work report'!$V$2:$V$1500,$B235)=0,"Not started",IF(OR(LEFT(UPPER(TRIM($K235)),8)="BLOCKED:",LEFT(UPPER(TRIM($K235)),8)="WAITING:"),"Blocked",IF(N($I235)&gt;0,"In progress","Not started")))))</f>
        <v/>
      </c>
      <c r="I235" s="175" t="str">
        <f t="array" ref="I235">IF($B235="","",IFERROR(LOOKUP(2,1/('Work report'!$V$2:$V$1500=$B235),'Work report'!$J$2:$J$1500)*100,0))</f>
        <v/>
      </c>
      <c r="J235" s="176" t="str">
        <f t="array" ref="J235">IF($B235="","",IFERROR(LOOKUP(2,1/('Work report'!$V$2:$V$1500=$B235),'Work report'!$A$2:$A$1500),""))</f>
        <v/>
      </c>
      <c r="K235" s="177" t="str">
        <f t="array" ref="K235">IF($B235="","",IFERROR(LOOKUP(2,1/('Work report'!$V$2:$V$1500=$B235),'Work report'!$P$2:$P$1500),""))</f>
        <v/>
      </c>
      <c r="L235" s="178" t="str">
        <f>IF($B235="","",SUMIFS('Work report'!$G$2:$G$1500,'Work report'!$V$2:$V$1500,$B235))</f>
        <v/>
      </c>
      <c r="M235" s="176" t="str">
        <f t="shared" si="10"/>
        <v/>
      </c>
      <c r="N235" s="174" t="str">
        <f t="shared" ca="1" si="11"/>
        <v/>
      </c>
      <c r="O235" s="78">
        <v>234</v>
      </c>
      <c r="P235" s="78" t="str">
        <f>IF(AND($B235&lt;&gt;"",$H235&lt;&gt;"Completed",$H235&lt;&gt;"Cancelled"),COUNTIFS($B$2:$B235,"&lt;&gt;",$H$2:$H235,"&lt;&gt;Completed",$H$2:$H235,"&lt;&gt;Cancelled"),"")</f>
        <v/>
      </c>
      <c r="Q235" s="78" t="str">
        <f>IFERROR(INDEX($B$2:$B$1500,MATCH(ROWS($Q$2:Q235),$P$2:$P$1500,0)),"")</f>
        <v/>
      </c>
    </row>
    <row r="236" spans="1:17" ht="15" customHeight="1" x14ac:dyDescent="0.25">
      <c r="A236" s="77"/>
      <c r="B236" s="174" t="str">
        <f t="shared" si="9"/>
        <v/>
      </c>
      <c r="C236" s="79"/>
      <c r="D236" s="80"/>
      <c r="E236" s="79"/>
      <c r="F236" s="81"/>
      <c r="G236" s="77"/>
      <c r="H236" s="174" t="str">
        <f>IF($B236="","",IF(N($I236)&gt;=100,"Completed",IF(COUNTIF('Work report'!$V$2:$V$1500,$B236)=0,"Not started",IF(OR(LEFT(UPPER(TRIM($K236)),8)="BLOCKED:",LEFT(UPPER(TRIM($K236)),8)="WAITING:"),"Blocked",IF(N($I236)&gt;0,"In progress","Not started")))))</f>
        <v/>
      </c>
      <c r="I236" s="175" t="str">
        <f t="array" ref="I236">IF($B236="","",IFERROR(LOOKUP(2,1/('Work report'!$V$2:$V$1500=$B236),'Work report'!$J$2:$J$1500)*100,0))</f>
        <v/>
      </c>
      <c r="J236" s="176" t="str">
        <f t="array" ref="J236">IF($B236="","",IFERROR(LOOKUP(2,1/('Work report'!$V$2:$V$1500=$B236),'Work report'!$A$2:$A$1500),""))</f>
        <v/>
      </c>
      <c r="K236" s="177" t="str">
        <f t="array" ref="K236">IF($B236="","",IFERROR(LOOKUP(2,1/('Work report'!$V$2:$V$1500=$B236),'Work report'!$P$2:$P$1500),""))</f>
        <v/>
      </c>
      <c r="L236" s="178" t="str">
        <f>IF($B236="","",SUMIFS('Work report'!$G$2:$G$1500,'Work report'!$V$2:$V$1500,$B236))</f>
        <v/>
      </c>
      <c r="M236" s="176" t="str">
        <f t="shared" si="10"/>
        <v/>
      </c>
      <c r="N236" s="174" t="str">
        <f t="shared" ca="1" si="11"/>
        <v/>
      </c>
      <c r="O236" s="78">
        <v>235</v>
      </c>
      <c r="P236" s="78" t="str">
        <f>IF(AND($B236&lt;&gt;"",$H236&lt;&gt;"Completed",$H236&lt;&gt;"Cancelled"),COUNTIFS($B$2:$B236,"&lt;&gt;",$H$2:$H236,"&lt;&gt;Completed",$H$2:$H236,"&lt;&gt;Cancelled"),"")</f>
        <v/>
      </c>
      <c r="Q236" s="78" t="str">
        <f>IFERROR(INDEX($B$2:$B$1500,MATCH(ROWS($Q$2:Q236),$P$2:$P$1500,0)),"")</f>
        <v/>
      </c>
    </row>
    <row r="237" spans="1:17" ht="15" customHeight="1" x14ac:dyDescent="0.25">
      <c r="A237" s="77"/>
      <c r="B237" s="174" t="str">
        <f t="shared" si="9"/>
        <v/>
      </c>
      <c r="C237" s="79"/>
      <c r="D237" s="80"/>
      <c r="E237" s="79"/>
      <c r="F237" s="81"/>
      <c r="G237" s="77"/>
      <c r="H237" s="174" t="str">
        <f>IF($B237="","",IF(N($I237)&gt;=100,"Completed",IF(COUNTIF('Work report'!$V$2:$V$1500,$B237)=0,"Not started",IF(OR(LEFT(UPPER(TRIM($K237)),8)="BLOCKED:",LEFT(UPPER(TRIM($K237)),8)="WAITING:"),"Blocked",IF(N($I237)&gt;0,"In progress","Not started")))))</f>
        <v/>
      </c>
      <c r="I237" s="175" t="str">
        <f t="array" ref="I237">IF($B237="","",IFERROR(LOOKUP(2,1/('Work report'!$V$2:$V$1500=$B237),'Work report'!$J$2:$J$1500)*100,0))</f>
        <v/>
      </c>
      <c r="J237" s="176" t="str">
        <f t="array" ref="J237">IF($B237="","",IFERROR(LOOKUP(2,1/('Work report'!$V$2:$V$1500=$B237),'Work report'!$A$2:$A$1500),""))</f>
        <v/>
      </c>
      <c r="K237" s="177" t="str">
        <f t="array" ref="K237">IF($B237="","",IFERROR(LOOKUP(2,1/('Work report'!$V$2:$V$1500=$B237),'Work report'!$P$2:$P$1500),""))</f>
        <v/>
      </c>
      <c r="L237" s="178" t="str">
        <f>IF($B237="","",SUMIFS('Work report'!$G$2:$G$1500,'Work report'!$V$2:$V$1500,$B237))</f>
        <v/>
      </c>
      <c r="M237" s="176" t="str">
        <f t="shared" si="10"/>
        <v/>
      </c>
      <c r="N237" s="174" t="str">
        <f t="shared" ca="1" si="11"/>
        <v/>
      </c>
      <c r="O237" s="78">
        <v>236</v>
      </c>
      <c r="P237" s="78" t="str">
        <f>IF(AND($B237&lt;&gt;"",$H237&lt;&gt;"Completed",$H237&lt;&gt;"Cancelled"),COUNTIFS($B$2:$B237,"&lt;&gt;",$H$2:$H237,"&lt;&gt;Completed",$H$2:$H237,"&lt;&gt;Cancelled"),"")</f>
        <v/>
      </c>
      <c r="Q237" s="78" t="str">
        <f>IFERROR(INDEX($B$2:$B$1500,MATCH(ROWS($Q$2:Q237),$P$2:$P$1500,0)),"")</f>
        <v/>
      </c>
    </row>
    <row r="238" spans="1:17" ht="15" customHeight="1" x14ac:dyDescent="0.25">
      <c r="A238" s="77"/>
      <c r="B238" s="174" t="str">
        <f t="shared" si="9"/>
        <v/>
      </c>
      <c r="C238" s="79"/>
      <c r="D238" s="80"/>
      <c r="E238" s="79"/>
      <c r="F238" s="81"/>
      <c r="G238" s="77"/>
      <c r="H238" s="174" t="str">
        <f>IF($B238="","",IF(N($I238)&gt;=100,"Completed",IF(COUNTIF('Work report'!$V$2:$V$1500,$B238)=0,"Not started",IF(OR(LEFT(UPPER(TRIM($K238)),8)="BLOCKED:",LEFT(UPPER(TRIM($K238)),8)="WAITING:"),"Blocked",IF(N($I238)&gt;0,"In progress","Not started")))))</f>
        <v/>
      </c>
      <c r="I238" s="175" t="str">
        <f t="array" ref="I238">IF($B238="","",IFERROR(LOOKUP(2,1/('Work report'!$V$2:$V$1500=$B238),'Work report'!$J$2:$J$1500)*100,0))</f>
        <v/>
      </c>
      <c r="J238" s="176" t="str">
        <f t="array" ref="J238">IF($B238="","",IFERROR(LOOKUP(2,1/('Work report'!$V$2:$V$1500=$B238),'Work report'!$A$2:$A$1500),""))</f>
        <v/>
      </c>
      <c r="K238" s="177" t="str">
        <f t="array" ref="K238">IF($B238="","",IFERROR(LOOKUP(2,1/('Work report'!$V$2:$V$1500=$B238),'Work report'!$P$2:$P$1500),""))</f>
        <v/>
      </c>
      <c r="L238" s="178" t="str">
        <f>IF($B238="","",SUMIFS('Work report'!$G$2:$G$1500,'Work report'!$V$2:$V$1500,$B238))</f>
        <v/>
      </c>
      <c r="M238" s="176" t="str">
        <f t="shared" si="10"/>
        <v/>
      </c>
      <c r="N238" s="174" t="str">
        <f t="shared" ca="1" si="11"/>
        <v/>
      </c>
      <c r="O238" s="78">
        <v>237</v>
      </c>
      <c r="P238" s="78" t="str">
        <f>IF(AND($B238&lt;&gt;"",$H238&lt;&gt;"Completed",$H238&lt;&gt;"Cancelled"),COUNTIFS($B$2:$B238,"&lt;&gt;",$H$2:$H238,"&lt;&gt;Completed",$H$2:$H238,"&lt;&gt;Cancelled"),"")</f>
        <v/>
      </c>
      <c r="Q238" s="78" t="str">
        <f>IFERROR(INDEX($B$2:$B$1500,MATCH(ROWS($Q$2:Q238),$P$2:$P$1500,0)),"")</f>
        <v/>
      </c>
    </row>
    <row r="239" spans="1:17" ht="15" customHeight="1" x14ac:dyDescent="0.25">
      <c r="A239" s="77"/>
      <c r="B239" s="174" t="str">
        <f t="shared" si="9"/>
        <v/>
      </c>
      <c r="C239" s="79"/>
      <c r="D239" s="80"/>
      <c r="E239" s="79"/>
      <c r="F239" s="81"/>
      <c r="G239" s="77"/>
      <c r="H239" s="174" t="str">
        <f>IF($B239="","",IF(N($I239)&gt;=100,"Completed",IF(COUNTIF('Work report'!$V$2:$V$1500,$B239)=0,"Not started",IF(OR(LEFT(UPPER(TRIM($K239)),8)="BLOCKED:",LEFT(UPPER(TRIM($K239)),8)="WAITING:"),"Blocked",IF(N($I239)&gt;0,"In progress","Not started")))))</f>
        <v/>
      </c>
      <c r="I239" s="175" t="str">
        <f t="array" ref="I239">IF($B239="","",IFERROR(LOOKUP(2,1/('Work report'!$V$2:$V$1500=$B239),'Work report'!$J$2:$J$1500)*100,0))</f>
        <v/>
      </c>
      <c r="J239" s="176" t="str">
        <f t="array" ref="J239">IF($B239="","",IFERROR(LOOKUP(2,1/('Work report'!$V$2:$V$1500=$B239),'Work report'!$A$2:$A$1500),""))</f>
        <v/>
      </c>
      <c r="K239" s="177" t="str">
        <f t="array" ref="K239">IF($B239="","",IFERROR(LOOKUP(2,1/('Work report'!$V$2:$V$1500=$B239),'Work report'!$P$2:$P$1500),""))</f>
        <v/>
      </c>
      <c r="L239" s="178" t="str">
        <f>IF($B239="","",SUMIFS('Work report'!$G$2:$G$1500,'Work report'!$V$2:$V$1500,$B239))</f>
        <v/>
      </c>
      <c r="M239" s="176" t="str">
        <f t="shared" si="10"/>
        <v/>
      </c>
      <c r="N239" s="174" t="str">
        <f t="shared" ca="1" si="11"/>
        <v/>
      </c>
      <c r="O239" s="78">
        <v>238</v>
      </c>
      <c r="P239" s="78" t="str">
        <f>IF(AND($B239&lt;&gt;"",$H239&lt;&gt;"Completed",$H239&lt;&gt;"Cancelled"),COUNTIFS($B$2:$B239,"&lt;&gt;",$H$2:$H239,"&lt;&gt;Completed",$H$2:$H239,"&lt;&gt;Cancelled"),"")</f>
        <v/>
      </c>
      <c r="Q239" s="78" t="str">
        <f>IFERROR(INDEX($B$2:$B$1500,MATCH(ROWS($Q$2:Q239),$P$2:$P$1500,0)),"")</f>
        <v/>
      </c>
    </row>
    <row r="240" spans="1:17" ht="15" customHeight="1" x14ac:dyDescent="0.25">
      <c r="A240" s="77"/>
      <c r="B240" s="174" t="str">
        <f t="shared" si="9"/>
        <v/>
      </c>
      <c r="C240" s="79"/>
      <c r="D240" s="80"/>
      <c r="E240" s="79"/>
      <c r="F240" s="81"/>
      <c r="G240" s="77"/>
      <c r="H240" s="174" t="str">
        <f>IF($B240="","",IF(N($I240)&gt;=100,"Completed",IF(COUNTIF('Work report'!$V$2:$V$1500,$B240)=0,"Not started",IF(OR(LEFT(UPPER(TRIM($K240)),8)="BLOCKED:",LEFT(UPPER(TRIM($K240)),8)="WAITING:"),"Blocked",IF(N($I240)&gt;0,"In progress","Not started")))))</f>
        <v/>
      </c>
      <c r="I240" s="175" t="str">
        <f t="array" ref="I240">IF($B240="","",IFERROR(LOOKUP(2,1/('Work report'!$V$2:$V$1500=$B240),'Work report'!$J$2:$J$1500)*100,0))</f>
        <v/>
      </c>
      <c r="J240" s="176" t="str">
        <f t="array" ref="J240">IF($B240="","",IFERROR(LOOKUP(2,1/('Work report'!$V$2:$V$1500=$B240),'Work report'!$A$2:$A$1500),""))</f>
        <v/>
      </c>
      <c r="K240" s="177" t="str">
        <f t="array" ref="K240">IF($B240="","",IFERROR(LOOKUP(2,1/('Work report'!$V$2:$V$1500=$B240),'Work report'!$P$2:$P$1500),""))</f>
        <v/>
      </c>
      <c r="L240" s="178" t="str">
        <f>IF($B240="","",SUMIFS('Work report'!$G$2:$G$1500,'Work report'!$V$2:$V$1500,$B240))</f>
        <v/>
      </c>
      <c r="M240" s="176" t="str">
        <f t="shared" si="10"/>
        <v/>
      </c>
      <c r="N240" s="174" t="str">
        <f t="shared" ca="1" si="11"/>
        <v/>
      </c>
      <c r="O240" s="78">
        <v>239</v>
      </c>
      <c r="P240" s="78" t="str">
        <f>IF(AND($B240&lt;&gt;"",$H240&lt;&gt;"Completed",$H240&lt;&gt;"Cancelled"),COUNTIFS($B$2:$B240,"&lt;&gt;",$H$2:$H240,"&lt;&gt;Completed",$H$2:$H240,"&lt;&gt;Cancelled"),"")</f>
        <v/>
      </c>
      <c r="Q240" s="78" t="str">
        <f>IFERROR(INDEX($B$2:$B$1500,MATCH(ROWS($Q$2:Q240),$P$2:$P$1500,0)),"")</f>
        <v/>
      </c>
    </row>
    <row r="241" spans="1:17" ht="15" customHeight="1" x14ac:dyDescent="0.25">
      <c r="A241" s="77"/>
      <c r="B241" s="174" t="str">
        <f t="shared" si="9"/>
        <v/>
      </c>
      <c r="C241" s="79"/>
      <c r="D241" s="80"/>
      <c r="E241" s="79"/>
      <c r="F241" s="81"/>
      <c r="G241" s="77"/>
      <c r="H241" s="174" t="str">
        <f>IF($B241="","",IF(N($I241)&gt;=100,"Completed",IF(COUNTIF('Work report'!$V$2:$V$1500,$B241)=0,"Not started",IF(OR(LEFT(UPPER(TRIM($K241)),8)="BLOCKED:",LEFT(UPPER(TRIM($K241)),8)="WAITING:"),"Blocked",IF(N($I241)&gt;0,"In progress","Not started")))))</f>
        <v/>
      </c>
      <c r="I241" s="175" t="str">
        <f t="array" ref="I241">IF($B241="","",IFERROR(LOOKUP(2,1/('Work report'!$V$2:$V$1500=$B241),'Work report'!$J$2:$J$1500)*100,0))</f>
        <v/>
      </c>
      <c r="J241" s="176" t="str">
        <f t="array" ref="J241">IF($B241="","",IFERROR(LOOKUP(2,1/('Work report'!$V$2:$V$1500=$B241),'Work report'!$A$2:$A$1500),""))</f>
        <v/>
      </c>
      <c r="K241" s="177" t="str">
        <f t="array" ref="K241">IF($B241="","",IFERROR(LOOKUP(2,1/('Work report'!$V$2:$V$1500=$B241),'Work report'!$P$2:$P$1500),""))</f>
        <v/>
      </c>
      <c r="L241" s="178" t="str">
        <f>IF($B241="","",SUMIFS('Work report'!$G$2:$G$1500,'Work report'!$V$2:$V$1500,$B241))</f>
        <v/>
      </c>
      <c r="M241" s="176" t="str">
        <f t="shared" si="10"/>
        <v/>
      </c>
      <c r="N241" s="174" t="str">
        <f t="shared" ca="1" si="11"/>
        <v/>
      </c>
      <c r="O241" s="78">
        <v>240</v>
      </c>
      <c r="P241" s="78" t="str">
        <f>IF(AND($B241&lt;&gt;"",$H241&lt;&gt;"Completed",$H241&lt;&gt;"Cancelled"),COUNTIFS($B$2:$B241,"&lt;&gt;",$H$2:$H241,"&lt;&gt;Completed",$H$2:$H241,"&lt;&gt;Cancelled"),"")</f>
        <v/>
      </c>
      <c r="Q241" s="78" t="str">
        <f>IFERROR(INDEX($B$2:$B$1500,MATCH(ROWS($Q$2:Q241),$P$2:$P$1500,0)),"")</f>
        <v/>
      </c>
    </row>
    <row r="242" spans="1:17" ht="15" customHeight="1" x14ac:dyDescent="0.25">
      <c r="A242" s="77"/>
      <c r="B242" s="174" t="str">
        <f t="shared" si="9"/>
        <v/>
      </c>
      <c r="C242" s="79"/>
      <c r="D242" s="80"/>
      <c r="E242" s="79"/>
      <c r="F242" s="81"/>
      <c r="G242" s="77"/>
      <c r="H242" s="174" t="str">
        <f>IF($B242="","",IF(N($I242)&gt;=100,"Completed",IF(COUNTIF('Work report'!$V$2:$V$1500,$B242)=0,"Not started",IF(OR(LEFT(UPPER(TRIM($K242)),8)="BLOCKED:",LEFT(UPPER(TRIM($K242)),8)="WAITING:"),"Blocked",IF(N($I242)&gt;0,"In progress","Not started")))))</f>
        <v/>
      </c>
      <c r="I242" s="175" t="str">
        <f t="array" ref="I242">IF($B242="","",IFERROR(LOOKUP(2,1/('Work report'!$V$2:$V$1500=$B242),'Work report'!$J$2:$J$1500)*100,0))</f>
        <v/>
      </c>
      <c r="J242" s="176" t="str">
        <f t="array" ref="J242">IF($B242="","",IFERROR(LOOKUP(2,1/('Work report'!$V$2:$V$1500=$B242),'Work report'!$A$2:$A$1500),""))</f>
        <v/>
      </c>
      <c r="K242" s="177" t="str">
        <f t="array" ref="K242">IF($B242="","",IFERROR(LOOKUP(2,1/('Work report'!$V$2:$V$1500=$B242),'Work report'!$P$2:$P$1500),""))</f>
        <v/>
      </c>
      <c r="L242" s="178" t="str">
        <f>IF($B242="","",SUMIFS('Work report'!$G$2:$G$1500,'Work report'!$V$2:$V$1500,$B242))</f>
        <v/>
      </c>
      <c r="M242" s="176" t="str">
        <f t="shared" si="10"/>
        <v/>
      </c>
      <c r="N242" s="174" t="str">
        <f t="shared" ca="1" si="11"/>
        <v/>
      </c>
      <c r="O242" s="78">
        <v>241</v>
      </c>
      <c r="P242" s="78" t="str">
        <f>IF(AND($B242&lt;&gt;"",$H242&lt;&gt;"Completed",$H242&lt;&gt;"Cancelled"),COUNTIFS($B$2:$B242,"&lt;&gt;",$H$2:$H242,"&lt;&gt;Completed",$H$2:$H242,"&lt;&gt;Cancelled"),"")</f>
        <v/>
      </c>
      <c r="Q242" s="78" t="str">
        <f>IFERROR(INDEX($B$2:$B$1500,MATCH(ROWS($Q$2:Q242),$P$2:$P$1500,0)),"")</f>
        <v/>
      </c>
    </row>
    <row r="243" spans="1:17" ht="15" customHeight="1" x14ac:dyDescent="0.25">
      <c r="A243" s="77"/>
      <c r="B243" s="174" t="str">
        <f t="shared" si="9"/>
        <v/>
      </c>
      <c r="C243" s="79"/>
      <c r="D243" s="80"/>
      <c r="E243" s="79"/>
      <c r="F243" s="81"/>
      <c r="G243" s="77"/>
      <c r="H243" s="174" t="str">
        <f>IF($B243="","",IF(N($I243)&gt;=100,"Completed",IF(COUNTIF('Work report'!$V$2:$V$1500,$B243)=0,"Not started",IF(OR(LEFT(UPPER(TRIM($K243)),8)="BLOCKED:",LEFT(UPPER(TRIM($K243)),8)="WAITING:"),"Blocked",IF(N($I243)&gt;0,"In progress","Not started")))))</f>
        <v/>
      </c>
      <c r="I243" s="175" t="str">
        <f t="array" ref="I243">IF($B243="","",IFERROR(LOOKUP(2,1/('Work report'!$V$2:$V$1500=$B243),'Work report'!$J$2:$J$1500)*100,0))</f>
        <v/>
      </c>
      <c r="J243" s="176" t="str">
        <f t="array" ref="J243">IF($B243="","",IFERROR(LOOKUP(2,1/('Work report'!$V$2:$V$1500=$B243),'Work report'!$A$2:$A$1500),""))</f>
        <v/>
      </c>
      <c r="K243" s="177" t="str">
        <f t="array" ref="K243">IF($B243="","",IFERROR(LOOKUP(2,1/('Work report'!$V$2:$V$1500=$B243),'Work report'!$P$2:$P$1500),""))</f>
        <v/>
      </c>
      <c r="L243" s="178" t="str">
        <f>IF($B243="","",SUMIFS('Work report'!$G$2:$G$1500,'Work report'!$V$2:$V$1500,$B243))</f>
        <v/>
      </c>
      <c r="M243" s="176" t="str">
        <f t="shared" si="10"/>
        <v/>
      </c>
      <c r="N243" s="174" t="str">
        <f t="shared" ca="1" si="11"/>
        <v/>
      </c>
      <c r="O243" s="78">
        <v>242</v>
      </c>
      <c r="P243" s="78" t="str">
        <f>IF(AND($B243&lt;&gt;"",$H243&lt;&gt;"Completed",$H243&lt;&gt;"Cancelled"),COUNTIFS($B$2:$B243,"&lt;&gt;",$H$2:$H243,"&lt;&gt;Completed",$H$2:$H243,"&lt;&gt;Cancelled"),"")</f>
        <v/>
      </c>
      <c r="Q243" s="78" t="str">
        <f>IFERROR(INDEX($B$2:$B$1500,MATCH(ROWS($Q$2:Q243),$P$2:$P$1500,0)),"")</f>
        <v/>
      </c>
    </row>
    <row r="244" spans="1:17" ht="15" customHeight="1" x14ac:dyDescent="0.25">
      <c r="A244" s="77"/>
      <c r="B244" s="174" t="str">
        <f t="shared" si="9"/>
        <v/>
      </c>
      <c r="C244" s="79"/>
      <c r="D244" s="80"/>
      <c r="E244" s="79"/>
      <c r="F244" s="81"/>
      <c r="G244" s="77"/>
      <c r="H244" s="174" t="str">
        <f>IF($B244="","",IF(N($I244)&gt;=100,"Completed",IF(COUNTIF('Work report'!$V$2:$V$1500,$B244)=0,"Not started",IF(OR(LEFT(UPPER(TRIM($K244)),8)="BLOCKED:",LEFT(UPPER(TRIM($K244)),8)="WAITING:"),"Blocked",IF(N($I244)&gt;0,"In progress","Not started")))))</f>
        <v/>
      </c>
      <c r="I244" s="175" t="str">
        <f t="array" ref="I244">IF($B244="","",IFERROR(LOOKUP(2,1/('Work report'!$V$2:$V$1500=$B244),'Work report'!$J$2:$J$1500)*100,0))</f>
        <v/>
      </c>
      <c r="J244" s="176" t="str">
        <f t="array" ref="J244">IF($B244="","",IFERROR(LOOKUP(2,1/('Work report'!$V$2:$V$1500=$B244),'Work report'!$A$2:$A$1500),""))</f>
        <v/>
      </c>
      <c r="K244" s="177" t="str">
        <f t="array" ref="K244">IF($B244="","",IFERROR(LOOKUP(2,1/('Work report'!$V$2:$V$1500=$B244),'Work report'!$P$2:$P$1500),""))</f>
        <v/>
      </c>
      <c r="L244" s="178" t="str">
        <f>IF($B244="","",SUMIFS('Work report'!$G$2:$G$1500,'Work report'!$V$2:$V$1500,$B244))</f>
        <v/>
      </c>
      <c r="M244" s="176" t="str">
        <f t="shared" si="10"/>
        <v/>
      </c>
      <c r="N244" s="174" t="str">
        <f t="shared" ca="1" si="11"/>
        <v/>
      </c>
      <c r="O244" s="78">
        <v>243</v>
      </c>
      <c r="P244" s="78" t="str">
        <f>IF(AND($B244&lt;&gt;"",$H244&lt;&gt;"Completed",$H244&lt;&gt;"Cancelled"),COUNTIFS($B$2:$B244,"&lt;&gt;",$H$2:$H244,"&lt;&gt;Completed",$H$2:$H244,"&lt;&gt;Cancelled"),"")</f>
        <v/>
      </c>
      <c r="Q244" s="78" t="str">
        <f>IFERROR(INDEX($B$2:$B$1500,MATCH(ROWS($Q$2:Q244),$P$2:$P$1500,0)),"")</f>
        <v/>
      </c>
    </row>
    <row r="245" spans="1:17" ht="15" customHeight="1" x14ac:dyDescent="0.25">
      <c r="A245" s="77"/>
      <c r="B245" s="174" t="str">
        <f t="shared" si="9"/>
        <v/>
      </c>
      <c r="C245" s="79"/>
      <c r="D245" s="80"/>
      <c r="E245" s="79"/>
      <c r="F245" s="81"/>
      <c r="G245" s="77"/>
      <c r="H245" s="174" t="str">
        <f>IF($B245="","",IF(N($I245)&gt;=100,"Completed",IF(COUNTIF('Work report'!$V$2:$V$1500,$B245)=0,"Not started",IF(OR(LEFT(UPPER(TRIM($K245)),8)="BLOCKED:",LEFT(UPPER(TRIM($K245)),8)="WAITING:"),"Blocked",IF(N($I245)&gt;0,"In progress","Not started")))))</f>
        <v/>
      </c>
      <c r="I245" s="175" t="str">
        <f t="array" ref="I245">IF($B245="","",IFERROR(LOOKUP(2,1/('Work report'!$V$2:$V$1500=$B245),'Work report'!$J$2:$J$1500)*100,0))</f>
        <v/>
      </c>
      <c r="J245" s="176" t="str">
        <f t="array" ref="J245">IF($B245="","",IFERROR(LOOKUP(2,1/('Work report'!$V$2:$V$1500=$B245),'Work report'!$A$2:$A$1500),""))</f>
        <v/>
      </c>
      <c r="K245" s="177" t="str">
        <f t="array" ref="K245">IF($B245="","",IFERROR(LOOKUP(2,1/('Work report'!$V$2:$V$1500=$B245),'Work report'!$P$2:$P$1500),""))</f>
        <v/>
      </c>
      <c r="L245" s="178" t="str">
        <f>IF($B245="","",SUMIFS('Work report'!$G$2:$G$1500,'Work report'!$V$2:$V$1500,$B245))</f>
        <v/>
      </c>
      <c r="M245" s="176" t="str">
        <f t="shared" si="10"/>
        <v/>
      </c>
      <c r="N245" s="174" t="str">
        <f t="shared" ca="1" si="11"/>
        <v/>
      </c>
      <c r="O245" s="78">
        <v>244</v>
      </c>
      <c r="P245" s="78" t="str">
        <f>IF(AND($B245&lt;&gt;"",$H245&lt;&gt;"Completed",$H245&lt;&gt;"Cancelled"),COUNTIFS($B$2:$B245,"&lt;&gt;",$H$2:$H245,"&lt;&gt;Completed",$H$2:$H245,"&lt;&gt;Cancelled"),"")</f>
        <v/>
      </c>
      <c r="Q245" s="78" t="str">
        <f>IFERROR(INDEX($B$2:$B$1500,MATCH(ROWS($Q$2:Q245),$P$2:$P$1500,0)),"")</f>
        <v/>
      </c>
    </row>
    <row r="246" spans="1:17" ht="15" customHeight="1" x14ac:dyDescent="0.25">
      <c r="A246" s="77"/>
      <c r="B246" s="174" t="str">
        <f t="shared" si="9"/>
        <v/>
      </c>
      <c r="C246" s="79"/>
      <c r="D246" s="80"/>
      <c r="E246" s="79"/>
      <c r="F246" s="81"/>
      <c r="G246" s="77"/>
      <c r="H246" s="174" t="str">
        <f>IF($B246="","",IF(N($I246)&gt;=100,"Completed",IF(COUNTIF('Work report'!$V$2:$V$1500,$B246)=0,"Not started",IF(OR(LEFT(UPPER(TRIM($K246)),8)="BLOCKED:",LEFT(UPPER(TRIM($K246)),8)="WAITING:"),"Blocked",IF(N($I246)&gt;0,"In progress","Not started")))))</f>
        <v/>
      </c>
      <c r="I246" s="175" t="str">
        <f t="array" ref="I246">IF($B246="","",IFERROR(LOOKUP(2,1/('Work report'!$V$2:$V$1500=$B246),'Work report'!$J$2:$J$1500)*100,0))</f>
        <v/>
      </c>
      <c r="J246" s="176" t="str">
        <f t="array" ref="J246">IF($B246="","",IFERROR(LOOKUP(2,1/('Work report'!$V$2:$V$1500=$B246),'Work report'!$A$2:$A$1500),""))</f>
        <v/>
      </c>
      <c r="K246" s="177" t="str">
        <f t="array" ref="K246">IF($B246="","",IFERROR(LOOKUP(2,1/('Work report'!$V$2:$V$1500=$B246),'Work report'!$P$2:$P$1500),""))</f>
        <v/>
      </c>
      <c r="L246" s="178" t="str">
        <f>IF($B246="","",SUMIFS('Work report'!$G$2:$G$1500,'Work report'!$V$2:$V$1500,$B246))</f>
        <v/>
      </c>
      <c r="M246" s="176" t="str">
        <f t="shared" si="10"/>
        <v/>
      </c>
      <c r="N246" s="174" t="str">
        <f t="shared" ca="1" si="11"/>
        <v/>
      </c>
      <c r="O246" s="78">
        <v>245</v>
      </c>
      <c r="P246" s="78" t="str">
        <f>IF(AND($B246&lt;&gt;"",$H246&lt;&gt;"Completed",$H246&lt;&gt;"Cancelled"),COUNTIFS($B$2:$B246,"&lt;&gt;",$H$2:$H246,"&lt;&gt;Completed",$H$2:$H246,"&lt;&gt;Cancelled"),"")</f>
        <v/>
      </c>
      <c r="Q246" s="78" t="str">
        <f>IFERROR(INDEX($B$2:$B$1500,MATCH(ROWS($Q$2:Q246),$P$2:$P$1500,0)),"")</f>
        <v/>
      </c>
    </row>
    <row r="247" spans="1:17" ht="15" customHeight="1" x14ac:dyDescent="0.25">
      <c r="A247" s="77"/>
      <c r="B247" s="174" t="str">
        <f t="shared" si="9"/>
        <v/>
      </c>
      <c r="C247" s="79"/>
      <c r="D247" s="80"/>
      <c r="E247" s="79"/>
      <c r="F247" s="81"/>
      <c r="G247" s="77"/>
      <c r="H247" s="174" t="str">
        <f>IF($B247="","",IF(N($I247)&gt;=100,"Completed",IF(COUNTIF('Work report'!$V$2:$V$1500,$B247)=0,"Not started",IF(OR(LEFT(UPPER(TRIM($K247)),8)="BLOCKED:",LEFT(UPPER(TRIM($K247)),8)="WAITING:"),"Blocked",IF(N($I247)&gt;0,"In progress","Not started")))))</f>
        <v/>
      </c>
      <c r="I247" s="175" t="str">
        <f t="array" ref="I247">IF($B247="","",IFERROR(LOOKUP(2,1/('Work report'!$V$2:$V$1500=$B247),'Work report'!$J$2:$J$1500)*100,0))</f>
        <v/>
      </c>
      <c r="J247" s="176" t="str">
        <f t="array" ref="J247">IF($B247="","",IFERROR(LOOKUP(2,1/('Work report'!$V$2:$V$1500=$B247),'Work report'!$A$2:$A$1500),""))</f>
        <v/>
      </c>
      <c r="K247" s="177" t="str">
        <f t="array" ref="K247">IF($B247="","",IFERROR(LOOKUP(2,1/('Work report'!$V$2:$V$1500=$B247),'Work report'!$P$2:$P$1500),""))</f>
        <v/>
      </c>
      <c r="L247" s="178" t="str">
        <f>IF($B247="","",SUMIFS('Work report'!$G$2:$G$1500,'Work report'!$V$2:$V$1500,$B247))</f>
        <v/>
      </c>
      <c r="M247" s="176" t="str">
        <f t="shared" si="10"/>
        <v/>
      </c>
      <c r="N247" s="174" t="str">
        <f t="shared" ca="1" si="11"/>
        <v/>
      </c>
      <c r="O247" s="78">
        <v>246</v>
      </c>
      <c r="P247" s="78" t="str">
        <f>IF(AND($B247&lt;&gt;"",$H247&lt;&gt;"Completed",$H247&lt;&gt;"Cancelled"),COUNTIFS($B$2:$B247,"&lt;&gt;",$H$2:$H247,"&lt;&gt;Completed",$H$2:$H247,"&lt;&gt;Cancelled"),"")</f>
        <v/>
      </c>
      <c r="Q247" s="78" t="str">
        <f>IFERROR(INDEX($B$2:$B$1500,MATCH(ROWS($Q$2:Q247),$P$2:$P$1500,0)),"")</f>
        <v/>
      </c>
    </row>
    <row r="248" spans="1:17" ht="15" customHeight="1" x14ac:dyDescent="0.25">
      <c r="A248" s="77"/>
      <c r="B248" s="174" t="str">
        <f t="shared" si="9"/>
        <v/>
      </c>
      <c r="C248" s="79"/>
      <c r="D248" s="80"/>
      <c r="E248" s="79"/>
      <c r="F248" s="81"/>
      <c r="G248" s="77"/>
      <c r="H248" s="174" t="str">
        <f>IF($B248="","",IF(N($I248)&gt;=100,"Completed",IF(COUNTIF('Work report'!$V$2:$V$1500,$B248)=0,"Not started",IF(OR(LEFT(UPPER(TRIM($K248)),8)="BLOCKED:",LEFT(UPPER(TRIM($K248)),8)="WAITING:"),"Blocked",IF(N($I248)&gt;0,"In progress","Not started")))))</f>
        <v/>
      </c>
      <c r="I248" s="175" t="str">
        <f t="array" ref="I248">IF($B248="","",IFERROR(LOOKUP(2,1/('Work report'!$V$2:$V$1500=$B248),'Work report'!$J$2:$J$1500)*100,0))</f>
        <v/>
      </c>
      <c r="J248" s="176" t="str">
        <f t="array" ref="J248">IF($B248="","",IFERROR(LOOKUP(2,1/('Work report'!$V$2:$V$1500=$B248),'Work report'!$A$2:$A$1500),""))</f>
        <v/>
      </c>
      <c r="K248" s="177" t="str">
        <f t="array" ref="K248">IF($B248="","",IFERROR(LOOKUP(2,1/('Work report'!$V$2:$V$1500=$B248),'Work report'!$P$2:$P$1500),""))</f>
        <v/>
      </c>
      <c r="L248" s="178" t="str">
        <f>IF($B248="","",SUMIFS('Work report'!$G$2:$G$1500,'Work report'!$V$2:$V$1500,$B248))</f>
        <v/>
      </c>
      <c r="M248" s="176" t="str">
        <f t="shared" si="10"/>
        <v/>
      </c>
      <c r="N248" s="174" t="str">
        <f t="shared" ca="1" si="11"/>
        <v/>
      </c>
      <c r="O248" s="78">
        <v>247</v>
      </c>
      <c r="P248" s="78" t="str">
        <f>IF(AND($B248&lt;&gt;"",$H248&lt;&gt;"Completed",$H248&lt;&gt;"Cancelled"),COUNTIFS($B$2:$B248,"&lt;&gt;",$H$2:$H248,"&lt;&gt;Completed",$H$2:$H248,"&lt;&gt;Cancelled"),"")</f>
        <v/>
      </c>
      <c r="Q248" s="78" t="str">
        <f>IFERROR(INDEX($B$2:$B$1500,MATCH(ROWS($Q$2:Q248),$P$2:$P$1500,0)),"")</f>
        <v/>
      </c>
    </row>
    <row r="249" spans="1:17" ht="15" customHeight="1" x14ac:dyDescent="0.25">
      <c r="A249" s="77"/>
      <c r="B249" s="174" t="str">
        <f t="shared" si="9"/>
        <v/>
      </c>
      <c r="C249" s="79"/>
      <c r="D249" s="80"/>
      <c r="E249" s="79"/>
      <c r="F249" s="81"/>
      <c r="G249" s="77"/>
      <c r="H249" s="174" t="str">
        <f>IF($B249="","",IF(N($I249)&gt;=100,"Completed",IF(COUNTIF('Work report'!$V$2:$V$1500,$B249)=0,"Not started",IF(OR(LEFT(UPPER(TRIM($K249)),8)="BLOCKED:",LEFT(UPPER(TRIM($K249)),8)="WAITING:"),"Blocked",IF(N($I249)&gt;0,"In progress","Not started")))))</f>
        <v/>
      </c>
      <c r="I249" s="175" t="str">
        <f t="array" ref="I249">IF($B249="","",IFERROR(LOOKUP(2,1/('Work report'!$V$2:$V$1500=$B249),'Work report'!$J$2:$J$1500)*100,0))</f>
        <v/>
      </c>
      <c r="J249" s="176" t="str">
        <f t="array" ref="J249">IF($B249="","",IFERROR(LOOKUP(2,1/('Work report'!$V$2:$V$1500=$B249),'Work report'!$A$2:$A$1500),""))</f>
        <v/>
      </c>
      <c r="K249" s="177" t="str">
        <f t="array" ref="K249">IF($B249="","",IFERROR(LOOKUP(2,1/('Work report'!$V$2:$V$1500=$B249),'Work report'!$P$2:$P$1500),""))</f>
        <v/>
      </c>
      <c r="L249" s="178" t="str">
        <f>IF($B249="","",SUMIFS('Work report'!$G$2:$G$1500,'Work report'!$V$2:$V$1500,$B249))</f>
        <v/>
      </c>
      <c r="M249" s="176" t="str">
        <f t="shared" si="10"/>
        <v/>
      </c>
      <c r="N249" s="174" t="str">
        <f t="shared" ca="1" si="11"/>
        <v/>
      </c>
      <c r="O249" s="78">
        <v>248</v>
      </c>
      <c r="P249" s="78" t="str">
        <f>IF(AND($B249&lt;&gt;"",$H249&lt;&gt;"Completed",$H249&lt;&gt;"Cancelled"),COUNTIFS($B$2:$B249,"&lt;&gt;",$H$2:$H249,"&lt;&gt;Completed",$H$2:$H249,"&lt;&gt;Cancelled"),"")</f>
        <v/>
      </c>
      <c r="Q249" s="78" t="str">
        <f>IFERROR(INDEX($B$2:$B$1500,MATCH(ROWS($Q$2:Q249),$P$2:$P$1500,0)),"")</f>
        <v/>
      </c>
    </row>
    <row r="250" spans="1:17" ht="15" customHeight="1" x14ac:dyDescent="0.25">
      <c r="A250" s="77"/>
      <c r="B250" s="174" t="str">
        <f t="shared" si="9"/>
        <v/>
      </c>
      <c r="C250" s="79"/>
      <c r="D250" s="80"/>
      <c r="E250" s="79"/>
      <c r="F250" s="81"/>
      <c r="G250" s="77"/>
      <c r="H250" s="174" t="str">
        <f>IF($B250="","",IF(N($I250)&gt;=100,"Completed",IF(COUNTIF('Work report'!$V$2:$V$1500,$B250)=0,"Not started",IF(OR(LEFT(UPPER(TRIM($K250)),8)="BLOCKED:",LEFT(UPPER(TRIM($K250)),8)="WAITING:"),"Blocked",IF(N($I250)&gt;0,"In progress","Not started")))))</f>
        <v/>
      </c>
      <c r="I250" s="175" t="str">
        <f t="array" ref="I250">IF($B250="","",IFERROR(LOOKUP(2,1/('Work report'!$V$2:$V$1500=$B250),'Work report'!$J$2:$J$1500)*100,0))</f>
        <v/>
      </c>
      <c r="J250" s="176" t="str">
        <f t="array" ref="J250">IF($B250="","",IFERROR(LOOKUP(2,1/('Work report'!$V$2:$V$1500=$B250),'Work report'!$A$2:$A$1500),""))</f>
        <v/>
      </c>
      <c r="K250" s="177" t="str">
        <f t="array" ref="K250">IF($B250="","",IFERROR(LOOKUP(2,1/('Work report'!$V$2:$V$1500=$B250),'Work report'!$P$2:$P$1500),""))</f>
        <v/>
      </c>
      <c r="L250" s="178" t="str">
        <f>IF($B250="","",SUMIFS('Work report'!$G$2:$G$1500,'Work report'!$V$2:$V$1500,$B250))</f>
        <v/>
      </c>
      <c r="M250" s="176" t="str">
        <f t="shared" si="10"/>
        <v/>
      </c>
      <c r="N250" s="174" t="str">
        <f t="shared" ca="1" si="11"/>
        <v/>
      </c>
      <c r="O250" s="78">
        <v>249</v>
      </c>
      <c r="P250" s="78" t="str">
        <f>IF(AND($B250&lt;&gt;"",$H250&lt;&gt;"Completed",$H250&lt;&gt;"Cancelled"),COUNTIFS($B$2:$B250,"&lt;&gt;",$H$2:$H250,"&lt;&gt;Completed",$H$2:$H250,"&lt;&gt;Cancelled"),"")</f>
        <v/>
      </c>
      <c r="Q250" s="78" t="str">
        <f>IFERROR(INDEX($B$2:$B$1500,MATCH(ROWS($Q$2:Q250),$P$2:$P$1500,0)),"")</f>
        <v/>
      </c>
    </row>
    <row r="251" spans="1:17" ht="15" customHeight="1" x14ac:dyDescent="0.25">
      <c r="A251" s="77"/>
      <c r="B251" s="174" t="str">
        <f t="shared" si="9"/>
        <v/>
      </c>
      <c r="C251" s="79"/>
      <c r="D251" s="80"/>
      <c r="E251" s="79"/>
      <c r="F251" s="81"/>
      <c r="G251" s="77"/>
      <c r="H251" s="174" t="str">
        <f>IF($B251="","",IF(N($I251)&gt;=100,"Completed",IF(COUNTIF('Work report'!$V$2:$V$1500,$B251)=0,"Not started",IF(OR(LEFT(UPPER(TRIM($K251)),8)="BLOCKED:",LEFT(UPPER(TRIM($K251)),8)="WAITING:"),"Blocked",IF(N($I251)&gt;0,"In progress","Not started")))))</f>
        <v/>
      </c>
      <c r="I251" s="175" t="str">
        <f t="array" ref="I251">IF($B251="","",IFERROR(LOOKUP(2,1/('Work report'!$V$2:$V$1500=$B251),'Work report'!$J$2:$J$1500)*100,0))</f>
        <v/>
      </c>
      <c r="J251" s="176" t="str">
        <f t="array" ref="J251">IF($B251="","",IFERROR(LOOKUP(2,1/('Work report'!$V$2:$V$1500=$B251),'Work report'!$A$2:$A$1500),""))</f>
        <v/>
      </c>
      <c r="K251" s="177" t="str">
        <f t="array" ref="K251">IF($B251="","",IFERROR(LOOKUP(2,1/('Work report'!$V$2:$V$1500=$B251),'Work report'!$P$2:$P$1500),""))</f>
        <v/>
      </c>
      <c r="L251" s="178" t="str">
        <f>IF($B251="","",SUMIFS('Work report'!$G$2:$G$1500,'Work report'!$V$2:$V$1500,$B251))</f>
        <v/>
      </c>
      <c r="M251" s="176" t="str">
        <f t="shared" si="10"/>
        <v/>
      </c>
      <c r="N251" s="174" t="str">
        <f t="shared" ca="1" si="11"/>
        <v/>
      </c>
      <c r="O251" s="78">
        <v>250</v>
      </c>
      <c r="P251" s="78" t="str">
        <f>IF(AND($B251&lt;&gt;"",$H251&lt;&gt;"Completed",$H251&lt;&gt;"Cancelled"),COUNTIFS($B$2:$B251,"&lt;&gt;",$H$2:$H251,"&lt;&gt;Completed",$H$2:$H251,"&lt;&gt;Cancelled"),"")</f>
        <v/>
      </c>
      <c r="Q251" s="78" t="str">
        <f>IFERROR(INDEX($B$2:$B$1500,MATCH(ROWS($Q$2:Q251),$P$2:$P$1500,0)),"")</f>
        <v/>
      </c>
    </row>
    <row r="252" spans="1:17" ht="15" customHeight="1" x14ac:dyDescent="0.25">
      <c r="A252" s="77"/>
      <c r="B252" s="174" t="str">
        <f t="shared" si="9"/>
        <v/>
      </c>
      <c r="C252" s="79"/>
      <c r="D252" s="80"/>
      <c r="E252" s="79"/>
      <c r="F252" s="81"/>
      <c r="G252" s="77"/>
      <c r="H252" s="174" t="str">
        <f>IF($B252="","",IF(N($I252)&gt;=100,"Completed",IF(COUNTIF('Work report'!$V$2:$V$1500,$B252)=0,"Not started",IF(OR(LEFT(UPPER(TRIM($K252)),8)="BLOCKED:",LEFT(UPPER(TRIM($K252)),8)="WAITING:"),"Blocked",IF(N($I252)&gt;0,"In progress","Not started")))))</f>
        <v/>
      </c>
      <c r="I252" s="175" t="str">
        <f t="array" ref="I252">IF($B252="","",IFERROR(LOOKUP(2,1/('Work report'!$V$2:$V$1500=$B252),'Work report'!$J$2:$J$1500)*100,0))</f>
        <v/>
      </c>
      <c r="J252" s="176" t="str">
        <f t="array" ref="J252">IF($B252="","",IFERROR(LOOKUP(2,1/('Work report'!$V$2:$V$1500=$B252),'Work report'!$A$2:$A$1500),""))</f>
        <v/>
      </c>
      <c r="K252" s="177" t="str">
        <f t="array" ref="K252">IF($B252="","",IFERROR(LOOKUP(2,1/('Work report'!$V$2:$V$1500=$B252),'Work report'!$P$2:$P$1500),""))</f>
        <v/>
      </c>
      <c r="L252" s="178" t="str">
        <f>IF($B252="","",SUMIFS('Work report'!$G$2:$G$1500,'Work report'!$V$2:$V$1500,$B252))</f>
        <v/>
      </c>
      <c r="M252" s="176" t="str">
        <f t="shared" si="10"/>
        <v/>
      </c>
      <c r="N252" s="174" t="str">
        <f t="shared" ca="1" si="11"/>
        <v/>
      </c>
      <c r="O252" s="78">
        <v>251</v>
      </c>
      <c r="P252" s="78" t="str">
        <f>IF(AND($B252&lt;&gt;"",$H252&lt;&gt;"Completed",$H252&lt;&gt;"Cancelled"),COUNTIFS($B$2:$B252,"&lt;&gt;",$H$2:$H252,"&lt;&gt;Completed",$H$2:$H252,"&lt;&gt;Cancelled"),"")</f>
        <v/>
      </c>
      <c r="Q252" s="78" t="str">
        <f>IFERROR(INDEX($B$2:$B$1500,MATCH(ROWS($Q$2:Q252),$P$2:$P$1500,0)),"")</f>
        <v/>
      </c>
    </row>
    <row r="253" spans="1:17" ht="15" customHeight="1" x14ac:dyDescent="0.25">
      <c r="A253" s="77"/>
      <c r="B253" s="174" t="str">
        <f t="shared" si="9"/>
        <v/>
      </c>
      <c r="C253" s="79"/>
      <c r="D253" s="80"/>
      <c r="E253" s="79"/>
      <c r="F253" s="81"/>
      <c r="G253" s="77"/>
      <c r="H253" s="174" t="str">
        <f>IF($B253="","",IF(N($I253)&gt;=100,"Completed",IF(COUNTIF('Work report'!$V$2:$V$1500,$B253)=0,"Not started",IF(OR(LEFT(UPPER(TRIM($K253)),8)="BLOCKED:",LEFT(UPPER(TRIM($K253)),8)="WAITING:"),"Blocked",IF(N($I253)&gt;0,"In progress","Not started")))))</f>
        <v/>
      </c>
      <c r="I253" s="175" t="str">
        <f t="array" ref="I253">IF($B253="","",IFERROR(LOOKUP(2,1/('Work report'!$V$2:$V$1500=$B253),'Work report'!$J$2:$J$1500)*100,0))</f>
        <v/>
      </c>
      <c r="J253" s="176" t="str">
        <f t="array" ref="J253">IF($B253="","",IFERROR(LOOKUP(2,1/('Work report'!$V$2:$V$1500=$B253),'Work report'!$A$2:$A$1500),""))</f>
        <v/>
      </c>
      <c r="K253" s="177" t="str">
        <f t="array" ref="K253">IF($B253="","",IFERROR(LOOKUP(2,1/('Work report'!$V$2:$V$1500=$B253),'Work report'!$P$2:$P$1500),""))</f>
        <v/>
      </c>
      <c r="L253" s="178" t="str">
        <f>IF($B253="","",SUMIFS('Work report'!$G$2:$G$1500,'Work report'!$V$2:$V$1500,$B253))</f>
        <v/>
      </c>
      <c r="M253" s="176" t="str">
        <f t="shared" si="10"/>
        <v/>
      </c>
      <c r="N253" s="174" t="str">
        <f t="shared" ca="1" si="11"/>
        <v/>
      </c>
      <c r="O253" s="78">
        <v>252</v>
      </c>
      <c r="P253" s="78" t="str">
        <f>IF(AND($B253&lt;&gt;"",$H253&lt;&gt;"Completed",$H253&lt;&gt;"Cancelled"),COUNTIFS($B$2:$B253,"&lt;&gt;",$H$2:$H253,"&lt;&gt;Completed",$H$2:$H253,"&lt;&gt;Cancelled"),"")</f>
        <v/>
      </c>
      <c r="Q253" s="78" t="str">
        <f>IFERROR(INDEX($B$2:$B$1500,MATCH(ROWS($Q$2:Q253),$P$2:$P$1500,0)),"")</f>
        <v/>
      </c>
    </row>
    <row r="254" spans="1:17" ht="15" customHeight="1" x14ac:dyDescent="0.25">
      <c r="A254" s="77"/>
      <c r="B254" s="174" t="str">
        <f t="shared" si="9"/>
        <v/>
      </c>
      <c r="C254" s="79"/>
      <c r="D254" s="80"/>
      <c r="E254" s="79"/>
      <c r="F254" s="81"/>
      <c r="G254" s="77"/>
      <c r="H254" s="174" t="str">
        <f>IF($B254="","",IF(N($I254)&gt;=100,"Completed",IF(COUNTIF('Work report'!$V$2:$V$1500,$B254)=0,"Not started",IF(OR(LEFT(UPPER(TRIM($K254)),8)="BLOCKED:",LEFT(UPPER(TRIM($K254)),8)="WAITING:"),"Blocked",IF(N($I254)&gt;0,"In progress","Not started")))))</f>
        <v/>
      </c>
      <c r="I254" s="175" t="str">
        <f t="array" ref="I254">IF($B254="","",IFERROR(LOOKUP(2,1/('Work report'!$V$2:$V$1500=$B254),'Work report'!$J$2:$J$1500)*100,0))</f>
        <v/>
      </c>
      <c r="J254" s="176" t="str">
        <f t="array" ref="J254">IF($B254="","",IFERROR(LOOKUP(2,1/('Work report'!$V$2:$V$1500=$B254),'Work report'!$A$2:$A$1500),""))</f>
        <v/>
      </c>
      <c r="K254" s="177" t="str">
        <f t="array" ref="K254">IF($B254="","",IFERROR(LOOKUP(2,1/('Work report'!$V$2:$V$1500=$B254),'Work report'!$P$2:$P$1500),""))</f>
        <v/>
      </c>
      <c r="L254" s="178" t="str">
        <f>IF($B254="","",SUMIFS('Work report'!$G$2:$G$1500,'Work report'!$V$2:$V$1500,$B254))</f>
        <v/>
      </c>
      <c r="M254" s="176" t="str">
        <f t="shared" si="10"/>
        <v/>
      </c>
      <c r="N254" s="174" t="str">
        <f t="shared" ca="1" si="11"/>
        <v/>
      </c>
      <c r="O254" s="78">
        <v>253</v>
      </c>
      <c r="P254" s="78" t="str">
        <f>IF(AND($B254&lt;&gt;"",$H254&lt;&gt;"Completed",$H254&lt;&gt;"Cancelled"),COUNTIFS($B$2:$B254,"&lt;&gt;",$H$2:$H254,"&lt;&gt;Completed",$H$2:$H254,"&lt;&gt;Cancelled"),"")</f>
        <v/>
      </c>
      <c r="Q254" s="78" t="str">
        <f>IFERROR(INDEX($B$2:$B$1500,MATCH(ROWS($Q$2:Q254),$P$2:$P$1500,0)),"")</f>
        <v/>
      </c>
    </row>
    <row r="255" spans="1:17" ht="15" customHeight="1" x14ac:dyDescent="0.25">
      <c r="A255" s="77"/>
      <c r="B255" s="174" t="str">
        <f t="shared" si="9"/>
        <v/>
      </c>
      <c r="C255" s="79"/>
      <c r="D255" s="80"/>
      <c r="E255" s="79"/>
      <c r="F255" s="81"/>
      <c r="G255" s="77"/>
      <c r="H255" s="174" t="str">
        <f>IF($B255="","",IF(N($I255)&gt;=100,"Completed",IF(COUNTIF('Work report'!$V$2:$V$1500,$B255)=0,"Not started",IF(OR(LEFT(UPPER(TRIM($K255)),8)="BLOCKED:",LEFT(UPPER(TRIM($K255)),8)="WAITING:"),"Blocked",IF(N($I255)&gt;0,"In progress","Not started")))))</f>
        <v/>
      </c>
      <c r="I255" s="175" t="str">
        <f t="array" ref="I255">IF($B255="","",IFERROR(LOOKUP(2,1/('Work report'!$V$2:$V$1500=$B255),'Work report'!$J$2:$J$1500)*100,0))</f>
        <v/>
      </c>
      <c r="J255" s="176" t="str">
        <f t="array" ref="J255">IF($B255="","",IFERROR(LOOKUP(2,1/('Work report'!$V$2:$V$1500=$B255),'Work report'!$A$2:$A$1500),""))</f>
        <v/>
      </c>
      <c r="K255" s="177" t="str">
        <f t="array" ref="K255">IF($B255="","",IFERROR(LOOKUP(2,1/('Work report'!$V$2:$V$1500=$B255),'Work report'!$P$2:$P$1500),""))</f>
        <v/>
      </c>
      <c r="L255" s="178" t="str">
        <f>IF($B255="","",SUMIFS('Work report'!$G$2:$G$1500,'Work report'!$V$2:$V$1500,$B255))</f>
        <v/>
      </c>
      <c r="M255" s="176" t="str">
        <f t="shared" si="10"/>
        <v/>
      </c>
      <c r="N255" s="174" t="str">
        <f t="shared" ca="1" si="11"/>
        <v/>
      </c>
      <c r="O255" s="78">
        <v>254</v>
      </c>
      <c r="P255" s="78" t="str">
        <f>IF(AND($B255&lt;&gt;"",$H255&lt;&gt;"Completed",$H255&lt;&gt;"Cancelled"),COUNTIFS($B$2:$B255,"&lt;&gt;",$H$2:$H255,"&lt;&gt;Completed",$H$2:$H255,"&lt;&gt;Cancelled"),"")</f>
        <v/>
      </c>
      <c r="Q255" s="78" t="str">
        <f>IFERROR(INDEX($B$2:$B$1500,MATCH(ROWS($Q$2:Q255),$P$2:$P$1500,0)),"")</f>
        <v/>
      </c>
    </row>
    <row r="256" spans="1:17" ht="15" customHeight="1" x14ac:dyDescent="0.25">
      <c r="A256" s="77"/>
      <c r="B256" s="174" t="str">
        <f t="shared" si="9"/>
        <v/>
      </c>
      <c r="C256" s="79"/>
      <c r="D256" s="80"/>
      <c r="E256" s="79"/>
      <c r="F256" s="81"/>
      <c r="G256" s="77"/>
      <c r="H256" s="174" t="str">
        <f>IF($B256="","",IF(N($I256)&gt;=100,"Completed",IF(COUNTIF('Work report'!$V$2:$V$1500,$B256)=0,"Not started",IF(OR(LEFT(UPPER(TRIM($K256)),8)="BLOCKED:",LEFT(UPPER(TRIM($K256)),8)="WAITING:"),"Blocked",IF(N($I256)&gt;0,"In progress","Not started")))))</f>
        <v/>
      </c>
      <c r="I256" s="175" t="str">
        <f t="array" ref="I256">IF($B256="","",IFERROR(LOOKUP(2,1/('Work report'!$V$2:$V$1500=$B256),'Work report'!$J$2:$J$1500)*100,0))</f>
        <v/>
      </c>
      <c r="J256" s="176" t="str">
        <f t="array" ref="J256">IF($B256="","",IFERROR(LOOKUP(2,1/('Work report'!$V$2:$V$1500=$B256),'Work report'!$A$2:$A$1500),""))</f>
        <v/>
      </c>
      <c r="K256" s="177" t="str">
        <f t="array" ref="K256">IF($B256="","",IFERROR(LOOKUP(2,1/('Work report'!$V$2:$V$1500=$B256),'Work report'!$P$2:$P$1500),""))</f>
        <v/>
      </c>
      <c r="L256" s="178" t="str">
        <f>IF($B256="","",SUMIFS('Work report'!$G$2:$G$1500,'Work report'!$V$2:$V$1500,$B256))</f>
        <v/>
      </c>
      <c r="M256" s="176" t="str">
        <f t="shared" si="10"/>
        <v/>
      </c>
      <c r="N256" s="174" t="str">
        <f t="shared" ca="1" si="11"/>
        <v/>
      </c>
      <c r="O256" s="78">
        <v>255</v>
      </c>
      <c r="P256" s="78" t="str">
        <f>IF(AND($B256&lt;&gt;"",$H256&lt;&gt;"Completed",$H256&lt;&gt;"Cancelled"),COUNTIFS($B$2:$B256,"&lt;&gt;",$H$2:$H256,"&lt;&gt;Completed",$H$2:$H256,"&lt;&gt;Cancelled"),"")</f>
        <v/>
      </c>
      <c r="Q256" s="78" t="str">
        <f>IFERROR(INDEX($B$2:$B$1500,MATCH(ROWS($Q$2:Q256),$P$2:$P$1500,0)),"")</f>
        <v/>
      </c>
    </row>
    <row r="257" spans="1:17" ht="15" customHeight="1" x14ac:dyDescent="0.25">
      <c r="A257" s="77"/>
      <c r="B257" s="174" t="str">
        <f t="shared" si="9"/>
        <v/>
      </c>
      <c r="C257" s="79"/>
      <c r="D257" s="80"/>
      <c r="E257" s="79"/>
      <c r="F257" s="81"/>
      <c r="G257" s="77"/>
      <c r="H257" s="174" t="str">
        <f>IF($B257="","",IF(N($I257)&gt;=100,"Completed",IF(COUNTIF('Work report'!$V$2:$V$1500,$B257)=0,"Not started",IF(OR(LEFT(UPPER(TRIM($K257)),8)="BLOCKED:",LEFT(UPPER(TRIM($K257)),8)="WAITING:"),"Blocked",IF(N($I257)&gt;0,"In progress","Not started")))))</f>
        <v/>
      </c>
      <c r="I257" s="175" t="str">
        <f t="array" ref="I257">IF($B257="","",IFERROR(LOOKUP(2,1/('Work report'!$V$2:$V$1500=$B257),'Work report'!$J$2:$J$1500)*100,0))</f>
        <v/>
      </c>
      <c r="J257" s="176" t="str">
        <f t="array" ref="J257">IF($B257="","",IFERROR(LOOKUP(2,1/('Work report'!$V$2:$V$1500=$B257),'Work report'!$A$2:$A$1500),""))</f>
        <v/>
      </c>
      <c r="K257" s="177" t="str">
        <f t="array" ref="K257">IF($B257="","",IFERROR(LOOKUP(2,1/('Work report'!$V$2:$V$1500=$B257),'Work report'!$P$2:$P$1500),""))</f>
        <v/>
      </c>
      <c r="L257" s="178" t="str">
        <f>IF($B257="","",SUMIFS('Work report'!$G$2:$G$1500,'Work report'!$V$2:$V$1500,$B257))</f>
        <v/>
      </c>
      <c r="M257" s="176" t="str">
        <f t="shared" si="10"/>
        <v/>
      </c>
      <c r="N257" s="174" t="str">
        <f t="shared" ca="1" si="11"/>
        <v/>
      </c>
      <c r="O257" s="78">
        <v>256</v>
      </c>
      <c r="P257" s="78" t="str">
        <f>IF(AND($B257&lt;&gt;"",$H257&lt;&gt;"Completed",$H257&lt;&gt;"Cancelled"),COUNTIFS($B$2:$B257,"&lt;&gt;",$H$2:$H257,"&lt;&gt;Completed",$H$2:$H257,"&lt;&gt;Cancelled"),"")</f>
        <v/>
      </c>
      <c r="Q257" s="78" t="str">
        <f>IFERROR(INDEX($B$2:$B$1500,MATCH(ROWS($Q$2:Q257),$P$2:$P$1500,0)),"")</f>
        <v/>
      </c>
    </row>
    <row r="258" spans="1:17" ht="15" customHeight="1" x14ac:dyDescent="0.25">
      <c r="A258" s="77"/>
      <c r="B258" s="174" t="str">
        <f t="shared" ref="B258:B321" si="12">IF(OR($A258&lt;&gt;"",$C258&lt;&gt;"",$D258&lt;&gt;"",$E258&lt;&gt;"",$F258&lt;&gt;"",$G258&lt;&gt;""),"WL-"&amp;TEXT($O258,"0000"),"")</f>
        <v/>
      </c>
      <c r="C258" s="79"/>
      <c r="D258" s="80"/>
      <c r="E258" s="79"/>
      <c r="F258" s="81"/>
      <c r="G258" s="77"/>
      <c r="H258" s="174" t="str">
        <f>IF($B258="","",IF(N($I258)&gt;=100,"Completed",IF(COUNTIF('Work report'!$V$2:$V$1500,$B258)=0,"Not started",IF(OR(LEFT(UPPER(TRIM($K258)),8)="BLOCKED:",LEFT(UPPER(TRIM($K258)),8)="WAITING:"),"Blocked",IF(N($I258)&gt;0,"In progress","Not started")))))</f>
        <v/>
      </c>
      <c r="I258" s="175" t="str">
        <f t="array" ref="I258">IF($B258="","",IFERROR(LOOKUP(2,1/('Work report'!$V$2:$V$1500=$B258),'Work report'!$J$2:$J$1500)*100,0))</f>
        <v/>
      </c>
      <c r="J258" s="176" t="str">
        <f t="array" ref="J258">IF($B258="","",IFERROR(LOOKUP(2,1/('Work report'!$V$2:$V$1500=$B258),'Work report'!$A$2:$A$1500),""))</f>
        <v/>
      </c>
      <c r="K258" s="177" t="str">
        <f t="array" ref="K258">IF($B258="","",IFERROR(LOOKUP(2,1/('Work report'!$V$2:$V$1500=$B258),'Work report'!$P$2:$P$1500),""))</f>
        <v/>
      </c>
      <c r="L258" s="178" t="str">
        <f>IF($B258="","",SUMIFS('Work report'!$G$2:$G$1500,'Work report'!$V$2:$V$1500,$B258))</f>
        <v/>
      </c>
      <c r="M258" s="176" t="str">
        <f t="shared" ref="M258:M321" si="13">IF($B258="","",IF($H258="Completed",$J258,""))</f>
        <v/>
      </c>
      <c r="N258" s="174" t="str">
        <f t="shared" ref="N258:N321" ca="1" si="14">IF(AND($C258&lt;&gt;"",$H258&lt;&gt;"Completed",$G258&lt;&gt;"",$G258&lt;TODAY()),"Overdue","")</f>
        <v/>
      </c>
      <c r="O258" s="78">
        <v>257</v>
      </c>
      <c r="P258" s="78" t="str">
        <f>IF(AND($B258&lt;&gt;"",$H258&lt;&gt;"Completed",$H258&lt;&gt;"Cancelled"),COUNTIFS($B$2:$B258,"&lt;&gt;",$H$2:$H258,"&lt;&gt;Completed",$H$2:$H258,"&lt;&gt;Cancelled"),"")</f>
        <v/>
      </c>
      <c r="Q258" s="78" t="str">
        <f>IFERROR(INDEX($B$2:$B$1500,MATCH(ROWS($Q$2:Q258),$P$2:$P$1500,0)),"")</f>
        <v/>
      </c>
    </row>
    <row r="259" spans="1:17" ht="15" customHeight="1" x14ac:dyDescent="0.25">
      <c r="A259" s="77"/>
      <c r="B259" s="174" t="str">
        <f t="shared" si="12"/>
        <v/>
      </c>
      <c r="C259" s="79"/>
      <c r="D259" s="80"/>
      <c r="E259" s="79"/>
      <c r="F259" s="81"/>
      <c r="G259" s="77"/>
      <c r="H259" s="174" t="str">
        <f>IF($B259="","",IF(N($I259)&gt;=100,"Completed",IF(COUNTIF('Work report'!$V$2:$V$1500,$B259)=0,"Not started",IF(OR(LEFT(UPPER(TRIM($K259)),8)="BLOCKED:",LEFT(UPPER(TRIM($K259)),8)="WAITING:"),"Blocked",IF(N($I259)&gt;0,"In progress","Not started")))))</f>
        <v/>
      </c>
      <c r="I259" s="175" t="str">
        <f t="array" ref="I259">IF($B259="","",IFERROR(LOOKUP(2,1/('Work report'!$V$2:$V$1500=$B259),'Work report'!$J$2:$J$1500)*100,0))</f>
        <v/>
      </c>
      <c r="J259" s="176" t="str">
        <f t="array" ref="J259">IF($B259="","",IFERROR(LOOKUP(2,1/('Work report'!$V$2:$V$1500=$B259),'Work report'!$A$2:$A$1500),""))</f>
        <v/>
      </c>
      <c r="K259" s="177" t="str">
        <f t="array" ref="K259">IF($B259="","",IFERROR(LOOKUP(2,1/('Work report'!$V$2:$V$1500=$B259),'Work report'!$P$2:$P$1500),""))</f>
        <v/>
      </c>
      <c r="L259" s="178" t="str">
        <f>IF($B259="","",SUMIFS('Work report'!$G$2:$G$1500,'Work report'!$V$2:$V$1500,$B259))</f>
        <v/>
      </c>
      <c r="M259" s="176" t="str">
        <f t="shared" si="13"/>
        <v/>
      </c>
      <c r="N259" s="174" t="str">
        <f t="shared" ca="1" si="14"/>
        <v/>
      </c>
      <c r="O259" s="78">
        <v>258</v>
      </c>
      <c r="P259" s="78" t="str">
        <f>IF(AND($B259&lt;&gt;"",$H259&lt;&gt;"Completed",$H259&lt;&gt;"Cancelled"),COUNTIFS($B$2:$B259,"&lt;&gt;",$H$2:$H259,"&lt;&gt;Completed",$H$2:$H259,"&lt;&gt;Cancelled"),"")</f>
        <v/>
      </c>
      <c r="Q259" s="78" t="str">
        <f>IFERROR(INDEX($B$2:$B$1500,MATCH(ROWS($Q$2:Q259),$P$2:$P$1500,0)),"")</f>
        <v/>
      </c>
    </row>
    <row r="260" spans="1:17" ht="15" customHeight="1" x14ac:dyDescent="0.25">
      <c r="A260" s="77"/>
      <c r="B260" s="174" t="str">
        <f t="shared" si="12"/>
        <v/>
      </c>
      <c r="C260" s="79"/>
      <c r="D260" s="80"/>
      <c r="E260" s="79"/>
      <c r="F260" s="81"/>
      <c r="G260" s="77"/>
      <c r="H260" s="174" t="str">
        <f>IF($B260="","",IF(N($I260)&gt;=100,"Completed",IF(COUNTIF('Work report'!$V$2:$V$1500,$B260)=0,"Not started",IF(OR(LEFT(UPPER(TRIM($K260)),8)="BLOCKED:",LEFT(UPPER(TRIM($K260)),8)="WAITING:"),"Blocked",IF(N($I260)&gt;0,"In progress","Not started")))))</f>
        <v/>
      </c>
      <c r="I260" s="175" t="str">
        <f t="array" ref="I260">IF($B260="","",IFERROR(LOOKUP(2,1/('Work report'!$V$2:$V$1500=$B260),'Work report'!$J$2:$J$1500)*100,0))</f>
        <v/>
      </c>
      <c r="J260" s="176" t="str">
        <f t="array" ref="J260">IF($B260="","",IFERROR(LOOKUP(2,1/('Work report'!$V$2:$V$1500=$B260),'Work report'!$A$2:$A$1500),""))</f>
        <v/>
      </c>
      <c r="K260" s="177" t="str">
        <f t="array" ref="K260">IF($B260="","",IFERROR(LOOKUP(2,1/('Work report'!$V$2:$V$1500=$B260),'Work report'!$P$2:$P$1500),""))</f>
        <v/>
      </c>
      <c r="L260" s="178" t="str">
        <f>IF($B260="","",SUMIFS('Work report'!$G$2:$G$1500,'Work report'!$V$2:$V$1500,$B260))</f>
        <v/>
      </c>
      <c r="M260" s="176" t="str">
        <f t="shared" si="13"/>
        <v/>
      </c>
      <c r="N260" s="174" t="str">
        <f t="shared" ca="1" si="14"/>
        <v/>
      </c>
      <c r="O260" s="78">
        <v>259</v>
      </c>
      <c r="P260" s="78" t="str">
        <f>IF(AND($B260&lt;&gt;"",$H260&lt;&gt;"Completed",$H260&lt;&gt;"Cancelled"),COUNTIFS($B$2:$B260,"&lt;&gt;",$H$2:$H260,"&lt;&gt;Completed",$H$2:$H260,"&lt;&gt;Cancelled"),"")</f>
        <v/>
      </c>
      <c r="Q260" s="78" t="str">
        <f>IFERROR(INDEX($B$2:$B$1500,MATCH(ROWS($Q$2:Q260),$P$2:$P$1500,0)),"")</f>
        <v/>
      </c>
    </row>
    <row r="261" spans="1:17" ht="15" customHeight="1" x14ac:dyDescent="0.25">
      <c r="A261" s="77"/>
      <c r="B261" s="174" t="str">
        <f t="shared" si="12"/>
        <v/>
      </c>
      <c r="C261" s="79"/>
      <c r="D261" s="80"/>
      <c r="E261" s="79"/>
      <c r="F261" s="81"/>
      <c r="G261" s="77"/>
      <c r="H261" s="174" t="str">
        <f>IF($B261="","",IF(N($I261)&gt;=100,"Completed",IF(COUNTIF('Work report'!$V$2:$V$1500,$B261)=0,"Not started",IF(OR(LEFT(UPPER(TRIM($K261)),8)="BLOCKED:",LEFT(UPPER(TRIM($K261)),8)="WAITING:"),"Blocked",IF(N($I261)&gt;0,"In progress","Not started")))))</f>
        <v/>
      </c>
      <c r="I261" s="175" t="str">
        <f t="array" ref="I261">IF($B261="","",IFERROR(LOOKUP(2,1/('Work report'!$V$2:$V$1500=$B261),'Work report'!$J$2:$J$1500)*100,0))</f>
        <v/>
      </c>
      <c r="J261" s="176" t="str">
        <f t="array" ref="J261">IF($B261="","",IFERROR(LOOKUP(2,1/('Work report'!$V$2:$V$1500=$B261),'Work report'!$A$2:$A$1500),""))</f>
        <v/>
      </c>
      <c r="K261" s="177" t="str">
        <f t="array" ref="K261">IF($B261="","",IFERROR(LOOKUP(2,1/('Work report'!$V$2:$V$1500=$B261),'Work report'!$P$2:$P$1500),""))</f>
        <v/>
      </c>
      <c r="L261" s="178" t="str">
        <f>IF($B261="","",SUMIFS('Work report'!$G$2:$G$1500,'Work report'!$V$2:$V$1500,$B261))</f>
        <v/>
      </c>
      <c r="M261" s="176" t="str">
        <f t="shared" si="13"/>
        <v/>
      </c>
      <c r="N261" s="174" t="str">
        <f t="shared" ca="1" si="14"/>
        <v/>
      </c>
      <c r="O261" s="78">
        <v>260</v>
      </c>
      <c r="P261" s="78" t="str">
        <f>IF(AND($B261&lt;&gt;"",$H261&lt;&gt;"Completed",$H261&lt;&gt;"Cancelled"),COUNTIFS($B$2:$B261,"&lt;&gt;",$H$2:$H261,"&lt;&gt;Completed",$H$2:$H261,"&lt;&gt;Cancelled"),"")</f>
        <v/>
      </c>
      <c r="Q261" s="78" t="str">
        <f>IFERROR(INDEX($B$2:$B$1500,MATCH(ROWS($Q$2:Q261),$P$2:$P$1500,0)),"")</f>
        <v/>
      </c>
    </row>
    <row r="262" spans="1:17" ht="15" customHeight="1" x14ac:dyDescent="0.25">
      <c r="A262" s="77"/>
      <c r="B262" s="174" t="str">
        <f t="shared" si="12"/>
        <v/>
      </c>
      <c r="C262" s="79"/>
      <c r="D262" s="80"/>
      <c r="E262" s="79"/>
      <c r="F262" s="81"/>
      <c r="G262" s="77"/>
      <c r="H262" s="174" t="str">
        <f>IF($B262="","",IF(N($I262)&gt;=100,"Completed",IF(COUNTIF('Work report'!$V$2:$V$1500,$B262)=0,"Not started",IF(OR(LEFT(UPPER(TRIM($K262)),8)="BLOCKED:",LEFT(UPPER(TRIM($K262)),8)="WAITING:"),"Blocked",IF(N($I262)&gt;0,"In progress","Not started")))))</f>
        <v/>
      </c>
      <c r="I262" s="175" t="str">
        <f t="array" ref="I262">IF($B262="","",IFERROR(LOOKUP(2,1/('Work report'!$V$2:$V$1500=$B262),'Work report'!$J$2:$J$1500)*100,0))</f>
        <v/>
      </c>
      <c r="J262" s="176" t="str">
        <f t="array" ref="J262">IF($B262="","",IFERROR(LOOKUP(2,1/('Work report'!$V$2:$V$1500=$B262),'Work report'!$A$2:$A$1500),""))</f>
        <v/>
      </c>
      <c r="K262" s="177" t="str">
        <f t="array" ref="K262">IF($B262="","",IFERROR(LOOKUP(2,1/('Work report'!$V$2:$V$1500=$B262),'Work report'!$P$2:$P$1500),""))</f>
        <v/>
      </c>
      <c r="L262" s="178" t="str">
        <f>IF($B262="","",SUMIFS('Work report'!$G$2:$G$1500,'Work report'!$V$2:$V$1500,$B262))</f>
        <v/>
      </c>
      <c r="M262" s="176" t="str">
        <f t="shared" si="13"/>
        <v/>
      </c>
      <c r="N262" s="174" t="str">
        <f t="shared" ca="1" si="14"/>
        <v/>
      </c>
      <c r="O262" s="78">
        <v>261</v>
      </c>
      <c r="P262" s="78" t="str">
        <f>IF(AND($B262&lt;&gt;"",$H262&lt;&gt;"Completed",$H262&lt;&gt;"Cancelled"),COUNTIFS($B$2:$B262,"&lt;&gt;",$H$2:$H262,"&lt;&gt;Completed",$H$2:$H262,"&lt;&gt;Cancelled"),"")</f>
        <v/>
      </c>
      <c r="Q262" s="78" t="str">
        <f>IFERROR(INDEX($B$2:$B$1500,MATCH(ROWS($Q$2:Q262),$P$2:$P$1500,0)),"")</f>
        <v/>
      </c>
    </row>
    <row r="263" spans="1:17" ht="15" customHeight="1" x14ac:dyDescent="0.25">
      <c r="A263" s="77"/>
      <c r="B263" s="174" t="str">
        <f t="shared" si="12"/>
        <v/>
      </c>
      <c r="C263" s="79"/>
      <c r="D263" s="80"/>
      <c r="E263" s="79"/>
      <c r="F263" s="81"/>
      <c r="G263" s="77"/>
      <c r="H263" s="174" t="str">
        <f>IF($B263="","",IF(N($I263)&gt;=100,"Completed",IF(COUNTIF('Work report'!$V$2:$V$1500,$B263)=0,"Not started",IF(OR(LEFT(UPPER(TRIM($K263)),8)="BLOCKED:",LEFT(UPPER(TRIM($K263)),8)="WAITING:"),"Blocked",IF(N($I263)&gt;0,"In progress","Not started")))))</f>
        <v/>
      </c>
      <c r="I263" s="175" t="str">
        <f t="array" ref="I263">IF($B263="","",IFERROR(LOOKUP(2,1/('Work report'!$V$2:$V$1500=$B263),'Work report'!$J$2:$J$1500)*100,0))</f>
        <v/>
      </c>
      <c r="J263" s="176" t="str">
        <f t="array" ref="J263">IF($B263="","",IFERROR(LOOKUP(2,1/('Work report'!$V$2:$V$1500=$B263),'Work report'!$A$2:$A$1500),""))</f>
        <v/>
      </c>
      <c r="K263" s="177" t="str">
        <f t="array" ref="K263">IF($B263="","",IFERROR(LOOKUP(2,1/('Work report'!$V$2:$V$1500=$B263),'Work report'!$P$2:$P$1500),""))</f>
        <v/>
      </c>
      <c r="L263" s="178" t="str">
        <f>IF($B263="","",SUMIFS('Work report'!$G$2:$G$1500,'Work report'!$V$2:$V$1500,$B263))</f>
        <v/>
      </c>
      <c r="M263" s="176" t="str">
        <f t="shared" si="13"/>
        <v/>
      </c>
      <c r="N263" s="174" t="str">
        <f t="shared" ca="1" si="14"/>
        <v/>
      </c>
      <c r="O263" s="78">
        <v>262</v>
      </c>
      <c r="P263" s="78" t="str">
        <f>IF(AND($B263&lt;&gt;"",$H263&lt;&gt;"Completed",$H263&lt;&gt;"Cancelled"),COUNTIFS($B$2:$B263,"&lt;&gt;",$H$2:$H263,"&lt;&gt;Completed",$H$2:$H263,"&lt;&gt;Cancelled"),"")</f>
        <v/>
      </c>
      <c r="Q263" s="78" t="str">
        <f>IFERROR(INDEX($B$2:$B$1500,MATCH(ROWS($Q$2:Q263),$P$2:$P$1500,0)),"")</f>
        <v/>
      </c>
    </row>
    <row r="264" spans="1:17" ht="15" customHeight="1" x14ac:dyDescent="0.25">
      <c r="A264" s="77"/>
      <c r="B264" s="174" t="str">
        <f t="shared" si="12"/>
        <v/>
      </c>
      <c r="C264" s="79"/>
      <c r="D264" s="80"/>
      <c r="E264" s="79"/>
      <c r="F264" s="81"/>
      <c r="G264" s="77"/>
      <c r="H264" s="174" t="str">
        <f>IF($B264="","",IF(N($I264)&gt;=100,"Completed",IF(COUNTIF('Work report'!$V$2:$V$1500,$B264)=0,"Not started",IF(OR(LEFT(UPPER(TRIM($K264)),8)="BLOCKED:",LEFT(UPPER(TRIM($K264)),8)="WAITING:"),"Blocked",IF(N($I264)&gt;0,"In progress","Not started")))))</f>
        <v/>
      </c>
      <c r="I264" s="175" t="str">
        <f t="array" ref="I264">IF($B264="","",IFERROR(LOOKUP(2,1/('Work report'!$V$2:$V$1500=$B264),'Work report'!$J$2:$J$1500)*100,0))</f>
        <v/>
      </c>
      <c r="J264" s="176" t="str">
        <f t="array" ref="J264">IF($B264="","",IFERROR(LOOKUP(2,1/('Work report'!$V$2:$V$1500=$B264),'Work report'!$A$2:$A$1500),""))</f>
        <v/>
      </c>
      <c r="K264" s="177" t="str">
        <f t="array" ref="K264">IF($B264="","",IFERROR(LOOKUP(2,1/('Work report'!$V$2:$V$1500=$B264),'Work report'!$P$2:$P$1500),""))</f>
        <v/>
      </c>
      <c r="L264" s="178" t="str">
        <f>IF($B264="","",SUMIFS('Work report'!$G$2:$G$1500,'Work report'!$V$2:$V$1500,$B264))</f>
        <v/>
      </c>
      <c r="M264" s="176" t="str">
        <f t="shared" si="13"/>
        <v/>
      </c>
      <c r="N264" s="174" t="str">
        <f t="shared" ca="1" si="14"/>
        <v/>
      </c>
      <c r="O264" s="78">
        <v>263</v>
      </c>
      <c r="P264" s="78" t="str">
        <f>IF(AND($B264&lt;&gt;"",$H264&lt;&gt;"Completed",$H264&lt;&gt;"Cancelled"),COUNTIFS($B$2:$B264,"&lt;&gt;",$H$2:$H264,"&lt;&gt;Completed",$H$2:$H264,"&lt;&gt;Cancelled"),"")</f>
        <v/>
      </c>
      <c r="Q264" s="78" t="str">
        <f>IFERROR(INDEX($B$2:$B$1500,MATCH(ROWS($Q$2:Q264),$P$2:$P$1500,0)),"")</f>
        <v/>
      </c>
    </row>
    <row r="265" spans="1:17" ht="15" customHeight="1" x14ac:dyDescent="0.25">
      <c r="A265" s="77"/>
      <c r="B265" s="174" t="str">
        <f t="shared" si="12"/>
        <v/>
      </c>
      <c r="C265" s="79"/>
      <c r="D265" s="80"/>
      <c r="E265" s="79"/>
      <c r="F265" s="81"/>
      <c r="G265" s="77"/>
      <c r="H265" s="174" t="str">
        <f>IF($B265="","",IF(N($I265)&gt;=100,"Completed",IF(COUNTIF('Work report'!$V$2:$V$1500,$B265)=0,"Not started",IF(OR(LEFT(UPPER(TRIM($K265)),8)="BLOCKED:",LEFT(UPPER(TRIM($K265)),8)="WAITING:"),"Blocked",IF(N($I265)&gt;0,"In progress","Not started")))))</f>
        <v/>
      </c>
      <c r="I265" s="175" t="str">
        <f t="array" ref="I265">IF($B265="","",IFERROR(LOOKUP(2,1/('Work report'!$V$2:$V$1500=$B265),'Work report'!$J$2:$J$1500)*100,0))</f>
        <v/>
      </c>
      <c r="J265" s="176" t="str">
        <f t="array" ref="J265">IF($B265="","",IFERROR(LOOKUP(2,1/('Work report'!$V$2:$V$1500=$B265),'Work report'!$A$2:$A$1500),""))</f>
        <v/>
      </c>
      <c r="K265" s="177" t="str">
        <f t="array" ref="K265">IF($B265="","",IFERROR(LOOKUP(2,1/('Work report'!$V$2:$V$1500=$B265),'Work report'!$P$2:$P$1500),""))</f>
        <v/>
      </c>
      <c r="L265" s="178" t="str">
        <f>IF($B265="","",SUMIFS('Work report'!$G$2:$G$1500,'Work report'!$V$2:$V$1500,$B265))</f>
        <v/>
      </c>
      <c r="M265" s="176" t="str">
        <f t="shared" si="13"/>
        <v/>
      </c>
      <c r="N265" s="174" t="str">
        <f t="shared" ca="1" si="14"/>
        <v/>
      </c>
      <c r="O265" s="78">
        <v>264</v>
      </c>
      <c r="P265" s="78" t="str">
        <f>IF(AND($B265&lt;&gt;"",$H265&lt;&gt;"Completed",$H265&lt;&gt;"Cancelled"),COUNTIFS($B$2:$B265,"&lt;&gt;",$H$2:$H265,"&lt;&gt;Completed",$H$2:$H265,"&lt;&gt;Cancelled"),"")</f>
        <v/>
      </c>
      <c r="Q265" s="78" t="str">
        <f>IFERROR(INDEX($B$2:$B$1500,MATCH(ROWS($Q$2:Q265),$P$2:$P$1500,0)),"")</f>
        <v/>
      </c>
    </row>
    <row r="266" spans="1:17" ht="15" customHeight="1" x14ac:dyDescent="0.25">
      <c r="A266" s="77"/>
      <c r="B266" s="174" t="str">
        <f t="shared" si="12"/>
        <v/>
      </c>
      <c r="C266" s="79"/>
      <c r="D266" s="80"/>
      <c r="E266" s="79"/>
      <c r="F266" s="81"/>
      <c r="G266" s="77"/>
      <c r="H266" s="174" t="str">
        <f>IF($B266="","",IF(N($I266)&gt;=100,"Completed",IF(COUNTIF('Work report'!$V$2:$V$1500,$B266)=0,"Not started",IF(OR(LEFT(UPPER(TRIM($K266)),8)="BLOCKED:",LEFT(UPPER(TRIM($K266)),8)="WAITING:"),"Blocked",IF(N($I266)&gt;0,"In progress","Not started")))))</f>
        <v/>
      </c>
      <c r="I266" s="175" t="str">
        <f t="array" ref="I266">IF($B266="","",IFERROR(LOOKUP(2,1/('Work report'!$V$2:$V$1500=$B266),'Work report'!$J$2:$J$1500)*100,0))</f>
        <v/>
      </c>
      <c r="J266" s="176" t="str">
        <f t="array" ref="J266">IF($B266="","",IFERROR(LOOKUP(2,1/('Work report'!$V$2:$V$1500=$B266),'Work report'!$A$2:$A$1500),""))</f>
        <v/>
      </c>
      <c r="K266" s="177" t="str">
        <f t="array" ref="K266">IF($B266="","",IFERROR(LOOKUP(2,1/('Work report'!$V$2:$V$1500=$B266),'Work report'!$P$2:$P$1500),""))</f>
        <v/>
      </c>
      <c r="L266" s="178" t="str">
        <f>IF($B266="","",SUMIFS('Work report'!$G$2:$G$1500,'Work report'!$V$2:$V$1500,$B266))</f>
        <v/>
      </c>
      <c r="M266" s="176" t="str">
        <f t="shared" si="13"/>
        <v/>
      </c>
      <c r="N266" s="174" t="str">
        <f t="shared" ca="1" si="14"/>
        <v/>
      </c>
      <c r="O266" s="78">
        <v>265</v>
      </c>
      <c r="P266" s="78" t="str">
        <f>IF(AND($B266&lt;&gt;"",$H266&lt;&gt;"Completed",$H266&lt;&gt;"Cancelled"),COUNTIFS($B$2:$B266,"&lt;&gt;",$H$2:$H266,"&lt;&gt;Completed",$H$2:$H266,"&lt;&gt;Cancelled"),"")</f>
        <v/>
      </c>
      <c r="Q266" s="78" t="str">
        <f>IFERROR(INDEX($B$2:$B$1500,MATCH(ROWS($Q$2:Q266),$P$2:$P$1500,0)),"")</f>
        <v/>
      </c>
    </row>
    <row r="267" spans="1:17" ht="15" customHeight="1" x14ac:dyDescent="0.25">
      <c r="A267" s="77"/>
      <c r="B267" s="174" t="str">
        <f t="shared" si="12"/>
        <v/>
      </c>
      <c r="C267" s="79"/>
      <c r="D267" s="80"/>
      <c r="E267" s="79"/>
      <c r="F267" s="81"/>
      <c r="G267" s="77"/>
      <c r="H267" s="174" t="str">
        <f>IF($B267="","",IF(N($I267)&gt;=100,"Completed",IF(COUNTIF('Work report'!$V$2:$V$1500,$B267)=0,"Not started",IF(OR(LEFT(UPPER(TRIM($K267)),8)="BLOCKED:",LEFT(UPPER(TRIM($K267)),8)="WAITING:"),"Blocked",IF(N($I267)&gt;0,"In progress","Not started")))))</f>
        <v/>
      </c>
      <c r="I267" s="175" t="str">
        <f t="array" ref="I267">IF($B267="","",IFERROR(LOOKUP(2,1/('Work report'!$V$2:$V$1500=$B267),'Work report'!$J$2:$J$1500)*100,0))</f>
        <v/>
      </c>
      <c r="J267" s="176" t="str">
        <f t="array" ref="J267">IF($B267="","",IFERROR(LOOKUP(2,1/('Work report'!$V$2:$V$1500=$B267),'Work report'!$A$2:$A$1500),""))</f>
        <v/>
      </c>
      <c r="K267" s="177" t="str">
        <f t="array" ref="K267">IF($B267="","",IFERROR(LOOKUP(2,1/('Work report'!$V$2:$V$1500=$B267),'Work report'!$P$2:$P$1500),""))</f>
        <v/>
      </c>
      <c r="L267" s="178" t="str">
        <f>IF($B267="","",SUMIFS('Work report'!$G$2:$G$1500,'Work report'!$V$2:$V$1500,$B267))</f>
        <v/>
      </c>
      <c r="M267" s="176" t="str">
        <f t="shared" si="13"/>
        <v/>
      </c>
      <c r="N267" s="174" t="str">
        <f t="shared" ca="1" si="14"/>
        <v/>
      </c>
      <c r="O267" s="78">
        <v>266</v>
      </c>
      <c r="P267" s="78" t="str">
        <f>IF(AND($B267&lt;&gt;"",$H267&lt;&gt;"Completed",$H267&lt;&gt;"Cancelled"),COUNTIFS($B$2:$B267,"&lt;&gt;",$H$2:$H267,"&lt;&gt;Completed",$H$2:$H267,"&lt;&gt;Cancelled"),"")</f>
        <v/>
      </c>
      <c r="Q267" s="78" t="str">
        <f>IFERROR(INDEX($B$2:$B$1500,MATCH(ROWS($Q$2:Q267),$P$2:$P$1500,0)),"")</f>
        <v/>
      </c>
    </row>
    <row r="268" spans="1:17" ht="15" customHeight="1" x14ac:dyDescent="0.25">
      <c r="A268" s="77"/>
      <c r="B268" s="174" t="str">
        <f t="shared" si="12"/>
        <v/>
      </c>
      <c r="C268" s="79"/>
      <c r="D268" s="80"/>
      <c r="E268" s="79"/>
      <c r="F268" s="81"/>
      <c r="G268" s="77"/>
      <c r="H268" s="174" t="str">
        <f>IF($B268="","",IF(N($I268)&gt;=100,"Completed",IF(COUNTIF('Work report'!$V$2:$V$1500,$B268)=0,"Not started",IF(OR(LEFT(UPPER(TRIM($K268)),8)="BLOCKED:",LEFT(UPPER(TRIM($K268)),8)="WAITING:"),"Blocked",IF(N($I268)&gt;0,"In progress","Not started")))))</f>
        <v/>
      </c>
      <c r="I268" s="175" t="str">
        <f t="array" ref="I268">IF($B268="","",IFERROR(LOOKUP(2,1/('Work report'!$V$2:$V$1500=$B268),'Work report'!$J$2:$J$1500)*100,0))</f>
        <v/>
      </c>
      <c r="J268" s="176" t="str">
        <f t="array" ref="J268">IF($B268="","",IFERROR(LOOKUP(2,1/('Work report'!$V$2:$V$1500=$B268),'Work report'!$A$2:$A$1500),""))</f>
        <v/>
      </c>
      <c r="K268" s="177" t="str">
        <f t="array" ref="K268">IF($B268="","",IFERROR(LOOKUP(2,1/('Work report'!$V$2:$V$1500=$B268),'Work report'!$P$2:$P$1500),""))</f>
        <v/>
      </c>
      <c r="L268" s="178" t="str">
        <f>IF($B268="","",SUMIFS('Work report'!$G$2:$G$1500,'Work report'!$V$2:$V$1500,$B268))</f>
        <v/>
      </c>
      <c r="M268" s="176" t="str">
        <f t="shared" si="13"/>
        <v/>
      </c>
      <c r="N268" s="174" t="str">
        <f t="shared" ca="1" si="14"/>
        <v/>
      </c>
      <c r="O268" s="78">
        <v>267</v>
      </c>
      <c r="P268" s="78" t="str">
        <f>IF(AND($B268&lt;&gt;"",$H268&lt;&gt;"Completed",$H268&lt;&gt;"Cancelled"),COUNTIFS($B$2:$B268,"&lt;&gt;",$H$2:$H268,"&lt;&gt;Completed",$H$2:$H268,"&lt;&gt;Cancelled"),"")</f>
        <v/>
      </c>
      <c r="Q268" s="78" t="str">
        <f>IFERROR(INDEX($B$2:$B$1500,MATCH(ROWS($Q$2:Q268),$P$2:$P$1500,0)),"")</f>
        <v/>
      </c>
    </row>
    <row r="269" spans="1:17" ht="15" customHeight="1" x14ac:dyDescent="0.25">
      <c r="A269" s="77"/>
      <c r="B269" s="174" t="str">
        <f t="shared" si="12"/>
        <v/>
      </c>
      <c r="C269" s="79"/>
      <c r="D269" s="80"/>
      <c r="E269" s="79"/>
      <c r="F269" s="81"/>
      <c r="G269" s="77"/>
      <c r="H269" s="174" t="str">
        <f>IF($B269="","",IF(N($I269)&gt;=100,"Completed",IF(COUNTIF('Work report'!$V$2:$V$1500,$B269)=0,"Not started",IF(OR(LEFT(UPPER(TRIM($K269)),8)="BLOCKED:",LEFT(UPPER(TRIM($K269)),8)="WAITING:"),"Blocked",IF(N($I269)&gt;0,"In progress","Not started")))))</f>
        <v/>
      </c>
      <c r="I269" s="175" t="str">
        <f t="array" ref="I269">IF($B269="","",IFERROR(LOOKUP(2,1/('Work report'!$V$2:$V$1500=$B269),'Work report'!$J$2:$J$1500)*100,0))</f>
        <v/>
      </c>
      <c r="J269" s="176" t="str">
        <f t="array" ref="J269">IF($B269="","",IFERROR(LOOKUP(2,1/('Work report'!$V$2:$V$1500=$B269),'Work report'!$A$2:$A$1500),""))</f>
        <v/>
      </c>
      <c r="K269" s="177" t="str">
        <f t="array" ref="K269">IF($B269="","",IFERROR(LOOKUP(2,1/('Work report'!$V$2:$V$1500=$B269),'Work report'!$P$2:$P$1500),""))</f>
        <v/>
      </c>
      <c r="L269" s="178" t="str">
        <f>IF($B269="","",SUMIFS('Work report'!$G$2:$G$1500,'Work report'!$V$2:$V$1500,$B269))</f>
        <v/>
      </c>
      <c r="M269" s="176" t="str">
        <f t="shared" si="13"/>
        <v/>
      </c>
      <c r="N269" s="174" t="str">
        <f t="shared" ca="1" si="14"/>
        <v/>
      </c>
      <c r="O269" s="78">
        <v>268</v>
      </c>
      <c r="P269" s="78" t="str">
        <f>IF(AND($B269&lt;&gt;"",$H269&lt;&gt;"Completed",$H269&lt;&gt;"Cancelled"),COUNTIFS($B$2:$B269,"&lt;&gt;",$H$2:$H269,"&lt;&gt;Completed",$H$2:$H269,"&lt;&gt;Cancelled"),"")</f>
        <v/>
      </c>
      <c r="Q269" s="78" t="str">
        <f>IFERROR(INDEX($B$2:$B$1500,MATCH(ROWS($Q$2:Q269),$P$2:$P$1500,0)),"")</f>
        <v/>
      </c>
    </row>
    <row r="270" spans="1:17" ht="15" customHeight="1" x14ac:dyDescent="0.25">
      <c r="A270" s="77"/>
      <c r="B270" s="174" t="str">
        <f t="shared" si="12"/>
        <v/>
      </c>
      <c r="C270" s="79"/>
      <c r="D270" s="80"/>
      <c r="E270" s="79"/>
      <c r="F270" s="81"/>
      <c r="G270" s="77"/>
      <c r="H270" s="174" t="str">
        <f>IF($B270="","",IF(N($I270)&gt;=100,"Completed",IF(COUNTIF('Work report'!$V$2:$V$1500,$B270)=0,"Not started",IF(OR(LEFT(UPPER(TRIM($K270)),8)="BLOCKED:",LEFT(UPPER(TRIM($K270)),8)="WAITING:"),"Blocked",IF(N($I270)&gt;0,"In progress","Not started")))))</f>
        <v/>
      </c>
      <c r="I270" s="175" t="str">
        <f t="array" ref="I270">IF($B270="","",IFERROR(LOOKUP(2,1/('Work report'!$V$2:$V$1500=$B270),'Work report'!$J$2:$J$1500)*100,0))</f>
        <v/>
      </c>
      <c r="J270" s="176" t="str">
        <f t="array" ref="J270">IF($B270="","",IFERROR(LOOKUP(2,1/('Work report'!$V$2:$V$1500=$B270),'Work report'!$A$2:$A$1500),""))</f>
        <v/>
      </c>
      <c r="K270" s="177" t="str">
        <f t="array" ref="K270">IF($B270="","",IFERROR(LOOKUP(2,1/('Work report'!$V$2:$V$1500=$B270),'Work report'!$P$2:$P$1500),""))</f>
        <v/>
      </c>
      <c r="L270" s="178" t="str">
        <f>IF($B270="","",SUMIFS('Work report'!$G$2:$G$1500,'Work report'!$V$2:$V$1500,$B270))</f>
        <v/>
      </c>
      <c r="M270" s="176" t="str">
        <f t="shared" si="13"/>
        <v/>
      </c>
      <c r="N270" s="174" t="str">
        <f t="shared" ca="1" si="14"/>
        <v/>
      </c>
      <c r="O270" s="78">
        <v>269</v>
      </c>
      <c r="P270" s="78" t="str">
        <f>IF(AND($B270&lt;&gt;"",$H270&lt;&gt;"Completed",$H270&lt;&gt;"Cancelled"),COUNTIFS($B$2:$B270,"&lt;&gt;",$H$2:$H270,"&lt;&gt;Completed",$H$2:$H270,"&lt;&gt;Cancelled"),"")</f>
        <v/>
      </c>
      <c r="Q270" s="78" t="str">
        <f>IFERROR(INDEX($B$2:$B$1500,MATCH(ROWS($Q$2:Q270),$P$2:$P$1500,0)),"")</f>
        <v/>
      </c>
    </row>
    <row r="271" spans="1:17" ht="15" customHeight="1" x14ac:dyDescent="0.25">
      <c r="A271" s="77"/>
      <c r="B271" s="174" t="str">
        <f t="shared" si="12"/>
        <v/>
      </c>
      <c r="C271" s="79"/>
      <c r="D271" s="80"/>
      <c r="E271" s="79"/>
      <c r="F271" s="81"/>
      <c r="G271" s="77"/>
      <c r="H271" s="174" t="str">
        <f>IF($B271="","",IF(N($I271)&gt;=100,"Completed",IF(COUNTIF('Work report'!$V$2:$V$1500,$B271)=0,"Not started",IF(OR(LEFT(UPPER(TRIM($K271)),8)="BLOCKED:",LEFT(UPPER(TRIM($K271)),8)="WAITING:"),"Blocked",IF(N($I271)&gt;0,"In progress","Not started")))))</f>
        <v/>
      </c>
      <c r="I271" s="175" t="str">
        <f t="array" ref="I271">IF($B271="","",IFERROR(LOOKUP(2,1/('Work report'!$V$2:$V$1500=$B271),'Work report'!$J$2:$J$1500)*100,0))</f>
        <v/>
      </c>
      <c r="J271" s="176" t="str">
        <f t="array" ref="J271">IF($B271="","",IFERROR(LOOKUP(2,1/('Work report'!$V$2:$V$1500=$B271),'Work report'!$A$2:$A$1500),""))</f>
        <v/>
      </c>
      <c r="K271" s="177" t="str">
        <f t="array" ref="K271">IF($B271="","",IFERROR(LOOKUP(2,1/('Work report'!$V$2:$V$1500=$B271),'Work report'!$P$2:$P$1500),""))</f>
        <v/>
      </c>
      <c r="L271" s="178" t="str">
        <f>IF($B271="","",SUMIFS('Work report'!$G$2:$G$1500,'Work report'!$V$2:$V$1500,$B271))</f>
        <v/>
      </c>
      <c r="M271" s="176" t="str">
        <f t="shared" si="13"/>
        <v/>
      </c>
      <c r="N271" s="174" t="str">
        <f t="shared" ca="1" si="14"/>
        <v/>
      </c>
      <c r="O271" s="78">
        <v>270</v>
      </c>
      <c r="P271" s="78" t="str">
        <f>IF(AND($B271&lt;&gt;"",$H271&lt;&gt;"Completed",$H271&lt;&gt;"Cancelled"),COUNTIFS($B$2:$B271,"&lt;&gt;",$H$2:$H271,"&lt;&gt;Completed",$H$2:$H271,"&lt;&gt;Cancelled"),"")</f>
        <v/>
      </c>
      <c r="Q271" s="78" t="str">
        <f>IFERROR(INDEX($B$2:$B$1500,MATCH(ROWS($Q$2:Q271),$P$2:$P$1500,0)),"")</f>
        <v/>
      </c>
    </row>
    <row r="272" spans="1:17" ht="15" customHeight="1" x14ac:dyDescent="0.25">
      <c r="A272" s="77"/>
      <c r="B272" s="174" t="str">
        <f t="shared" si="12"/>
        <v/>
      </c>
      <c r="C272" s="79"/>
      <c r="D272" s="80"/>
      <c r="E272" s="79"/>
      <c r="F272" s="81"/>
      <c r="G272" s="77"/>
      <c r="H272" s="174" t="str">
        <f>IF($B272="","",IF(N($I272)&gt;=100,"Completed",IF(COUNTIF('Work report'!$V$2:$V$1500,$B272)=0,"Not started",IF(OR(LEFT(UPPER(TRIM($K272)),8)="BLOCKED:",LEFT(UPPER(TRIM($K272)),8)="WAITING:"),"Blocked",IF(N($I272)&gt;0,"In progress","Not started")))))</f>
        <v/>
      </c>
      <c r="I272" s="175" t="str">
        <f t="array" ref="I272">IF($B272="","",IFERROR(LOOKUP(2,1/('Work report'!$V$2:$V$1500=$B272),'Work report'!$J$2:$J$1500)*100,0))</f>
        <v/>
      </c>
      <c r="J272" s="176" t="str">
        <f t="array" ref="J272">IF($B272="","",IFERROR(LOOKUP(2,1/('Work report'!$V$2:$V$1500=$B272),'Work report'!$A$2:$A$1500),""))</f>
        <v/>
      </c>
      <c r="K272" s="177" t="str">
        <f t="array" ref="K272">IF($B272="","",IFERROR(LOOKUP(2,1/('Work report'!$V$2:$V$1500=$B272),'Work report'!$P$2:$P$1500),""))</f>
        <v/>
      </c>
      <c r="L272" s="178" t="str">
        <f>IF($B272="","",SUMIFS('Work report'!$G$2:$G$1500,'Work report'!$V$2:$V$1500,$B272))</f>
        <v/>
      </c>
      <c r="M272" s="176" t="str">
        <f t="shared" si="13"/>
        <v/>
      </c>
      <c r="N272" s="174" t="str">
        <f t="shared" ca="1" si="14"/>
        <v/>
      </c>
      <c r="O272" s="78">
        <v>271</v>
      </c>
      <c r="P272" s="78" t="str">
        <f>IF(AND($B272&lt;&gt;"",$H272&lt;&gt;"Completed",$H272&lt;&gt;"Cancelled"),COUNTIFS($B$2:$B272,"&lt;&gt;",$H$2:$H272,"&lt;&gt;Completed",$H$2:$H272,"&lt;&gt;Cancelled"),"")</f>
        <v/>
      </c>
      <c r="Q272" s="78" t="str">
        <f>IFERROR(INDEX($B$2:$B$1500,MATCH(ROWS($Q$2:Q272),$P$2:$P$1500,0)),"")</f>
        <v/>
      </c>
    </row>
    <row r="273" spans="1:17" ht="15" customHeight="1" x14ac:dyDescent="0.25">
      <c r="A273" s="77"/>
      <c r="B273" s="174" t="str">
        <f t="shared" si="12"/>
        <v/>
      </c>
      <c r="C273" s="79"/>
      <c r="D273" s="80"/>
      <c r="E273" s="79"/>
      <c r="F273" s="81"/>
      <c r="G273" s="77"/>
      <c r="H273" s="174" t="str">
        <f>IF($B273="","",IF(N($I273)&gt;=100,"Completed",IF(COUNTIF('Work report'!$V$2:$V$1500,$B273)=0,"Not started",IF(OR(LEFT(UPPER(TRIM($K273)),8)="BLOCKED:",LEFT(UPPER(TRIM($K273)),8)="WAITING:"),"Blocked",IF(N($I273)&gt;0,"In progress","Not started")))))</f>
        <v/>
      </c>
      <c r="I273" s="175" t="str">
        <f t="array" ref="I273">IF($B273="","",IFERROR(LOOKUP(2,1/('Work report'!$V$2:$V$1500=$B273),'Work report'!$J$2:$J$1500)*100,0))</f>
        <v/>
      </c>
      <c r="J273" s="176" t="str">
        <f t="array" ref="J273">IF($B273="","",IFERROR(LOOKUP(2,1/('Work report'!$V$2:$V$1500=$B273),'Work report'!$A$2:$A$1500),""))</f>
        <v/>
      </c>
      <c r="K273" s="177" t="str">
        <f t="array" ref="K273">IF($B273="","",IFERROR(LOOKUP(2,1/('Work report'!$V$2:$V$1500=$B273),'Work report'!$P$2:$P$1500),""))</f>
        <v/>
      </c>
      <c r="L273" s="178" t="str">
        <f>IF($B273="","",SUMIFS('Work report'!$G$2:$G$1500,'Work report'!$V$2:$V$1500,$B273))</f>
        <v/>
      </c>
      <c r="M273" s="176" t="str">
        <f t="shared" si="13"/>
        <v/>
      </c>
      <c r="N273" s="174" t="str">
        <f t="shared" ca="1" si="14"/>
        <v/>
      </c>
      <c r="O273" s="78">
        <v>272</v>
      </c>
      <c r="P273" s="78" t="str">
        <f>IF(AND($B273&lt;&gt;"",$H273&lt;&gt;"Completed",$H273&lt;&gt;"Cancelled"),COUNTIFS($B$2:$B273,"&lt;&gt;",$H$2:$H273,"&lt;&gt;Completed",$H$2:$H273,"&lt;&gt;Cancelled"),"")</f>
        <v/>
      </c>
      <c r="Q273" s="78" t="str">
        <f>IFERROR(INDEX($B$2:$B$1500,MATCH(ROWS($Q$2:Q273),$P$2:$P$1500,0)),"")</f>
        <v/>
      </c>
    </row>
    <row r="274" spans="1:17" ht="15" customHeight="1" x14ac:dyDescent="0.25">
      <c r="A274" s="77"/>
      <c r="B274" s="174" t="str">
        <f t="shared" si="12"/>
        <v/>
      </c>
      <c r="C274" s="79"/>
      <c r="D274" s="80"/>
      <c r="E274" s="79"/>
      <c r="F274" s="81"/>
      <c r="G274" s="77"/>
      <c r="H274" s="174" t="str">
        <f>IF($B274="","",IF(N($I274)&gt;=100,"Completed",IF(COUNTIF('Work report'!$V$2:$V$1500,$B274)=0,"Not started",IF(OR(LEFT(UPPER(TRIM($K274)),8)="BLOCKED:",LEFT(UPPER(TRIM($K274)),8)="WAITING:"),"Blocked",IF(N($I274)&gt;0,"In progress","Not started")))))</f>
        <v/>
      </c>
      <c r="I274" s="175" t="str">
        <f t="array" ref="I274">IF($B274="","",IFERROR(LOOKUP(2,1/('Work report'!$V$2:$V$1500=$B274),'Work report'!$J$2:$J$1500)*100,0))</f>
        <v/>
      </c>
      <c r="J274" s="176" t="str">
        <f t="array" ref="J274">IF($B274="","",IFERROR(LOOKUP(2,1/('Work report'!$V$2:$V$1500=$B274),'Work report'!$A$2:$A$1500),""))</f>
        <v/>
      </c>
      <c r="K274" s="177" t="str">
        <f t="array" ref="K274">IF($B274="","",IFERROR(LOOKUP(2,1/('Work report'!$V$2:$V$1500=$B274),'Work report'!$P$2:$P$1500),""))</f>
        <v/>
      </c>
      <c r="L274" s="178" t="str">
        <f>IF($B274="","",SUMIFS('Work report'!$G$2:$G$1500,'Work report'!$V$2:$V$1500,$B274))</f>
        <v/>
      </c>
      <c r="M274" s="176" t="str">
        <f t="shared" si="13"/>
        <v/>
      </c>
      <c r="N274" s="174" t="str">
        <f t="shared" ca="1" si="14"/>
        <v/>
      </c>
      <c r="O274" s="78">
        <v>273</v>
      </c>
      <c r="P274" s="78" t="str">
        <f>IF(AND($B274&lt;&gt;"",$H274&lt;&gt;"Completed",$H274&lt;&gt;"Cancelled"),COUNTIFS($B$2:$B274,"&lt;&gt;",$H$2:$H274,"&lt;&gt;Completed",$H$2:$H274,"&lt;&gt;Cancelled"),"")</f>
        <v/>
      </c>
      <c r="Q274" s="78" t="str">
        <f>IFERROR(INDEX($B$2:$B$1500,MATCH(ROWS($Q$2:Q274),$P$2:$P$1500,0)),"")</f>
        <v/>
      </c>
    </row>
    <row r="275" spans="1:17" ht="15" customHeight="1" x14ac:dyDescent="0.25">
      <c r="A275" s="77"/>
      <c r="B275" s="174" t="str">
        <f t="shared" si="12"/>
        <v/>
      </c>
      <c r="C275" s="79"/>
      <c r="D275" s="80"/>
      <c r="E275" s="79"/>
      <c r="F275" s="81"/>
      <c r="G275" s="77"/>
      <c r="H275" s="174" t="str">
        <f>IF($B275="","",IF(N($I275)&gt;=100,"Completed",IF(COUNTIF('Work report'!$V$2:$V$1500,$B275)=0,"Not started",IF(OR(LEFT(UPPER(TRIM($K275)),8)="BLOCKED:",LEFT(UPPER(TRIM($K275)),8)="WAITING:"),"Blocked",IF(N($I275)&gt;0,"In progress","Not started")))))</f>
        <v/>
      </c>
      <c r="I275" s="175" t="str">
        <f t="array" ref="I275">IF($B275="","",IFERROR(LOOKUP(2,1/('Work report'!$V$2:$V$1500=$B275),'Work report'!$J$2:$J$1500)*100,0))</f>
        <v/>
      </c>
      <c r="J275" s="176" t="str">
        <f t="array" ref="J275">IF($B275="","",IFERROR(LOOKUP(2,1/('Work report'!$V$2:$V$1500=$B275),'Work report'!$A$2:$A$1500),""))</f>
        <v/>
      </c>
      <c r="K275" s="177" t="str">
        <f t="array" ref="K275">IF($B275="","",IFERROR(LOOKUP(2,1/('Work report'!$V$2:$V$1500=$B275),'Work report'!$P$2:$P$1500),""))</f>
        <v/>
      </c>
      <c r="L275" s="178" t="str">
        <f>IF($B275="","",SUMIFS('Work report'!$G$2:$G$1500,'Work report'!$V$2:$V$1500,$B275))</f>
        <v/>
      </c>
      <c r="M275" s="176" t="str">
        <f t="shared" si="13"/>
        <v/>
      </c>
      <c r="N275" s="174" t="str">
        <f t="shared" ca="1" si="14"/>
        <v/>
      </c>
      <c r="O275" s="78">
        <v>274</v>
      </c>
      <c r="P275" s="78" t="str">
        <f>IF(AND($B275&lt;&gt;"",$H275&lt;&gt;"Completed",$H275&lt;&gt;"Cancelled"),COUNTIFS($B$2:$B275,"&lt;&gt;",$H$2:$H275,"&lt;&gt;Completed",$H$2:$H275,"&lt;&gt;Cancelled"),"")</f>
        <v/>
      </c>
      <c r="Q275" s="78" t="str">
        <f>IFERROR(INDEX($B$2:$B$1500,MATCH(ROWS($Q$2:Q275),$P$2:$P$1500,0)),"")</f>
        <v/>
      </c>
    </row>
    <row r="276" spans="1:17" ht="15" customHeight="1" x14ac:dyDescent="0.25">
      <c r="A276" s="77"/>
      <c r="B276" s="174" t="str">
        <f t="shared" si="12"/>
        <v/>
      </c>
      <c r="C276" s="79"/>
      <c r="D276" s="80"/>
      <c r="E276" s="79"/>
      <c r="F276" s="81"/>
      <c r="G276" s="77"/>
      <c r="H276" s="174" t="str">
        <f>IF($B276="","",IF(N($I276)&gt;=100,"Completed",IF(COUNTIF('Work report'!$V$2:$V$1500,$B276)=0,"Not started",IF(OR(LEFT(UPPER(TRIM($K276)),8)="BLOCKED:",LEFT(UPPER(TRIM($K276)),8)="WAITING:"),"Blocked",IF(N($I276)&gt;0,"In progress","Not started")))))</f>
        <v/>
      </c>
      <c r="I276" s="175" t="str">
        <f t="array" ref="I276">IF($B276="","",IFERROR(LOOKUP(2,1/('Work report'!$V$2:$V$1500=$B276),'Work report'!$J$2:$J$1500)*100,0))</f>
        <v/>
      </c>
      <c r="J276" s="176" t="str">
        <f t="array" ref="J276">IF($B276="","",IFERROR(LOOKUP(2,1/('Work report'!$V$2:$V$1500=$B276),'Work report'!$A$2:$A$1500),""))</f>
        <v/>
      </c>
      <c r="K276" s="177" t="str">
        <f t="array" ref="K276">IF($B276="","",IFERROR(LOOKUP(2,1/('Work report'!$V$2:$V$1500=$B276),'Work report'!$P$2:$P$1500),""))</f>
        <v/>
      </c>
      <c r="L276" s="178" t="str">
        <f>IF($B276="","",SUMIFS('Work report'!$G$2:$G$1500,'Work report'!$V$2:$V$1500,$B276))</f>
        <v/>
      </c>
      <c r="M276" s="176" t="str">
        <f t="shared" si="13"/>
        <v/>
      </c>
      <c r="N276" s="174" t="str">
        <f t="shared" ca="1" si="14"/>
        <v/>
      </c>
      <c r="O276" s="78">
        <v>275</v>
      </c>
      <c r="P276" s="78" t="str">
        <f>IF(AND($B276&lt;&gt;"",$H276&lt;&gt;"Completed",$H276&lt;&gt;"Cancelled"),COUNTIFS($B$2:$B276,"&lt;&gt;",$H$2:$H276,"&lt;&gt;Completed",$H$2:$H276,"&lt;&gt;Cancelled"),"")</f>
        <v/>
      </c>
      <c r="Q276" s="78" t="str">
        <f>IFERROR(INDEX($B$2:$B$1500,MATCH(ROWS($Q$2:Q276),$P$2:$P$1500,0)),"")</f>
        <v/>
      </c>
    </row>
    <row r="277" spans="1:17" ht="15" customHeight="1" x14ac:dyDescent="0.25">
      <c r="A277" s="77"/>
      <c r="B277" s="174" t="str">
        <f t="shared" si="12"/>
        <v/>
      </c>
      <c r="C277" s="79"/>
      <c r="D277" s="80"/>
      <c r="E277" s="79"/>
      <c r="F277" s="81"/>
      <c r="G277" s="77"/>
      <c r="H277" s="174" t="str">
        <f>IF($B277="","",IF(N($I277)&gt;=100,"Completed",IF(COUNTIF('Work report'!$V$2:$V$1500,$B277)=0,"Not started",IF(OR(LEFT(UPPER(TRIM($K277)),8)="BLOCKED:",LEFT(UPPER(TRIM($K277)),8)="WAITING:"),"Blocked",IF(N($I277)&gt;0,"In progress","Not started")))))</f>
        <v/>
      </c>
      <c r="I277" s="175" t="str">
        <f t="array" ref="I277">IF($B277="","",IFERROR(LOOKUP(2,1/('Work report'!$V$2:$V$1500=$B277),'Work report'!$J$2:$J$1500)*100,0))</f>
        <v/>
      </c>
      <c r="J277" s="176" t="str">
        <f t="array" ref="J277">IF($B277="","",IFERROR(LOOKUP(2,1/('Work report'!$V$2:$V$1500=$B277),'Work report'!$A$2:$A$1500),""))</f>
        <v/>
      </c>
      <c r="K277" s="177" t="str">
        <f t="array" ref="K277">IF($B277="","",IFERROR(LOOKUP(2,1/('Work report'!$V$2:$V$1500=$B277),'Work report'!$P$2:$P$1500),""))</f>
        <v/>
      </c>
      <c r="L277" s="178" t="str">
        <f>IF($B277="","",SUMIFS('Work report'!$G$2:$G$1500,'Work report'!$V$2:$V$1500,$B277))</f>
        <v/>
      </c>
      <c r="M277" s="176" t="str">
        <f t="shared" si="13"/>
        <v/>
      </c>
      <c r="N277" s="174" t="str">
        <f t="shared" ca="1" si="14"/>
        <v/>
      </c>
      <c r="O277" s="78">
        <v>276</v>
      </c>
      <c r="P277" s="78" t="str">
        <f>IF(AND($B277&lt;&gt;"",$H277&lt;&gt;"Completed",$H277&lt;&gt;"Cancelled"),COUNTIFS($B$2:$B277,"&lt;&gt;",$H$2:$H277,"&lt;&gt;Completed",$H$2:$H277,"&lt;&gt;Cancelled"),"")</f>
        <v/>
      </c>
      <c r="Q277" s="78" t="str">
        <f>IFERROR(INDEX($B$2:$B$1500,MATCH(ROWS($Q$2:Q277),$P$2:$P$1500,0)),"")</f>
        <v/>
      </c>
    </row>
    <row r="278" spans="1:17" ht="15" customHeight="1" x14ac:dyDescent="0.25">
      <c r="A278" s="77"/>
      <c r="B278" s="174" t="str">
        <f t="shared" si="12"/>
        <v/>
      </c>
      <c r="C278" s="79"/>
      <c r="D278" s="80"/>
      <c r="E278" s="79"/>
      <c r="F278" s="81"/>
      <c r="G278" s="77"/>
      <c r="H278" s="174" t="str">
        <f>IF($B278="","",IF(N($I278)&gt;=100,"Completed",IF(COUNTIF('Work report'!$V$2:$V$1500,$B278)=0,"Not started",IF(OR(LEFT(UPPER(TRIM($K278)),8)="BLOCKED:",LEFT(UPPER(TRIM($K278)),8)="WAITING:"),"Blocked",IF(N($I278)&gt;0,"In progress","Not started")))))</f>
        <v/>
      </c>
      <c r="I278" s="175" t="str">
        <f t="array" ref="I278">IF($B278="","",IFERROR(LOOKUP(2,1/('Work report'!$V$2:$V$1500=$B278),'Work report'!$J$2:$J$1500)*100,0))</f>
        <v/>
      </c>
      <c r="J278" s="176" t="str">
        <f t="array" ref="J278">IF($B278="","",IFERROR(LOOKUP(2,1/('Work report'!$V$2:$V$1500=$B278),'Work report'!$A$2:$A$1500),""))</f>
        <v/>
      </c>
      <c r="K278" s="177" t="str">
        <f t="array" ref="K278">IF($B278="","",IFERROR(LOOKUP(2,1/('Work report'!$V$2:$V$1500=$B278),'Work report'!$P$2:$P$1500),""))</f>
        <v/>
      </c>
      <c r="L278" s="178" t="str">
        <f>IF($B278="","",SUMIFS('Work report'!$G$2:$G$1500,'Work report'!$V$2:$V$1500,$B278))</f>
        <v/>
      </c>
      <c r="M278" s="176" t="str">
        <f t="shared" si="13"/>
        <v/>
      </c>
      <c r="N278" s="174" t="str">
        <f t="shared" ca="1" si="14"/>
        <v/>
      </c>
      <c r="O278" s="78">
        <v>277</v>
      </c>
      <c r="P278" s="78" t="str">
        <f>IF(AND($B278&lt;&gt;"",$H278&lt;&gt;"Completed",$H278&lt;&gt;"Cancelled"),COUNTIFS($B$2:$B278,"&lt;&gt;",$H$2:$H278,"&lt;&gt;Completed",$H$2:$H278,"&lt;&gt;Cancelled"),"")</f>
        <v/>
      </c>
      <c r="Q278" s="78" t="str">
        <f>IFERROR(INDEX($B$2:$B$1500,MATCH(ROWS($Q$2:Q278),$P$2:$P$1500,0)),"")</f>
        <v/>
      </c>
    </row>
    <row r="279" spans="1:17" ht="15" customHeight="1" x14ac:dyDescent="0.25">
      <c r="A279" s="77"/>
      <c r="B279" s="174" t="str">
        <f t="shared" si="12"/>
        <v/>
      </c>
      <c r="C279" s="79"/>
      <c r="D279" s="80"/>
      <c r="E279" s="79"/>
      <c r="F279" s="81"/>
      <c r="G279" s="77"/>
      <c r="H279" s="174" t="str">
        <f>IF($B279="","",IF(N($I279)&gt;=100,"Completed",IF(COUNTIF('Work report'!$V$2:$V$1500,$B279)=0,"Not started",IF(OR(LEFT(UPPER(TRIM($K279)),8)="BLOCKED:",LEFT(UPPER(TRIM($K279)),8)="WAITING:"),"Blocked",IF(N($I279)&gt;0,"In progress","Not started")))))</f>
        <v/>
      </c>
      <c r="I279" s="175" t="str">
        <f t="array" ref="I279">IF($B279="","",IFERROR(LOOKUP(2,1/('Work report'!$V$2:$V$1500=$B279),'Work report'!$J$2:$J$1500)*100,0))</f>
        <v/>
      </c>
      <c r="J279" s="176" t="str">
        <f t="array" ref="J279">IF($B279="","",IFERROR(LOOKUP(2,1/('Work report'!$V$2:$V$1500=$B279),'Work report'!$A$2:$A$1500),""))</f>
        <v/>
      </c>
      <c r="K279" s="177" t="str">
        <f t="array" ref="K279">IF($B279="","",IFERROR(LOOKUP(2,1/('Work report'!$V$2:$V$1500=$B279),'Work report'!$P$2:$P$1500),""))</f>
        <v/>
      </c>
      <c r="L279" s="178" t="str">
        <f>IF($B279="","",SUMIFS('Work report'!$G$2:$G$1500,'Work report'!$V$2:$V$1500,$B279))</f>
        <v/>
      </c>
      <c r="M279" s="176" t="str">
        <f t="shared" si="13"/>
        <v/>
      </c>
      <c r="N279" s="174" t="str">
        <f t="shared" ca="1" si="14"/>
        <v/>
      </c>
      <c r="O279" s="78">
        <v>278</v>
      </c>
      <c r="P279" s="78" t="str">
        <f>IF(AND($B279&lt;&gt;"",$H279&lt;&gt;"Completed",$H279&lt;&gt;"Cancelled"),COUNTIFS($B$2:$B279,"&lt;&gt;",$H$2:$H279,"&lt;&gt;Completed",$H$2:$H279,"&lt;&gt;Cancelled"),"")</f>
        <v/>
      </c>
      <c r="Q279" s="78" t="str">
        <f>IFERROR(INDEX($B$2:$B$1500,MATCH(ROWS($Q$2:Q279),$P$2:$P$1500,0)),"")</f>
        <v/>
      </c>
    </row>
    <row r="280" spans="1:17" ht="15" customHeight="1" x14ac:dyDescent="0.25">
      <c r="A280" s="77"/>
      <c r="B280" s="174" t="str">
        <f t="shared" si="12"/>
        <v/>
      </c>
      <c r="C280" s="79"/>
      <c r="D280" s="80"/>
      <c r="E280" s="79"/>
      <c r="F280" s="81"/>
      <c r="G280" s="77"/>
      <c r="H280" s="174" t="str">
        <f>IF($B280="","",IF(N($I280)&gt;=100,"Completed",IF(COUNTIF('Work report'!$V$2:$V$1500,$B280)=0,"Not started",IF(OR(LEFT(UPPER(TRIM($K280)),8)="BLOCKED:",LEFT(UPPER(TRIM($K280)),8)="WAITING:"),"Blocked",IF(N($I280)&gt;0,"In progress","Not started")))))</f>
        <v/>
      </c>
      <c r="I280" s="175" t="str">
        <f t="array" ref="I280">IF($B280="","",IFERROR(LOOKUP(2,1/('Work report'!$V$2:$V$1500=$B280),'Work report'!$J$2:$J$1500)*100,0))</f>
        <v/>
      </c>
      <c r="J280" s="176" t="str">
        <f t="array" ref="J280">IF($B280="","",IFERROR(LOOKUP(2,1/('Work report'!$V$2:$V$1500=$B280),'Work report'!$A$2:$A$1500),""))</f>
        <v/>
      </c>
      <c r="K280" s="177" t="str">
        <f t="array" ref="K280">IF($B280="","",IFERROR(LOOKUP(2,1/('Work report'!$V$2:$V$1500=$B280),'Work report'!$P$2:$P$1500),""))</f>
        <v/>
      </c>
      <c r="L280" s="178" t="str">
        <f>IF($B280="","",SUMIFS('Work report'!$G$2:$G$1500,'Work report'!$V$2:$V$1500,$B280))</f>
        <v/>
      </c>
      <c r="M280" s="176" t="str">
        <f t="shared" si="13"/>
        <v/>
      </c>
      <c r="N280" s="174" t="str">
        <f t="shared" ca="1" si="14"/>
        <v/>
      </c>
      <c r="O280" s="78">
        <v>279</v>
      </c>
      <c r="P280" s="78" t="str">
        <f>IF(AND($B280&lt;&gt;"",$H280&lt;&gt;"Completed",$H280&lt;&gt;"Cancelled"),COUNTIFS($B$2:$B280,"&lt;&gt;",$H$2:$H280,"&lt;&gt;Completed",$H$2:$H280,"&lt;&gt;Cancelled"),"")</f>
        <v/>
      </c>
      <c r="Q280" s="78" t="str">
        <f>IFERROR(INDEX($B$2:$B$1500,MATCH(ROWS($Q$2:Q280),$P$2:$P$1500,0)),"")</f>
        <v/>
      </c>
    </row>
    <row r="281" spans="1:17" ht="15" customHeight="1" x14ac:dyDescent="0.25">
      <c r="A281" s="77"/>
      <c r="B281" s="174" t="str">
        <f t="shared" si="12"/>
        <v/>
      </c>
      <c r="C281" s="79"/>
      <c r="D281" s="80"/>
      <c r="E281" s="79"/>
      <c r="F281" s="81"/>
      <c r="G281" s="77"/>
      <c r="H281" s="174" t="str">
        <f>IF($B281="","",IF(N($I281)&gt;=100,"Completed",IF(COUNTIF('Work report'!$V$2:$V$1500,$B281)=0,"Not started",IF(OR(LEFT(UPPER(TRIM($K281)),8)="BLOCKED:",LEFT(UPPER(TRIM($K281)),8)="WAITING:"),"Blocked",IF(N($I281)&gt;0,"In progress","Not started")))))</f>
        <v/>
      </c>
      <c r="I281" s="175" t="str">
        <f t="array" ref="I281">IF($B281="","",IFERROR(LOOKUP(2,1/('Work report'!$V$2:$V$1500=$B281),'Work report'!$J$2:$J$1500)*100,0))</f>
        <v/>
      </c>
      <c r="J281" s="176" t="str">
        <f t="array" ref="J281">IF($B281="","",IFERROR(LOOKUP(2,1/('Work report'!$V$2:$V$1500=$B281),'Work report'!$A$2:$A$1500),""))</f>
        <v/>
      </c>
      <c r="K281" s="177" t="str">
        <f t="array" ref="K281">IF($B281="","",IFERROR(LOOKUP(2,1/('Work report'!$V$2:$V$1500=$B281),'Work report'!$P$2:$P$1500),""))</f>
        <v/>
      </c>
      <c r="L281" s="178" t="str">
        <f>IF($B281="","",SUMIFS('Work report'!$G$2:$G$1500,'Work report'!$V$2:$V$1500,$B281))</f>
        <v/>
      </c>
      <c r="M281" s="176" t="str">
        <f t="shared" si="13"/>
        <v/>
      </c>
      <c r="N281" s="174" t="str">
        <f t="shared" ca="1" si="14"/>
        <v/>
      </c>
      <c r="O281" s="78">
        <v>280</v>
      </c>
      <c r="P281" s="78" t="str">
        <f>IF(AND($B281&lt;&gt;"",$H281&lt;&gt;"Completed",$H281&lt;&gt;"Cancelled"),COUNTIFS($B$2:$B281,"&lt;&gt;",$H$2:$H281,"&lt;&gt;Completed",$H$2:$H281,"&lt;&gt;Cancelled"),"")</f>
        <v/>
      </c>
      <c r="Q281" s="78" t="str">
        <f>IFERROR(INDEX($B$2:$B$1500,MATCH(ROWS($Q$2:Q281),$P$2:$P$1500,0)),"")</f>
        <v/>
      </c>
    </row>
    <row r="282" spans="1:17" ht="15" customHeight="1" x14ac:dyDescent="0.25">
      <c r="A282" s="77"/>
      <c r="B282" s="174" t="str">
        <f t="shared" si="12"/>
        <v/>
      </c>
      <c r="C282" s="79"/>
      <c r="D282" s="80"/>
      <c r="E282" s="79"/>
      <c r="F282" s="81"/>
      <c r="G282" s="77"/>
      <c r="H282" s="174" t="str">
        <f>IF($B282="","",IF(N($I282)&gt;=100,"Completed",IF(COUNTIF('Work report'!$V$2:$V$1500,$B282)=0,"Not started",IF(OR(LEFT(UPPER(TRIM($K282)),8)="BLOCKED:",LEFT(UPPER(TRIM($K282)),8)="WAITING:"),"Blocked",IF(N($I282)&gt;0,"In progress","Not started")))))</f>
        <v/>
      </c>
      <c r="I282" s="175" t="str">
        <f t="array" ref="I282">IF($B282="","",IFERROR(LOOKUP(2,1/('Work report'!$V$2:$V$1500=$B282),'Work report'!$J$2:$J$1500)*100,0))</f>
        <v/>
      </c>
      <c r="J282" s="176" t="str">
        <f t="array" ref="J282">IF($B282="","",IFERROR(LOOKUP(2,1/('Work report'!$V$2:$V$1500=$B282),'Work report'!$A$2:$A$1500),""))</f>
        <v/>
      </c>
      <c r="K282" s="177" t="str">
        <f t="array" ref="K282">IF($B282="","",IFERROR(LOOKUP(2,1/('Work report'!$V$2:$V$1500=$B282),'Work report'!$P$2:$P$1500),""))</f>
        <v/>
      </c>
      <c r="L282" s="178" t="str">
        <f>IF($B282="","",SUMIFS('Work report'!$G$2:$G$1500,'Work report'!$V$2:$V$1500,$B282))</f>
        <v/>
      </c>
      <c r="M282" s="176" t="str">
        <f t="shared" si="13"/>
        <v/>
      </c>
      <c r="N282" s="174" t="str">
        <f t="shared" ca="1" si="14"/>
        <v/>
      </c>
      <c r="O282" s="78">
        <v>281</v>
      </c>
      <c r="P282" s="78" t="str">
        <f>IF(AND($B282&lt;&gt;"",$H282&lt;&gt;"Completed",$H282&lt;&gt;"Cancelled"),COUNTIFS($B$2:$B282,"&lt;&gt;",$H$2:$H282,"&lt;&gt;Completed",$H$2:$H282,"&lt;&gt;Cancelled"),"")</f>
        <v/>
      </c>
      <c r="Q282" s="78" t="str">
        <f>IFERROR(INDEX($B$2:$B$1500,MATCH(ROWS($Q$2:Q282),$P$2:$P$1500,0)),"")</f>
        <v/>
      </c>
    </row>
    <row r="283" spans="1:17" ht="15" customHeight="1" x14ac:dyDescent="0.25">
      <c r="A283" s="77"/>
      <c r="B283" s="174" t="str">
        <f t="shared" si="12"/>
        <v/>
      </c>
      <c r="C283" s="79"/>
      <c r="D283" s="80"/>
      <c r="E283" s="79"/>
      <c r="F283" s="81"/>
      <c r="G283" s="77"/>
      <c r="H283" s="174" t="str">
        <f>IF($B283="","",IF(N($I283)&gt;=100,"Completed",IF(COUNTIF('Work report'!$V$2:$V$1500,$B283)=0,"Not started",IF(OR(LEFT(UPPER(TRIM($K283)),8)="BLOCKED:",LEFT(UPPER(TRIM($K283)),8)="WAITING:"),"Blocked",IF(N($I283)&gt;0,"In progress","Not started")))))</f>
        <v/>
      </c>
      <c r="I283" s="175" t="str">
        <f t="array" ref="I283">IF($B283="","",IFERROR(LOOKUP(2,1/('Work report'!$V$2:$V$1500=$B283),'Work report'!$J$2:$J$1500)*100,0))</f>
        <v/>
      </c>
      <c r="J283" s="176" t="str">
        <f t="array" ref="J283">IF($B283="","",IFERROR(LOOKUP(2,1/('Work report'!$V$2:$V$1500=$B283),'Work report'!$A$2:$A$1500),""))</f>
        <v/>
      </c>
      <c r="K283" s="177" t="str">
        <f t="array" ref="K283">IF($B283="","",IFERROR(LOOKUP(2,1/('Work report'!$V$2:$V$1500=$B283),'Work report'!$P$2:$P$1500),""))</f>
        <v/>
      </c>
      <c r="L283" s="178" t="str">
        <f>IF($B283="","",SUMIFS('Work report'!$G$2:$G$1500,'Work report'!$V$2:$V$1500,$B283))</f>
        <v/>
      </c>
      <c r="M283" s="176" t="str">
        <f t="shared" si="13"/>
        <v/>
      </c>
      <c r="N283" s="174" t="str">
        <f t="shared" ca="1" si="14"/>
        <v/>
      </c>
      <c r="O283" s="78">
        <v>282</v>
      </c>
      <c r="P283" s="78" t="str">
        <f>IF(AND($B283&lt;&gt;"",$H283&lt;&gt;"Completed",$H283&lt;&gt;"Cancelled"),COUNTIFS($B$2:$B283,"&lt;&gt;",$H$2:$H283,"&lt;&gt;Completed",$H$2:$H283,"&lt;&gt;Cancelled"),"")</f>
        <v/>
      </c>
      <c r="Q283" s="78" t="str">
        <f>IFERROR(INDEX($B$2:$B$1500,MATCH(ROWS($Q$2:Q283),$P$2:$P$1500,0)),"")</f>
        <v/>
      </c>
    </row>
    <row r="284" spans="1:17" ht="15" customHeight="1" x14ac:dyDescent="0.25">
      <c r="A284" s="77"/>
      <c r="B284" s="174" t="str">
        <f t="shared" si="12"/>
        <v/>
      </c>
      <c r="C284" s="79"/>
      <c r="D284" s="80"/>
      <c r="E284" s="79"/>
      <c r="F284" s="81"/>
      <c r="G284" s="77"/>
      <c r="H284" s="174" t="str">
        <f>IF($B284="","",IF(N($I284)&gt;=100,"Completed",IF(COUNTIF('Work report'!$V$2:$V$1500,$B284)=0,"Not started",IF(OR(LEFT(UPPER(TRIM($K284)),8)="BLOCKED:",LEFT(UPPER(TRIM($K284)),8)="WAITING:"),"Blocked",IF(N($I284)&gt;0,"In progress","Not started")))))</f>
        <v/>
      </c>
      <c r="I284" s="175" t="str">
        <f t="array" ref="I284">IF($B284="","",IFERROR(LOOKUP(2,1/('Work report'!$V$2:$V$1500=$B284),'Work report'!$J$2:$J$1500)*100,0))</f>
        <v/>
      </c>
      <c r="J284" s="176" t="str">
        <f t="array" ref="J284">IF($B284="","",IFERROR(LOOKUP(2,1/('Work report'!$V$2:$V$1500=$B284),'Work report'!$A$2:$A$1500),""))</f>
        <v/>
      </c>
      <c r="K284" s="177" t="str">
        <f t="array" ref="K284">IF($B284="","",IFERROR(LOOKUP(2,1/('Work report'!$V$2:$V$1500=$B284),'Work report'!$P$2:$P$1500),""))</f>
        <v/>
      </c>
      <c r="L284" s="178" t="str">
        <f>IF($B284="","",SUMIFS('Work report'!$G$2:$G$1500,'Work report'!$V$2:$V$1500,$B284))</f>
        <v/>
      </c>
      <c r="M284" s="176" t="str">
        <f t="shared" si="13"/>
        <v/>
      </c>
      <c r="N284" s="174" t="str">
        <f t="shared" ca="1" si="14"/>
        <v/>
      </c>
      <c r="O284" s="78">
        <v>283</v>
      </c>
      <c r="P284" s="78" t="str">
        <f>IF(AND($B284&lt;&gt;"",$H284&lt;&gt;"Completed",$H284&lt;&gt;"Cancelled"),COUNTIFS($B$2:$B284,"&lt;&gt;",$H$2:$H284,"&lt;&gt;Completed",$H$2:$H284,"&lt;&gt;Cancelled"),"")</f>
        <v/>
      </c>
      <c r="Q284" s="78" t="str">
        <f>IFERROR(INDEX($B$2:$B$1500,MATCH(ROWS($Q$2:Q284),$P$2:$P$1500,0)),"")</f>
        <v/>
      </c>
    </row>
    <row r="285" spans="1:17" ht="15" customHeight="1" x14ac:dyDescent="0.25">
      <c r="A285" s="77"/>
      <c r="B285" s="174" t="str">
        <f t="shared" si="12"/>
        <v/>
      </c>
      <c r="C285" s="79"/>
      <c r="D285" s="80"/>
      <c r="E285" s="79"/>
      <c r="F285" s="81"/>
      <c r="G285" s="77"/>
      <c r="H285" s="174" t="str">
        <f>IF($B285="","",IF(N($I285)&gt;=100,"Completed",IF(COUNTIF('Work report'!$V$2:$V$1500,$B285)=0,"Not started",IF(OR(LEFT(UPPER(TRIM($K285)),8)="BLOCKED:",LEFT(UPPER(TRIM($K285)),8)="WAITING:"),"Blocked",IF(N($I285)&gt;0,"In progress","Not started")))))</f>
        <v/>
      </c>
      <c r="I285" s="175" t="str">
        <f t="array" ref="I285">IF($B285="","",IFERROR(LOOKUP(2,1/('Work report'!$V$2:$V$1500=$B285),'Work report'!$J$2:$J$1500)*100,0))</f>
        <v/>
      </c>
      <c r="J285" s="176" t="str">
        <f t="array" ref="J285">IF($B285="","",IFERROR(LOOKUP(2,1/('Work report'!$V$2:$V$1500=$B285),'Work report'!$A$2:$A$1500),""))</f>
        <v/>
      </c>
      <c r="K285" s="177" t="str">
        <f t="array" ref="K285">IF($B285="","",IFERROR(LOOKUP(2,1/('Work report'!$V$2:$V$1500=$B285),'Work report'!$P$2:$P$1500),""))</f>
        <v/>
      </c>
      <c r="L285" s="178" t="str">
        <f>IF($B285="","",SUMIFS('Work report'!$G$2:$G$1500,'Work report'!$V$2:$V$1500,$B285))</f>
        <v/>
      </c>
      <c r="M285" s="176" t="str">
        <f t="shared" si="13"/>
        <v/>
      </c>
      <c r="N285" s="174" t="str">
        <f t="shared" ca="1" si="14"/>
        <v/>
      </c>
      <c r="O285" s="78">
        <v>284</v>
      </c>
      <c r="P285" s="78" t="str">
        <f>IF(AND($B285&lt;&gt;"",$H285&lt;&gt;"Completed",$H285&lt;&gt;"Cancelled"),COUNTIFS($B$2:$B285,"&lt;&gt;",$H$2:$H285,"&lt;&gt;Completed",$H$2:$H285,"&lt;&gt;Cancelled"),"")</f>
        <v/>
      </c>
      <c r="Q285" s="78" t="str">
        <f>IFERROR(INDEX($B$2:$B$1500,MATCH(ROWS($Q$2:Q285),$P$2:$P$1500,0)),"")</f>
        <v/>
      </c>
    </row>
    <row r="286" spans="1:17" ht="15" customHeight="1" x14ac:dyDescent="0.25">
      <c r="A286" s="77"/>
      <c r="B286" s="174" t="str">
        <f t="shared" si="12"/>
        <v/>
      </c>
      <c r="C286" s="79"/>
      <c r="D286" s="80"/>
      <c r="E286" s="79"/>
      <c r="F286" s="81"/>
      <c r="G286" s="77"/>
      <c r="H286" s="174" t="str">
        <f>IF($B286="","",IF(N($I286)&gt;=100,"Completed",IF(COUNTIF('Work report'!$V$2:$V$1500,$B286)=0,"Not started",IF(OR(LEFT(UPPER(TRIM($K286)),8)="BLOCKED:",LEFT(UPPER(TRIM($K286)),8)="WAITING:"),"Blocked",IF(N($I286)&gt;0,"In progress","Not started")))))</f>
        <v/>
      </c>
      <c r="I286" s="175" t="str">
        <f t="array" ref="I286">IF($B286="","",IFERROR(LOOKUP(2,1/('Work report'!$V$2:$V$1500=$B286),'Work report'!$J$2:$J$1500)*100,0))</f>
        <v/>
      </c>
      <c r="J286" s="176" t="str">
        <f t="array" ref="J286">IF($B286="","",IFERROR(LOOKUP(2,1/('Work report'!$V$2:$V$1500=$B286),'Work report'!$A$2:$A$1500),""))</f>
        <v/>
      </c>
      <c r="K286" s="177" t="str">
        <f t="array" ref="K286">IF($B286="","",IFERROR(LOOKUP(2,1/('Work report'!$V$2:$V$1500=$B286),'Work report'!$P$2:$P$1500),""))</f>
        <v/>
      </c>
      <c r="L286" s="178" t="str">
        <f>IF($B286="","",SUMIFS('Work report'!$G$2:$G$1500,'Work report'!$V$2:$V$1500,$B286))</f>
        <v/>
      </c>
      <c r="M286" s="176" t="str">
        <f t="shared" si="13"/>
        <v/>
      </c>
      <c r="N286" s="174" t="str">
        <f t="shared" ca="1" si="14"/>
        <v/>
      </c>
      <c r="O286" s="78">
        <v>285</v>
      </c>
      <c r="P286" s="78" t="str">
        <f>IF(AND($B286&lt;&gt;"",$H286&lt;&gt;"Completed",$H286&lt;&gt;"Cancelled"),COUNTIFS($B$2:$B286,"&lt;&gt;",$H$2:$H286,"&lt;&gt;Completed",$H$2:$H286,"&lt;&gt;Cancelled"),"")</f>
        <v/>
      </c>
      <c r="Q286" s="78" t="str">
        <f>IFERROR(INDEX($B$2:$B$1500,MATCH(ROWS($Q$2:Q286),$P$2:$P$1500,0)),"")</f>
        <v/>
      </c>
    </row>
    <row r="287" spans="1:17" ht="15" customHeight="1" x14ac:dyDescent="0.25">
      <c r="A287" s="77"/>
      <c r="B287" s="174" t="str">
        <f t="shared" si="12"/>
        <v/>
      </c>
      <c r="C287" s="79"/>
      <c r="D287" s="80"/>
      <c r="E287" s="79"/>
      <c r="F287" s="81"/>
      <c r="G287" s="77"/>
      <c r="H287" s="174" t="str">
        <f>IF($B287="","",IF(N($I287)&gt;=100,"Completed",IF(COUNTIF('Work report'!$V$2:$V$1500,$B287)=0,"Not started",IF(OR(LEFT(UPPER(TRIM($K287)),8)="BLOCKED:",LEFT(UPPER(TRIM($K287)),8)="WAITING:"),"Blocked",IF(N($I287)&gt;0,"In progress","Not started")))))</f>
        <v/>
      </c>
      <c r="I287" s="175" t="str">
        <f t="array" ref="I287">IF($B287="","",IFERROR(LOOKUP(2,1/('Work report'!$V$2:$V$1500=$B287),'Work report'!$J$2:$J$1500)*100,0))</f>
        <v/>
      </c>
      <c r="J287" s="176" t="str">
        <f t="array" ref="J287">IF($B287="","",IFERROR(LOOKUP(2,1/('Work report'!$V$2:$V$1500=$B287),'Work report'!$A$2:$A$1500),""))</f>
        <v/>
      </c>
      <c r="K287" s="177" t="str">
        <f t="array" ref="K287">IF($B287="","",IFERROR(LOOKUP(2,1/('Work report'!$V$2:$V$1500=$B287),'Work report'!$P$2:$P$1500),""))</f>
        <v/>
      </c>
      <c r="L287" s="178" t="str">
        <f>IF($B287="","",SUMIFS('Work report'!$G$2:$G$1500,'Work report'!$V$2:$V$1500,$B287))</f>
        <v/>
      </c>
      <c r="M287" s="176" t="str">
        <f t="shared" si="13"/>
        <v/>
      </c>
      <c r="N287" s="174" t="str">
        <f t="shared" ca="1" si="14"/>
        <v/>
      </c>
      <c r="O287" s="78">
        <v>286</v>
      </c>
      <c r="P287" s="78" t="str">
        <f>IF(AND($B287&lt;&gt;"",$H287&lt;&gt;"Completed",$H287&lt;&gt;"Cancelled"),COUNTIFS($B$2:$B287,"&lt;&gt;",$H$2:$H287,"&lt;&gt;Completed",$H$2:$H287,"&lt;&gt;Cancelled"),"")</f>
        <v/>
      </c>
      <c r="Q287" s="78" t="str">
        <f>IFERROR(INDEX($B$2:$B$1500,MATCH(ROWS($Q$2:Q287),$P$2:$P$1500,0)),"")</f>
        <v/>
      </c>
    </row>
    <row r="288" spans="1:17" ht="15" customHeight="1" x14ac:dyDescent="0.25">
      <c r="A288" s="77"/>
      <c r="B288" s="174" t="str">
        <f t="shared" si="12"/>
        <v/>
      </c>
      <c r="C288" s="79"/>
      <c r="D288" s="80"/>
      <c r="E288" s="79"/>
      <c r="F288" s="81"/>
      <c r="G288" s="77"/>
      <c r="H288" s="174" t="str">
        <f>IF($B288="","",IF(N($I288)&gt;=100,"Completed",IF(COUNTIF('Work report'!$V$2:$V$1500,$B288)=0,"Not started",IF(OR(LEFT(UPPER(TRIM($K288)),8)="BLOCKED:",LEFT(UPPER(TRIM($K288)),8)="WAITING:"),"Blocked",IF(N($I288)&gt;0,"In progress","Not started")))))</f>
        <v/>
      </c>
      <c r="I288" s="175" t="str">
        <f t="array" ref="I288">IF($B288="","",IFERROR(LOOKUP(2,1/('Work report'!$V$2:$V$1500=$B288),'Work report'!$J$2:$J$1500)*100,0))</f>
        <v/>
      </c>
      <c r="J288" s="176" t="str">
        <f t="array" ref="J288">IF($B288="","",IFERROR(LOOKUP(2,1/('Work report'!$V$2:$V$1500=$B288),'Work report'!$A$2:$A$1500),""))</f>
        <v/>
      </c>
      <c r="K288" s="177" t="str">
        <f t="array" ref="K288">IF($B288="","",IFERROR(LOOKUP(2,1/('Work report'!$V$2:$V$1500=$B288),'Work report'!$P$2:$P$1500),""))</f>
        <v/>
      </c>
      <c r="L288" s="178" t="str">
        <f>IF($B288="","",SUMIFS('Work report'!$G$2:$G$1500,'Work report'!$V$2:$V$1500,$B288))</f>
        <v/>
      </c>
      <c r="M288" s="176" t="str">
        <f t="shared" si="13"/>
        <v/>
      </c>
      <c r="N288" s="174" t="str">
        <f t="shared" ca="1" si="14"/>
        <v/>
      </c>
      <c r="O288" s="78">
        <v>287</v>
      </c>
      <c r="P288" s="78" t="str">
        <f>IF(AND($B288&lt;&gt;"",$H288&lt;&gt;"Completed",$H288&lt;&gt;"Cancelled"),COUNTIFS($B$2:$B288,"&lt;&gt;",$H$2:$H288,"&lt;&gt;Completed",$H$2:$H288,"&lt;&gt;Cancelled"),"")</f>
        <v/>
      </c>
      <c r="Q288" s="78" t="str">
        <f>IFERROR(INDEX($B$2:$B$1500,MATCH(ROWS($Q$2:Q288),$P$2:$P$1500,0)),"")</f>
        <v/>
      </c>
    </row>
    <row r="289" spans="1:17" ht="15" customHeight="1" x14ac:dyDescent="0.25">
      <c r="A289" s="77"/>
      <c r="B289" s="174" t="str">
        <f t="shared" si="12"/>
        <v/>
      </c>
      <c r="C289" s="79"/>
      <c r="D289" s="80"/>
      <c r="E289" s="79"/>
      <c r="F289" s="81"/>
      <c r="G289" s="77"/>
      <c r="H289" s="174" t="str">
        <f>IF($B289="","",IF(N($I289)&gt;=100,"Completed",IF(COUNTIF('Work report'!$V$2:$V$1500,$B289)=0,"Not started",IF(OR(LEFT(UPPER(TRIM($K289)),8)="BLOCKED:",LEFT(UPPER(TRIM($K289)),8)="WAITING:"),"Blocked",IF(N($I289)&gt;0,"In progress","Not started")))))</f>
        <v/>
      </c>
      <c r="I289" s="175" t="str">
        <f t="array" ref="I289">IF($B289="","",IFERROR(LOOKUP(2,1/('Work report'!$V$2:$V$1500=$B289),'Work report'!$J$2:$J$1500)*100,0))</f>
        <v/>
      </c>
      <c r="J289" s="176" t="str">
        <f t="array" ref="J289">IF($B289="","",IFERROR(LOOKUP(2,1/('Work report'!$V$2:$V$1500=$B289),'Work report'!$A$2:$A$1500),""))</f>
        <v/>
      </c>
      <c r="K289" s="177" t="str">
        <f t="array" ref="K289">IF($B289="","",IFERROR(LOOKUP(2,1/('Work report'!$V$2:$V$1500=$B289),'Work report'!$P$2:$P$1500),""))</f>
        <v/>
      </c>
      <c r="L289" s="178" t="str">
        <f>IF($B289="","",SUMIFS('Work report'!$G$2:$G$1500,'Work report'!$V$2:$V$1500,$B289))</f>
        <v/>
      </c>
      <c r="M289" s="176" t="str">
        <f t="shared" si="13"/>
        <v/>
      </c>
      <c r="N289" s="174" t="str">
        <f t="shared" ca="1" si="14"/>
        <v/>
      </c>
      <c r="O289" s="78">
        <v>288</v>
      </c>
      <c r="P289" s="78" t="str">
        <f>IF(AND($B289&lt;&gt;"",$H289&lt;&gt;"Completed",$H289&lt;&gt;"Cancelled"),COUNTIFS($B$2:$B289,"&lt;&gt;",$H$2:$H289,"&lt;&gt;Completed",$H$2:$H289,"&lt;&gt;Cancelled"),"")</f>
        <v/>
      </c>
      <c r="Q289" s="78" t="str">
        <f>IFERROR(INDEX($B$2:$B$1500,MATCH(ROWS($Q$2:Q289),$P$2:$P$1500,0)),"")</f>
        <v/>
      </c>
    </row>
    <row r="290" spans="1:17" ht="15" customHeight="1" x14ac:dyDescent="0.25">
      <c r="A290" s="77"/>
      <c r="B290" s="174" t="str">
        <f t="shared" si="12"/>
        <v/>
      </c>
      <c r="C290" s="79"/>
      <c r="D290" s="80"/>
      <c r="E290" s="79"/>
      <c r="F290" s="81"/>
      <c r="G290" s="77"/>
      <c r="H290" s="174" t="str">
        <f>IF($B290="","",IF(N($I290)&gt;=100,"Completed",IF(COUNTIF('Work report'!$V$2:$V$1500,$B290)=0,"Not started",IF(OR(LEFT(UPPER(TRIM($K290)),8)="BLOCKED:",LEFT(UPPER(TRIM($K290)),8)="WAITING:"),"Blocked",IF(N($I290)&gt;0,"In progress","Not started")))))</f>
        <v/>
      </c>
      <c r="I290" s="175" t="str">
        <f t="array" ref="I290">IF($B290="","",IFERROR(LOOKUP(2,1/('Work report'!$V$2:$V$1500=$B290),'Work report'!$J$2:$J$1500)*100,0))</f>
        <v/>
      </c>
      <c r="J290" s="176" t="str">
        <f t="array" ref="J290">IF($B290="","",IFERROR(LOOKUP(2,1/('Work report'!$V$2:$V$1500=$B290),'Work report'!$A$2:$A$1500),""))</f>
        <v/>
      </c>
      <c r="K290" s="177" t="str">
        <f t="array" ref="K290">IF($B290="","",IFERROR(LOOKUP(2,1/('Work report'!$V$2:$V$1500=$B290),'Work report'!$P$2:$P$1500),""))</f>
        <v/>
      </c>
      <c r="L290" s="178" t="str">
        <f>IF($B290="","",SUMIFS('Work report'!$G$2:$G$1500,'Work report'!$V$2:$V$1500,$B290))</f>
        <v/>
      </c>
      <c r="M290" s="176" t="str">
        <f t="shared" si="13"/>
        <v/>
      </c>
      <c r="N290" s="174" t="str">
        <f t="shared" ca="1" si="14"/>
        <v/>
      </c>
      <c r="O290" s="78">
        <v>289</v>
      </c>
      <c r="P290" s="78" t="str">
        <f>IF(AND($B290&lt;&gt;"",$H290&lt;&gt;"Completed",$H290&lt;&gt;"Cancelled"),COUNTIFS($B$2:$B290,"&lt;&gt;",$H$2:$H290,"&lt;&gt;Completed",$H$2:$H290,"&lt;&gt;Cancelled"),"")</f>
        <v/>
      </c>
      <c r="Q290" s="78" t="str">
        <f>IFERROR(INDEX($B$2:$B$1500,MATCH(ROWS($Q$2:Q290),$P$2:$P$1500,0)),"")</f>
        <v/>
      </c>
    </row>
    <row r="291" spans="1:17" ht="15" customHeight="1" x14ac:dyDescent="0.25">
      <c r="A291" s="77"/>
      <c r="B291" s="174" t="str">
        <f t="shared" si="12"/>
        <v/>
      </c>
      <c r="C291" s="79"/>
      <c r="D291" s="80"/>
      <c r="E291" s="79"/>
      <c r="F291" s="81"/>
      <c r="G291" s="77"/>
      <c r="H291" s="174" t="str">
        <f>IF($B291="","",IF(N($I291)&gt;=100,"Completed",IF(COUNTIF('Work report'!$V$2:$V$1500,$B291)=0,"Not started",IF(OR(LEFT(UPPER(TRIM($K291)),8)="BLOCKED:",LEFT(UPPER(TRIM($K291)),8)="WAITING:"),"Blocked",IF(N($I291)&gt;0,"In progress","Not started")))))</f>
        <v/>
      </c>
      <c r="I291" s="175" t="str">
        <f t="array" ref="I291">IF($B291="","",IFERROR(LOOKUP(2,1/('Work report'!$V$2:$V$1500=$B291),'Work report'!$J$2:$J$1500)*100,0))</f>
        <v/>
      </c>
      <c r="J291" s="176" t="str">
        <f t="array" ref="J291">IF($B291="","",IFERROR(LOOKUP(2,1/('Work report'!$V$2:$V$1500=$B291),'Work report'!$A$2:$A$1500),""))</f>
        <v/>
      </c>
      <c r="K291" s="177" t="str">
        <f t="array" ref="K291">IF($B291="","",IFERROR(LOOKUP(2,1/('Work report'!$V$2:$V$1500=$B291),'Work report'!$P$2:$P$1500),""))</f>
        <v/>
      </c>
      <c r="L291" s="178" t="str">
        <f>IF($B291="","",SUMIFS('Work report'!$G$2:$G$1500,'Work report'!$V$2:$V$1500,$B291))</f>
        <v/>
      </c>
      <c r="M291" s="176" t="str">
        <f t="shared" si="13"/>
        <v/>
      </c>
      <c r="N291" s="174" t="str">
        <f t="shared" ca="1" si="14"/>
        <v/>
      </c>
      <c r="O291" s="78">
        <v>290</v>
      </c>
      <c r="P291" s="78" t="str">
        <f>IF(AND($B291&lt;&gt;"",$H291&lt;&gt;"Completed",$H291&lt;&gt;"Cancelled"),COUNTIFS($B$2:$B291,"&lt;&gt;",$H$2:$H291,"&lt;&gt;Completed",$H$2:$H291,"&lt;&gt;Cancelled"),"")</f>
        <v/>
      </c>
      <c r="Q291" s="78" t="str">
        <f>IFERROR(INDEX($B$2:$B$1500,MATCH(ROWS($Q$2:Q291),$P$2:$P$1500,0)),"")</f>
        <v/>
      </c>
    </row>
    <row r="292" spans="1:17" ht="15" customHeight="1" x14ac:dyDescent="0.25">
      <c r="A292" s="77"/>
      <c r="B292" s="174" t="str">
        <f t="shared" si="12"/>
        <v/>
      </c>
      <c r="C292" s="79"/>
      <c r="D292" s="80"/>
      <c r="E292" s="79"/>
      <c r="F292" s="81"/>
      <c r="G292" s="77"/>
      <c r="H292" s="174" t="str">
        <f>IF($B292="","",IF(N($I292)&gt;=100,"Completed",IF(COUNTIF('Work report'!$V$2:$V$1500,$B292)=0,"Not started",IF(OR(LEFT(UPPER(TRIM($K292)),8)="BLOCKED:",LEFT(UPPER(TRIM($K292)),8)="WAITING:"),"Blocked",IF(N($I292)&gt;0,"In progress","Not started")))))</f>
        <v/>
      </c>
      <c r="I292" s="175" t="str">
        <f t="array" ref="I292">IF($B292="","",IFERROR(LOOKUP(2,1/('Work report'!$V$2:$V$1500=$B292),'Work report'!$J$2:$J$1500)*100,0))</f>
        <v/>
      </c>
      <c r="J292" s="176" t="str">
        <f t="array" ref="J292">IF($B292="","",IFERROR(LOOKUP(2,1/('Work report'!$V$2:$V$1500=$B292),'Work report'!$A$2:$A$1500),""))</f>
        <v/>
      </c>
      <c r="K292" s="177" t="str">
        <f t="array" ref="K292">IF($B292="","",IFERROR(LOOKUP(2,1/('Work report'!$V$2:$V$1500=$B292),'Work report'!$P$2:$P$1500),""))</f>
        <v/>
      </c>
      <c r="L292" s="178" t="str">
        <f>IF($B292="","",SUMIFS('Work report'!$G$2:$G$1500,'Work report'!$V$2:$V$1500,$B292))</f>
        <v/>
      </c>
      <c r="M292" s="176" t="str">
        <f t="shared" si="13"/>
        <v/>
      </c>
      <c r="N292" s="174" t="str">
        <f t="shared" ca="1" si="14"/>
        <v/>
      </c>
      <c r="O292" s="78">
        <v>291</v>
      </c>
      <c r="P292" s="78" t="str">
        <f>IF(AND($B292&lt;&gt;"",$H292&lt;&gt;"Completed",$H292&lt;&gt;"Cancelled"),COUNTIFS($B$2:$B292,"&lt;&gt;",$H$2:$H292,"&lt;&gt;Completed",$H$2:$H292,"&lt;&gt;Cancelled"),"")</f>
        <v/>
      </c>
      <c r="Q292" s="78" t="str">
        <f>IFERROR(INDEX($B$2:$B$1500,MATCH(ROWS($Q$2:Q292),$P$2:$P$1500,0)),"")</f>
        <v/>
      </c>
    </row>
    <row r="293" spans="1:17" ht="15" customHeight="1" x14ac:dyDescent="0.25">
      <c r="A293" s="77"/>
      <c r="B293" s="174" t="str">
        <f t="shared" si="12"/>
        <v/>
      </c>
      <c r="C293" s="79"/>
      <c r="D293" s="80"/>
      <c r="E293" s="79"/>
      <c r="F293" s="81"/>
      <c r="G293" s="77"/>
      <c r="H293" s="174" t="str">
        <f>IF($B293="","",IF(N($I293)&gt;=100,"Completed",IF(COUNTIF('Work report'!$V$2:$V$1500,$B293)=0,"Not started",IF(OR(LEFT(UPPER(TRIM($K293)),8)="BLOCKED:",LEFT(UPPER(TRIM($K293)),8)="WAITING:"),"Blocked",IF(N($I293)&gt;0,"In progress","Not started")))))</f>
        <v/>
      </c>
      <c r="I293" s="175" t="str">
        <f t="array" ref="I293">IF($B293="","",IFERROR(LOOKUP(2,1/('Work report'!$V$2:$V$1500=$B293),'Work report'!$J$2:$J$1500)*100,0))</f>
        <v/>
      </c>
      <c r="J293" s="176" t="str">
        <f t="array" ref="J293">IF($B293="","",IFERROR(LOOKUP(2,1/('Work report'!$V$2:$V$1500=$B293),'Work report'!$A$2:$A$1500),""))</f>
        <v/>
      </c>
      <c r="K293" s="177" t="str">
        <f t="array" ref="K293">IF($B293="","",IFERROR(LOOKUP(2,1/('Work report'!$V$2:$V$1500=$B293),'Work report'!$P$2:$P$1500),""))</f>
        <v/>
      </c>
      <c r="L293" s="178" t="str">
        <f>IF($B293="","",SUMIFS('Work report'!$G$2:$G$1500,'Work report'!$V$2:$V$1500,$B293))</f>
        <v/>
      </c>
      <c r="M293" s="176" t="str">
        <f t="shared" si="13"/>
        <v/>
      </c>
      <c r="N293" s="174" t="str">
        <f t="shared" ca="1" si="14"/>
        <v/>
      </c>
      <c r="O293" s="78">
        <v>292</v>
      </c>
      <c r="P293" s="78" t="str">
        <f>IF(AND($B293&lt;&gt;"",$H293&lt;&gt;"Completed",$H293&lt;&gt;"Cancelled"),COUNTIFS($B$2:$B293,"&lt;&gt;",$H$2:$H293,"&lt;&gt;Completed",$H$2:$H293,"&lt;&gt;Cancelled"),"")</f>
        <v/>
      </c>
      <c r="Q293" s="78" t="str">
        <f>IFERROR(INDEX($B$2:$B$1500,MATCH(ROWS($Q$2:Q293),$P$2:$P$1500,0)),"")</f>
        <v/>
      </c>
    </row>
    <row r="294" spans="1:17" ht="15" customHeight="1" x14ac:dyDescent="0.25">
      <c r="A294" s="77"/>
      <c r="B294" s="174" t="str">
        <f t="shared" si="12"/>
        <v/>
      </c>
      <c r="C294" s="79"/>
      <c r="D294" s="80"/>
      <c r="E294" s="79"/>
      <c r="F294" s="81"/>
      <c r="G294" s="77"/>
      <c r="H294" s="174" t="str">
        <f>IF($B294="","",IF(N($I294)&gt;=100,"Completed",IF(COUNTIF('Work report'!$V$2:$V$1500,$B294)=0,"Not started",IF(OR(LEFT(UPPER(TRIM($K294)),8)="BLOCKED:",LEFT(UPPER(TRIM($K294)),8)="WAITING:"),"Blocked",IF(N($I294)&gt;0,"In progress","Not started")))))</f>
        <v/>
      </c>
      <c r="I294" s="175" t="str">
        <f t="array" ref="I294">IF($B294="","",IFERROR(LOOKUP(2,1/('Work report'!$V$2:$V$1500=$B294),'Work report'!$J$2:$J$1500)*100,0))</f>
        <v/>
      </c>
      <c r="J294" s="176" t="str">
        <f t="array" ref="J294">IF($B294="","",IFERROR(LOOKUP(2,1/('Work report'!$V$2:$V$1500=$B294),'Work report'!$A$2:$A$1500),""))</f>
        <v/>
      </c>
      <c r="K294" s="177" t="str">
        <f t="array" ref="K294">IF($B294="","",IFERROR(LOOKUP(2,1/('Work report'!$V$2:$V$1500=$B294),'Work report'!$P$2:$P$1500),""))</f>
        <v/>
      </c>
      <c r="L294" s="178" t="str">
        <f>IF($B294="","",SUMIFS('Work report'!$G$2:$G$1500,'Work report'!$V$2:$V$1500,$B294))</f>
        <v/>
      </c>
      <c r="M294" s="176" t="str">
        <f t="shared" si="13"/>
        <v/>
      </c>
      <c r="N294" s="174" t="str">
        <f t="shared" ca="1" si="14"/>
        <v/>
      </c>
      <c r="O294" s="78">
        <v>293</v>
      </c>
      <c r="P294" s="78" t="str">
        <f>IF(AND($B294&lt;&gt;"",$H294&lt;&gt;"Completed",$H294&lt;&gt;"Cancelled"),COUNTIFS($B$2:$B294,"&lt;&gt;",$H$2:$H294,"&lt;&gt;Completed",$H$2:$H294,"&lt;&gt;Cancelled"),"")</f>
        <v/>
      </c>
      <c r="Q294" s="78" t="str">
        <f>IFERROR(INDEX($B$2:$B$1500,MATCH(ROWS($Q$2:Q294),$P$2:$P$1500,0)),"")</f>
        <v/>
      </c>
    </row>
    <row r="295" spans="1:17" ht="15" customHeight="1" x14ac:dyDescent="0.25">
      <c r="A295" s="77"/>
      <c r="B295" s="174" t="str">
        <f t="shared" si="12"/>
        <v/>
      </c>
      <c r="C295" s="79"/>
      <c r="D295" s="80"/>
      <c r="E295" s="79"/>
      <c r="F295" s="81"/>
      <c r="G295" s="77"/>
      <c r="H295" s="174" t="str">
        <f>IF($B295="","",IF(N($I295)&gt;=100,"Completed",IF(COUNTIF('Work report'!$V$2:$V$1500,$B295)=0,"Not started",IF(OR(LEFT(UPPER(TRIM($K295)),8)="BLOCKED:",LEFT(UPPER(TRIM($K295)),8)="WAITING:"),"Blocked",IF(N($I295)&gt;0,"In progress","Not started")))))</f>
        <v/>
      </c>
      <c r="I295" s="175" t="str">
        <f t="array" ref="I295">IF($B295="","",IFERROR(LOOKUP(2,1/('Work report'!$V$2:$V$1500=$B295),'Work report'!$J$2:$J$1500)*100,0))</f>
        <v/>
      </c>
      <c r="J295" s="176" t="str">
        <f t="array" ref="J295">IF($B295="","",IFERROR(LOOKUP(2,1/('Work report'!$V$2:$V$1500=$B295),'Work report'!$A$2:$A$1500),""))</f>
        <v/>
      </c>
      <c r="K295" s="177" t="str">
        <f t="array" ref="K295">IF($B295="","",IFERROR(LOOKUP(2,1/('Work report'!$V$2:$V$1500=$B295),'Work report'!$P$2:$P$1500),""))</f>
        <v/>
      </c>
      <c r="L295" s="178" t="str">
        <f>IF($B295="","",SUMIFS('Work report'!$G$2:$G$1500,'Work report'!$V$2:$V$1500,$B295))</f>
        <v/>
      </c>
      <c r="M295" s="176" t="str">
        <f t="shared" si="13"/>
        <v/>
      </c>
      <c r="N295" s="174" t="str">
        <f t="shared" ca="1" si="14"/>
        <v/>
      </c>
      <c r="O295" s="78">
        <v>294</v>
      </c>
      <c r="P295" s="78" t="str">
        <f>IF(AND($B295&lt;&gt;"",$H295&lt;&gt;"Completed",$H295&lt;&gt;"Cancelled"),COUNTIFS($B$2:$B295,"&lt;&gt;",$H$2:$H295,"&lt;&gt;Completed",$H$2:$H295,"&lt;&gt;Cancelled"),"")</f>
        <v/>
      </c>
      <c r="Q295" s="78" t="str">
        <f>IFERROR(INDEX($B$2:$B$1500,MATCH(ROWS($Q$2:Q295),$P$2:$P$1500,0)),"")</f>
        <v/>
      </c>
    </row>
    <row r="296" spans="1:17" ht="15" customHeight="1" x14ac:dyDescent="0.25">
      <c r="A296" s="77"/>
      <c r="B296" s="174" t="str">
        <f t="shared" si="12"/>
        <v/>
      </c>
      <c r="C296" s="79"/>
      <c r="D296" s="80"/>
      <c r="E296" s="79"/>
      <c r="F296" s="81"/>
      <c r="G296" s="77"/>
      <c r="H296" s="174" t="str">
        <f>IF($B296="","",IF(N($I296)&gt;=100,"Completed",IF(COUNTIF('Work report'!$V$2:$V$1500,$B296)=0,"Not started",IF(OR(LEFT(UPPER(TRIM($K296)),8)="BLOCKED:",LEFT(UPPER(TRIM($K296)),8)="WAITING:"),"Blocked",IF(N($I296)&gt;0,"In progress","Not started")))))</f>
        <v/>
      </c>
      <c r="I296" s="175" t="str">
        <f t="array" ref="I296">IF($B296="","",IFERROR(LOOKUP(2,1/('Work report'!$V$2:$V$1500=$B296),'Work report'!$J$2:$J$1500)*100,0))</f>
        <v/>
      </c>
      <c r="J296" s="176" t="str">
        <f t="array" ref="J296">IF($B296="","",IFERROR(LOOKUP(2,1/('Work report'!$V$2:$V$1500=$B296),'Work report'!$A$2:$A$1500),""))</f>
        <v/>
      </c>
      <c r="K296" s="177" t="str">
        <f t="array" ref="K296">IF($B296="","",IFERROR(LOOKUP(2,1/('Work report'!$V$2:$V$1500=$B296),'Work report'!$P$2:$P$1500),""))</f>
        <v/>
      </c>
      <c r="L296" s="178" t="str">
        <f>IF($B296="","",SUMIFS('Work report'!$G$2:$G$1500,'Work report'!$V$2:$V$1500,$B296))</f>
        <v/>
      </c>
      <c r="M296" s="176" t="str">
        <f t="shared" si="13"/>
        <v/>
      </c>
      <c r="N296" s="174" t="str">
        <f t="shared" ca="1" si="14"/>
        <v/>
      </c>
      <c r="O296" s="78">
        <v>295</v>
      </c>
      <c r="P296" s="78" t="str">
        <f>IF(AND($B296&lt;&gt;"",$H296&lt;&gt;"Completed",$H296&lt;&gt;"Cancelled"),COUNTIFS($B$2:$B296,"&lt;&gt;",$H$2:$H296,"&lt;&gt;Completed",$H$2:$H296,"&lt;&gt;Cancelled"),"")</f>
        <v/>
      </c>
      <c r="Q296" s="78" t="str">
        <f>IFERROR(INDEX($B$2:$B$1500,MATCH(ROWS($Q$2:Q296),$P$2:$P$1500,0)),"")</f>
        <v/>
      </c>
    </row>
    <row r="297" spans="1:17" ht="15" customHeight="1" x14ac:dyDescent="0.25">
      <c r="A297" s="77"/>
      <c r="B297" s="174" t="str">
        <f t="shared" si="12"/>
        <v/>
      </c>
      <c r="C297" s="79"/>
      <c r="D297" s="80"/>
      <c r="E297" s="79"/>
      <c r="F297" s="81"/>
      <c r="G297" s="77"/>
      <c r="H297" s="174" t="str">
        <f>IF($B297="","",IF(N($I297)&gt;=100,"Completed",IF(COUNTIF('Work report'!$V$2:$V$1500,$B297)=0,"Not started",IF(OR(LEFT(UPPER(TRIM($K297)),8)="BLOCKED:",LEFT(UPPER(TRIM($K297)),8)="WAITING:"),"Blocked",IF(N($I297)&gt;0,"In progress","Not started")))))</f>
        <v/>
      </c>
      <c r="I297" s="175" t="str">
        <f t="array" ref="I297">IF($B297="","",IFERROR(LOOKUP(2,1/('Work report'!$V$2:$V$1500=$B297),'Work report'!$J$2:$J$1500)*100,0))</f>
        <v/>
      </c>
      <c r="J297" s="176" t="str">
        <f t="array" ref="J297">IF($B297="","",IFERROR(LOOKUP(2,1/('Work report'!$V$2:$V$1500=$B297),'Work report'!$A$2:$A$1500),""))</f>
        <v/>
      </c>
      <c r="K297" s="177" t="str">
        <f t="array" ref="K297">IF($B297="","",IFERROR(LOOKUP(2,1/('Work report'!$V$2:$V$1500=$B297),'Work report'!$P$2:$P$1500),""))</f>
        <v/>
      </c>
      <c r="L297" s="178" t="str">
        <f>IF($B297="","",SUMIFS('Work report'!$G$2:$G$1500,'Work report'!$V$2:$V$1500,$B297))</f>
        <v/>
      </c>
      <c r="M297" s="176" t="str">
        <f t="shared" si="13"/>
        <v/>
      </c>
      <c r="N297" s="174" t="str">
        <f t="shared" ca="1" si="14"/>
        <v/>
      </c>
      <c r="O297" s="78">
        <v>296</v>
      </c>
      <c r="P297" s="78" t="str">
        <f>IF(AND($B297&lt;&gt;"",$H297&lt;&gt;"Completed",$H297&lt;&gt;"Cancelled"),COUNTIFS($B$2:$B297,"&lt;&gt;",$H$2:$H297,"&lt;&gt;Completed",$H$2:$H297,"&lt;&gt;Cancelled"),"")</f>
        <v/>
      </c>
      <c r="Q297" s="78" t="str">
        <f>IFERROR(INDEX($B$2:$B$1500,MATCH(ROWS($Q$2:Q297),$P$2:$P$1500,0)),"")</f>
        <v/>
      </c>
    </row>
    <row r="298" spans="1:17" ht="15" customHeight="1" x14ac:dyDescent="0.25">
      <c r="A298" s="77"/>
      <c r="B298" s="174" t="str">
        <f t="shared" si="12"/>
        <v/>
      </c>
      <c r="C298" s="79"/>
      <c r="D298" s="80"/>
      <c r="E298" s="79"/>
      <c r="F298" s="81"/>
      <c r="G298" s="77"/>
      <c r="H298" s="174" t="str">
        <f>IF($B298="","",IF(N($I298)&gt;=100,"Completed",IF(COUNTIF('Work report'!$V$2:$V$1500,$B298)=0,"Not started",IF(OR(LEFT(UPPER(TRIM($K298)),8)="BLOCKED:",LEFT(UPPER(TRIM($K298)),8)="WAITING:"),"Blocked",IF(N($I298)&gt;0,"In progress","Not started")))))</f>
        <v/>
      </c>
      <c r="I298" s="175" t="str">
        <f t="array" ref="I298">IF($B298="","",IFERROR(LOOKUP(2,1/('Work report'!$V$2:$V$1500=$B298),'Work report'!$J$2:$J$1500)*100,0))</f>
        <v/>
      </c>
      <c r="J298" s="176" t="str">
        <f t="array" ref="J298">IF($B298="","",IFERROR(LOOKUP(2,1/('Work report'!$V$2:$V$1500=$B298),'Work report'!$A$2:$A$1500),""))</f>
        <v/>
      </c>
      <c r="K298" s="177" t="str">
        <f t="array" ref="K298">IF($B298="","",IFERROR(LOOKUP(2,1/('Work report'!$V$2:$V$1500=$B298),'Work report'!$P$2:$P$1500),""))</f>
        <v/>
      </c>
      <c r="L298" s="178" t="str">
        <f>IF($B298="","",SUMIFS('Work report'!$G$2:$G$1500,'Work report'!$V$2:$V$1500,$B298))</f>
        <v/>
      </c>
      <c r="M298" s="176" t="str">
        <f t="shared" si="13"/>
        <v/>
      </c>
      <c r="N298" s="174" t="str">
        <f t="shared" ca="1" si="14"/>
        <v/>
      </c>
      <c r="O298" s="78">
        <v>297</v>
      </c>
      <c r="P298" s="78" t="str">
        <f>IF(AND($B298&lt;&gt;"",$H298&lt;&gt;"Completed",$H298&lt;&gt;"Cancelled"),COUNTIFS($B$2:$B298,"&lt;&gt;",$H$2:$H298,"&lt;&gt;Completed",$H$2:$H298,"&lt;&gt;Cancelled"),"")</f>
        <v/>
      </c>
      <c r="Q298" s="78" t="str">
        <f>IFERROR(INDEX($B$2:$B$1500,MATCH(ROWS($Q$2:Q298),$P$2:$P$1500,0)),"")</f>
        <v/>
      </c>
    </row>
    <row r="299" spans="1:17" ht="15" customHeight="1" x14ac:dyDescent="0.25">
      <c r="A299" s="77"/>
      <c r="B299" s="174" t="str">
        <f t="shared" si="12"/>
        <v/>
      </c>
      <c r="C299" s="79"/>
      <c r="D299" s="80"/>
      <c r="E299" s="79"/>
      <c r="F299" s="81"/>
      <c r="G299" s="77"/>
      <c r="H299" s="174" t="str">
        <f>IF($B299="","",IF(N($I299)&gt;=100,"Completed",IF(COUNTIF('Work report'!$V$2:$V$1500,$B299)=0,"Not started",IF(OR(LEFT(UPPER(TRIM($K299)),8)="BLOCKED:",LEFT(UPPER(TRIM($K299)),8)="WAITING:"),"Blocked",IF(N($I299)&gt;0,"In progress","Not started")))))</f>
        <v/>
      </c>
      <c r="I299" s="175" t="str">
        <f t="array" ref="I299">IF($B299="","",IFERROR(LOOKUP(2,1/('Work report'!$V$2:$V$1500=$B299),'Work report'!$J$2:$J$1500)*100,0))</f>
        <v/>
      </c>
      <c r="J299" s="176" t="str">
        <f t="array" ref="J299">IF($B299="","",IFERROR(LOOKUP(2,1/('Work report'!$V$2:$V$1500=$B299),'Work report'!$A$2:$A$1500),""))</f>
        <v/>
      </c>
      <c r="K299" s="177" t="str">
        <f t="array" ref="K299">IF($B299="","",IFERROR(LOOKUP(2,1/('Work report'!$V$2:$V$1500=$B299),'Work report'!$P$2:$P$1500),""))</f>
        <v/>
      </c>
      <c r="L299" s="178" t="str">
        <f>IF($B299="","",SUMIFS('Work report'!$G$2:$G$1500,'Work report'!$V$2:$V$1500,$B299))</f>
        <v/>
      </c>
      <c r="M299" s="176" t="str">
        <f t="shared" si="13"/>
        <v/>
      </c>
      <c r="N299" s="174" t="str">
        <f t="shared" ca="1" si="14"/>
        <v/>
      </c>
      <c r="O299" s="78">
        <v>298</v>
      </c>
      <c r="P299" s="78" t="str">
        <f>IF(AND($B299&lt;&gt;"",$H299&lt;&gt;"Completed",$H299&lt;&gt;"Cancelled"),COUNTIFS($B$2:$B299,"&lt;&gt;",$H$2:$H299,"&lt;&gt;Completed",$H$2:$H299,"&lt;&gt;Cancelled"),"")</f>
        <v/>
      </c>
      <c r="Q299" s="78" t="str">
        <f>IFERROR(INDEX($B$2:$B$1500,MATCH(ROWS($Q$2:Q299),$P$2:$P$1500,0)),"")</f>
        <v/>
      </c>
    </row>
    <row r="300" spans="1:17" ht="15" customHeight="1" x14ac:dyDescent="0.25">
      <c r="A300" s="77"/>
      <c r="B300" s="174" t="str">
        <f t="shared" si="12"/>
        <v/>
      </c>
      <c r="C300" s="79"/>
      <c r="D300" s="80"/>
      <c r="E300" s="79"/>
      <c r="F300" s="81"/>
      <c r="G300" s="77"/>
      <c r="H300" s="174" t="str">
        <f>IF($B300="","",IF(N($I300)&gt;=100,"Completed",IF(COUNTIF('Work report'!$V$2:$V$1500,$B300)=0,"Not started",IF(OR(LEFT(UPPER(TRIM($K300)),8)="BLOCKED:",LEFT(UPPER(TRIM($K300)),8)="WAITING:"),"Blocked",IF(N($I300)&gt;0,"In progress","Not started")))))</f>
        <v/>
      </c>
      <c r="I300" s="175" t="str">
        <f t="array" ref="I300">IF($B300="","",IFERROR(LOOKUP(2,1/('Work report'!$V$2:$V$1500=$B300),'Work report'!$J$2:$J$1500)*100,0))</f>
        <v/>
      </c>
      <c r="J300" s="176" t="str">
        <f t="array" ref="J300">IF($B300="","",IFERROR(LOOKUP(2,1/('Work report'!$V$2:$V$1500=$B300),'Work report'!$A$2:$A$1500),""))</f>
        <v/>
      </c>
      <c r="K300" s="177" t="str">
        <f t="array" ref="K300">IF($B300="","",IFERROR(LOOKUP(2,1/('Work report'!$V$2:$V$1500=$B300),'Work report'!$P$2:$P$1500),""))</f>
        <v/>
      </c>
      <c r="L300" s="178" t="str">
        <f>IF($B300="","",SUMIFS('Work report'!$G$2:$G$1500,'Work report'!$V$2:$V$1500,$B300))</f>
        <v/>
      </c>
      <c r="M300" s="176" t="str">
        <f t="shared" si="13"/>
        <v/>
      </c>
      <c r="N300" s="174" t="str">
        <f t="shared" ca="1" si="14"/>
        <v/>
      </c>
      <c r="O300" s="78">
        <v>299</v>
      </c>
      <c r="P300" s="78" t="str">
        <f>IF(AND($B300&lt;&gt;"",$H300&lt;&gt;"Completed",$H300&lt;&gt;"Cancelled"),COUNTIFS($B$2:$B300,"&lt;&gt;",$H$2:$H300,"&lt;&gt;Completed",$H$2:$H300,"&lt;&gt;Cancelled"),"")</f>
        <v/>
      </c>
      <c r="Q300" s="78" t="str">
        <f>IFERROR(INDEX($B$2:$B$1500,MATCH(ROWS($Q$2:Q300),$P$2:$P$1500,0)),"")</f>
        <v/>
      </c>
    </row>
    <row r="301" spans="1:17" ht="15" customHeight="1" x14ac:dyDescent="0.25">
      <c r="A301" s="77"/>
      <c r="B301" s="174" t="str">
        <f t="shared" si="12"/>
        <v/>
      </c>
      <c r="C301" s="79"/>
      <c r="D301" s="80"/>
      <c r="E301" s="79"/>
      <c r="F301" s="81"/>
      <c r="G301" s="77"/>
      <c r="H301" s="174" t="str">
        <f>IF($B301="","",IF(N($I301)&gt;=100,"Completed",IF(COUNTIF('Work report'!$V$2:$V$1500,$B301)=0,"Not started",IF(OR(LEFT(UPPER(TRIM($K301)),8)="BLOCKED:",LEFT(UPPER(TRIM($K301)),8)="WAITING:"),"Blocked",IF(N($I301)&gt;0,"In progress","Not started")))))</f>
        <v/>
      </c>
      <c r="I301" s="175" t="str">
        <f t="array" ref="I301">IF($B301="","",IFERROR(LOOKUP(2,1/('Work report'!$V$2:$V$1500=$B301),'Work report'!$J$2:$J$1500)*100,0))</f>
        <v/>
      </c>
      <c r="J301" s="176" t="str">
        <f t="array" ref="J301">IF($B301="","",IFERROR(LOOKUP(2,1/('Work report'!$V$2:$V$1500=$B301),'Work report'!$A$2:$A$1500),""))</f>
        <v/>
      </c>
      <c r="K301" s="177" t="str">
        <f t="array" ref="K301">IF($B301="","",IFERROR(LOOKUP(2,1/('Work report'!$V$2:$V$1500=$B301),'Work report'!$P$2:$P$1500),""))</f>
        <v/>
      </c>
      <c r="L301" s="178" t="str">
        <f>IF($B301="","",SUMIFS('Work report'!$G$2:$G$1500,'Work report'!$V$2:$V$1500,$B301))</f>
        <v/>
      </c>
      <c r="M301" s="176" t="str">
        <f t="shared" si="13"/>
        <v/>
      </c>
      <c r="N301" s="174" t="str">
        <f t="shared" ca="1" si="14"/>
        <v/>
      </c>
      <c r="O301" s="78">
        <v>300</v>
      </c>
      <c r="P301" s="78" t="str">
        <f>IF(AND($B301&lt;&gt;"",$H301&lt;&gt;"Completed",$H301&lt;&gt;"Cancelled"),COUNTIFS($B$2:$B301,"&lt;&gt;",$H$2:$H301,"&lt;&gt;Completed",$H$2:$H301,"&lt;&gt;Cancelled"),"")</f>
        <v/>
      </c>
      <c r="Q301" s="78" t="str">
        <f>IFERROR(INDEX($B$2:$B$1500,MATCH(ROWS($Q$2:Q301),$P$2:$P$1500,0)),"")</f>
        <v/>
      </c>
    </row>
    <row r="302" spans="1:17" ht="15" customHeight="1" x14ac:dyDescent="0.25">
      <c r="A302" s="77"/>
      <c r="B302" s="174" t="str">
        <f t="shared" si="12"/>
        <v/>
      </c>
      <c r="C302" s="79"/>
      <c r="D302" s="80"/>
      <c r="E302" s="79"/>
      <c r="F302" s="81"/>
      <c r="G302" s="77"/>
      <c r="H302" s="174" t="str">
        <f>IF($B302="","",IF(N($I302)&gt;=100,"Completed",IF(COUNTIF('Work report'!$V$2:$V$1500,$B302)=0,"Not started",IF(OR(LEFT(UPPER(TRIM($K302)),8)="BLOCKED:",LEFT(UPPER(TRIM($K302)),8)="WAITING:"),"Blocked",IF(N($I302)&gt;0,"In progress","Not started")))))</f>
        <v/>
      </c>
      <c r="I302" s="175" t="str">
        <f t="array" ref="I302">IF($B302="","",IFERROR(LOOKUP(2,1/('Work report'!$V$2:$V$1500=$B302),'Work report'!$J$2:$J$1500)*100,0))</f>
        <v/>
      </c>
      <c r="J302" s="176" t="str">
        <f t="array" ref="J302">IF($B302="","",IFERROR(LOOKUP(2,1/('Work report'!$V$2:$V$1500=$B302),'Work report'!$A$2:$A$1500),""))</f>
        <v/>
      </c>
      <c r="K302" s="177" t="str">
        <f t="array" ref="K302">IF($B302="","",IFERROR(LOOKUP(2,1/('Work report'!$V$2:$V$1500=$B302),'Work report'!$P$2:$P$1500),""))</f>
        <v/>
      </c>
      <c r="L302" s="178" t="str">
        <f>IF($B302="","",SUMIFS('Work report'!$G$2:$G$1500,'Work report'!$V$2:$V$1500,$B302))</f>
        <v/>
      </c>
      <c r="M302" s="176" t="str">
        <f t="shared" si="13"/>
        <v/>
      </c>
      <c r="N302" s="174" t="str">
        <f t="shared" ca="1" si="14"/>
        <v/>
      </c>
      <c r="O302" s="78">
        <v>301</v>
      </c>
      <c r="P302" s="78" t="str">
        <f>IF(AND($B302&lt;&gt;"",$H302&lt;&gt;"Completed",$H302&lt;&gt;"Cancelled"),COUNTIFS($B$2:$B302,"&lt;&gt;",$H$2:$H302,"&lt;&gt;Completed",$H$2:$H302,"&lt;&gt;Cancelled"),"")</f>
        <v/>
      </c>
      <c r="Q302" s="78" t="str">
        <f>IFERROR(INDEX($B$2:$B$1500,MATCH(ROWS($Q$2:Q302),$P$2:$P$1500,0)),"")</f>
        <v/>
      </c>
    </row>
    <row r="303" spans="1:17" ht="15" customHeight="1" x14ac:dyDescent="0.25">
      <c r="A303" s="77"/>
      <c r="B303" s="174" t="str">
        <f t="shared" si="12"/>
        <v/>
      </c>
      <c r="C303" s="79"/>
      <c r="D303" s="80"/>
      <c r="E303" s="79"/>
      <c r="F303" s="81"/>
      <c r="G303" s="77"/>
      <c r="H303" s="174" t="str">
        <f>IF($B303="","",IF(N($I303)&gt;=100,"Completed",IF(COUNTIF('Work report'!$V$2:$V$1500,$B303)=0,"Not started",IF(OR(LEFT(UPPER(TRIM($K303)),8)="BLOCKED:",LEFT(UPPER(TRIM($K303)),8)="WAITING:"),"Blocked",IF(N($I303)&gt;0,"In progress","Not started")))))</f>
        <v/>
      </c>
      <c r="I303" s="175" t="str">
        <f t="array" ref="I303">IF($B303="","",IFERROR(LOOKUP(2,1/('Work report'!$V$2:$V$1500=$B303),'Work report'!$J$2:$J$1500)*100,0))</f>
        <v/>
      </c>
      <c r="J303" s="176" t="str">
        <f t="array" ref="J303">IF($B303="","",IFERROR(LOOKUP(2,1/('Work report'!$V$2:$V$1500=$B303),'Work report'!$A$2:$A$1500),""))</f>
        <v/>
      </c>
      <c r="K303" s="177" t="str">
        <f t="array" ref="K303">IF($B303="","",IFERROR(LOOKUP(2,1/('Work report'!$V$2:$V$1500=$B303),'Work report'!$P$2:$P$1500),""))</f>
        <v/>
      </c>
      <c r="L303" s="178" t="str">
        <f>IF($B303="","",SUMIFS('Work report'!$G$2:$G$1500,'Work report'!$V$2:$V$1500,$B303))</f>
        <v/>
      </c>
      <c r="M303" s="176" t="str">
        <f t="shared" si="13"/>
        <v/>
      </c>
      <c r="N303" s="174" t="str">
        <f t="shared" ca="1" si="14"/>
        <v/>
      </c>
      <c r="O303" s="78">
        <v>302</v>
      </c>
      <c r="P303" s="78" t="str">
        <f>IF(AND($B303&lt;&gt;"",$H303&lt;&gt;"Completed",$H303&lt;&gt;"Cancelled"),COUNTIFS($B$2:$B303,"&lt;&gt;",$H$2:$H303,"&lt;&gt;Completed",$H$2:$H303,"&lt;&gt;Cancelled"),"")</f>
        <v/>
      </c>
      <c r="Q303" s="78" t="str">
        <f>IFERROR(INDEX($B$2:$B$1500,MATCH(ROWS($Q$2:Q303),$P$2:$P$1500,0)),"")</f>
        <v/>
      </c>
    </row>
    <row r="304" spans="1:17" ht="15" customHeight="1" x14ac:dyDescent="0.25">
      <c r="A304" s="77"/>
      <c r="B304" s="174" t="str">
        <f t="shared" si="12"/>
        <v/>
      </c>
      <c r="C304" s="79"/>
      <c r="D304" s="80"/>
      <c r="E304" s="79"/>
      <c r="F304" s="81"/>
      <c r="G304" s="77"/>
      <c r="H304" s="174" t="str">
        <f>IF($B304="","",IF(N($I304)&gt;=100,"Completed",IF(COUNTIF('Work report'!$V$2:$V$1500,$B304)=0,"Not started",IF(OR(LEFT(UPPER(TRIM($K304)),8)="BLOCKED:",LEFT(UPPER(TRIM($K304)),8)="WAITING:"),"Blocked",IF(N($I304)&gt;0,"In progress","Not started")))))</f>
        <v/>
      </c>
      <c r="I304" s="175" t="str">
        <f t="array" ref="I304">IF($B304="","",IFERROR(LOOKUP(2,1/('Work report'!$V$2:$V$1500=$B304),'Work report'!$J$2:$J$1500)*100,0))</f>
        <v/>
      </c>
      <c r="J304" s="176" t="str">
        <f t="array" ref="J304">IF($B304="","",IFERROR(LOOKUP(2,1/('Work report'!$V$2:$V$1500=$B304),'Work report'!$A$2:$A$1500),""))</f>
        <v/>
      </c>
      <c r="K304" s="177" t="str">
        <f t="array" ref="K304">IF($B304="","",IFERROR(LOOKUP(2,1/('Work report'!$V$2:$V$1500=$B304),'Work report'!$P$2:$P$1500),""))</f>
        <v/>
      </c>
      <c r="L304" s="178" t="str">
        <f>IF($B304="","",SUMIFS('Work report'!$G$2:$G$1500,'Work report'!$V$2:$V$1500,$B304))</f>
        <v/>
      </c>
      <c r="M304" s="176" t="str">
        <f t="shared" si="13"/>
        <v/>
      </c>
      <c r="N304" s="174" t="str">
        <f t="shared" ca="1" si="14"/>
        <v/>
      </c>
      <c r="O304" s="78">
        <v>303</v>
      </c>
      <c r="P304" s="78" t="str">
        <f>IF(AND($B304&lt;&gt;"",$H304&lt;&gt;"Completed",$H304&lt;&gt;"Cancelled"),COUNTIFS($B$2:$B304,"&lt;&gt;",$H$2:$H304,"&lt;&gt;Completed",$H$2:$H304,"&lt;&gt;Cancelled"),"")</f>
        <v/>
      </c>
      <c r="Q304" s="78" t="str">
        <f>IFERROR(INDEX($B$2:$B$1500,MATCH(ROWS($Q$2:Q304),$P$2:$P$1500,0)),"")</f>
        <v/>
      </c>
    </row>
    <row r="305" spans="1:17" ht="15" customHeight="1" x14ac:dyDescent="0.25">
      <c r="A305" s="77"/>
      <c r="B305" s="174" t="str">
        <f t="shared" si="12"/>
        <v/>
      </c>
      <c r="C305" s="79"/>
      <c r="D305" s="80"/>
      <c r="E305" s="79"/>
      <c r="F305" s="81"/>
      <c r="G305" s="77"/>
      <c r="H305" s="174" t="str">
        <f>IF($B305="","",IF(N($I305)&gt;=100,"Completed",IF(COUNTIF('Work report'!$V$2:$V$1500,$B305)=0,"Not started",IF(OR(LEFT(UPPER(TRIM($K305)),8)="BLOCKED:",LEFT(UPPER(TRIM($K305)),8)="WAITING:"),"Blocked",IF(N($I305)&gt;0,"In progress","Not started")))))</f>
        <v/>
      </c>
      <c r="I305" s="175" t="str">
        <f t="array" ref="I305">IF($B305="","",IFERROR(LOOKUP(2,1/('Work report'!$V$2:$V$1500=$B305),'Work report'!$J$2:$J$1500)*100,0))</f>
        <v/>
      </c>
      <c r="J305" s="176" t="str">
        <f t="array" ref="J305">IF($B305="","",IFERROR(LOOKUP(2,1/('Work report'!$V$2:$V$1500=$B305),'Work report'!$A$2:$A$1500),""))</f>
        <v/>
      </c>
      <c r="K305" s="177" t="str">
        <f t="array" ref="K305">IF($B305="","",IFERROR(LOOKUP(2,1/('Work report'!$V$2:$V$1500=$B305),'Work report'!$P$2:$P$1500),""))</f>
        <v/>
      </c>
      <c r="L305" s="178" t="str">
        <f>IF($B305="","",SUMIFS('Work report'!$G$2:$G$1500,'Work report'!$V$2:$V$1500,$B305))</f>
        <v/>
      </c>
      <c r="M305" s="176" t="str">
        <f t="shared" si="13"/>
        <v/>
      </c>
      <c r="N305" s="174" t="str">
        <f t="shared" ca="1" si="14"/>
        <v/>
      </c>
      <c r="O305" s="78">
        <v>304</v>
      </c>
      <c r="P305" s="78" t="str">
        <f>IF(AND($B305&lt;&gt;"",$H305&lt;&gt;"Completed",$H305&lt;&gt;"Cancelled"),COUNTIFS($B$2:$B305,"&lt;&gt;",$H$2:$H305,"&lt;&gt;Completed",$H$2:$H305,"&lt;&gt;Cancelled"),"")</f>
        <v/>
      </c>
      <c r="Q305" s="78" t="str">
        <f>IFERROR(INDEX($B$2:$B$1500,MATCH(ROWS($Q$2:Q305),$P$2:$P$1500,0)),"")</f>
        <v/>
      </c>
    </row>
    <row r="306" spans="1:17" ht="15" customHeight="1" x14ac:dyDescent="0.25">
      <c r="A306" s="77"/>
      <c r="B306" s="174" t="str">
        <f t="shared" si="12"/>
        <v/>
      </c>
      <c r="C306" s="79"/>
      <c r="D306" s="80"/>
      <c r="E306" s="79"/>
      <c r="F306" s="81"/>
      <c r="G306" s="77"/>
      <c r="H306" s="174" t="str">
        <f>IF($B306="","",IF(N($I306)&gt;=100,"Completed",IF(COUNTIF('Work report'!$V$2:$V$1500,$B306)=0,"Not started",IF(OR(LEFT(UPPER(TRIM($K306)),8)="BLOCKED:",LEFT(UPPER(TRIM($K306)),8)="WAITING:"),"Blocked",IF(N($I306)&gt;0,"In progress","Not started")))))</f>
        <v/>
      </c>
      <c r="I306" s="175" t="str">
        <f t="array" ref="I306">IF($B306="","",IFERROR(LOOKUP(2,1/('Work report'!$V$2:$V$1500=$B306),'Work report'!$J$2:$J$1500)*100,0))</f>
        <v/>
      </c>
      <c r="J306" s="176" t="str">
        <f t="array" ref="J306">IF($B306="","",IFERROR(LOOKUP(2,1/('Work report'!$V$2:$V$1500=$B306),'Work report'!$A$2:$A$1500),""))</f>
        <v/>
      </c>
      <c r="K306" s="177" t="str">
        <f t="array" ref="K306">IF($B306="","",IFERROR(LOOKUP(2,1/('Work report'!$V$2:$V$1500=$B306),'Work report'!$P$2:$P$1500),""))</f>
        <v/>
      </c>
      <c r="L306" s="178" t="str">
        <f>IF($B306="","",SUMIFS('Work report'!$G$2:$G$1500,'Work report'!$V$2:$V$1500,$B306))</f>
        <v/>
      </c>
      <c r="M306" s="176" t="str">
        <f t="shared" si="13"/>
        <v/>
      </c>
      <c r="N306" s="174" t="str">
        <f t="shared" ca="1" si="14"/>
        <v/>
      </c>
      <c r="O306" s="78">
        <v>305</v>
      </c>
      <c r="P306" s="78" t="str">
        <f>IF(AND($B306&lt;&gt;"",$H306&lt;&gt;"Completed",$H306&lt;&gt;"Cancelled"),COUNTIFS($B$2:$B306,"&lt;&gt;",$H$2:$H306,"&lt;&gt;Completed",$H$2:$H306,"&lt;&gt;Cancelled"),"")</f>
        <v/>
      </c>
      <c r="Q306" s="78" t="str">
        <f>IFERROR(INDEX($B$2:$B$1500,MATCH(ROWS($Q$2:Q306),$P$2:$P$1500,0)),"")</f>
        <v/>
      </c>
    </row>
    <row r="307" spans="1:17" ht="15" customHeight="1" x14ac:dyDescent="0.25">
      <c r="A307" s="77"/>
      <c r="B307" s="174" t="str">
        <f t="shared" si="12"/>
        <v/>
      </c>
      <c r="C307" s="79"/>
      <c r="D307" s="80"/>
      <c r="E307" s="79"/>
      <c r="F307" s="81"/>
      <c r="G307" s="77"/>
      <c r="H307" s="174" t="str">
        <f>IF($B307="","",IF(N($I307)&gt;=100,"Completed",IF(COUNTIF('Work report'!$V$2:$V$1500,$B307)=0,"Not started",IF(OR(LEFT(UPPER(TRIM($K307)),8)="BLOCKED:",LEFT(UPPER(TRIM($K307)),8)="WAITING:"),"Blocked",IF(N($I307)&gt;0,"In progress","Not started")))))</f>
        <v/>
      </c>
      <c r="I307" s="175" t="str">
        <f t="array" ref="I307">IF($B307="","",IFERROR(LOOKUP(2,1/('Work report'!$V$2:$V$1500=$B307),'Work report'!$J$2:$J$1500)*100,0))</f>
        <v/>
      </c>
      <c r="J307" s="176" t="str">
        <f t="array" ref="J307">IF($B307="","",IFERROR(LOOKUP(2,1/('Work report'!$V$2:$V$1500=$B307),'Work report'!$A$2:$A$1500),""))</f>
        <v/>
      </c>
      <c r="K307" s="177" t="str">
        <f t="array" ref="K307">IF($B307="","",IFERROR(LOOKUP(2,1/('Work report'!$V$2:$V$1500=$B307),'Work report'!$P$2:$P$1500),""))</f>
        <v/>
      </c>
      <c r="L307" s="178" t="str">
        <f>IF($B307="","",SUMIFS('Work report'!$G$2:$G$1500,'Work report'!$V$2:$V$1500,$B307))</f>
        <v/>
      </c>
      <c r="M307" s="176" t="str">
        <f t="shared" si="13"/>
        <v/>
      </c>
      <c r="N307" s="174" t="str">
        <f t="shared" ca="1" si="14"/>
        <v/>
      </c>
      <c r="O307" s="78">
        <v>306</v>
      </c>
      <c r="P307" s="78" t="str">
        <f>IF(AND($B307&lt;&gt;"",$H307&lt;&gt;"Completed",$H307&lt;&gt;"Cancelled"),COUNTIFS($B$2:$B307,"&lt;&gt;",$H$2:$H307,"&lt;&gt;Completed",$H$2:$H307,"&lt;&gt;Cancelled"),"")</f>
        <v/>
      </c>
      <c r="Q307" s="78" t="str">
        <f>IFERROR(INDEX($B$2:$B$1500,MATCH(ROWS($Q$2:Q307),$P$2:$P$1500,0)),"")</f>
        <v/>
      </c>
    </row>
    <row r="308" spans="1:17" ht="15" customHeight="1" x14ac:dyDescent="0.25">
      <c r="A308" s="77"/>
      <c r="B308" s="174" t="str">
        <f t="shared" si="12"/>
        <v/>
      </c>
      <c r="C308" s="79"/>
      <c r="D308" s="80"/>
      <c r="E308" s="79"/>
      <c r="F308" s="81"/>
      <c r="G308" s="77"/>
      <c r="H308" s="174" t="str">
        <f>IF($B308="","",IF(N($I308)&gt;=100,"Completed",IF(COUNTIF('Work report'!$V$2:$V$1500,$B308)=0,"Not started",IF(OR(LEFT(UPPER(TRIM($K308)),8)="BLOCKED:",LEFT(UPPER(TRIM($K308)),8)="WAITING:"),"Blocked",IF(N($I308)&gt;0,"In progress","Not started")))))</f>
        <v/>
      </c>
      <c r="I308" s="175" t="str">
        <f t="array" ref="I308">IF($B308="","",IFERROR(LOOKUP(2,1/('Work report'!$V$2:$V$1500=$B308),'Work report'!$J$2:$J$1500)*100,0))</f>
        <v/>
      </c>
      <c r="J308" s="176" t="str">
        <f t="array" ref="J308">IF($B308="","",IFERROR(LOOKUP(2,1/('Work report'!$V$2:$V$1500=$B308),'Work report'!$A$2:$A$1500),""))</f>
        <v/>
      </c>
      <c r="K308" s="177" t="str">
        <f t="array" ref="K308">IF($B308="","",IFERROR(LOOKUP(2,1/('Work report'!$V$2:$V$1500=$B308),'Work report'!$P$2:$P$1500),""))</f>
        <v/>
      </c>
      <c r="L308" s="178" t="str">
        <f>IF($B308="","",SUMIFS('Work report'!$G$2:$G$1500,'Work report'!$V$2:$V$1500,$B308))</f>
        <v/>
      </c>
      <c r="M308" s="176" t="str">
        <f t="shared" si="13"/>
        <v/>
      </c>
      <c r="N308" s="174" t="str">
        <f t="shared" ca="1" si="14"/>
        <v/>
      </c>
      <c r="O308" s="78">
        <v>307</v>
      </c>
      <c r="P308" s="78" t="str">
        <f>IF(AND($B308&lt;&gt;"",$H308&lt;&gt;"Completed",$H308&lt;&gt;"Cancelled"),COUNTIFS($B$2:$B308,"&lt;&gt;",$H$2:$H308,"&lt;&gt;Completed",$H$2:$H308,"&lt;&gt;Cancelled"),"")</f>
        <v/>
      </c>
      <c r="Q308" s="78" t="str">
        <f>IFERROR(INDEX($B$2:$B$1500,MATCH(ROWS($Q$2:Q308),$P$2:$P$1500,0)),"")</f>
        <v/>
      </c>
    </row>
    <row r="309" spans="1:17" ht="15" customHeight="1" x14ac:dyDescent="0.25">
      <c r="A309" s="77"/>
      <c r="B309" s="174" t="str">
        <f t="shared" si="12"/>
        <v/>
      </c>
      <c r="C309" s="79"/>
      <c r="D309" s="80"/>
      <c r="E309" s="79"/>
      <c r="F309" s="81"/>
      <c r="G309" s="77"/>
      <c r="H309" s="174" t="str">
        <f>IF($B309="","",IF(N($I309)&gt;=100,"Completed",IF(COUNTIF('Work report'!$V$2:$V$1500,$B309)=0,"Not started",IF(OR(LEFT(UPPER(TRIM($K309)),8)="BLOCKED:",LEFT(UPPER(TRIM($K309)),8)="WAITING:"),"Blocked",IF(N($I309)&gt;0,"In progress","Not started")))))</f>
        <v/>
      </c>
      <c r="I309" s="175" t="str">
        <f t="array" ref="I309">IF($B309="","",IFERROR(LOOKUP(2,1/('Work report'!$V$2:$V$1500=$B309),'Work report'!$J$2:$J$1500)*100,0))</f>
        <v/>
      </c>
      <c r="J309" s="176" t="str">
        <f t="array" ref="J309">IF($B309="","",IFERROR(LOOKUP(2,1/('Work report'!$V$2:$V$1500=$B309),'Work report'!$A$2:$A$1500),""))</f>
        <v/>
      </c>
      <c r="K309" s="177" t="str">
        <f t="array" ref="K309">IF($B309="","",IFERROR(LOOKUP(2,1/('Work report'!$V$2:$V$1500=$B309),'Work report'!$P$2:$P$1500),""))</f>
        <v/>
      </c>
      <c r="L309" s="178" t="str">
        <f>IF($B309="","",SUMIFS('Work report'!$G$2:$G$1500,'Work report'!$V$2:$V$1500,$B309))</f>
        <v/>
      </c>
      <c r="M309" s="176" t="str">
        <f t="shared" si="13"/>
        <v/>
      </c>
      <c r="N309" s="174" t="str">
        <f t="shared" ca="1" si="14"/>
        <v/>
      </c>
      <c r="O309" s="78">
        <v>308</v>
      </c>
      <c r="P309" s="78" t="str">
        <f>IF(AND($B309&lt;&gt;"",$H309&lt;&gt;"Completed",$H309&lt;&gt;"Cancelled"),COUNTIFS($B$2:$B309,"&lt;&gt;",$H$2:$H309,"&lt;&gt;Completed",$H$2:$H309,"&lt;&gt;Cancelled"),"")</f>
        <v/>
      </c>
      <c r="Q309" s="78" t="str">
        <f>IFERROR(INDEX($B$2:$B$1500,MATCH(ROWS($Q$2:Q309),$P$2:$P$1500,0)),"")</f>
        <v/>
      </c>
    </row>
    <row r="310" spans="1:17" ht="15" customHeight="1" x14ac:dyDescent="0.25">
      <c r="A310" s="77"/>
      <c r="B310" s="174" t="str">
        <f t="shared" si="12"/>
        <v/>
      </c>
      <c r="C310" s="79"/>
      <c r="D310" s="80"/>
      <c r="E310" s="79"/>
      <c r="F310" s="81"/>
      <c r="G310" s="77"/>
      <c r="H310" s="174" t="str">
        <f>IF($B310="","",IF(N($I310)&gt;=100,"Completed",IF(COUNTIF('Work report'!$V$2:$V$1500,$B310)=0,"Not started",IF(OR(LEFT(UPPER(TRIM($K310)),8)="BLOCKED:",LEFT(UPPER(TRIM($K310)),8)="WAITING:"),"Blocked",IF(N($I310)&gt;0,"In progress","Not started")))))</f>
        <v/>
      </c>
      <c r="I310" s="175" t="str">
        <f t="array" ref="I310">IF($B310="","",IFERROR(LOOKUP(2,1/('Work report'!$V$2:$V$1500=$B310),'Work report'!$J$2:$J$1500)*100,0))</f>
        <v/>
      </c>
      <c r="J310" s="176" t="str">
        <f t="array" ref="J310">IF($B310="","",IFERROR(LOOKUP(2,1/('Work report'!$V$2:$V$1500=$B310),'Work report'!$A$2:$A$1500),""))</f>
        <v/>
      </c>
      <c r="K310" s="177" t="str">
        <f t="array" ref="K310">IF($B310="","",IFERROR(LOOKUP(2,1/('Work report'!$V$2:$V$1500=$B310),'Work report'!$P$2:$P$1500),""))</f>
        <v/>
      </c>
      <c r="L310" s="178" t="str">
        <f>IF($B310="","",SUMIFS('Work report'!$G$2:$G$1500,'Work report'!$V$2:$V$1500,$B310))</f>
        <v/>
      </c>
      <c r="M310" s="176" t="str">
        <f t="shared" si="13"/>
        <v/>
      </c>
      <c r="N310" s="174" t="str">
        <f t="shared" ca="1" si="14"/>
        <v/>
      </c>
      <c r="O310" s="78">
        <v>309</v>
      </c>
      <c r="P310" s="78" t="str">
        <f>IF(AND($B310&lt;&gt;"",$H310&lt;&gt;"Completed",$H310&lt;&gt;"Cancelled"),COUNTIFS($B$2:$B310,"&lt;&gt;",$H$2:$H310,"&lt;&gt;Completed",$H$2:$H310,"&lt;&gt;Cancelled"),"")</f>
        <v/>
      </c>
      <c r="Q310" s="78" t="str">
        <f>IFERROR(INDEX($B$2:$B$1500,MATCH(ROWS($Q$2:Q310),$P$2:$P$1500,0)),"")</f>
        <v/>
      </c>
    </row>
    <row r="311" spans="1:17" ht="15" customHeight="1" x14ac:dyDescent="0.25">
      <c r="A311" s="77"/>
      <c r="B311" s="174" t="str">
        <f t="shared" si="12"/>
        <v/>
      </c>
      <c r="C311" s="79"/>
      <c r="D311" s="80"/>
      <c r="E311" s="79"/>
      <c r="F311" s="81"/>
      <c r="G311" s="77"/>
      <c r="H311" s="174" t="str">
        <f>IF($B311="","",IF(N($I311)&gt;=100,"Completed",IF(COUNTIF('Work report'!$V$2:$V$1500,$B311)=0,"Not started",IF(OR(LEFT(UPPER(TRIM($K311)),8)="BLOCKED:",LEFT(UPPER(TRIM($K311)),8)="WAITING:"),"Blocked",IF(N($I311)&gt;0,"In progress","Not started")))))</f>
        <v/>
      </c>
      <c r="I311" s="175" t="str">
        <f t="array" ref="I311">IF($B311="","",IFERROR(LOOKUP(2,1/('Work report'!$V$2:$V$1500=$B311),'Work report'!$J$2:$J$1500)*100,0))</f>
        <v/>
      </c>
      <c r="J311" s="176" t="str">
        <f t="array" ref="J311">IF($B311="","",IFERROR(LOOKUP(2,1/('Work report'!$V$2:$V$1500=$B311),'Work report'!$A$2:$A$1500),""))</f>
        <v/>
      </c>
      <c r="K311" s="177" t="str">
        <f t="array" ref="K311">IF($B311="","",IFERROR(LOOKUP(2,1/('Work report'!$V$2:$V$1500=$B311),'Work report'!$P$2:$P$1500),""))</f>
        <v/>
      </c>
      <c r="L311" s="178" t="str">
        <f>IF($B311="","",SUMIFS('Work report'!$G$2:$G$1500,'Work report'!$V$2:$V$1500,$B311))</f>
        <v/>
      </c>
      <c r="M311" s="176" t="str">
        <f t="shared" si="13"/>
        <v/>
      </c>
      <c r="N311" s="174" t="str">
        <f t="shared" ca="1" si="14"/>
        <v/>
      </c>
      <c r="O311" s="78">
        <v>310</v>
      </c>
      <c r="P311" s="78" t="str">
        <f>IF(AND($B311&lt;&gt;"",$H311&lt;&gt;"Completed",$H311&lt;&gt;"Cancelled"),COUNTIFS($B$2:$B311,"&lt;&gt;",$H$2:$H311,"&lt;&gt;Completed",$H$2:$H311,"&lt;&gt;Cancelled"),"")</f>
        <v/>
      </c>
      <c r="Q311" s="78" t="str">
        <f>IFERROR(INDEX($B$2:$B$1500,MATCH(ROWS($Q$2:Q311),$P$2:$P$1500,0)),"")</f>
        <v/>
      </c>
    </row>
    <row r="312" spans="1:17" ht="15" customHeight="1" x14ac:dyDescent="0.25">
      <c r="A312" s="77"/>
      <c r="B312" s="174" t="str">
        <f t="shared" si="12"/>
        <v/>
      </c>
      <c r="C312" s="79"/>
      <c r="D312" s="80"/>
      <c r="E312" s="79"/>
      <c r="F312" s="81"/>
      <c r="G312" s="77"/>
      <c r="H312" s="174" t="str">
        <f>IF($B312="","",IF(N($I312)&gt;=100,"Completed",IF(COUNTIF('Work report'!$V$2:$V$1500,$B312)=0,"Not started",IF(OR(LEFT(UPPER(TRIM($K312)),8)="BLOCKED:",LEFT(UPPER(TRIM($K312)),8)="WAITING:"),"Blocked",IF(N($I312)&gt;0,"In progress","Not started")))))</f>
        <v/>
      </c>
      <c r="I312" s="175" t="str">
        <f t="array" ref="I312">IF($B312="","",IFERROR(LOOKUP(2,1/('Work report'!$V$2:$V$1500=$B312),'Work report'!$J$2:$J$1500)*100,0))</f>
        <v/>
      </c>
      <c r="J312" s="176" t="str">
        <f t="array" ref="J312">IF($B312="","",IFERROR(LOOKUP(2,1/('Work report'!$V$2:$V$1500=$B312),'Work report'!$A$2:$A$1500),""))</f>
        <v/>
      </c>
      <c r="K312" s="177" t="str">
        <f t="array" ref="K312">IF($B312="","",IFERROR(LOOKUP(2,1/('Work report'!$V$2:$V$1500=$B312),'Work report'!$P$2:$P$1500),""))</f>
        <v/>
      </c>
      <c r="L312" s="178" t="str">
        <f>IF($B312="","",SUMIFS('Work report'!$G$2:$G$1500,'Work report'!$V$2:$V$1500,$B312))</f>
        <v/>
      </c>
      <c r="M312" s="176" t="str">
        <f t="shared" si="13"/>
        <v/>
      </c>
      <c r="N312" s="174" t="str">
        <f t="shared" ca="1" si="14"/>
        <v/>
      </c>
      <c r="O312" s="78">
        <v>311</v>
      </c>
      <c r="P312" s="78" t="str">
        <f>IF(AND($B312&lt;&gt;"",$H312&lt;&gt;"Completed",$H312&lt;&gt;"Cancelled"),COUNTIFS($B$2:$B312,"&lt;&gt;",$H$2:$H312,"&lt;&gt;Completed",$H$2:$H312,"&lt;&gt;Cancelled"),"")</f>
        <v/>
      </c>
      <c r="Q312" s="78" t="str">
        <f>IFERROR(INDEX($B$2:$B$1500,MATCH(ROWS($Q$2:Q312),$P$2:$P$1500,0)),"")</f>
        <v/>
      </c>
    </row>
    <row r="313" spans="1:17" ht="15" customHeight="1" x14ac:dyDescent="0.25">
      <c r="A313" s="77"/>
      <c r="B313" s="174" t="str">
        <f t="shared" si="12"/>
        <v/>
      </c>
      <c r="C313" s="79"/>
      <c r="D313" s="80"/>
      <c r="E313" s="79"/>
      <c r="F313" s="81"/>
      <c r="G313" s="77"/>
      <c r="H313" s="174" t="str">
        <f>IF($B313="","",IF(N($I313)&gt;=100,"Completed",IF(COUNTIF('Work report'!$V$2:$V$1500,$B313)=0,"Not started",IF(OR(LEFT(UPPER(TRIM($K313)),8)="BLOCKED:",LEFT(UPPER(TRIM($K313)),8)="WAITING:"),"Blocked",IF(N($I313)&gt;0,"In progress","Not started")))))</f>
        <v/>
      </c>
      <c r="I313" s="175" t="str">
        <f t="array" ref="I313">IF($B313="","",IFERROR(LOOKUP(2,1/('Work report'!$V$2:$V$1500=$B313),'Work report'!$J$2:$J$1500)*100,0))</f>
        <v/>
      </c>
      <c r="J313" s="176" t="str">
        <f t="array" ref="J313">IF($B313="","",IFERROR(LOOKUP(2,1/('Work report'!$V$2:$V$1500=$B313),'Work report'!$A$2:$A$1500),""))</f>
        <v/>
      </c>
      <c r="K313" s="177" t="str">
        <f t="array" ref="K313">IF($B313="","",IFERROR(LOOKUP(2,1/('Work report'!$V$2:$V$1500=$B313),'Work report'!$P$2:$P$1500),""))</f>
        <v/>
      </c>
      <c r="L313" s="178" t="str">
        <f>IF($B313="","",SUMIFS('Work report'!$G$2:$G$1500,'Work report'!$V$2:$V$1500,$B313))</f>
        <v/>
      </c>
      <c r="M313" s="176" t="str">
        <f t="shared" si="13"/>
        <v/>
      </c>
      <c r="N313" s="174" t="str">
        <f t="shared" ca="1" si="14"/>
        <v/>
      </c>
      <c r="O313" s="78">
        <v>312</v>
      </c>
      <c r="P313" s="78" t="str">
        <f>IF(AND($B313&lt;&gt;"",$H313&lt;&gt;"Completed",$H313&lt;&gt;"Cancelled"),COUNTIFS($B$2:$B313,"&lt;&gt;",$H$2:$H313,"&lt;&gt;Completed",$H$2:$H313,"&lt;&gt;Cancelled"),"")</f>
        <v/>
      </c>
      <c r="Q313" s="78" t="str">
        <f>IFERROR(INDEX($B$2:$B$1500,MATCH(ROWS($Q$2:Q313),$P$2:$P$1500,0)),"")</f>
        <v/>
      </c>
    </row>
    <row r="314" spans="1:17" ht="15" customHeight="1" x14ac:dyDescent="0.25">
      <c r="A314" s="77"/>
      <c r="B314" s="174" t="str">
        <f t="shared" si="12"/>
        <v/>
      </c>
      <c r="C314" s="79"/>
      <c r="D314" s="80"/>
      <c r="E314" s="79"/>
      <c r="F314" s="81"/>
      <c r="G314" s="77"/>
      <c r="H314" s="174" t="str">
        <f>IF($B314="","",IF(N($I314)&gt;=100,"Completed",IF(COUNTIF('Work report'!$V$2:$V$1500,$B314)=0,"Not started",IF(OR(LEFT(UPPER(TRIM($K314)),8)="BLOCKED:",LEFT(UPPER(TRIM($K314)),8)="WAITING:"),"Blocked",IF(N($I314)&gt;0,"In progress","Not started")))))</f>
        <v/>
      </c>
      <c r="I314" s="175" t="str">
        <f t="array" ref="I314">IF($B314="","",IFERROR(LOOKUP(2,1/('Work report'!$V$2:$V$1500=$B314),'Work report'!$J$2:$J$1500)*100,0))</f>
        <v/>
      </c>
      <c r="J314" s="176" t="str">
        <f t="array" ref="J314">IF($B314="","",IFERROR(LOOKUP(2,1/('Work report'!$V$2:$V$1500=$B314),'Work report'!$A$2:$A$1500),""))</f>
        <v/>
      </c>
      <c r="K314" s="177" t="str">
        <f t="array" ref="K314">IF($B314="","",IFERROR(LOOKUP(2,1/('Work report'!$V$2:$V$1500=$B314),'Work report'!$P$2:$P$1500),""))</f>
        <v/>
      </c>
      <c r="L314" s="178" t="str">
        <f>IF($B314="","",SUMIFS('Work report'!$G$2:$G$1500,'Work report'!$V$2:$V$1500,$B314))</f>
        <v/>
      </c>
      <c r="M314" s="176" t="str">
        <f t="shared" si="13"/>
        <v/>
      </c>
      <c r="N314" s="174" t="str">
        <f t="shared" ca="1" si="14"/>
        <v/>
      </c>
      <c r="O314" s="78">
        <v>313</v>
      </c>
      <c r="P314" s="78" t="str">
        <f>IF(AND($B314&lt;&gt;"",$H314&lt;&gt;"Completed",$H314&lt;&gt;"Cancelled"),COUNTIFS($B$2:$B314,"&lt;&gt;",$H$2:$H314,"&lt;&gt;Completed",$H$2:$H314,"&lt;&gt;Cancelled"),"")</f>
        <v/>
      </c>
      <c r="Q314" s="78" t="str">
        <f>IFERROR(INDEX($B$2:$B$1500,MATCH(ROWS($Q$2:Q314),$P$2:$P$1500,0)),"")</f>
        <v/>
      </c>
    </row>
    <row r="315" spans="1:17" ht="15" customHeight="1" x14ac:dyDescent="0.25">
      <c r="A315" s="77"/>
      <c r="B315" s="174" t="str">
        <f t="shared" si="12"/>
        <v/>
      </c>
      <c r="C315" s="79"/>
      <c r="D315" s="80"/>
      <c r="E315" s="79"/>
      <c r="F315" s="81"/>
      <c r="G315" s="77"/>
      <c r="H315" s="174" t="str">
        <f>IF($B315="","",IF(N($I315)&gt;=100,"Completed",IF(COUNTIF('Work report'!$V$2:$V$1500,$B315)=0,"Not started",IF(OR(LEFT(UPPER(TRIM($K315)),8)="BLOCKED:",LEFT(UPPER(TRIM($K315)),8)="WAITING:"),"Blocked",IF(N($I315)&gt;0,"In progress","Not started")))))</f>
        <v/>
      </c>
      <c r="I315" s="175" t="str">
        <f t="array" ref="I315">IF($B315="","",IFERROR(LOOKUP(2,1/('Work report'!$V$2:$V$1500=$B315),'Work report'!$J$2:$J$1500)*100,0))</f>
        <v/>
      </c>
      <c r="J315" s="176" t="str">
        <f t="array" ref="J315">IF($B315="","",IFERROR(LOOKUP(2,1/('Work report'!$V$2:$V$1500=$B315),'Work report'!$A$2:$A$1500),""))</f>
        <v/>
      </c>
      <c r="K315" s="177" t="str">
        <f t="array" ref="K315">IF($B315="","",IFERROR(LOOKUP(2,1/('Work report'!$V$2:$V$1500=$B315),'Work report'!$P$2:$P$1500),""))</f>
        <v/>
      </c>
      <c r="L315" s="178" t="str">
        <f>IF($B315="","",SUMIFS('Work report'!$G$2:$G$1500,'Work report'!$V$2:$V$1500,$B315))</f>
        <v/>
      </c>
      <c r="M315" s="176" t="str">
        <f t="shared" si="13"/>
        <v/>
      </c>
      <c r="N315" s="174" t="str">
        <f t="shared" ca="1" si="14"/>
        <v/>
      </c>
      <c r="O315" s="78">
        <v>314</v>
      </c>
      <c r="P315" s="78" t="str">
        <f>IF(AND($B315&lt;&gt;"",$H315&lt;&gt;"Completed",$H315&lt;&gt;"Cancelled"),COUNTIFS($B$2:$B315,"&lt;&gt;",$H$2:$H315,"&lt;&gt;Completed",$H$2:$H315,"&lt;&gt;Cancelled"),"")</f>
        <v/>
      </c>
      <c r="Q315" s="78" t="str">
        <f>IFERROR(INDEX($B$2:$B$1500,MATCH(ROWS($Q$2:Q315),$P$2:$P$1500,0)),"")</f>
        <v/>
      </c>
    </row>
    <row r="316" spans="1:17" ht="15" customHeight="1" x14ac:dyDescent="0.25">
      <c r="A316" s="77"/>
      <c r="B316" s="174" t="str">
        <f t="shared" si="12"/>
        <v/>
      </c>
      <c r="C316" s="79"/>
      <c r="D316" s="80"/>
      <c r="E316" s="79"/>
      <c r="F316" s="81"/>
      <c r="G316" s="77"/>
      <c r="H316" s="174" t="str">
        <f>IF($B316="","",IF(N($I316)&gt;=100,"Completed",IF(COUNTIF('Work report'!$V$2:$V$1500,$B316)=0,"Not started",IF(OR(LEFT(UPPER(TRIM($K316)),8)="BLOCKED:",LEFT(UPPER(TRIM($K316)),8)="WAITING:"),"Blocked",IF(N($I316)&gt;0,"In progress","Not started")))))</f>
        <v/>
      </c>
      <c r="I316" s="175" t="str">
        <f t="array" ref="I316">IF($B316="","",IFERROR(LOOKUP(2,1/('Work report'!$V$2:$V$1500=$B316),'Work report'!$J$2:$J$1500)*100,0))</f>
        <v/>
      </c>
      <c r="J316" s="176" t="str">
        <f t="array" ref="J316">IF($B316="","",IFERROR(LOOKUP(2,1/('Work report'!$V$2:$V$1500=$B316),'Work report'!$A$2:$A$1500),""))</f>
        <v/>
      </c>
      <c r="K316" s="177" t="str">
        <f t="array" ref="K316">IF($B316="","",IFERROR(LOOKUP(2,1/('Work report'!$V$2:$V$1500=$B316),'Work report'!$P$2:$P$1500),""))</f>
        <v/>
      </c>
      <c r="L316" s="178" t="str">
        <f>IF($B316="","",SUMIFS('Work report'!$G$2:$G$1500,'Work report'!$V$2:$V$1500,$B316))</f>
        <v/>
      </c>
      <c r="M316" s="176" t="str">
        <f t="shared" si="13"/>
        <v/>
      </c>
      <c r="N316" s="174" t="str">
        <f t="shared" ca="1" si="14"/>
        <v/>
      </c>
      <c r="O316" s="78">
        <v>315</v>
      </c>
      <c r="P316" s="78" t="str">
        <f>IF(AND($B316&lt;&gt;"",$H316&lt;&gt;"Completed",$H316&lt;&gt;"Cancelled"),COUNTIFS($B$2:$B316,"&lt;&gt;",$H$2:$H316,"&lt;&gt;Completed",$H$2:$H316,"&lt;&gt;Cancelled"),"")</f>
        <v/>
      </c>
      <c r="Q316" s="78" t="str">
        <f>IFERROR(INDEX($B$2:$B$1500,MATCH(ROWS($Q$2:Q316),$P$2:$P$1500,0)),"")</f>
        <v/>
      </c>
    </row>
    <row r="317" spans="1:17" ht="15" customHeight="1" x14ac:dyDescent="0.25">
      <c r="A317" s="77"/>
      <c r="B317" s="174" t="str">
        <f t="shared" si="12"/>
        <v/>
      </c>
      <c r="C317" s="79"/>
      <c r="D317" s="80"/>
      <c r="E317" s="79"/>
      <c r="F317" s="81"/>
      <c r="G317" s="77"/>
      <c r="H317" s="174" t="str">
        <f>IF($B317="","",IF(N($I317)&gt;=100,"Completed",IF(COUNTIF('Work report'!$V$2:$V$1500,$B317)=0,"Not started",IF(OR(LEFT(UPPER(TRIM($K317)),8)="BLOCKED:",LEFT(UPPER(TRIM($K317)),8)="WAITING:"),"Blocked",IF(N($I317)&gt;0,"In progress","Not started")))))</f>
        <v/>
      </c>
      <c r="I317" s="175" t="str">
        <f t="array" ref="I317">IF($B317="","",IFERROR(LOOKUP(2,1/('Work report'!$V$2:$V$1500=$B317),'Work report'!$J$2:$J$1500)*100,0))</f>
        <v/>
      </c>
      <c r="J317" s="176" t="str">
        <f t="array" ref="J317">IF($B317="","",IFERROR(LOOKUP(2,1/('Work report'!$V$2:$V$1500=$B317),'Work report'!$A$2:$A$1500),""))</f>
        <v/>
      </c>
      <c r="K317" s="177" t="str">
        <f t="array" ref="K317">IF($B317="","",IFERROR(LOOKUP(2,1/('Work report'!$V$2:$V$1500=$B317),'Work report'!$P$2:$P$1500),""))</f>
        <v/>
      </c>
      <c r="L317" s="178" t="str">
        <f>IF($B317="","",SUMIFS('Work report'!$G$2:$G$1500,'Work report'!$V$2:$V$1500,$B317))</f>
        <v/>
      </c>
      <c r="M317" s="176" t="str">
        <f t="shared" si="13"/>
        <v/>
      </c>
      <c r="N317" s="174" t="str">
        <f t="shared" ca="1" si="14"/>
        <v/>
      </c>
      <c r="O317" s="78">
        <v>316</v>
      </c>
      <c r="P317" s="78" t="str">
        <f>IF(AND($B317&lt;&gt;"",$H317&lt;&gt;"Completed",$H317&lt;&gt;"Cancelled"),COUNTIFS($B$2:$B317,"&lt;&gt;",$H$2:$H317,"&lt;&gt;Completed",$H$2:$H317,"&lt;&gt;Cancelled"),"")</f>
        <v/>
      </c>
      <c r="Q317" s="78" t="str">
        <f>IFERROR(INDEX($B$2:$B$1500,MATCH(ROWS($Q$2:Q317),$P$2:$P$1500,0)),"")</f>
        <v/>
      </c>
    </row>
    <row r="318" spans="1:17" ht="15" customHeight="1" x14ac:dyDescent="0.25">
      <c r="A318" s="77"/>
      <c r="B318" s="174" t="str">
        <f t="shared" si="12"/>
        <v/>
      </c>
      <c r="C318" s="79"/>
      <c r="D318" s="80"/>
      <c r="E318" s="79"/>
      <c r="F318" s="81"/>
      <c r="G318" s="77"/>
      <c r="H318" s="174" t="str">
        <f>IF($B318="","",IF(N($I318)&gt;=100,"Completed",IF(COUNTIF('Work report'!$V$2:$V$1500,$B318)=0,"Not started",IF(OR(LEFT(UPPER(TRIM($K318)),8)="BLOCKED:",LEFT(UPPER(TRIM($K318)),8)="WAITING:"),"Blocked",IF(N($I318)&gt;0,"In progress","Not started")))))</f>
        <v/>
      </c>
      <c r="I318" s="175" t="str">
        <f t="array" ref="I318">IF($B318="","",IFERROR(LOOKUP(2,1/('Work report'!$V$2:$V$1500=$B318),'Work report'!$J$2:$J$1500)*100,0))</f>
        <v/>
      </c>
      <c r="J318" s="176" t="str">
        <f t="array" ref="J318">IF($B318="","",IFERROR(LOOKUP(2,1/('Work report'!$V$2:$V$1500=$B318),'Work report'!$A$2:$A$1500),""))</f>
        <v/>
      </c>
      <c r="K318" s="177" t="str">
        <f t="array" ref="K318">IF($B318="","",IFERROR(LOOKUP(2,1/('Work report'!$V$2:$V$1500=$B318),'Work report'!$P$2:$P$1500),""))</f>
        <v/>
      </c>
      <c r="L318" s="178" t="str">
        <f>IF($B318="","",SUMIFS('Work report'!$G$2:$G$1500,'Work report'!$V$2:$V$1500,$B318))</f>
        <v/>
      </c>
      <c r="M318" s="176" t="str">
        <f t="shared" si="13"/>
        <v/>
      </c>
      <c r="N318" s="174" t="str">
        <f t="shared" ca="1" si="14"/>
        <v/>
      </c>
      <c r="O318" s="78">
        <v>317</v>
      </c>
      <c r="P318" s="78" t="str">
        <f>IF(AND($B318&lt;&gt;"",$H318&lt;&gt;"Completed",$H318&lt;&gt;"Cancelled"),COUNTIFS($B$2:$B318,"&lt;&gt;",$H$2:$H318,"&lt;&gt;Completed",$H$2:$H318,"&lt;&gt;Cancelled"),"")</f>
        <v/>
      </c>
      <c r="Q318" s="78" t="str">
        <f>IFERROR(INDEX($B$2:$B$1500,MATCH(ROWS($Q$2:Q318),$P$2:$P$1500,0)),"")</f>
        <v/>
      </c>
    </row>
    <row r="319" spans="1:17" ht="15" customHeight="1" x14ac:dyDescent="0.25">
      <c r="A319" s="77"/>
      <c r="B319" s="174" t="str">
        <f t="shared" si="12"/>
        <v/>
      </c>
      <c r="C319" s="79"/>
      <c r="D319" s="80"/>
      <c r="E319" s="79"/>
      <c r="F319" s="81"/>
      <c r="G319" s="77"/>
      <c r="H319" s="174" t="str">
        <f>IF($B319="","",IF(N($I319)&gt;=100,"Completed",IF(COUNTIF('Work report'!$V$2:$V$1500,$B319)=0,"Not started",IF(OR(LEFT(UPPER(TRIM($K319)),8)="BLOCKED:",LEFT(UPPER(TRIM($K319)),8)="WAITING:"),"Blocked",IF(N($I319)&gt;0,"In progress","Not started")))))</f>
        <v/>
      </c>
      <c r="I319" s="175" t="str">
        <f t="array" ref="I319">IF($B319="","",IFERROR(LOOKUP(2,1/('Work report'!$V$2:$V$1500=$B319),'Work report'!$J$2:$J$1500)*100,0))</f>
        <v/>
      </c>
      <c r="J319" s="176" t="str">
        <f t="array" ref="J319">IF($B319="","",IFERROR(LOOKUP(2,1/('Work report'!$V$2:$V$1500=$B319),'Work report'!$A$2:$A$1500),""))</f>
        <v/>
      </c>
      <c r="K319" s="177" t="str">
        <f t="array" ref="K319">IF($B319="","",IFERROR(LOOKUP(2,1/('Work report'!$V$2:$V$1500=$B319),'Work report'!$P$2:$P$1500),""))</f>
        <v/>
      </c>
      <c r="L319" s="178" t="str">
        <f>IF($B319="","",SUMIFS('Work report'!$G$2:$G$1500,'Work report'!$V$2:$V$1500,$B319))</f>
        <v/>
      </c>
      <c r="M319" s="176" t="str">
        <f t="shared" si="13"/>
        <v/>
      </c>
      <c r="N319" s="174" t="str">
        <f t="shared" ca="1" si="14"/>
        <v/>
      </c>
      <c r="O319" s="78">
        <v>318</v>
      </c>
      <c r="P319" s="78" t="str">
        <f>IF(AND($B319&lt;&gt;"",$H319&lt;&gt;"Completed",$H319&lt;&gt;"Cancelled"),COUNTIFS($B$2:$B319,"&lt;&gt;",$H$2:$H319,"&lt;&gt;Completed",$H$2:$H319,"&lt;&gt;Cancelled"),"")</f>
        <v/>
      </c>
      <c r="Q319" s="78" t="str">
        <f>IFERROR(INDEX($B$2:$B$1500,MATCH(ROWS($Q$2:Q319),$P$2:$P$1500,0)),"")</f>
        <v/>
      </c>
    </row>
    <row r="320" spans="1:17" ht="15" customHeight="1" x14ac:dyDescent="0.25">
      <c r="A320" s="77"/>
      <c r="B320" s="174" t="str">
        <f t="shared" si="12"/>
        <v/>
      </c>
      <c r="C320" s="79"/>
      <c r="D320" s="80"/>
      <c r="E320" s="79"/>
      <c r="F320" s="81"/>
      <c r="G320" s="77"/>
      <c r="H320" s="174" t="str">
        <f>IF($B320="","",IF(N($I320)&gt;=100,"Completed",IF(COUNTIF('Work report'!$V$2:$V$1500,$B320)=0,"Not started",IF(OR(LEFT(UPPER(TRIM($K320)),8)="BLOCKED:",LEFT(UPPER(TRIM($K320)),8)="WAITING:"),"Blocked",IF(N($I320)&gt;0,"In progress","Not started")))))</f>
        <v/>
      </c>
      <c r="I320" s="175" t="str">
        <f t="array" ref="I320">IF($B320="","",IFERROR(LOOKUP(2,1/('Work report'!$V$2:$V$1500=$B320),'Work report'!$J$2:$J$1500)*100,0))</f>
        <v/>
      </c>
      <c r="J320" s="176" t="str">
        <f t="array" ref="J320">IF($B320="","",IFERROR(LOOKUP(2,1/('Work report'!$V$2:$V$1500=$B320),'Work report'!$A$2:$A$1500),""))</f>
        <v/>
      </c>
      <c r="K320" s="177" t="str">
        <f t="array" ref="K320">IF($B320="","",IFERROR(LOOKUP(2,1/('Work report'!$V$2:$V$1500=$B320),'Work report'!$P$2:$P$1500),""))</f>
        <v/>
      </c>
      <c r="L320" s="178" t="str">
        <f>IF($B320="","",SUMIFS('Work report'!$G$2:$G$1500,'Work report'!$V$2:$V$1500,$B320))</f>
        <v/>
      </c>
      <c r="M320" s="176" t="str">
        <f t="shared" si="13"/>
        <v/>
      </c>
      <c r="N320" s="174" t="str">
        <f t="shared" ca="1" si="14"/>
        <v/>
      </c>
      <c r="O320" s="78">
        <v>319</v>
      </c>
      <c r="P320" s="78" t="str">
        <f>IF(AND($B320&lt;&gt;"",$H320&lt;&gt;"Completed",$H320&lt;&gt;"Cancelled"),COUNTIFS($B$2:$B320,"&lt;&gt;",$H$2:$H320,"&lt;&gt;Completed",$H$2:$H320,"&lt;&gt;Cancelled"),"")</f>
        <v/>
      </c>
      <c r="Q320" s="78" t="str">
        <f>IFERROR(INDEX($B$2:$B$1500,MATCH(ROWS($Q$2:Q320),$P$2:$P$1500,0)),"")</f>
        <v/>
      </c>
    </row>
    <row r="321" spans="1:17" ht="15" customHeight="1" x14ac:dyDescent="0.25">
      <c r="A321" s="77"/>
      <c r="B321" s="174" t="str">
        <f t="shared" si="12"/>
        <v/>
      </c>
      <c r="C321" s="79"/>
      <c r="D321" s="80"/>
      <c r="E321" s="79"/>
      <c r="F321" s="81"/>
      <c r="G321" s="77"/>
      <c r="H321" s="174" t="str">
        <f>IF($B321="","",IF(N($I321)&gt;=100,"Completed",IF(COUNTIF('Work report'!$V$2:$V$1500,$B321)=0,"Not started",IF(OR(LEFT(UPPER(TRIM($K321)),8)="BLOCKED:",LEFT(UPPER(TRIM($K321)),8)="WAITING:"),"Blocked",IF(N($I321)&gt;0,"In progress","Not started")))))</f>
        <v/>
      </c>
      <c r="I321" s="175" t="str">
        <f t="array" ref="I321">IF($B321="","",IFERROR(LOOKUP(2,1/('Work report'!$V$2:$V$1500=$B321),'Work report'!$J$2:$J$1500)*100,0))</f>
        <v/>
      </c>
      <c r="J321" s="176" t="str">
        <f t="array" ref="J321">IF($B321="","",IFERROR(LOOKUP(2,1/('Work report'!$V$2:$V$1500=$B321),'Work report'!$A$2:$A$1500),""))</f>
        <v/>
      </c>
      <c r="K321" s="177" t="str">
        <f t="array" ref="K321">IF($B321="","",IFERROR(LOOKUP(2,1/('Work report'!$V$2:$V$1500=$B321),'Work report'!$P$2:$P$1500),""))</f>
        <v/>
      </c>
      <c r="L321" s="178" t="str">
        <f>IF($B321="","",SUMIFS('Work report'!$G$2:$G$1500,'Work report'!$V$2:$V$1500,$B321))</f>
        <v/>
      </c>
      <c r="M321" s="176" t="str">
        <f t="shared" si="13"/>
        <v/>
      </c>
      <c r="N321" s="174" t="str">
        <f t="shared" ca="1" si="14"/>
        <v/>
      </c>
      <c r="O321" s="78">
        <v>320</v>
      </c>
      <c r="P321" s="78" t="str">
        <f>IF(AND($B321&lt;&gt;"",$H321&lt;&gt;"Completed",$H321&lt;&gt;"Cancelled"),COUNTIFS($B$2:$B321,"&lt;&gt;",$H$2:$H321,"&lt;&gt;Completed",$H$2:$H321,"&lt;&gt;Cancelled"),"")</f>
        <v/>
      </c>
      <c r="Q321" s="78" t="str">
        <f>IFERROR(INDEX($B$2:$B$1500,MATCH(ROWS($Q$2:Q321),$P$2:$P$1500,0)),"")</f>
        <v/>
      </c>
    </row>
    <row r="322" spans="1:17" ht="15" customHeight="1" x14ac:dyDescent="0.25">
      <c r="A322" s="77"/>
      <c r="B322" s="174" t="str">
        <f t="shared" ref="B322:B385" si="15">IF(OR($A322&lt;&gt;"",$C322&lt;&gt;"",$D322&lt;&gt;"",$E322&lt;&gt;"",$F322&lt;&gt;"",$G322&lt;&gt;""),"WL-"&amp;TEXT($O322,"0000"),"")</f>
        <v/>
      </c>
      <c r="C322" s="79"/>
      <c r="D322" s="80"/>
      <c r="E322" s="79"/>
      <c r="F322" s="81"/>
      <c r="G322" s="77"/>
      <c r="H322" s="174" t="str">
        <f>IF($B322="","",IF(N($I322)&gt;=100,"Completed",IF(COUNTIF('Work report'!$V$2:$V$1500,$B322)=0,"Not started",IF(OR(LEFT(UPPER(TRIM($K322)),8)="BLOCKED:",LEFT(UPPER(TRIM($K322)),8)="WAITING:"),"Blocked",IF(N($I322)&gt;0,"In progress","Not started")))))</f>
        <v/>
      </c>
      <c r="I322" s="175" t="str">
        <f t="array" ref="I322">IF($B322="","",IFERROR(LOOKUP(2,1/('Work report'!$V$2:$V$1500=$B322),'Work report'!$J$2:$J$1500)*100,0))</f>
        <v/>
      </c>
      <c r="J322" s="176" t="str">
        <f t="array" ref="J322">IF($B322="","",IFERROR(LOOKUP(2,1/('Work report'!$V$2:$V$1500=$B322),'Work report'!$A$2:$A$1500),""))</f>
        <v/>
      </c>
      <c r="K322" s="177" t="str">
        <f t="array" ref="K322">IF($B322="","",IFERROR(LOOKUP(2,1/('Work report'!$V$2:$V$1500=$B322),'Work report'!$P$2:$P$1500),""))</f>
        <v/>
      </c>
      <c r="L322" s="178" t="str">
        <f>IF($B322="","",SUMIFS('Work report'!$G$2:$G$1500,'Work report'!$V$2:$V$1500,$B322))</f>
        <v/>
      </c>
      <c r="M322" s="176" t="str">
        <f t="shared" ref="M322:M385" si="16">IF($B322="","",IF($H322="Completed",$J322,""))</f>
        <v/>
      </c>
      <c r="N322" s="174" t="str">
        <f t="shared" ref="N322:N385" ca="1" si="17">IF(AND($C322&lt;&gt;"",$H322&lt;&gt;"Completed",$G322&lt;&gt;"",$G322&lt;TODAY()),"Overdue","")</f>
        <v/>
      </c>
      <c r="O322" s="78">
        <v>321</v>
      </c>
      <c r="P322" s="78" t="str">
        <f>IF(AND($B322&lt;&gt;"",$H322&lt;&gt;"Completed",$H322&lt;&gt;"Cancelled"),COUNTIFS($B$2:$B322,"&lt;&gt;",$H$2:$H322,"&lt;&gt;Completed",$H$2:$H322,"&lt;&gt;Cancelled"),"")</f>
        <v/>
      </c>
      <c r="Q322" s="78" t="str">
        <f>IFERROR(INDEX($B$2:$B$1500,MATCH(ROWS($Q$2:Q322),$P$2:$P$1500,0)),"")</f>
        <v/>
      </c>
    </row>
    <row r="323" spans="1:17" ht="15" customHeight="1" x14ac:dyDescent="0.25">
      <c r="A323" s="77"/>
      <c r="B323" s="174" t="str">
        <f t="shared" si="15"/>
        <v/>
      </c>
      <c r="C323" s="79"/>
      <c r="D323" s="80"/>
      <c r="E323" s="79"/>
      <c r="F323" s="81"/>
      <c r="G323" s="77"/>
      <c r="H323" s="174" t="str">
        <f>IF($B323="","",IF(N($I323)&gt;=100,"Completed",IF(COUNTIF('Work report'!$V$2:$V$1500,$B323)=0,"Not started",IF(OR(LEFT(UPPER(TRIM($K323)),8)="BLOCKED:",LEFT(UPPER(TRIM($K323)),8)="WAITING:"),"Blocked",IF(N($I323)&gt;0,"In progress","Not started")))))</f>
        <v/>
      </c>
      <c r="I323" s="175" t="str">
        <f t="array" ref="I323">IF($B323="","",IFERROR(LOOKUP(2,1/('Work report'!$V$2:$V$1500=$B323),'Work report'!$J$2:$J$1500)*100,0))</f>
        <v/>
      </c>
      <c r="J323" s="176" t="str">
        <f t="array" ref="J323">IF($B323="","",IFERROR(LOOKUP(2,1/('Work report'!$V$2:$V$1500=$B323),'Work report'!$A$2:$A$1500),""))</f>
        <v/>
      </c>
      <c r="K323" s="177" t="str">
        <f t="array" ref="K323">IF($B323="","",IFERROR(LOOKUP(2,1/('Work report'!$V$2:$V$1500=$B323),'Work report'!$P$2:$P$1500),""))</f>
        <v/>
      </c>
      <c r="L323" s="178" t="str">
        <f>IF($B323="","",SUMIFS('Work report'!$G$2:$G$1500,'Work report'!$V$2:$V$1500,$B323))</f>
        <v/>
      </c>
      <c r="M323" s="176" t="str">
        <f t="shared" si="16"/>
        <v/>
      </c>
      <c r="N323" s="174" t="str">
        <f t="shared" ca="1" si="17"/>
        <v/>
      </c>
      <c r="O323" s="78">
        <v>322</v>
      </c>
      <c r="P323" s="78" t="str">
        <f>IF(AND($B323&lt;&gt;"",$H323&lt;&gt;"Completed",$H323&lt;&gt;"Cancelled"),COUNTIFS($B$2:$B323,"&lt;&gt;",$H$2:$H323,"&lt;&gt;Completed",$H$2:$H323,"&lt;&gt;Cancelled"),"")</f>
        <v/>
      </c>
      <c r="Q323" s="78" t="str">
        <f>IFERROR(INDEX($B$2:$B$1500,MATCH(ROWS($Q$2:Q323),$P$2:$P$1500,0)),"")</f>
        <v/>
      </c>
    </row>
    <row r="324" spans="1:17" ht="15" customHeight="1" x14ac:dyDescent="0.25">
      <c r="A324" s="77"/>
      <c r="B324" s="174" t="str">
        <f t="shared" si="15"/>
        <v/>
      </c>
      <c r="C324" s="79"/>
      <c r="D324" s="80"/>
      <c r="E324" s="79"/>
      <c r="F324" s="81"/>
      <c r="G324" s="77"/>
      <c r="H324" s="174" t="str">
        <f>IF($B324="","",IF(N($I324)&gt;=100,"Completed",IF(COUNTIF('Work report'!$V$2:$V$1500,$B324)=0,"Not started",IF(OR(LEFT(UPPER(TRIM($K324)),8)="BLOCKED:",LEFT(UPPER(TRIM($K324)),8)="WAITING:"),"Blocked",IF(N($I324)&gt;0,"In progress","Not started")))))</f>
        <v/>
      </c>
      <c r="I324" s="175" t="str">
        <f t="array" ref="I324">IF($B324="","",IFERROR(LOOKUP(2,1/('Work report'!$V$2:$V$1500=$B324),'Work report'!$J$2:$J$1500)*100,0))</f>
        <v/>
      </c>
      <c r="J324" s="176" t="str">
        <f t="array" ref="J324">IF($B324="","",IFERROR(LOOKUP(2,1/('Work report'!$V$2:$V$1500=$B324),'Work report'!$A$2:$A$1500),""))</f>
        <v/>
      </c>
      <c r="K324" s="177" t="str">
        <f t="array" ref="K324">IF($B324="","",IFERROR(LOOKUP(2,1/('Work report'!$V$2:$V$1500=$B324),'Work report'!$P$2:$P$1500),""))</f>
        <v/>
      </c>
      <c r="L324" s="178" t="str">
        <f>IF($B324="","",SUMIFS('Work report'!$G$2:$G$1500,'Work report'!$V$2:$V$1500,$B324))</f>
        <v/>
      </c>
      <c r="M324" s="176" t="str">
        <f t="shared" si="16"/>
        <v/>
      </c>
      <c r="N324" s="174" t="str">
        <f t="shared" ca="1" si="17"/>
        <v/>
      </c>
      <c r="O324" s="78">
        <v>323</v>
      </c>
      <c r="P324" s="78" t="str">
        <f>IF(AND($B324&lt;&gt;"",$H324&lt;&gt;"Completed",$H324&lt;&gt;"Cancelled"),COUNTIFS($B$2:$B324,"&lt;&gt;",$H$2:$H324,"&lt;&gt;Completed",$H$2:$H324,"&lt;&gt;Cancelled"),"")</f>
        <v/>
      </c>
      <c r="Q324" s="78" t="str">
        <f>IFERROR(INDEX($B$2:$B$1500,MATCH(ROWS($Q$2:Q324),$P$2:$P$1500,0)),"")</f>
        <v/>
      </c>
    </row>
    <row r="325" spans="1:17" ht="15" customHeight="1" x14ac:dyDescent="0.25">
      <c r="A325" s="77"/>
      <c r="B325" s="174" t="str">
        <f t="shared" si="15"/>
        <v/>
      </c>
      <c r="C325" s="79"/>
      <c r="D325" s="80"/>
      <c r="E325" s="79"/>
      <c r="F325" s="81"/>
      <c r="G325" s="77"/>
      <c r="H325" s="174" t="str">
        <f>IF($B325="","",IF(N($I325)&gt;=100,"Completed",IF(COUNTIF('Work report'!$V$2:$V$1500,$B325)=0,"Not started",IF(OR(LEFT(UPPER(TRIM($K325)),8)="BLOCKED:",LEFT(UPPER(TRIM($K325)),8)="WAITING:"),"Blocked",IF(N($I325)&gt;0,"In progress","Not started")))))</f>
        <v/>
      </c>
      <c r="I325" s="175" t="str">
        <f t="array" ref="I325">IF($B325="","",IFERROR(LOOKUP(2,1/('Work report'!$V$2:$V$1500=$B325),'Work report'!$J$2:$J$1500)*100,0))</f>
        <v/>
      </c>
      <c r="J325" s="176" t="str">
        <f t="array" ref="J325">IF($B325="","",IFERROR(LOOKUP(2,1/('Work report'!$V$2:$V$1500=$B325),'Work report'!$A$2:$A$1500),""))</f>
        <v/>
      </c>
      <c r="K325" s="177" t="str">
        <f t="array" ref="K325">IF($B325="","",IFERROR(LOOKUP(2,1/('Work report'!$V$2:$V$1500=$B325),'Work report'!$P$2:$P$1500),""))</f>
        <v/>
      </c>
      <c r="L325" s="178" t="str">
        <f>IF($B325="","",SUMIFS('Work report'!$G$2:$G$1500,'Work report'!$V$2:$V$1500,$B325))</f>
        <v/>
      </c>
      <c r="M325" s="176" t="str">
        <f t="shared" si="16"/>
        <v/>
      </c>
      <c r="N325" s="174" t="str">
        <f t="shared" ca="1" si="17"/>
        <v/>
      </c>
      <c r="O325" s="78">
        <v>324</v>
      </c>
      <c r="P325" s="78" t="str">
        <f>IF(AND($B325&lt;&gt;"",$H325&lt;&gt;"Completed",$H325&lt;&gt;"Cancelled"),COUNTIFS($B$2:$B325,"&lt;&gt;",$H$2:$H325,"&lt;&gt;Completed",$H$2:$H325,"&lt;&gt;Cancelled"),"")</f>
        <v/>
      </c>
      <c r="Q325" s="78" t="str">
        <f>IFERROR(INDEX($B$2:$B$1500,MATCH(ROWS($Q$2:Q325),$P$2:$P$1500,0)),"")</f>
        <v/>
      </c>
    </row>
    <row r="326" spans="1:17" ht="15" customHeight="1" x14ac:dyDescent="0.25">
      <c r="A326" s="77"/>
      <c r="B326" s="174" t="str">
        <f t="shared" si="15"/>
        <v/>
      </c>
      <c r="C326" s="79"/>
      <c r="D326" s="80"/>
      <c r="E326" s="79"/>
      <c r="F326" s="81"/>
      <c r="G326" s="77"/>
      <c r="H326" s="174" t="str">
        <f>IF($B326="","",IF(N($I326)&gt;=100,"Completed",IF(COUNTIF('Work report'!$V$2:$V$1500,$B326)=0,"Not started",IF(OR(LEFT(UPPER(TRIM($K326)),8)="BLOCKED:",LEFT(UPPER(TRIM($K326)),8)="WAITING:"),"Blocked",IF(N($I326)&gt;0,"In progress","Not started")))))</f>
        <v/>
      </c>
      <c r="I326" s="175" t="str">
        <f t="array" ref="I326">IF($B326="","",IFERROR(LOOKUP(2,1/('Work report'!$V$2:$V$1500=$B326),'Work report'!$J$2:$J$1500)*100,0))</f>
        <v/>
      </c>
      <c r="J326" s="176" t="str">
        <f t="array" ref="J326">IF($B326="","",IFERROR(LOOKUP(2,1/('Work report'!$V$2:$V$1500=$B326),'Work report'!$A$2:$A$1500),""))</f>
        <v/>
      </c>
      <c r="K326" s="177" t="str">
        <f t="array" ref="K326">IF($B326="","",IFERROR(LOOKUP(2,1/('Work report'!$V$2:$V$1500=$B326),'Work report'!$P$2:$P$1500),""))</f>
        <v/>
      </c>
      <c r="L326" s="178" t="str">
        <f>IF($B326="","",SUMIFS('Work report'!$G$2:$G$1500,'Work report'!$V$2:$V$1500,$B326))</f>
        <v/>
      </c>
      <c r="M326" s="176" t="str">
        <f t="shared" si="16"/>
        <v/>
      </c>
      <c r="N326" s="174" t="str">
        <f t="shared" ca="1" si="17"/>
        <v/>
      </c>
      <c r="O326" s="78">
        <v>325</v>
      </c>
      <c r="P326" s="78" t="str">
        <f>IF(AND($B326&lt;&gt;"",$H326&lt;&gt;"Completed",$H326&lt;&gt;"Cancelled"),COUNTIFS($B$2:$B326,"&lt;&gt;",$H$2:$H326,"&lt;&gt;Completed",$H$2:$H326,"&lt;&gt;Cancelled"),"")</f>
        <v/>
      </c>
      <c r="Q326" s="78" t="str">
        <f>IFERROR(INDEX($B$2:$B$1500,MATCH(ROWS($Q$2:Q326),$P$2:$P$1500,0)),"")</f>
        <v/>
      </c>
    </row>
    <row r="327" spans="1:17" ht="15" customHeight="1" x14ac:dyDescent="0.25">
      <c r="A327" s="77"/>
      <c r="B327" s="174" t="str">
        <f t="shared" si="15"/>
        <v/>
      </c>
      <c r="C327" s="79"/>
      <c r="D327" s="80"/>
      <c r="E327" s="79"/>
      <c r="F327" s="81"/>
      <c r="G327" s="77"/>
      <c r="H327" s="174" t="str">
        <f>IF($B327="","",IF(N($I327)&gt;=100,"Completed",IF(COUNTIF('Work report'!$V$2:$V$1500,$B327)=0,"Not started",IF(OR(LEFT(UPPER(TRIM($K327)),8)="BLOCKED:",LEFT(UPPER(TRIM($K327)),8)="WAITING:"),"Blocked",IF(N($I327)&gt;0,"In progress","Not started")))))</f>
        <v/>
      </c>
      <c r="I327" s="175" t="str">
        <f t="array" ref="I327">IF($B327="","",IFERROR(LOOKUP(2,1/('Work report'!$V$2:$V$1500=$B327),'Work report'!$J$2:$J$1500)*100,0))</f>
        <v/>
      </c>
      <c r="J327" s="176" t="str">
        <f t="array" ref="J327">IF($B327="","",IFERROR(LOOKUP(2,1/('Work report'!$V$2:$V$1500=$B327),'Work report'!$A$2:$A$1500),""))</f>
        <v/>
      </c>
      <c r="K327" s="177" t="str">
        <f t="array" ref="K327">IF($B327="","",IFERROR(LOOKUP(2,1/('Work report'!$V$2:$V$1500=$B327),'Work report'!$P$2:$P$1500),""))</f>
        <v/>
      </c>
      <c r="L327" s="178" t="str">
        <f>IF($B327="","",SUMIFS('Work report'!$G$2:$G$1500,'Work report'!$V$2:$V$1500,$B327))</f>
        <v/>
      </c>
      <c r="M327" s="176" t="str">
        <f t="shared" si="16"/>
        <v/>
      </c>
      <c r="N327" s="174" t="str">
        <f t="shared" ca="1" si="17"/>
        <v/>
      </c>
      <c r="O327" s="78">
        <v>326</v>
      </c>
      <c r="P327" s="78" t="str">
        <f>IF(AND($B327&lt;&gt;"",$H327&lt;&gt;"Completed",$H327&lt;&gt;"Cancelled"),COUNTIFS($B$2:$B327,"&lt;&gt;",$H$2:$H327,"&lt;&gt;Completed",$H$2:$H327,"&lt;&gt;Cancelled"),"")</f>
        <v/>
      </c>
      <c r="Q327" s="78" t="str">
        <f>IFERROR(INDEX($B$2:$B$1500,MATCH(ROWS($Q$2:Q327),$P$2:$P$1500,0)),"")</f>
        <v/>
      </c>
    </row>
    <row r="328" spans="1:17" ht="15" customHeight="1" x14ac:dyDescent="0.25">
      <c r="A328" s="77"/>
      <c r="B328" s="174" t="str">
        <f t="shared" si="15"/>
        <v/>
      </c>
      <c r="C328" s="79"/>
      <c r="D328" s="80"/>
      <c r="E328" s="79"/>
      <c r="F328" s="81"/>
      <c r="G328" s="77"/>
      <c r="H328" s="174" t="str">
        <f>IF($B328="","",IF(N($I328)&gt;=100,"Completed",IF(COUNTIF('Work report'!$V$2:$V$1500,$B328)=0,"Not started",IF(OR(LEFT(UPPER(TRIM($K328)),8)="BLOCKED:",LEFT(UPPER(TRIM($K328)),8)="WAITING:"),"Blocked",IF(N($I328)&gt;0,"In progress","Not started")))))</f>
        <v/>
      </c>
      <c r="I328" s="175" t="str">
        <f t="array" ref="I328">IF($B328="","",IFERROR(LOOKUP(2,1/('Work report'!$V$2:$V$1500=$B328),'Work report'!$J$2:$J$1500)*100,0))</f>
        <v/>
      </c>
      <c r="J328" s="176" t="str">
        <f t="array" ref="J328">IF($B328="","",IFERROR(LOOKUP(2,1/('Work report'!$V$2:$V$1500=$B328),'Work report'!$A$2:$A$1500),""))</f>
        <v/>
      </c>
      <c r="K328" s="177" t="str">
        <f t="array" ref="K328">IF($B328="","",IFERROR(LOOKUP(2,1/('Work report'!$V$2:$V$1500=$B328),'Work report'!$P$2:$P$1500),""))</f>
        <v/>
      </c>
      <c r="L328" s="178" t="str">
        <f>IF($B328="","",SUMIFS('Work report'!$G$2:$G$1500,'Work report'!$V$2:$V$1500,$B328))</f>
        <v/>
      </c>
      <c r="M328" s="176" t="str">
        <f t="shared" si="16"/>
        <v/>
      </c>
      <c r="N328" s="174" t="str">
        <f t="shared" ca="1" si="17"/>
        <v/>
      </c>
      <c r="O328" s="78">
        <v>327</v>
      </c>
      <c r="P328" s="78" t="str">
        <f>IF(AND($B328&lt;&gt;"",$H328&lt;&gt;"Completed",$H328&lt;&gt;"Cancelled"),COUNTIFS($B$2:$B328,"&lt;&gt;",$H$2:$H328,"&lt;&gt;Completed",$H$2:$H328,"&lt;&gt;Cancelled"),"")</f>
        <v/>
      </c>
      <c r="Q328" s="78" t="str">
        <f>IFERROR(INDEX($B$2:$B$1500,MATCH(ROWS($Q$2:Q328),$P$2:$P$1500,0)),"")</f>
        <v/>
      </c>
    </row>
    <row r="329" spans="1:17" ht="15" customHeight="1" x14ac:dyDescent="0.25">
      <c r="A329" s="77"/>
      <c r="B329" s="174" t="str">
        <f t="shared" si="15"/>
        <v/>
      </c>
      <c r="C329" s="79"/>
      <c r="D329" s="80"/>
      <c r="E329" s="79"/>
      <c r="F329" s="81"/>
      <c r="G329" s="77"/>
      <c r="H329" s="174" t="str">
        <f>IF($B329="","",IF(N($I329)&gt;=100,"Completed",IF(COUNTIF('Work report'!$V$2:$V$1500,$B329)=0,"Not started",IF(OR(LEFT(UPPER(TRIM($K329)),8)="BLOCKED:",LEFT(UPPER(TRIM($K329)),8)="WAITING:"),"Blocked",IF(N($I329)&gt;0,"In progress","Not started")))))</f>
        <v/>
      </c>
      <c r="I329" s="175" t="str">
        <f t="array" ref="I329">IF($B329="","",IFERROR(LOOKUP(2,1/('Work report'!$V$2:$V$1500=$B329),'Work report'!$J$2:$J$1500)*100,0))</f>
        <v/>
      </c>
      <c r="J329" s="176" t="str">
        <f t="array" ref="J329">IF($B329="","",IFERROR(LOOKUP(2,1/('Work report'!$V$2:$V$1500=$B329),'Work report'!$A$2:$A$1500),""))</f>
        <v/>
      </c>
      <c r="K329" s="177" t="str">
        <f t="array" ref="K329">IF($B329="","",IFERROR(LOOKUP(2,1/('Work report'!$V$2:$V$1500=$B329),'Work report'!$P$2:$P$1500),""))</f>
        <v/>
      </c>
      <c r="L329" s="178" t="str">
        <f>IF($B329="","",SUMIFS('Work report'!$G$2:$G$1500,'Work report'!$V$2:$V$1500,$B329))</f>
        <v/>
      </c>
      <c r="M329" s="176" t="str">
        <f t="shared" si="16"/>
        <v/>
      </c>
      <c r="N329" s="174" t="str">
        <f t="shared" ca="1" si="17"/>
        <v/>
      </c>
      <c r="O329" s="78">
        <v>328</v>
      </c>
      <c r="P329" s="78" t="str">
        <f>IF(AND($B329&lt;&gt;"",$H329&lt;&gt;"Completed",$H329&lt;&gt;"Cancelled"),COUNTIFS($B$2:$B329,"&lt;&gt;",$H$2:$H329,"&lt;&gt;Completed",$H$2:$H329,"&lt;&gt;Cancelled"),"")</f>
        <v/>
      </c>
      <c r="Q329" s="78" t="str">
        <f>IFERROR(INDEX($B$2:$B$1500,MATCH(ROWS($Q$2:Q329),$P$2:$P$1500,0)),"")</f>
        <v/>
      </c>
    </row>
    <row r="330" spans="1:17" ht="15" customHeight="1" x14ac:dyDescent="0.25">
      <c r="A330" s="77"/>
      <c r="B330" s="174" t="str">
        <f t="shared" si="15"/>
        <v/>
      </c>
      <c r="C330" s="79"/>
      <c r="D330" s="80"/>
      <c r="E330" s="79"/>
      <c r="F330" s="81"/>
      <c r="G330" s="77"/>
      <c r="H330" s="174" t="str">
        <f>IF($B330="","",IF(N($I330)&gt;=100,"Completed",IF(COUNTIF('Work report'!$V$2:$V$1500,$B330)=0,"Not started",IF(OR(LEFT(UPPER(TRIM($K330)),8)="BLOCKED:",LEFT(UPPER(TRIM($K330)),8)="WAITING:"),"Blocked",IF(N($I330)&gt;0,"In progress","Not started")))))</f>
        <v/>
      </c>
      <c r="I330" s="175" t="str">
        <f t="array" ref="I330">IF($B330="","",IFERROR(LOOKUP(2,1/('Work report'!$V$2:$V$1500=$B330),'Work report'!$J$2:$J$1500)*100,0))</f>
        <v/>
      </c>
      <c r="J330" s="176" t="str">
        <f t="array" ref="J330">IF($B330="","",IFERROR(LOOKUP(2,1/('Work report'!$V$2:$V$1500=$B330),'Work report'!$A$2:$A$1500),""))</f>
        <v/>
      </c>
      <c r="K330" s="177" t="str">
        <f t="array" ref="K330">IF($B330="","",IFERROR(LOOKUP(2,1/('Work report'!$V$2:$V$1500=$B330),'Work report'!$P$2:$P$1500),""))</f>
        <v/>
      </c>
      <c r="L330" s="178" t="str">
        <f>IF($B330="","",SUMIFS('Work report'!$G$2:$G$1500,'Work report'!$V$2:$V$1500,$B330))</f>
        <v/>
      </c>
      <c r="M330" s="176" t="str">
        <f t="shared" si="16"/>
        <v/>
      </c>
      <c r="N330" s="174" t="str">
        <f t="shared" ca="1" si="17"/>
        <v/>
      </c>
      <c r="O330" s="78">
        <v>329</v>
      </c>
      <c r="P330" s="78" t="str">
        <f>IF(AND($B330&lt;&gt;"",$H330&lt;&gt;"Completed",$H330&lt;&gt;"Cancelled"),COUNTIFS($B$2:$B330,"&lt;&gt;",$H$2:$H330,"&lt;&gt;Completed",$H$2:$H330,"&lt;&gt;Cancelled"),"")</f>
        <v/>
      </c>
      <c r="Q330" s="78" t="str">
        <f>IFERROR(INDEX($B$2:$B$1500,MATCH(ROWS($Q$2:Q330),$P$2:$P$1500,0)),"")</f>
        <v/>
      </c>
    </row>
    <row r="331" spans="1:17" ht="15" customHeight="1" x14ac:dyDescent="0.25">
      <c r="A331" s="77"/>
      <c r="B331" s="174" t="str">
        <f t="shared" si="15"/>
        <v/>
      </c>
      <c r="C331" s="79"/>
      <c r="D331" s="80"/>
      <c r="E331" s="79"/>
      <c r="F331" s="81"/>
      <c r="G331" s="77"/>
      <c r="H331" s="174" t="str">
        <f>IF($B331="","",IF(N($I331)&gt;=100,"Completed",IF(COUNTIF('Work report'!$V$2:$V$1500,$B331)=0,"Not started",IF(OR(LEFT(UPPER(TRIM($K331)),8)="BLOCKED:",LEFT(UPPER(TRIM($K331)),8)="WAITING:"),"Blocked",IF(N($I331)&gt;0,"In progress","Not started")))))</f>
        <v/>
      </c>
      <c r="I331" s="175" t="str">
        <f t="array" ref="I331">IF($B331="","",IFERROR(LOOKUP(2,1/('Work report'!$V$2:$V$1500=$B331),'Work report'!$J$2:$J$1500)*100,0))</f>
        <v/>
      </c>
      <c r="J331" s="176" t="str">
        <f t="array" ref="J331">IF($B331="","",IFERROR(LOOKUP(2,1/('Work report'!$V$2:$V$1500=$B331),'Work report'!$A$2:$A$1500),""))</f>
        <v/>
      </c>
      <c r="K331" s="177" t="str">
        <f t="array" ref="K331">IF($B331="","",IFERROR(LOOKUP(2,1/('Work report'!$V$2:$V$1500=$B331),'Work report'!$P$2:$P$1500),""))</f>
        <v/>
      </c>
      <c r="L331" s="178" t="str">
        <f>IF($B331="","",SUMIFS('Work report'!$G$2:$G$1500,'Work report'!$V$2:$V$1500,$B331))</f>
        <v/>
      </c>
      <c r="M331" s="176" t="str">
        <f t="shared" si="16"/>
        <v/>
      </c>
      <c r="N331" s="174" t="str">
        <f t="shared" ca="1" si="17"/>
        <v/>
      </c>
      <c r="O331" s="78">
        <v>330</v>
      </c>
      <c r="P331" s="78" t="str">
        <f>IF(AND($B331&lt;&gt;"",$H331&lt;&gt;"Completed",$H331&lt;&gt;"Cancelled"),COUNTIFS($B$2:$B331,"&lt;&gt;",$H$2:$H331,"&lt;&gt;Completed",$H$2:$H331,"&lt;&gt;Cancelled"),"")</f>
        <v/>
      </c>
      <c r="Q331" s="78" t="str">
        <f>IFERROR(INDEX($B$2:$B$1500,MATCH(ROWS($Q$2:Q331),$P$2:$P$1500,0)),"")</f>
        <v/>
      </c>
    </row>
    <row r="332" spans="1:17" ht="15" customHeight="1" x14ac:dyDescent="0.25">
      <c r="A332" s="77"/>
      <c r="B332" s="174" t="str">
        <f t="shared" si="15"/>
        <v/>
      </c>
      <c r="C332" s="79"/>
      <c r="D332" s="80"/>
      <c r="E332" s="79"/>
      <c r="F332" s="81"/>
      <c r="G332" s="77"/>
      <c r="H332" s="174" t="str">
        <f>IF($B332="","",IF(N($I332)&gt;=100,"Completed",IF(COUNTIF('Work report'!$V$2:$V$1500,$B332)=0,"Not started",IF(OR(LEFT(UPPER(TRIM($K332)),8)="BLOCKED:",LEFT(UPPER(TRIM($K332)),8)="WAITING:"),"Blocked",IF(N($I332)&gt;0,"In progress","Not started")))))</f>
        <v/>
      </c>
      <c r="I332" s="175" t="str">
        <f t="array" ref="I332">IF($B332="","",IFERROR(LOOKUP(2,1/('Work report'!$V$2:$V$1500=$B332),'Work report'!$J$2:$J$1500)*100,0))</f>
        <v/>
      </c>
      <c r="J332" s="176" t="str">
        <f t="array" ref="J332">IF($B332="","",IFERROR(LOOKUP(2,1/('Work report'!$V$2:$V$1500=$B332),'Work report'!$A$2:$A$1500),""))</f>
        <v/>
      </c>
      <c r="K332" s="177" t="str">
        <f t="array" ref="K332">IF($B332="","",IFERROR(LOOKUP(2,1/('Work report'!$V$2:$V$1500=$B332),'Work report'!$P$2:$P$1500),""))</f>
        <v/>
      </c>
      <c r="L332" s="178" t="str">
        <f>IF($B332="","",SUMIFS('Work report'!$G$2:$G$1500,'Work report'!$V$2:$V$1500,$B332))</f>
        <v/>
      </c>
      <c r="M332" s="176" t="str">
        <f t="shared" si="16"/>
        <v/>
      </c>
      <c r="N332" s="174" t="str">
        <f t="shared" ca="1" si="17"/>
        <v/>
      </c>
      <c r="O332" s="78">
        <v>331</v>
      </c>
      <c r="P332" s="78" t="str">
        <f>IF(AND($B332&lt;&gt;"",$H332&lt;&gt;"Completed",$H332&lt;&gt;"Cancelled"),COUNTIFS($B$2:$B332,"&lt;&gt;",$H$2:$H332,"&lt;&gt;Completed",$H$2:$H332,"&lt;&gt;Cancelled"),"")</f>
        <v/>
      </c>
      <c r="Q332" s="78" t="str">
        <f>IFERROR(INDEX($B$2:$B$1500,MATCH(ROWS($Q$2:Q332),$P$2:$P$1500,0)),"")</f>
        <v/>
      </c>
    </row>
    <row r="333" spans="1:17" ht="15" customHeight="1" x14ac:dyDescent="0.25">
      <c r="A333" s="77"/>
      <c r="B333" s="174" t="str">
        <f t="shared" si="15"/>
        <v/>
      </c>
      <c r="C333" s="79"/>
      <c r="D333" s="80"/>
      <c r="E333" s="79"/>
      <c r="F333" s="81"/>
      <c r="G333" s="77"/>
      <c r="H333" s="174" t="str">
        <f>IF($B333="","",IF(N($I333)&gt;=100,"Completed",IF(COUNTIF('Work report'!$V$2:$V$1500,$B333)=0,"Not started",IF(OR(LEFT(UPPER(TRIM($K333)),8)="BLOCKED:",LEFT(UPPER(TRIM($K333)),8)="WAITING:"),"Blocked",IF(N($I333)&gt;0,"In progress","Not started")))))</f>
        <v/>
      </c>
      <c r="I333" s="175" t="str">
        <f t="array" ref="I333">IF($B333="","",IFERROR(LOOKUP(2,1/('Work report'!$V$2:$V$1500=$B333),'Work report'!$J$2:$J$1500)*100,0))</f>
        <v/>
      </c>
      <c r="J333" s="176" t="str">
        <f t="array" ref="J333">IF($B333="","",IFERROR(LOOKUP(2,1/('Work report'!$V$2:$V$1500=$B333),'Work report'!$A$2:$A$1500),""))</f>
        <v/>
      </c>
      <c r="K333" s="177" t="str">
        <f t="array" ref="K333">IF($B333="","",IFERROR(LOOKUP(2,1/('Work report'!$V$2:$V$1500=$B333),'Work report'!$P$2:$P$1500),""))</f>
        <v/>
      </c>
      <c r="L333" s="178" t="str">
        <f>IF($B333="","",SUMIFS('Work report'!$G$2:$G$1500,'Work report'!$V$2:$V$1500,$B333))</f>
        <v/>
      </c>
      <c r="M333" s="176" t="str">
        <f t="shared" si="16"/>
        <v/>
      </c>
      <c r="N333" s="174" t="str">
        <f t="shared" ca="1" si="17"/>
        <v/>
      </c>
      <c r="O333" s="78">
        <v>332</v>
      </c>
      <c r="P333" s="78" t="str">
        <f>IF(AND($B333&lt;&gt;"",$H333&lt;&gt;"Completed",$H333&lt;&gt;"Cancelled"),COUNTIFS($B$2:$B333,"&lt;&gt;",$H$2:$H333,"&lt;&gt;Completed",$H$2:$H333,"&lt;&gt;Cancelled"),"")</f>
        <v/>
      </c>
      <c r="Q333" s="78" t="str">
        <f>IFERROR(INDEX($B$2:$B$1500,MATCH(ROWS($Q$2:Q333),$P$2:$P$1500,0)),"")</f>
        <v/>
      </c>
    </row>
    <row r="334" spans="1:17" ht="15" customHeight="1" x14ac:dyDescent="0.25">
      <c r="A334" s="77"/>
      <c r="B334" s="174" t="str">
        <f t="shared" si="15"/>
        <v/>
      </c>
      <c r="C334" s="79"/>
      <c r="D334" s="80"/>
      <c r="E334" s="79"/>
      <c r="F334" s="81"/>
      <c r="G334" s="77"/>
      <c r="H334" s="174" t="str">
        <f>IF($B334="","",IF(N($I334)&gt;=100,"Completed",IF(COUNTIF('Work report'!$V$2:$V$1500,$B334)=0,"Not started",IF(OR(LEFT(UPPER(TRIM($K334)),8)="BLOCKED:",LEFT(UPPER(TRIM($K334)),8)="WAITING:"),"Blocked",IF(N($I334)&gt;0,"In progress","Not started")))))</f>
        <v/>
      </c>
      <c r="I334" s="175" t="str">
        <f t="array" ref="I334">IF($B334="","",IFERROR(LOOKUP(2,1/('Work report'!$V$2:$V$1500=$B334),'Work report'!$J$2:$J$1500)*100,0))</f>
        <v/>
      </c>
      <c r="J334" s="176" t="str">
        <f t="array" ref="J334">IF($B334="","",IFERROR(LOOKUP(2,1/('Work report'!$V$2:$V$1500=$B334),'Work report'!$A$2:$A$1500),""))</f>
        <v/>
      </c>
      <c r="K334" s="177" t="str">
        <f t="array" ref="K334">IF($B334="","",IFERROR(LOOKUP(2,1/('Work report'!$V$2:$V$1500=$B334),'Work report'!$P$2:$P$1500),""))</f>
        <v/>
      </c>
      <c r="L334" s="178" t="str">
        <f>IF($B334="","",SUMIFS('Work report'!$G$2:$G$1500,'Work report'!$V$2:$V$1500,$B334))</f>
        <v/>
      </c>
      <c r="M334" s="176" t="str">
        <f t="shared" si="16"/>
        <v/>
      </c>
      <c r="N334" s="174" t="str">
        <f t="shared" ca="1" si="17"/>
        <v/>
      </c>
      <c r="O334" s="78">
        <v>333</v>
      </c>
      <c r="P334" s="78" t="str">
        <f>IF(AND($B334&lt;&gt;"",$H334&lt;&gt;"Completed",$H334&lt;&gt;"Cancelled"),COUNTIFS($B$2:$B334,"&lt;&gt;",$H$2:$H334,"&lt;&gt;Completed",$H$2:$H334,"&lt;&gt;Cancelled"),"")</f>
        <v/>
      </c>
      <c r="Q334" s="78" t="str">
        <f>IFERROR(INDEX($B$2:$B$1500,MATCH(ROWS($Q$2:Q334),$P$2:$P$1500,0)),"")</f>
        <v/>
      </c>
    </row>
    <row r="335" spans="1:17" ht="15" customHeight="1" x14ac:dyDescent="0.25">
      <c r="A335" s="77"/>
      <c r="B335" s="174" t="str">
        <f t="shared" si="15"/>
        <v/>
      </c>
      <c r="C335" s="79"/>
      <c r="D335" s="80"/>
      <c r="E335" s="79"/>
      <c r="F335" s="81"/>
      <c r="G335" s="77"/>
      <c r="H335" s="174" t="str">
        <f>IF($B335="","",IF(N($I335)&gt;=100,"Completed",IF(COUNTIF('Work report'!$V$2:$V$1500,$B335)=0,"Not started",IF(OR(LEFT(UPPER(TRIM($K335)),8)="BLOCKED:",LEFT(UPPER(TRIM($K335)),8)="WAITING:"),"Blocked",IF(N($I335)&gt;0,"In progress","Not started")))))</f>
        <v/>
      </c>
      <c r="I335" s="175" t="str">
        <f t="array" ref="I335">IF($B335="","",IFERROR(LOOKUP(2,1/('Work report'!$V$2:$V$1500=$B335),'Work report'!$J$2:$J$1500)*100,0))</f>
        <v/>
      </c>
      <c r="J335" s="176" t="str">
        <f t="array" ref="J335">IF($B335="","",IFERROR(LOOKUP(2,1/('Work report'!$V$2:$V$1500=$B335),'Work report'!$A$2:$A$1500),""))</f>
        <v/>
      </c>
      <c r="K335" s="177" t="str">
        <f t="array" ref="K335">IF($B335="","",IFERROR(LOOKUP(2,1/('Work report'!$V$2:$V$1500=$B335),'Work report'!$P$2:$P$1500),""))</f>
        <v/>
      </c>
      <c r="L335" s="178" t="str">
        <f>IF($B335="","",SUMIFS('Work report'!$G$2:$G$1500,'Work report'!$V$2:$V$1500,$B335))</f>
        <v/>
      </c>
      <c r="M335" s="176" t="str">
        <f t="shared" si="16"/>
        <v/>
      </c>
      <c r="N335" s="174" t="str">
        <f t="shared" ca="1" si="17"/>
        <v/>
      </c>
      <c r="O335" s="78">
        <v>334</v>
      </c>
      <c r="P335" s="78" t="str">
        <f>IF(AND($B335&lt;&gt;"",$H335&lt;&gt;"Completed",$H335&lt;&gt;"Cancelled"),COUNTIFS($B$2:$B335,"&lt;&gt;",$H$2:$H335,"&lt;&gt;Completed",$H$2:$H335,"&lt;&gt;Cancelled"),"")</f>
        <v/>
      </c>
      <c r="Q335" s="78" t="str">
        <f>IFERROR(INDEX($B$2:$B$1500,MATCH(ROWS($Q$2:Q335),$P$2:$P$1500,0)),"")</f>
        <v/>
      </c>
    </row>
    <row r="336" spans="1:17" ht="15" customHeight="1" x14ac:dyDescent="0.25">
      <c r="A336" s="77"/>
      <c r="B336" s="174" t="str">
        <f t="shared" si="15"/>
        <v/>
      </c>
      <c r="C336" s="79"/>
      <c r="D336" s="80"/>
      <c r="E336" s="79"/>
      <c r="F336" s="81"/>
      <c r="G336" s="77"/>
      <c r="H336" s="174" t="str">
        <f>IF($B336="","",IF(N($I336)&gt;=100,"Completed",IF(COUNTIF('Work report'!$V$2:$V$1500,$B336)=0,"Not started",IF(OR(LEFT(UPPER(TRIM($K336)),8)="BLOCKED:",LEFT(UPPER(TRIM($K336)),8)="WAITING:"),"Blocked",IF(N($I336)&gt;0,"In progress","Not started")))))</f>
        <v/>
      </c>
      <c r="I336" s="175" t="str">
        <f t="array" ref="I336">IF($B336="","",IFERROR(LOOKUP(2,1/('Work report'!$V$2:$V$1500=$B336),'Work report'!$J$2:$J$1500)*100,0))</f>
        <v/>
      </c>
      <c r="J336" s="176" t="str">
        <f t="array" ref="J336">IF($B336="","",IFERROR(LOOKUP(2,1/('Work report'!$V$2:$V$1500=$B336),'Work report'!$A$2:$A$1500),""))</f>
        <v/>
      </c>
      <c r="K336" s="177" t="str">
        <f t="array" ref="K336">IF($B336="","",IFERROR(LOOKUP(2,1/('Work report'!$V$2:$V$1500=$B336),'Work report'!$P$2:$P$1500),""))</f>
        <v/>
      </c>
      <c r="L336" s="178" t="str">
        <f>IF($B336="","",SUMIFS('Work report'!$G$2:$G$1500,'Work report'!$V$2:$V$1500,$B336))</f>
        <v/>
      </c>
      <c r="M336" s="176" t="str">
        <f t="shared" si="16"/>
        <v/>
      </c>
      <c r="N336" s="174" t="str">
        <f t="shared" ca="1" si="17"/>
        <v/>
      </c>
      <c r="O336" s="78">
        <v>335</v>
      </c>
      <c r="P336" s="78" t="str">
        <f>IF(AND($B336&lt;&gt;"",$H336&lt;&gt;"Completed",$H336&lt;&gt;"Cancelled"),COUNTIFS($B$2:$B336,"&lt;&gt;",$H$2:$H336,"&lt;&gt;Completed",$H$2:$H336,"&lt;&gt;Cancelled"),"")</f>
        <v/>
      </c>
      <c r="Q336" s="78" t="str">
        <f>IFERROR(INDEX($B$2:$B$1500,MATCH(ROWS($Q$2:Q336),$P$2:$P$1500,0)),"")</f>
        <v/>
      </c>
    </row>
    <row r="337" spans="1:17" ht="15" customHeight="1" x14ac:dyDescent="0.25">
      <c r="A337" s="77"/>
      <c r="B337" s="174" t="str">
        <f t="shared" si="15"/>
        <v/>
      </c>
      <c r="C337" s="79"/>
      <c r="D337" s="80"/>
      <c r="E337" s="79"/>
      <c r="F337" s="81"/>
      <c r="G337" s="77"/>
      <c r="H337" s="174" t="str">
        <f>IF($B337="","",IF(N($I337)&gt;=100,"Completed",IF(COUNTIF('Work report'!$V$2:$V$1500,$B337)=0,"Not started",IF(OR(LEFT(UPPER(TRIM($K337)),8)="BLOCKED:",LEFT(UPPER(TRIM($K337)),8)="WAITING:"),"Blocked",IF(N($I337)&gt;0,"In progress","Not started")))))</f>
        <v/>
      </c>
      <c r="I337" s="175" t="str">
        <f t="array" ref="I337">IF($B337="","",IFERROR(LOOKUP(2,1/('Work report'!$V$2:$V$1500=$B337),'Work report'!$J$2:$J$1500)*100,0))</f>
        <v/>
      </c>
      <c r="J337" s="176" t="str">
        <f t="array" ref="J337">IF($B337="","",IFERROR(LOOKUP(2,1/('Work report'!$V$2:$V$1500=$B337),'Work report'!$A$2:$A$1500),""))</f>
        <v/>
      </c>
      <c r="K337" s="177" t="str">
        <f t="array" ref="K337">IF($B337="","",IFERROR(LOOKUP(2,1/('Work report'!$V$2:$V$1500=$B337),'Work report'!$P$2:$P$1500),""))</f>
        <v/>
      </c>
      <c r="L337" s="178" t="str">
        <f>IF($B337="","",SUMIFS('Work report'!$G$2:$G$1500,'Work report'!$V$2:$V$1500,$B337))</f>
        <v/>
      </c>
      <c r="M337" s="176" t="str">
        <f t="shared" si="16"/>
        <v/>
      </c>
      <c r="N337" s="174" t="str">
        <f t="shared" ca="1" si="17"/>
        <v/>
      </c>
      <c r="O337" s="78">
        <v>336</v>
      </c>
      <c r="P337" s="78" t="str">
        <f>IF(AND($B337&lt;&gt;"",$H337&lt;&gt;"Completed",$H337&lt;&gt;"Cancelled"),COUNTIFS($B$2:$B337,"&lt;&gt;",$H$2:$H337,"&lt;&gt;Completed",$H$2:$H337,"&lt;&gt;Cancelled"),"")</f>
        <v/>
      </c>
      <c r="Q337" s="78" t="str">
        <f>IFERROR(INDEX($B$2:$B$1500,MATCH(ROWS($Q$2:Q337),$P$2:$P$1500,0)),"")</f>
        <v/>
      </c>
    </row>
    <row r="338" spans="1:17" ht="15" customHeight="1" x14ac:dyDescent="0.25">
      <c r="A338" s="77"/>
      <c r="B338" s="174" t="str">
        <f t="shared" si="15"/>
        <v/>
      </c>
      <c r="C338" s="79"/>
      <c r="D338" s="80"/>
      <c r="E338" s="79"/>
      <c r="F338" s="81"/>
      <c r="G338" s="77"/>
      <c r="H338" s="174" t="str">
        <f>IF($B338="","",IF(N($I338)&gt;=100,"Completed",IF(COUNTIF('Work report'!$V$2:$V$1500,$B338)=0,"Not started",IF(OR(LEFT(UPPER(TRIM($K338)),8)="BLOCKED:",LEFT(UPPER(TRIM($K338)),8)="WAITING:"),"Blocked",IF(N($I338)&gt;0,"In progress","Not started")))))</f>
        <v/>
      </c>
      <c r="I338" s="175" t="str">
        <f t="array" ref="I338">IF($B338="","",IFERROR(LOOKUP(2,1/('Work report'!$V$2:$V$1500=$B338),'Work report'!$J$2:$J$1500)*100,0))</f>
        <v/>
      </c>
      <c r="J338" s="176" t="str">
        <f t="array" ref="J338">IF($B338="","",IFERROR(LOOKUP(2,1/('Work report'!$V$2:$V$1500=$B338),'Work report'!$A$2:$A$1500),""))</f>
        <v/>
      </c>
      <c r="K338" s="177" t="str">
        <f t="array" ref="K338">IF($B338="","",IFERROR(LOOKUP(2,1/('Work report'!$V$2:$V$1500=$B338),'Work report'!$P$2:$P$1500),""))</f>
        <v/>
      </c>
      <c r="L338" s="178" t="str">
        <f>IF($B338="","",SUMIFS('Work report'!$G$2:$G$1500,'Work report'!$V$2:$V$1500,$B338))</f>
        <v/>
      </c>
      <c r="M338" s="176" t="str">
        <f t="shared" si="16"/>
        <v/>
      </c>
      <c r="N338" s="174" t="str">
        <f t="shared" ca="1" si="17"/>
        <v/>
      </c>
      <c r="O338" s="78">
        <v>337</v>
      </c>
      <c r="P338" s="78" t="str">
        <f>IF(AND($B338&lt;&gt;"",$H338&lt;&gt;"Completed",$H338&lt;&gt;"Cancelled"),COUNTIFS($B$2:$B338,"&lt;&gt;",$H$2:$H338,"&lt;&gt;Completed",$H$2:$H338,"&lt;&gt;Cancelled"),"")</f>
        <v/>
      </c>
      <c r="Q338" s="78" t="str">
        <f>IFERROR(INDEX($B$2:$B$1500,MATCH(ROWS($Q$2:Q338),$P$2:$P$1500,0)),"")</f>
        <v/>
      </c>
    </row>
    <row r="339" spans="1:17" ht="15" customHeight="1" x14ac:dyDescent="0.25">
      <c r="A339" s="77"/>
      <c r="B339" s="174" t="str">
        <f t="shared" si="15"/>
        <v/>
      </c>
      <c r="C339" s="79"/>
      <c r="D339" s="80"/>
      <c r="E339" s="79"/>
      <c r="F339" s="81"/>
      <c r="G339" s="77"/>
      <c r="H339" s="174" t="str">
        <f>IF($B339="","",IF(N($I339)&gt;=100,"Completed",IF(COUNTIF('Work report'!$V$2:$V$1500,$B339)=0,"Not started",IF(OR(LEFT(UPPER(TRIM($K339)),8)="BLOCKED:",LEFT(UPPER(TRIM($K339)),8)="WAITING:"),"Blocked",IF(N($I339)&gt;0,"In progress","Not started")))))</f>
        <v/>
      </c>
      <c r="I339" s="175" t="str">
        <f t="array" ref="I339">IF($B339="","",IFERROR(LOOKUP(2,1/('Work report'!$V$2:$V$1500=$B339),'Work report'!$J$2:$J$1500)*100,0))</f>
        <v/>
      </c>
      <c r="J339" s="176" t="str">
        <f t="array" ref="J339">IF($B339="","",IFERROR(LOOKUP(2,1/('Work report'!$V$2:$V$1500=$B339),'Work report'!$A$2:$A$1500),""))</f>
        <v/>
      </c>
      <c r="K339" s="177" t="str">
        <f t="array" ref="K339">IF($B339="","",IFERROR(LOOKUP(2,1/('Work report'!$V$2:$V$1500=$B339),'Work report'!$P$2:$P$1500),""))</f>
        <v/>
      </c>
      <c r="L339" s="178" t="str">
        <f>IF($B339="","",SUMIFS('Work report'!$G$2:$G$1500,'Work report'!$V$2:$V$1500,$B339))</f>
        <v/>
      </c>
      <c r="M339" s="176" t="str">
        <f t="shared" si="16"/>
        <v/>
      </c>
      <c r="N339" s="174" t="str">
        <f t="shared" ca="1" si="17"/>
        <v/>
      </c>
      <c r="O339" s="78">
        <v>338</v>
      </c>
      <c r="P339" s="78" t="str">
        <f>IF(AND($B339&lt;&gt;"",$H339&lt;&gt;"Completed",$H339&lt;&gt;"Cancelled"),COUNTIFS($B$2:$B339,"&lt;&gt;",$H$2:$H339,"&lt;&gt;Completed",$H$2:$H339,"&lt;&gt;Cancelled"),"")</f>
        <v/>
      </c>
      <c r="Q339" s="78" t="str">
        <f>IFERROR(INDEX($B$2:$B$1500,MATCH(ROWS($Q$2:Q339),$P$2:$P$1500,0)),"")</f>
        <v/>
      </c>
    </row>
    <row r="340" spans="1:17" ht="15" customHeight="1" x14ac:dyDescent="0.25">
      <c r="A340" s="77"/>
      <c r="B340" s="174" t="str">
        <f t="shared" si="15"/>
        <v/>
      </c>
      <c r="C340" s="79"/>
      <c r="D340" s="80"/>
      <c r="E340" s="79"/>
      <c r="F340" s="81"/>
      <c r="G340" s="77"/>
      <c r="H340" s="174" t="str">
        <f>IF($B340="","",IF(N($I340)&gt;=100,"Completed",IF(COUNTIF('Work report'!$V$2:$V$1500,$B340)=0,"Not started",IF(OR(LEFT(UPPER(TRIM($K340)),8)="BLOCKED:",LEFT(UPPER(TRIM($K340)),8)="WAITING:"),"Blocked",IF(N($I340)&gt;0,"In progress","Not started")))))</f>
        <v/>
      </c>
      <c r="I340" s="175" t="str">
        <f t="array" ref="I340">IF($B340="","",IFERROR(LOOKUP(2,1/('Work report'!$V$2:$V$1500=$B340),'Work report'!$J$2:$J$1500)*100,0))</f>
        <v/>
      </c>
      <c r="J340" s="176" t="str">
        <f t="array" ref="J340">IF($B340="","",IFERROR(LOOKUP(2,1/('Work report'!$V$2:$V$1500=$B340),'Work report'!$A$2:$A$1500),""))</f>
        <v/>
      </c>
      <c r="K340" s="177" t="str">
        <f t="array" ref="K340">IF($B340="","",IFERROR(LOOKUP(2,1/('Work report'!$V$2:$V$1500=$B340),'Work report'!$P$2:$P$1500),""))</f>
        <v/>
      </c>
      <c r="L340" s="178" t="str">
        <f>IF($B340="","",SUMIFS('Work report'!$G$2:$G$1500,'Work report'!$V$2:$V$1500,$B340))</f>
        <v/>
      </c>
      <c r="M340" s="176" t="str">
        <f t="shared" si="16"/>
        <v/>
      </c>
      <c r="N340" s="174" t="str">
        <f t="shared" ca="1" si="17"/>
        <v/>
      </c>
      <c r="O340" s="78">
        <v>339</v>
      </c>
      <c r="P340" s="78" t="str">
        <f>IF(AND($B340&lt;&gt;"",$H340&lt;&gt;"Completed",$H340&lt;&gt;"Cancelled"),COUNTIFS($B$2:$B340,"&lt;&gt;",$H$2:$H340,"&lt;&gt;Completed",$H$2:$H340,"&lt;&gt;Cancelled"),"")</f>
        <v/>
      </c>
      <c r="Q340" s="78" t="str">
        <f>IFERROR(INDEX($B$2:$B$1500,MATCH(ROWS($Q$2:Q340),$P$2:$P$1500,0)),"")</f>
        <v/>
      </c>
    </row>
    <row r="341" spans="1:17" ht="15" customHeight="1" x14ac:dyDescent="0.25">
      <c r="A341" s="77"/>
      <c r="B341" s="174" t="str">
        <f t="shared" si="15"/>
        <v/>
      </c>
      <c r="C341" s="79"/>
      <c r="D341" s="80"/>
      <c r="E341" s="79"/>
      <c r="F341" s="81"/>
      <c r="G341" s="77"/>
      <c r="H341" s="174" t="str">
        <f>IF($B341="","",IF(N($I341)&gt;=100,"Completed",IF(COUNTIF('Work report'!$V$2:$V$1500,$B341)=0,"Not started",IF(OR(LEFT(UPPER(TRIM($K341)),8)="BLOCKED:",LEFT(UPPER(TRIM($K341)),8)="WAITING:"),"Blocked",IF(N($I341)&gt;0,"In progress","Not started")))))</f>
        <v/>
      </c>
      <c r="I341" s="175" t="str">
        <f t="array" ref="I341">IF($B341="","",IFERROR(LOOKUP(2,1/('Work report'!$V$2:$V$1500=$B341),'Work report'!$J$2:$J$1500)*100,0))</f>
        <v/>
      </c>
      <c r="J341" s="176" t="str">
        <f t="array" ref="J341">IF($B341="","",IFERROR(LOOKUP(2,1/('Work report'!$V$2:$V$1500=$B341),'Work report'!$A$2:$A$1500),""))</f>
        <v/>
      </c>
      <c r="K341" s="177" t="str">
        <f t="array" ref="K341">IF($B341="","",IFERROR(LOOKUP(2,1/('Work report'!$V$2:$V$1500=$B341),'Work report'!$P$2:$P$1500),""))</f>
        <v/>
      </c>
      <c r="L341" s="178" t="str">
        <f>IF($B341="","",SUMIFS('Work report'!$G$2:$G$1500,'Work report'!$V$2:$V$1500,$B341))</f>
        <v/>
      </c>
      <c r="M341" s="176" t="str">
        <f t="shared" si="16"/>
        <v/>
      </c>
      <c r="N341" s="174" t="str">
        <f t="shared" ca="1" si="17"/>
        <v/>
      </c>
      <c r="O341" s="78">
        <v>340</v>
      </c>
      <c r="P341" s="78" t="str">
        <f>IF(AND($B341&lt;&gt;"",$H341&lt;&gt;"Completed",$H341&lt;&gt;"Cancelled"),COUNTIFS($B$2:$B341,"&lt;&gt;",$H$2:$H341,"&lt;&gt;Completed",$H$2:$H341,"&lt;&gt;Cancelled"),"")</f>
        <v/>
      </c>
      <c r="Q341" s="78" t="str">
        <f>IFERROR(INDEX($B$2:$B$1500,MATCH(ROWS($Q$2:Q341),$P$2:$P$1500,0)),"")</f>
        <v/>
      </c>
    </row>
    <row r="342" spans="1:17" ht="15" customHeight="1" x14ac:dyDescent="0.25">
      <c r="A342" s="77"/>
      <c r="B342" s="174" t="str">
        <f t="shared" si="15"/>
        <v/>
      </c>
      <c r="C342" s="79"/>
      <c r="D342" s="80"/>
      <c r="E342" s="79"/>
      <c r="F342" s="81"/>
      <c r="G342" s="77"/>
      <c r="H342" s="174" t="str">
        <f>IF($B342="","",IF(N($I342)&gt;=100,"Completed",IF(COUNTIF('Work report'!$V$2:$V$1500,$B342)=0,"Not started",IF(OR(LEFT(UPPER(TRIM($K342)),8)="BLOCKED:",LEFT(UPPER(TRIM($K342)),8)="WAITING:"),"Blocked",IF(N($I342)&gt;0,"In progress","Not started")))))</f>
        <v/>
      </c>
      <c r="I342" s="175" t="str">
        <f t="array" ref="I342">IF($B342="","",IFERROR(LOOKUP(2,1/('Work report'!$V$2:$V$1500=$B342),'Work report'!$J$2:$J$1500)*100,0))</f>
        <v/>
      </c>
      <c r="J342" s="176" t="str">
        <f t="array" ref="J342">IF($B342="","",IFERROR(LOOKUP(2,1/('Work report'!$V$2:$V$1500=$B342),'Work report'!$A$2:$A$1500),""))</f>
        <v/>
      </c>
      <c r="K342" s="177" t="str">
        <f t="array" ref="K342">IF($B342="","",IFERROR(LOOKUP(2,1/('Work report'!$V$2:$V$1500=$B342),'Work report'!$P$2:$P$1500),""))</f>
        <v/>
      </c>
      <c r="L342" s="178" t="str">
        <f>IF($B342="","",SUMIFS('Work report'!$G$2:$G$1500,'Work report'!$V$2:$V$1500,$B342))</f>
        <v/>
      </c>
      <c r="M342" s="176" t="str">
        <f t="shared" si="16"/>
        <v/>
      </c>
      <c r="N342" s="174" t="str">
        <f t="shared" ca="1" si="17"/>
        <v/>
      </c>
      <c r="O342" s="78">
        <v>341</v>
      </c>
      <c r="P342" s="78" t="str">
        <f>IF(AND($B342&lt;&gt;"",$H342&lt;&gt;"Completed",$H342&lt;&gt;"Cancelled"),COUNTIFS($B$2:$B342,"&lt;&gt;",$H$2:$H342,"&lt;&gt;Completed",$H$2:$H342,"&lt;&gt;Cancelled"),"")</f>
        <v/>
      </c>
      <c r="Q342" s="78" t="str">
        <f>IFERROR(INDEX($B$2:$B$1500,MATCH(ROWS($Q$2:Q342),$P$2:$P$1500,0)),"")</f>
        <v/>
      </c>
    </row>
    <row r="343" spans="1:17" ht="15" customHeight="1" x14ac:dyDescent="0.25">
      <c r="A343" s="77"/>
      <c r="B343" s="174" t="str">
        <f t="shared" si="15"/>
        <v/>
      </c>
      <c r="C343" s="79"/>
      <c r="D343" s="80"/>
      <c r="E343" s="79"/>
      <c r="F343" s="81"/>
      <c r="G343" s="77"/>
      <c r="H343" s="174" t="str">
        <f>IF($B343="","",IF(N($I343)&gt;=100,"Completed",IF(COUNTIF('Work report'!$V$2:$V$1500,$B343)=0,"Not started",IF(OR(LEFT(UPPER(TRIM($K343)),8)="BLOCKED:",LEFT(UPPER(TRIM($K343)),8)="WAITING:"),"Blocked",IF(N($I343)&gt;0,"In progress","Not started")))))</f>
        <v/>
      </c>
      <c r="I343" s="175" t="str">
        <f t="array" ref="I343">IF($B343="","",IFERROR(LOOKUP(2,1/('Work report'!$V$2:$V$1500=$B343),'Work report'!$J$2:$J$1500)*100,0))</f>
        <v/>
      </c>
      <c r="J343" s="176" t="str">
        <f t="array" ref="J343">IF($B343="","",IFERROR(LOOKUP(2,1/('Work report'!$V$2:$V$1500=$B343),'Work report'!$A$2:$A$1500),""))</f>
        <v/>
      </c>
      <c r="K343" s="177" t="str">
        <f t="array" ref="K343">IF($B343="","",IFERROR(LOOKUP(2,1/('Work report'!$V$2:$V$1500=$B343),'Work report'!$P$2:$P$1500),""))</f>
        <v/>
      </c>
      <c r="L343" s="178" t="str">
        <f>IF($B343="","",SUMIFS('Work report'!$G$2:$G$1500,'Work report'!$V$2:$V$1500,$B343))</f>
        <v/>
      </c>
      <c r="M343" s="176" t="str">
        <f t="shared" si="16"/>
        <v/>
      </c>
      <c r="N343" s="174" t="str">
        <f t="shared" ca="1" si="17"/>
        <v/>
      </c>
      <c r="O343" s="78">
        <v>342</v>
      </c>
      <c r="P343" s="78" t="str">
        <f>IF(AND($B343&lt;&gt;"",$H343&lt;&gt;"Completed",$H343&lt;&gt;"Cancelled"),COUNTIFS($B$2:$B343,"&lt;&gt;",$H$2:$H343,"&lt;&gt;Completed",$H$2:$H343,"&lt;&gt;Cancelled"),"")</f>
        <v/>
      </c>
      <c r="Q343" s="78" t="str">
        <f>IFERROR(INDEX($B$2:$B$1500,MATCH(ROWS($Q$2:Q343),$P$2:$P$1500,0)),"")</f>
        <v/>
      </c>
    </row>
    <row r="344" spans="1:17" ht="15" customHeight="1" x14ac:dyDescent="0.25">
      <c r="A344" s="77"/>
      <c r="B344" s="174" t="str">
        <f t="shared" si="15"/>
        <v/>
      </c>
      <c r="C344" s="79"/>
      <c r="D344" s="80"/>
      <c r="E344" s="79"/>
      <c r="F344" s="81"/>
      <c r="G344" s="77"/>
      <c r="H344" s="174" t="str">
        <f>IF($B344="","",IF(N($I344)&gt;=100,"Completed",IF(COUNTIF('Work report'!$V$2:$V$1500,$B344)=0,"Not started",IF(OR(LEFT(UPPER(TRIM($K344)),8)="BLOCKED:",LEFT(UPPER(TRIM($K344)),8)="WAITING:"),"Blocked",IF(N($I344)&gt;0,"In progress","Not started")))))</f>
        <v/>
      </c>
      <c r="I344" s="175" t="str">
        <f t="array" ref="I344">IF($B344="","",IFERROR(LOOKUP(2,1/('Work report'!$V$2:$V$1500=$B344),'Work report'!$J$2:$J$1500)*100,0))</f>
        <v/>
      </c>
      <c r="J344" s="176" t="str">
        <f t="array" ref="J344">IF($B344="","",IFERROR(LOOKUP(2,1/('Work report'!$V$2:$V$1500=$B344),'Work report'!$A$2:$A$1500),""))</f>
        <v/>
      </c>
      <c r="K344" s="177" t="str">
        <f t="array" ref="K344">IF($B344="","",IFERROR(LOOKUP(2,1/('Work report'!$V$2:$V$1500=$B344),'Work report'!$P$2:$P$1500),""))</f>
        <v/>
      </c>
      <c r="L344" s="178" t="str">
        <f>IF($B344="","",SUMIFS('Work report'!$G$2:$G$1500,'Work report'!$V$2:$V$1500,$B344))</f>
        <v/>
      </c>
      <c r="M344" s="176" t="str">
        <f t="shared" si="16"/>
        <v/>
      </c>
      <c r="N344" s="174" t="str">
        <f t="shared" ca="1" si="17"/>
        <v/>
      </c>
      <c r="O344" s="78">
        <v>343</v>
      </c>
      <c r="P344" s="78" t="str">
        <f>IF(AND($B344&lt;&gt;"",$H344&lt;&gt;"Completed",$H344&lt;&gt;"Cancelled"),COUNTIFS($B$2:$B344,"&lt;&gt;",$H$2:$H344,"&lt;&gt;Completed",$H$2:$H344,"&lt;&gt;Cancelled"),"")</f>
        <v/>
      </c>
      <c r="Q344" s="78" t="str">
        <f>IFERROR(INDEX($B$2:$B$1500,MATCH(ROWS($Q$2:Q344),$P$2:$P$1500,0)),"")</f>
        <v/>
      </c>
    </row>
    <row r="345" spans="1:17" ht="15" customHeight="1" x14ac:dyDescent="0.25">
      <c r="A345" s="77"/>
      <c r="B345" s="174" t="str">
        <f t="shared" si="15"/>
        <v/>
      </c>
      <c r="C345" s="79"/>
      <c r="D345" s="80"/>
      <c r="E345" s="79"/>
      <c r="F345" s="81"/>
      <c r="G345" s="77"/>
      <c r="H345" s="174" t="str">
        <f>IF($B345="","",IF(N($I345)&gt;=100,"Completed",IF(COUNTIF('Work report'!$V$2:$V$1500,$B345)=0,"Not started",IF(OR(LEFT(UPPER(TRIM($K345)),8)="BLOCKED:",LEFT(UPPER(TRIM($K345)),8)="WAITING:"),"Blocked",IF(N($I345)&gt;0,"In progress","Not started")))))</f>
        <v/>
      </c>
      <c r="I345" s="175" t="str">
        <f t="array" ref="I345">IF($B345="","",IFERROR(LOOKUP(2,1/('Work report'!$V$2:$V$1500=$B345),'Work report'!$J$2:$J$1500)*100,0))</f>
        <v/>
      </c>
      <c r="J345" s="176" t="str">
        <f t="array" ref="J345">IF($B345="","",IFERROR(LOOKUP(2,1/('Work report'!$V$2:$V$1500=$B345),'Work report'!$A$2:$A$1500),""))</f>
        <v/>
      </c>
      <c r="K345" s="177" t="str">
        <f t="array" ref="K345">IF($B345="","",IFERROR(LOOKUP(2,1/('Work report'!$V$2:$V$1500=$B345),'Work report'!$P$2:$P$1500),""))</f>
        <v/>
      </c>
      <c r="L345" s="178" t="str">
        <f>IF($B345="","",SUMIFS('Work report'!$G$2:$G$1500,'Work report'!$V$2:$V$1500,$B345))</f>
        <v/>
      </c>
      <c r="M345" s="176" t="str">
        <f t="shared" si="16"/>
        <v/>
      </c>
      <c r="N345" s="174" t="str">
        <f t="shared" ca="1" si="17"/>
        <v/>
      </c>
      <c r="O345" s="78">
        <v>344</v>
      </c>
      <c r="P345" s="78" t="str">
        <f>IF(AND($B345&lt;&gt;"",$H345&lt;&gt;"Completed",$H345&lt;&gt;"Cancelled"),COUNTIFS($B$2:$B345,"&lt;&gt;",$H$2:$H345,"&lt;&gt;Completed",$H$2:$H345,"&lt;&gt;Cancelled"),"")</f>
        <v/>
      </c>
      <c r="Q345" s="78" t="str">
        <f>IFERROR(INDEX($B$2:$B$1500,MATCH(ROWS($Q$2:Q345),$P$2:$P$1500,0)),"")</f>
        <v/>
      </c>
    </row>
    <row r="346" spans="1:17" ht="15" customHeight="1" x14ac:dyDescent="0.25">
      <c r="A346" s="77"/>
      <c r="B346" s="174" t="str">
        <f t="shared" si="15"/>
        <v/>
      </c>
      <c r="C346" s="79"/>
      <c r="D346" s="80"/>
      <c r="E346" s="79"/>
      <c r="F346" s="81"/>
      <c r="G346" s="77"/>
      <c r="H346" s="174" t="str">
        <f>IF($B346="","",IF(N($I346)&gt;=100,"Completed",IF(COUNTIF('Work report'!$V$2:$V$1500,$B346)=0,"Not started",IF(OR(LEFT(UPPER(TRIM($K346)),8)="BLOCKED:",LEFT(UPPER(TRIM($K346)),8)="WAITING:"),"Blocked",IF(N($I346)&gt;0,"In progress","Not started")))))</f>
        <v/>
      </c>
      <c r="I346" s="175" t="str">
        <f t="array" ref="I346">IF($B346="","",IFERROR(LOOKUP(2,1/('Work report'!$V$2:$V$1500=$B346),'Work report'!$J$2:$J$1500)*100,0))</f>
        <v/>
      </c>
      <c r="J346" s="176" t="str">
        <f t="array" ref="J346">IF($B346="","",IFERROR(LOOKUP(2,1/('Work report'!$V$2:$V$1500=$B346),'Work report'!$A$2:$A$1500),""))</f>
        <v/>
      </c>
      <c r="K346" s="177" t="str">
        <f t="array" ref="K346">IF($B346="","",IFERROR(LOOKUP(2,1/('Work report'!$V$2:$V$1500=$B346),'Work report'!$P$2:$P$1500),""))</f>
        <v/>
      </c>
      <c r="L346" s="178" t="str">
        <f>IF($B346="","",SUMIFS('Work report'!$G$2:$G$1500,'Work report'!$V$2:$V$1500,$B346))</f>
        <v/>
      </c>
      <c r="M346" s="176" t="str">
        <f t="shared" si="16"/>
        <v/>
      </c>
      <c r="N346" s="174" t="str">
        <f t="shared" ca="1" si="17"/>
        <v/>
      </c>
      <c r="O346" s="78">
        <v>345</v>
      </c>
      <c r="P346" s="78" t="str">
        <f>IF(AND($B346&lt;&gt;"",$H346&lt;&gt;"Completed",$H346&lt;&gt;"Cancelled"),COUNTIFS($B$2:$B346,"&lt;&gt;",$H$2:$H346,"&lt;&gt;Completed",$H$2:$H346,"&lt;&gt;Cancelled"),"")</f>
        <v/>
      </c>
      <c r="Q346" s="78" t="str">
        <f>IFERROR(INDEX($B$2:$B$1500,MATCH(ROWS($Q$2:Q346),$P$2:$P$1500,0)),"")</f>
        <v/>
      </c>
    </row>
    <row r="347" spans="1:17" ht="15" customHeight="1" x14ac:dyDescent="0.25">
      <c r="A347" s="77"/>
      <c r="B347" s="174" t="str">
        <f t="shared" si="15"/>
        <v/>
      </c>
      <c r="C347" s="79"/>
      <c r="D347" s="80"/>
      <c r="E347" s="79"/>
      <c r="F347" s="81"/>
      <c r="G347" s="77"/>
      <c r="H347" s="174" t="str">
        <f>IF($B347="","",IF(N($I347)&gt;=100,"Completed",IF(COUNTIF('Work report'!$V$2:$V$1500,$B347)=0,"Not started",IF(OR(LEFT(UPPER(TRIM($K347)),8)="BLOCKED:",LEFT(UPPER(TRIM($K347)),8)="WAITING:"),"Blocked",IF(N($I347)&gt;0,"In progress","Not started")))))</f>
        <v/>
      </c>
      <c r="I347" s="175" t="str">
        <f t="array" ref="I347">IF($B347="","",IFERROR(LOOKUP(2,1/('Work report'!$V$2:$V$1500=$B347),'Work report'!$J$2:$J$1500)*100,0))</f>
        <v/>
      </c>
      <c r="J347" s="176" t="str">
        <f t="array" ref="J347">IF($B347="","",IFERROR(LOOKUP(2,1/('Work report'!$V$2:$V$1500=$B347),'Work report'!$A$2:$A$1500),""))</f>
        <v/>
      </c>
      <c r="K347" s="177" t="str">
        <f t="array" ref="K347">IF($B347="","",IFERROR(LOOKUP(2,1/('Work report'!$V$2:$V$1500=$B347),'Work report'!$P$2:$P$1500),""))</f>
        <v/>
      </c>
      <c r="L347" s="178" t="str">
        <f>IF($B347="","",SUMIFS('Work report'!$G$2:$G$1500,'Work report'!$V$2:$V$1500,$B347))</f>
        <v/>
      </c>
      <c r="M347" s="176" t="str">
        <f t="shared" si="16"/>
        <v/>
      </c>
      <c r="N347" s="174" t="str">
        <f t="shared" ca="1" si="17"/>
        <v/>
      </c>
      <c r="O347" s="78">
        <v>346</v>
      </c>
      <c r="P347" s="78" t="str">
        <f>IF(AND($B347&lt;&gt;"",$H347&lt;&gt;"Completed",$H347&lt;&gt;"Cancelled"),COUNTIFS($B$2:$B347,"&lt;&gt;",$H$2:$H347,"&lt;&gt;Completed",$H$2:$H347,"&lt;&gt;Cancelled"),"")</f>
        <v/>
      </c>
      <c r="Q347" s="78" t="str">
        <f>IFERROR(INDEX($B$2:$B$1500,MATCH(ROWS($Q$2:Q347),$P$2:$P$1500,0)),"")</f>
        <v/>
      </c>
    </row>
    <row r="348" spans="1:17" ht="15" customHeight="1" x14ac:dyDescent="0.25">
      <c r="A348" s="77"/>
      <c r="B348" s="174" t="str">
        <f t="shared" si="15"/>
        <v/>
      </c>
      <c r="C348" s="79"/>
      <c r="D348" s="80"/>
      <c r="E348" s="79"/>
      <c r="F348" s="81"/>
      <c r="G348" s="77"/>
      <c r="H348" s="174" t="str">
        <f>IF($B348="","",IF(N($I348)&gt;=100,"Completed",IF(COUNTIF('Work report'!$V$2:$V$1500,$B348)=0,"Not started",IF(OR(LEFT(UPPER(TRIM($K348)),8)="BLOCKED:",LEFT(UPPER(TRIM($K348)),8)="WAITING:"),"Blocked",IF(N($I348)&gt;0,"In progress","Not started")))))</f>
        <v/>
      </c>
      <c r="I348" s="175" t="str">
        <f t="array" ref="I348">IF($B348="","",IFERROR(LOOKUP(2,1/('Work report'!$V$2:$V$1500=$B348),'Work report'!$J$2:$J$1500)*100,0))</f>
        <v/>
      </c>
      <c r="J348" s="176" t="str">
        <f t="array" ref="J348">IF($B348="","",IFERROR(LOOKUP(2,1/('Work report'!$V$2:$V$1500=$B348),'Work report'!$A$2:$A$1500),""))</f>
        <v/>
      </c>
      <c r="K348" s="177" t="str">
        <f t="array" ref="K348">IF($B348="","",IFERROR(LOOKUP(2,1/('Work report'!$V$2:$V$1500=$B348),'Work report'!$P$2:$P$1500),""))</f>
        <v/>
      </c>
      <c r="L348" s="178" t="str">
        <f>IF($B348="","",SUMIFS('Work report'!$G$2:$G$1500,'Work report'!$V$2:$V$1500,$B348))</f>
        <v/>
      </c>
      <c r="M348" s="176" t="str">
        <f t="shared" si="16"/>
        <v/>
      </c>
      <c r="N348" s="174" t="str">
        <f t="shared" ca="1" si="17"/>
        <v/>
      </c>
      <c r="O348" s="78">
        <v>347</v>
      </c>
      <c r="P348" s="78" t="str">
        <f>IF(AND($B348&lt;&gt;"",$H348&lt;&gt;"Completed",$H348&lt;&gt;"Cancelled"),COUNTIFS($B$2:$B348,"&lt;&gt;",$H$2:$H348,"&lt;&gt;Completed",$H$2:$H348,"&lt;&gt;Cancelled"),"")</f>
        <v/>
      </c>
      <c r="Q348" s="78" t="str">
        <f>IFERROR(INDEX($B$2:$B$1500,MATCH(ROWS($Q$2:Q348),$P$2:$P$1500,0)),"")</f>
        <v/>
      </c>
    </row>
    <row r="349" spans="1:17" ht="15" customHeight="1" x14ac:dyDescent="0.25">
      <c r="A349" s="77"/>
      <c r="B349" s="174" t="str">
        <f t="shared" si="15"/>
        <v/>
      </c>
      <c r="C349" s="79"/>
      <c r="D349" s="80"/>
      <c r="E349" s="79"/>
      <c r="F349" s="81"/>
      <c r="G349" s="77"/>
      <c r="H349" s="174" t="str">
        <f>IF($B349="","",IF(N($I349)&gt;=100,"Completed",IF(COUNTIF('Work report'!$V$2:$V$1500,$B349)=0,"Not started",IF(OR(LEFT(UPPER(TRIM($K349)),8)="BLOCKED:",LEFT(UPPER(TRIM($K349)),8)="WAITING:"),"Blocked",IF(N($I349)&gt;0,"In progress","Not started")))))</f>
        <v/>
      </c>
      <c r="I349" s="175" t="str">
        <f t="array" ref="I349">IF($B349="","",IFERROR(LOOKUP(2,1/('Work report'!$V$2:$V$1500=$B349),'Work report'!$J$2:$J$1500)*100,0))</f>
        <v/>
      </c>
      <c r="J349" s="176" t="str">
        <f t="array" ref="J349">IF($B349="","",IFERROR(LOOKUP(2,1/('Work report'!$V$2:$V$1500=$B349),'Work report'!$A$2:$A$1500),""))</f>
        <v/>
      </c>
      <c r="K349" s="177" t="str">
        <f t="array" ref="K349">IF($B349="","",IFERROR(LOOKUP(2,1/('Work report'!$V$2:$V$1500=$B349),'Work report'!$P$2:$P$1500),""))</f>
        <v/>
      </c>
      <c r="L349" s="178" t="str">
        <f>IF($B349="","",SUMIFS('Work report'!$G$2:$G$1500,'Work report'!$V$2:$V$1500,$B349))</f>
        <v/>
      </c>
      <c r="M349" s="176" t="str">
        <f t="shared" si="16"/>
        <v/>
      </c>
      <c r="N349" s="174" t="str">
        <f t="shared" ca="1" si="17"/>
        <v/>
      </c>
      <c r="O349" s="78">
        <v>348</v>
      </c>
      <c r="P349" s="78" t="str">
        <f>IF(AND($B349&lt;&gt;"",$H349&lt;&gt;"Completed",$H349&lt;&gt;"Cancelled"),COUNTIFS($B$2:$B349,"&lt;&gt;",$H$2:$H349,"&lt;&gt;Completed",$H$2:$H349,"&lt;&gt;Cancelled"),"")</f>
        <v/>
      </c>
      <c r="Q349" s="78" t="str">
        <f>IFERROR(INDEX($B$2:$B$1500,MATCH(ROWS($Q$2:Q349),$P$2:$P$1500,0)),"")</f>
        <v/>
      </c>
    </row>
    <row r="350" spans="1:17" ht="15" customHeight="1" x14ac:dyDescent="0.25">
      <c r="A350" s="77"/>
      <c r="B350" s="174" t="str">
        <f t="shared" si="15"/>
        <v/>
      </c>
      <c r="C350" s="79"/>
      <c r="D350" s="80"/>
      <c r="E350" s="79"/>
      <c r="F350" s="81"/>
      <c r="G350" s="77"/>
      <c r="H350" s="174" t="str">
        <f>IF($B350="","",IF(N($I350)&gt;=100,"Completed",IF(COUNTIF('Work report'!$V$2:$V$1500,$B350)=0,"Not started",IF(OR(LEFT(UPPER(TRIM($K350)),8)="BLOCKED:",LEFT(UPPER(TRIM($K350)),8)="WAITING:"),"Blocked",IF(N($I350)&gt;0,"In progress","Not started")))))</f>
        <v/>
      </c>
      <c r="I350" s="175" t="str">
        <f t="array" ref="I350">IF($B350="","",IFERROR(LOOKUP(2,1/('Work report'!$V$2:$V$1500=$B350),'Work report'!$J$2:$J$1500)*100,0))</f>
        <v/>
      </c>
      <c r="J350" s="176" t="str">
        <f t="array" ref="J350">IF($B350="","",IFERROR(LOOKUP(2,1/('Work report'!$V$2:$V$1500=$B350),'Work report'!$A$2:$A$1500),""))</f>
        <v/>
      </c>
      <c r="K350" s="177" t="str">
        <f t="array" ref="K350">IF($B350="","",IFERROR(LOOKUP(2,1/('Work report'!$V$2:$V$1500=$B350),'Work report'!$P$2:$P$1500),""))</f>
        <v/>
      </c>
      <c r="L350" s="178" t="str">
        <f>IF($B350="","",SUMIFS('Work report'!$G$2:$G$1500,'Work report'!$V$2:$V$1500,$B350))</f>
        <v/>
      </c>
      <c r="M350" s="176" t="str">
        <f t="shared" si="16"/>
        <v/>
      </c>
      <c r="N350" s="174" t="str">
        <f t="shared" ca="1" si="17"/>
        <v/>
      </c>
      <c r="O350" s="78">
        <v>349</v>
      </c>
      <c r="P350" s="78" t="str">
        <f>IF(AND($B350&lt;&gt;"",$H350&lt;&gt;"Completed",$H350&lt;&gt;"Cancelled"),COUNTIFS($B$2:$B350,"&lt;&gt;",$H$2:$H350,"&lt;&gt;Completed",$H$2:$H350,"&lt;&gt;Cancelled"),"")</f>
        <v/>
      </c>
      <c r="Q350" s="78" t="str">
        <f>IFERROR(INDEX($B$2:$B$1500,MATCH(ROWS($Q$2:Q350),$P$2:$P$1500,0)),"")</f>
        <v/>
      </c>
    </row>
    <row r="351" spans="1:17" ht="15" customHeight="1" x14ac:dyDescent="0.25">
      <c r="A351" s="77"/>
      <c r="B351" s="174" t="str">
        <f t="shared" si="15"/>
        <v/>
      </c>
      <c r="C351" s="79"/>
      <c r="D351" s="80"/>
      <c r="E351" s="79"/>
      <c r="F351" s="81"/>
      <c r="G351" s="77"/>
      <c r="H351" s="174" t="str">
        <f>IF($B351="","",IF(N($I351)&gt;=100,"Completed",IF(COUNTIF('Work report'!$V$2:$V$1500,$B351)=0,"Not started",IF(OR(LEFT(UPPER(TRIM($K351)),8)="BLOCKED:",LEFT(UPPER(TRIM($K351)),8)="WAITING:"),"Blocked",IF(N($I351)&gt;0,"In progress","Not started")))))</f>
        <v/>
      </c>
      <c r="I351" s="175" t="str">
        <f t="array" ref="I351">IF($B351="","",IFERROR(LOOKUP(2,1/('Work report'!$V$2:$V$1500=$B351),'Work report'!$J$2:$J$1500)*100,0))</f>
        <v/>
      </c>
      <c r="J351" s="176" t="str">
        <f t="array" ref="J351">IF($B351="","",IFERROR(LOOKUP(2,1/('Work report'!$V$2:$V$1500=$B351),'Work report'!$A$2:$A$1500),""))</f>
        <v/>
      </c>
      <c r="K351" s="177" t="str">
        <f t="array" ref="K351">IF($B351="","",IFERROR(LOOKUP(2,1/('Work report'!$V$2:$V$1500=$B351),'Work report'!$P$2:$P$1500),""))</f>
        <v/>
      </c>
      <c r="L351" s="178" t="str">
        <f>IF($B351="","",SUMIFS('Work report'!$G$2:$G$1500,'Work report'!$V$2:$V$1500,$B351))</f>
        <v/>
      </c>
      <c r="M351" s="176" t="str">
        <f t="shared" si="16"/>
        <v/>
      </c>
      <c r="N351" s="174" t="str">
        <f t="shared" ca="1" si="17"/>
        <v/>
      </c>
      <c r="O351" s="78">
        <v>350</v>
      </c>
      <c r="P351" s="78" t="str">
        <f>IF(AND($B351&lt;&gt;"",$H351&lt;&gt;"Completed",$H351&lt;&gt;"Cancelled"),COUNTIFS($B$2:$B351,"&lt;&gt;",$H$2:$H351,"&lt;&gt;Completed",$H$2:$H351,"&lt;&gt;Cancelled"),"")</f>
        <v/>
      </c>
      <c r="Q351" s="78" t="str">
        <f>IFERROR(INDEX($B$2:$B$1500,MATCH(ROWS($Q$2:Q351),$P$2:$P$1500,0)),"")</f>
        <v/>
      </c>
    </row>
    <row r="352" spans="1:17" ht="15" customHeight="1" x14ac:dyDescent="0.25">
      <c r="A352" s="77"/>
      <c r="B352" s="174" t="str">
        <f t="shared" si="15"/>
        <v/>
      </c>
      <c r="C352" s="79"/>
      <c r="D352" s="80"/>
      <c r="E352" s="79"/>
      <c r="F352" s="81"/>
      <c r="G352" s="77"/>
      <c r="H352" s="174" t="str">
        <f>IF($B352="","",IF(N($I352)&gt;=100,"Completed",IF(COUNTIF('Work report'!$V$2:$V$1500,$B352)=0,"Not started",IF(OR(LEFT(UPPER(TRIM($K352)),8)="BLOCKED:",LEFT(UPPER(TRIM($K352)),8)="WAITING:"),"Blocked",IF(N($I352)&gt;0,"In progress","Not started")))))</f>
        <v/>
      </c>
      <c r="I352" s="175" t="str">
        <f t="array" ref="I352">IF($B352="","",IFERROR(LOOKUP(2,1/('Work report'!$V$2:$V$1500=$B352),'Work report'!$J$2:$J$1500)*100,0))</f>
        <v/>
      </c>
      <c r="J352" s="176" t="str">
        <f t="array" ref="J352">IF($B352="","",IFERROR(LOOKUP(2,1/('Work report'!$V$2:$V$1500=$B352),'Work report'!$A$2:$A$1500),""))</f>
        <v/>
      </c>
      <c r="K352" s="177" t="str">
        <f t="array" ref="K352">IF($B352="","",IFERROR(LOOKUP(2,1/('Work report'!$V$2:$V$1500=$B352),'Work report'!$P$2:$P$1500),""))</f>
        <v/>
      </c>
      <c r="L352" s="178" t="str">
        <f>IF($B352="","",SUMIFS('Work report'!$G$2:$G$1500,'Work report'!$V$2:$V$1500,$B352))</f>
        <v/>
      </c>
      <c r="M352" s="176" t="str">
        <f t="shared" si="16"/>
        <v/>
      </c>
      <c r="N352" s="174" t="str">
        <f t="shared" ca="1" si="17"/>
        <v/>
      </c>
      <c r="O352" s="78">
        <v>351</v>
      </c>
      <c r="P352" s="78" t="str">
        <f>IF(AND($B352&lt;&gt;"",$H352&lt;&gt;"Completed",$H352&lt;&gt;"Cancelled"),COUNTIFS($B$2:$B352,"&lt;&gt;",$H$2:$H352,"&lt;&gt;Completed",$H$2:$H352,"&lt;&gt;Cancelled"),"")</f>
        <v/>
      </c>
      <c r="Q352" s="78" t="str">
        <f>IFERROR(INDEX($B$2:$B$1500,MATCH(ROWS($Q$2:Q352),$P$2:$P$1500,0)),"")</f>
        <v/>
      </c>
    </row>
    <row r="353" spans="1:17" ht="15" customHeight="1" x14ac:dyDescent="0.25">
      <c r="A353" s="77"/>
      <c r="B353" s="174" t="str">
        <f t="shared" si="15"/>
        <v/>
      </c>
      <c r="C353" s="79"/>
      <c r="D353" s="80"/>
      <c r="E353" s="79"/>
      <c r="F353" s="81"/>
      <c r="G353" s="77"/>
      <c r="H353" s="174" t="str">
        <f>IF($B353="","",IF(N($I353)&gt;=100,"Completed",IF(COUNTIF('Work report'!$V$2:$V$1500,$B353)=0,"Not started",IF(OR(LEFT(UPPER(TRIM($K353)),8)="BLOCKED:",LEFT(UPPER(TRIM($K353)),8)="WAITING:"),"Blocked",IF(N($I353)&gt;0,"In progress","Not started")))))</f>
        <v/>
      </c>
      <c r="I353" s="175" t="str">
        <f t="array" ref="I353">IF($B353="","",IFERROR(LOOKUP(2,1/('Work report'!$V$2:$V$1500=$B353),'Work report'!$J$2:$J$1500)*100,0))</f>
        <v/>
      </c>
      <c r="J353" s="176" t="str">
        <f t="array" ref="J353">IF($B353="","",IFERROR(LOOKUP(2,1/('Work report'!$V$2:$V$1500=$B353),'Work report'!$A$2:$A$1500),""))</f>
        <v/>
      </c>
      <c r="K353" s="177" t="str">
        <f t="array" ref="K353">IF($B353="","",IFERROR(LOOKUP(2,1/('Work report'!$V$2:$V$1500=$B353),'Work report'!$P$2:$P$1500),""))</f>
        <v/>
      </c>
      <c r="L353" s="178" t="str">
        <f>IF($B353="","",SUMIFS('Work report'!$G$2:$G$1500,'Work report'!$V$2:$V$1500,$B353))</f>
        <v/>
      </c>
      <c r="M353" s="176" t="str">
        <f t="shared" si="16"/>
        <v/>
      </c>
      <c r="N353" s="174" t="str">
        <f t="shared" ca="1" si="17"/>
        <v/>
      </c>
      <c r="O353" s="78">
        <v>352</v>
      </c>
      <c r="P353" s="78" t="str">
        <f>IF(AND($B353&lt;&gt;"",$H353&lt;&gt;"Completed",$H353&lt;&gt;"Cancelled"),COUNTIFS($B$2:$B353,"&lt;&gt;",$H$2:$H353,"&lt;&gt;Completed",$H$2:$H353,"&lt;&gt;Cancelled"),"")</f>
        <v/>
      </c>
      <c r="Q353" s="78" t="str">
        <f>IFERROR(INDEX($B$2:$B$1500,MATCH(ROWS($Q$2:Q353),$P$2:$P$1500,0)),"")</f>
        <v/>
      </c>
    </row>
    <row r="354" spans="1:17" ht="15" customHeight="1" x14ac:dyDescent="0.25">
      <c r="A354" s="77"/>
      <c r="B354" s="174" t="str">
        <f t="shared" si="15"/>
        <v/>
      </c>
      <c r="C354" s="79"/>
      <c r="D354" s="80"/>
      <c r="E354" s="79"/>
      <c r="F354" s="81"/>
      <c r="G354" s="77"/>
      <c r="H354" s="174" t="str">
        <f>IF($B354="","",IF(N($I354)&gt;=100,"Completed",IF(COUNTIF('Work report'!$V$2:$V$1500,$B354)=0,"Not started",IF(OR(LEFT(UPPER(TRIM($K354)),8)="BLOCKED:",LEFT(UPPER(TRIM($K354)),8)="WAITING:"),"Blocked",IF(N($I354)&gt;0,"In progress","Not started")))))</f>
        <v/>
      </c>
      <c r="I354" s="175" t="str">
        <f t="array" ref="I354">IF($B354="","",IFERROR(LOOKUP(2,1/('Work report'!$V$2:$V$1500=$B354),'Work report'!$J$2:$J$1500)*100,0))</f>
        <v/>
      </c>
      <c r="J354" s="176" t="str">
        <f t="array" ref="J354">IF($B354="","",IFERROR(LOOKUP(2,1/('Work report'!$V$2:$V$1500=$B354),'Work report'!$A$2:$A$1500),""))</f>
        <v/>
      </c>
      <c r="K354" s="177" t="str">
        <f t="array" ref="K354">IF($B354="","",IFERROR(LOOKUP(2,1/('Work report'!$V$2:$V$1500=$B354),'Work report'!$P$2:$P$1500),""))</f>
        <v/>
      </c>
      <c r="L354" s="178" t="str">
        <f>IF($B354="","",SUMIFS('Work report'!$G$2:$G$1500,'Work report'!$V$2:$V$1500,$B354))</f>
        <v/>
      </c>
      <c r="M354" s="176" t="str">
        <f t="shared" si="16"/>
        <v/>
      </c>
      <c r="N354" s="174" t="str">
        <f t="shared" ca="1" si="17"/>
        <v/>
      </c>
      <c r="O354" s="78">
        <v>353</v>
      </c>
      <c r="P354" s="78" t="str">
        <f>IF(AND($B354&lt;&gt;"",$H354&lt;&gt;"Completed",$H354&lt;&gt;"Cancelled"),COUNTIFS($B$2:$B354,"&lt;&gt;",$H$2:$H354,"&lt;&gt;Completed",$H$2:$H354,"&lt;&gt;Cancelled"),"")</f>
        <v/>
      </c>
      <c r="Q354" s="78" t="str">
        <f>IFERROR(INDEX($B$2:$B$1500,MATCH(ROWS($Q$2:Q354),$P$2:$P$1500,0)),"")</f>
        <v/>
      </c>
    </row>
    <row r="355" spans="1:17" ht="15" customHeight="1" x14ac:dyDescent="0.25">
      <c r="A355" s="77"/>
      <c r="B355" s="174" t="str">
        <f t="shared" si="15"/>
        <v/>
      </c>
      <c r="C355" s="79"/>
      <c r="D355" s="80"/>
      <c r="E355" s="79"/>
      <c r="F355" s="81"/>
      <c r="G355" s="77"/>
      <c r="H355" s="174" t="str">
        <f>IF($B355="","",IF(N($I355)&gt;=100,"Completed",IF(COUNTIF('Work report'!$V$2:$V$1500,$B355)=0,"Not started",IF(OR(LEFT(UPPER(TRIM($K355)),8)="BLOCKED:",LEFT(UPPER(TRIM($K355)),8)="WAITING:"),"Blocked",IF(N($I355)&gt;0,"In progress","Not started")))))</f>
        <v/>
      </c>
      <c r="I355" s="175" t="str">
        <f t="array" ref="I355">IF($B355="","",IFERROR(LOOKUP(2,1/('Work report'!$V$2:$V$1500=$B355),'Work report'!$J$2:$J$1500)*100,0))</f>
        <v/>
      </c>
      <c r="J355" s="176" t="str">
        <f t="array" ref="J355">IF($B355="","",IFERROR(LOOKUP(2,1/('Work report'!$V$2:$V$1500=$B355),'Work report'!$A$2:$A$1500),""))</f>
        <v/>
      </c>
      <c r="K355" s="177" t="str">
        <f t="array" ref="K355">IF($B355="","",IFERROR(LOOKUP(2,1/('Work report'!$V$2:$V$1500=$B355),'Work report'!$P$2:$P$1500),""))</f>
        <v/>
      </c>
      <c r="L355" s="178" t="str">
        <f>IF($B355="","",SUMIFS('Work report'!$G$2:$G$1500,'Work report'!$V$2:$V$1500,$B355))</f>
        <v/>
      </c>
      <c r="M355" s="176" t="str">
        <f t="shared" si="16"/>
        <v/>
      </c>
      <c r="N355" s="174" t="str">
        <f t="shared" ca="1" si="17"/>
        <v/>
      </c>
      <c r="O355" s="78">
        <v>354</v>
      </c>
      <c r="P355" s="78" t="str">
        <f>IF(AND($B355&lt;&gt;"",$H355&lt;&gt;"Completed",$H355&lt;&gt;"Cancelled"),COUNTIFS($B$2:$B355,"&lt;&gt;",$H$2:$H355,"&lt;&gt;Completed",$H$2:$H355,"&lt;&gt;Cancelled"),"")</f>
        <v/>
      </c>
      <c r="Q355" s="78" t="str">
        <f>IFERROR(INDEX($B$2:$B$1500,MATCH(ROWS($Q$2:Q355),$P$2:$P$1500,0)),"")</f>
        <v/>
      </c>
    </row>
    <row r="356" spans="1:17" ht="15" customHeight="1" x14ac:dyDescent="0.25">
      <c r="A356" s="77"/>
      <c r="B356" s="174" t="str">
        <f t="shared" si="15"/>
        <v/>
      </c>
      <c r="C356" s="79"/>
      <c r="D356" s="80"/>
      <c r="E356" s="79"/>
      <c r="F356" s="81"/>
      <c r="G356" s="77"/>
      <c r="H356" s="174" t="str">
        <f>IF($B356="","",IF(N($I356)&gt;=100,"Completed",IF(COUNTIF('Work report'!$V$2:$V$1500,$B356)=0,"Not started",IF(OR(LEFT(UPPER(TRIM($K356)),8)="BLOCKED:",LEFT(UPPER(TRIM($K356)),8)="WAITING:"),"Blocked",IF(N($I356)&gt;0,"In progress","Not started")))))</f>
        <v/>
      </c>
      <c r="I356" s="175" t="str">
        <f t="array" ref="I356">IF($B356="","",IFERROR(LOOKUP(2,1/('Work report'!$V$2:$V$1500=$B356),'Work report'!$J$2:$J$1500)*100,0))</f>
        <v/>
      </c>
      <c r="J356" s="176" t="str">
        <f t="array" ref="J356">IF($B356="","",IFERROR(LOOKUP(2,1/('Work report'!$V$2:$V$1500=$B356),'Work report'!$A$2:$A$1500),""))</f>
        <v/>
      </c>
      <c r="K356" s="177" t="str">
        <f t="array" ref="K356">IF($B356="","",IFERROR(LOOKUP(2,1/('Work report'!$V$2:$V$1500=$B356),'Work report'!$P$2:$P$1500),""))</f>
        <v/>
      </c>
      <c r="L356" s="178" t="str">
        <f>IF($B356="","",SUMIFS('Work report'!$G$2:$G$1500,'Work report'!$V$2:$V$1500,$B356))</f>
        <v/>
      </c>
      <c r="M356" s="176" t="str">
        <f t="shared" si="16"/>
        <v/>
      </c>
      <c r="N356" s="174" t="str">
        <f t="shared" ca="1" si="17"/>
        <v/>
      </c>
      <c r="O356" s="78">
        <v>355</v>
      </c>
      <c r="P356" s="78" t="str">
        <f>IF(AND($B356&lt;&gt;"",$H356&lt;&gt;"Completed",$H356&lt;&gt;"Cancelled"),COUNTIFS($B$2:$B356,"&lt;&gt;",$H$2:$H356,"&lt;&gt;Completed",$H$2:$H356,"&lt;&gt;Cancelled"),"")</f>
        <v/>
      </c>
      <c r="Q356" s="78" t="str">
        <f>IFERROR(INDEX($B$2:$B$1500,MATCH(ROWS($Q$2:Q356),$P$2:$P$1500,0)),"")</f>
        <v/>
      </c>
    </row>
    <row r="357" spans="1:17" ht="15" customHeight="1" x14ac:dyDescent="0.25">
      <c r="A357" s="77"/>
      <c r="B357" s="174" t="str">
        <f t="shared" si="15"/>
        <v/>
      </c>
      <c r="C357" s="79"/>
      <c r="D357" s="80"/>
      <c r="E357" s="79"/>
      <c r="F357" s="81"/>
      <c r="G357" s="77"/>
      <c r="H357" s="174" t="str">
        <f>IF($B357="","",IF(N($I357)&gt;=100,"Completed",IF(COUNTIF('Work report'!$V$2:$V$1500,$B357)=0,"Not started",IF(OR(LEFT(UPPER(TRIM($K357)),8)="BLOCKED:",LEFT(UPPER(TRIM($K357)),8)="WAITING:"),"Blocked",IF(N($I357)&gt;0,"In progress","Not started")))))</f>
        <v/>
      </c>
      <c r="I357" s="175" t="str">
        <f t="array" ref="I357">IF($B357="","",IFERROR(LOOKUP(2,1/('Work report'!$V$2:$V$1500=$B357),'Work report'!$J$2:$J$1500)*100,0))</f>
        <v/>
      </c>
      <c r="J357" s="176" t="str">
        <f t="array" ref="J357">IF($B357="","",IFERROR(LOOKUP(2,1/('Work report'!$V$2:$V$1500=$B357),'Work report'!$A$2:$A$1500),""))</f>
        <v/>
      </c>
      <c r="K357" s="177" t="str">
        <f t="array" ref="K357">IF($B357="","",IFERROR(LOOKUP(2,1/('Work report'!$V$2:$V$1500=$B357),'Work report'!$P$2:$P$1500),""))</f>
        <v/>
      </c>
      <c r="L357" s="178" t="str">
        <f>IF($B357="","",SUMIFS('Work report'!$G$2:$G$1500,'Work report'!$V$2:$V$1500,$B357))</f>
        <v/>
      </c>
      <c r="M357" s="176" t="str">
        <f t="shared" si="16"/>
        <v/>
      </c>
      <c r="N357" s="174" t="str">
        <f t="shared" ca="1" si="17"/>
        <v/>
      </c>
      <c r="O357" s="78">
        <v>356</v>
      </c>
      <c r="P357" s="78" t="str">
        <f>IF(AND($B357&lt;&gt;"",$H357&lt;&gt;"Completed",$H357&lt;&gt;"Cancelled"),COUNTIFS($B$2:$B357,"&lt;&gt;",$H$2:$H357,"&lt;&gt;Completed",$H$2:$H357,"&lt;&gt;Cancelled"),"")</f>
        <v/>
      </c>
      <c r="Q357" s="78" t="str">
        <f>IFERROR(INDEX($B$2:$B$1500,MATCH(ROWS($Q$2:Q357),$P$2:$P$1500,0)),"")</f>
        <v/>
      </c>
    </row>
    <row r="358" spans="1:17" ht="15" customHeight="1" x14ac:dyDescent="0.25">
      <c r="A358" s="77"/>
      <c r="B358" s="174" t="str">
        <f t="shared" si="15"/>
        <v/>
      </c>
      <c r="C358" s="79"/>
      <c r="D358" s="80"/>
      <c r="E358" s="79"/>
      <c r="F358" s="81"/>
      <c r="G358" s="77"/>
      <c r="H358" s="174" t="str">
        <f>IF($B358="","",IF(N($I358)&gt;=100,"Completed",IF(COUNTIF('Work report'!$V$2:$V$1500,$B358)=0,"Not started",IF(OR(LEFT(UPPER(TRIM($K358)),8)="BLOCKED:",LEFT(UPPER(TRIM($K358)),8)="WAITING:"),"Blocked",IF(N($I358)&gt;0,"In progress","Not started")))))</f>
        <v/>
      </c>
      <c r="I358" s="175" t="str">
        <f t="array" ref="I358">IF($B358="","",IFERROR(LOOKUP(2,1/('Work report'!$V$2:$V$1500=$B358),'Work report'!$J$2:$J$1500)*100,0))</f>
        <v/>
      </c>
      <c r="J358" s="176" t="str">
        <f t="array" ref="J358">IF($B358="","",IFERROR(LOOKUP(2,1/('Work report'!$V$2:$V$1500=$B358),'Work report'!$A$2:$A$1500),""))</f>
        <v/>
      </c>
      <c r="K358" s="177" t="str">
        <f t="array" ref="K358">IF($B358="","",IFERROR(LOOKUP(2,1/('Work report'!$V$2:$V$1500=$B358),'Work report'!$P$2:$P$1500),""))</f>
        <v/>
      </c>
      <c r="L358" s="178" t="str">
        <f>IF($B358="","",SUMIFS('Work report'!$G$2:$G$1500,'Work report'!$V$2:$V$1500,$B358))</f>
        <v/>
      </c>
      <c r="M358" s="176" t="str">
        <f t="shared" si="16"/>
        <v/>
      </c>
      <c r="N358" s="174" t="str">
        <f t="shared" ca="1" si="17"/>
        <v/>
      </c>
      <c r="O358" s="78">
        <v>357</v>
      </c>
      <c r="P358" s="78" t="str">
        <f>IF(AND($B358&lt;&gt;"",$H358&lt;&gt;"Completed",$H358&lt;&gt;"Cancelled"),COUNTIFS($B$2:$B358,"&lt;&gt;",$H$2:$H358,"&lt;&gt;Completed",$H$2:$H358,"&lt;&gt;Cancelled"),"")</f>
        <v/>
      </c>
      <c r="Q358" s="78" t="str">
        <f>IFERROR(INDEX($B$2:$B$1500,MATCH(ROWS($Q$2:Q358),$P$2:$P$1500,0)),"")</f>
        <v/>
      </c>
    </row>
    <row r="359" spans="1:17" ht="15" customHeight="1" x14ac:dyDescent="0.25">
      <c r="A359" s="77"/>
      <c r="B359" s="174" t="str">
        <f t="shared" si="15"/>
        <v/>
      </c>
      <c r="C359" s="79"/>
      <c r="D359" s="80"/>
      <c r="E359" s="79"/>
      <c r="F359" s="81"/>
      <c r="G359" s="77"/>
      <c r="H359" s="174" t="str">
        <f>IF($B359="","",IF(N($I359)&gt;=100,"Completed",IF(COUNTIF('Work report'!$V$2:$V$1500,$B359)=0,"Not started",IF(OR(LEFT(UPPER(TRIM($K359)),8)="BLOCKED:",LEFT(UPPER(TRIM($K359)),8)="WAITING:"),"Blocked",IF(N($I359)&gt;0,"In progress","Not started")))))</f>
        <v/>
      </c>
      <c r="I359" s="175" t="str">
        <f t="array" ref="I359">IF($B359="","",IFERROR(LOOKUP(2,1/('Work report'!$V$2:$V$1500=$B359),'Work report'!$J$2:$J$1500)*100,0))</f>
        <v/>
      </c>
      <c r="J359" s="176" t="str">
        <f t="array" ref="J359">IF($B359="","",IFERROR(LOOKUP(2,1/('Work report'!$V$2:$V$1500=$B359),'Work report'!$A$2:$A$1500),""))</f>
        <v/>
      </c>
      <c r="K359" s="177" t="str">
        <f t="array" ref="K359">IF($B359="","",IFERROR(LOOKUP(2,1/('Work report'!$V$2:$V$1500=$B359),'Work report'!$P$2:$P$1500),""))</f>
        <v/>
      </c>
      <c r="L359" s="178" t="str">
        <f>IF($B359="","",SUMIFS('Work report'!$G$2:$G$1500,'Work report'!$V$2:$V$1500,$B359))</f>
        <v/>
      </c>
      <c r="M359" s="176" t="str">
        <f t="shared" si="16"/>
        <v/>
      </c>
      <c r="N359" s="174" t="str">
        <f t="shared" ca="1" si="17"/>
        <v/>
      </c>
      <c r="O359" s="78">
        <v>358</v>
      </c>
      <c r="P359" s="78" t="str">
        <f>IF(AND($B359&lt;&gt;"",$H359&lt;&gt;"Completed",$H359&lt;&gt;"Cancelled"),COUNTIFS($B$2:$B359,"&lt;&gt;",$H$2:$H359,"&lt;&gt;Completed",$H$2:$H359,"&lt;&gt;Cancelled"),"")</f>
        <v/>
      </c>
      <c r="Q359" s="78" t="str">
        <f>IFERROR(INDEX($B$2:$B$1500,MATCH(ROWS($Q$2:Q359),$P$2:$P$1500,0)),"")</f>
        <v/>
      </c>
    </row>
    <row r="360" spans="1:17" ht="15" customHeight="1" x14ac:dyDescent="0.25">
      <c r="A360" s="77"/>
      <c r="B360" s="174" t="str">
        <f t="shared" si="15"/>
        <v/>
      </c>
      <c r="C360" s="79"/>
      <c r="D360" s="80"/>
      <c r="E360" s="79"/>
      <c r="F360" s="81"/>
      <c r="G360" s="77"/>
      <c r="H360" s="174" t="str">
        <f>IF($B360="","",IF(N($I360)&gt;=100,"Completed",IF(COUNTIF('Work report'!$V$2:$V$1500,$B360)=0,"Not started",IF(OR(LEFT(UPPER(TRIM($K360)),8)="BLOCKED:",LEFT(UPPER(TRIM($K360)),8)="WAITING:"),"Blocked",IF(N($I360)&gt;0,"In progress","Not started")))))</f>
        <v/>
      </c>
      <c r="I360" s="175" t="str">
        <f t="array" ref="I360">IF($B360="","",IFERROR(LOOKUP(2,1/('Work report'!$V$2:$V$1500=$B360),'Work report'!$J$2:$J$1500)*100,0))</f>
        <v/>
      </c>
      <c r="J360" s="176" t="str">
        <f t="array" ref="J360">IF($B360="","",IFERROR(LOOKUP(2,1/('Work report'!$V$2:$V$1500=$B360),'Work report'!$A$2:$A$1500),""))</f>
        <v/>
      </c>
      <c r="K360" s="177" t="str">
        <f t="array" ref="K360">IF($B360="","",IFERROR(LOOKUP(2,1/('Work report'!$V$2:$V$1500=$B360),'Work report'!$P$2:$P$1500),""))</f>
        <v/>
      </c>
      <c r="L360" s="178" t="str">
        <f>IF($B360="","",SUMIFS('Work report'!$G$2:$G$1500,'Work report'!$V$2:$V$1500,$B360))</f>
        <v/>
      </c>
      <c r="M360" s="176" t="str">
        <f t="shared" si="16"/>
        <v/>
      </c>
      <c r="N360" s="174" t="str">
        <f t="shared" ca="1" si="17"/>
        <v/>
      </c>
      <c r="O360" s="78">
        <v>359</v>
      </c>
      <c r="P360" s="78" t="str">
        <f>IF(AND($B360&lt;&gt;"",$H360&lt;&gt;"Completed",$H360&lt;&gt;"Cancelled"),COUNTIFS($B$2:$B360,"&lt;&gt;",$H$2:$H360,"&lt;&gt;Completed",$H$2:$H360,"&lt;&gt;Cancelled"),"")</f>
        <v/>
      </c>
      <c r="Q360" s="78" t="str">
        <f>IFERROR(INDEX($B$2:$B$1500,MATCH(ROWS($Q$2:Q360),$P$2:$P$1500,0)),"")</f>
        <v/>
      </c>
    </row>
    <row r="361" spans="1:17" ht="15" customHeight="1" x14ac:dyDescent="0.25">
      <c r="A361" s="77"/>
      <c r="B361" s="174" t="str">
        <f t="shared" si="15"/>
        <v/>
      </c>
      <c r="C361" s="79"/>
      <c r="D361" s="80"/>
      <c r="E361" s="79"/>
      <c r="F361" s="81"/>
      <c r="G361" s="77"/>
      <c r="H361" s="174" t="str">
        <f>IF($B361="","",IF(N($I361)&gt;=100,"Completed",IF(COUNTIF('Work report'!$V$2:$V$1500,$B361)=0,"Not started",IF(OR(LEFT(UPPER(TRIM($K361)),8)="BLOCKED:",LEFT(UPPER(TRIM($K361)),8)="WAITING:"),"Blocked",IF(N($I361)&gt;0,"In progress","Not started")))))</f>
        <v/>
      </c>
      <c r="I361" s="175" t="str">
        <f t="array" ref="I361">IF($B361="","",IFERROR(LOOKUP(2,1/('Work report'!$V$2:$V$1500=$B361),'Work report'!$J$2:$J$1500)*100,0))</f>
        <v/>
      </c>
      <c r="J361" s="176" t="str">
        <f t="array" ref="J361">IF($B361="","",IFERROR(LOOKUP(2,1/('Work report'!$V$2:$V$1500=$B361),'Work report'!$A$2:$A$1500),""))</f>
        <v/>
      </c>
      <c r="K361" s="177" t="str">
        <f t="array" ref="K361">IF($B361="","",IFERROR(LOOKUP(2,1/('Work report'!$V$2:$V$1500=$B361),'Work report'!$P$2:$P$1500),""))</f>
        <v/>
      </c>
      <c r="L361" s="178" t="str">
        <f>IF($B361="","",SUMIFS('Work report'!$G$2:$G$1500,'Work report'!$V$2:$V$1500,$B361))</f>
        <v/>
      </c>
      <c r="M361" s="176" t="str">
        <f t="shared" si="16"/>
        <v/>
      </c>
      <c r="N361" s="174" t="str">
        <f t="shared" ca="1" si="17"/>
        <v/>
      </c>
      <c r="O361" s="78">
        <v>360</v>
      </c>
      <c r="P361" s="78" t="str">
        <f>IF(AND($B361&lt;&gt;"",$H361&lt;&gt;"Completed",$H361&lt;&gt;"Cancelled"),COUNTIFS($B$2:$B361,"&lt;&gt;",$H$2:$H361,"&lt;&gt;Completed",$H$2:$H361,"&lt;&gt;Cancelled"),"")</f>
        <v/>
      </c>
      <c r="Q361" s="78" t="str">
        <f>IFERROR(INDEX($B$2:$B$1500,MATCH(ROWS($Q$2:Q361),$P$2:$P$1500,0)),"")</f>
        <v/>
      </c>
    </row>
    <row r="362" spans="1:17" ht="15" customHeight="1" x14ac:dyDescent="0.25">
      <c r="A362" s="77"/>
      <c r="B362" s="174" t="str">
        <f t="shared" si="15"/>
        <v/>
      </c>
      <c r="C362" s="79"/>
      <c r="D362" s="80"/>
      <c r="E362" s="79"/>
      <c r="F362" s="81"/>
      <c r="G362" s="77"/>
      <c r="H362" s="174" t="str">
        <f>IF($B362="","",IF(N($I362)&gt;=100,"Completed",IF(COUNTIF('Work report'!$V$2:$V$1500,$B362)=0,"Not started",IF(OR(LEFT(UPPER(TRIM($K362)),8)="BLOCKED:",LEFT(UPPER(TRIM($K362)),8)="WAITING:"),"Blocked",IF(N($I362)&gt;0,"In progress","Not started")))))</f>
        <v/>
      </c>
      <c r="I362" s="175" t="str">
        <f t="array" ref="I362">IF($B362="","",IFERROR(LOOKUP(2,1/('Work report'!$V$2:$V$1500=$B362),'Work report'!$J$2:$J$1500)*100,0))</f>
        <v/>
      </c>
      <c r="J362" s="176" t="str">
        <f t="array" ref="J362">IF($B362="","",IFERROR(LOOKUP(2,1/('Work report'!$V$2:$V$1500=$B362),'Work report'!$A$2:$A$1500),""))</f>
        <v/>
      </c>
      <c r="K362" s="177" t="str">
        <f t="array" ref="K362">IF($B362="","",IFERROR(LOOKUP(2,1/('Work report'!$V$2:$V$1500=$B362),'Work report'!$P$2:$P$1500),""))</f>
        <v/>
      </c>
      <c r="L362" s="178" t="str">
        <f>IF($B362="","",SUMIFS('Work report'!$G$2:$G$1500,'Work report'!$V$2:$V$1500,$B362))</f>
        <v/>
      </c>
      <c r="M362" s="176" t="str">
        <f t="shared" si="16"/>
        <v/>
      </c>
      <c r="N362" s="174" t="str">
        <f t="shared" ca="1" si="17"/>
        <v/>
      </c>
      <c r="O362" s="78">
        <v>361</v>
      </c>
      <c r="P362" s="78" t="str">
        <f>IF(AND($B362&lt;&gt;"",$H362&lt;&gt;"Completed",$H362&lt;&gt;"Cancelled"),COUNTIFS($B$2:$B362,"&lt;&gt;",$H$2:$H362,"&lt;&gt;Completed",$H$2:$H362,"&lt;&gt;Cancelled"),"")</f>
        <v/>
      </c>
      <c r="Q362" s="78" t="str">
        <f>IFERROR(INDEX($B$2:$B$1500,MATCH(ROWS($Q$2:Q362),$P$2:$P$1500,0)),"")</f>
        <v/>
      </c>
    </row>
    <row r="363" spans="1:17" ht="15" customHeight="1" x14ac:dyDescent="0.25">
      <c r="A363" s="77"/>
      <c r="B363" s="174" t="str">
        <f t="shared" si="15"/>
        <v/>
      </c>
      <c r="C363" s="79"/>
      <c r="D363" s="80"/>
      <c r="E363" s="79"/>
      <c r="F363" s="81"/>
      <c r="G363" s="77"/>
      <c r="H363" s="174" t="str">
        <f>IF($B363="","",IF(N($I363)&gt;=100,"Completed",IF(COUNTIF('Work report'!$V$2:$V$1500,$B363)=0,"Not started",IF(OR(LEFT(UPPER(TRIM($K363)),8)="BLOCKED:",LEFT(UPPER(TRIM($K363)),8)="WAITING:"),"Blocked",IF(N($I363)&gt;0,"In progress","Not started")))))</f>
        <v/>
      </c>
      <c r="I363" s="175" t="str">
        <f t="array" ref="I363">IF($B363="","",IFERROR(LOOKUP(2,1/('Work report'!$V$2:$V$1500=$B363),'Work report'!$J$2:$J$1500)*100,0))</f>
        <v/>
      </c>
      <c r="J363" s="176" t="str">
        <f t="array" ref="J363">IF($B363="","",IFERROR(LOOKUP(2,1/('Work report'!$V$2:$V$1500=$B363),'Work report'!$A$2:$A$1500),""))</f>
        <v/>
      </c>
      <c r="K363" s="177" t="str">
        <f t="array" ref="K363">IF($B363="","",IFERROR(LOOKUP(2,1/('Work report'!$V$2:$V$1500=$B363),'Work report'!$P$2:$P$1500),""))</f>
        <v/>
      </c>
      <c r="L363" s="178" t="str">
        <f>IF($B363="","",SUMIFS('Work report'!$G$2:$G$1500,'Work report'!$V$2:$V$1500,$B363))</f>
        <v/>
      </c>
      <c r="M363" s="176" t="str">
        <f t="shared" si="16"/>
        <v/>
      </c>
      <c r="N363" s="174" t="str">
        <f t="shared" ca="1" si="17"/>
        <v/>
      </c>
      <c r="O363" s="78">
        <v>362</v>
      </c>
      <c r="P363" s="78" t="str">
        <f>IF(AND($B363&lt;&gt;"",$H363&lt;&gt;"Completed",$H363&lt;&gt;"Cancelled"),COUNTIFS($B$2:$B363,"&lt;&gt;",$H$2:$H363,"&lt;&gt;Completed",$H$2:$H363,"&lt;&gt;Cancelled"),"")</f>
        <v/>
      </c>
      <c r="Q363" s="78" t="str">
        <f>IFERROR(INDEX($B$2:$B$1500,MATCH(ROWS($Q$2:Q363),$P$2:$P$1500,0)),"")</f>
        <v/>
      </c>
    </row>
    <row r="364" spans="1:17" ht="15" customHeight="1" x14ac:dyDescent="0.25">
      <c r="A364" s="77"/>
      <c r="B364" s="174" t="str">
        <f t="shared" si="15"/>
        <v/>
      </c>
      <c r="C364" s="79"/>
      <c r="D364" s="80"/>
      <c r="E364" s="79"/>
      <c r="F364" s="81"/>
      <c r="G364" s="77"/>
      <c r="H364" s="174" t="str">
        <f>IF($B364="","",IF(N($I364)&gt;=100,"Completed",IF(COUNTIF('Work report'!$V$2:$V$1500,$B364)=0,"Not started",IF(OR(LEFT(UPPER(TRIM($K364)),8)="BLOCKED:",LEFT(UPPER(TRIM($K364)),8)="WAITING:"),"Blocked",IF(N($I364)&gt;0,"In progress","Not started")))))</f>
        <v/>
      </c>
      <c r="I364" s="175" t="str">
        <f t="array" ref="I364">IF($B364="","",IFERROR(LOOKUP(2,1/('Work report'!$V$2:$V$1500=$B364),'Work report'!$J$2:$J$1500)*100,0))</f>
        <v/>
      </c>
      <c r="J364" s="176" t="str">
        <f t="array" ref="J364">IF($B364="","",IFERROR(LOOKUP(2,1/('Work report'!$V$2:$V$1500=$B364),'Work report'!$A$2:$A$1500),""))</f>
        <v/>
      </c>
      <c r="K364" s="177" t="str">
        <f t="array" ref="K364">IF($B364="","",IFERROR(LOOKUP(2,1/('Work report'!$V$2:$V$1500=$B364),'Work report'!$P$2:$P$1500),""))</f>
        <v/>
      </c>
      <c r="L364" s="178" t="str">
        <f>IF($B364="","",SUMIFS('Work report'!$G$2:$G$1500,'Work report'!$V$2:$V$1500,$B364))</f>
        <v/>
      </c>
      <c r="M364" s="176" t="str">
        <f t="shared" si="16"/>
        <v/>
      </c>
      <c r="N364" s="174" t="str">
        <f t="shared" ca="1" si="17"/>
        <v/>
      </c>
      <c r="O364" s="78">
        <v>363</v>
      </c>
      <c r="P364" s="78" t="str">
        <f>IF(AND($B364&lt;&gt;"",$H364&lt;&gt;"Completed",$H364&lt;&gt;"Cancelled"),COUNTIFS($B$2:$B364,"&lt;&gt;",$H$2:$H364,"&lt;&gt;Completed",$H$2:$H364,"&lt;&gt;Cancelled"),"")</f>
        <v/>
      </c>
      <c r="Q364" s="78" t="str">
        <f>IFERROR(INDEX($B$2:$B$1500,MATCH(ROWS($Q$2:Q364),$P$2:$P$1500,0)),"")</f>
        <v/>
      </c>
    </row>
    <row r="365" spans="1:17" ht="15" customHeight="1" x14ac:dyDescent="0.25">
      <c r="A365" s="77"/>
      <c r="B365" s="174" t="str">
        <f t="shared" si="15"/>
        <v/>
      </c>
      <c r="C365" s="79"/>
      <c r="D365" s="80"/>
      <c r="E365" s="79"/>
      <c r="F365" s="81"/>
      <c r="G365" s="77"/>
      <c r="H365" s="174" t="str">
        <f>IF($B365="","",IF(N($I365)&gt;=100,"Completed",IF(COUNTIF('Work report'!$V$2:$V$1500,$B365)=0,"Not started",IF(OR(LEFT(UPPER(TRIM($K365)),8)="BLOCKED:",LEFT(UPPER(TRIM($K365)),8)="WAITING:"),"Blocked",IF(N($I365)&gt;0,"In progress","Not started")))))</f>
        <v/>
      </c>
      <c r="I365" s="175" t="str">
        <f t="array" ref="I365">IF($B365="","",IFERROR(LOOKUP(2,1/('Work report'!$V$2:$V$1500=$B365),'Work report'!$J$2:$J$1500)*100,0))</f>
        <v/>
      </c>
      <c r="J365" s="176" t="str">
        <f t="array" ref="J365">IF($B365="","",IFERROR(LOOKUP(2,1/('Work report'!$V$2:$V$1500=$B365),'Work report'!$A$2:$A$1500),""))</f>
        <v/>
      </c>
      <c r="K365" s="177" t="str">
        <f t="array" ref="K365">IF($B365="","",IFERROR(LOOKUP(2,1/('Work report'!$V$2:$V$1500=$B365),'Work report'!$P$2:$P$1500),""))</f>
        <v/>
      </c>
      <c r="L365" s="178" t="str">
        <f>IF($B365="","",SUMIFS('Work report'!$G$2:$G$1500,'Work report'!$V$2:$V$1500,$B365))</f>
        <v/>
      </c>
      <c r="M365" s="176" t="str">
        <f t="shared" si="16"/>
        <v/>
      </c>
      <c r="N365" s="174" t="str">
        <f t="shared" ca="1" si="17"/>
        <v/>
      </c>
      <c r="O365" s="78">
        <v>364</v>
      </c>
      <c r="P365" s="78" t="str">
        <f>IF(AND($B365&lt;&gt;"",$H365&lt;&gt;"Completed",$H365&lt;&gt;"Cancelled"),COUNTIFS($B$2:$B365,"&lt;&gt;",$H$2:$H365,"&lt;&gt;Completed",$H$2:$H365,"&lt;&gt;Cancelled"),"")</f>
        <v/>
      </c>
      <c r="Q365" s="78" t="str">
        <f>IFERROR(INDEX($B$2:$B$1500,MATCH(ROWS($Q$2:Q365),$P$2:$P$1500,0)),"")</f>
        <v/>
      </c>
    </row>
    <row r="366" spans="1:17" ht="15" customHeight="1" x14ac:dyDescent="0.25">
      <c r="A366" s="77"/>
      <c r="B366" s="174" t="str">
        <f t="shared" si="15"/>
        <v/>
      </c>
      <c r="C366" s="79"/>
      <c r="D366" s="80"/>
      <c r="E366" s="79"/>
      <c r="F366" s="81"/>
      <c r="G366" s="77"/>
      <c r="H366" s="174" t="str">
        <f>IF($B366="","",IF(N($I366)&gt;=100,"Completed",IF(COUNTIF('Work report'!$V$2:$V$1500,$B366)=0,"Not started",IF(OR(LEFT(UPPER(TRIM($K366)),8)="BLOCKED:",LEFT(UPPER(TRIM($K366)),8)="WAITING:"),"Blocked",IF(N($I366)&gt;0,"In progress","Not started")))))</f>
        <v/>
      </c>
      <c r="I366" s="175" t="str">
        <f t="array" ref="I366">IF($B366="","",IFERROR(LOOKUP(2,1/('Work report'!$V$2:$V$1500=$B366),'Work report'!$J$2:$J$1500)*100,0))</f>
        <v/>
      </c>
      <c r="J366" s="176" t="str">
        <f t="array" ref="J366">IF($B366="","",IFERROR(LOOKUP(2,1/('Work report'!$V$2:$V$1500=$B366),'Work report'!$A$2:$A$1500),""))</f>
        <v/>
      </c>
      <c r="K366" s="177" t="str">
        <f t="array" ref="K366">IF($B366="","",IFERROR(LOOKUP(2,1/('Work report'!$V$2:$V$1500=$B366),'Work report'!$P$2:$P$1500),""))</f>
        <v/>
      </c>
      <c r="L366" s="178" t="str">
        <f>IF($B366="","",SUMIFS('Work report'!$G$2:$G$1500,'Work report'!$V$2:$V$1500,$B366))</f>
        <v/>
      </c>
      <c r="M366" s="176" t="str">
        <f t="shared" si="16"/>
        <v/>
      </c>
      <c r="N366" s="174" t="str">
        <f t="shared" ca="1" si="17"/>
        <v/>
      </c>
      <c r="O366" s="78">
        <v>365</v>
      </c>
      <c r="P366" s="78" t="str">
        <f>IF(AND($B366&lt;&gt;"",$H366&lt;&gt;"Completed",$H366&lt;&gt;"Cancelled"),COUNTIFS($B$2:$B366,"&lt;&gt;",$H$2:$H366,"&lt;&gt;Completed",$H$2:$H366,"&lt;&gt;Cancelled"),"")</f>
        <v/>
      </c>
      <c r="Q366" s="78" t="str">
        <f>IFERROR(INDEX($B$2:$B$1500,MATCH(ROWS($Q$2:Q366),$P$2:$P$1500,0)),"")</f>
        <v/>
      </c>
    </row>
    <row r="367" spans="1:17" ht="15" customHeight="1" x14ac:dyDescent="0.25">
      <c r="A367" s="77"/>
      <c r="B367" s="174" t="str">
        <f t="shared" si="15"/>
        <v/>
      </c>
      <c r="C367" s="79"/>
      <c r="D367" s="80"/>
      <c r="E367" s="79"/>
      <c r="F367" s="81"/>
      <c r="G367" s="77"/>
      <c r="H367" s="174" t="str">
        <f>IF($B367="","",IF(N($I367)&gt;=100,"Completed",IF(COUNTIF('Work report'!$V$2:$V$1500,$B367)=0,"Not started",IF(OR(LEFT(UPPER(TRIM($K367)),8)="BLOCKED:",LEFT(UPPER(TRIM($K367)),8)="WAITING:"),"Blocked",IF(N($I367)&gt;0,"In progress","Not started")))))</f>
        <v/>
      </c>
      <c r="I367" s="175" t="str">
        <f t="array" ref="I367">IF($B367="","",IFERROR(LOOKUP(2,1/('Work report'!$V$2:$V$1500=$B367),'Work report'!$J$2:$J$1500)*100,0))</f>
        <v/>
      </c>
      <c r="J367" s="176" t="str">
        <f t="array" ref="J367">IF($B367="","",IFERROR(LOOKUP(2,1/('Work report'!$V$2:$V$1500=$B367),'Work report'!$A$2:$A$1500),""))</f>
        <v/>
      </c>
      <c r="K367" s="177" t="str">
        <f t="array" ref="K367">IF($B367="","",IFERROR(LOOKUP(2,1/('Work report'!$V$2:$V$1500=$B367),'Work report'!$P$2:$P$1500),""))</f>
        <v/>
      </c>
      <c r="L367" s="178" t="str">
        <f>IF($B367="","",SUMIFS('Work report'!$G$2:$G$1500,'Work report'!$V$2:$V$1500,$B367))</f>
        <v/>
      </c>
      <c r="M367" s="176" t="str">
        <f t="shared" si="16"/>
        <v/>
      </c>
      <c r="N367" s="174" t="str">
        <f t="shared" ca="1" si="17"/>
        <v/>
      </c>
      <c r="O367" s="78">
        <v>366</v>
      </c>
      <c r="P367" s="78" t="str">
        <f>IF(AND($B367&lt;&gt;"",$H367&lt;&gt;"Completed",$H367&lt;&gt;"Cancelled"),COUNTIFS($B$2:$B367,"&lt;&gt;",$H$2:$H367,"&lt;&gt;Completed",$H$2:$H367,"&lt;&gt;Cancelled"),"")</f>
        <v/>
      </c>
      <c r="Q367" s="78" t="str">
        <f>IFERROR(INDEX($B$2:$B$1500,MATCH(ROWS($Q$2:Q367),$P$2:$P$1500,0)),"")</f>
        <v/>
      </c>
    </row>
    <row r="368" spans="1:17" ht="15" customHeight="1" x14ac:dyDescent="0.25">
      <c r="A368" s="77"/>
      <c r="B368" s="174" t="str">
        <f t="shared" si="15"/>
        <v/>
      </c>
      <c r="C368" s="79"/>
      <c r="D368" s="80"/>
      <c r="E368" s="79"/>
      <c r="F368" s="81"/>
      <c r="G368" s="77"/>
      <c r="H368" s="174" t="str">
        <f>IF($B368="","",IF(N($I368)&gt;=100,"Completed",IF(COUNTIF('Work report'!$V$2:$V$1500,$B368)=0,"Not started",IF(OR(LEFT(UPPER(TRIM($K368)),8)="BLOCKED:",LEFT(UPPER(TRIM($K368)),8)="WAITING:"),"Blocked",IF(N($I368)&gt;0,"In progress","Not started")))))</f>
        <v/>
      </c>
      <c r="I368" s="175" t="str">
        <f t="array" ref="I368">IF($B368="","",IFERROR(LOOKUP(2,1/('Work report'!$V$2:$V$1500=$B368),'Work report'!$J$2:$J$1500)*100,0))</f>
        <v/>
      </c>
      <c r="J368" s="176" t="str">
        <f t="array" ref="J368">IF($B368="","",IFERROR(LOOKUP(2,1/('Work report'!$V$2:$V$1500=$B368),'Work report'!$A$2:$A$1500),""))</f>
        <v/>
      </c>
      <c r="K368" s="177" t="str">
        <f t="array" ref="K368">IF($B368="","",IFERROR(LOOKUP(2,1/('Work report'!$V$2:$V$1500=$B368),'Work report'!$P$2:$P$1500),""))</f>
        <v/>
      </c>
      <c r="L368" s="178" t="str">
        <f>IF($B368="","",SUMIFS('Work report'!$G$2:$G$1500,'Work report'!$V$2:$V$1500,$B368))</f>
        <v/>
      </c>
      <c r="M368" s="176" t="str">
        <f t="shared" si="16"/>
        <v/>
      </c>
      <c r="N368" s="174" t="str">
        <f t="shared" ca="1" si="17"/>
        <v/>
      </c>
      <c r="O368" s="78">
        <v>367</v>
      </c>
      <c r="P368" s="78" t="str">
        <f>IF(AND($B368&lt;&gt;"",$H368&lt;&gt;"Completed",$H368&lt;&gt;"Cancelled"),COUNTIFS($B$2:$B368,"&lt;&gt;",$H$2:$H368,"&lt;&gt;Completed",$H$2:$H368,"&lt;&gt;Cancelled"),"")</f>
        <v/>
      </c>
      <c r="Q368" s="78" t="str">
        <f>IFERROR(INDEX($B$2:$B$1500,MATCH(ROWS($Q$2:Q368),$P$2:$P$1500,0)),"")</f>
        <v/>
      </c>
    </row>
    <row r="369" spans="1:17" ht="15" customHeight="1" x14ac:dyDescent="0.25">
      <c r="A369" s="77"/>
      <c r="B369" s="174" t="str">
        <f t="shared" si="15"/>
        <v/>
      </c>
      <c r="C369" s="79"/>
      <c r="D369" s="80"/>
      <c r="E369" s="79"/>
      <c r="F369" s="81"/>
      <c r="G369" s="77"/>
      <c r="H369" s="174" t="str">
        <f>IF($B369="","",IF(N($I369)&gt;=100,"Completed",IF(COUNTIF('Work report'!$V$2:$V$1500,$B369)=0,"Not started",IF(OR(LEFT(UPPER(TRIM($K369)),8)="BLOCKED:",LEFT(UPPER(TRIM($K369)),8)="WAITING:"),"Blocked",IF(N($I369)&gt;0,"In progress","Not started")))))</f>
        <v/>
      </c>
      <c r="I369" s="175" t="str">
        <f t="array" ref="I369">IF($B369="","",IFERROR(LOOKUP(2,1/('Work report'!$V$2:$V$1500=$B369),'Work report'!$J$2:$J$1500)*100,0))</f>
        <v/>
      </c>
      <c r="J369" s="176" t="str">
        <f t="array" ref="J369">IF($B369="","",IFERROR(LOOKUP(2,1/('Work report'!$V$2:$V$1500=$B369),'Work report'!$A$2:$A$1500),""))</f>
        <v/>
      </c>
      <c r="K369" s="177" t="str">
        <f t="array" ref="K369">IF($B369="","",IFERROR(LOOKUP(2,1/('Work report'!$V$2:$V$1500=$B369),'Work report'!$P$2:$P$1500),""))</f>
        <v/>
      </c>
      <c r="L369" s="178" t="str">
        <f>IF($B369="","",SUMIFS('Work report'!$G$2:$G$1500,'Work report'!$V$2:$V$1500,$B369))</f>
        <v/>
      </c>
      <c r="M369" s="176" t="str">
        <f t="shared" si="16"/>
        <v/>
      </c>
      <c r="N369" s="174" t="str">
        <f t="shared" ca="1" si="17"/>
        <v/>
      </c>
      <c r="O369" s="78">
        <v>368</v>
      </c>
      <c r="P369" s="78" t="str">
        <f>IF(AND($B369&lt;&gt;"",$H369&lt;&gt;"Completed",$H369&lt;&gt;"Cancelled"),COUNTIFS($B$2:$B369,"&lt;&gt;",$H$2:$H369,"&lt;&gt;Completed",$H$2:$H369,"&lt;&gt;Cancelled"),"")</f>
        <v/>
      </c>
      <c r="Q369" s="78" t="str">
        <f>IFERROR(INDEX($B$2:$B$1500,MATCH(ROWS($Q$2:Q369),$P$2:$P$1500,0)),"")</f>
        <v/>
      </c>
    </row>
    <row r="370" spans="1:17" ht="15" customHeight="1" x14ac:dyDescent="0.25">
      <c r="A370" s="77"/>
      <c r="B370" s="174" t="str">
        <f t="shared" si="15"/>
        <v/>
      </c>
      <c r="C370" s="79"/>
      <c r="D370" s="80"/>
      <c r="E370" s="79"/>
      <c r="F370" s="81"/>
      <c r="G370" s="77"/>
      <c r="H370" s="174" t="str">
        <f>IF($B370="","",IF(N($I370)&gt;=100,"Completed",IF(COUNTIF('Work report'!$V$2:$V$1500,$B370)=0,"Not started",IF(OR(LEFT(UPPER(TRIM($K370)),8)="BLOCKED:",LEFT(UPPER(TRIM($K370)),8)="WAITING:"),"Blocked",IF(N($I370)&gt;0,"In progress","Not started")))))</f>
        <v/>
      </c>
      <c r="I370" s="175" t="str">
        <f t="array" ref="I370">IF($B370="","",IFERROR(LOOKUP(2,1/('Work report'!$V$2:$V$1500=$B370),'Work report'!$J$2:$J$1500)*100,0))</f>
        <v/>
      </c>
      <c r="J370" s="176" t="str">
        <f t="array" ref="J370">IF($B370="","",IFERROR(LOOKUP(2,1/('Work report'!$V$2:$V$1500=$B370),'Work report'!$A$2:$A$1500),""))</f>
        <v/>
      </c>
      <c r="K370" s="177" t="str">
        <f t="array" ref="K370">IF($B370="","",IFERROR(LOOKUP(2,1/('Work report'!$V$2:$V$1500=$B370),'Work report'!$P$2:$P$1500),""))</f>
        <v/>
      </c>
      <c r="L370" s="178" t="str">
        <f>IF($B370="","",SUMIFS('Work report'!$G$2:$G$1500,'Work report'!$V$2:$V$1500,$B370))</f>
        <v/>
      </c>
      <c r="M370" s="176" t="str">
        <f t="shared" si="16"/>
        <v/>
      </c>
      <c r="N370" s="174" t="str">
        <f t="shared" ca="1" si="17"/>
        <v/>
      </c>
      <c r="O370" s="78">
        <v>369</v>
      </c>
      <c r="P370" s="78" t="str">
        <f>IF(AND($B370&lt;&gt;"",$H370&lt;&gt;"Completed",$H370&lt;&gt;"Cancelled"),COUNTIFS($B$2:$B370,"&lt;&gt;",$H$2:$H370,"&lt;&gt;Completed",$H$2:$H370,"&lt;&gt;Cancelled"),"")</f>
        <v/>
      </c>
      <c r="Q370" s="78" t="str">
        <f>IFERROR(INDEX($B$2:$B$1500,MATCH(ROWS($Q$2:Q370),$P$2:$P$1500,0)),"")</f>
        <v/>
      </c>
    </row>
    <row r="371" spans="1:17" ht="15" customHeight="1" x14ac:dyDescent="0.25">
      <c r="A371" s="77"/>
      <c r="B371" s="174" t="str">
        <f t="shared" si="15"/>
        <v/>
      </c>
      <c r="C371" s="79"/>
      <c r="D371" s="80"/>
      <c r="E371" s="79"/>
      <c r="F371" s="81"/>
      <c r="G371" s="77"/>
      <c r="H371" s="174" t="str">
        <f>IF($B371="","",IF(N($I371)&gt;=100,"Completed",IF(COUNTIF('Work report'!$V$2:$V$1500,$B371)=0,"Not started",IF(OR(LEFT(UPPER(TRIM($K371)),8)="BLOCKED:",LEFT(UPPER(TRIM($K371)),8)="WAITING:"),"Blocked",IF(N($I371)&gt;0,"In progress","Not started")))))</f>
        <v/>
      </c>
      <c r="I371" s="175" t="str">
        <f t="array" ref="I371">IF($B371="","",IFERROR(LOOKUP(2,1/('Work report'!$V$2:$V$1500=$B371),'Work report'!$J$2:$J$1500)*100,0))</f>
        <v/>
      </c>
      <c r="J371" s="176" t="str">
        <f t="array" ref="J371">IF($B371="","",IFERROR(LOOKUP(2,1/('Work report'!$V$2:$V$1500=$B371),'Work report'!$A$2:$A$1500),""))</f>
        <v/>
      </c>
      <c r="K371" s="177" t="str">
        <f t="array" ref="K371">IF($B371="","",IFERROR(LOOKUP(2,1/('Work report'!$V$2:$V$1500=$B371),'Work report'!$P$2:$P$1500),""))</f>
        <v/>
      </c>
      <c r="L371" s="178" t="str">
        <f>IF($B371="","",SUMIFS('Work report'!$G$2:$G$1500,'Work report'!$V$2:$V$1500,$B371))</f>
        <v/>
      </c>
      <c r="M371" s="176" t="str">
        <f t="shared" si="16"/>
        <v/>
      </c>
      <c r="N371" s="174" t="str">
        <f t="shared" ca="1" si="17"/>
        <v/>
      </c>
      <c r="O371" s="78">
        <v>370</v>
      </c>
      <c r="P371" s="78" t="str">
        <f>IF(AND($B371&lt;&gt;"",$H371&lt;&gt;"Completed",$H371&lt;&gt;"Cancelled"),COUNTIFS($B$2:$B371,"&lt;&gt;",$H$2:$H371,"&lt;&gt;Completed",$H$2:$H371,"&lt;&gt;Cancelled"),"")</f>
        <v/>
      </c>
      <c r="Q371" s="78" t="str">
        <f>IFERROR(INDEX($B$2:$B$1500,MATCH(ROWS($Q$2:Q371),$P$2:$P$1500,0)),"")</f>
        <v/>
      </c>
    </row>
    <row r="372" spans="1:17" ht="15" customHeight="1" x14ac:dyDescent="0.25">
      <c r="A372" s="77"/>
      <c r="B372" s="174" t="str">
        <f t="shared" si="15"/>
        <v/>
      </c>
      <c r="C372" s="79"/>
      <c r="D372" s="80"/>
      <c r="E372" s="79"/>
      <c r="F372" s="81"/>
      <c r="G372" s="77"/>
      <c r="H372" s="174" t="str">
        <f>IF($B372="","",IF(N($I372)&gt;=100,"Completed",IF(COUNTIF('Work report'!$V$2:$V$1500,$B372)=0,"Not started",IF(OR(LEFT(UPPER(TRIM($K372)),8)="BLOCKED:",LEFT(UPPER(TRIM($K372)),8)="WAITING:"),"Blocked",IF(N($I372)&gt;0,"In progress","Not started")))))</f>
        <v/>
      </c>
      <c r="I372" s="175" t="str">
        <f t="array" ref="I372">IF($B372="","",IFERROR(LOOKUP(2,1/('Work report'!$V$2:$V$1500=$B372),'Work report'!$J$2:$J$1500)*100,0))</f>
        <v/>
      </c>
      <c r="J372" s="176" t="str">
        <f t="array" ref="J372">IF($B372="","",IFERROR(LOOKUP(2,1/('Work report'!$V$2:$V$1500=$B372),'Work report'!$A$2:$A$1500),""))</f>
        <v/>
      </c>
      <c r="K372" s="177" t="str">
        <f t="array" ref="K372">IF($B372="","",IFERROR(LOOKUP(2,1/('Work report'!$V$2:$V$1500=$B372),'Work report'!$P$2:$P$1500),""))</f>
        <v/>
      </c>
      <c r="L372" s="178" t="str">
        <f>IF($B372="","",SUMIFS('Work report'!$G$2:$G$1500,'Work report'!$V$2:$V$1500,$B372))</f>
        <v/>
      </c>
      <c r="M372" s="176" t="str">
        <f t="shared" si="16"/>
        <v/>
      </c>
      <c r="N372" s="174" t="str">
        <f t="shared" ca="1" si="17"/>
        <v/>
      </c>
      <c r="O372" s="78">
        <v>371</v>
      </c>
      <c r="P372" s="78" t="str">
        <f>IF(AND($B372&lt;&gt;"",$H372&lt;&gt;"Completed",$H372&lt;&gt;"Cancelled"),COUNTIFS($B$2:$B372,"&lt;&gt;",$H$2:$H372,"&lt;&gt;Completed",$H$2:$H372,"&lt;&gt;Cancelled"),"")</f>
        <v/>
      </c>
      <c r="Q372" s="78" t="str">
        <f>IFERROR(INDEX($B$2:$B$1500,MATCH(ROWS($Q$2:Q372),$P$2:$P$1500,0)),"")</f>
        <v/>
      </c>
    </row>
    <row r="373" spans="1:17" ht="15" customHeight="1" x14ac:dyDescent="0.25">
      <c r="A373" s="77"/>
      <c r="B373" s="174" t="str">
        <f t="shared" si="15"/>
        <v/>
      </c>
      <c r="C373" s="79"/>
      <c r="D373" s="80"/>
      <c r="E373" s="79"/>
      <c r="F373" s="81"/>
      <c r="G373" s="77"/>
      <c r="H373" s="174" t="str">
        <f>IF($B373="","",IF(N($I373)&gt;=100,"Completed",IF(COUNTIF('Work report'!$V$2:$V$1500,$B373)=0,"Not started",IF(OR(LEFT(UPPER(TRIM($K373)),8)="BLOCKED:",LEFT(UPPER(TRIM($K373)),8)="WAITING:"),"Blocked",IF(N($I373)&gt;0,"In progress","Not started")))))</f>
        <v/>
      </c>
      <c r="I373" s="175" t="str">
        <f t="array" ref="I373">IF($B373="","",IFERROR(LOOKUP(2,1/('Work report'!$V$2:$V$1500=$B373),'Work report'!$J$2:$J$1500)*100,0))</f>
        <v/>
      </c>
      <c r="J373" s="176" t="str">
        <f t="array" ref="J373">IF($B373="","",IFERROR(LOOKUP(2,1/('Work report'!$V$2:$V$1500=$B373),'Work report'!$A$2:$A$1500),""))</f>
        <v/>
      </c>
      <c r="K373" s="177" t="str">
        <f t="array" ref="K373">IF($B373="","",IFERROR(LOOKUP(2,1/('Work report'!$V$2:$V$1500=$B373),'Work report'!$P$2:$P$1500),""))</f>
        <v/>
      </c>
      <c r="L373" s="178" t="str">
        <f>IF($B373="","",SUMIFS('Work report'!$G$2:$G$1500,'Work report'!$V$2:$V$1500,$B373))</f>
        <v/>
      </c>
      <c r="M373" s="176" t="str">
        <f t="shared" si="16"/>
        <v/>
      </c>
      <c r="N373" s="174" t="str">
        <f t="shared" ca="1" si="17"/>
        <v/>
      </c>
      <c r="O373" s="78">
        <v>372</v>
      </c>
      <c r="P373" s="78" t="str">
        <f>IF(AND($B373&lt;&gt;"",$H373&lt;&gt;"Completed",$H373&lt;&gt;"Cancelled"),COUNTIFS($B$2:$B373,"&lt;&gt;",$H$2:$H373,"&lt;&gt;Completed",$H$2:$H373,"&lt;&gt;Cancelled"),"")</f>
        <v/>
      </c>
      <c r="Q373" s="78" t="str">
        <f>IFERROR(INDEX($B$2:$B$1500,MATCH(ROWS($Q$2:Q373),$P$2:$P$1500,0)),"")</f>
        <v/>
      </c>
    </row>
    <row r="374" spans="1:17" ht="15" customHeight="1" x14ac:dyDescent="0.25">
      <c r="A374" s="77"/>
      <c r="B374" s="174" t="str">
        <f t="shared" si="15"/>
        <v/>
      </c>
      <c r="C374" s="79"/>
      <c r="D374" s="80"/>
      <c r="E374" s="79"/>
      <c r="F374" s="81"/>
      <c r="G374" s="77"/>
      <c r="H374" s="174" t="str">
        <f>IF($B374="","",IF(N($I374)&gt;=100,"Completed",IF(COUNTIF('Work report'!$V$2:$V$1500,$B374)=0,"Not started",IF(OR(LEFT(UPPER(TRIM($K374)),8)="BLOCKED:",LEFT(UPPER(TRIM($K374)),8)="WAITING:"),"Blocked",IF(N($I374)&gt;0,"In progress","Not started")))))</f>
        <v/>
      </c>
      <c r="I374" s="175" t="str">
        <f t="array" ref="I374">IF($B374="","",IFERROR(LOOKUP(2,1/('Work report'!$V$2:$V$1500=$B374),'Work report'!$J$2:$J$1500)*100,0))</f>
        <v/>
      </c>
      <c r="J374" s="176" t="str">
        <f t="array" ref="J374">IF($B374="","",IFERROR(LOOKUP(2,1/('Work report'!$V$2:$V$1500=$B374),'Work report'!$A$2:$A$1500),""))</f>
        <v/>
      </c>
      <c r="K374" s="177" t="str">
        <f t="array" ref="K374">IF($B374="","",IFERROR(LOOKUP(2,1/('Work report'!$V$2:$V$1500=$B374),'Work report'!$P$2:$P$1500),""))</f>
        <v/>
      </c>
      <c r="L374" s="178" t="str">
        <f>IF($B374="","",SUMIFS('Work report'!$G$2:$G$1500,'Work report'!$V$2:$V$1500,$B374))</f>
        <v/>
      </c>
      <c r="M374" s="176" t="str">
        <f t="shared" si="16"/>
        <v/>
      </c>
      <c r="N374" s="174" t="str">
        <f t="shared" ca="1" si="17"/>
        <v/>
      </c>
      <c r="O374" s="78">
        <v>373</v>
      </c>
      <c r="P374" s="78" t="str">
        <f>IF(AND($B374&lt;&gt;"",$H374&lt;&gt;"Completed",$H374&lt;&gt;"Cancelled"),COUNTIFS($B$2:$B374,"&lt;&gt;",$H$2:$H374,"&lt;&gt;Completed",$H$2:$H374,"&lt;&gt;Cancelled"),"")</f>
        <v/>
      </c>
      <c r="Q374" s="78" t="str">
        <f>IFERROR(INDEX($B$2:$B$1500,MATCH(ROWS($Q$2:Q374),$P$2:$P$1500,0)),"")</f>
        <v/>
      </c>
    </row>
    <row r="375" spans="1:17" ht="15" customHeight="1" x14ac:dyDescent="0.25">
      <c r="A375" s="77"/>
      <c r="B375" s="174" t="str">
        <f t="shared" si="15"/>
        <v/>
      </c>
      <c r="C375" s="79"/>
      <c r="D375" s="80"/>
      <c r="E375" s="79"/>
      <c r="F375" s="81"/>
      <c r="G375" s="77"/>
      <c r="H375" s="174" t="str">
        <f>IF($B375="","",IF(N($I375)&gt;=100,"Completed",IF(COUNTIF('Work report'!$V$2:$V$1500,$B375)=0,"Not started",IF(OR(LEFT(UPPER(TRIM($K375)),8)="BLOCKED:",LEFT(UPPER(TRIM($K375)),8)="WAITING:"),"Blocked",IF(N($I375)&gt;0,"In progress","Not started")))))</f>
        <v/>
      </c>
      <c r="I375" s="175" t="str">
        <f t="array" ref="I375">IF($B375="","",IFERROR(LOOKUP(2,1/('Work report'!$V$2:$V$1500=$B375),'Work report'!$J$2:$J$1500)*100,0))</f>
        <v/>
      </c>
      <c r="J375" s="176" t="str">
        <f t="array" ref="J375">IF($B375="","",IFERROR(LOOKUP(2,1/('Work report'!$V$2:$V$1500=$B375),'Work report'!$A$2:$A$1500),""))</f>
        <v/>
      </c>
      <c r="K375" s="177" t="str">
        <f t="array" ref="K375">IF($B375="","",IFERROR(LOOKUP(2,1/('Work report'!$V$2:$V$1500=$B375),'Work report'!$P$2:$P$1500),""))</f>
        <v/>
      </c>
      <c r="L375" s="178" t="str">
        <f>IF($B375="","",SUMIFS('Work report'!$G$2:$G$1500,'Work report'!$V$2:$V$1500,$B375))</f>
        <v/>
      </c>
      <c r="M375" s="176" t="str">
        <f t="shared" si="16"/>
        <v/>
      </c>
      <c r="N375" s="174" t="str">
        <f t="shared" ca="1" si="17"/>
        <v/>
      </c>
      <c r="O375" s="78">
        <v>374</v>
      </c>
      <c r="P375" s="78" t="str">
        <f>IF(AND($B375&lt;&gt;"",$H375&lt;&gt;"Completed",$H375&lt;&gt;"Cancelled"),COUNTIFS($B$2:$B375,"&lt;&gt;",$H$2:$H375,"&lt;&gt;Completed",$H$2:$H375,"&lt;&gt;Cancelled"),"")</f>
        <v/>
      </c>
      <c r="Q375" s="78" t="str">
        <f>IFERROR(INDEX($B$2:$B$1500,MATCH(ROWS($Q$2:Q375),$P$2:$P$1500,0)),"")</f>
        <v/>
      </c>
    </row>
    <row r="376" spans="1:17" ht="15" customHeight="1" x14ac:dyDescent="0.25">
      <c r="A376" s="77"/>
      <c r="B376" s="174" t="str">
        <f t="shared" si="15"/>
        <v/>
      </c>
      <c r="C376" s="79"/>
      <c r="D376" s="80"/>
      <c r="E376" s="79"/>
      <c r="F376" s="81"/>
      <c r="G376" s="77"/>
      <c r="H376" s="174" t="str">
        <f>IF($B376="","",IF(N($I376)&gt;=100,"Completed",IF(COUNTIF('Work report'!$V$2:$V$1500,$B376)=0,"Not started",IF(OR(LEFT(UPPER(TRIM($K376)),8)="BLOCKED:",LEFT(UPPER(TRIM($K376)),8)="WAITING:"),"Blocked",IF(N($I376)&gt;0,"In progress","Not started")))))</f>
        <v/>
      </c>
      <c r="I376" s="175" t="str">
        <f t="array" ref="I376">IF($B376="","",IFERROR(LOOKUP(2,1/('Work report'!$V$2:$V$1500=$B376),'Work report'!$J$2:$J$1500)*100,0))</f>
        <v/>
      </c>
      <c r="J376" s="176" t="str">
        <f t="array" ref="J376">IF($B376="","",IFERROR(LOOKUP(2,1/('Work report'!$V$2:$V$1500=$B376),'Work report'!$A$2:$A$1500),""))</f>
        <v/>
      </c>
      <c r="K376" s="177" t="str">
        <f t="array" ref="K376">IF($B376="","",IFERROR(LOOKUP(2,1/('Work report'!$V$2:$V$1500=$B376),'Work report'!$P$2:$P$1500),""))</f>
        <v/>
      </c>
      <c r="L376" s="178" t="str">
        <f>IF($B376="","",SUMIFS('Work report'!$G$2:$G$1500,'Work report'!$V$2:$V$1500,$B376))</f>
        <v/>
      </c>
      <c r="M376" s="176" t="str">
        <f t="shared" si="16"/>
        <v/>
      </c>
      <c r="N376" s="174" t="str">
        <f t="shared" ca="1" si="17"/>
        <v/>
      </c>
      <c r="O376" s="78">
        <v>375</v>
      </c>
      <c r="P376" s="78" t="str">
        <f>IF(AND($B376&lt;&gt;"",$H376&lt;&gt;"Completed",$H376&lt;&gt;"Cancelled"),COUNTIFS($B$2:$B376,"&lt;&gt;",$H$2:$H376,"&lt;&gt;Completed",$H$2:$H376,"&lt;&gt;Cancelled"),"")</f>
        <v/>
      </c>
      <c r="Q376" s="78" t="str">
        <f>IFERROR(INDEX($B$2:$B$1500,MATCH(ROWS($Q$2:Q376),$P$2:$P$1500,0)),"")</f>
        <v/>
      </c>
    </row>
    <row r="377" spans="1:17" ht="15" customHeight="1" x14ac:dyDescent="0.25">
      <c r="A377" s="77"/>
      <c r="B377" s="174" t="str">
        <f t="shared" si="15"/>
        <v/>
      </c>
      <c r="C377" s="79"/>
      <c r="D377" s="80"/>
      <c r="E377" s="79"/>
      <c r="F377" s="81"/>
      <c r="G377" s="77"/>
      <c r="H377" s="174" t="str">
        <f>IF($B377="","",IF(N($I377)&gt;=100,"Completed",IF(COUNTIF('Work report'!$V$2:$V$1500,$B377)=0,"Not started",IF(OR(LEFT(UPPER(TRIM($K377)),8)="BLOCKED:",LEFT(UPPER(TRIM($K377)),8)="WAITING:"),"Blocked",IF(N($I377)&gt;0,"In progress","Not started")))))</f>
        <v/>
      </c>
      <c r="I377" s="175" t="str">
        <f t="array" ref="I377">IF($B377="","",IFERROR(LOOKUP(2,1/('Work report'!$V$2:$V$1500=$B377),'Work report'!$J$2:$J$1500)*100,0))</f>
        <v/>
      </c>
      <c r="J377" s="176" t="str">
        <f t="array" ref="J377">IF($B377="","",IFERROR(LOOKUP(2,1/('Work report'!$V$2:$V$1500=$B377),'Work report'!$A$2:$A$1500),""))</f>
        <v/>
      </c>
      <c r="K377" s="177" t="str">
        <f t="array" ref="K377">IF($B377="","",IFERROR(LOOKUP(2,1/('Work report'!$V$2:$V$1500=$B377),'Work report'!$P$2:$P$1500),""))</f>
        <v/>
      </c>
      <c r="L377" s="178" t="str">
        <f>IF($B377="","",SUMIFS('Work report'!$G$2:$G$1500,'Work report'!$V$2:$V$1500,$B377))</f>
        <v/>
      </c>
      <c r="M377" s="176" t="str">
        <f t="shared" si="16"/>
        <v/>
      </c>
      <c r="N377" s="174" t="str">
        <f t="shared" ca="1" si="17"/>
        <v/>
      </c>
      <c r="O377" s="78">
        <v>376</v>
      </c>
      <c r="P377" s="78" t="str">
        <f>IF(AND($B377&lt;&gt;"",$H377&lt;&gt;"Completed",$H377&lt;&gt;"Cancelled"),COUNTIFS($B$2:$B377,"&lt;&gt;",$H$2:$H377,"&lt;&gt;Completed",$H$2:$H377,"&lt;&gt;Cancelled"),"")</f>
        <v/>
      </c>
      <c r="Q377" s="78" t="str">
        <f>IFERROR(INDEX($B$2:$B$1500,MATCH(ROWS($Q$2:Q377),$P$2:$P$1500,0)),"")</f>
        <v/>
      </c>
    </row>
    <row r="378" spans="1:17" ht="15" customHeight="1" x14ac:dyDescent="0.25">
      <c r="A378" s="77"/>
      <c r="B378" s="174" t="str">
        <f t="shared" si="15"/>
        <v/>
      </c>
      <c r="C378" s="79"/>
      <c r="D378" s="80"/>
      <c r="E378" s="79"/>
      <c r="F378" s="81"/>
      <c r="G378" s="77"/>
      <c r="H378" s="174" t="str">
        <f>IF($B378="","",IF(N($I378)&gt;=100,"Completed",IF(COUNTIF('Work report'!$V$2:$V$1500,$B378)=0,"Not started",IF(OR(LEFT(UPPER(TRIM($K378)),8)="BLOCKED:",LEFT(UPPER(TRIM($K378)),8)="WAITING:"),"Blocked",IF(N($I378)&gt;0,"In progress","Not started")))))</f>
        <v/>
      </c>
      <c r="I378" s="175" t="str">
        <f t="array" ref="I378">IF($B378="","",IFERROR(LOOKUP(2,1/('Work report'!$V$2:$V$1500=$B378),'Work report'!$J$2:$J$1500)*100,0))</f>
        <v/>
      </c>
      <c r="J378" s="176" t="str">
        <f t="array" ref="J378">IF($B378="","",IFERROR(LOOKUP(2,1/('Work report'!$V$2:$V$1500=$B378),'Work report'!$A$2:$A$1500),""))</f>
        <v/>
      </c>
      <c r="K378" s="177" t="str">
        <f t="array" ref="K378">IF($B378="","",IFERROR(LOOKUP(2,1/('Work report'!$V$2:$V$1500=$B378),'Work report'!$P$2:$P$1500),""))</f>
        <v/>
      </c>
      <c r="L378" s="178" t="str">
        <f>IF($B378="","",SUMIFS('Work report'!$G$2:$G$1500,'Work report'!$V$2:$V$1500,$B378))</f>
        <v/>
      </c>
      <c r="M378" s="176" t="str">
        <f t="shared" si="16"/>
        <v/>
      </c>
      <c r="N378" s="174" t="str">
        <f t="shared" ca="1" si="17"/>
        <v/>
      </c>
      <c r="O378" s="78">
        <v>377</v>
      </c>
      <c r="P378" s="78" t="str">
        <f>IF(AND($B378&lt;&gt;"",$H378&lt;&gt;"Completed",$H378&lt;&gt;"Cancelled"),COUNTIFS($B$2:$B378,"&lt;&gt;",$H$2:$H378,"&lt;&gt;Completed",$H$2:$H378,"&lt;&gt;Cancelled"),"")</f>
        <v/>
      </c>
      <c r="Q378" s="78" t="str">
        <f>IFERROR(INDEX($B$2:$B$1500,MATCH(ROWS($Q$2:Q378),$P$2:$P$1500,0)),"")</f>
        <v/>
      </c>
    </row>
    <row r="379" spans="1:17" ht="15" customHeight="1" x14ac:dyDescent="0.25">
      <c r="A379" s="77"/>
      <c r="B379" s="174" t="str">
        <f t="shared" si="15"/>
        <v/>
      </c>
      <c r="C379" s="79"/>
      <c r="D379" s="80"/>
      <c r="E379" s="79"/>
      <c r="F379" s="81"/>
      <c r="G379" s="77"/>
      <c r="H379" s="174" t="str">
        <f>IF($B379="","",IF(N($I379)&gt;=100,"Completed",IF(COUNTIF('Work report'!$V$2:$V$1500,$B379)=0,"Not started",IF(OR(LEFT(UPPER(TRIM($K379)),8)="BLOCKED:",LEFT(UPPER(TRIM($K379)),8)="WAITING:"),"Blocked",IF(N($I379)&gt;0,"In progress","Not started")))))</f>
        <v/>
      </c>
      <c r="I379" s="175" t="str">
        <f t="array" ref="I379">IF($B379="","",IFERROR(LOOKUP(2,1/('Work report'!$V$2:$V$1500=$B379),'Work report'!$J$2:$J$1500)*100,0))</f>
        <v/>
      </c>
      <c r="J379" s="176" t="str">
        <f t="array" ref="J379">IF($B379="","",IFERROR(LOOKUP(2,1/('Work report'!$V$2:$V$1500=$B379),'Work report'!$A$2:$A$1500),""))</f>
        <v/>
      </c>
      <c r="K379" s="177" t="str">
        <f t="array" ref="K379">IF($B379="","",IFERROR(LOOKUP(2,1/('Work report'!$V$2:$V$1500=$B379),'Work report'!$P$2:$P$1500),""))</f>
        <v/>
      </c>
      <c r="L379" s="178" t="str">
        <f>IF($B379="","",SUMIFS('Work report'!$G$2:$G$1500,'Work report'!$V$2:$V$1500,$B379))</f>
        <v/>
      </c>
      <c r="M379" s="176" t="str">
        <f t="shared" si="16"/>
        <v/>
      </c>
      <c r="N379" s="174" t="str">
        <f t="shared" ca="1" si="17"/>
        <v/>
      </c>
      <c r="O379" s="78">
        <v>378</v>
      </c>
      <c r="P379" s="78" t="str">
        <f>IF(AND($B379&lt;&gt;"",$H379&lt;&gt;"Completed",$H379&lt;&gt;"Cancelled"),COUNTIFS($B$2:$B379,"&lt;&gt;",$H$2:$H379,"&lt;&gt;Completed",$H$2:$H379,"&lt;&gt;Cancelled"),"")</f>
        <v/>
      </c>
      <c r="Q379" s="78" t="str">
        <f>IFERROR(INDEX($B$2:$B$1500,MATCH(ROWS($Q$2:Q379),$P$2:$P$1500,0)),"")</f>
        <v/>
      </c>
    </row>
    <row r="380" spans="1:17" ht="15" customHeight="1" x14ac:dyDescent="0.25">
      <c r="A380" s="77"/>
      <c r="B380" s="174" t="str">
        <f t="shared" si="15"/>
        <v/>
      </c>
      <c r="C380" s="79"/>
      <c r="D380" s="80"/>
      <c r="E380" s="79"/>
      <c r="F380" s="81"/>
      <c r="G380" s="77"/>
      <c r="H380" s="174" t="str">
        <f>IF($B380="","",IF(N($I380)&gt;=100,"Completed",IF(COUNTIF('Work report'!$V$2:$V$1500,$B380)=0,"Not started",IF(OR(LEFT(UPPER(TRIM($K380)),8)="BLOCKED:",LEFT(UPPER(TRIM($K380)),8)="WAITING:"),"Blocked",IF(N($I380)&gt;0,"In progress","Not started")))))</f>
        <v/>
      </c>
      <c r="I380" s="175" t="str">
        <f t="array" ref="I380">IF($B380="","",IFERROR(LOOKUP(2,1/('Work report'!$V$2:$V$1500=$B380),'Work report'!$J$2:$J$1500)*100,0))</f>
        <v/>
      </c>
      <c r="J380" s="176" t="str">
        <f t="array" ref="J380">IF($B380="","",IFERROR(LOOKUP(2,1/('Work report'!$V$2:$V$1500=$B380),'Work report'!$A$2:$A$1500),""))</f>
        <v/>
      </c>
      <c r="K380" s="177" t="str">
        <f t="array" ref="K380">IF($B380="","",IFERROR(LOOKUP(2,1/('Work report'!$V$2:$V$1500=$B380),'Work report'!$P$2:$P$1500),""))</f>
        <v/>
      </c>
      <c r="L380" s="178" t="str">
        <f>IF($B380="","",SUMIFS('Work report'!$G$2:$G$1500,'Work report'!$V$2:$V$1500,$B380))</f>
        <v/>
      </c>
      <c r="M380" s="176" t="str">
        <f t="shared" si="16"/>
        <v/>
      </c>
      <c r="N380" s="174" t="str">
        <f t="shared" ca="1" si="17"/>
        <v/>
      </c>
      <c r="O380" s="78">
        <v>379</v>
      </c>
      <c r="P380" s="78" t="str">
        <f>IF(AND($B380&lt;&gt;"",$H380&lt;&gt;"Completed",$H380&lt;&gt;"Cancelled"),COUNTIFS($B$2:$B380,"&lt;&gt;",$H$2:$H380,"&lt;&gt;Completed",$H$2:$H380,"&lt;&gt;Cancelled"),"")</f>
        <v/>
      </c>
      <c r="Q380" s="78" t="str">
        <f>IFERROR(INDEX($B$2:$B$1500,MATCH(ROWS($Q$2:Q380),$P$2:$P$1500,0)),"")</f>
        <v/>
      </c>
    </row>
    <row r="381" spans="1:17" ht="15" customHeight="1" x14ac:dyDescent="0.25">
      <c r="A381" s="77"/>
      <c r="B381" s="174" t="str">
        <f t="shared" si="15"/>
        <v/>
      </c>
      <c r="C381" s="79"/>
      <c r="D381" s="80"/>
      <c r="E381" s="79"/>
      <c r="F381" s="81"/>
      <c r="G381" s="77"/>
      <c r="H381" s="174" t="str">
        <f>IF($B381="","",IF(N($I381)&gt;=100,"Completed",IF(COUNTIF('Work report'!$V$2:$V$1500,$B381)=0,"Not started",IF(OR(LEFT(UPPER(TRIM($K381)),8)="BLOCKED:",LEFT(UPPER(TRIM($K381)),8)="WAITING:"),"Blocked",IF(N($I381)&gt;0,"In progress","Not started")))))</f>
        <v/>
      </c>
      <c r="I381" s="175" t="str">
        <f t="array" ref="I381">IF($B381="","",IFERROR(LOOKUP(2,1/('Work report'!$V$2:$V$1500=$B381),'Work report'!$J$2:$J$1500)*100,0))</f>
        <v/>
      </c>
      <c r="J381" s="176" t="str">
        <f t="array" ref="J381">IF($B381="","",IFERROR(LOOKUP(2,1/('Work report'!$V$2:$V$1500=$B381),'Work report'!$A$2:$A$1500),""))</f>
        <v/>
      </c>
      <c r="K381" s="177" t="str">
        <f t="array" ref="K381">IF($B381="","",IFERROR(LOOKUP(2,1/('Work report'!$V$2:$V$1500=$B381),'Work report'!$P$2:$P$1500),""))</f>
        <v/>
      </c>
      <c r="L381" s="178" t="str">
        <f>IF($B381="","",SUMIFS('Work report'!$G$2:$G$1500,'Work report'!$V$2:$V$1500,$B381))</f>
        <v/>
      </c>
      <c r="M381" s="176" t="str">
        <f t="shared" si="16"/>
        <v/>
      </c>
      <c r="N381" s="174" t="str">
        <f t="shared" ca="1" si="17"/>
        <v/>
      </c>
      <c r="O381" s="78">
        <v>380</v>
      </c>
      <c r="P381" s="78" t="str">
        <f>IF(AND($B381&lt;&gt;"",$H381&lt;&gt;"Completed",$H381&lt;&gt;"Cancelled"),COUNTIFS($B$2:$B381,"&lt;&gt;",$H$2:$H381,"&lt;&gt;Completed",$H$2:$H381,"&lt;&gt;Cancelled"),"")</f>
        <v/>
      </c>
      <c r="Q381" s="78" t="str">
        <f>IFERROR(INDEX($B$2:$B$1500,MATCH(ROWS($Q$2:Q381),$P$2:$P$1500,0)),"")</f>
        <v/>
      </c>
    </row>
    <row r="382" spans="1:17" ht="15" customHeight="1" x14ac:dyDescent="0.25">
      <c r="A382" s="77"/>
      <c r="B382" s="174" t="str">
        <f t="shared" si="15"/>
        <v/>
      </c>
      <c r="C382" s="79"/>
      <c r="D382" s="80"/>
      <c r="E382" s="79"/>
      <c r="F382" s="81"/>
      <c r="G382" s="77"/>
      <c r="H382" s="174" t="str">
        <f>IF($B382="","",IF(N($I382)&gt;=100,"Completed",IF(COUNTIF('Work report'!$V$2:$V$1500,$B382)=0,"Not started",IF(OR(LEFT(UPPER(TRIM($K382)),8)="BLOCKED:",LEFT(UPPER(TRIM($K382)),8)="WAITING:"),"Blocked",IF(N($I382)&gt;0,"In progress","Not started")))))</f>
        <v/>
      </c>
      <c r="I382" s="175" t="str">
        <f t="array" ref="I382">IF($B382="","",IFERROR(LOOKUP(2,1/('Work report'!$V$2:$V$1500=$B382),'Work report'!$J$2:$J$1500)*100,0))</f>
        <v/>
      </c>
      <c r="J382" s="176" t="str">
        <f t="array" ref="J382">IF($B382="","",IFERROR(LOOKUP(2,1/('Work report'!$V$2:$V$1500=$B382),'Work report'!$A$2:$A$1500),""))</f>
        <v/>
      </c>
      <c r="K382" s="177" t="str">
        <f t="array" ref="K382">IF($B382="","",IFERROR(LOOKUP(2,1/('Work report'!$V$2:$V$1500=$B382),'Work report'!$P$2:$P$1500),""))</f>
        <v/>
      </c>
      <c r="L382" s="178" t="str">
        <f>IF($B382="","",SUMIFS('Work report'!$G$2:$G$1500,'Work report'!$V$2:$V$1500,$B382))</f>
        <v/>
      </c>
      <c r="M382" s="176" t="str">
        <f t="shared" si="16"/>
        <v/>
      </c>
      <c r="N382" s="174" t="str">
        <f t="shared" ca="1" si="17"/>
        <v/>
      </c>
      <c r="O382" s="78">
        <v>381</v>
      </c>
      <c r="P382" s="78" t="str">
        <f>IF(AND($B382&lt;&gt;"",$H382&lt;&gt;"Completed",$H382&lt;&gt;"Cancelled"),COUNTIFS($B$2:$B382,"&lt;&gt;",$H$2:$H382,"&lt;&gt;Completed",$H$2:$H382,"&lt;&gt;Cancelled"),"")</f>
        <v/>
      </c>
      <c r="Q382" s="78" t="str">
        <f>IFERROR(INDEX($B$2:$B$1500,MATCH(ROWS($Q$2:Q382),$P$2:$P$1500,0)),"")</f>
        <v/>
      </c>
    </row>
    <row r="383" spans="1:17" ht="15" customHeight="1" x14ac:dyDescent="0.25">
      <c r="A383" s="77"/>
      <c r="B383" s="174" t="str">
        <f t="shared" si="15"/>
        <v/>
      </c>
      <c r="C383" s="79"/>
      <c r="D383" s="80"/>
      <c r="E383" s="79"/>
      <c r="F383" s="81"/>
      <c r="G383" s="77"/>
      <c r="H383" s="174" t="str">
        <f>IF($B383="","",IF(N($I383)&gt;=100,"Completed",IF(COUNTIF('Work report'!$V$2:$V$1500,$B383)=0,"Not started",IF(OR(LEFT(UPPER(TRIM($K383)),8)="BLOCKED:",LEFT(UPPER(TRIM($K383)),8)="WAITING:"),"Blocked",IF(N($I383)&gt;0,"In progress","Not started")))))</f>
        <v/>
      </c>
      <c r="I383" s="175" t="str">
        <f t="array" ref="I383">IF($B383="","",IFERROR(LOOKUP(2,1/('Work report'!$V$2:$V$1500=$B383),'Work report'!$J$2:$J$1500)*100,0))</f>
        <v/>
      </c>
      <c r="J383" s="176" t="str">
        <f t="array" ref="J383">IF($B383="","",IFERROR(LOOKUP(2,1/('Work report'!$V$2:$V$1500=$B383),'Work report'!$A$2:$A$1500),""))</f>
        <v/>
      </c>
      <c r="K383" s="177" t="str">
        <f t="array" ref="K383">IF($B383="","",IFERROR(LOOKUP(2,1/('Work report'!$V$2:$V$1500=$B383),'Work report'!$P$2:$P$1500),""))</f>
        <v/>
      </c>
      <c r="L383" s="178" t="str">
        <f>IF($B383="","",SUMIFS('Work report'!$G$2:$G$1500,'Work report'!$V$2:$V$1500,$B383))</f>
        <v/>
      </c>
      <c r="M383" s="176" t="str">
        <f t="shared" si="16"/>
        <v/>
      </c>
      <c r="N383" s="174" t="str">
        <f t="shared" ca="1" si="17"/>
        <v/>
      </c>
      <c r="O383" s="78">
        <v>382</v>
      </c>
      <c r="P383" s="78" t="str">
        <f>IF(AND($B383&lt;&gt;"",$H383&lt;&gt;"Completed",$H383&lt;&gt;"Cancelled"),COUNTIFS($B$2:$B383,"&lt;&gt;",$H$2:$H383,"&lt;&gt;Completed",$H$2:$H383,"&lt;&gt;Cancelled"),"")</f>
        <v/>
      </c>
      <c r="Q383" s="78" t="str">
        <f>IFERROR(INDEX($B$2:$B$1500,MATCH(ROWS($Q$2:Q383),$P$2:$P$1500,0)),"")</f>
        <v/>
      </c>
    </row>
    <row r="384" spans="1:17" ht="15" customHeight="1" x14ac:dyDescent="0.25">
      <c r="A384" s="77"/>
      <c r="B384" s="174" t="str">
        <f t="shared" si="15"/>
        <v/>
      </c>
      <c r="C384" s="79"/>
      <c r="D384" s="80"/>
      <c r="E384" s="79"/>
      <c r="F384" s="81"/>
      <c r="G384" s="77"/>
      <c r="H384" s="174" t="str">
        <f>IF($B384="","",IF(N($I384)&gt;=100,"Completed",IF(COUNTIF('Work report'!$V$2:$V$1500,$B384)=0,"Not started",IF(OR(LEFT(UPPER(TRIM($K384)),8)="BLOCKED:",LEFT(UPPER(TRIM($K384)),8)="WAITING:"),"Blocked",IF(N($I384)&gt;0,"In progress","Not started")))))</f>
        <v/>
      </c>
      <c r="I384" s="175" t="str">
        <f t="array" ref="I384">IF($B384="","",IFERROR(LOOKUP(2,1/('Work report'!$V$2:$V$1500=$B384),'Work report'!$J$2:$J$1500)*100,0))</f>
        <v/>
      </c>
      <c r="J384" s="176" t="str">
        <f t="array" ref="J384">IF($B384="","",IFERROR(LOOKUP(2,1/('Work report'!$V$2:$V$1500=$B384),'Work report'!$A$2:$A$1500),""))</f>
        <v/>
      </c>
      <c r="K384" s="177" t="str">
        <f t="array" ref="K384">IF($B384="","",IFERROR(LOOKUP(2,1/('Work report'!$V$2:$V$1500=$B384),'Work report'!$P$2:$P$1500),""))</f>
        <v/>
      </c>
      <c r="L384" s="178" t="str">
        <f>IF($B384="","",SUMIFS('Work report'!$G$2:$G$1500,'Work report'!$V$2:$V$1500,$B384))</f>
        <v/>
      </c>
      <c r="M384" s="176" t="str">
        <f t="shared" si="16"/>
        <v/>
      </c>
      <c r="N384" s="174" t="str">
        <f t="shared" ca="1" si="17"/>
        <v/>
      </c>
      <c r="O384" s="78">
        <v>383</v>
      </c>
      <c r="P384" s="78" t="str">
        <f>IF(AND($B384&lt;&gt;"",$H384&lt;&gt;"Completed",$H384&lt;&gt;"Cancelled"),COUNTIFS($B$2:$B384,"&lt;&gt;",$H$2:$H384,"&lt;&gt;Completed",$H$2:$H384,"&lt;&gt;Cancelled"),"")</f>
        <v/>
      </c>
      <c r="Q384" s="78" t="str">
        <f>IFERROR(INDEX($B$2:$B$1500,MATCH(ROWS($Q$2:Q384),$P$2:$P$1500,0)),"")</f>
        <v/>
      </c>
    </row>
    <row r="385" spans="1:17" ht="15" customHeight="1" x14ac:dyDescent="0.25">
      <c r="A385" s="77"/>
      <c r="B385" s="174" t="str">
        <f t="shared" si="15"/>
        <v/>
      </c>
      <c r="C385" s="79"/>
      <c r="D385" s="80"/>
      <c r="E385" s="79"/>
      <c r="F385" s="81"/>
      <c r="G385" s="77"/>
      <c r="H385" s="174" t="str">
        <f>IF($B385="","",IF(N($I385)&gt;=100,"Completed",IF(COUNTIF('Work report'!$V$2:$V$1500,$B385)=0,"Not started",IF(OR(LEFT(UPPER(TRIM($K385)),8)="BLOCKED:",LEFT(UPPER(TRIM($K385)),8)="WAITING:"),"Blocked",IF(N($I385)&gt;0,"In progress","Not started")))))</f>
        <v/>
      </c>
      <c r="I385" s="175" t="str">
        <f t="array" ref="I385">IF($B385="","",IFERROR(LOOKUP(2,1/('Work report'!$V$2:$V$1500=$B385),'Work report'!$J$2:$J$1500)*100,0))</f>
        <v/>
      </c>
      <c r="J385" s="176" t="str">
        <f t="array" ref="J385">IF($B385="","",IFERROR(LOOKUP(2,1/('Work report'!$V$2:$V$1500=$B385),'Work report'!$A$2:$A$1500),""))</f>
        <v/>
      </c>
      <c r="K385" s="177" t="str">
        <f t="array" ref="K385">IF($B385="","",IFERROR(LOOKUP(2,1/('Work report'!$V$2:$V$1500=$B385),'Work report'!$P$2:$P$1500),""))</f>
        <v/>
      </c>
      <c r="L385" s="178" t="str">
        <f>IF($B385="","",SUMIFS('Work report'!$G$2:$G$1500,'Work report'!$V$2:$V$1500,$B385))</f>
        <v/>
      </c>
      <c r="M385" s="176" t="str">
        <f t="shared" si="16"/>
        <v/>
      </c>
      <c r="N385" s="174" t="str">
        <f t="shared" ca="1" si="17"/>
        <v/>
      </c>
      <c r="O385" s="78">
        <v>384</v>
      </c>
      <c r="P385" s="78" t="str">
        <f>IF(AND($B385&lt;&gt;"",$H385&lt;&gt;"Completed",$H385&lt;&gt;"Cancelled"),COUNTIFS($B$2:$B385,"&lt;&gt;",$H$2:$H385,"&lt;&gt;Completed",$H$2:$H385,"&lt;&gt;Cancelled"),"")</f>
        <v/>
      </c>
      <c r="Q385" s="78" t="str">
        <f>IFERROR(INDEX($B$2:$B$1500,MATCH(ROWS($Q$2:Q385),$P$2:$P$1500,0)),"")</f>
        <v/>
      </c>
    </row>
    <row r="386" spans="1:17" ht="15" customHeight="1" x14ac:dyDescent="0.25">
      <c r="A386" s="77"/>
      <c r="B386" s="174" t="str">
        <f t="shared" ref="B386:B449" si="18">IF(OR($A386&lt;&gt;"",$C386&lt;&gt;"",$D386&lt;&gt;"",$E386&lt;&gt;"",$F386&lt;&gt;"",$G386&lt;&gt;""),"WL-"&amp;TEXT($O386,"0000"),"")</f>
        <v/>
      </c>
      <c r="C386" s="79"/>
      <c r="D386" s="80"/>
      <c r="E386" s="79"/>
      <c r="F386" s="81"/>
      <c r="G386" s="77"/>
      <c r="H386" s="174" t="str">
        <f>IF($B386="","",IF(N($I386)&gt;=100,"Completed",IF(COUNTIF('Work report'!$V$2:$V$1500,$B386)=0,"Not started",IF(OR(LEFT(UPPER(TRIM($K386)),8)="BLOCKED:",LEFT(UPPER(TRIM($K386)),8)="WAITING:"),"Blocked",IF(N($I386)&gt;0,"In progress","Not started")))))</f>
        <v/>
      </c>
      <c r="I386" s="175" t="str">
        <f t="array" ref="I386">IF($B386="","",IFERROR(LOOKUP(2,1/('Work report'!$V$2:$V$1500=$B386),'Work report'!$J$2:$J$1500)*100,0))</f>
        <v/>
      </c>
      <c r="J386" s="176" t="str">
        <f t="array" ref="J386">IF($B386="","",IFERROR(LOOKUP(2,1/('Work report'!$V$2:$V$1500=$B386),'Work report'!$A$2:$A$1500),""))</f>
        <v/>
      </c>
      <c r="K386" s="177" t="str">
        <f t="array" ref="K386">IF($B386="","",IFERROR(LOOKUP(2,1/('Work report'!$V$2:$V$1500=$B386),'Work report'!$P$2:$P$1500),""))</f>
        <v/>
      </c>
      <c r="L386" s="178" t="str">
        <f>IF($B386="","",SUMIFS('Work report'!$G$2:$G$1500,'Work report'!$V$2:$V$1500,$B386))</f>
        <v/>
      </c>
      <c r="M386" s="176" t="str">
        <f t="shared" ref="M386:M449" si="19">IF($B386="","",IF($H386="Completed",$J386,""))</f>
        <v/>
      </c>
      <c r="N386" s="174" t="str">
        <f t="shared" ref="N386:N449" ca="1" si="20">IF(AND($C386&lt;&gt;"",$H386&lt;&gt;"Completed",$G386&lt;&gt;"",$G386&lt;TODAY()),"Overdue","")</f>
        <v/>
      </c>
      <c r="O386" s="78">
        <v>385</v>
      </c>
      <c r="P386" s="78" t="str">
        <f>IF(AND($B386&lt;&gt;"",$H386&lt;&gt;"Completed",$H386&lt;&gt;"Cancelled"),COUNTIFS($B$2:$B386,"&lt;&gt;",$H$2:$H386,"&lt;&gt;Completed",$H$2:$H386,"&lt;&gt;Cancelled"),"")</f>
        <v/>
      </c>
      <c r="Q386" s="78" t="str">
        <f>IFERROR(INDEX($B$2:$B$1500,MATCH(ROWS($Q$2:Q386),$P$2:$P$1500,0)),"")</f>
        <v/>
      </c>
    </row>
    <row r="387" spans="1:17" ht="15" customHeight="1" x14ac:dyDescent="0.25">
      <c r="A387" s="77"/>
      <c r="B387" s="174" t="str">
        <f t="shared" si="18"/>
        <v/>
      </c>
      <c r="C387" s="79"/>
      <c r="D387" s="80"/>
      <c r="E387" s="79"/>
      <c r="F387" s="81"/>
      <c r="G387" s="77"/>
      <c r="H387" s="174" t="str">
        <f>IF($B387="","",IF(N($I387)&gt;=100,"Completed",IF(COUNTIF('Work report'!$V$2:$V$1500,$B387)=0,"Not started",IF(OR(LEFT(UPPER(TRIM($K387)),8)="BLOCKED:",LEFT(UPPER(TRIM($K387)),8)="WAITING:"),"Blocked",IF(N($I387)&gt;0,"In progress","Not started")))))</f>
        <v/>
      </c>
      <c r="I387" s="175" t="str">
        <f t="array" ref="I387">IF($B387="","",IFERROR(LOOKUP(2,1/('Work report'!$V$2:$V$1500=$B387),'Work report'!$J$2:$J$1500)*100,0))</f>
        <v/>
      </c>
      <c r="J387" s="176" t="str">
        <f t="array" ref="J387">IF($B387="","",IFERROR(LOOKUP(2,1/('Work report'!$V$2:$V$1500=$B387),'Work report'!$A$2:$A$1500),""))</f>
        <v/>
      </c>
      <c r="K387" s="177" t="str">
        <f t="array" ref="K387">IF($B387="","",IFERROR(LOOKUP(2,1/('Work report'!$V$2:$V$1500=$B387),'Work report'!$P$2:$P$1500),""))</f>
        <v/>
      </c>
      <c r="L387" s="178" t="str">
        <f>IF($B387="","",SUMIFS('Work report'!$G$2:$G$1500,'Work report'!$V$2:$V$1500,$B387))</f>
        <v/>
      </c>
      <c r="M387" s="176" t="str">
        <f t="shared" si="19"/>
        <v/>
      </c>
      <c r="N387" s="174" t="str">
        <f t="shared" ca="1" si="20"/>
        <v/>
      </c>
      <c r="O387" s="78">
        <v>386</v>
      </c>
      <c r="P387" s="78" t="str">
        <f>IF(AND($B387&lt;&gt;"",$H387&lt;&gt;"Completed",$H387&lt;&gt;"Cancelled"),COUNTIFS($B$2:$B387,"&lt;&gt;",$H$2:$H387,"&lt;&gt;Completed",$H$2:$H387,"&lt;&gt;Cancelled"),"")</f>
        <v/>
      </c>
      <c r="Q387" s="78" t="str">
        <f>IFERROR(INDEX($B$2:$B$1500,MATCH(ROWS($Q$2:Q387),$P$2:$P$1500,0)),"")</f>
        <v/>
      </c>
    </row>
    <row r="388" spans="1:17" ht="15" customHeight="1" x14ac:dyDescent="0.25">
      <c r="A388" s="77"/>
      <c r="B388" s="174" t="str">
        <f t="shared" si="18"/>
        <v/>
      </c>
      <c r="C388" s="79"/>
      <c r="D388" s="80"/>
      <c r="E388" s="79"/>
      <c r="F388" s="81"/>
      <c r="G388" s="77"/>
      <c r="H388" s="174" t="str">
        <f>IF($B388="","",IF(N($I388)&gt;=100,"Completed",IF(COUNTIF('Work report'!$V$2:$V$1500,$B388)=0,"Not started",IF(OR(LEFT(UPPER(TRIM($K388)),8)="BLOCKED:",LEFT(UPPER(TRIM($K388)),8)="WAITING:"),"Blocked",IF(N($I388)&gt;0,"In progress","Not started")))))</f>
        <v/>
      </c>
      <c r="I388" s="175" t="str">
        <f t="array" ref="I388">IF($B388="","",IFERROR(LOOKUP(2,1/('Work report'!$V$2:$V$1500=$B388),'Work report'!$J$2:$J$1500)*100,0))</f>
        <v/>
      </c>
      <c r="J388" s="176" t="str">
        <f t="array" ref="J388">IF($B388="","",IFERROR(LOOKUP(2,1/('Work report'!$V$2:$V$1500=$B388),'Work report'!$A$2:$A$1500),""))</f>
        <v/>
      </c>
      <c r="K388" s="177" t="str">
        <f t="array" ref="K388">IF($B388="","",IFERROR(LOOKUP(2,1/('Work report'!$V$2:$V$1500=$B388),'Work report'!$P$2:$P$1500),""))</f>
        <v/>
      </c>
      <c r="L388" s="178" t="str">
        <f>IF($B388="","",SUMIFS('Work report'!$G$2:$G$1500,'Work report'!$V$2:$V$1500,$B388))</f>
        <v/>
      </c>
      <c r="M388" s="176" t="str">
        <f t="shared" si="19"/>
        <v/>
      </c>
      <c r="N388" s="174" t="str">
        <f t="shared" ca="1" si="20"/>
        <v/>
      </c>
      <c r="O388" s="78">
        <v>387</v>
      </c>
      <c r="P388" s="78" t="str">
        <f>IF(AND($B388&lt;&gt;"",$H388&lt;&gt;"Completed",$H388&lt;&gt;"Cancelled"),COUNTIFS($B$2:$B388,"&lt;&gt;",$H$2:$H388,"&lt;&gt;Completed",$H$2:$H388,"&lt;&gt;Cancelled"),"")</f>
        <v/>
      </c>
      <c r="Q388" s="78" t="str">
        <f>IFERROR(INDEX($B$2:$B$1500,MATCH(ROWS($Q$2:Q388),$P$2:$P$1500,0)),"")</f>
        <v/>
      </c>
    </row>
    <row r="389" spans="1:17" ht="15" customHeight="1" x14ac:dyDescent="0.25">
      <c r="A389" s="77"/>
      <c r="B389" s="174" t="str">
        <f t="shared" si="18"/>
        <v/>
      </c>
      <c r="C389" s="79"/>
      <c r="D389" s="80"/>
      <c r="E389" s="79"/>
      <c r="F389" s="81"/>
      <c r="G389" s="77"/>
      <c r="H389" s="174" t="str">
        <f>IF($B389="","",IF(N($I389)&gt;=100,"Completed",IF(COUNTIF('Work report'!$V$2:$V$1500,$B389)=0,"Not started",IF(OR(LEFT(UPPER(TRIM($K389)),8)="BLOCKED:",LEFT(UPPER(TRIM($K389)),8)="WAITING:"),"Blocked",IF(N($I389)&gt;0,"In progress","Not started")))))</f>
        <v/>
      </c>
      <c r="I389" s="175" t="str">
        <f t="array" ref="I389">IF($B389="","",IFERROR(LOOKUP(2,1/('Work report'!$V$2:$V$1500=$B389),'Work report'!$J$2:$J$1500)*100,0))</f>
        <v/>
      </c>
      <c r="J389" s="176" t="str">
        <f t="array" ref="J389">IF($B389="","",IFERROR(LOOKUP(2,1/('Work report'!$V$2:$V$1500=$B389),'Work report'!$A$2:$A$1500),""))</f>
        <v/>
      </c>
      <c r="K389" s="177" t="str">
        <f t="array" ref="K389">IF($B389="","",IFERROR(LOOKUP(2,1/('Work report'!$V$2:$V$1500=$B389),'Work report'!$P$2:$P$1500),""))</f>
        <v/>
      </c>
      <c r="L389" s="178" t="str">
        <f>IF($B389="","",SUMIFS('Work report'!$G$2:$G$1500,'Work report'!$V$2:$V$1500,$B389))</f>
        <v/>
      </c>
      <c r="M389" s="176" t="str">
        <f t="shared" si="19"/>
        <v/>
      </c>
      <c r="N389" s="174" t="str">
        <f t="shared" ca="1" si="20"/>
        <v/>
      </c>
      <c r="O389" s="78">
        <v>388</v>
      </c>
      <c r="P389" s="78" t="str">
        <f>IF(AND($B389&lt;&gt;"",$H389&lt;&gt;"Completed",$H389&lt;&gt;"Cancelled"),COUNTIFS($B$2:$B389,"&lt;&gt;",$H$2:$H389,"&lt;&gt;Completed",$H$2:$H389,"&lt;&gt;Cancelled"),"")</f>
        <v/>
      </c>
      <c r="Q389" s="78" t="str">
        <f>IFERROR(INDEX($B$2:$B$1500,MATCH(ROWS($Q$2:Q389),$P$2:$P$1500,0)),"")</f>
        <v/>
      </c>
    </row>
    <row r="390" spans="1:17" ht="15" customHeight="1" x14ac:dyDescent="0.25">
      <c r="A390" s="77"/>
      <c r="B390" s="174" t="str">
        <f t="shared" si="18"/>
        <v/>
      </c>
      <c r="C390" s="79"/>
      <c r="D390" s="80"/>
      <c r="E390" s="79"/>
      <c r="F390" s="81"/>
      <c r="G390" s="77"/>
      <c r="H390" s="174" t="str">
        <f>IF($B390="","",IF(N($I390)&gt;=100,"Completed",IF(COUNTIF('Work report'!$V$2:$V$1500,$B390)=0,"Not started",IF(OR(LEFT(UPPER(TRIM($K390)),8)="BLOCKED:",LEFT(UPPER(TRIM($K390)),8)="WAITING:"),"Blocked",IF(N($I390)&gt;0,"In progress","Not started")))))</f>
        <v/>
      </c>
      <c r="I390" s="175" t="str">
        <f t="array" ref="I390">IF($B390="","",IFERROR(LOOKUP(2,1/('Work report'!$V$2:$V$1500=$B390),'Work report'!$J$2:$J$1500)*100,0))</f>
        <v/>
      </c>
      <c r="J390" s="176" t="str">
        <f t="array" ref="J390">IF($B390="","",IFERROR(LOOKUP(2,1/('Work report'!$V$2:$V$1500=$B390),'Work report'!$A$2:$A$1500),""))</f>
        <v/>
      </c>
      <c r="K390" s="177" t="str">
        <f t="array" ref="K390">IF($B390="","",IFERROR(LOOKUP(2,1/('Work report'!$V$2:$V$1500=$B390),'Work report'!$P$2:$P$1500),""))</f>
        <v/>
      </c>
      <c r="L390" s="178" t="str">
        <f>IF($B390="","",SUMIFS('Work report'!$G$2:$G$1500,'Work report'!$V$2:$V$1500,$B390))</f>
        <v/>
      </c>
      <c r="M390" s="176" t="str">
        <f t="shared" si="19"/>
        <v/>
      </c>
      <c r="N390" s="174" t="str">
        <f t="shared" ca="1" si="20"/>
        <v/>
      </c>
      <c r="O390" s="78">
        <v>389</v>
      </c>
      <c r="P390" s="78" t="str">
        <f>IF(AND($B390&lt;&gt;"",$H390&lt;&gt;"Completed",$H390&lt;&gt;"Cancelled"),COUNTIFS($B$2:$B390,"&lt;&gt;",$H$2:$H390,"&lt;&gt;Completed",$H$2:$H390,"&lt;&gt;Cancelled"),"")</f>
        <v/>
      </c>
      <c r="Q390" s="78" t="str">
        <f>IFERROR(INDEX($B$2:$B$1500,MATCH(ROWS($Q$2:Q390),$P$2:$P$1500,0)),"")</f>
        <v/>
      </c>
    </row>
    <row r="391" spans="1:17" ht="15" customHeight="1" x14ac:dyDescent="0.25">
      <c r="A391" s="77"/>
      <c r="B391" s="174" t="str">
        <f t="shared" si="18"/>
        <v/>
      </c>
      <c r="C391" s="79"/>
      <c r="D391" s="80"/>
      <c r="E391" s="79"/>
      <c r="F391" s="81"/>
      <c r="G391" s="77"/>
      <c r="H391" s="174" t="str">
        <f>IF($B391="","",IF(N($I391)&gt;=100,"Completed",IF(COUNTIF('Work report'!$V$2:$V$1500,$B391)=0,"Not started",IF(OR(LEFT(UPPER(TRIM($K391)),8)="BLOCKED:",LEFT(UPPER(TRIM($K391)),8)="WAITING:"),"Blocked",IF(N($I391)&gt;0,"In progress","Not started")))))</f>
        <v/>
      </c>
      <c r="I391" s="175" t="str">
        <f t="array" ref="I391">IF($B391="","",IFERROR(LOOKUP(2,1/('Work report'!$V$2:$V$1500=$B391),'Work report'!$J$2:$J$1500)*100,0))</f>
        <v/>
      </c>
      <c r="J391" s="176" t="str">
        <f t="array" ref="J391">IF($B391="","",IFERROR(LOOKUP(2,1/('Work report'!$V$2:$V$1500=$B391),'Work report'!$A$2:$A$1500),""))</f>
        <v/>
      </c>
      <c r="K391" s="177" t="str">
        <f t="array" ref="K391">IF($B391="","",IFERROR(LOOKUP(2,1/('Work report'!$V$2:$V$1500=$B391),'Work report'!$P$2:$P$1500),""))</f>
        <v/>
      </c>
      <c r="L391" s="178" t="str">
        <f>IF($B391="","",SUMIFS('Work report'!$G$2:$G$1500,'Work report'!$V$2:$V$1500,$B391))</f>
        <v/>
      </c>
      <c r="M391" s="176" t="str">
        <f t="shared" si="19"/>
        <v/>
      </c>
      <c r="N391" s="174" t="str">
        <f t="shared" ca="1" si="20"/>
        <v/>
      </c>
      <c r="O391" s="78">
        <v>390</v>
      </c>
      <c r="P391" s="78" t="str">
        <f>IF(AND($B391&lt;&gt;"",$H391&lt;&gt;"Completed",$H391&lt;&gt;"Cancelled"),COUNTIFS($B$2:$B391,"&lt;&gt;",$H$2:$H391,"&lt;&gt;Completed",$H$2:$H391,"&lt;&gt;Cancelled"),"")</f>
        <v/>
      </c>
      <c r="Q391" s="78" t="str">
        <f>IFERROR(INDEX($B$2:$B$1500,MATCH(ROWS($Q$2:Q391),$P$2:$P$1500,0)),"")</f>
        <v/>
      </c>
    </row>
    <row r="392" spans="1:17" ht="15" customHeight="1" x14ac:dyDescent="0.25">
      <c r="A392" s="77"/>
      <c r="B392" s="174" t="str">
        <f t="shared" si="18"/>
        <v/>
      </c>
      <c r="C392" s="79"/>
      <c r="D392" s="80"/>
      <c r="E392" s="79"/>
      <c r="F392" s="81"/>
      <c r="G392" s="77"/>
      <c r="H392" s="174" t="str">
        <f>IF($B392="","",IF(N($I392)&gt;=100,"Completed",IF(COUNTIF('Work report'!$V$2:$V$1500,$B392)=0,"Not started",IF(OR(LEFT(UPPER(TRIM($K392)),8)="BLOCKED:",LEFT(UPPER(TRIM($K392)),8)="WAITING:"),"Blocked",IF(N($I392)&gt;0,"In progress","Not started")))))</f>
        <v/>
      </c>
      <c r="I392" s="175" t="str">
        <f t="array" ref="I392">IF($B392="","",IFERROR(LOOKUP(2,1/('Work report'!$V$2:$V$1500=$B392),'Work report'!$J$2:$J$1500)*100,0))</f>
        <v/>
      </c>
      <c r="J392" s="176" t="str">
        <f t="array" ref="J392">IF($B392="","",IFERROR(LOOKUP(2,1/('Work report'!$V$2:$V$1500=$B392),'Work report'!$A$2:$A$1500),""))</f>
        <v/>
      </c>
      <c r="K392" s="177" t="str">
        <f t="array" ref="K392">IF($B392="","",IFERROR(LOOKUP(2,1/('Work report'!$V$2:$V$1500=$B392),'Work report'!$P$2:$P$1500),""))</f>
        <v/>
      </c>
      <c r="L392" s="178" t="str">
        <f>IF($B392="","",SUMIFS('Work report'!$G$2:$G$1500,'Work report'!$V$2:$V$1500,$B392))</f>
        <v/>
      </c>
      <c r="M392" s="176" t="str">
        <f t="shared" si="19"/>
        <v/>
      </c>
      <c r="N392" s="174" t="str">
        <f t="shared" ca="1" si="20"/>
        <v/>
      </c>
      <c r="O392" s="78">
        <v>391</v>
      </c>
      <c r="P392" s="78" t="str">
        <f>IF(AND($B392&lt;&gt;"",$H392&lt;&gt;"Completed",$H392&lt;&gt;"Cancelled"),COUNTIFS($B$2:$B392,"&lt;&gt;",$H$2:$H392,"&lt;&gt;Completed",$H$2:$H392,"&lt;&gt;Cancelled"),"")</f>
        <v/>
      </c>
      <c r="Q392" s="78" t="str">
        <f>IFERROR(INDEX($B$2:$B$1500,MATCH(ROWS($Q$2:Q392),$P$2:$P$1500,0)),"")</f>
        <v/>
      </c>
    </row>
    <row r="393" spans="1:17" ht="15" customHeight="1" x14ac:dyDescent="0.25">
      <c r="A393" s="77"/>
      <c r="B393" s="174" t="str">
        <f t="shared" si="18"/>
        <v/>
      </c>
      <c r="C393" s="79"/>
      <c r="D393" s="80"/>
      <c r="E393" s="79"/>
      <c r="F393" s="81"/>
      <c r="G393" s="77"/>
      <c r="H393" s="174" t="str">
        <f>IF($B393="","",IF(N($I393)&gt;=100,"Completed",IF(COUNTIF('Work report'!$V$2:$V$1500,$B393)=0,"Not started",IF(OR(LEFT(UPPER(TRIM($K393)),8)="BLOCKED:",LEFT(UPPER(TRIM($K393)),8)="WAITING:"),"Blocked",IF(N($I393)&gt;0,"In progress","Not started")))))</f>
        <v/>
      </c>
      <c r="I393" s="175" t="str">
        <f t="array" ref="I393">IF($B393="","",IFERROR(LOOKUP(2,1/('Work report'!$V$2:$V$1500=$B393),'Work report'!$J$2:$J$1500)*100,0))</f>
        <v/>
      </c>
      <c r="J393" s="176" t="str">
        <f t="array" ref="J393">IF($B393="","",IFERROR(LOOKUP(2,1/('Work report'!$V$2:$V$1500=$B393),'Work report'!$A$2:$A$1500),""))</f>
        <v/>
      </c>
      <c r="K393" s="177" t="str">
        <f t="array" ref="K393">IF($B393="","",IFERROR(LOOKUP(2,1/('Work report'!$V$2:$V$1500=$B393),'Work report'!$P$2:$P$1500),""))</f>
        <v/>
      </c>
      <c r="L393" s="178" t="str">
        <f>IF($B393="","",SUMIFS('Work report'!$G$2:$G$1500,'Work report'!$V$2:$V$1500,$B393))</f>
        <v/>
      </c>
      <c r="M393" s="176" t="str">
        <f t="shared" si="19"/>
        <v/>
      </c>
      <c r="N393" s="174" t="str">
        <f t="shared" ca="1" si="20"/>
        <v/>
      </c>
      <c r="O393" s="78">
        <v>392</v>
      </c>
      <c r="P393" s="78" t="str">
        <f>IF(AND($B393&lt;&gt;"",$H393&lt;&gt;"Completed",$H393&lt;&gt;"Cancelled"),COUNTIFS($B$2:$B393,"&lt;&gt;",$H$2:$H393,"&lt;&gt;Completed",$H$2:$H393,"&lt;&gt;Cancelled"),"")</f>
        <v/>
      </c>
      <c r="Q393" s="78" t="str">
        <f>IFERROR(INDEX($B$2:$B$1500,MATCH(ROWS($Q$2:Q393),$P$2:$P$1500,0)),"")</f>
        <v/>
      </c>
    </row>
    <row r="394" spans="1:17" ht="15" customHeight="1" x14ac:dyDescent="0.25">
      <c r="A394" s="77"/>
      <c r="B394" s="174" t="str">
        <f t="shared" si="18"/>
        <v/>
      </c>
      <c r="C394" s="79"/>
      <c r="D394" s="80"/>
      <c r="E394" s="79"/>
      <c r="F394" s="81"/>
      <c r="G394" s="77"/>
      <c r="H394" s="174" t="str">
        <f>IF($B394="","",IF(N($I394)&gt;=100,"Completed",IF(COUNTIF('Work report'!$V$2:$V$1500,$B394)=0,"Not started",IF(OR(LEFT(UPPER(TRIM($K394)),8)="BLOCKED:",LEFT(UPPER(TRIM($K394)),8)="WAITING:"),"Blocked",IF(N($I394)&gt;0,"In progress","Not started")))))</f>
        <v/>
      </c>
      <c r="I394" s="175" t="str">
        <f t="array" ref="I394">IF($B394="","",IFERROR(LOOKUP(2,1/('Work report'!$V$2:$V$1500=$B394),'Work report'!$J$2:$J$1500)*100,0))</f>
        <v/>
      </c>
      <c r="J394" s="176" t="str">
        <f t="array" ref="J394">IF($B394="","",IFERROR(LOOKUP(2,1/('Work report'!$V$2:$V$1500=$B394),'Work report'!$A$2:$A$1500),""))</f>
        <v/>
      </c>
      <c r="K394" s="177" t="str">
        <f t="array" ref="K394">IF($B394="","",IFERROR(LOOKUP(2,1/('Work report'!$V$2:$V$1500=$B394),'Work report'!$P$2:$P$1500),""))</f>
        <v/>
      </c>
      <c r="L394" s="178" t="str">
        <f>IF($B394="","",SUMIFS('Work report'!$G$2:$G$1500,'Work report'!$V$2:$V$1500,$B394))</f>
        <v/>
      </c>
      <c r="M394" s="176" t="str">
        <f t="shared" si="19"/>
        <v/>
      </c>
      <c r="N394" s="174" t="str">
        <f t="shared" ca="1" si="20"/>
        <v/>
      </c>
      <c r="O394" s="78">
        <v>393</v>
      </c>
      <c r="P394" s="78" t="str">
        <f>IF(AND($B394&lt;&gt;"",$H394&lt;&gt;"Completed",$H394&lt;&gt;"Cancelled"),COUNTIFS($B$2:$B394,"&lt;&gt;",$H$2:$H394,"&lt;&gt;Completed",$H$2:$H394,"&lt;&gt;Cancelled"),"")</f>
        <v/>
      </c>
      <c r="Q394" s="78" t="str">
        <f>IFERROR(INDEX($B$2:$B$1500,MATCH(ROWS($Q$2:Q394),$P$2:$P$1500,0)),"")</f>
        <v/>
      </c>
    </row>
    <row r="395" spans="1:17" ht="15" customHeight="1" x14ac:dyDescent="0.25">
      <c r="A395" s="77"/>
      <c r="B395" s="174" t="str">
        <f t="shared" si="18"/>
        <v/>
      </c>
      <c r="C395" s="79"/>
      <c r="D395" s="80"/>
      <c r="E395" s="79"/>
      <c r="F395" s="81"/>
      <c r="G395" s="77"/>
      <c r="H395" s="174" t="str">
        <f>IF($B395="","",IF(N($I395)&gt;=100,"Completed",IF(COUNTIF('Work report'!$V$2:$V$1500,$B395)=0,"Not started",IF(OR(LEFT(UPPER(TRIM($K395)),8)="BLOCKED:",LEFT(UPPER(TRIM($K395)),8)="WAITING:"),"Blocked",IF(N($I395)&gt;0,"In progress","Not started")))))</f>
        <v/>
      </c>
      <c r="I395" s="175" t="str">
        <f t="array" ref="I395">IF($B395="","",IFERROR(LOOKUP(2,1/('Work report'!$V$2:$V$1500=$B395),'Work report'!$J$2:$J$1500)*100,0))</f>
        <v/>
      </c>
      <c r="J395" s="176" t="str">
        <f t="array" ref="J395">IF($B395="","",IFERROR(LOOKUP(2,1/('Work report'!$V$2:$V$1500=$B395),'Work report'!$A$2:$A$1500),""))</f>
        <v/>
      </c>
      <c r="K395" s="177" t="str">
        <f t="array" ref="K395">IF($B395="","",IFERROR(LOOKUP(2,1/('Work report'!$V$2:$V$1500=$B395),'Work report'!$P$2:$P$1500),""))</f>
        <v/>
      </c>
      <c r="L395" s="178" t="str">
        <f>IF($B395="","",SUMIFS('Work report'!$G$2:$G$1500,'Work report'!$V$2:$V$1500,$B395))</f>
        <v/>
      </c>
      <c r="M395" s="176" t="str">
        <f t="shared" si="19"/>
        <v/>
      </c>
      <c r="N395" s="174" t="str">
        <f t="shared" ca="1" si="20"/>
        <v/>
      </c>
      <c r="O395" s="78">
        <v>394</v>
      </c>
      <c r="P395" s="78" t="str">
        <f>IF(AND($B395&lt;&gt;"",$H395&lt;&gt;"Completed",$H395&lt;&gt;"Cancelled"),COUNTIFS($B$2:$B395,"&lt;&gt;",$H$2:$H395,"&lt;&gt;Completed",$H$2:$H395,"&lt;&gt;Cancelled"),"")</f>
        <v/>
      </c>
      <c r="Q395" s="78" t="str">
        <f>IFERROR(INDEX($B$2:$B$1500,MATCH(ROWS($Q$2:Q395),$P$2:$P$1500,0)),"")</f>
        <v/>
      </c>
    </row>
    <row r="396" spans="1:17" ht="15" customHeight="1" x14ac:dyDescent="0.25">
      <c r="A396" s="77"/>
      <c r="B396" s="174" t="str">
        <f t="shared" si="18"/>
        <v/>
      </c>
      <c r="C396" s="79"/>
      <c r="D396" s="80"/>
      <c r="E396" s="79"/>
      <c r="F396" s="81"/>
      <c r="G396" s="77"/>
      <c r="H396" s="174" t="str">
        <f>IF($B396="","",IF(N($I396)&gt;=100,"Completed",IF(COUNTIF('Work report'!$V$2:$V$1500,$B396)=0,"Not started",IF(OR(LEFT(UPPER(TRIM($K396)),8)="BLOCKED:",LEFT(UPPER(TRIM($K396)),8)="WAITING:"),"Blocked",IF(N($I396)&gt;0,"In progress","Not started")))))</f>
        <v/>
      </c>
      <c r="I396" s="175" t="str">
        <f t="array" ref="I396">IF($B396="","",IFERROR(LOOKUP(2,1/('Work report'!$V$2:$V$1500=$B396),'Work report'!$J$2:$J$1500)*100,0))</f>
        <v/>
      </c>
      <c r="J396" s="176" t="str">
        <f t="array" ref="J396">IF($B396="","",IFERROR(LOOKUP(2,1/('Work report'!$V$2:$V$1500=$B396),'Work report'!$A$2:$A$1500),""))</f>
        <v/>
      </c>
      <c r="K396" s="177" t="str">
        <f t="array" ref="K396">IF($B396="","",IFERROR(LOOKUP(2,1/('Work report'!$V$2:$V$1500=$B396),'Work report'!$P$2:$P$1500),""))</f>
        <v/>
      </c>
      <c r="L396" s="178" t="str">
        <f>IF($B396="","",SUMIFS('Work report'!$G$2:$G$1500,'Work report'!$V$2:$V$1500,$B396))</f>
        <v/>
      </c>
      <c r="M396" s="176" t="str">
        <f t="shared" si="19"/>
        <v/>
      </c>
      <c r="N396" s="174" t="str">
        <f t="shared" ca="1" si="20"/>
        <v/>
      </c>
      <c r="O396" s="78">
        <v>395</v>
      </c>
      <c r="P396" s="78" t="str">
        <f>IF(AND($B396&lt;&gt;"",$H396&lt;&gt;"Completed",$H396&lt;&gt;"Cancelled"),COUNTIFS($B$2:$B396,"&lt;&gt;",$H$2:$H396,"&lt;&gt;Completed",$H$2:$H396,"&lt;&gt;Cancelled"),"")</f>
        <v/>
      </c>
      <c r="Q396" s="78" t="str">
        <f>IFERROR(INDEX($B$2:$B$1500,MATCH(ROWS($Q$2:Q396),$P$2:$P$1500,0)),"")</f>
        <v/>
      </c>
    </row>
    <row r="397" spans="1:17" ht="15" customHeight="1" x14ac:dyDescent="0.25">
      <c r="A397" s="77"/>
      <c r="B397" s="174" t="str">
        <f t="shared" si="18"/>
        <v/>
      </c>
      <c r="C397" s="79"/>
      <c r="D397" s="80"/>
      <c r="E397" s="79"/>
      <c r="F397" s="81"/>
      <c r="G397" s="77"/>
      <c r="H397" s="174" t="str">
        <f>IF($B397="","",IF(N($I397)&gt;=100,"Completed",IF(COUNTIF('Work report'!$V$2:$V$1500,$B397)=0,"Not started",IF(OR(LEFT(UPPER(TRIM($K397)),8)="BLOCKED:",LEFT(UPPER(TRIM($K397)),8)="WAITING:"),"Blocked",IF(N($I397)&gt;0,"In progress","Not started")))))</f>
        <v/>
      </c>
      <c r="I397" s="175" t="str">
        <f t="array" ref="I397">IF($B397="","",IFERROR(LOOKUP(2,1/('Work report'!$V$2:$V$1500=$B397),'Work report'!$J$2:$J$1500)*100,0))</f>
        <v/>
      </c>
      <c r="J397" s="176" t="str">
        <f t="array" ref="J397">IF($B397="","",IFERROR(LOOKUP(2,1/('Work report'!$V$2:$V$1500=$B397),'Work report'!$A$2:$A$1500),""))</f>
        <v/>
      </c>
      <c r="K397" s="177" t="str">
        <f t="array" ref="K397">IF($B397="","",IFERROR(LOOKUP(2,1/('Work report'!$V$2:$V$1500=$B397),'Work report'!$P$2:$P$1500),""))</f>
        <v/>
      </c>
      <c r="L397" s="178" t="str">
        <f>IF($B397="","",SUMIFS('Work report'!$G$2:$G$1500,'Work report'!$V$2:$V$1500,$B397))</f>
        <v/>
      </c>
      <c r="M397" s="176" t="str">
        <f t="shared" si="19"/>
        <v/>
      </c>
      <c r="N397" s="174" t="str">
        <f t="shared" ca="1" si="20"/>
        <v/>
      </c>
      <c r="O397" s="78">
        <v>396</v>
      </c>
      <c r="P397" s="78" t="str">
        <f>IF(AND($B397&lt;&gt;"",$H397&lt;&gt;"Completed",$H397&lt;&gt;"Cancelled"),COUNTIFS($B$2:$B397,"&lt;&gt;",$H$2:$H397,"&lt;&gt;Completed",$H$2:$H397,"&lt;&gt;Cancelled"),"")</f>
        <v/>
      </c>
      <c r="Q397" s="78" t="str">
        <f>IFERROR(INDEX($B$2:$B$1500,MATCH(ROWS($Q$2:Q397),$P$2:$P$1500,0)),"")</f>
        <v/>
      </c>
    </row>
    <row r="398" spans="1:17" ht="15" customHeight="1" x14ac:dyDescent="0.25">
      <c r="A398" s="77"/>
      <c r="B398" s="174" t="str">
        <f t="shared" si="18"/>
        <v/>
      </c>
      <c r="C398" s="79"/>
      <c r="D398" s="80"/>
      <c r="E398" s="79"/>
      <c r="F398" s="81"/>
      <c r="G398" s="77"/>
      <c r="H398" s="174" t="str">
        <f>IF($B398="","",IF(N($I398)&gt;=100,"Completed",IF(COUNTIF('Work report'!$V$2:$V$1500,$B398)=0,"Not started",IF(OR(LEFT(UPPER(TRIM($K398)),8)="BLOCKED:",LEFT(UPPER(TRIM($K398)),8)="WAITING:"),"Blocked",IF(N($I398)&gt;0,"In progress","Not started")))))</f>
        <v/>
      </c>
      <c r="I398" s="175" t="str">
        <f t="array" ref="I398">IF($B398="","",IFERROR(LOOKUP(2,1/('Work report'!$V$2:$V$1500=$B398),'Work report'!$J$2:$J$1500)*100,0))</f>
        <v/>
      </c>
      <c r="J398" s="176" t="str">
        <f t="array" ref="J398">IF($B398="","",IFERROR(LOOKUP(2,1/('Work report'!$V$2:$V$1500=$B398),'Work report'!$A$2:$A$1500),""))</f>
        <v/>
      </c>
      <c r="K398" s="177" t="str">
        <f t="array" ref="K398">IF($B398="","",IFERROR(LOOKUP(2,1/('Work report'!$V$2:$V$1500=$B398),'Work report'!$P$2:$P$1500),""))</f>
        <v/>
      </c>
      <c r="L398" s="178" t="str">
        <f>IF($B398="","",SUMIFS('Work report'!$G$2:$G$1500,'Work report'!$V$2:$V$1500,$B398))</f>
        <v/>
      </c>
      <c r="M398" s="176" t="str">
        <f t="shared" si="19"/>
        <v/>
      </c>
      <c r="N398" s="174" t="str">
        <f t="shared" ca="1" si="20"/>
        <v/>
      </c>
      <c r="O398" s="78">
        <v>397</v>
      </c>
      <c r="P398" s="78" t="str">
        <f>IF(AND($B398&lt;&gt;"",$H398&lt;&gt;"Completed",$H398&lt;&gt;"Cancelled"),COUNTIFS($B$2:$B398,"&lt;&gt;",$H$2:$H398,"&lt;&gt;Completed",$H$2:$H398,"&lt;&gt;Cancelled"),"")</f>
        <v/>
      </c>
      <c r="Q398" s="78" t="str">
        <f>IFERROR(INDEX($B$2:$B$1500,MATCH(ROWS($Q$2:Q398),$P$2:$P$1500,0)),"")</f>
        <v/>
      </c>
    </row>
    <row r="399" spans="1:17" ht="15" customHeight="1" x14ac:dyDescent="0.25">
      <c r="A399" s="77"/>
      <c r="B399" s="174" t="str">
        <f t="shared" si="18"/>
        <v/>
      </c>
      <c r="C399" s="79"/>
      <c r="D399" s="80"/>
      <c r="E399" s="79"/>
      <c r="F399" s="81"/>
      <c r="G399" s="77"/>
      <c r="H399" s="174" t="str">
        <f>IF($B399="","",IF(N($I399)&gt;=100,"Completed",IF(COUNTIF('Work report'!$V$2:$V$1500,$B399)=0,"Not started",IF(OR(LEFT(UPPER(TRIM($K399)),8)="BLOCKED:",LEFT(UPPER(TRIM($K399)),8)="WAITING:"),"Blocked",IF(N($I399)&gt;0,"In progress","Not started")))))</f>
        <v/>
      </c>
      <c r="I399" s="175" t="str">
        <f t="array" ref="I399">IF($B399="","",IFERROR(LOOKUP(2,1/('Work report'!$V$2:$V$1500=$B399),'Work report'!$J$2:$J$1500)*100,0))</f>
        <v/>
      </c>
      <c r="J399" s="176" t="str">
        <f t="array" ref="J399">IF($B399="","",IFERROR(LOOKUP(2,1/('Work report'!$V$2:$V$1500=$B399),'Work report'!$A$2:$A$1500),""))</f>
        <v/>
      </c>
      <c r="K399" s="177" t="str">
        <f t="array" ref="K399">IF($B399="","",IFERROR(LOOKUP(2,1/('Work report'!$V$2:$V$1500=$B399),'Work report'!$P$2:$P$1500),""))</f>
        <v/>
      </c>
      <c r="L399" s="178" t="str">
        <f>IF($B399="","",SUMIFS('Work report'!$G$2:$G$1500,'Work report'!$V$2:$V$1500,$B399))</f>
        <v/>
      </c>
      <c r="M399" s="176" t="str">
        <f t="shared" si="19"/>
        <v/>
      </c>
      <c r="N399" s="174" t="str">
        <f t="shared" ca="1" si="20"/>
        <v/>
      </c>
      <c r="O399" s="78">
        <v>398</v>
      </c>
      <c r="P399" s="78" t="str">
        <f>IF(AND($B399&lt;&gt;"",$H399&lt;&gt;"Completed",$H399&lt;&gt;"Cancelled"),COUNTIFS($B$2:$B399,"&lt;&gt;",$H$2:$H399,"&lt;&gt;Completed",$H$2:$H399,"&lt;&gt;Cancelled"),"")</f>
        <v/>
      </c>
      <c r="Q399" s="78" t="str">
        <f>IFERROR(INDEX($B$2:$B$1500,MATCH(ROWS($Q$2:Q399),$P$2:$P$1500,0)),"")</f>
        <v/>
      </c>
    </row>
    <row r="400" spans="1:17" ht="15" customHeight="1" x14ac:dyDescent="0.25">
      <c r="A400" s="77"/>
      <c r="B400" s="174" t="str">
        <f t="shared" si="18"/>
        <v/>
      </c>
      <c r="C400" s="79"/>
      <c r="D400" s="80"/>
      <c r="E400" s="79"/>
      <c r="F400" s="81"/>
      <c r="G400" s="77"/>
      <c r="H400" s="174" t="str">
        <f>IF($B400="","",IF(N($I400)&gt;=100,"Completed",IF(COUNTIF('Work report'!$V$2:$V$1500,$B400)=0,"Not started",IF(OR(LEFT(UPPER(TRIM($K400)),8)="BLOCKED:",LEFT(UPPER(TRIM($K400)),8)="WAITING:"),"Blocked",IF(N($I400)&gt;0,"In progress","Not started")))))</f>
        <v/>
      </c>
      <c r="I400" s="175" t="str">
        <f t="array" ref="I400">IF($B400="","",IFERROR(LOOKUP(2,1/('Work report'!$V$2:$V$1500=$B400),'Work report'!$J$2:$J$1500)*100,0))</f>
        <v/>
      </c>
      <c r="J400" s="176" t="str">
        <f t="array" ref="J400">IF($B400="","",IFERROR(LOOKUP(2,1/('Work report'!$V$2:$V$1500=$B400),'Work report'!$A$2:$A$1500),""))</f>
        <v/>
      </c>
      <c r="K400" s="177" t="str">
        <f t="array" ref="K400">IF($B400="","",IFERROR(LOOKUP(2,1/('Work report'!$V$2:$V$1500=$B400),'Work report'!$P$2:$P$1500),""))</f>
        <v/>
      </c>
      <c r="L400" s="178" t="str">
        <f>IF($B400="","",SUMIFS('Work report'!$G$2:$G$1500,'Work report'!$V$2:$V$1500,$B400))</f>
        <v/>
      </c>
      <c r="M400" s="176" t="str">
        <f t="shared" si="19"/>
        <v/>
      </c>
      <c r="N400" s="174" t="str">
        <f t="shared" ca="1" si="20"/>
        <v/>
      </c>
      <c r="O400" s="78">
        <v>399</v>
      </c>
      <c r="P400" s="78" t="str">
        <f>IF(AND($B400&lt;&gt;"",$H400&lt;&gt;"Completed",$H400&lt;&gt;"Cancelled"),COUNTIFS($B$2:$B400,"&lt;&gt;",$H$2:$H400,"&lt;&gt;Completed",$H$2:$H400,"&lt;&gt;Cancelled"),"")</f>
        <v/>
      </c>
      <c r="Q400" s="78" t="str">
        <f>IFERROR(INDEX($B$2:$B$1500,MATCH(ROWS($Q$2:Q400),$P$2:$P$1500,0)),"")</f>
        <v/>
      </c>
    </row>
    <row r="401" spans="1:17" ht="15" customHeight="1" x14ac:dyDescent="0.25">
      <c r="A401" s="77"/>
      <c r="B401" s="174" t="str">
        <f t="shared" si="18"/>
        <v/>
      </c>
      <c r="C401" s="79"/>
      <c r="D401" s="80"/>
      <c r="E401" s="79"/>
      <c r="F401" s="81"/>
      <c r="G401" s="77"/>
      <c r="H401" s="174" t="str">
        <f>IF($B401="","",IF(N($I401)&gt;=100,"Completed",IF(COUNTIF('Work report'!$V$2:$V$1500,$B401)=0,"Not started",IF(OR(LEFT(UPPER(TRIM($K401)),8)="BLOCKED:",LEFT(UPPER(TRIM($K401)),8)="WAITING:"),"Blocked",IF(N($I401)&gt;0,"In progress","Not started")))))</f>
        <v/>
      </c>
      <c r="I401" s="175" t="str">
        <f t="array" ref="I401">IF($B401="","",IFERROR(LOOKUP(2,1/('Work report'!$V$2:$V$1500=$B401),'Work report'!$J$2:$J$1500)*100,0))</f>
        <v/>
      </c>
      <c r="J401" s="176" t="str">
        <f t="array" ref="J401">IF($B401="","",IFERROR(LOOKUP(2,1/('Work report'!$V$2:$V$1500=$B401),'Work report'!$A$2:$A$1500),""))</f>
        <v/>
      </c>
      <c r="K401" s="177" t="str">
        <f t="array" ref="K401">IF($B401="","",IFERROR(LOOKUP(2,1/('Work report'!$V$2:$V$1500=$B401),'Work report'!$P$2:$P$1500),""))</f>
        <v/>
      </c>
      <c r="L401" s="178" t="str">
        <f>IF($B401="","",SUMIFS('Work report'!$G$2:$G$1500,'Work report'!$V$2:$V$1500,$B401))</f>
        <v/>
      </c>
      <c r="M401" s="176" t="str">
        <f t="shared" si="19"/>
        <v/>
      </c>
      <c r="N401" s="174" t="str">
        <f t="shared" ca="1" si="20"/>
        <v/>
      </c>
      <c r="O401" s="78">
        <v>400</v>
      </c>
      <c r="P401" s="78" t="str">
        <f>IF(AND($B401&lt;&gt;"",$H401&lt;&gt;"Completed",$H401&lt;&gt;"Cancelled"),COUNTIFS($B$2:$B401,"&lt;&gt;",$H$2:$H401,"&lt;&gt;Completed",$H$2:$H401,"&lt;&gt;Cancelled"),"")</f>
        <v/>
      </c>
      <c r="Q401" s="78" t="str">
        <f>IFERROR(INDEX($B$2:$B$1500,MATCH(ROWS($Q$2:Q401),$P$2:$P$1500,0)),"")</f>
        <v/>
      </c>
    </row>
    <row r="402" spans="1:17" ht="15" customHeight="1" x14ac:dyDescent="0.25">
      <c r="A402" s="77"/>
      <c r="B402" s="174" t="str">
        <f t="shared" si="18"/>
        <v/>
      </c>
      <c r="C402" s="79"/>
      <c r="D402" s="80"/>
      <c r="E402" s="79"/>
      <c r="F402" s="81"/>
      <c r="G402" s="77"/>
      <c r="H402" s="174" t="str">
        <f>IF($B402="","",IF(N($I402)&gt;=100,"Completed",IF(COUNTIF('Work report'!$V$2:$V$1500,$B402)=0,"Not started",IF(OR(LEFT(UPPER(TRIM($K402)),8)="BLOCKED:",LEFT(UPPER(TRIM($K402)),8)="WAITING:"),"Blocked",IF(N($I402)&gt;0,"In progress","Not started")))))</f>
        <v/>
      </c>
      <c r="I402" s="175" t="str">
        <f t="array" ref="I402">IF($B402="","",IFERROR(LOOKUP(2,1/('Work report'!$V$2:$V$1500=$B402),'Work report'!$J$2:$J$1500)*100,0))</f>
        <v/>
      </c>
      <c r="J402" s="176" t="str">
        <f t="array" ref="J402">IF($B402="","",IFERROR(LOOKUP(2,1/('Work report'!$V$2:$V$1500=$B402),'Work report'!$A$2:$A$1500),""))</f>
        <v/>
      </c>
      <c r="K402" s="177" t="str">
        <f t="array" ref="K402">IF($B402="","",IFERROR(LOOKUP(2,1/('Work report'!$V$2:$V$1500=$B402),'Work report'!$P$2:$P$1500),""))</f>
        <v/>
      </c>
      <c r="L402" s="178" t="str">
        <f>IF($B402="","",SUMIFS('Work report'!$G$2:$G$1500,'Work report'!$V$2:$V$1500,$B402))</f>
        <v/>
      </c>
      <c r="M402" s="176" t="str">
        <f t="shared" si="19"/>
        <v/>
      </c>
      <c r="N402" s="174" t="str">
        <f t="shared" ca="1" si="20"/>
        <v/>
      </c>
      <c r="O402" s="78">
        <v>401</v>
      </c>
      <c r="P402" s="78" t="str">
        <f>IF(AND($B402&lt;&gt;"",$H402&lt;&gt;"Completed",$H402&lt;&gt;"Cancelled"),COUNTIFS($B$2:$B402,"&lt;&gt;",$H$2:$H402,"&lt;&gt;Completed",$H$2:$H402,"&lt;&gt;Cancelled"),"")</f>
        <v/>
      </c>
      <c r="Q402" s="78" t="str">
        <f>IFERROR(INDEX($B$2:$B$1500,MATCH(ROWS($Q$2:Q402),$P$2:$P$1500,0)),"")</f>
        <v/>
      </c>
    </row>
    <row r="403" spans="1:17" ht="15" customHeight="1" x14ac:dyDescent="0.25">
      <c r="A403" s="77"/>
      <c r="B403" s="174" t="str">
        <f t="shared" si="18"/>
        <v/>
      </c>
      <c r="C403" s="79"/>
      <c r="D403" s="80"/>
      <c r="E403" s="79"/>
      <c r="F403" s="81"/>
      <c r="G403" s="77"/>
      <c r="H403" s="174" t="str">
        <f>IF($B403="","",IF(N($I403)&gt;=100,"Completed",IF(COUNTIF('Work report'!$V$2:$V$1500,$B403)=0,"Not started",IF(OR(LEFT(UPPER(TRIM($K403)),8)="BLOCKED:",LEFT(UPPER(TRIM($K403)),8)="WAITING:"),"Blocked",IF(N($I403)&gt;0,"In progress","Not started")))))</f>
        <v/>
      </c>
      <c r="I403" s="175" t="str">
        <f t="array" ref="I403">IF($B403="","",IFERROR(LOOKUP(2,1/('Work report'!$V$2:$V$1500=$B403),'Work report'!$J$2:$J$1500)*100,0))</f>
        <v/>
      </c>
      <c r="J403" s="176" t="str">
        <f t="array" ref="J403">IF($B403="","",IFERROR(LOOKUP(2,1/('Work report'!$V$2:$V$1500=$B403),'Work report'!$A$2:$A$1500),""))</f>
        <v/>
      </c>
      <c r="K403" s="177" t="str">
        <f t="array" ref="K403">IF($B403="","",IFERROR(LOOKUP(2,1/('Work report'!$V$2:$V$1500=$B403),'Work report'!$P$2:$P$1500),""))</f>
        <v/>
      </c>
      <c r="L403" s="178" t="str">
        <f>IF($B403="","",SUMIFS('Work report'!$G$2:$G$1500,'Work report'!$V$2:$V$1500,$B403))</f>
        <v/>
      </c>
      <c r="M403" s="176" t="str">
        <f t="shared" si="19"/>
        <v/>
      </c>
      <c r="N403" s="174" t="str">
        <f t="shared" ca="1" si="20"/>
        <v/>
      </c>
      <c r="O403" s="78">
        <v>402</v>
      </c>
      <c r="P403" s="78" t="str">
        <f>IF(AND($B403&lt;&gt;"",$H403&lt;&gt;"Completed",$H403&lt;&gt;"Cancelled"),COUNTIFS($B$2:$B403,"&lt;&gt;",$H$2:$H403,"&lt;&gt;Completed",$H$2:$H403,"&lt;&gt;Cancelled"),"")</f>
        <v/>
      </c>
      <c r="Q403" s="78" t="str">
        <f>IFERROR(INDEX($B$2:$B$1500,MATCH(ROWS($Q$2:Q403),$P$2:$P$1500,0)),"")</f>
        <v/>
      </c>
    </row>
    <row r="404" spans="1:17" ht="15" customHeight="1" x14ac:dyDescent="0.25">
      <c r="A404" s="77"/>
      <c r="B404" s="174" t="str">
        <f t="shared" si="18"/>
        <v/>
      </c>
      <c r="C404" s="79"/>
      <c r="D404" s="80"/>
      <c r="E404" s="79"/>
      <c r="F404" s="81"/>
      <c r="G404" s="77"/>
      <c r="H404" s="174" t="str">
        <f>IF($B404="","",IF(N($I404)&gt;=100,"Completed",IF(COUNTIF('Work report'!$V$2:$V$1500,$B404)=0,"Not started",IF(OR(LEFT(UPPER(TRIM($K404)),8)="BLOCKED:",LEFT(UPPER(TRIM($K404)),8)="WAITING:"),"Blocked",IF(N($I404)&gt;0,"In progress","Not started")))))</f>
        <v/>
      </c>
      <c r="I404" s="175" t="str">
        <f t="array" ref="I404">IF($B404="","",IFERROR(LOOKUP(2,1/('Work report'!$V$2:$V$1500=$B404),'Work report'!$J$2:$J$1500)*100,0))</f>
        <v/>
      </c>
      <c r="J404" s="176" t="str">
        <f t="array" ref="J404">IF($B404="","",IFERROR(LOOKUP(2,1/('Work report'!$V$2:$V$1500=$B404),'Work report'!$A$2:$A$1500),""))</f>
        <v/>
      </c>
      <c r="K404" s="177" t="str">
        <f t="array" ref="K404">IF($B404="","",IFERROR(LOOKUP(2,1/('Work report'!$V$2:$V$1500=$B404),'Work report'!$P$2:$P$1500),""))</f>
        <v/>
      </c>
      <c r="L404" s="178" t="str">
        <f>IF($B404="","",SUMIFS('Work report'!$G$2:$G$1500,'Work report'!$V$2:$V$1500,$B404))</f>
        <v/>
      </c>
      <c r="M404" s="176" t="str">
        <f t="shared" si="19"/>
        <v/>
      </c>
      <c r="N404" s="174" t="str">
        <f t="shared" ca="1" si="20"/>
        <v/>
      </c>
      <c r="O404" s="78">
        <v>403</v>
      </c>
      <c r="P404" s="78" t="str">
        <f>IF(AND($B404&lt;&gt;"",$H404&lt;&gt;"Completed",$H404&lt;&gt;"Cancelled"),COUNTIFS($B$2:$B404,"&lt;&gt;",$H$2:$H404,"&lt;&gt;Completed",$H$2:$H404,"&lt;&gt;Cancelled"),"")</f>
        <v/>
      </c>
      <c r="Q404" s="78" t="str">
        <f>IFERROR(INDEX($B$2:$B$1500,MATCH(ROWS($Q$2:Q404),$P$2:$P$1500,0)),"")</f>
        <v/>
      </c>
    </row>
    <row r="405" spans="1:17" ht="15" customHeight="1" x14ac:dyDescent="0.25">
      <c r="A405" s="77"/>
      <c r="B405" s="174" t="str">
        <f t="shared" si="18"/>
        <v/>
      </c>
      <c r="C405" s="79"/>
      <c r="D405" s="80"/>
      <c r="E405" s="79"/>
      <c r="F405" s="81"/>
      <c r="G405" s="77"/>
      <c r="H405" s="174" t="str">
        <f>IF($B405="","",IF(N($I405)&gt;=100,"Completed",IF(COUNTIF('Work report'!$V$2:$V$1500,$B405)=0,"Not started",IF(OR(LEFT(UPPER(TRIM($K405)),8)="BLOCKED:",LEFT(UPPER(TRIM($K405)),8)="WAITING:"),"Blocked",IF(N($I405)&gt;0,"In progress","Not started")))))</f>
        <v/>
      </c>
      <c r="I405" s="175" t="str">
        <f t="array" ref="I405">IF($B405="","",IFERROR(LOOKUP(2,1/('Work report'!$V$2:$V$1500=$B405),'Work report'!$J$2:$J$1500)*100,0))</f>
        <v/>
      </c>
      <c r="J405" s="176" t="str">
        <f t="array" ref="J405">IF($B405="","",IFERROR(LOOKUP(2,1/('Work report'!$V$2:$V$1500=$B405),'Work report'!$A$2:$A$1500),""))</f>
        <v/>
      </c>
      <c r="K405" s="177" t="str">
        <f t="array" ref="K405">IF($B405="","",IFERROR(LOOKUP(2,1/('Work report'!$V$2:$V$1500=$B405),'Work report'!$P$2:$P$1500),""))</f>
        <v/>
      </c>
      <c r="L405" s="178" t="str">
        <f>IF($B405="","",SUMIFS('Work report'!$G$2:$G$1500,'Work report'!$V$2:$V$1500,$B405))</f>
        <v/>
      </c>
      <c r="M405" s="176" t="str">
        <f t="shared" si="19"/>
        <v/>
      </c>
      <c r="N405" s="174" t="str">
        <f t="shared" ca="1" si="20"/>
        <v/>
      </c>
      <c r="O405" s="78">
        <v>404</v>
      </c>
      <c r="P405" s="78" t="str">
        <f>IF(AND($B405&lt;&gt;"",$H405&lt;&gt;"Completed",$H405&lt;&gt;"Cancelled"),COUNTIFS($B$2:$B405,"&lt;&gt;",$H$2:$H405,"&lt;&gt;Completed",$H$2:$H405,"&lt;&gt;Cancelled"),"")</f>
        <v/>
      </c>
      <c r="Q405" s="78" t="str">
        <f>IFERROR(INDEX($B$2:$B$1500,MATCH(ROWS($Q$2:Q405),$P$2:$P$1500,0)),"")</f>
        <v/>
      </c>
    </row>
    <row r="406" spans="1:17" ht="15" customHeight="1" x14ac:dyDescent="0.25">
      <c r="A406" s="77"/>
      <c r="B406" s="174" t="str">
        <f t="shared" si="18"/>
        <v/>
      </c>
      <c r="C406" s="79"/>
      <c r="D406" s="80"/>
      <c r="E406" s="79"/>
      <c r="F406" s="81"/>
      <c r="G406" s="77"/>
      <c r="H406" s="174" t="str">
        <f>IF($B406="","",IF(N($I406)&gt;=100,"Completed",IF(COUNTIF('Work report'!$V$2:$V$1500,$B406)=0,"Not started",IF(OR(LEFT(UPPER(TRIM($K406)),8)="BLOCKED:",LEFT(UPPER(TRIM($K406)),8)="WAITING:"),"Blocked",IF(N($I406)&gt;0,"In progress","Not started")))))</f>
        <v/>
      </c>
      <c r="I406" s="175" t="str">
        <f t="array" ref="I406">IF($B406="","",IFERROR(LOOKUP(2,1/('Work report'!$V$2:$V$1500=$B406),'Work report'!$J$2:$J$1500)*100,0))</f>
        <v/>
      </c>
      <c r="J406" s="176" t="str">
        <f t="array" ref="J406">IF($B406="","",IFERROR(LOOKUP(2,1/('Work report'!$V$2:$V$1500=$B406),'Work report'!$A$2:$A$1500),""))</f>
        <v/>
      </c>
      <c r="K406" s="177" t="str">
        <f t="array" ref="K406">IF($B406="","",IFERROR(LOOKUP(2,1/('Work report'!$V$2:$V$1500=$B406),'Work report'!$P$2:$P$1500),""))</f>
        <v/>
      </c>
      <c r="L406" s="178" t="str">
        <f>IF($B406="","",SUMIFS('Work report'!$G$2:$G$1500,'Work report'!$V$2:$V$1500,$B406))</f>
        <v/>
      </c>
      <c r="M406" s="176" t="str">
        <f t="shared" si="19"/>
        <v/>
      </c>
      <c r="N406" s="174" t="str">
        <f t="shared" ca="1" si="20"/>
        <v/>
      </c>
      <c r="O406" s="78">
        <v>405</v>
      </c>
      <c r="P406" s="78" t="str">
        <f>IF(AND($B406&lt;&gt;"",$H406&lt;&gt;"Completed",$H406&lt;&gt;"Cancelled"),COUNTIFS($B$2:$B406,"&lt;&gt;",$H$2:$H406,"&lt;&gt;Completed",$H$2:$H406,"&lt;&gt;Cancelled"),"")</f>
        <v/>
      </c>
      <c r="Q406" s="78" t="str">
        <f>IFERROR(INDEX($B$2:$B$1500,MATCH(ROWS($Q$2:Q406),$P$2:$P$1500,0)),"")</f>
        <v/>
      </c>
    </row>
    <row r="407" spans="1:17" ht="15" customHeight="1" x14ac:dyDescent="0.25">
      <c r="A407" s="77"/>
      <c r="B407" s="174" t="str">
        <f t="shared" si="18"/>
        <v/>
      </c>
      <c r="C407" s="79"/>
      <c r="D407" s="80"/>
      <c r="E407" s="79"/>
      <c r="F407" s="81"/>
      <c r="G407" s="77"/>
      <c r="H407" s="174" t="str">
        <f>IF($B407="","",IF(N($I407)&gt;=100,"Completed",IF(COUNTIF('Work report'!$V$2:$V$1500,$B407)=0,"Not started",IF(OR(LEFT(UPPER(TRIM($K407)),8)="BLOCKED:",LEFT(UPPER(TRIM($K407)),8)="WAITING:"),"Blocked",IF(N($I407)&gt;0,"In progress","Not started")))))</f>
        <v/>
      </c>
      <c r="I407" s="175" t="str">
        <f t="array" ref="I407">IF($B407="","",IFERROR(LOOKUP(2,1/('Work report'!$V$2:$V$1500=$B407),'Work report'!$J$2:$J$1500)*100,0))</f>
        <v/>
      </c>
      <c r="J407" s="176" t="str">
        <f t="array" ref="J407">IF($B407="","",IFERROR(LOOKUP(2,1/('Work report'!$V$2:$V$1500=$B407),'Work report'!$A$2:$A$1500),""))</f>
        <v/>
      </c>
      <c r="K407" s="177" t="str">
        <f t="array" ref="K407">IF($B407="","",IFERROR(LOOKUP(2,1/('Work report'!$V$2:$V$1500=$B407),'Work report'!$P$2:$P$1500),""))</f>
        <v/>
      </c>
      <c r="L407" s="178" t="str">
        <f>IF($B407="","",SUMIFS('Work report'!$G$2:$G$1500,'Work report'!$V$2:$V$1500,$B407))</f>
        <v/>
      </c>
      <c r="M407" s="176" t="str">
        <f t="shared" si="19"/>
        <v/>
      </c>
      <c r="N407" s="174" t="str">
        <f t="shared" ca="1" si="20"/>
        <v/>
      </c>
      <c r="O407" s="78">
        <v>406</v>
      </c>
      <c r="P407" s="78" t="str">
        <f>IF(AND($B407&lt;&gt;"",$H407&lt;&gt;"Completed",$H407&lt;&gt;"Cancelled"),COUNTIFS($B$2:$B407,"&lt;&gt;",$H$2:$H407,"&lt;&gt;Completed",$H$2:$H407,"&lt;&gt;Cancelled"),"")</f>
        <v/>
      </c>
      <c r="Q407" s="78" t="str">
        <f>IFERROR(INDEX($B$2:$B$1500,MATCH(ROWS($Q$2:Q407),$P$2:$P$1500,0)),"")</f>
        <v/>
      </c>
    </row>
    <row r="408" spans="1:17" ht="15" customHeight="1" x14ac:dyDescent="0.25">
      <c r="A408" s="77"/>
      <c r="B408" s="174" t="str">
        <f t="shared" si="18"/>
        <v/>
      </c>
      <c r="C408" s="79"/>
      <c r="D408" s="80"/>
      <c r="E408" s="79"/>
      <c r="F408" s="81"/>
      <c r="G408" s="77"/>
      <c r="H408" s="174" t="str">
        <f>IF($B408="","",IF(N($I408)&gt;=100,"Completed",IF(COUNTIF('Work report'!$V$2:$V$1500,$B408)=0,"Not started",IF(OR(LEFT(UPPER(TRIM($K408)),8)="BLOCKED:",LEFT(UPPER(TRIM($K408)),8)="WAITING:"),"Blocked",IF(N($I408)&gt;0,"In progress","Not started")))))</f>
        <v/>
      </c>
      <c r="I408" s="175" t="str">
        <f t="array" ref="I408">IF($B408="","",IFERROR(LOOKUP(2,1/('Work report'!$V$2:$V$1500=$B408),'Work report'!$J$2:$J$1500)*100,0))</f>
        <v/>
      </c>
      <c r="J408" s="176" t="str">
        <f t="array" ref="J408">IF($B408="","",IFERROR(LOOKUP(2,1/('Work report'!$V$2:$V$1500=$B408),'Work report'!$A$2:$A$1500),""))</f>
        <v/>
      </c>
      <c r="K408" s="177" t="str">
        <f t="array" ref="K408">IF($B408="","",IFERROR(LOOKUP(2,1/('Work report'!$V$2:$V$1500=$B408),'Work report'!$P$2:$P$1500),""))</f>
        <v/>
      </c>
      <c r="L408" s="178" t="str">
        <f>IF($B408="","",SUMIFS('Work report'!$G$2:$G$1500,'Work report'!$V$2:$V$1500,$B408))</f>
        <v/>
      </c>
      <c r="M408" s="176" t="str">
        <f t="shared" si="19"/>
        <v/>
      </c>
      <c r="N408" s="174" t="str">
        <f t="shared" ca="1" si="20"/>
        <v/>
      </c>
      <c r="O408" s="78">
        <v>407</v>
      </c>
      <c r="P408" s="78" t="str">
        <f>IF(AND($B408&lt;&gt;"",$H408&lt;&gt;"Completed",$H408&lt;&gt;"Cancelled"),COUNTIFS($B$2:$B408,"&lt;&gt;",$H$2:$H408,"&lt;&gt;Completed",$H$2:$H408,"&lt;&gt;Cancelled"),"")</f>
        <v/>
      </c>
      <c r="Q408" s="78" t="str">
        <f>IFERROR(INDEX($B$2:$B$1500,MATCH(ROWS($Q$2:Q408),$P$2:$P$1500,0)),"")</f>
        <v/>
      </c>
    </row>
    <row r="409" spans="1:17" ht="15" customHeight="1" x14ac:dyDescent="0.25">
      <c r="A409" s="77"/>
      <c r="B409" s="174" t="str">
        <f t="shared" si="18"/>
        <v/>
      </c>
      <c r="C409" s="79"/>
      <c r="D409" s="80"/>
      <c r="E409" s="79"/>
      <c r="F409" s="81"/>
      <c r="G409" s="77"/>
      <c r="H409" s="174" t="str">
        <f>IF($B409="","",IF(N($I409)&gt;=100,"Completed",IF(COUNTIF('Work report'!$V$2:$V$1500,$B409)=0,"Not started",IF(OR(LEFT(UPPER(TRIM($K409)),8)="BLOCKED:",LEFT(UPPER(TRIM($K409)),8)="WAITING:"),"Blocked",IF(N($I409)&gt;0,"In progress","Not started")))))</f>
        <v/>
      </c>
      <c r="I409" s="175" t="str">
        <f t="array" ref="I409">IF($B409="","",IFERROR(LOOKUP(2,1/('Work report'!$V$2:$V$1500=$B409),'Work report'!$J$2:$J$1500)*100,0))</f>
        <v/>
      </c>
      <c r="J409" s="176" t="str">
        <f t="array" ref="J409">IF($B409="","",IFERROR(LOOKUP(2,1/('Work report'!$V$2:$V$1500=$B409),'Work report'!$A$2:$A$1500),""))</f>
        <v/>
      </c>
      <c r="K409" s="177" t="str">
        <f t="array" ref="K409">IF($B409="","",IFERROR(LOOKUP(2,1/('Work report'!$V$2:$V$1500=$B409),'Work report'!$P$2:$P$1500),""))</f>
        <v/>
      </c>
      <c r="L409" s="178" t="str">
        <f>IF($B409="","",SUMIFS('Work report'!$G$2:$G$1500,'Work report'!$V$2:$V$1500,$B409))</f>
        <v/>
      </c>
      <c r="M409" s="176" t="str">
        <f t="shared" si="19"/>
        <v/>
      </c>
      <c r="N409" s="174" t="str">
        <f t="shared" ca="1" si="20"/>
        <v/>
      </c>
      <c r="O409" s="78">
        <v>408</v>
      </c>
      <c r="P409" s="78" t="str">
        <f>IF(AND($B409&lt;&gt;"",$H409&lt;&gt;"Completed",$H409&lt;&gt;"Cancelled"),COUNTIFS($B$2:$B409,"&lt;&gt;",$H$2:$H409,"&lt;&gt;Completed",$H$2:$H409,"&lt;&gt;Cancelled"),"")</f>
        <v/>
      </c>
      <c r="Q409" s="78" t="str">
        <f>IFERROR(INDEX($B$2:$B$1500,MATCH(ROWS($Q$2:Q409),$P$2:$P$1500,0)),"")</f>
        <v/>
      </c>
    </row>
    <row r="410" spans="1:17" ht="15" customHeight="1" x14ac:dyDescent="0.25">
      <c r="A410" s="77"/>
      <c r="B410" s="174" t="str">
        <f t="shared" si="18"/>
        <v/>
      </c>
      <c r="C410" s="79"/>
      <c r="D410" s="80"/>
      <c r="E410" s="79"/>
      <c r="F410" s="81"/>
      <c r="G410" s="77"/>
      <c r="H410" s="174" t="str">
        <f>IF($B410="","",IF(N($I410)&gt;=100,"Completed",IF(COUNTIF('Work report'!$V$2:$V$1500,$B410)=0,"Not started",IF(OR(LEFT(UPPER(TRIM($K410)),8)="BLOCKED:",LEFT(UPPER(TRIM($K410)),8)="WAITING:"),"Blocked",IF(N($I410)&gt;0,"In progress","Not started")))))</f>
        <v/>
      </c>
      <c r="I410" s="175" t="str">
        <f t="array" ref="I410">IF($B410="","",IFERROR(LOOKUP(2,1/('Work report'!$V$2:$V$1500=$B410),'Work report'!$J$2:$J$1500)*100,0))</f>
        <v/>
      </c>
      <c r="J410" s="176" t="str">
        <f t="array" ref="J410">IF($B410="","",IFERROR(LOOKUP(2,1/('Work report'!$V$2:$V$1500=$B410),'Work report'!$A$2:$A$1500),""))</f>
        <v/>
      </c>
      <c r="K410" s="177" t="str">
        <f t="array" ref="K410">IF($B410="","",IFERROR(LOOKUP(2,1/('Work report'!$V$2:$V$1500=$B410),'Work report'!$P$2:$P$1500),""))</f>
        <v/>
      </c>
      <c r="L410" s="178" t="str">
        <f>IF($B410="","",SUMIFS('Work report'!$G$2:$G$1500,'Work report'!$V$2:$V$1500,$B410))</f>
        <v/>
      </c>
      <c r="M410" s="176" t="str">
        <f t="shared" si="19"/>
        <v/>
      </c>
      <c r="N410" s="174" t="str">
        <f t="shared" ca="1" si="20"/>
        <v/>
      </c>
      <c r="O410" s="78">
        <v>409</v>
      </c>
      <c r="P410" s="78" t="str">
        <f>IF(AND($B410&lt;&gt;"",$H410&lt;&gt;"Completed",$H410&lt;&gt;"Cancelled"),COUNTIFS($B$2:$B410,"&lt;&gt;",$H$2:$H410,"&lt;&gt;Completed",$H$2:$H410,"&lt;&gt;Cancelled"),"")</f>
        <v/>
      </c>
      <c r="Q410" s="78" t="str">
        <f>IFERROR(INDEX($B$2:$B$1500,MATCH(ROWS($Q$2:Q410),$P$2:$P$1500,0)),"")</f>
        <v/>
      </c>
    </row>
    <row r="411" spans="1:17" ht="15" customHeight="1" x14ac:dyDescent="0.25">
      <c r="A411" s="77"/>
      <c r="B411" s="174" t="str">
        <f t="shared" si="18"/>
        <v/>
      </c>
      <c r="C411" s="79"/>
      <c r="D411" s="80"/>
      <c r="E411" s="79"/>
      <c r="F411" s="81"/>
      <c r="G411" s="77"/>
      <c r="H411" s="174" t="str">
        <f>IF($B411="","",IF(N($I411)&gt;=100,"Completed",IF(COUNTIF('Work report'!$V$2:$V$1500,$B411)=0,"Not started",IF(OR(LEFT(UPPER(TRIM($K411)),8)="BLOCKED:",LEFT(UPPER(TRIM($K411)),8)="WAITING:"),"Blocked",IF(N($I411)&gt;0,"In progress","Not started")))))</f>
        <v/>
      </c>
      <c r="I411" s="175" t="str">
        <f t="array" ref="I411">IF($B411="","",IFERROR(LOOKUP(2,1/('Work report'!$V$2:$V$1500=$B411),'Work report'!$J$2:$J$1500)*100,0))</f>
        <v/>
      </c>
      <c r="J411" s="176" t="str">
        <f t="array" ref="J411">IF($B411="","",IFERROR(LOOKUP(2,1/('Work report'!$V$2:$V$1500=$B411),'Work report'!$A$2:$A$1500),""))</f>
        <v/>
      </c>
      <c r="K411" s="177" t="str">
        <f t="array" ref="K411">IF($B411="","",IFERROR(LOOKUP(2,1/('Work report'!$V$2:$V$1500=$B411),'Work report'!$P$2:$P$1500),""))</f>
        <v/>
      </c>
      <c r="L411" s="178" t="str">
        <f>IF($B411="","",SUMIFS('Work report'!$G$2:$G$1500,'Work report'!$V$2:$V$1500,$B411))</f>
        <v/>
      </c>
      <c r="M411" s="176" t="str">
        <f t="shared" si="19"/>
        <v/>
      </c>
      <c r="N411" s="174" t="str">
        <f t="shared" ca="1" si="20"/>
        <v/>
      </c>
      <c r="O411" s="78">
        <v>410</v>
      </c>
      <c r="P411" s="78" t="str">
        <f>IF(AND($B411&lt;&gt;"",$H411&lt;&gt;"Completed",$H411&lt;&gt;"Cancelled"),COUNTIFS($B$2:$B411,"&lt;&gt;",$H$2:$H411,"&lt;&gt;Completed",$H$2:$H411,"&lt;&gt;Cancelled"),"")</f>
        <v/>
      </c>
      <c r="Q411" s="78" t="str">
        <f>IFERROR(INDEX($B$2:$B$1500,MATCH(ROWS($Q$2:Q411),$P$2:$P$1500,0)),"")</f>
        <v/>
      </c>
    </row>
    <row r="412" spans="1:17" ht="15" customHeight="1" x14ac:dyDescent="0.25">
      <c r="A412" s="77"/>
      <c r="B412" s="174" t="str">
        <f t="shared" si="18"/>
        <v/>
      </c>
      <c r="C412" s="79"/>
      <c r="D412" s="80"/>
      <c r="E412" s="79"/>
      <c r="F412" s="81"/>
      <c r="G412" s="77"/>
      <c r="H412" s="174" t="str">
        <f>IF($B412="","",IF(N($I412)&gt;=100,"Completed",IF(COUNTIF('Work report'!$V$2:$V$1500,$B412)=0,"Not started",IF(OR(LEFT(UPPER(TRIM($K412)),8)="BLOCKED:",LEFT(UPPER(TRIM($K412)),8)="WAITING:"),"Blocked",IF(N($I412)&gt;0,"In progress","Not started")))))</f>
        <v/>
      </c>
      <c r="I412" s="175" t="str">
        <f t="array" ref="I412">IF($B412="","",IFERROR(LOOKUP(2,1/('Work report'!$V$2:$V$1500=$B412),'Work report'!$J$2:$J$1500)*100,0))</f>
        <v/>
      </c>
      <c r="J412" s="176" t="str">
        <f t="array" ref="J412">IF($B412="","",IFERROR(LOOKUP(2,1/('Work report'!$V$2:$V$1500=$B412),'Work report'!$A$2:$A$1500),""))</f>
        <v/>
      </c>
      <c r="K412" s="177" t="str">
        <f t="array" ref="K412">IF($B412="","",IFERROR(LOOKUP(2,1/('Work report'!$V$2:$V$1500=$B412),'Work report'!$P$2:$P$1500),""))</f>
        <v/>
      </c>
      <c r="L412" s="178" t="str">
        <f>IF($B412="","",SUMIFS('Work report'!$G$2:$G$1500,'Work report'!$V$2:$V$1500,$B412))</f>
        <v/>
      </c>
      <c r="M412" s="176" t="str">
        <f t="shared" si="19"/>
        <v/>
      </c>
      <c r="N412" s="174" t="str">
        <f t="shared" ca="1" si="20"/>
        <v/>
      </c>
      <c r="O412" s="78">
        <v>411</v>
      </c>
      <c r="P412" s="78" t="str">
        <f>IF(AND($B412&lt;&gt;"",$H412&lt;&gt;"Completed",$H412&lt;&gt;"Cancelled"),COUNTIFS($B$2:$B412,"&lt;&gt;",$H$2:$H412,"&lt;&gt;Completed",$H$2:$H412,"&lt;&gt;Cancelled"),"")</f>
        <v/>
      </c>
      <c r="Q412" s="78" t="str">
        <f>IFERROR(INDEX($B$2:$B$1500,MATCH(ROWS($Q$2:Q412),$P$2:$P$1500,0)),"")</f>
        <v/>
      </c>
    </row>
    <row r="413" spans="1:17" ht="15" customHeight="1" x14ac:dyDescent="0.25">
      <c r="A413" s="77"/>
      <c r="B413" s="174" t="str">
        <f t="shared" si="18"/>
        <v/>
      </c>
      <c r="C413" s="79"/>
      <c r="D413" s="80"/>
      <c r="E413" s="79"/>
      <c r="F413" s="81"/>
      <c r="G413" s="77"/>
      <c r="H413" s="174" t="str">
        <f>IF($B413="","",IF(N($I413)&gt;=100,"Completed",IF(COUNTIF('Work report'!$V$2:$V$1500,$B413)=0,"Not started",IF(OR(LEFT(UPPER(TRIM($K413)),8)="BLOCKED:",LEFT(UPPER(TRIM($K413)),8)="WAITING:"),"Blocked",IF(N($I413)&gt;0,"In progress","Not started")))))</f>
        <v/>
      </c>
      <c r="I413" s="175" t="str">
        <f t="array" ref="I413">IF($B413="","",IFERROR(LOOKUP(2,1/('Work report'!$V$2:$V$1500=$B413),'Work report'!$J$2:$J$1500)*100,0))</f>
        <v/>
      </c>
      <c r="J413" s="176" t="str">
        <f t="array" ref="J413">IF($B413="","",IFERROR(LOOKUP(2,1/('Work report'!$V$2:$V$1500=$B413),'Work report'!$A$2:$A$1500),""))</f>
        <v/>
      </c>
      <c r="K413" s="177" t="str">
        <f t="array" ref="K413">IF($B413="","",IFERROR(LOOKUP(2,1/('Work report'!$V$2:$V$1500=$B413),'Work report'!$P$2:$P$1500),""))</f>
        <v/>
      </c>
      <c r="L413" s="178" t="str">
        <f>IF($B413="","",SUMIFS('Work report'!$G$2:$G$1500,'Work report'!$V$2:$V$1500,$B413))</f>
        <v/>
      </c>
      <c r="M413" s="176" t="str">
        <f t="shared" si="19"/>
        <v/>
      </c>
      <c r="N413" s="174" t="str">
        <f t="shared" ca="1" si="20"/>
        <v/>
      </c>
      <c r="O413" s="78">
        <v>412</v>
      </c>
      <c r="P413" s="78" t="str">
        <f>IF(AND($B413&lt;&gt;"",$H413&lt;&gt;"Completed",$H413&lt;&gt;"Cancelled"),COUNTIFS($B$2:$B413,"&lt;&gt;",$H$2:$H413,"&lt;&gt;Completed",$H$2:$H413,"&lt;&gt;Cancelled"),"")</f>
        <v/>
      </c>
      <c r="Q413" s="78" t="str">
        <f>IFERROR(INDEX($B$2:$B$1500,MATCH(ROWS($Q$2:Q413),$P$2:$P$1500,0)),"")</f>
        <v/>
      </c>
    </row>
    <row r="414" spans="1:17" ht="15" customHeight="1" x14ac:dyDescent="0.25">
      <c r="A414" s="77"/>
      <c r="B414" s="174" t="str">
        <f t="shared" si="18"/>
        <v/>
      </c>
      <c r="C414" s="79"/>
      <c r="D414" s="80"/>
      <c r="E414" s="79"/>
      <c r="F414" s="81"/>
      <c r="G414" s="77"/>
      <c r="H414" s="174" t="str">
        <f>IF($B414="","",IF(N($I414)&gt;=100,"Completed",IF(COUNTIF('Work report'!$V$2:$V$1500,$B414)=0,"Not started",IF(OR(LEFT(UPPER(TRIM($K414)),8)="BLOCKED:",LEFT(UPPER(TRIM($K414)),8)="WAITING:"),"Blocked",IF(N($I414)&gt;0,"In progress","Not started")))))</f>
        <v/>
      </c>
      <c r="I414" s="175" t="str">
        <f t="array" ref="I414">IF($B414="","",IFERROR(LOOKUP(2,1/('Work report'!$V$2:$V$1500=$B414),'Work report'!$J$2:$J$1500)*100,0))</f>
        <v/>
      </c>
      <c r="J414" s="176" t="str">
        <f t="array" ref="J414">IF($B414="","",IFERROR(LOOKUP(2,1/('Work report'!$V$2:$V$1500=$B414),'Work report'!$A$2:$A$1500),""))</f>
        <v/>
      </c>
      <c r="K414" s="177" t="str">
        <f t="array" ref="K414">IF($B414="","",IFERROR(LOOKUP(2,1/('Work report'!$V$2:$V$1500=$B414),'Work report'!$P$2:$P$1500),""))</f>
        <v/>
      </c>
      <c r="L414" s="178" t="str">
        <f>IF($B414="","",SUMIFS('Work report'!$G$2:$G$1500,'Work report'!$V$2:$V$1500,$B414))</f>
        <v/>
      </c>
      <c r="M414" s="176" t="str">
        <f t="shared" si="19"/>
        <v/>
      </c>
      <c r="N414" s="174" t="str">
        <f t="shared" ca="1" si="20"/>
        <v/>
      </c>
      <c r="O414" s="78">
        <v>413</v>
      </c>
      <c r="P414" s="78" t="str">
        <f>IF(AND($B414&lt;&gt;"",$H414&lt;&gt;"Completed",$H414&lt;&gt;"Cancelled"),COUNTIFS($B$2:$B414,"&lt;&gt;",$H$2:$H414,"&lt;&gt;Completed",$H$2:$H414,"&lt;&gt;Cancelled"),"")</f>
        <v/>
      </c>
      <c r="Q414" s="78" t="str">
        <f>IFERROR(INDEX($B$2:$B$1500,MATCH(ROWS($Q$2:Q414),$P$2:$P$1500,0)),"")</f>
        <v/>
      </c>
    </row>
    <row r="415" spans="1:17" ht="15" customHeight="1" x14ac:dyDescent="0.25">
      <c r="A415" s="77"/>
      <c r="B415" s="174" t="str">
        <f t="shared" si="18"/>
        <v/>
      </c>
      <c r="C415" s="79"/>
      <c r="D415" s="80"/>
      <c r="E415" s="79"/>
      <c r="F415" s="81"/>
      <c r="G415" s="77"/>
      <c r="H415" s="174" t="str">
        <f>IF($B415="","",IF(N($I415)&gt;=100,"Completed",IF(COUNTIF('Work report'!$V$2:$V$1500,$B415)=0,"Not started",IF(OR(LEFT(UPPER(TRIM($K415)),8)="BLOCKED:",LEFT(UPPER(TRIM($K415)),8)="WAITING:"),"Blocked",IF(N($I415)&gt;0,"In progress","Not started")))))</f>
        <v/>
      </c>
      <c r="I415" s="175" t="str">
        <f t="array" ref="I415">IF($B415="","",IFERROR(LOOKUP(2,1/('Work report'!$V$2:$V$1500=$B415),'Work report'!$J$2:$J$1500)*100,0))</f>
        <v/>
      </c>
      <c r="J415" s="176" t="str">
        <f t="array" ref="J415">IF($B415="","",IFERROR(LOOKUP(2,1/('Work report'!$V$2:$V$1500=$B415),'Work report'!$A$2:$A$1500),""))</f>
        <v/>
      </c>
      <c r="K415" s="177" t="str">
        <f t="array" ref="K415">IF($B415="","",IFERROR(LOOKUP(2,1/('Work report'!$V$2:$V$1500=$B415),'Work report'!$P$2:$P$1500),""))</f>
        <v/>
      </c>
      <c r="L415" s="178" t="str">
        <f>IF($B415="","",SUMIFS('Work report'!$G$2:$G$1500,'Work report'!$V$2:$V$1500,$B415))</f>
        <v/>
      </c>
      <c r="M415" s="176" t="str">
        <f t="shared" si="19"/>
        <v/>
      </c>
      <c r="N415" s="174" t="str">
        <f t="shared" ca="1" si="20"/>
        <v/>
      </c>
      <c r="O415" s="78">
        <v>414</v>
      </c>
      <c r="P415" s="78" t="str">
        <f>IF(AND($B415&lt;&gt;"",$H415&lt;&gt;"Completed",$H415&lt;&gt;"Cancelled"),COUNTIFS($B$2:$B415,"&lt;&gt;",$H$2:$H415,"&lt;&gt;Completed",$H$2:$H415,"&lt;&gt;Cancelled"),"")</f>
        <v/>
      </c>
      <c r="Q415" s="78" t="str">
        <f>IFERROR(INDEX($B$2:$B$1500,MATCH(ROWS($Q$2:Q415),$P$2:$P$1500,0)),"")</f>
        <v/>
      </c>
    </row>
    <row r="416" spans="1:17" ht="15" customHeight="1" x14ac:dyDescent="0.25">
      <c r="A416" s="77"/>
      <c r="B416" s="174" t="str">
        <f t="shared" si="18"/>
        <v/>
      </c>
      <c r="C416" s="79"/>
      <c r="D416" s="80"/>
      <c r="E416" s="79"/>
      <c r="F416" s="81"/>
      <c r="G416" s="77"/>
      <c r="H416" s="174" t="str">
        <f>IF($B416="","",IF(N($I416)&gt;=100,"Completed",IF(COUNTIF('Work report'!$V$2:$V$1500,$B416)=0,"Not started",IF(OR(LEFT(UPPER(TRIM($K416)),8)="BLOCKED:",LEFT(UPPER(TRIM($K416)),8)="WAITING:"),"Blocked",IF(N($I416)&gt;0,"In progress","Not started")))))</f>
        <v/>
      </c>
      <c r="I416" s="175" t="str">
        <f t="array" ref="I416">IF($B416="","",IFERROR(LOOKUP(2,1/('Work report'!$V$2:$V$1500=$B416),'Work report'!$J$2:$J$1500)*100,0))</f>
        <v/>
      </c>
      <c r="J416" s="176" t="str">
        <f t="array" ref="J416">IF($B416="","",IFERROR(LOOKUP(2,1/('Work report'!$V$2:$V$1500=$B416),'Work report'!$A$2:$A$1500),""))</f>
        <v/>
      </c>
      <c r="K416" s="177" t="str">
        <f t="array" ref="K416">IF($B416="","",IFERROR(LOOKUP(2,1/('Work report'!$V$2:$V$1500=$B416),'Work report'!$P$2:$P$1500),""))</f>
        <v/>
      </c>
      <c r="L416" s="178" t="str">
        <f>IF($B416="","",SUMIFS('Work report'!$G$2:$G$1500,'Work report'!$V$2:$V$1500,$B416))</f>
        <v/>
      </c>
      <c r="M416" s="176" t="str">
        <f t="shared" si="19"/>
        <v/>
      </c>
      <c r="N416" s="174" t="str">
        <f t="shared" ca="1" si="20"/>
        <v/>
      </c>
      <c r="O416" s="78">
        <v>415</v>
      </c>
      <c r="P416" s="78" t="str">
        <f>IF(AND($B416&lt;&gt;"",$H416&lt;&gt;"Completed",$H416&lt;&gt;"Cancelled"),COUNTIFS($B$2:$B416,"&lt;&gt;",$H$2:$H416,"&lt;&gt;Completed",$H$2:$H416,"&lt;&gt;Cancelled"),"")</f>
        <v/>
      </c>
      <c r="Q416" s="78" t="str">
        <f>IFERROR(INDEX($B$2:$B$1500,MATCH(ROWS($Q$2:Q416),$P$2:$P$1500,0)),"")</f>
        <v/>
      </c>
    </row>
    <row r="417" spans="1:17" ht="15" customHeight="1" x14ac:dyDescent="0.25">
      <c r="A417" s="77"/>
      <c r="B417" s="174" t="str">
        <f t="shared" si="18"/>
        <v/>
      </c>
      <c r="C417" s="79"/>
      <c r="D417" s="80"/>
      <c r="E417" s="79"/>
      <c r="F417" s="81"/>
      <c r="G417" s="77"/>
      <c r="H417" s="174" t="str">
        <f>IF($B417="","",IF(N($I417)&gt;=100,"Completed",IF(COUNTIF('Work report'!$V$2:$V$1500,$B417)=0,"Not started",IF(OR(LEFT(UPPER(TRIM($K417)),8)="BLOCKED:",LEFT(UPPER(TRIM($K417)),8)="WAITING:"),"Blocked",IF(N($I417)&gt;0,"In progress","Not started")))))</f>
        <v/>
      </c>
      <c r="I417" s="175" t="str">
        <f t="array" ref="I417">IF($B417="","",IFERROR(LOOKUP(2,1/('Work report'!$V$2:$V$1500=$B417),'Work report'!$J$2:$J$1500)*100,0))</f>
        <v/>
      </c>
      <c r="J417" s="176" t="str">
        <f t="array" ref="J417">IF($B417="","",IFERROR(LOOKUP(2,1/('Work report'!$V$2:$V$1500=$B417),'Work report'!$A$2:$A$1500),""))</f>
        <v/>
      </c>
      <c r="K417" s="177" t="str">
        <f t="array" ref="K417">IF($B417="","",IFERROR(LOOKUP(2,1/('Work report'!$V$2:$V$1500=$B417),'Work report'!$P$2:$P$1500),""))</f>
        <v/>
      </c>
      <c r="L417" s="178" t="str">
        <f>IF($B417="","",SUMIFS('Work report'!$G$2:$G$1500,'Work report'!$V$2:$V$1500,$B417))</f>
        <v/>
      </c>
      <c r="M417" s="176" t="str">
        <f t="shared" si="19"/>
        <v/>
      </c>
      <c r="N417" s="174" t="str">
        <f t="shared" ca="1" si="20"/>
        <v/>
      </c>
      <c r="O417" s="78">
        <v>416</v>
      </c>
      <c r="P417" s="78" t="str">
        <f>IF(AND($B417&lt;&gt;"",$H417&lt;&gt;"Completed",$H417&lt;&gt;"Cancelled"),COUNTIFS($B$2:$B417,"&lt;&gt;",$H$2:$H417,"&lt;&gt;Completed",$H$2:$H417,"&lt;&gt;Cancelled"),"")</f>
        <v/>
      </c>
      <c r="Q417" s="78" t="str">
        <f>IFERROR(INDEX($B$2:$B$1500,MATCH(ROWS($Q$2:Q417),$P$2:$P$1500,0)),"")</f>
        <v/>
      </c>
    </row>
    <row r="418" spans="1:17" ht="15" customHeight="1" x14ac:dyDescent="0.25">
      <c r="A418" s="77"/>
      <c r="B418" s="174" t="str">
        <f t="shared" si="18"/>
        <v/>
      </c>
      <c r="C418" s="79"/>
      <c r="D418" s="80"/>
      <c r="E418" s="79"/>
      <c r="F418" s="81"/>
      <c r="G418" s="77"/>
      <c r="H418" s="174" t="str">
        <f>IF($B418="","",IF(N($I418)&gt;=100,"Completed",IF(COUNTIF('Work report'!$V$2:$V$1500,$B418)=0,"Not started",IF(OR(LEFT(UPPER(TRIM($K418)),8)="BLOCKED:",LEFT(UPPER(TRIM($K418)),8)="WAITING:"),"Blocked",IF(N($I418)&gt;0,"In progress","Not started")))))</f>
        <v/>
      </c>
      <c r="I418" s="175" t="str">
        <f t="array" ref="I418">IF($B418="","",IFERROR(LOOKUP(2,1/('Work report'!$V$2:$V$1500=$B418),'Work report'!$J$2:$J$1500)*100,0))</f>
        <v/>
      </c>
      <c r="J418" s="176" t="str">
        <f t="array" ref="J418">IF($B418="","",IFERROR(LOOKUP(2,1/('Work report'!$V$2:$V$1500=$B418),'Work report'!$A$2:$A$1500),""))</f>
        <v/>
      </c>
      <c r="K418" s="177" t="str">
        <f t="array" ref="K418">IF($B418="","",IFERROR(LOOKUP(2,1/('Work report'!$V$2:$V$1500=$B418),'Work report'!$P$2:$P$1500),""))</f>
        <v/>
      </c>
      <c r="L418" s="178" t="str">
        <f>IF($B418="","",SUMIFS('Work report'!$G$2:$G$1500,'Work report'!$V$2:$V$1500,$B418))</f>
        <v/>
      </c>
      <c r="M418" s="176" t="str">
        <f t="shared" si="19"/>
        <v/>
      </c>
      <c r="N418" s="174" t="str">
        <f t="shared" ca="1" si="20"/>
        <v/>
      </c>
      <c r="O418" s="78">
        <v>417</v>
      </c>
      <c r="P418" s="78" t="str">
        <f>IF(AND($B418&lt;&gt;"",$H418&lt;&gt;"Completed",$H418&lt;&gt;"Cancelled"),COUNTIFS($B$2:$B418,"&lt;&gt;",$H$2:$H418,"&lt;&gt;Completed",$H$2:$H418,"&lt;&gt;Cancelled"),"")</f>
        <v/>
      </c>
      <c r="Q418" s="78" t="str">
        <f>IFERROR(INDEX($B$2:$B$1500,MATCH(ROWS($Q$2:Q418),$P$2:$P$1500,0)),"")</f>
        <v/>
      </c>
    </row>
    <row r="419" spans="1:17" ht="15" customHeight="1" x14ac:dyDescent="0.25">
      <c r="A419" s="77"/>
      <c r="B419" s="174" t="str">
        <f t="shared" si="18"/>
        <v/>
      </c>
      <c r="C419" s="79"/>
      <c r="D419" s="80"/>
      <c r="E419" s="79"/>
      <c r="F419" s="81"/>
      <c r="G419" s="77"/>
      <c r="H419" s="174" t="str">
        <f>IF($B419="","",IF(N($I419)&gt;=100,"Completed",IF(COUNTIF('Work report'!$V$2:$V$1500,$B419)=0,"Not started",IF(OR(LEFT(UPPER(TRIM($K419)),8)="BLOCKED:",LEFT(UPPER(TRIM($K419)),8)="WAITING:"),"Blocked",IF(N($I419)&gt;0,"In progress","Not started")))))</f>
        <v/>
      </c>
      <c r="I419" s="175" t="str">
        <f t="array" ref="I419">IF($B419="","",IFERROR(LOOKUP(2,1/('Work report'!$V$2:$V$1500=$B419),'Work report'!$J$2:$J$1500)*100,0))</f>
        <v/>
      </c>
      <c r="J419" s="176" t="str">
        <f t="array" ref="J419">IF($B419="","",IFERROR(LOOKUP(2,1/('Work report'!$V$2:$V$1500=$B419),'Work report'!$A$2:$A$1500),""))</f>
        <v/>
      </c>
      <c r="K419" s="177" t="str">
        <f t="array" ref="K419">IF($B419="","",IFERROR(LOOKUP(2,1/('Work report'!$V$2:$V$1500=$B419),'Work report'!$P$2:$P$1500),""))</f>
        <v/>
      </c>
      <c r="L419" s="178" t="str">
        <f>IF($B419="","",SUMIFS('Work report'!$G$2:$G$1500,'Work report'!$V$2:$V$1500,$B419))</f>
        <v/>
      </c>
      <c r="M419" s="176" t="str">
        <f t="shared" si="19"/>
        <v/>
      </c>
      <c r="N419" s="174" t="str">
        <f t="shared" ca="1" si="20"/>
        <v/>
      </c>
      <c r="O419" s="78">
        <v>418</v>
      </c>
      <c r="P419" s="78" t="str">
        <f>IF(AND($B419&lt;&gt;"",$H419&lt;&gt;"Completed",$H419&lt;&gt;"Cancelled"),COUNTIFS($B$2:$B419,"&lt;&gt;",$H$2:$H419,"&lt;&gt;Completed",$H$2:$H419,"&lt;&gt;Cancelled"),"")</f>
        <v/>
      </c>
      <c r="Q419" s="78" t="str">
        <f>IFERROR(INDEX($B$2:$B$1500,MATCH(ROWS($Q$2:Q419),$P$2:$P$1500,0)),"")</f>
        <v/>
      </c>
    </row>
    <row r="420" spans="1:17" ht="15" customHeight="1" x14ac:dyDescent="0.25">
      <c r="A420" s="77"/>
      <c r="B420" s="174" t="str">
        <f t="shared" si="18"/>
        <v/>
      </c>
      <c r="C420" s="79"/>
      <c r="D420" s="80"/>
      <c r="E420" s="79"/>
      <c r="F420" s="81"/>
      <c r="G420" s="77"/>
      <c r="H420" s="174" t="str">
        <f>IF($B420="","",IF(N($I420)&gt;=100,"Completed",IF(COUNTIF('Work report'!$V$2:$V$1500,$B420)=0,"Not started",IF(OR(LEFT(UPPER(TRIM($K420)),8)="BLOCKED:",LEFT(UPPER(TRIM($K420)),8)="WAITING:"),"Blocked",IF(N($I420)&gt;0,"In progress","Not started")))))</f>
        <v/>
      </c>
      <c r="I420" s="175" t="str">
        <f t="array" ref="I420">IF($B420="","",IFERROR(LOOKUP(2,1/('Work report'!$V$2:$V$1500=$B420),'Work report'!$J$2:$J$1500)*100,0))</f>
        <v/>
      </c>
      <c r="J420" s="176" t="str">
        <f t="array" ref="J420">IF($B420="","",IFERROR(LOOKUP(2,1/('Work report'!$V$2:$V$1500=$B420),'Work report'!$A$2:$A$1500),""))</f>
        <v/>
      </c>
      <c r="K420" s="177" t="str">
        <f t="array" ref="K420">IF($B420="","",IFERROR(LOOKUP(2,1/('Work report'!$V$2:$V$1500=$B420),'Work report'!$P$2:$P$1500),""))</f>
        <v/>
      </c>
      <c r="L420" s="178" t="str">
        <f>IF($B420="","",SUMIFS('Work report'!$G$2:$G$1500,'Work report'!$V$2:$V$1500,$B420))</f>
        <v/>
      </c>
      <c r="M420" s="176" t="str">
        <f t="shared" si="19"/>
        <v/>
      </c>
      <c r="N420" s="174" t="str">
        <f t="shared" ca="1" si="20"/>
        <v/>
      </c>
      <c r="O420" s="78">
        <v>419</v>
      </c>
      <c r="P420" s="78" t="str">
        <f>IF(AND($B420&lt;&gt;"",$H420&lt;&gt;"Completed",$H420&lt;&gt;"Cancelled"),COUNTIFS($B$2:$B420,"&lt;&gt;",$H$2:$H420,"&lt;&gt;Completed",$H$2:$H420,"&lt;&gt;Cancelled"),"")</f>
        <v/>
      </c>
      <c r="Q420" s="78" t="str">
        <f>IFERROR(INDEX($B$2:$B$1500,MATCH(ROWS($Q$2:Q420),$P$2:$P$1500,0)),"")</f>
        <v/>
      </c>
    </row>
    <row r="421" spans="1:17" ht="15" customHeight="1" x14ac:dyDescent="0.25">
      <c r="A421" s="77"/>
      <c r="B421" s="174" t="str">
        <f t="shared" si="18"/>
        <v/>
      </c>
      <c r="C421" s="79"/>
      <c r="D421" s="80"/>
      <c r="E421" s="79"/>
      <c r="F421" s="81"/>
      <c r="G421" s="77"/>
      <c r="H421" s="174" t="str">
        <f>IF($B421="","",IF(N($I421)&gt;=100,"Completed",IF(COUNTIF('Work report'!$V$2:$V$1500,$B421)=0,"Not started",IF(OR(LEFT(UPPER(TRIM($K421)),8)="BLOCKED:",LEFT(UPPER(TRIM($K421)),8)="WAITING:"),"Blocked",IF(N($I421)&gt;0,"In progress","Not started")))))</f>
        <v/>
      </c>
      <c r="I421" s="175" t="str">
        <f t="array" ref="I421">IF($B421="","",IFERROR(LOOKUP(2,1/('Work report'!$V$2:$V$1500=$B421),'Work report'!$J$2:$J$1500)*100,0))</f>
        <v/>
      </c>
      <c r="J421" s="176" t="str">
        <f t="array" ref="J421">IF($B421="","",IFERROR(LOOKUP(2,1/('Work report'!$V$2:$V$1500=$B421),'Work report'!$A$2:$A$1500),""))</f>
        <v/>
      </c>
      <c r="K421" s="177" t="str">
        <f t="array" ref="K421">IF($B421="","",IFERROR(LOOKUP(2,1/('Work report'!$V$2:$V$1500=$B421),'Work report'!$P$2:$P$1500),""))</f>
        <v/>
      </c>
      <c r="L421" s="178" t="str">
        <f>IF($B421="","",SUMIFS('Work report'!$G$2:$G$1500,'Work report'!$V$2:$V$1500,$B421))</f>
        <v/>
      </c>
      <c r="M421" s="176" t="str">
        <f t="shared" si="19"/>
        <v/>
      </c>
      <c r="N421" s="174" t="str">
        <f t="shared" ca="1" si="20"/>
        <v/>
      </c>
      <c r="O421" s="78">
        <v>420</v>
      </c>
      <c r="P421" s="78" t="str">
        <f>IF(AND($B421&lt;&gt;"",$H421&lt;&gt;"Completed",$H421&lt;&gt;"Cancelled"),COUNTIFS($B$2:$B421,"&lt;&gt;",$H$2:$H421,"&lt;&gt;Completed",$H$2:$H421,"&lt;&gt;Cancelled"),"")</f>
        <v/>
      </c>
      <c r="Q421" s="78" t="str">
        <f>IFERROR(INDEX($B$2:$B$1500,MATCH(ROWS($Q$2:Q421),$P$2:$P$1500,0)),"")</f>
        <v/>
      </c>
    </row>
    <row r="422" spans="1:17" ht="15" customHeight="1" x14ac:dyDescent="0.25">
      <c r="A422" s="77"/>
      <c r="B422" s="174" t="str">
        <f t="shared" si="18"/>
        <v/>
      </c>
      <c r="C422" s="79"/>
      <c r="D422" s="80"/>
      <c r="E422" s="79"/>
      <c r="F422" s="81"/>
      <c r="G422" s="77"/>
      <c r="H422" s="174" t="str">
        <f>IF($B422="","",IF(N($I422)&gt;=100,"Completed",IF(COUNTIF('Work report'!$V$2:$V$1500,$B422)=0,"Not started",IF(OR(LEFT(UPPER(TRIM($K422)),8)="BLOCKED:",LEFT(UPPER(TRIM($K422)),8)="WAITING:"),"Blocked",IF(N($I422)&gt;0,"In progress","Not started")))))</f>
        <v/>
      </c>
      <c r="I422" s="175" t="str">
        <f t="array" ref="I422">IF($B422="","",IFERROR(LOOKUP(2,1/('Work report'!$V$2:$V$1500=$B422),'Work report'!$J$2:$J$1500)*100,0))</f>
        <v/>
      </c>
      <c r="J422" s="176" t="str">
        <f t="array" ref="J422">IF($B422="","",IFERROR(LOOKUP(2,1/('Work report'!$V$2:$V$1500=$B422),'Work report'!$A$2:$A$1500),""))</f>
        <v/>
      </c>
      <c r="K422" s="177" t="str">
        <f t="array" ref="K422">IF($B422="","",IFERROR(LOOKUP(2,1/('Work report'!$V$2:$V$1500=$B422),'Work report'!$P$2:$P$1500),""))</f>
        <v/>
      </c>
      <c r="L422" s="178" t="str">
        <f>IF($B422="","",SUMIFS('Work report'!$G$2:$G$1500,'Work report'!$V$2:$V$1500,$B422))</f>
        <v/>
      </c>
      <c r="M422" s="176" t="str">
        <f t="shared" si="19"/>
        <v/>
      </c>
      <c r="N422" s="174" t="str">
        <f t="shared" ca="1" si="20"/>
        <v/>
      </c>
      <c r="O422" s="78">
        <v>421</v>
      </c>
      <c r="P422" s="78" t="str">
        <f>IF(AND($B422&lt;&gt;"",$H422&lt;&gt;"Completed",$H422&lt;&gt;"Cancelled"),COUNTIFS($B$2:$B422,"&lt;&gt;",$H$2:$H422,"&lt;&gt;Completed",$H$2:$H422,"&lt;&gt;Cancelled"),"")</f>
        <v/>
      </c>
      <c r="Q422" s="78" t="str">
        <f>IFERROR(INDEX($B$2:$B$1500,MATCH(ROWS($Q$2:Q422),$P$2:$P$1500,0)),"")</f>
        <v/>
      </c>
    </row>
    <row r="423" spans="1:17" ht="15" customHeight="1" x14ac:dyDescent="0.25">
      <c r="A423" s="77"/>
      <c r="B423" s="174" t="str">
        <f t="shared" si="18"/>
        <v/>
      </c>
      <c r="C423" s="79"/>
      <c r="D423" s="80"/>
      <c r="E423" s="79"/>
      <c r="F423" s="81"/>
      <c r="G423" s="77"/>
      <c r="H423" s="174" t="str">
        <f>IF($B423="","",IF(N($I423)&gt;=100,"Completed",IF(COUNTIF('Work report'!$V$2:$V$1500,$B423)=0,"Not started",IF(OR(LEFT(UPPER(TRIM($K423)),8)="BLOCKED:",LEFT(UPPER(TRIM($K423)),8)="WAITING:"),"Blocked",IF(N($I423)&gt;0,"In progress","Not started")))))</f>
        <v/>
      </c>
      <c r="I423" s="175" t="str">
        <f t="array" ref="I423">IF($B423="","",IFERROR(LOOKUP(2,1/('Work report'!$V$2:$V$1500=$B423),'Work report'!$J$2:$J$1500)*100,0))</f>
        <v/>
      </c>
      <c r="J423" s="176" t="str">
        <f t="array" ref="J423">IF($B423="","",IFERROR(LOOKUP(2,1/('Work report'!$V$2:$V$1500=$B423),'Work report'!$A$2:$A$1500),""))</f>
        <v/>
      </c>
      <c r="K423" s="177" t="str">
        <f t="array" ref="K423">IF($B423="","",IFERROR(LOOKUP(2,1/('Work report'!$V$2:$V$1500=$B423),'Work report'!$P$2:$P$1500),""))</f>
        <v/>
      </c>
      <c r="L423" s="178" t="str">
        <f>IF($B423="","",SUMIFS('Work report'!$G$2:$G$1500,'Work report'!$V$2:$V$1500,$B423))</f>
        <v/>
      </c>
      <c r="M423" s="176" t="str">
        <f t="shared" si="19"/>
        <v/>
      </c>
      <c r="N423" s="174" t="str">
        <f t="shared" ca="1" si="20"/>
        <v/>
      </c>
      <c r="O423" s="78">
        <v>422</v>
      </c>
      <c r="P423" s="78" t="str">
        <f>IF(AND($B423&lt;&gt;"",$H423&lt;&gt;"Completed",$H423&lt;&gt;"Cancelled"),COUNTIFS($B$2:$B423,"&lt;&gt;",$H$2:$H423,"&lt;&gt;Completed",$H$2:$H423,"&lt;&gt;Cancelled"),"")</f>
        <v/>
      </c>
      <c r="Q423" s="78" t="str">
        <f>IFERROR(INDEX($B$2:$B$1500,MATCH(ROWS($Q$2:Q423),$P$2:$P$1500,0)),"")</f>
        <v/>
      </c>
    </row>
    <row r="424" spans="1:17" ht="15" customHeight="1" x14ac:dyDescent="0.25">
      <c r="A424" s="77"/>
      <c r="B424" s="174" t="str">
        <f t="shared" si="18"/>
        <v/>
      </c>
      <c r="C424" s="79"/>
      <c r="D424" s="80"/>
      <c r="E424" s="79"/>
      <c r="F424" s="81"/>
      <c r="G424" s="77"/>
      <c r="H424" s="174" t="str">
        <f>IF($B424="","",IF(N($I424)&gt;=100,"Completed",IF(COUNTIF('Work report'!$V$2:$V$1500,$B424)=0,"Not started",IF(OR(LEFT(UPPER(TRIM($K424)),8)="BLOCKED:",LEFT(UPPER(TRIM($K424)),8)="WAITING:"),"Blocked",IF(N($I424)&gt;0,"In progress","Not started")))))</f>
        <v/>
      </c>
      <c r="I424" s="175" t="str">
        <f t="array" ref="I424">IF($B424="","",IFERROR(LOOKUP(2,1/('Work report'!$V$2:$V$1500=$B424),'Work report'!$J$2:$J$1500)*100,0))</f>
        <v/>
      </c>
      <c r="J424" s="176" t="str">
        <f t="array" ref="J424">IF($B424="","",IFERROR(LOOKUP(2,1/('Work report'!$V$2:$V$1500=$B424),'Work report'!$A$2:$A$1500),""))</f>
        <v/>
      </c>
      <c r="K424" s="177" t="str">
        <f t="array" ref="K424">IF($B424="","",IFERROR(LOOKUP(2,1/('Work report'!$V$2:$V$1500=$B424),'Work report'!$P$2:$P$1500),""))</f>
        <v/>
      </c>
      <c r="L424" s="178" t="str">
        <f>IF($B424="","",SUMIFS('Work report'!$G$2:$G$1500,'Work report'!$V$2:$V$1500,$B424))</f>
        <v/>
      </c>
      <c r="M424" s="176" t="str">
        <f t="shared" si="19"/>
        <v/>
      </c>
      <c r="N424" s="174" t="str">
        <f t="shared" ca="1" si="20"/>
        <v/>
      </c>
      <c r="O424" s="78">
        <v>423</v>
      </c>
      <c r="P424" s="78" t="str">
        <f>IF(AND($B424&lt;&gt;"",$H424&lt;&gt;"Completed",$H424&lt;&gt;"Cancelled"),COUNTIFS($B$2:$B424,"&lt;&gt;",$H$2:$H424,"&lt;&gt;Completed",$H$2:$H424,"&lt;&gt;Cancelled"),"")</f>
        <v/>
      </c>
      <c r="Q424" s="78" t="str">
        <f>IFERROR(INDEX($B$2:$B$1500,MATCH(ROWS($Q$2:Q424),$P$2:$P$1500,0)),"")</f>
        <v/>
      </c>
    </row>
    <row r="425" spans="1:17" ht="15" customHeight="1" x14ac:dyDescent="0.25">
      <c r="A425" s="77"/>
      <c r="B425" s="174" t="str">
        <f t="shared" si="18"/>
        <v/>
      </c>
      <c r="C425" s="79"/>
      <c r="D425" s="80"/>
      <c r="E425" s="79"/>
      <c r="F425" s="81"/>
      <c r="G425" s="77"/>
      <c r="H425" s="174" t="str">
        <f>IF($B425="","",IF(N($I425)&gt;=100,"Completed",IF(COUNTIF('Work report'!$V$2:$V$1500,$B425)=0,"Not started",IF(OR(LEFT(UPPER(TRIM($K425)),8)="BLOCKED:",LEFT(UPPER(TRIM($K425)),8)="WAITING:"),"Blocked",IF(N($I425)&gt;0,"In progress","Not started")))))</f>
        <v/>
      </c>
      <c r="I425" s="175" t="str">
        <f t="array" ref="I425">IF($B425="","",IFERROR(LOOKUP(2,1/('Work report'!$V$2:$V$1500=$B425),'Work report'!$J$2:$J$1500)*100,0))</f>
        <v/>
      </c>
      <c r="J425" s="176" t="str">
        <f t="array" ref="J425">IF($B425="","",IFERROR(LOOKUP(2,1/('Work report'!$V$2:$V$1500=$B425),'Work report'!$A$2:$A$1500),""))</f>
        <v/>
      </c>
      <c r="K425" s="177" t="str">
        <f t="array" ref="K425">IF($B425="","",IFERROR(LOOKUP(2,1/('Work report'!$V$2:$V$1500=$B425),'Work report'!$P$2:$P$1500),""))</f>
        <v/>
      </c>
      <c r="L425" s="178" t="str">
        <f>IF($B425="","",SUMIFS('Work report'!$G$2:$G$1500,'Work report'!$V$2:$V$1500,$B425))</f>
        <v/>
      </c>
      <c r="M425" s="176" t="str">
        <f t="shared" si="19"/>
        <v/>
      </c>
      <c r="N425" s="174" t="str">
        <f t="shared" ca="1" si="20"/>
        <v/>
      </c>
      <c r="O425" s="78">
        <v>424</v>
      </c>
      <c r="P425" s="78" t="str">
        <f>IF(AND($B425&lt;&gt;"",$H425&lt;&gt;"Completed",$H425&lt;&gt;"Cancelled"),COUNTIFS($B$2:$B425,"&lt;&gt;",$H$2:$H425,"&lt;&gt;Completed",$H$2:$H425,"&lt;&gt;Cancelled"),"")</f>
        <v/>
      </c>
      <c r="Q425" s="78" t="str">
        <f>IFERROR(INDEX($B$2:$B$1500,MATCH(ROWS($Q$2:Q425),$P$2:$P$1500,0)),"")</f>
        <v/>
      </c>
    </row>
    <row r="426" spans="1:17" ht="15" customHeight="1" x14ac:dyDescent="0.25">
      <c r="A426" s="77"/>
      <c r="B426" s="174" t="str">
        <f t="shared" si="18"/>
        <v/>
      </c>
      <c r="C426" s="79"/>
      <c r="D426" s="80"/>
      <c r="E426" s="79"/>
      <c r="F426" s="81"/>
      <c r="G426" s="77"/>
      <c r="H426" s="174" t="str">
        <f>IF($B426="","",IF(N($I426)&gt;=100,"Completed",IF(COUNTIF('Work report'!$V$2:$V$1500,$B426)=0,"Not started",IF(OR(LEFT(UPPER(TRIM($K426)),8)="BLOCKED:",LEFT(UPPER(TRIM($K426)),8)="WAITING:"),"Blocked",IF(N($I426)&gt;0,"In progress","Not started")))))</f>
        <v/>
      </c>
      <c r="I426" s="175" t="str">
        <f t="array" ref="I426">IF($B426="","",IFERROR(LOOKUP(2,1/('Work report'!$V$2:$V$1500=$B426),'Work report'!$J$2:$J$1500)*100,0))</f>
        <v/>
      </c>
      <c r="J426" s="176" t="str">
        <f t="array" ref="J426">IF($B426="","",IFERROR(LOOKUP(2,1/('Work report'!$V$2:$V$1500=$B426),'Work report'!$A$2:$A$1500),""))</f>
        <v/>
      </c>
      <c r="K426" s="177" t="str">
        <f t="array" ref="K426">IF($B426="","",IFERROR(LOOKUP(2,1/('Work report'!$V$2:$V$1500=$B426),'Work report'!$P$2:$P$1500),""))</f>
        <v/>
      </c>
      <c r="L426" s="178" t="str">
        <f>IF($B426="","",SUMIFS('Work report'!$G$2:$G$1500,'Work report'!$V$2:$V$1500,$B426))</f>
        <v/>
      </c>
      <c r="M426" s="176" t="str">
        <f t="shared" si="19"/>
        <v/>
      </c>
      <c r="N426" s="174" t="str">
        <f t="shared" ca="1" si="20"/>
        <v/>
      </c>
      <c r="O426" s="78">
        <v>425</v>
      </c>
      <c r="P426" s="78" t="str">
        <f>IF(AND($B426&lt;&gt;"",$H426&lt;&gt;"Completed",$H426&lt;&gt;"Cancelled"),COUNTIFS($B$2:$B426,"&lt;&gt;",$H$2:$H426,"&lt;&gt;Completed",$H$2:$H426,"&lt;&gt;Cancelled"),"")</f>
        <v/>
      </c>
      <c r="Q426" s="78" t="str">
        <f>IFERROR(INDEX($B$2:$B$1500,MATCH(ROWS($Q$2:Q426),$P$2:$P$1500,0)),"")</f>
        <v/>
      </c>
    </row>
    <row r="427" spans="1:17" ht="15" customHeight="1" x14ac:dyDescent="0.25">
      <c r="A427" s="77"/>
      <c r="B427" s="174" t="str">
        <f t="shared" si="18"/>
        <v/>
      </c>
      <c r="C427" s="79"/>
      <c r="D427" s="80"/>
      <c r="E427" s="79"/>
      <c r="F427" s="81"/>
      <c r="G427" s="77"/>
      <c r="H427" s="174" t="str">
        <f>IF($B427="","",IF(N($I427)&gt;=100,"Completed",IF(COUNTIF('Work report'!$V$2:$V$1500,$B427)=0,"Not started",IF(OR(LEFT(UPPER(TRIM($K427)),8)="BLOCKED:",LEFT(UPPER(TRIM($K427)),8)="WAITING:"),"Blocked",IF(N($I427)&gt;0,"In progress","Not started")))))</f>
        <v/>
      </c>
      <c r="I427" s="175" t="str">
        <f t="array" ref="I427">IF($B427="","",IFERROR(LOOKUP(2,1/('Work report'!$V$2:$V$1500=$B427),'Work report'!$J$2:$J$1500)*100,0))</f>
        <v/>
      </c>
      <c r="J427" s="176" t="str">
        <f t="array" ref="J427">IF($B427="","",IFERROR(LOOKUP(2,1/('Work report'!$V$2:$V$1500=$B427),'Work report'!$A$2:$A$1500),""))</f>
        <v/>
      </c>
      <c r="K427" s="177" t="str">
        <f t="array" ref="K427">IF($B427="","",IFERROR(LOOKUP(2,1/('Work report'!$V$2:$V$1500=$B427),'Work report'!$P$2:$P$1500),""))</f>
        <v/>
      </c>
      <c r="L427" s="178" t="str">
        <f>IF($B427="","",SUMIFS('Work report'!$G$2:$G$1500,'Work report'!$V$2:$V$1500,$B427))</f>
        <v/>
      </c>
      <c r="M427" s="176" t="str">
        <f t="shared" si="19"/>
        <v/>
      </c>
      <c r="N427" s="174" t="str">
        <f t="shared" ca="1" si="20"/>
        <v/>
      </c>
      <c r="O427" s="78">
        <v>426</v>
      </c>
      <c r="P427" s="78" t="str">
        <f>IF(AND($B427&lt;&gt;"",$H427&lt;&gt;"Completed",$H427&lt;&gt;"Cancelled"),COUNTIFS($B$2:$B427,"&lt;&gt;",$H$2:$H427,"&lt;&gt;Completed",$H$2:$H427,"&lt;&gt;Cancelled"),"")</f>
        <v/>
      </c>
      <c r="Q427" s="78" t="str">
        <f>IFERROR(INDEX($B$2:$B$1500,MATCH(ROWS($Q$2:Q427),$P$2:$P$1500,0)),"")</f>
        <v/>
      </c>
    </row>
    <row r="428" spans="1:17" ht="15" customHeight="1" x14ac:dyDescent="0.25">
      <c r="A428" s="77"/>
      <c r="B428" s="174" t="str">
        <f t="shared" si="18"/>
        <v/>
      </c>
      <c r="C428" s="79"/>
      <c r="D428" s="80"/>
      <c r="E428" s="79"/>
      <c r="F428" s="81"/>
      <c r="G428" s="77"/>
      <c r="H428" s="174" t="str">
        <f>IF($B428="","",IF(N($I428)&gt;=100,"Completed",IF(COUNTIF('Work report'!$V$2:$V$1500,$B428)=0,"Not started",IF(OR(LEFT(UPPER(TRIM($K428)),8)="BLOCKED:",LEFT(UPPER(TRIM($K428)),8)="WAITING:"),"Blocked",IF(N($I428)&gt;0,"In progress","Not started")))))</f>
        <v/>
      </c>
      <c r="I428" s="175" t="str">
        <f t="array" ref="I428">IF($B428="","",IFERROR(LOOKUP(2,1/('Work report'!$V$2:$V$1500=$B428),'Work report'!$J$2:$J$1500)*100,0))</f>
        <v/>
      </c>
      <c r="J428" s="176" t="str">
        <f t="array" ref="J428">IF($B428="","",IFERROR(LOOKUP(2,1/('Work report'!$V$2:$V$1500=$B428),'Work report'!$A$2:$A$1500),""))</f>
        <v/>
      </c>
      <c r="K428" s="177" t="str">
        <f t="array" ref="K428">IF($B428="","",IFERROR(LOOKUP(2,1/('Work report'!$V$2:$V$1500=$B428),'Work report'!$P$2:$P$1500),""))</f>
        <v/>
      </c>
      <c r="L428" s="178" t="str">
        <f>IF($B428="","",SUMIFS('Work report'!$G$2:$G$1500,'Work report'!$V$2:$V$1500,$B428))</f>
        <v/>
      </c>
      <c r="M428" s="176" t="str">
        <f t="shared" si="19"/>
        <v/>
      </c>
      <c r="N428" s="174" t="str">
        <f t="shared" ca="1" si="20"/>
        <v/>
      </c>
      <c r="O428" s="78">
        <v>427</v>
      </c>
      <c r="P428" s="78" t="str">
        <f>IF(AND($B428&lt;&gt;"",$H428&lt;&gt;"Completed",$H428&lt;&gt;"Cancelled"),COUNTIFS($B$2:$B428,"&lt;&gt;",$H$2:$H428,"&lt;&gt;Completed",$H$2:$H428,"&lt;&gt;Cancelled"),"")</f>
        <v/>
      </c>
      <c r="Q428" s="78" t="str">
        <f>IFERROR(INDEX($B$2:$B$1500,MATCH(ROWS($Q$2:Q428),$P$2:$P$1500,0)),"")</f>
        <v/>
      </c>
    </row>
    <row r="429" spans="1:17" ht="15" customHeight="1" x14ac:dyDescent="0.25">
      <c r="A429" s="77"/>
      <c r="B429" s="174" t="str">
        <f t="shared" si="18"/>
        <v/>
      </c>
      <c r="C429" s="79"/>
      <c r="D429" s="80"/>
      <c r="E429" s="79"/>
      <c r="F429" s="81"/>
      <c r="G429" s="77"/>
      <c r="H429" s="174" t="str">
        <f>IF($B429="","",IF(N($I429)&gt;=100,"Completed",IF(COUNTIF('Work report'!$V$2:$V$1500,$B429)=0,"Not started",IF(OR(LEFT(UPPER(TRIM($K429)),8)="BLOCKED:",LEFT(UPPER(TRIM($K429)),8)="WAITING:"),"Blocked",IF(N($I429)&gt;0,"In progress","Not started")))))</f>
        <v/>
      </c>
      <c r="I429" s="175" t="str">
        <f t="array" ref="I429">IF($B429="","",IFERROR(LOOKUP(2,1/('Work report'!$V$2:$V$1500=$B429),'Work report'!$J$2:$J$1500)*100,0))</f>
        <v/>
      </c>
      <c r="J429" s="176" t="str">
        <f t="array" ref="J429">IF($B429="","",IFERROR(LOOKUP(2,1/('Work report'!$V$2:$V$1500=$B429),'Work report'!$A$2:$A$1500),""))</f>
        <v/>
      </c>
      <c r="K429" s="177" t="str">
        <f t="array" ref="K429">IF($B429="","",IFERROR(LOOKUP(2,1/('Work report'!$V$2:$V$1500=$B429),'Work report'!$P$2:$P$1500),""))</f>
        <v/>
      </c>
      <c r="L429" s="178" t="str">
        <f>IF($B429="","",SUMIFS('Work report'!$G$2:$G$1500,'Work report'!$V$2:$V$1500,$B429))</f>
        <v/>
      </c>
      <c r="M429" s="176" t="str">
        <f t="shared" si="19"/>
        <v/>
      </c>
      <c r="N429" s="174" t="str">
        <f t="shared" ca="1" si="20"/>
        <v/>
      </c>
      <c r="O429" s="78">
        <v>428</v>
      </c>
      <c r="P429" s="78" t="str">
        <f>IF(AND($B429&lt;&gt;"",$H429&lt;&gt;"Completed",$H429&lt;&gt;"Cancelled"),COUNTIFS($B$2:$B429,"&lt;&gt;",$H$2:$H429,"&lt;&gt;Completed",$H$2:$H429,"&lt;&gt;Cancelled"),"")</f>
        <v/>
      </c>
      <c r="Q429" s="78" t="str">
        <f>IFERROR(INDEX($B$2:$B$1500,MATCH(ROWS($Q$2:Q429),$P$2:$P$1500,0)),"")</f>
        <v/>
      </c>
    </row>
    <row r="430" spans="1:17" ht="15" customHeight="1" x14ac:dyDescent="0.25">
      <c r="A430" s="77"/>
      <c r="B430" s="174" t="str">
        <f t="shared" si="18"/>
        <v/>
      </c>
      <c r="C430" s="79"/>
      <c r="D430" s="80"/>
      <c r="E430" s="79"/>
      <c r="F430" s="81"/>
      <c r="G430" s="77"/>
      <c r="H430" s="174" t="str">
        <f>IF($B430="","",IF(N($I430)&gt;=100,"Completed",IF(COUNTIF('Work report'!$V$2:$V$1500,$B430)=0,"Not started",IF(OR(LEFT(UPPER(TRIM($K430)),8)="BLOCKED:",LEFT(UPPER(TRIM($K430)),8)="WAITING:"),"Blocked",IF(N($I430)&gt;0,"In progress","Not started")))))</f>
        <v/>
      </c>
      <c r="I430" s="175" t="str">
        <f t="array" ref="I430">IF($B430="","",IFERROR(LOOKUP(2,1/('Work report'!$V$2:$V$1500=$B430),'Work report'!$J$2:$J$1500)*100,0))</f>
        <v/>
      </c>
      <c r="J430" s="176" t="str">
        <f t="array" ref="J430">IF($B430="","",IFERROR(LOOKUP(2,1/('Work report'!$V$2:$V$1500=$B430),'Work report'!$A$2:$A$1500),""))</f>
        <v/>
      </c>
      <c r="K430" s="177" t="str">
        <f t="array" ref="K430">IF($B430="","",IFERROR(LOOKUP(2,1/('Work report'!$V$2:$V$1500=$B430),'Work report'!$P$2:$P$1500),""))</f>
        <v/>
      </c>
      <c r="L430" s="178" t="str">
        <f>IF($B430="","",SUMIFS('Work report'!$G$2:$G$1500,'Work report'!$V$2:$V$1500,$B430))</f>
        <v/>
      </c>
      <c r="M430" s="176" t="str">
        <f t="shared" si="19"/>
        <v/>
      </c>
      <c r="N430" s="174" t="str">
        <f t="shared" ca="1" si="20"/>
        <v/>
      </c>
      <c r="O430" s="78">
        <v>429</v>
      </c>
      <c r="P430" s="78" t="str">
        <f>IF(AND($B430&lt;&gt;"",$H430&lt;&gt;"Completed",$H430&lt;&gt;"Cancelled"),COUNTIFS($B$2:$B430,"&lt;&gt;",$H$2:$H430,"&lt;&gt;Completed",$H$2:$H430,"&lt;&gt;Cancelled"),"")</f>
        <v/>
      </c>
      <c r="Q430" s="78" t="str">
        <f>IFERROR(INDEX($B$2:$B$1500,MATCH(ROWS($Q$2:Q430),$P$2:$P$1500,0)),"")</f>
        <v/>
      </c>
    </row>
    <row r="431" spans="1:17" ht="15" customHeight="1" x14ac:dyDescent="0.25">
      <c r="A431" s="77"/>
      <c r="B431" s="174" t="str">
        <f t="shared" si="18"/>
        <v/>
      </c>
      <c r="C431" s="79"/>
      <c r="D431" s="80"/>
      <c r="E431" s="79"/>
      <c r="F431" s="81"/>
      <c r="G431" s="77"/>
      <c r="H431" s="174" t="str">
        <f>IF($B431="","",IF(N($I431)&gt;=100,"Completed",IF(COUNTIF('Work report'!$V$2:$V$1500,$B431)=0,"Not started",IF(OR(LEFT(UPPER(TRIM($K431)),8)="BLOCKED:",LEFT(UPPER(TRIM($K431)),8)="WAITING:"),"Blocked",IF(N($I431)&gt;0,"In progress","Not started")))))</f>
        <v/>
      </c>
      <c r="I431" s="175" t="str">
        <f t="array" ref="I431">IF($B431="","",IFERROR(LOOKUP(2,1/('Work report'!$V$2:$V$1500=$B431),'Work report'!$J$2:$J$1500)*100,0))</f>
        <v/>
      </c>
      <c r="J431" s="176" t="str">
        <f t="array" ref="J431">IF($B431="","",IFERROR(LOOKUP(2,1/('Work report'!$V$2:$V$1500=$B431),'Work report'!$A$2:$A$1500),""))</f>
        <v/>
      </c>
      <c r="K431" s="177" t="str">
        <f t="array" ref="K431">IF($B431="","",IFERROR(LOOKUP(2,1/('Work report'!$V$2:$V$1500=$B431),'Work report'!$P$2:$P$1500),""))</f>
        <v/>
      </c>
      <c r="L431" s="178" t="str">
        <f>IF($B431="","",SUMIFS('Work report'!$G$2:$G$1500,'Work report'!$V$2:$V$1500,$B431))</f>
        <v/>
      </c>
      <c r="M431" s="176" t="str">
        <f t="shared" si="19"/>
        <v/>
      </c>
      <c r="N431" s="174" t="str">
        <f t="shared" ca="1" si="20"/>
        <v/>
      </c>
      <c r="O431" s="78">
        <v>430</v>
      </c>
      <c r="P431" s="78" t="str">
        <f>IF(AND($B431&lt;&gt;"",$H431&lt;&gt;"Completed",$H431&lt;&gt;"Cancelled"),COUNTIFS($B$2:$B431,"&lt;&gt;",$H$2:$H431,"&lt;&gt;Completed",$H$2:$H431,"&lt;&gt;Cancelled"),"")</f>
        <v/>
      </c>
      <c r="Q431" s="78" t="str">
        <f>IFERROR(INDEX($B$2:$B$1500,MATCH(ROWS($Q$2:Q431),$P$2:$P$1500,0)),"")</f>
        <v/>
      </c>
    </row>
    <row r="432" spans="1:17" ht="15" customHeight="1" x14ac:dyDescent="0.25">
      <c r="A432" s="77"/>
      <c r="B432" s="174" t="str">
        <f t="shared" si="18"/>
        <v/>
      </c>
      <c r="C432" s="79"/>
      <c r="D432" s="80"/>
      <c r="E432" s="79"/>
      <c r="F432" s="81"/>
      <c r="G432" s="77"/>
      <c r="H432" s="174" t="str">
        <f>IF($B432="","",IF(N($I432)&gt;=100,"Completed",IF(COUNTIF('Work report'!$V$2:$V$1500,$B432)=0,"Not started",IF(OR(LEFT(UPPER(TRIM($K432)),8)="BLOCKED:",LEFT(UPPER(TRIM($K432)),8)="WAITING:"),"Blocked",IF(N($I432)&gt;0,"In progress","Not started")))))</f>
        <v/>
      </c>
      <c r="I432" s="175" t="str">
        <f t="array" ref="I432">IF($B432="","",IFERROR(LOOKUP(2,1/('Work report'!$V$2:$V$1500=$B432),'Work report'!$J$2:$J$1500)*100,0))</f>
        <v/>
      </c>
      <c r="J432" s="176" t="str">
        <f t="array" ref="J432">IF($B432="","",IFERROR(LOOKUP(2,1/('Work report'!$V$2:$V$1500=$B432),'Work report'!$A$2:$A$1500),""))</f>
        <v/>
      </c>
      <c r="K432" s="177" t="str">
        <f t="array" ref="K432">IF($B432="","",IFERROR(LOOKUP(2,1/('Work report'!$V$2:$V$1500=$B432),'Work report'!$P$2:$P$1500),""))</f>
        <v/>
      </c>
      <c r="L432" s="178" t="str">
        <f>IF($B432="","",SUMIFS('Work report'!$G$2:$G$1500,'Work report'!$V$2:$V$1500,$B432))</f>
        <v/>
      </c>
      <c r="M432" s="176" t="str">
        <f t="shared" si="19"/>
        <v/>
      </c>
      <c r="N432" s="174" t="str">
        <f t="shared" ca="1" si="20"/>
        <v/>
      </c>
      <c r="O432" s="78">
        <v>431</v>
      </c>
      <c r="P432" s="78" t="str">
        <f>IF(AND($B432&lt;&gt;"",$H432&lt;&gt;"Completed",$H432&lt;&gt;"Cancelled"),COUNTIFS($B$2:$B432,"&lt;&gt;",$H$2:$H432,"&lt;&gt;Completed",$H$2:$H432,"&lt;&gt;Cancelled"),"")</f>
        <v/>
      </c>
      <c r="Q432" s="78" t="str">
        <f>IFERROR(INDEX($B$2:$B$1500,MATCH(ROWS($Q$2:Q432),$P$2:$P$1500,0)),"")</f>
        <v/>
      </c>
    </row>
    <row r="433" spans="1:17" ht="15" customHeight="1" x14ac:dyDescent="0.25">
      <c r="A433" s="77"/>
      <c r="B433" s="174" t="str">
        <f t="shared" si="18"/>
        <v/>
      </c>
      <c r="C433" s="79"/>
      <c r="D433" s="80"/>
      <c r="E433" s="79"/>
      <c r="F433" s="81"/>
      <c r="G433" s="77"/>
      <c r="H433" s="174" t="str">
        <f>IF($B433="","",IF(N($I433)&gt;=100,"Completed",IF(COUNTIF('Work report'!$V$2:$V$1500,$B433)=0,"Not started",IF(OR(LEFT(UPPER(TRIM($K433)),8)="BLOCKED:",LEFT(UPPER(TRIM($K433)),8)="WAITING:"),"Blocked",IF(N($I433)&gt;0,"In progress","Not started")))))</f>
        <v/>
      </c>
      <c r="I433" s="175" t="str">
        <f t="array" ref="I433">IF($B433="","",IFERROR(LOOKUP(2,1/('Work report'!$V$2:$V$1500=$B433),'Work report'!$J$2:$J$1500)*100,0))</f>
        <v/>
      </c>
      <c r="J433" s="176" t="str">
        <f t="array" ref="J433">IF($B433="","",IFERROR(LOOKUP(2,1/('Work report'!$V$2:$V$1500=$B433),'Work report'!$A$2:$A$1500),""))</f>
        <v/>
      </c>
      <c r="K433" s="177" t="str">
        <f t="array" ref="K433">IF($B433="","",IFERROR(LOOKUP(2,1/('Work report'!$V$2:$V$1500=$B433),'Work report'!$P$2:$P$1500),""))</f>
        <v/>
      </c>
      <c r="L433" s="178" t="str">
        <f>IF($B433="","",SUMIFS('Work report'!$G$2:$G$1500,'Work report'!$V$2:$V$1500,$B433))</f>
        <v/>
      </c>
      <c r="M433" s="176" t="str">
        <f t="shared" si="19"/>
        <v/>
      </c>
      <c r="N433" s="174" t="str">
        <f t="shared" ca="1" si="20"/>
        <v/>
      </c>
      <c r="O433" s="78">
        <v>432</v>
      </c>
      <c r="P433" s="78" t="str">
        <f>IF(AND($B433&lt;&gt;"",$H433&lt;&gt;"Completed",$H433&lt;&gt;"Cancelled"),COUNTIFS($B$2:$B433,"&lt;&gt;",$H$2:$H433,"&lt;&gt;Completed",$H$2:$H433,"&lt;&gt;Cancelled"),"")</f>
        <v/>
      </c>
      <c r="Q433" s="78" t="str">
        <f>IFERROR(INDEX($B$2:$B$1500,MATCH(ROWS($Q$2:Q433),$P$2:$P$1500,0)),"")</f>
        <v/>
      </c>
    </row>
    <row r="434" spans="1:17" ht="15" customHeight="1" x14ac:dyDescent="0.25">
      <c r="A434" s="77"/>
      <c r="B434" s="174" t="str">
        <f t="shared" si="18"/>
        <v/>
      </c>
      <c r="C434" s="79"/>
      <c r="D434" s="80"/>
      <c r="E434" s="79"/>
      <c r="F434" s="81"/>
      <c r="G434" s="77"/>
      <c r="H434" s="174" t="str">
        <f>IF($B434="","",IF(N($I434)&gt;=100,"Completed",IF(COUNTIF('Work report'!$V$2:$V$1500,$B434)=0,"Not started",IF(OR(LEFT(UPPER(TRIM($K434)),8)="BLOCKED:",LEFT(UPPER(TRIM($K434)),8)="WAITING:"),"Blocked",IF(N($I434)&gt;0,"In progress","Not started")))))</f>
        <v/>
      </c>
      <c r="I434" s="175" t="str">
        <f t="array" ref="I434">IF($B434="","",IFERROR(LOOKUP(2,1/('Work report'!$V$2:$V$1500=$B434),'Work report'!$J$2:$J$1500)*100,0))</f>
        <v/>
      </c>
      <c r="J434" s="176" t="str">
        <f t="array" ref="J434">IF($B434="","",IFERROR(LOOKUP(2,1/('Work report'!$V$2:$V$1500=$B434),'Work report'!$A$2:$A$1500),""))</f>
        <v/>
      </c>
      <c r="K434" s="177" t="str">
        <f t="array" ref="K434">IF($B434="","",IFERROR(LOOKUP(2,1/('Work report'!$V$2:$V$1500=$B434),'Work report'!$P$2:$P$1500),""))</f>
        <v/>
      </c>
      <c r="L434" s="178" t="str">
        <f>IF($B434="","",SUMIFS('Work report'!$G$2:$G$1500,'Work report'!$V$2:$V$1500,$B434))</f>
        <v/>
      </c>
      <c r="M434" s="176" t="str">
        <f t="shared" si="19"/>
        <v/>
      </c>
      <c r="N434" s="174" t="str">
        <f t="shared" ca="1" si="20"/>
        <v/>
      </c>
      <c r="O434" s="78">
        <v>433</v>
      </c>
      <c r="P434" s="78" t="str">
        <f>IF(AND($B434&lt;&gt;"",$H434&lt;&gt;"Completed",$H434&lt;&gt;"Cancelled"),COUNTIFS($B$2:$B434,"&lt;&gt;",$H$2:$H434,"&lt;&gt;Completed",$H$2:$H434,"&lt;&gt;Cancelled"),"")</f>
        <v/>
      </c>
      <c r="Q434" s="78" t="str">
        <f>IFERROR(INDEX($B$2:$B$1500,MATCH(ROWS($Q$2:Q434),$P$2:$P$1500,0)),"")</f>
        <v/>
      </c>
    </row>
    <row r="435" spans="1:17" ht="15" customHeight="1" x14ac:dyDescent="0.25">
      <c r="A435" s="77"/>
      <c r="B435" s="174" t="str">
        <f t="shared" si="18"/>
        <v/>
      </c>
      <c r="C435" s="79"/>
      <c r="D435" s="80"/>
      <c r="E435" s="79"/>
      <c r="F435" s="81"/>
      <c r="G435" s="77"/>
      <c r="H435" s="174" t="str">
        <f>IF($B435="","",IF(N($I435)&gt;=100,"Completed",IF(COUNTIF('Work report'!$V$2:$V$1500,$B435)=0,"Not started",IF(OR(LEFT(UPPER(TRIM($K435)),8)="BLOCKED:",LEFT(UPPER(TRIM($K435)),8)="WAITING:"),"Blocked",IF(N($I435)&gt;0,"In progress","Not started")))))</f>
        <v/>
      </c>
      <c r="I435" s="175" t="str">
        <f t="array" ref="I435">IF($B435="","",IFERROR(LOOKUP(2,1/('Work report'!$V$2:$V$1500=$B435),'Work report'!$J$2:$J$1500)*100,0))</f>
        <v/>
      </c>
      <c r="J435" s="176" t="str">
        <f t="array" ref="J435">IF($B435="","",IFERROR(LOOKUP(2,1/('Work report'!$V$2:$V$1500=$B435),'Work report'!$A$2:$A$1500),""))</f>
        <v/>
      </c>
      <c r="K435" s="177" t="str">
        <f t="array" ref="K435">IF($B435="","",IFERROR(LOOKUP(2,1/('Work report'!$V$2:$V$1500=$B435),'Work report'!$P$2:$P$1500),""))</f>
        <v/>
      </c>
      <c r="L435" s="178" t="str">
        <f>IF($B435="","",SUMIFS('Work report'!$G$2:$G$1500,'Work report'!$V$2:$V$1500,$B435))</f>
        <v/>
      </c>
      <c r="M435" s="176" t="str">
        <f t="shared" si="19"/>
        <v/>
      </c>
      <c r="N435" s="174" t="str">
        <f t="shared" ca="1" si="20"/>
        <v/>
      </c>
      <c r="O435" s="78">
        <v>434</v>
      </c>
      <c r="P435" s="78" t="str">
        <f>IF(AND($B435&lt;&gt;"",$H435&lt;&gt;"Completed",$H435&lt;&gt;"Cancelled"),COUNTIFS($B$2:$B435,"&lt;&gt;",$H$2:$H435,"&lt;&gt;Completed",$H$2:$H435,"&lt;&gt;Cancelled"),"")</f>
        <v/>
      </c>
      <c r="Q435" s="78" t="str">
        <f>IFERROR(INDEX($B$2:$B$1500,MATCH(ROWS($Q$2:Q435),$P$2:$P$1500,0)),"")</f>
        <v/>
      </c>
    </row>
    <row r="436" spans="1:17" ht="15" customHeight="1" x14ac:dyDescent="0.25">
      <c r="A436" s="77"/>
      <c r="B436" s="174" t="str">
        <f t="shared" si="18"/>
        <v/>
      </c>
      <c r="C436" s="79"/>
      <c r="D436" s="80"/>
      <c r="E436" s="79"/>
      <c r="F436" s="81"/>
      <c r="G436" s="77"/>
      <c r="H436" s="174" t="str">
        <f>IF($B436="","",IF(N($I436)&gt;=100,"Completed",IF(COUNTIF('Work report'!$V$2:$V$1500,$B436)=0,"Not started",IF(OR(LEFT(UPPER(TRIM($K436)),8)="BLOCKED:",LEFT(UPPER(TRIM($K436)),8)="WAITING:"),"Blocked",IF(N($I436)&gt;0,"In progress","Not started")))))</f>
        <v/>
      </c>
      <c r="I436" s="175" t="str">
        <f t="array" ref="I436">IF($B436="","",IFERROR(LOOKUP(2,1/('Work report'!$V$2:$V$1500=$B436),'Work report'!$J$2:$J$1500)*100,0))</f>
        <v/>
      </c>
      <c r="J436" s="176" t="str">
        <f t="array" ref="J436">IF($B436="","",IFERROR(LOOKUP(2,1/('Work report'!$V$2:$V$1500=$B436),'Work report'!$A$2:$A$1500),""))</f>
        <v/>
      </c>
      <c r="K436" s="177" t="str">
        <f t="array" ref="K436">IF($B436="","",IFERROR(LOOKUP(2,1/('Work report'!$V$2:$V$1500=$B436),'Work report'!$P$2:$P$1500),""))</f>
        <v/>
      </c>
      <c r="L436" s="178" t="str">
        <f>IF($B436="","",SUMIFS('Work report'!$G$2:$G$1500,'Work report'!$V$2:$V$1500,$B436))</f>
        <v/>
      </c>
      <c r="M436" s="176" t="str">
        <f t="shared" si="19"/>
        <v/>
      </c>
      <c r="N436" s="174" t="str">
        <f t="shared" ca="1" si="20"/>
        <v/>
      </c>
      <c r="O436" s="78">
        <v>435</v>
      </c>
      <c r="P436" s="78" t="str">
        <f>IF(AND($B436&lt;&gt;"",$H436&lt;&gt;"Completed",$H436&lt;&gt;"Cancelled"),COUNTIFS($B$2:$B436,"&lt;&gt;",$H$2:$H436,"&lt;&gt;Completed",$H$2:$H436,"&lt;&gt;Cancelled"),"")</f>
        <v/>
      </c>
      <c r="Q436" s="78" t="str">
        <f>IFERROR(INDEX($B$2:$B$1500,MATCH(ROWS($Q$2:Q436),$P$2:$P$1500,0)),"")</f>
        <v/>
      </c>
    </row>
    <row r="437" spans="1:17" ht="15" customHeight="1" x14ac:dyDescent="0.25">
      <c r="A437" s="77"/>
      <c r="B437" s="174" t="str">
        <f t="shared" si="18"/>
        <v/>
      </c>
      <c r="C437" s="79"/>
      <c r="D437" s="80"/>
      <c r="E437" s="79"/>
      <c r="F437" s="81"/>
      <c r="G437" s="77"/>
      <c r="H437" s="174" t="str">
        <f>IF($B437="","",IF(N($I437)&gt;=100,"Completed",IF(COUNTIF('Work report'!$V$2:$V$1500,$B437)=0,"Not started",IF(OR(LEFT(UPPER(TRIM($K437)),8)="BLOCKED:",LEFT(UPPER(TRIM($K437)),8)="WAITING:"),"Blocked",IF(N($I437)&gt;0,"In progress","Not started")))))</f>
        <v/>
      </c>
      <c r="I437" s="175" t="str">
        <f t="array" ref="I437">IF($B437="","",IFERROR(LOOKUP(2,1/('Work report'!$V$2:$V$1500=$B437),'Work report'!$J$2:$J$1500)*100,0))</f>
        <v/>
      </c>
      <c r="J437" s="176" t="str">
        <f t="array" ref="J437">IF($B437="","",IFERROR(LOOKUP(2,1/('Work report'!$V$2:$V$1500=$B437),'Work report'!$A$2:$A$1500),""))</f>
        <v/>
      </c>
      <c r="K437" s="177" t="str">
        <f t="array" ref="K437">IF($B437="","",IFERROR(LOOKUP(2,1/('Work report'!$V$2:$V$1500=$B437),'Work report'!$P$2:$P$1500),""))</f>
        <v/>
      </c>
      <c r="L437" s="178" t="str">
        <f>IF($B437="","",SUMIFS('Work report'!$G$2:$G$1500,'Work report'!$V$2:$V$1500,$B437))</f>
        <v/>
      </c>
      <c r="M437" s="176" t="str">
        <f t="shared" si="19"/>
        <v/>
      </c>
      <c r="N437" s="174" t="str">
        <f t="shared" ca="1" si="20"/>
        <v/>
      </c>
      <c r="O437" s="78">
        <v>436</v>
      </c>
      <c r="P437" s="78" t="str">
        <f>IF(AND($B437&lt;&gt;"",$H437&lt;&gt;"Completed",$H437&lt;&gt;"Cancelled"),COUNTIFS($B$2:$B437,"&lt;&gt;",$H$2:$H437,"&lt;&gt;Completed",$H$2:$H437,"&lt;&gt;Cancelled"),"")</f>
        <v/>
      </c>
      <c r="Q437" s="78" t="str">
        <f>IFERROR(INDEX($B$2:$B$1500,MATCH(ROWS($Q$2:Q437),$P$2:$P$1500,0)),"")</f>
        <v/>
      </c>
    </row>
    <row r="438" spans="1:17" ht="15" customHeight="1" x14ac:dyDescent="0.25">
      <c r="A438" s="77"/>
      <c r="B438" s="174" t="str">
        <f t="shared" si="18"/>
        <v/>
      </c>
      <c r="C438" s="79"/>
      <c r="D438" s="80"/>
      <c r="E438" s="79"/>
      <c r="F438" s="81"/>
      <c r="G438" s="77"/>
      <c r="H438" s="174" t="str">
        <f>IF($B438="","",IF(N($I438)&gt;=100,"Completed",IF(COUNTIF('Work report'!$V$2:$V$1500,$B438)=0,"Not started",IF(OR(LEFT(UPPER(TRIM($K438)),8)="BLOCKED:",LEFT(UPPER(TRIM($K438)),8)="WAITING:"),"Blocked",IF(N($I438)&gt;0,"In progress","Not started")))))</f>
        <v/>
      </c>
      <c r="I438" s="175" t="str">
        <f t="array" ref="I438">IF($B438="","",IFERROR(LOOKUP(2,1/('Work report'!$V$2:$V$1500=$B438),'Work report'!$J$2:$J$1500)*100,0))</f>
        <v/>
      </c>
      <c r="J438" s="176" t="str">
        <f t="array" ref="J438">IF($B438="","",IFERROR(LOOKUP(2,1/('Work report'!$V$2:$V$1500=$B438),'Work report'!$A$2:$A$1500),""))</f>
        <v/>
      </c>
      <c r="K438" s="177" t="str">
        <f t="array" ref="K438">IF($B438="","",IFERROR(LOOKUP(2,1/('Work report'!$V$2:$V$1500=$B438),'Work report'!$P$2:$P$1500),""))</f>
        <v/>
      </c>
      <c r="L438" s="178" t="str">
        <f>IF($B438="","",SUMIFS('Work report'!$G$2:$G$1500,'Work report'!$V$2:$V$1500,$B438))</f>
        <v/>
      </c>
      <c r="M438" s="176" t="str">
        <f t="shared" si="19"/>
        <v/>
      </c>
      <c r="N438" s="174" t="str">
        <f t="shared" ca="1" si="20"/>
        <v/>
      </c>
      <c r="O438" s="78">
        <v>437</v>
      </c>
      <c r="P438" s="78" t="str">
        <f>IF(AND($B438&lt;&gt;"",$H438&lt;&gt;"Completed",$H438&lt;&gt;"Cancelled"),COUNTIFS($B$2:$B438,"&lt;&gt;",$H$2:$H438,"&lt;&gt;Completed",$H$2:$H438,"&lt;&gt;Cancelled"),"")</f>
        <v/>
      </c>
      <c r="Q438" s="78" t="str">
        <f>IFERROR(INDEX($B$2:$B$1500,MATCH(ROWS($Q$2:Q438),$P$2:$P$1500,0)),"")</f>
        <v/>
      </c>
    </row>
    <row r="439" spans="1:17" ht="15" customHeight="1" x14ac:dyDescent="0.25">
      <c r="A439" s="77"/>
      <c r="B439" s="174" t="str">
        <f t="shared" si="18"/>
        <v/>
      </c>
      <c r="C439" s="79"/>
      <c r="D439" s="80"/>
      <c r="E439" s="79"/>
      <c r="F439" s="81"/>
      <c r="G439" s="77"/>
      <c r="H439" s="174" t="str">
        <f>IF($B439="","",IF(N($I439)&gt;=100,"Completed",IF(COUNTIF('Work report'!$V$2:$V$1500,$B439)=0,"Not started",IF(OR(LEFT(UPPER(TRIM($K439)),8)="BLOCKED:",LEFT(UPPER(TRIM($K439)),8)="WAITING:"),"Blocked",IF(N($I439)&gt;0,"In progress","Not started")))))</f>
        <v/>
      </c>
      <c r="I439" s="175" t="str">
        <f t="array" ref="I439">IF($B439="","",IFERROR(LOOKUP(2,1/('Work report'!$V$2:$V$1500=$B439),'Work report'!$J$2:$J$1500)*100,0))</f>
        <v/>
      </c>
      <c r="J439" s="176" t="str">
        <f t="array" ref="J439">IF($B439="","",IFERROR(LOOKUP(2,1/('Work report'!$V$2:$V$1500=$B439),'Work report'!$A$2:$A$1500),""))</f>
        <v/>
      </c>
      <c r="K439" s="177" t="str">
        <f t="array" ref="K439">IF($B439="","",IFERROR(LOOKUP(2,1/('Work report'!$V$2:$V$1500=$B439),'Work report'!$P$2:$P$1500),""))</f>
        <v/>
      </c>
      <c r="L439" s="178" t="str">
        <f>IF($B439="","",SUMIFS('Work report'!$G$2:$G$1500,'Work report'!$V$2:$V$1500,$B439))</f>
        <v/>
      </c>
      <c r="M439" s="176" t="str">
        <f t="shared" si="19"/>
        <v/>
      </c>
      <c r="N439" s="174" t="str">
        <f t="shared" ca="1" si="20"/>
        <v/>
      </c>
      <c r="O439" s="78">
        <v>438</v>
      </c>
      <c r="P439" s="78" t="str">
        <f>IF(AND($B439&lt;&gt;"",$H439&lt;&gt;"Completed",$H439&lt;&gt;"Cancelled"),COUNTIFS($B$2:$B439,"&lt;&gt;",$H$2:$H439,"&lt;&gt;Completed",$H$2:$H439,"&lt;&gt;Cancelled"),"")</f>
        <v/>
      </c>
      <c r="Q439" s="78" t="str">
        <f>IFERROR(INDEX($B$2:$B$1500,MATCH(ROWS($Q$2:Q439),$P$2:$P$1500,0)),"")</f>
        <v/>
      </c>
    </row>
    <row r="440" spans="1:17" ht="15" customHeight="1" x14ac:dyDescent="0.25">
      <c r="A440" s="77"/>
      <c r="B440" s="174" t="str">
        <f t="shared" si="18"/>
        <v/>
      </c>
      <c r="C440" s="79"/>
      <c r="D440" s="80"/>
      <c r="E440" s="79"/>
      <c r="F440" s="81"/>
      <c r="G440" s="77"/>
      <c r="H440" s="174" t="str">
        <f>IF($B440="","",IF(N($I440)&gt;=100,"Completed",IF(COUNTIF('Work report'!$V$2:$V$1500,$B440)=0,"Not started",IF(OR(LEFT(UPPER(TRIM($K440)),8)="BLOCKED:",LEFT(UPPER(TRIM($K440)),8)="WAITING:"),"Blocked",IF(N($I440)&gt;0,"In progress","Not started")))))</f>
        <v/>
      </c>
      <c r="I440" s="175" t="str">
        <f t="array" ref="I440">IF($B440="","",IFERROR(LOOKUP(2,1/('Work report'!$V$2:$V$1500=$B440),'Work report'!$J$2:$J$1500)*100,0))</f>
        <v/>
      </c>
      <c r="J440" s="176" t="str">
        <f t="array" ref="J440">IF($B440="","",IFERROR(LOOKUP(2,1/('Work report'!$V$2:$V$1500=$B440),'Work report'!$A$2:$A$1500),""))</f>
        <v/>
      </c>
      <c r="K440" s="177" t="str">
        <f t="array" ref="K440">IF($B440="","",IFERROR(LOOKUP(2,1/('Work report'!$V$2:$V$1500=$B440),'Work report'!$P$2:$P$1500),""))</f>
        <v/>
      </c>
      <c r="L440" s="178" t="str">
        <f>IF($B440="","",SUMIFS('Work report'!$G$2:$G$1500,'Work report'!$V$2:$V$1500,$B440))</f>
        <v/>
      </c>
      <c r="M440" s="176" t="str">
        <f t="shared" si="19"/>
        <v/>
      </c>
      <c r="N440" s="174" t="str">
        <f t="shared" ca="1" si="20"/>
        <v/>
      </c>
      <c r="O440" s="78">
        <v>439</v>
      </c>
      <c r="P440" s="78" t="str">
        <f>IF(AND($B440&lt;&gt;"",$H440&lt;&gt;"Completed",$H440&lt;&gt;"Cancelled"),COUNTIFS($B$2:$B440,"&lt;&gt;",$H$2:$H440,"&lt;&gt;Completed",$H$2:$H440,"&lt;&gt;Cancelled"),"")</f>
        <v/>
      </c>
      <c r="Q440" s="78" t="str">
        <f>IFERROR(INDEX($B$2:$B$1500,MATCH(ROWS($Q$2:Q440),$P$2:$P$1500,0)),"")</f>
        <v/>
      </c>
    </row>
    <row r="441" spans="1:17" ht="15" customHeight="1" x14ac:dyDescent="0.25">
      <c r="A441" s="77"/>
      <c r="B441" s="174" t="str">
        <f t="shared" si="18"/>
        <v/>
      </c>
      <c r="C441" s="79"/>
      <c r="D441" s="80"/>
      <c r="E441" s="79"/>
      <c r="F441" s="81"/>
      <c r="G441" s="77"/>
      <c r="H441" s="174" t="str">
        <f>IF($B441="","",IF(N($I441)&gt;=100,"Completed",IF(COUNTIF('Work report'!$V$2:$V$1500,$B441)=0,"Not started",IF(OR(LEFT(UPPER(TRIM($K441)),8)="BLOCKED:",LEFT(UPPER(TRIM($K441)),8)="WAITING:"),"Blocked",IF(N($I441)&gt;0,"In progress","Not started")))))</f>
        <v/>
      </c>
      <c r="I441" s="175" t="str">
        <f t="array" ref="I441">IF($B441="","",IFERROR(LOOKUP(2,1/('Work report'!$V$2:$V$1500=$B441),'Work report'!$J$2:$J$1500)*100,0))</f>
        <v/>
      </c>
      <c r="J441" s="176" t="str">
        <f t="array" ref="J441">IF($B441="","",IFERROR(LOOKUP(2,1/('Work report'!$V$2:$V$1500=$B441),'Work report'!$A$2:$A$1500),""))</f>
        <v/>
      </c>
      <c r="K441" s="177" t="str">
        <f t="array" ref="K441">IF($B441="","",IFERROR(LOOKUP(2,1/('Work report'!$V$2:$V$1500=$B441),'Work report'!$P$2:$P$1500),""))</f>
        <v/>
      </c>
      <c r="L441" s="178" t="str">
        <f>IF($B441="","",SUMIFS('Work report'!$G$2:$G$1500,'Work report'!$V$2:$V$1500,$B441))</f>
        <v/>
      </c>
      <c r="M441" s="176" t="str">
        <f t="shared" si="19"/>
        <v/>
      </c>
      <c r="N441" s="174" t="str">
        <f t="shared" ca="1" si="20"/>
        <v/>
      </c>
      <c r="O441" s="78">
        <v>440</v>
      </c>
      <c r="P441" s="78" t="str">
        <f>IF(AND($B441&lt;&gt;"",$H441&lt;&gt;"Completed",$H441&lt;&gt;"Cancelled"),COUNTIFS($B$2:$B441,"&lt;&gt;",$H$2:$H441,"&lt;&gt;Completed",$H$2:$H441,"&lt;&gt;Cancelled"),"")</f>
        <v/>
      </c>
      <c r="Q441" s="78" t="str">
        <f>IFERROR(INDEX($B$2:$B$1500,MATCH(ROWS($Q$2:Q441),$P$2:$P$1500,0)),"")</f>
        <v/>
      </c>
    </row>
    <row r="442" spans="1:17" ht="15" customHeight="1" x14ac:dyDescent="0.25">
      <c r="A442" s="77"/>
      <c r="B442" s="174" t="str">
        <f t="shared" si="18"/>
        <v/>
      </c>
      <c r="C442" s="79"/>
      <c r="D442" s="80"/>
      <c r="E442" s="79"/>
      <c r="F442" s="81"/>
      <c r="G442" s="77"/>
      <c r="H442" s="174" t="str">
        <f>IF($B442="","",IF(N($I442)&gt;=100,"Completed",IF(COUNTIF('Work report'!$V$2:$V$1500,$B442)=0,"Not started",IF(OR(LEFT(UPPER(TRIM($K442)),8)="BLOCKED:",LEFT(UPPER(TRIM($K442)),8)="WAITING:"),"Blocked",IF(N($I442)&gt;0,"In progress","Not started")))))</f>
        <v/>
      </c>
      <c r="I442" s="175" t="str">
        <f t="array" ref="I442">IF($B442="","",IFERROR(LOOKUP(2,1/('Work report'!$V$2:$V$1500=$B442),'Work report'!$J$2:$J$1500)*100,0))</f>
        <v/>
      </c>
      <c r="J442" s="176" t="str">
        <f t="array" ref="J442">IF($B442="","",IFERROR(LOOKUP(2,1/('Work report'!$V$2:$V$1500=$B442),'Work report'!$A$2:$A$1500),""))</f>
        <v/>
      </c>
      <c r="K442" s="177" t="str">
        <f t="array" ref="K442">IF($B442="","",IFERROR(LOOKUP(2,1/('Work report'!$V$2:$V$1500=$B442),'Work report'!$P$2:$P$1500),""))</f>
        <v/>
      </c>
      <c r="L442" s="178" t="str">
        <f>IF($B442="","",SUMIFS('Work report'!$G$2:$G$1500,'Work report'!$V$2:$V$1500,$B442))</f>
        <v/>
      </c>
      <c r="M442" s="176" t="str">
        <f t="shared" si="19"/>
        <v/>
      </c>
      <c r="N442" s="174" t="str">
        <f t="shared" ca="1" si="20"/>
        <v/>
      </c>
      <c r="O442" s="78">
        <v>441</v>
      </c>
      <c r="P442" s="78" t="str">
        <f>IF(AND($B442&lt;&gt;"",$H442&lt;&gt;"Completed",$H442&lt;&gt;"Cancelled"),COUNTIFS($B$2:$B442,"&lt;&gt;",$H$2:$H442,"&lt;&gt;Completed",$H$2:$H442,"&lt;&gt;Cancelled"),"")</f>
        <v/>
      </c>
      <c r="Q442" s="78" t="str">
        <f>IFERROR(INDEX($B$2:$B$1500,MATCH(ROWS($Q$2:Q442),$P$2:$P$1500,0)),"")</f>
        <v/>
      </c>
    </row>
    <row r="443" spans="1:17" ht="15" customHeight="1" x14ac:dyDescent="0.25">
      <c r="A443" s="77"/>
      <c r="B443" s="174" t="str">
        <f t="shared" si="18"/>
        <v/>
      </c>
      <c r="C443" s="79"/>
      <c r="D443" s="80"/>
      <c r="E443" s="79"/>
      <c r="F443" s="81"/>
      <c r="G443" s="77"/>
      <c r="H443" s="174" t="str">
        <f>IF($B443="","",IF(N($I443)&gt;=100,"Completed",IF(COUNTIF('Work report'!$V$2:$V$1500,$B443)=0,"Not started",IF(OR(LEFT(UPPER(TRIM($K443)),8)="BLOCKED:",LEFT(UPPER(TRIM($K443)),8)="WAITING:"),"Blocked",IF(N($I443)&gt;0,"In progress","Not started")))))</f>
        <v/>
      </c>
      <c r="I443" s="175" t="str">
        <f t="array" ref="I443">IF($B443="","",IFERROR(LOOKUP(2,1/('Work report'!$V$2:$V$1500=$B443),'Work report'!$J$2:$J$1500)*100,0))</f>
        <v/>
      </c>
      <c r="J443" s="176" t="str">
        <f t="array" ref="J443">IF($B443="","",IFERROR(LOOKUP(2,1/('Work report'!$V$2:$V$1500=$B443),'Work report'!$A$2:$A$1500),""))</f>
        <v/>
      </c>
      <c r="K443" s="177" t="str">
        <f t="array" ref="K443">IF($B443="","",IFERROR(LOOKUP(2,1/('Work report'!$V$2:$V$1500=$B443),'Work report'!$P$2:$P$1500),""))</f>
        <v/>
      </c>
      <c r="L443" s="178" t="str">
        <f>IF($B443="","",SUMIFS('Work report'!$G$2:$G$1500,'Work report'!$V$2:$V$1500,$B443))</f>
        <v/>
      </c>
      <c r="M443" s="176" t="str">
        <f t="shared" si="19"/>
        <v/>
      </c>
      <c r="N443" s="174" t="str">
        <f t="shared" ca="1" si="20"/>
        <v/>
      </c>
      <c r="O443" s="78">
        <v>442</v>
      </c>
      <c r="P443" s="78" t="str">
        <f>IF(AND($B443&lt;&gt;"",$H443&lt;&gt;"Completed",$H443&lt;&gt;"Cancelled"),COUNTIFS($B$2:$B443,"&lt;&gt;",$H$2:$H443,"&lt;&gt;Completed",$H$2:$H443,"&lt;&gt;Cancelled"),"")</f>
        <v/>
      </c>
      <c r="Q443" s="78" t="str">
        <f>IFERROR(INDEX($B$2:$B$1500,MATCH(ROWS($Q$2:Q443),$P$2:$P$1500,0)),"")</f>
        <v/>
      </c>
    </row>
    <row r="444" spans="1:17" ht="15" customHeight="1" x14ac:dyDescent="0.25">
      <c r="A444" s="77"/>
      <c r="B444" s="174" t="str">
        <f t="shared" si="18"/>
        <v/>
      </c>
      <c r="C444" s="79"/>
      <c r="D444" s="80"/>
      <c r="E444" s="79"/>
      <c r="F444" s="81"/>
      <c r="G444" s="77"/>
      <c r="H444" s="174" t="str">
        <f>IF($B444="","",IF(N($I444)&gt;=100,"Completed",IF(COUNTIF('Work report'!$V$2:$V$1500,$B444)=0,"Not started",IF(OR(LEFT(UPPER(TRIM($K444)),8)="BLOCKED:",LEFT(UPPER(TRIM($K444)),8)="WAITING:"),"Blocked",IF(N($I444)&gt;0,"In progress","Not started")))))</f>
        <v/>
      </c>
      <c r="I444" s="175" t="str">
        <f t="array" ref="I444">IF($B444="","",IFERROR(LOOKUP(2,1/('Work report'!$V$2:$V$1500=$B444),'Work report'!$J$2:$J$1500)*100,0))</f>
        <v/>
      </c>
      <c r="J444" s="176" t="str">
        <f t="array" ref="J444">IF($B444="","",IFERROR(LOOKUP(2,1/('Work report'!$V$2:$V$1500=$B444),'Work report'!$A$2:$A$1500),""))</f>
        <v/>
      </c>
      <c r="K444" s="177" t="str">
        <f t="array" ref="K444">IF($B444="","",IFERROR(LOOKUP(2,1/('Work report'!$V$2:$V$1500=$B444),'Work report'!$P$2:$P$1500),""))</f>
        <v/>
      </c>
      <c r="L444" s="178" t="str">
        <f>IF($B444="","",SUMIFS('Work report'!$G$2:$G$1500,'Work report'!$V$2:$V$1500,$B444))</f>
        <v/>
      </c>
      <c r="M444" s="176" t="str">
        <f t="shared" si="19"/>
        <v/>
      </c>
      <c r="N444" s="174" t="str">
        <f t="shared" ca="1" si="20"/>
        <v/>
      </c>
      <c r="O444" s="78">
        <v>443</v>
      </c>
      <c r="P444" s="78" t="str">
        <f>IF(AND($B444&lt;&gt;"",$H444&lt;&gt;"Completed",$H444&lt;&gt;"Cancelled"),COUNTIFS($B$2:$B444,"&lt;&gt;",$H$2:$H444,"&lt;&gt;Completed",$H$2:$H444,"&lt;&gt;Cancelled"),"")</f>
        <v/>
      </c>
      <c r="Q444" s="78" t="str">
        <f>IFERROR(INDEX($B$2:$B$1500,MATCH(ROWS($Q$2:Q444),$P$2:$P$1500,0)),"")</f>
        <v/>
      </c>
    </row>
    <row r="445" spans="1:17" ht="15" customHeight="1" x14ac:dyDescent="0.25">
      <c r="A445" s="77"/>
      <c r="B445" s="174" t="str">
        <f t="shared" si="18"/>
        <v/>
      </c>
      <c r="C445" s="79"/>
      <c r="D445" s="80"/>
      <c r="E445" s="79"/>
      <c r="F445" s="81"/>
      <c r="G445" s="77"/>
      <c r="H445" s="174" t="str">
        <f>IF($B445="","",IF(N($I445)&gt;=100,"Completed",IF(COUNTIF('Work report'!$V$2:$V$1500,$B445)=0,"Not started",IF(OR(LEFT(UPPER(TRIM($K445)),8)="BLOCKED:",LEFT(UPPER(TRIM($K445)),8)="WAITING:"),"Blocked",IF(N($I445)&gt;0,"In progress","Not started")))))</f>
        <v/>
      </c>
      <c r="I445" s="175" t="str">
        <f t="array" ref="I445">IF($B445="","",IFERROR(LOOKUP(2,1/('Work report'!$V$2:$V$1500=$B445),'Work report'!$J$2:$J$1500)*100,0))</f>
        <v/>
      </c>
      <c r="J445" s="176" t="str">
        <f t="array" ref="J445">IF($B445="","",IFERROR(LOOKUP(2,1/('Work report'!$V$2:$V$1500=$B445),'Work report'!$A$2:$A$1500),""))</f>
        <v/>
      </c>
      <c r="K445" s="177" t="str">
        <f t="array" ref="K445">IF($B445="","",IFERROR(LOOKUP(2,1/('Work report'!$V$2:$V$1500=$B445),'Work report'!$P$2:$P$1500),""))</f>
        <v/>
      </c>
      <c r="L445" s="178" t="str">
        <f>IF($B445="","",SUMIFS('Work report'!$G$2:$G$1500,'Work report'!$V$2:$V$1500,$B445))</f>
        <v/>
      </c>
      <c r="M445" s="176" t="str">
        <f t="shared" si="19"/>
        <v/>
      </c>
      <c r="N445" s="174" t="str">
        <f t="shared" ca="1" si="20"/>
        <v/>
      </c>
      <c r="O445" s="78">
        <v>444</v>
      </c>
      <c r="P445" s="78" t="str">
        <f>IF(AND($B445&lt;&gt;"",$H445&lt;&gt;"Completed",$H445&lt;&gt;"Cancelled"),COUNTIFS($B$2:$B445,"&lt;&gt;",$H$2:$H445,"&lt;&gt;Completed",$H$2:$H445,"&lt;&gt;Cancelled"),"")</f>
        <v/>
      </c>
      <c r="Q445" s="78" t="str">
        <f>IFERROR(INDEX($B$2:$B$1500,MATCH(ROWS($Q$2:Q445),$P$2:$P$1500,0)),"")</f>
        <v/>
      </c>
    </row>
    <row r="446" spans="1:17" ht="15" customHeight="1" x14ac:dyDescent="0.25">
      <c r="A446" s="77"/>
      <c r="B446" s="174" t="str">
        <f t="shared" si="18"/>
        <v/>
      </c>
      <c r="C446" s="79"/>
      <c r="D446" s="80"/>
      <c r="E446" s="79"/>
      <c r="F446" s="81"/>
      <c r="G446" s="77"/>
      <c r="H446" s="174" t="str">
        <f>IF($B446="","",IF(N($I446)&gt;=100,"Completed",IF(COUNTIF('Work report'!$V$2:$V$1500,$B446)=0,"Not started",IF(OR(LEFT(UPPER(TRIM($K446)),8)="BLOCKED:",LEFT(UPPER(TRIM($K446)),8)="WAITING:"),"Blocked",IF(N($I446)&gt;0,"In progress","Not started")))))</f>
        <v/>
      </c>
      <c r="I446" s="175" t="str">
        <f t="array" ref="I446">IF($B446="","",IFERROR(LOOKUP(2,1/('Work report'!$V$2:$V$1500=$B446),'Work report'!$J$2:$J$1500)*100,0))</f>
        <v/>
      </c>
      <c r="J446" s="176" t="str">
        <f t="array" ref="J446">IF($B446="","",IFERROR(LOOKUP(2,1/('Work report'!$V$2:$V$1500=$B446),'Work report'!$A$2:$A$1500),""))</f>
        <v/>
      </c>
      <c r="K446" s="177" t="str">
        <f t="array" ref="K446">IF($B446="","",IFERROR(LOOKUP(2,1/('Work report'!$V$2:$V$1500=$B446),'Work report'!$P$2:$P$1500),""))</f>
        <v/>
      </c>
      <c r="L446" s="178" t="str">
        <f>IF($B446="","",SUMIFS('Work report'!$G$2:$G$1500,'Work report'!$V$2:$V$1500,$B446))</f>
        <v/>
      </c>
      <c r="M446" s="176" t="str">
        <f t="shared" si="19"/>
        <v/>
      </c>
      <c r="N446" s="174" t="str">
        <f t="shared" ca="1" si="20"/>
        <v/>
      </c>
      <c r="O446" s="78">
        <v>445</v>
      </c>
      <c r="P446" s="78" t="str">
        <f>IF(AND($B446&lt;&gt;"",$H446&lt;&gt;"Completed",$H446&lt;&gt;"Cancelled"),COUNTIFS($B$2:$B446,"&lt;&gt;",$H$2:$H446,"&lt;&gt;Completed",$H$2:$H446,"&lt;&gt;Cancelled"),"")</f>
        <v/>
      </c>
      <c r="Q446" s="78" t="str">
        <f>IFERROR(INDEX($B$2:$B$1500,MATCH(ROWS($Q$2:Q446),$P$2:$P$1500,0)),"")</f>
        <v/>
      </c>
    </row>
    <row r="447" spans="1:17" ht="15" customHeight="1" x14ac:dyDescent="0.25">
      <c r="A447" s="77"/>
      <c r="B447" s="174" t="str">
        <f t="shared" si="18"/>
        <v/>
      </c>
      <c r="C447" s="79"/>
      <c r="D447" s="80"/>
      <c r="E447" s="79"/>
      <c r="F447" s="81"/>
      <c r="G447" s="77"/>
      <c r="H447" s="174" t="str">
        <f>IF($B447="","",IF(N($I447)&gt;=100,"Completed",IF(COUNTIF('Work report'!$V$2:$V$1500,$B447)=0,"Not started",IF(OR(LEFT(UPPER(TRIM($K447)),8)="BLOCKED:",LEFT(UPPER(TRIM($K447)),8)="WAITING:"),"Blocked",IF(N($I447)&gt;0,"In progress","Not started")))))</f>
        <v/>
      </c>
      <c r="I447" s="175" t="str">
        <f t="array" ref="I447">IF($B447="","",IFERROR(LOOKUP(2,1/('Work report'!$V$2:$V$1500=$B447),'Work report'!$J$2:$J$1500)*100,0))</f>
        <v/>
      </c>
      <c r="J447" s="176" t="str">
        <f t="array" ref="J447">IF($B447="","",IFERROR(LOOKUP(2,1/('Work report'!$V$2:$V$1500=$B447),'Work report'!$A$2:$A$1500),""))</f>
        <v/>
      </c>
      <c r="K447" s="177" t="str">
        <f t="array" ref="K447">IF($B447="","",IFERROR(LOOKUP(2,1/('Work report'!$V$2:$V$1500=$B447),'Work report'!$P$2:$P$1500),""))</f>
        <v/>
      </c>
      <c r="L447" s="178" t="str">
        <f>IF($B447="","",SUMIFS('Work report'!$G$2:$G$1500,'Work report'!$V$2:$V$1500,$B447))</f>
        <v/>
      </c>
      <c r="M447" s="176" t="str">
        <f t="shared" si="19"/>
        <v/>
      </c>
      <c r="N447" s="174" t="str">
        <f t="shared" ca="1" si="20"/>
        <v/>
      </c>
      <c r="O447" s="78">
        <v>446</v>
      </c>
      <c r="P447" s="78" t="str">
        <f>IF(AND($B447&lt;&gt;"",$H447&lt;&gt;"Completed",$H447&lt;&gt;"Cancelled"),COUNTIFS($B$2:$B447,"&lt;&gt;",$H$2:$H447,"&lt;&gt;Completed",$H$2:$H447,"&lt;&gt;Cancelled"),"")</f>
        <v/>
      </c>
      <c r="Q447" s="78" t="str">
        <f>IFERROR(INDEX($B$2:$B$1500,MATCH(ROWS($Q$2:Q447),$P$2:$P$1500,0)),"")</f>
        <v/>
      </c>
    </row>
    <row r="448" spans="1:17" ht="15" customHeight="1" x14ac:dyDescent="0.25">
      <c r="A448" s="77"/>
      <c r="B448" s="174" t="str">
        <f t="shared" si="18"/>
        <v/>
      </c>
      <c r="C448" s="79"/>
      <c r="D448" s="80"/>
      <c r="E448" s="79"/>
      <c r="F448" s="81"/>
      <c r="G448" s="77"/>
      <c r="H448" s="174" t="str">
        <f>IF($B448="","",IF(N($I448)&gt;=100,"Completed",IF(COUNTIF('Work report'!$V$2:$V$1500,$B448)=0,"Not started",IF(OR(LEFT(UPPER(TRIM($K448)),8)="BLOCKED:",LEFT(UPPER(TRIM($K448)),8)="WAITING:"),"Blocked",IF(N($I448)&gt;0,"In progress","Not started")))))</f>
        <v/>
      </c>
      <c r="I448" s="175" t="str">
        <f t="array" ref="I448">IF($B448="","",IFERROR(LOOKUP(2,1/('Work report'!$V$2:$V$1500=$B448),'Work report'!$J$2:$J$1500)*100,0))</f>
        <v/>
      </c>
      <c r="J448" s="176" t="str">
        <f t="array" ref="J448">IF($B448="","",IFERROR(LOOKUP(2,1/('Work report'!$V$2:$V$1500=$B448),'Work report'!$A$2:$A$1500),""))</f>
        <v/>
      </c>
      <c r="K448" s="177" t="str">
        <f t="array" ref="K448">IF($B448="","",IFERROR(LOOKUP(2,1/('Work report'!$V$2:$V$1500=$B448),'Work report'!$P$2:$P$1500),""))</f>
        <v/>
      </c>
      <c r="L448" s="178" t="str">
        <f>IF($B448="","",SUMIFS('Work report'!$G$2:$G$1500,'Work report'!$V$2:$V$1500,$B448))</f>
        <v/>
      </c>
      <c r="M448" s="176" t="str">
        <f t="shared" si="19"/>
        <v/>
      </c>
      <c r="N448" s="174" t="str">
        <f t="shared" ca="1" si="20"/>
        <v/>
      </c>
      <c r="O448" s="78">
        <v>447</v>
      </c>
      <c r="P448" s="78" t="str">
        <f>IF(AND($B448&lt;&gt;"",$H448&lt;&gt;"Completed",$H448&lt;&gt;"Cancelled"),COUNTIFS($B$2:$B448,"&lt;&gt;",$H$2:$H448,"&lt;&gt;Completed",$H$2:$H448,"&lt;&gt;Cancelled"),"")</f>
        <v/>
      </c>
      <c r="Q448" s="78" t="str">
        <f>IFERROR(INDEX($B$2:$B$1500,MATCH(ROWS($Q$2:Q448),$P$2:$P$1500,0)),"")</f>
        <v/>
      </c>
    </row>
    <row r="449" spans="1:17" ht="15" customHeight="1" x14ac:dyDescent="0.25">
      <c r="A449" s="77"/>
      <c r="B449" s="174" t="str">
        <f t="shared" si="18"/>
        <v/>
      </c>
      <c r="C449" s="79"/>
      <c r="D449" s="80"/>
      <c r="E449" s="79"/>
      <c r="F449" s="81"/>
      <c r="G449" s="77"/>
      <c r="H449" s="174" t="str">
        <f>IF($B449="","",IF(N($I449)&gt;=100,"Completed",IF(COUNTIF('Work report'!$V$2:$V$1500,$B449)=0,"Not started",IF(OR(LEFT(UPPER(TRIM($K449)),8)="BLOCKED:",LEFT(UPPER(TRIM($K449)),8)="WAITING:"),"Blocked",IF(N($I449)&gt;0,"In progress","Not started")))))</f>
        <v/>
      </c>
      <c r="I449" s="175" t="str">
        <f t="array" ref="I449">IF($B449="","",IFERROR(LOOKUP(2,1/('Work report'!$V$2:$V$1500=$B449),'Work report'!$J$2:$J$1500)*100,0))</f>
        <v/>
      </c>
      <c r="J449" s="176" t="str">
        <f t="array" ref="J449">IF($B449="","",IFERROR(LOOKUP(2,1/('Work report'!$V$2:$V$1500=$B449),'Work report'!$A$2:$A$1500),""))</f>
        <v/>
      </c>
      <c r="K449" s="177" t="str">
        <f t="array" ref="K449">IF($B449="","",IFERROR(LOOKUP(2,1/('Work report'!$V$2:$V$1500=$B449),'Work report'!$P$2:$P$1500),""))</f>
        <v/>
      </c>
      <c r="L449" s="178" t="str">
        <f>IF($B449="","",SUMIFS('Work report'!$G$2:$G$1500,'Work report'!$V$2:$V$1500,$B449))</f>
        <v/>
      </c>
      <c r="M449" s="176" t="str">
        <f t="shared" si="19"/>
        <v/>
      </c>
      <c r="N449" s="174" t="str">
        <f t="shared" ca="1" si="20"/>
        <v/>
      </c>
      <c r="O449" s="78">
        <v>448</v>
      </c>
      <c r="P449" s="78" t="str">
        <f>IF(AND($B449&lt;&gt;"",$H449&lt;&gt;"Completed",$H449&lt;&gt;"Cancelled"),COUNTIFS($B$2:$B449,"&lt;&gt;",$H$2:$H449,"&lt;&gt;Completed",$H$2:$H449,"&lt;&gt;Cancelled"),"")</f>
        <v/>
      </c>
      <c r="Q449" s="78" t="str">
        <f>IFERROR(INDEX($B$2:$B$1500,MATCH(ROWS($Q$2:Q449),$P$2:$P$1500,0)),"")</f>
        <v/>
      </c>
    </row>
    <row r="450" spans="1:17" ht="15" customHeight="1" x14ac:dyDescent="0.25">
      <c r="A450" s="77"/>
      <c r="B450" s="174" t="str">
        <f t="shared" ref="B450:B513" si="21">IF(OR($A450&lt;&gt;"",$C450&lt;&gt;"",$D450&lt;&gt;"",$E450&lt;&gt;"",$F450&lt;&gt;"",$G450&lt;&gt;""),"WL-"&amp;TEXT($O450,"0000"),"")</f>
        <v/>
      </c>
      <c r="C450" s="79"/>
      <c r="D450" s="80"/>
      <c r="E450" s="79"/>
      <c r="F450" s="81"/>
      <c r="G450" s="77"/>
      <c r="H450" s="174" t="str">
        <f>IF($B450="","",IF(N($I450)&gt;=100,"Completed",IF(COUNTIF('Work report'!$V$2:$V$1500,$B450)=0,"Not started",IF(OR(LEFT(UPPER(TRIM($K450)),8)="BLOCKED:",LEFT(UPPER(TRIM($K450)),8)="WAITING:"),"Blocked",IF(N($I450)&gt;0,"In progress","Not started")))))</f>
        <v/>
      </c>
      <c r="I450" s="175" t="str">
        <f t="array" ref="I450">IF($B450="","",IFERROR(LOOKUP(2,1/('Work report'!$V$2:$V$1500=$B450),'Work report'!$J$2:$J$1500)*100,0))</f>
        <v/>
      </c>
      <c r="J450" s="176" t="str">
        <f t="array" ref="J450">IF($B450="","",IFERROR(LOOKUP(2,1/('Work report'!$V$2:$V$1500=$B450),'Work report'!$A$2:$A$1500),""))</f>
        <v/>
      </c>
      <c r="K450" s="177" t="str">
        <f t="array" ref="K450">IF($B450="","",IFERROR(LOOKUP(2,1/('Work report'!$V$2:$V$1500=$B450),'Work report'!$P$2:$P$1500),""))</f>
        <v/>
      </c>
      <c r="L450" s="178" t="str">
        <f>IF($B450="","",SUMIFS('Work report'!$G$2:$G$1500,'Work report'!$V$2:$V$1500,$B450))</f>
        <v/>
      </c>
      <c r="M450" s="176" t="str">
        <f t="shared" ref="M450:M513" si="22">IF($B450="","",IF($H450="Completed",$J450,""))</f>
        <v/>
      </c>
      <c r="N450" s="174" t="str">
        <f t="shared" ref="N450:N513" ca="1" si="23">IF(AND($C450&lt;&gt;"",$H450&lt;&gt;"Completed",$G450&lt;&gt;"",$G450&lt;TODAY()),"Overdue","")</f>
        <v/>
      </c>
      <c r="O450" s="78">
        <v>449</v>
      </c>
      <c r="P450" s="78" t="str">
        <f>IF(AND($B450&lt;&gt;"",$H450&lt;&gt;"Completed",$H450&lt;&gt;"Cancelled"),COUNTIFS($B$2:$B450,"&lt;&gt;",$H$2:$H450,"&lt;&gt;Completed",$H$2:$H450,"&lt;&gt;Cancelled"),"")</f>
        <v/>
      </c>
      <c r="Q450" s="78" t="str">
        <f>IFERROR(INDEX($B$2:$B$1500,MATCH(ROWS($Q$2:Q450),$P$2:$P$1500,0)),"")</f>
        <v/>
      </c>
    </row>
    <row r="451" spans="1:17" ht="15" customHeight="1" x14ac:dyDescent="0.25">
      <c r="A451" s="77"/>
      <c r="B451" s="174" t="str">
        <f t="shared" si="21"/>
        <v/>
      </c>
      <c r="C451" s="79"/>
      <c r="D451" s="80"/>
      <c r="E451" s="79"/>
      <c r="F451" s="81"/>
      <c r="G451" s="77"/>
      <c r="H451" s="174" t="str">
        <f>IF($B451="","",IF(N($I451)&gt;=100,"Completed",IF(COUNTIF('Work report'!$V$2:$V$1500,$B451)=0,"Not started",IF(OR(LEFT(UPPER(TRIM($K451)),8)="BLOCKED:",LEFT(UPPER(TRIM($K451)),8)="WAITING:"),"Blocked",IF(N($I451)&gt;0,"In progress","Not started")))))</f>
        <v/>
      </c>
      <c r="I451" s="175" t="str">
        <f t="array" ref="I451">IF($B451="","",IFERROR(LOOKUP(2,1/('Work report'!$V$2:$V$1500=$B451),'Work report'!$J$2:$J$1500)*100,0))</f>
        <v/>
      </c>
      <c r="J451" s="176" t="str">
        <f t="array" ref="J451">IF($B451="","",IFERROR(LOOKUP(2,1/('Work report'!$V$2:$V$1500=$B451),'Work report'!$A$2:$A$1500),""))</f>
        <v/>
      </c>
      <c r="K451" s="177" t="str">
        <f t="array" ref="K451">IF($B451="","",IFERROR(LOOKUP(2,1/('Work report'!$V$2:$V$1500=$B451),'Work report'!$P$2:$P$1500),""))</f>
        <v/>
      </c>
      <c r="L451" s="178" t="str">
        <f>IF($B451="","",SUMIFS('Work report'!$G$2:$G$1500,'Work report'!$V$2:$V$1500,$B451))</f>
        <v/>
      </c>
      <c r="M451" s="176" t="str">
        <f t="shared" si="22"/>
        <v/>
      </c>
      <c r="N451" s="174" t="str">
        <f t="shared" ca="1" si="23"/>
        <v/>
      </c>
      <c r="O451" s="78">
        <v>450</v>
      </c>
      <c r="P451" s="78" t="str">
        <f>IF(AND($B451&lt;&gt;"",$H451&lt;&gt;"Completed",$H451&lt;&gt;"Cancelled"),COUNTIFS($B$2:$B451,"&lt;&gt;",$H$2:$H451,"&lt;&gt;Completed",$H$2:$H451,"&lt;&gt;Cancelled"),"")</f>
        <v/>
      </c>
      <c r="Q451" s="78" t="str">
        <f>IFERROR(INDEX($B$2:$B$1500,MATCH(ROWS($Q$2:Q451),$P$2:$P$1500,0)),"")</f>
        <v/>
      </c>
    </row>
    <row r="452" spans="1:17" ht="15" customHeight="1" x14ac:dyDescent="0.25">
      <c r="A452" s="77"/>
      <c r="B452" s="174" t="str">
        <f t="shared" si="21"/>
        <v/>
      </c>
      <c r="C452" s="79"/>
      <c r="D452" s="80"/>
      <c r="E452" s="79"/>
      <c r="F452" s="81"/>
      <c r="G452" s="77"/>
      <c r="H452" s="174" t="str">
        <f>IF($B452="","",IF(N($I452)&gt;=100,"Completed",IF(COUNTIF('Work report'!$V$2:$V$1500,$B452)=0,"Not started",IF(OR(LEFT(UPPER(TRIM($K452)),8)="BLOCKED:",LEFT(UPPER(TRIM($K452)),8)="WAITING:"),"Blocked",IF(N($I452)&gt;0,"In progress","Not started")))))</f>
        <v/>
      </c>
      <c r="I452" s="175" t="str">
        <f t="array" ref="I452">IF($B452="","",IFERROR(LOOKUP(2,1/('Work report'!$V$2:$V$1500=$B452),'Work report'!$J$2:$J$1500)*100,0))</f>
        <v/>
      </c>
      <c r="J452" s="176" t="str">
        <f t="array" ref="J452">IF($B452="","",IFERROR(LOOKUP(2,1/('Work report'!$V$2:$V$1500=$B452),'Work report'!$A$2:$A$1500),""))</f>
        <v/>
      </c>
      <c r="K452" s="177" t="str">
        <f t="array" ref="K452">IF($B452="","",IFERROR(LOOKUP(2,1/('Work report'!$V$2:$V$1500=$B452),'Work report'!$P$2:$P$1500),""))</f>
        <v/>
      </c>
      <c r="L452" s="178" t="str">
        <f>IF($B452="","",SUMIFS('Work report'!$G$2:$G$1500,'Work report'!$V$2:$V$1500,$B452))</f>
        <v/>
      </c>
      <c r="M452" s="176" t="str">
        <f t="shared" si="22"/>
        <v/>
      </c>
      <c r="N452" s="174" t="str">
        <f t="shared" ca="1" si="23"/>
        <v/>
      </c>
      <c r="O452" s="78">
        <v>451</v>
      </c>
      <c r="P452" s="78" t="str">
        <f>IF(AND($B452&lt;&gt;"",$H452&lt;&gt;"Completed",$H452&lt;&gt;"Cancelled"),COUNTIFS($B$2:$B452,"&lt;&gt;",$H$2:$H452,"&lt;&gt;Completed",$H$2:$H452,"&lt;&gt;Cancelled"),"")</f>
        <v/>
      </c>
      <c r="Q452" s="78" t="str">
        <f>IFERROR(INDEX($B$2:$B$1500,MATCH(ROWS($Q$2:Q452),$P$2:$P$1500,0)),"")</f>
        <v/>
      </c>
    </row>
    <row r="453" spans="1:17" ht="15" customHeight="1" x14ac:dyDescent="0.25">
      <c r="A453" s="77"/>
      <c r="B453" s="174" t="str">
        <f t="shared" si="21"/>
        <v/>
      </c>
      <c r="C453" s="79"/>
      <c r="D453" s="80"/>
      <c r="E453" s="79"/>
      <c r="F453" s="81"/>
      <c r="G453" s="77"/>
      <c r="H453" s="174" t="str">
        <f>IF($B453="","",IF(N($I453)&gt;=100,"Completed",IF(COUNTIF('Work report'!$V$2:$V$1500,$B453)=0,"Not started",IF(OR(LEFT(UPPER(TRIM($K453)),8)="BLOCKED:",LEFT(UPPER(TRIM($K453)),8)="WAITING:"),"Blocked",IF(N($I453)&gt;0,"In progress","Not started")))))</f>
        <v/>
      </c>
      <c r="I453" s="175" t="str">
        <f t="array" ref="I453">IF($B453="","",IFERROR(LOOKUP(2,1/('Work report'!$V$2:$V$1500=$B453),'Work report'!$J$2:$J$1500)*100,0))</f>
        <v/>
      </c>
      <c r="J453" s="176" t="str">
        <f t="array" ref="J453">IF($B453="","",IFERROR(LOOKUP(2,1/('Work report'!$V$2:$V$1500=$B453),'Work report'!$A$2:$A$1500),""))</f>
        <v/>
      </c>
      <c r="K453" s="177" t="str">
        <f t="array" ref="K453">IF($B453="","",IFERROR(LOOKUP(2,1/('Work report'!$V$2:$V$1500=$B453),'Work report'!$P$2:$P$1500),""))</f>
        <v/>
      </c>
      <c r="L453" s="178" t="str">
        <f>IF($B453="","",SUMIFS('Work report'!$G$2:$G$1500,'Work report'!$V$2:$V$1500,$B453))</f>
        <v/>
      </c>
      <c r="M453" s="176" t="str">
        <f t="shared" si="22"/>
        <v/>
      </c>
      <c r="N453" s="174" t="str">
        <f t="shared" ca="1" si="23"/>
        <v/>
      </c>
      <c r="O453" s="78">
        <v>452</v>
      </c>
      <c r="P453" s="78" t="str">
        <f>IF(AND($B453&lt;&gt;"",$H453&lt;&gt;"Completed",$H453&lt;&gt;"Cancelled"),COUNTIFS($B$2:$B453,"&lt;&gt;",$H$2:$H453,"&lt;&gt;Completed",$H$2:$H453,"&lt;&gt;Cancelled"),"")</f>
        <v/>
      </c>
      <c r="Q453" s="78" t="str">
        <f>IFERROR(INDEX($B$2:$B$1500,MATCH(ROWS($Q$2:Q453),$P$2:$P$1500,0)),"")</f>
        <v/>
      </c>
    </row>
    <row r="454" spans="1:17" ht="15" customHeight="1" x14ac:dyDescent="0.25">
      <c r="A454" s="77"/>
      <c r="B454" s="174" t="str">
        <f t="shared" si="21"/>
        <v/>
      </c>
      <c r="C454" s="79"/>
      <c r="D454" s="80"/>
      <c r="E454" s="79"/>
      <c r="F454" s="81"/>
      <c r="G454" s="77"/>
      <c r="H454" s="174" t="str">
        <f>IF($B454="","",IF(N($I454)&gt;=100,"Completed",IF(COUNTIF('Work report'!$V$2:$V$1500,$B454)=0,"Not started",IF(OR(LEFT(UPPER(TRIM($K454)),8)="BLOCKED:",LEFT(UPPER(TRIM($K454)),8)="WAITING:"),"Blocked",IF(N($I454)&gt;0,"In progress","Not started")))))</f>
        <v/>
      </c>
      <c r="I454" s="175" t="str">
        <f t="array" ref="I454">IF($B454="","",IFERROR(LOOKUP(2,1/('Work report'!$V$2:$V$1500=$B454),'Work report'!$J$2:$J$1500)*100,0))</f>
        <v/>
      </c>
      <c r="J454" s="176" t="str">
        <f t="array" ref="J454">IF($B454="","",IFERROR(LOOKUP(2,1/('Work report'!$V$2:$V$1500=$B454),'Work report'!$A$2:$A$1500),""))</f>
        <v/>
      </c>
      <c r="K454" s="177" t="str">
        <f t="array" ref="K454">IF($B454="","",IFERROR(LOOKUP(2,1/('Work report'!$V$2:$V$1500=$B454),'Work report'!$P$2:$P$1500),""))</f>
        <v/>
      </c>
      <c r="L454" s="178" t="str">
        <f>IF($B454="","",SUMIFS('Work report'!$G$2:$G$1500,'Work report'!$V$2:$V$1500,$B454))</f>
        <v/>
      </c>
      <c r="M454" s="176" t="str">
        <f t="shared" si="22"/>
        <v/>
      </c>
      <c r="N454" s="174" t="str">
        <f t="shared" ca="1" si="23"/>
        <v/>
      </c>
      <c r="O454" s="78">
        <v>453</v>
      </c>
      <c r="P454" s="78" t="str">
        <f>IF(AND($B454&lt;&gt;"",$H454&lt;&gt;"Completed",$H454&lt;&gt;"Cancelled"),COUNTIFS($B$2:$B454,"&lt;&gt;",$H$2:$H454,"&lt;&gt;Completed",$H$2:$H454,"&lt;&gt;Cancelled"),"")</f>
        <v/>
      </c>
      <c r="Q454" s="78" t="str">
        <f>IFERROR(INDEX($B$2:$B$1500,MATCH(ROWS($Q$2:Q454),$P$2:$P$1500,0)),"")</f>
        <v/>
      </c>
    </row>
    <row r="455" spans="1:17" ht="15" customHeight="1" x14ac:dyDescent="0.25">
      <c r="A455" s="77"/>
      <c r="B455" s="174" t="str">
        <f t="shared" si="21"/>
        <v/>
      </c>
      <c r="C455" s="79"/>
      <c r="D455" s="80"/>
      <c r="E455" s="79"/>
      <c r="F455" s="81"/>
      <c r="G455" s="77"/>
      <c r="H455" s="174" t="str">
        <f>IF($B455="","",IF(N($I455)&gt;=100,"Completed",IF(COUNTIF('Work report'!$V$2:$V$1500,$B455)=0,"Not started",IF(OR(LEFT(UPPER(TRIM($K455)),8)="BLOCKED:",LEFT(UPPER(TRIM($K455)),8)="WAITING:"),"Blocked",IF(N($I455)&gt;0,"In progress","Not started")))))</f>
        <v/>
      </c>
      <c r="I455" s="175" t="str">
        <f t="array" ref="I455">IF($B455="","",IFERROR(LOOKUP(2,1/('Work report'!$V$2:$V$1500=$B455),'Work report'!$J$2:$J$1500)*100,0))</f>
        <v/>
      </c>
      <c r="J455" s="176" t="str">
        <f t="array" ref="J455">IF($B455="","",IFERROR(LOOKUP(2,1/('Work report'!$V$2:$V$1500=$B455),'Work report'!$A$2:$A$1500),""))</f>
        <v/>
      </c>
      <c r="K455" s="177" t="str">
        <f t="array" ref="K455">IF($B455="","",IFERROR(LOOKUP(2,1/('Work report'!$V$2:$V$1500=$B455),'Work report'!$P$2:$P$1500),""))</f>
        <v/>
      </c>
      <c r="L455" s="178" t="str">
        <f>IF($B455="","",SUMIFS('Work report'!$G$2:$G$1500,'Work report'!$V$2:$V$1500,$B455))</f>
        <v/>
      </c>
      <c r="M455" s="176" t="str">
        <f t="shared" si="22"/>
        <v/>
      </c>
      <c r="N455" s="174" t="str">
        <f t="shared" ca="1" si="23"/>
        <v/>
      </c>
      <c r="O455" s="78">
        <v>454</v>
      </c>
      <c r="P455" s="78" t="str">
        <f>IF(AND($B455&lt;&gt;"",$H455&lt;&gt;"Completed",$H455&lt;&gt;"Cancelled"),COUNTIFS($B$2:$B455,"&lt;&gt;",$H$2:$H455,"&lt;&gt;Completed",$H$2:$H455,"&lt;&gt;Cancelled"),"")</f>
        <v/>
      </c>
      <c r="Q455" s="78" t="str">
        <f>IFERROR(INDEX($B$2:$B$1500,MATCH(ROWS($Q$2:Q455),$P$2:$P$1500,0)),"")</f>
        <v/>
      </c>
    </row>
    <row r="456" spans="1:17" ht="15" customHeight="1" x14ac:dyDescent="0.25">
      <c r="A456" s="77"/>
      <c r="B456" s="174" t="str">
        <f t="shared" si="21"/>
        <v/>
      </c>
      <c r="C456" s="79"/>
      <c r="D456" s="80"/>
      <c r="E456" s="79"/>
      <c r="F456" s="81"/>
      <c r="G456" s="77"/>
      <c r="H456" s="174" t="str">
        <f>IF($B456="","",IF(N($I456)&gt;=100,"Completed",IF(COUNTIF('Work report'!$V$2:$V$1500,$B456)=0,"Not started",IF(OR(LEFT(UPPER(TRIM($K456)),8)="BLOCKED:",LEFT(UPPER(TRIM($K456)),8)="WAITING:"),"Blocked",IF(N($I456)&gt;0,"In progress","Not started")))))</f>
        <v/>
      </c>
      <c r="I456" s="175" t="str">
        <f t="array" ref="I456">IF($B456="","",IFERROR(LOOKUP(2,1/('Work report'!$V$2:$V$1500=$B456),'Work report'!$J$2:$J$1500)*100,0))</f>
        <v/>
      </c>
      <c r="J456" s="176" t="str">
        <f t="array" ref="J456">IF($B456="","",IFERROR(LOOKUP(2,1/('Work report'!$V$2:$V$1500=$B456),'Work report'!$A$2:$A$1500),""))</f>
        <v/>
      </c>
      <c r="K456" s="177" t="str">
        <f t="array" ref="K456">IF($B456="","",IFERROR(LOOKUP(2,1/('Work report'!$V$2:$V$1500=$B456),'Work report'!$P$2:$P$1500),""))</f>
        <v/>
      </c>
      <c r="L456" s="178" t="str">
        <f>IF($B456="","",SUMIFS('Work report'!$G$2:$G$1500,'Work report'!$V$2:$V$1500,$B456))</f>
        <v/>
      </c>
      <c r="M456" s="176" t="str">
        <f t="shared" si="22"/>
        <v/>
      </c>
      <c r="N456" s="174" t="str">
        <f t="shared" ca="1" si="23"/>
        <v/>
      </c>
      <c r="O456" s="78">
        <v>455</v>
      </c>
      <c r="P456" s="78" t="str">
        <f>IF(AND($B456&lt;&gt;"",$H456&lt;&gt;"Completed",$H456&lt;&gt;"Cancelled"),COUNTIFS($B$2:$B456,"&lt;&gt;",$H$2:$H456,"&lt;&gt;Completed",$H$2:$H456,"&lt;&gt;Cancelled"),"")</f>
        <v/>
      </c>
      <c r="Q456" s="78" t="str">
        <f>IFERROR(INDEX($B$2:$B$1500,MATCH(ROWS($Q$2:Q456),$P$2:$P$1500,0)),"")</f>
        <v/>
      </c>
    </row>
    <row r="457" spans="1:17" ht="15" customHeight="1" x14ac:dyDescent="0.25">
      <c r="A457" s="77"/>
      <c r="B457" s="174" t="str">
        <f t="shared" si="21"/>
        <v/>
      </c>
      <c r="C457" s="79"/>
      <c r="D457" s="80"/>
      <c r="E457" s="79"/>
      <c r="F457" s="81"/>
      <c r="G457" s="77"/>
      <c r="H457" s="174" t="str">
        <f>IF($B457="","",IF(N($I457)&gt;=100,"Completed",IF(COUNTIF('Work report'!$V$2:$V$1500,$B457)=0,"Not started",IF(OR(LEFT(UPPER(TRIM($K457)),8)="BLOCKED:",LEFT(UPPER(TRIM($K457)),8)="WAITING:"),"Blocked",IF(N($I457)&gt;0,"In progress","Not started")))))</f>
        <v/>
      </c>
      <c r="I457" s="175" t="str">
        <f t="array" ref="I457">IF($B457="","",IFERROR(LOOKUP(2,1/('Work report'!$V$2:$V$1500=$B457),'Work report'!$J$2:$J$1500)*100,0))</f>
        <v/>
      </c>
      <c r="J457" s="176" t="str">
        <f t="array" ref="J457">IF($B457="","",IFERROR(LOOKUP(2,1/('Work report'!$V$2:$V$1500=$B457),'Work report'!$A$2:$A$1500),""))</f>
        <v/>
      </c>
      <c r="K457" s="177" t="str">
        <f t="array" ref="K457">IF($B457="","",IFERROR(LOOKUP(2,1/('Work report'!$V$2:$V$1500=$B457),'Work report'!$P$2:$P$1500),""))</f>
        <v/>
      </c>
      <c r="L457" s="178" t="str">
        <f>IF($B457="","",SUMIFS('Work report'!$G$2:$G$1500,'Work report'!$V$2:$V$1500,$B457))</f>
        <v/>
      </c>
      <c r="M457" s="176" t="str">
        <f t="shared" si="22"/>
        <v/>
      </c>
      <c r="N457" s="174" t="str">
        <f t="shared" ca="1" si="23"/>
        <v/>
      </c>
      <c r="O457" s="78">
        <v>456</v>
      </c>
      <c r="P457" s="78" t="str">
        <f>IF(AND($B457&lt;&gt;"",$H457&lt;&gt;"Completed",$H457&lt;&gt;"Cancelled"),COUNTIFS($B$2:$B457,"&lt;&gt;",$H$2:$H457,"&lt;&gt;Completed",$H$2:$H457,"&lt;&gt;Cancelled"),"")</f>
        <v/>
      </c>
      <c r="Q457" s="78" t="str">
        <f>IFERROR(INDEX($B$2:$B$1500,MATCH(ROWS($Q$2:Q457),$P$2:$P$1500,0)),"")</f>
        <v/>
      </c>
    </row>
    <row r="458" spans="1:17" ht="15" customHeight="1" x14ac:dyDescent="0.25">
      <c r="A458" s="77"/>
      <c r="B458" s="174" t="str">
        <f t="shared" si="21"/>
        <v/>
      </c>
      <c r="C458" s="79"/>
      <c r="D458" s="80"/>
      <c r="E458" s="79"/>
      <c r="F458" s="81"/>
      <c r="G458" s="77"/>
      <c r="H458" s="174" t="str">
        <f>IF($B458="","",IF(N($I458)&gt;=100,"Completed",IF(COUNTIF('Work report'!$V$2:$V$1500,$B458)=0,"Not started",IF(OR(LEFT(UPPER(TRIM($K458)),8)="BLOCKED:",LEFT(UPPER(TRIM($K458)),8)="WAITING:"),"Blocked",IF(N($I458)&gt;0,"In progress","Not started")))))</f>
        <v/>
      </c>
      <c r="I458" s="175" t="str">
        <f t="array" ref="I458">IF($B458="","",IFERROR(LOOKUP(2,1/('Work report'!$V$2:$V$1500=$B458),'Work report'!$J$2:$J$1500)*100,0))</f>
        <v/>
      </c>
      <c r="J458" s="176" t="str">
        <f t="array" ref="J458">IF($B458="","",IFERROR(LOOKUP(2,1/('Work report'!$V$2:$V$1500=$B458),'Work report'!$A$2:$A$1500),""))</f>
        <v/>
      </c>
      <c r="K458" s="177" t="str">
        <f t="array" ref="K458">IF($B458="","",IFERROR(LOOKUP(2,1/('Work report'!$V$2:$V$1500=$B458),'Work report'!$P$2:$P$1500),""))</f>
        <v/>
      </c>
      <c r="L458" s="178" t="str">
        <f>IF($B458="","",SUMIFS('Work report'!$G$2:$G$1500,'Work report'!$V$2:$V$1500,$B458))</f>
        <v/>
      </c>
      <c r="M458" s="176" t="str">
        <f t="shared" si="22"/>
        <v/>
      </c>
      <c r="N458" s="174" t="str">
        <f t="shared" ca="1" si="23"/>
        <v/>
      </c>
      <c r="O458" s="78">
        <v>457</v>
      </c>
      <c r="P458" s="78" t="str">
        <f>IF(AND($B458&lt;&gt;"",$H458&lt;&gt;"Completed",$H458&lt;&gt;"Cancelled"),COUNTIFS($B$2:$B458,"&lt;&gt;",$H$2:$H458,"&lt;&gt;Completed",$H$2:$H458,"&lt;&gt;Cancelled"),"")</f>
        <v/>
      </c>
      <c r="Q458" s="78" t="str">
        <f>IFERROR(INDEX($B$2:$B$1500,MATCH(ROWS($Q$2:Q458),$P$2:$P$1500,0)),"")</f>
        <v/>
      </c>
    </row>
    <row r="459" spans="1:17" ht="15" customHeight="1" x14ac:dyDescent="0.25">
      <c r="A459" s="77"/>
      <c r="B459" s="174" t="str">
        <f t="shared" si="21"/>
        <v/>
      </c>
      <c r="C459" s="79"/>
      <c r="D459" s="80"/>
      <c r="E459" s="79"/>
      <c r="F459" s="81"/>
      <c r="G459" s="77"/>
      <c r="H459" s="174" t="str">
        <f>IF($B459="","",IF(N($I459)&gt;=100,"Completed",IF(COUNTIF('Work report'!$V$2:$V$1500,$B459)=0,"Not started",IF(OR(LEFT(UPPER(TRIM($K459)),8)="BLOCKED:",LEFT(UPPER(TRIM($K459)),8)="WAITING:"),"Blocked",IF(N($I459)&gt;0,"In progress","Not started")))))</f>
        <v/>
      </c>
      <c r="I459" s="175" t="str">
        <f t="array" ref="I459">IF($B459="","",IFERROR(LOOKUP(2,1/('Work report'!$V$2:$V$1500=$B459),'Work report'!$J$2:$J$1500)*100,0))</f>
        <v/>
      </c>
      <c r="J459" s="176" t="str">
        <f t="array" ref="J459">IF($B459="","",IFERROR(LOOKUP(2,1/('Work report'!$V$2:$V$1500=$B459),'Work report'!$A$2:$A$1500),""))</f>
        <v/>
      </c>
      <c r="K459" s="177" t="str">
        <f t="array" ref="K459">IF($B459="","",IFERROR(LOOKUP(2,1/('Work report'!$V$2:$V$1500=$B459),'Work report'!$P$2:$P$1500),""))</f>
        <v/>
      </c>
      <c r="L459" s="178" t="str">
        <f>IF($B459="","",SUMIFS('Work report'!$G$2:$G$1500,'Work report'!$V$2:$V$1500,$B459))</f>
        <v/>
      </c>
      <c r="M459" s="176" t="str">
        <f t="shared" si="22"/>
        <v/>
      </c>
      <c r="N459" s="174" t="str">
        <f t="shared" ca="1" si="23"/>
        <v/>
      </c>
      <c r="O459" s="78">
        <v>458</v>
      </c>
      <c r="P459" s="78" t="str">
        <f>IF(AND($B459&lt;&gt;"",$H459&lt;&gt;"Completed",$H459&lt;&gt;"Cancelled"),COUNTIFS($B$2:$B459,"&lt;&gt;",$H$2:$H459,"&lt;&gt;Completed",$H$2:$H459,"&lt;&gt;Cancelled"),"")</f>
        <v/>
      </c>
      <c r="Q459" s="78" t="str">
        <f>IFERROR(INDEX($B$2:$B$1500,MATCH(ROWS($Q$2:Q459),$P$2:$P$1500,0)),"")</f>
        <v/>
      </c>
    </row>
    <row r="460" spans="1:17" ht="15" customHeight="1" x14ac:dyDescent="0.25">
      <c r="A460" s="77"/>
      <c r="B460" s="174" t="str">
        <f t="shared" si="21"/>
        <v/>
      </c>
      <c r="C460" s="79"/>
      <c r="D460" s="80"/>
      <c r="E460" s="79"/>
      <c r="F460" s="81"/>
      <c r="G460" s="77"/>
      <c r="H460" s="174" t="str">
        <f>IF($B460="","",IF(N($I460)&gt;=100,"Completed",IF(COUNTIF('Work report'!$V$2:$V$1500,$B460)=0,"Not started",IF(OR(LEFT(UPPER(TRIM($K460)),8)="BLOCKED:",LEFT(UPPER(TRIM($K460)),8)="WAITING:"),"Blocked",IF(N($I460)&gt;0,"In progress","Not started")))))</f>
        <v/>
      </c>
      <c r="I460" s="175" t="str">
        <f t="array" ref="I460">IF($B460="","",IFERROR(LOOKUP(2,1/('Work report'!$V$2:$V$1500=$B460),'Work report'!$J$2:$J$1500)*100,0))</f>
        <v/>
      </c>
      <c r="J460" s="176" t="str">
        <f t="array" ref="J460">IF($B460="","",IFERROR(LOOKUP(2,1/('Work report'!$V$2:$V$1500=$B460),'Work report'!$A$2:$A$1500),""))</f>
        <v/>
      </c>
      <c r="K460" s="177" t="str">
        <f t="array" ref="K460">IF($B460="","",IFERROR(LOOKUP(2,1/('Work report'!$V$2:$V$1500=$B460),'Work report'!$P$2:$P$1500),""))</f>
        <v/>
      </c>
      <c r="L460" s="178" t="str">
        <f>IF($B460="","",SUMIFS('Work report'!$G$2:$G$1500,'Work report'!$V$2:$V$1500,$B460))</f>
        <v/>
      </c>
      <c r="M460" s="176" t="str">
        <f t="shared" si="22"/>
        <v/>
      </c>
      <c r="N460" s="174" t="str">
        <f t="shared" ca="1" si="23"/>
        <v/>
      </c>
      <c r="O460" s="78">
        <v>459</v>
      </c>
      <c r="P460" s="78" t="str">
        <f>IF(AND($B460&lt;&gt;"",$H460&lt;&gt;"Completed",$H460&lt;&gt;"Cancelled"),COUNTIFS($B$2:$B460,"&lt;&gt;",$H$2:$H460,"&lt;&gt;Completed",$H$2:$H460,"&lt;&gt;Cancelled"),"")</f>
        <v/>
      </c>
      <c r="Q460" s="78" t="str">
        <f>IFERROR(INDEX($B$2:$B$1500,MATCH(ROWS($Q$2:Q460),$P$2:$P$1500,0)),"")</f>
        <v/>
      </c>
    </row>
    <row r="461" spans="1:17" ht="15" customHeight="1" x14ac:dyDescent="0.25">
      <c r="A461" s="77"/>
      <c r="B461" s="174" t="str">
        <f t="shared" si="21"/>
        <v/>
      </c>
      <c r="C461" s="79"/>
      <c r="D461" s="80"/>
      <c r="E461" s="79"/>
      <c r="F461" s="81"/>
      <c r="G461" s="77"/>
      <c r="H461" s="174" t="str">
        <f>IF($B461="","",IF(N($I461)&gt;=100,"Completed",IF(COUNTIF('Work report'!$V$2:$V$1500,$B461)=0,"Not started",IF(OR(LEFT(UPPER(TRIM($K461)),8)="BLOCKED:",LEFT(UPPER(TRIM($K461)),8)="WAITING:"),"Blocked",IF(N($I461)&gt;0,"In progress","Not started")))))</f>
        <v/>
      </c>
      <c r="I461" s="175" t="str">
        <f t="array" ref="I461">IF($B461="","",IFERROR(LOOKUP(2,1/('Work report'!$V$2:$V$1500=$B461),'Work report'!$J$2:$J$1500)*100,0))</f>
        <v/>
      </c>
      <c r="J461" s="176" t="str">
        <f t="array" ref="J461">IF($B461="","",IFERROR(LOOKUP(2,1/('Work report'!$V$2:$V$1500=$B461),'Work report'!$A$2:$A$1500),""))</f>
        <v/>
      </c>
      <c r="K461" s="177" t="str">
        <f t="array" ref="K461">IF($B461="","",IFERROR(LOOKUP(2,1/('Work report'!$V$2:$V$1500=$B461),'Work report'!$P$2:$P$1500),""))</f>
        <v/>
      </c>
      <c r="L461" s="178" t="str">
        <f>IF($B461="","",SUMIFS('Work report'!$G$2:$G$1500,'Work report'!$V$2:$V$1500,$B461))</f>
        <v/>
      </c>
      <c r="M461" s="176" t="str">
        <f t="shared" si="22"/>
        <v/>
      </c>
      <c r="N461" s="174" t="str">
        <f t="shared" ca="1" si="23"/>
        <v/>
      </c>
      <c r="O461" s="78">
        <v>460</v>
      </c>
      <c r="P461" s="78" t="str">
        <f>IF(AND($B461&lt;&gt;"",$H461&lt;&gt;"Completed",$H461&lt;&gt;"Cancelled"),COUNTIFS($B$2:$B461,"&lt;&gt;",$H$2:$H461,"&lt;&gt;Completed",$H$2:$H461,"&lt;&gt;Cancelled"),"")</f>
        <v/>
      </c>
      <c r="Q461" s="78" t="str">
        <f>IFERROR(INDEX($B$2:$B$1500,MATCH(ROWS($Q$2:Q461),$P$2:$P$1500,0)),"")</f>
        <v/>
      </c>
    </row>
    <row r="462" spans="1:17" ht="15" customHeight="1" x14ac:dyDescent="0.25">
      <c r="A462" s="77"/>
      <c r="B462" s="174" t="str">
        <f t="shared" si="21"/>
        <v/>
      </c>
      <c r="C462" s="79"/>
      <c r="D462" s="80"/>
      <c r="E462" s="79"/>
      <c r="F462" s="81"/>
      <c r="G462" s="77"/>
      <c r="H462" s="174" t="str">
        <f>IF($B462="","",IF(N($I462)&gt;=100,"Completed",IF(COUNTIF('Work report'!$V$2:$V$1500,$B462)=0,"Not started",IF(OR(LEFT(UPPER(TRIM($K462)),8)="BLOCKED:",LEFT(UPPER(TRIM($K462)),8)="WAITING:"),"Blocked",IF(N($I462)&gt;0,"In progress","Not started")))))</f>
        <v/>
      </c>
      <c r="I462" s="175" t="str">
        <f t="array" ref="I462">IF($B462="","",IFERROR(LOOKUP(2,1/('Work report'!$V$2:$V$1500=$B462),'Work report'!$J$2:$J$1500)*100,0))</f>
        <v/>
      </c>
      <c r="J462" s="176" t="str">
        <f t="array" ref="J462">IF($B462="","",IFERROR(LOOKUP(2,1/('Work report'!$V$2:$V$1500=$B462),'Work report'!$A$2:$A$1500),""))</f>
        <v/>
      </c>
      <c r="K462" s="177" t="str">
        <f t="array" ref="K462">IF($B462="","",IFERROR(LOOKUP(2,1/('Work report'!$V$2:$V$1500=$B462),'Work report'!$P$2:$P$1500),""))</f>
        <v/>
      </c>
      <c r="L462" s="178" t="str">
        <f>IF($B462="","",SUMIFS('Work report'!$G$2:$G$1500,'Work report'!$V$2:$V$1500,$B462))</f>
        <v/>
      </c>
      <c r="M462" s="176" t="str">
        <f t="shared" si="22"/>
        <v/>
      </c>
      <c r="N462" s="174" t="str">
        <f t="shared" ca="1" si="23"/>
        <v/>
      </c>
      <c r="O462" s="78">
        <v>461</v>
      </c>
      <c r="P462" s="78" t="str">
        <f>IF(AND($B462&lt;&gt;"",$H462&lt;&gt;"Completed",$H462&lt;&gt;"Cancelled"),COUNTIFS($B$2:$B462,"&lt;&gt;",$H$2:$H462,"&lt;&gt;Completed",$H$2:$H462,"&lt;&gt;Cancelled"),"")</f>
        <v/>
      </c>
      <c r="Q462" s="78" t="str">
        <f>IFERROR(INDEX($B$2:$B$1500,MATCH(ROWS($Q$2:Q462),$P$2:$P$1500,0)),"")</f>
        <v/>
      </c>
    </row>
    <row r="463" spans="1:17" ht="15" customHeight="1" x14ac:dyDescent="0.25">
      <c r="A463" s="77"/>
      <c r="B463" s="174" t="str">
        <f t="shared" si="21"/>
        <v/>
      </c>
      <c r="C463" s="79"/>
      <c r="D463" s="80"/>
      <c r="E463" s="79"/>
      <c r="F463" s="81"/>
      <c r="G463" s="77"/>
      <c r="H463" s="174" t="str">
        <f>IF($B463="","",IF(N($I463)&gt;=100,"Completed",IF(COUNTIF('Work report'!$V$2:$V$1500,$B463)=0,"Not started",IF(OR(LEFT(UPPER(TRIM($K463)),8)="BLOCKED:",LEFT(UPPER(TRIM($K463)),8)="WAITING:"),"Blocked",IF(N($I463)&gt;0,"In progress","Not started")))))</f>
        <v/>
      </c>
      <c r="I463" s="175" t="str">
        <f t="array" ref="I463">IF($B463="","",IFERROR(LOOKUP(2,1/('Work report'!$V$2:$V$1500=$B463),'Work report'!$J$2:$J$1500)*100,0))</f>
        <v/>
      </c>
      <c r="J463" s="176" t="str">
        <f t="array" ref="J463">IF($B463="","",IFERROR(LOOKUP(2,1/('Work report'!$V$2:$V$1500=$B463),'Work report'!$A$2:$A$1500),""))</f>
        <v/>
      </c>
      <c r="K463" s="177" t="str">
        <f t="array" ref="K463">IF($B463="","",IFERROR(LOOKUP(2,1/('Work report'!$V$2:$V$1500=$B463),'Work report'!$P$2:$P$1500),""))</f>
        <v/>
      </c>
      <c r="L463" s="178" t="str">
        <f>IF($B463="","",SUMIFS('Work report'!$G$2:$G$1500,'Work report'!$V$2:$V$1500,$B463))</f>
        <v/>
      </c>
      <c r="M463" s="176" t="str">
        <f t="shared" si="22"/>
        <v/>
      </c>
      <c r="N463" s="174" t="str">
        <f t="shared" ca="1" si="23"/>
        <v/>
      </c>
      <c r="O463" s="78">
        <v>462</v>
      </c>
      <c r="P463" s="78" t="str">
        <f>IF(AND($B463&lt;&gt;"",$H463&lt;&gt;"Completed",$H463&lt;&gt;"Cancelled"),COUNTIFS($B$2:$B463,"&lt;&gt;",$H$2:$H463,"&lt;&gt;Completed",$H$2:$H463,"&lt;&gt;Cancelled"),"")</f>
        <v/>
      </c>
      <c r="Q463" s="78" t="str">
        <f>IFERROR(INDEX($B$2:$B$1500,MATCH(ROWS($Q$2:Q463),$P$2:$P$1500,0)),"")</f>
        <v/>
      </c>
    </row>
    <row r="464" spans="1:17" ht="15" customHeight="1" x14ac:dyDescent="0.25">
      <c r="A464" s="77"/>
      <c r="B464" s="174" t="str">
        <f t="shared" si="21"/>
        <v/>
      </c>
      <c r="C464" s="79"/>
      <c r="D464" s="80"/>
      <c r="E464" s="79"/>
      <c r="F464" s="81"/>
      <c r="G464" s="77"/>
      <c r="H464" s="174" t="str">
        <f>IF($B464="","",IF(N($I464)&gt;=100,"Completed",IF(COUNTIF('Work report'!$V$2:$V$1500,$B464)=0,"Not started",IF(OR(LEFT(UPPER(TRIM($K464)),8)="BLOCKED:",LEFT(UPPER(TRIM($K464)),8)="WAITING:"),"Blocked",IF(N($I464)&gt;0,"In progress","Not started")))))</f>
        <v/>
      </c>
      <c r="I464" s="175" t="str">
        <f t="array" ref="I464">IF($B464="","",IFERROR(LOOKUP(2,1/('Work report'!$V$2:$V$1500=$B464),'Work report'!$J$2:$J$1500)*100,0))</f>
        <v/>
      </c>
      <c r="J464" s="176" t="str">
        <f t="array" ref="J464">IF($B464="","",IFERROR(LOOKUP(2,1/('Work report'!$V$2:$V$1500=$B464),'Work report'!$A$2:$A$1500),""))</f>
        <v/>
      </c>
      <c r="K464" s="177" t="str">
        <f t="array" ref="K464">IF($B464="","",IFERROR(LOOKUP(2,1/('Work report'!$V$2:$V$1500=$B464),'Work report'!$P$2:$P$1500),""))</f>
        <v/>
      </c>
      <c r="L464" s="178" t="str">
        <f>IF($B464="","",SUMIFS('Work report'!$G$2:$G$1500,'Work report'!$V$2:$V$1500,$B464))</f>
        <v/>
      </c>
      <c r="M464" s="176" t="str">
        <f t="shared" si="22"/>
        <v/>
      </c>
      <c r="N464" s="174" t="str">
        <f t="shared" ca="1" si="23"/>
        <v/>
      </c>
      <c r="O464" s="78">
        <v>463</v>
      </c>
      <c r="P464" s="78" t="str">
        <f>IF(AND($B464&lt;&gt;"",$H464&lt;&gt;"Completed",$H464&lt;&gt;"Cancelled"),COUNTIFS($B$2:$B464,"&lt;&gt;",$H$2:$H464,"&lt;&gt;Completed",$H$2:$H464,"&lt;&gt;Cancelled"),"")</f>
        <v/>
      </c>
      <c r="Q464" s="78" t="str">
        <f>IFERROR(INDEX($B$2:$B$1500,MATCH(ROWS($Q$2:Q464),$P$2:$P$1500,0)),"")</f>
        <v/>
      </c>
    </row>
    <row r="465" spans="1:17" ht="15" customHeight="1" x14ac:dyDescent="0.25">
      <c r="A465" s="77"/>
      <c r="B465" s="174" t="str">
        <f t="shared" si="21"/>
        <v/>
      </c>
      <c r="C465" s="79"/>
      <c r="D465" s="80"/>
      <c r="E465" s="79"/>
      <c r="F465" s="81"/>
      <c r="G465" s="77"/>
      <c r="H465" s="174" t="str">
        <f>IF($B465="","",IF(N($I465)&gt;=100,"Completed",IF(COUNTIF('Work report'!$V$2:$V$1500,$B465)=0,"Not started",IF(OR(LEFT(UPPER(TRIM($K465)),8)="BLOCKED:",LEFT(UPPER(TRIM($K465)),8)="WAITING:"),"Blocked",IF(N($I465)&gt;0,"In progress","Not started")))))</f>
        <v/>
      </c>
      <c r="I465" s="175" t="str">
        <f t="array" ref="I465">IF($B465="","",IFERROR(LOOKUP(2,1/('Work report'!$V$2:$V$1500=$B465),'Work report'!$J$2:$J$1500)*100,0))</f>
        <v/>
      </c>
      <c r="J465" s="176" t="str">
        <f t="array" ref="J465">IF($B465="","",IFERROR(LOOKUP(2,1/('Work report'!$V$2:$V$1500=$B465),'Work report'!$A$2:$A$1500),""))</f>
        <v/>
      </c>
      <c r="K465" s="177" t="str">
        <f t="array" ref="K465">IF($B465="","",IFERROR(LOOKUP(2,1/('Work report'!$V$2:$V$1500=$B465),'Work report'!$P$2:$P$1500),""))</f>
        <v/>
      </c>
      <c r="L465" s="178" t="str">
        <f>IF($B465="","",SUMIFS('Work report'!$G$2:$G$1500,'Work report'!$V$2:$V$1500,$B465))</f>
        <v/>
      </c>
      <c r="M465" s="176" t="str">
        <f t="shared" si="22"/>
        <v/>
      </c>
      <c r="N465" s="174" t="str">
        <f t="shared" ca="1" si="23"/>
        <v/>
      </c>
      <c r="O465" s="78">
        <v>464</v>
      </c>
      <c r="P465" s="78" t="str">
        <f>IF(AND($B465&lt;&gt;"",$H465&lt;&gt;"Completed",$H465&lt;&gt;"Cancelled"),COUNTIFS($B$2:$B465,"&lt;&gt;",$H$2:$H465,"&lt;&gt;Completed",$H$2:$H465,"&lt;&gt;Cancelled"),"")</f>
        <v/>
      </c>
      <c r="Q465" s="78" t="str">
        <f>IFERROR(INDEX($B$2:$B$1500,MATCH(ROWS($Q$2:Q465),$P$2:$P$1500,0)),"")</f>
        <v/>
      </c>
    </row>
    <row r="466" spans="1:17" ht="15" customHeight="1" x14ac:dyDescent="0.25">
      <c r="A466" s="77"/>
      <c r="B466" s="174" t="str">
        <f t="shared" si="21"/>
        <v/>
      </c>
      <c r="C466" s="79"/>
      <c r="D466" s="80"/>
      <c r="E466" s="79"/>
      <c r="F466" s="81"/>
      <c r="G466" s="77"/>
      <c r="H466" s="174" t="str">
        <f>IF($B466="","",IF(N($I466)&gt;=100,"Completed",IF(COUNTIF('Work report'!$V$2:$V$1500,$B466)=0,"Not started",IF(OR(LEFT(UPPER(TRIM($K466)),8)="BLOCKED:",LEFT(UPPER(TRIM($K466)),8)="WAITING:"),"Blocked",IF(N($I466)&gt;0,"In progress","Not started")))))</f>
        <v/>
      </c>
      <c r="I466" s="175" t="str">
        <f t="array" ref="I466">IF($B466="","",IFERROR(LOOKUP(2,1/('Work report'!$V$2:$V$1500=$B466),'Work report'!$J$2:$J$1500)*100,0))</f>
        <v/>
      </c>
      <c r="J466" s="176" t="str">
        <f t="array" ref="J466">IF($B466="","",IFERROR(LOOKUP(2,1/('Work report'!$V$2:$V$1500=$B466),'Work report'!$A$2:$A$1500),""))</f>
        <v/>
      </c>
      <c r="K466" s="177" t="str">
        <f t="array" ref="K466">IF($B466="","",IFERROR(LOOKUP(2,1/('Work report'!$V$2:$V$1500=$B466),'Work report'!$P$2:$P$1500),""))</f>
        <v/>
      </c>
      <c r="L466" s="178" t="str">
        <f>IF($B466="","",SUMIFS('Work report'!$G$2:$G$1500,'Work report'!$V$2:$V$1500,$B466))</f>
        <v/>
      </c>
      <c r="M466" s="176" t="str">
        <f t="shared" si="22"/>
        <v/>
      </c>
      <c r="N466" s="174" t="str">
        <f t="shared" ca="1" si="23"/>
        <v/>
      </c>
      <c r="O466" s="78">
        <v>465</v>
      </c>
      <c r="P466" s="78" t="str">
        <f>IF(AND($B466&lt;&gt;"",$H466&lt;&gt;"Completed",$H466&lt;&gt;"Cancelled"),COUNTIFS($B$2:$B466,"&lt;&gt;",$H$2:$H466,"&lt;&gt;Completed",$H$2:$H466,"&lt;&gt;Cancelled"),"")</f>
        <v/>
      </c>
      <c r="Q466" s="78" t="str">
        <f>IFERROR(INDEX($B$2:$B$1500,MATCH(ROWS($Q$2:Q466),$P$2:$P$1500,0)),"")</f>
        <v/>
      </c>
    </row>
    <row r="467" spans="1:17" ht="15" customHeight="1" x14ac:dyDescent="0.25">
      <c r="A467" s="77"/>
      <c r="B467" s="174" t="str">
        <f t="shared" si="21"/>
        <v/>
      </c>
      <c r="C467" s="79"/>
      <c r="D467" s="80"/>
      <c r="E467" s="79"/>
      <c r="F467" s="81"/>
      <c r="G467" s="77"/>
      <c r="H467" s="174" t="str">
        <f>IF($B467="","",IF(N($I467)&gt;=100,"Completed",IF(COUNTIF('Work report'!$V$2:$V$1500,$B467)=0,"Not started",IF(OR(LEFT(UPPER(TRIM($K467)),8)="BLOCKED:",LEFT(UPPER(TRIM($K467)),8)="WAITING:"),"Blocked",IF(N($I467)&gt;0,"In progress","Not started")))))</f>
        <v/>
      </c>
      <c r="I467" s="175" t="str">
        <f t="array" ref="I467">IF($B467="","",IFERROR(LOOKUP(2,1/('Work report'!$V$2:$V$1500=$B467),'Work report'!$J$2:$J$1500)*100,0))</f>
        <v/>
      </c>
      <c r="J467" s="176" t="str">
        <f t="array" ref="J467">IF($B467="","",IFERROR(LOOKUP(2,1/('Work report'!$V$2:$V$1500=$B467),'Work report'!$A$2:$A$1500),""))</f>
        <v/>
      </c>
      <c r="K467" s="177" t="str">
        <f t="array" ref="K467">IF($B467="","",IFERROR(LOOKUP(2,1/('Work report'!$V$2:$V$1500=$B467),'Work report'!$P$2:$P$1500),""))</f>
        <v/>
      </c>
      <c r="L467" s="178" t="str">
        <f>IF($B467="","",SUMIFS('Work report'!$G$2:$G$1500,'Work report'!$V$2:$V$1500,$B467))</f>
        <v/>
      </c>
      <c r="M467" s="176" t="str">
        <f t="shared" si="22"/>
        <v/>
      </c>
      <c r="N467" s="174" t="str">
        <f t="shared" ca="1" si="23"/>
        <v/>
      </c>
      <c r="O467" s="78">
        <v>466</v>
      </c>
      <c r="P467" s="78" t="str">
        <f>IF(AND($B467&lt;&gt;"",$H467&lt;&gt;"Completed",$H467&lt;&gt;"Cancelled"),COUNTIFS($B$2:$B467,"&lt;&gt;",$H$2:$H467,"&lt;&gt;Completed",$H$2:$H467,"&lt;&gt;Cancelled"),"")</f>
        <v/>
      </c>
      <c r="Q467" s="78" t="str">
        <f>IFERROR(INDEX($B$2:$B$1500,MATCH(ROWS($Q$2:Q467),$P$2:$P$1500,0)),"")</f>
        <v/>
      </c>
    </row>
    <row r="468" spans="1:17" ht="15" customHeight="1" x14ac:dyDescent="0.25">
      <c r="A468" s="77"/>
      <c r="B468" s="174" t="str">
        <f t="shared" si="21"/>
        <v/>
      </c>
      <c r="C468" s="79"/>
      <c r="D468" s="80"/>
      <c r="E468" s="79"/>
      <c r="F468" s="81"/>
      <c r="G468" s="77"/>
      <c r="H468" s="174" t="str">
        <f>IF($B468="","",IF(N($I468)&gt;=100,"Completed",IF(COUNTIF('Work report'!$V$2:$V$1500,$B468)=0,"Not started",IF(OR(LEFT(UPPER(TRIM($K468)),8)="BLOCKED:",LEFT(UPPER(TRIM($K468)),8)="WAITING:"),"Blocked",IF(N($I468)&gt;0,"In progress","Not started")))))</f>
        <v/>
      </c>
      <c r="I468" s="175" t="str">
        <f t="array" ref="I468">IF($B468="","",IFERROR(LOOKUP(2,1/('Work report'!$V$2:$V$1500=$B468),'Work report'!$J$2:$J$1500)*100,0))</f>
        <v/>
      </c>
      <c r="J468" s="176" t="str">
        <f t="array" ref="J468">IF($B468="","",IFERROR(LOOKUP(2,1/('Work report'!$V$2:$V$1500=$B468),'Work report'!$A$2:$A$1500),""))</f>
        <v/>
      </c>
      <c r="K468" s="177" t="str">
        <f t="array" ref="K468">IF($B468="","",IFERROR(LOOKUP(2,1/('Work report'!$V$2:$V$1500=$B468),'Work report'!$P$2:$P$1500),""))</f>
        <v/>
      </c>
      <c r="L468" s="178" t="str">
        <f>IF($B468="","",SUMIFS('Work report'!$G$2:$G$1500,'Work report'!$V$2:$V$1500,$B468))</f>
        <v/>
      </c>
      <c r="M468" s="176" t="str">
        <f t="shared" si="22"/>
        <v/>
      </c>
      <c r="N468" s="174" t="str">
        <f t="shared" ca="1" si="23"/>
        <v/>
      </c>
      <c r="O468" s="78">
        <v>467</v>
      </c>
      <c r="P468" s="78" t="str">
        <f>IF(AND($B468&lt;&gt;"",$H468&lt;&gt;"Completed",$H468&lt;&gt;"Cancelled"),COUNTIFS($B$2:$B468,"&lt;&gt;",$H$2:$H468,"&lt;&gt;Completed",$H$2:$H468,"&lt;&gt;Cancelled"),"")</f>
        <v/>
      </c>
      <c r="Q468" s="78" t="str">
        <f>IFERROR(INDEX($B$2:$B$1500,MATCH(ROWS($Q$2:Q468),$P$2:$P$1500,0)),"")</f>
        <v/>
      </c>
    </row>
    <row r="469" spans="1:17" ht="15" customHeight="1" x14ac:dyDescent="0.25">
      <c r="A469" s="77"/>
      <c r="B469" s="174" t="str">
        <f t="shared" si="21"/>
        <v/>
      </c>
      <c r="C469" s="79"/>
      <c r="D469" s="80"/>
      <c r="E469" s="79"/>
      <c r="F469" s="81"/>
      <c r="G469" s="77"/>
      <c r="H469" s="174" t="str">
        <f>IF($B469="","",IF(N($I469)&gt;=100,"Completed",IF(COUNTIF('Work report'!$V$2:$V$1500,$B469)=0,"Not started",IF(OR(LEFT(UPPER(TRIM($K469)),8)="BLOCKED:",LEFT(UPPER(TRIM($K469)),8)="WAITING:"),"Blocked",IF(N($I469)&gt;0,"In progress","Not started")))))</f>
        <v/>
      </c>
      <c r="I469" s="175" t="str">
        <f t="array" ref="I469">IF($B469="","",IFERROR(LOOKUP(2,1/('Work report'!$V$2:$V$1500=$B469),'Work report'!$J$2:$J$1500)*100,0))</f>
        <v/>
      </c>
      <c r="J469" s="176" t="str">
        <f t="array" ref="J469">IF($B469="","",IFERROR(LOOKUP(2,1/('Work report'!$V$2:$V$1500=$B469),'Work report'!$A$2:$A$1500),""))</f>
        <v/>
      </c>
      <c r="K469" s="177" t="str">
        <f t="array" ref="K469">IF($B469="","",IFERROR(LOOKUP(2,1/('Work report'!$V$2:$V$1500=$B469),'Work report'!$P$2:$P$1500),""))</f>
        <v/>
      </c>
      <c r="L469" s="178" t="str">
        <f>IF($B469="","",SUMIFS('Work report'!$G$2:$G$1500,'Work report'!$V$2:$V$1500,$B469))</f>
        <v/>
      </c>
      <c r="M469" s="176" t="str">
        <f t="shared" si="22"/>
        <v/>
      </c>
      <c r="N469" s="174" t="str">
        <f t="shared" ca="1" si="23"/>
        <v/>
      </c>
      <c r="O469" s="78">
        <v>468</v>
      </c>
      <c r="P469" s="78" t="str">
        <f>IF(AND($B469&lt;&gt;"",$H469&lt;&gt;"Completed",$H469&lt;&gt;"Cancelled"),COUNTIFS($B$2:$B469,"&lt;&gt;",$H$2:$H469,"&lt;&gt;Completed",$H$2:$H469,"&lt;&gt;Cancelled"),"")</f>
        <v/>
      </c>
      <c r="Q469" s="78" t="str">
        <f>IFERROR(INDEX($B$2:$B$1500,MATCH(ROWS($Q$2:Q469),$P$2:$P$1500,0)),"")</f>
        <v/>
      </c>
    </row>
    <row r="470" spans="1:17" ht="15" customHeight="1" x14ac:dyDescent="0.25">
      <c r="A470" s="77"/>
      <c r="B470" s="174" t="str">
        <f t="shared" si="21"/>
        <v/>
      </c>
      <c r="C470" s="79"/>
      <c r="D470" s="80"/>
      <c r="E470" s="79"/>
      <c r="F470" s="81"/>
      <c r="G470" s="77"/>
      <c r="H470" s="174" t="str">
        <f>IF($B470="","",IF(N($I470)&gt;=100,"Completed",IF(COUNTIF('Work report'!$V$2:$V$1500,$B470)=0,"Not started",IF(OR(LEFT(UPPER(TRIM($K470)),8)="BLOCKED:",LEFT(UPPER(TRIM($K470)),8)="WAITING:"),"Blocked",IF(N($I470)&gt;0,"In progress","Not started")))))</f>
        <v/>
      </c>
      <c r="I470" s="175" t="str">
        <f t="array" ref="I470">IF($B470="","",IFERROR(LOOKUP(2,1/('Work report'!$V$2:$V$1500=$B470),'Work report'!$J$2:$J$1500)*100,0))</f>
        <v/>
      </c>
      <c r="J470" s="176" t="str">
        <f t="array" ref="J470">IF($B470="","",IFERROR(LOOKUP(2,1/('Work report'!$V$2:$V$1500=$B470),'Work report'!$A$2:$A$1500),""))</f>
        <v/>
      </c>
      <c r="K470" s="177" t="str">
        <f t="array" ref="K470">IF($B470="","",IFERROR(LOOKUP(2,1/('Work report'!$V$2:$V$1500=$B470),'Work report'!$P$2:$P$1500),""))</f>
        <v/>
      </c>
      <c r="L470" s="178" t="str">
        <f>IF($B470="","",SUMIFS('Work report'!$G$2:$G$1500,'Work report'!$V$2:$V$1500,$B470))</f>
        <v/>
      </c>
      <c r="M470" s="176" t="str">
        <f t="shared" si="22"/>
        <v/>
      </c>
      <c r="N470" s="174" t="str">
        <f t="shared" ca="1" si="23"/>
        <v/>
      </c>
      <c r="O470" s="78">
        <v>469</v>
      </c>
      <c r="P470" s="78" t="str">
        <f>IF(AND($B470&lt;&gt;"",$H470&lt;&gt;"Completed",$H470&lt;&gt;"Cancelled"),COUNTIFS($B$2:$B470,"&lt;&gt;",$H$2:$H470,"&lt;&gt;Completed",$H$2:$H470,"&lt;&gt;Cancelled"),"")</f>
        <v/>
      </c>
      <c r="Q470" s="78" t="str">
        <f>IFERROR(INDEX($B$2:$B$1500,MATCH(ROWS($Q$2:Q470),$P$2:$P$1500,0)),"")</f>
        <v/>
      </c>
    </row>
    <row r="471" spans="1:17" ht="15" customHeight="1" x14ac:dyDescent="0.25">
      <c r="A471" s="77"/>
      <c r="B471" s="174" t="str">
        <f t="shared" si="21"/>
        <v/>
      </c>
      <c r="C471" s="79"/>
      <c r="D471" s="80"/>
      <c r="E471" s="79"/>
      <c r="F471" s="81"/>
      <c r="G471" s="77"/>
      <c r="H471" s="174" t="str">
        <f>IF($B471="","",IF(N($I471)&gt;=100,"Completed",IF(COUNTIF('Work report'!$V$2:$V$1500,$B471)=0,"Not started",IF(OR(LEFT(UPPER(TRIM($K471)),8)="BLOCKED:",LEFT(UPPER(TRIM($K471)),8)="WAITING:"),"Blocked",IF(N($I471)&gt;0,"In progress","Not started")))))</f>
        <v/>
      </c>
      <c r="I471" s="175" t="str">
        <f t="array" ref="I471">IF($B471="","",IFERROR(LOOKUP(2,1/('Work report'!$V$2:$V$1500=$B471),'Work report'!$J$2:$J$1500)*100,0))</f>
        <v/>
      </c>
      <c r="J471" s="176" t="str">
        <f t="array" ref="J471">IF($B471="","",IFERROR(LOOKUP(2,1/('Work report'!$V$2:$V$1500=$B471),'Work report'!$A$2:$A$1500),""))</f>
        <v/>
      </c>
      <c r="K471" s="177" t="str">
        <f t="array" ref="K471">IF($B471="","",IFERROR(LOOKUP(2,1/('Work report'!$V$2:$V$1500=$B471),'Work report'!$P$2:$P$1500),""))</f>
        <v/>
      </c>
      <c r="L471" s="178" t="str">
        <f>IF($B471="","",SUMIFS('Work report'!$G$2:$G$1500,'Work report'!$V$2:$V$1500,$B471))</f>
        <v/>
      </c>
      <c r="M471" s="176" t="str">
        <f t="shared" si="22"/>
        <v/>
      </c>
      <c r="N471" s="174" t="str">
        <f t="shared" ca="1" si="23"/>
        <v/>
      </c>
      <c r="O471" s="78">
        <v>470</v>
      </c>
      <c r="P471" s="78" t="str">
        <f>IF(AND($B471&lt;&gt;"",$H471&lt;&gt;"Completed",$H471&lt;&gt;"Cancelled"),COUNTIFS($B$2:$B471,"&lt;&gt;",$H$2:$H471,"&lt;&gt;Completed",$H$2:$H471,"&lt;&gt;Cancelled"),"")</f>
        <v/>
      </c>
      <c r="Q471" s="78" t="str">
        <f>IFERROR(INDEX($B$2:$B$1500,MATCH(ROWS($Q$2:Q471),$P$2:$P$1500,0)),"")</f>
        <v/>
      </c>
    </row>
    <row r="472" spans="1:17" ht="15" customHeight="1" x14ac:dyDescent="0.25">
      <c r="A472" s="77"/>
      <c r="B472" s="174" t="str">
        <f t="shared" si="21"/>
        <v/>
      </c>
      <c r="C472" s="79"/>
      <c r="D472" s="80"/>
      <c r="E472" s="79"/>
      <c r="F472" s="81"/>
      <c r="G472" s="77"/>
      <c r="H472" s="174" t="str">
        <f>IF($B472="","",IF(N($I472)&gt;=100,"Completed",IF(COUNTIF('Work report'!$V$2:$V$1500,$B472)=0,"Not started",IF(OR(LEFT(UPPER(TRIM($K472)),8)="BLOCKED:",LEFT(UPPER(TRIM($K472)),8)="WAITING:"),"Blocked",IF(N($I472)&gt;0,"In progress","Not started")))))</f>
        <v/>
      </c>
      <c r="I472" s="175" t="str">
        <f t="array" ref="I472">IF($B472="","",IFERROR(LOOKUP(2,1/('Work report'!$V$2:$V$1500=$B472),'Work report'!$J$2:$J$1500)*100,0))</f>
        <v/>
      </c>
      <c r="J472" s="176" t="str">
        <f t="array" ref="J472">IF($B472="","",IFERROR(LOOKUP(2,1/('Work report'!$V$2:$V$1500=$B472),'Work report'!$A$2:$A$1500),""))</f>
        <v/>
      </c>
      <c r="K472" s="177" t="str">
        <f t="array" ref="K472">IF($B472="","",IFERROR(LOOKUP(2,1/('Work report'!$V$2:$V$1500=$B472),'Work report'!$P$2:$P$1500),""))</f>
        <v/>
      </c>
      <c r="L472" s="178" t="str">
        <f>IF($B472="","",SUMIFS('Work report'!$G$2:$G$1500,'Work report'!$V$2:$V$1500,$B472))</f>
        <v/>
      </c>
      <c r="M472" s="176" t="str">
        <f t="shared" si="22"/>
        <v/>
      </c>
      <c r="N472" s="174" t="str">
        <f t="shared" ca="1" si="23"/>
        <v/>
      </c>
      <c r="O472" s="78">
        <v>471</v>
      </c>
      <c r="P472" s="78" t="str">
        <f>IF(AND($B472&lt;&gt;"",$H472&lt;&gt;"Completed",$H472&lt;&gt;"Cancelled"),COUNTIFS($B$2:$B472,"&lt;&gt;",$H$2:$H472,"&lt;&gt;Completed",$H$2:$H472,"&lt;&gt;Cancelled"),"")</f>
        <v/>
      </c>
      <c r="Q472" s="78" t="str">
        <f>IFERROR(INDEX($B$2:$B$1500,MATCH(ROWS($Q$2:Q472),$P$2:$P$1500,0)),"")</f>
        <v/>
      </c>
    </row>
    <row r="473" spans="1:17" ht="15" customHeight="1" x14ac:dyDescent="0.25">
      <c r="A473" s="77"/>
      <c r="B473" s="174" t="str">
        <f t="shared" si="21"/>
        <v/>
      </c>
      <c r="C473" s="79"/>
      <c r="D473" s="80"/>
      <c r="E473" s="79"/>
      <c r="F473" s="81"/>
      <c r="G473" s="77"/>
      <c r="H473" s="174" t="str">
        <f>IF($B473="","",IF(N($I473)&gt;=100,"Completed",IF(COUNTIF('Work report'!$V$2:$V$1500,$B473)=0,"Not started",IF(OR(LEFT(UPPER(TRIM($K473)),8)="BLOCKED:",LEFT(UPPER(TRIM($K473)),8)="WAITING:"),"Blocked",IF(N($I473)&gt;0,"In progress","Not started")))))</f>
        <v/>
      </c>
      <c r="I473" s="175" t="str">
        <f t="array" ref="I473">IF($B473="","",IFERROR(LOOKUP(2,1/('Work report'!$V$2:$V$1500=$B473),'Work report'!$J$2:$J$1500)*100,0))</f>
        <v/>
      </c>
      <c r="J473" s="176" t="str">
        <f t="array" ref="J473">IF($B473="","",IFERROR(LOOKUP(2,1/('Work report'!$V$2:$V$1500=$B473),'Work report'!$A$2:$A$1500),""))</f>
        <v/>
      </c>
      <c r="K473" s="177" t="str">
        <f t="array" ref="K473">IF($B473="","",IFERROR(LOOKUP(2,1/('Work report'!$V$2:$V$1500=$B473),'Work report'!$P$2:$P$1500),""))</f>
        <v/>
      </c>
      <c r="L473" s="178" t="str">
        <f>IF($B473="","",SUMIFS('Work report'!$G$2:$G$1500,'Work report'!$V$2:$V$1500,$B473))</f>
        <v/>
      </c>
      <c r="M473" s="176" t="str">
        <f t="shared" si="22"/>
        <v/>
      </c>
      <c r="N473" s="174" t="str">
        <f t="shared" ca="1" si="23"/>
        <v/>
      </c>
      <c r="O473" s="78">
        <v>472</v>
      </c>
      <c r="P473" s="78" t="str">
        <f>IF(AND($B473&lt;&gt;"",$H473&lt;&gt;"Completed",$H473&lt;&gt;"Cancelled"),COUNTIFS($B$2:$B473,"&lt;&gt;",$H$2:$H473,"&lt;&gt;Completed",$H$2:$H473,"&lt;&gt;Cancelled"),"")</f>
        <v/>
      </c>
      <c r="Q473" s="78" t="str">
        <f>IFERROR(INDEX($B$2:$B$1500,MATCH(ROWS($Q$2:Q473),$P$2:$P$1500,0)),"")</f>
        <v/>
      </c>
    </row>
    <row r="474" spans="1:17" ht="15" customHeight="1" x14ac:dyDescent="0.25">
      <c r="A474" s="77"/>
      <c r="B474" s="174" t="str">
        <f t="shared" si="21"/>
        <v/>
      </c>
      <c r="C474" s="79"/>
      <c r="D474" s="80"/>
      <c r="E474" s="79"/>
      <c r="F474" s="81"/>
      <c r="G474" s="77"/>
      <c r="H474" s="174" t="str">
        <f>IF($B474="","",IF(N($I474)&gt;=100,"Completed",IF(COUNTIF('Work report'!$V$2:$V$1500,$B474)=0,"Not started",IF(OR(LEFT(UPPER(TRIM($K474)),8)="BLOCKED:",LEFT(UPPER(TRIM($K474)),8)="WAITING:"),"Blocked",IF(N($I474)&gt;0,"In progress","Not started")))))</f>
        <v/>
      </c>
      <c r="I474" s="175" t="str">
        <f t="array" ref="I474">IF($B474="","",IFERROR(LOOKUP(2,1/('Work report'!$V$2:$V$1500=$B474),'Work report'!$J$2:$J$1500)*100,0))</f>
        <v/>
      </c>
      <c r="J474" s="176" t="str">
        <f t="array" ref="J474">IF($B474="","",IFERROR(LOOKUP(2,1/('Work report'!$V$2:$V$1500=$B474),'Work report'!$A$2:$A$1500),""))</f>
        <v/>
      </c>
      <c r="K474" s="177" t="str">
        <f t="array" ref="K474">IF($B474="","",IFERROR(LOOKUP(2,1/('Work report'!$V$2:$V$1500=$B474),'Work report'!$P$2:$P$1500),""))</f>
        <v/>
      </c>
      <c r="L474" s="178" t="str">
        <f>IF($B474="","",SUMIFS('Work report'!$G$2:$G$1500,'Work report'!$V$2:$V$1500,$B474))</f>
        <v/>
      </c>
      <c r="M474" s="176" t="str">
        <f t="shared" si="22"/>
        <v/>
      </c>
      <c r="N474" s="174" t="str">
        <f t="shared" ca="1" si="23"/>
        <v/>
      </c>
      <c r="O474" s="78">
        <v>473</v>
      </c>
      <c r="P474" s="78" t="str">
        <f>IF(AND($B474&lt;&gt;"",$H474&lt;&gt;"Completed",$H474&lt;&gt;"Cancelled"),COUNTIFS($B$2:$B474,"&lt;&gt;",$H$2:$H474,"&lt;&gt;Completed",$H$2:$H474,"&lt;&gt;Cancelled"),"")</f>
        <v/>
      </c>
      <c r="Q474" s="78" t="str">
        <f>IFERROR(INDEX($B$2:$B$1500,MATCH(ROWS($Q$2:Q474),$P$2:$P$1500,0)),"")</f>
        <v/>
      </c>
    </row>
    <row r="475" spans="1:17" ht="15" customHeight="1" x14ac:dyDescent="0.25">
      <c r="A475" s="77"/>
      <c r="B475" s="174" t="str">
        <f t="shared" si="21"/>
        <v/>
      </c>
      <c r="C475" s="79"/>
      <c r="D475" s="80"/>
      <c r="E475" s="79"/>
      <c r="F475" s="81"/>
      <c r="G475" s="77"/>
      <c r="H475" s="174" t="str">
        <f>IF($B475="","",IF(N($I475)&gt;=100,"Completed",IF(COUNTIF('Work report'!$V$2:$V$1500,$B475)=0,"Not started",IF(OR(LEFT(UPPER(TRIM($K475)),8)="BLOCKED:",LEFT(UPPER(TRIM($K475)),8)="WAITING:"),"Blocked",IF(N($I475)&gt;0,"In progress","Not started")))))</f>
        <v/>
      </c>
      <c r="I475" s="175" t="str">
        <f t="array" ref="I475">IF($B475="","",IFERROR(LOOKUP(2,1/('Work report'!$V$2:$V$1500=$B475),'Work report'!$J$2:$J$1500)*100,0))</f>
        <v/>
      </c>
      <c r="J475" s="176" t="str">
        <f t="array" ref="J475">IF($B475="","",IFERROR(LOOKUP(2,1/('Work report'!$V$2:$V$1500=$B475),'Work report'!$A$2:$A$1500),""))</f>
        <v/>
      </c>
      <c r="K475" s="177" t="str">
        <f t="array" ref="K475">IF($B475="","",IFERROR(LOOKUP(2,1/('Work report'!$V$2:$V$1500=$B475),'Work report'!$P$2:$P$1500),""))</f>
        <v/>
      </c>
      <c r="L475" s="178" t="str">
        <f>IF($B475="","",SUMIFS('Work report'!$G$2:$G$1500,'Work report'!$V$2:$V$1500,$B475))</f>
        <v/>
      </c>
      <c r="M475" s="176" t="str">
        <f t="shared" si="22"/>
        <v/>
      </c>
      <c r="N475" s="174" t="str">
        <f t="shared" ca="1" si="23"/>
        <v/>
      </c>
      <c r="O475" s="78">
        <v>474</v>
      </c>
      <c r="P475" s="78" t="str">
        <f>IF(AND($B475&lt;&gt;"",$H475&lt;&gt;"Completed",$H475&lt;&gt;"Cancelled"),COUNTIFS($B$2:$B475,"&lt;&gt;",$H$2:$H475,"&lt;&gt;Completed",$H$2:$H475,"&lt;&gt;Cancelled"),"")</f>
        <v/>
      </c>
      <c r="Q475" s="78" t="str">
        <f>IFERROR(INDEX($B$2:$B$1500,MATCH(ROWS($Q$2:Q475),$P$2:$P$1500,0)),"")</f>
        <v/>
      </c>
    </row>
    <row r="476" spans="1:17" ht="15" customHeight="1" x14ac:dyDescent="0.25">
      <c r="A476" s="77"/>
      <c r="B476" s="174" t="str">
        <f t="shared" si="21"/>
        <v/>
      </c>
      <c r="C476" s="79"/>
      <c r="D476" s="80"/>
      <c r="E476" s="79"/>
      <c r="F476" s="81"/>
      <c r="G476" s="77"/>
      <c r="H476" s="174" t="str">
        <f>IF($B476="","",IF(N($I476)&gt;=100,"Completed",IF(COUNTIF('Work report'!$V$2:$V$1500,$B476)=0,"Not started",IF(OR(LEFT(UPPER(TRIM($K476)),8)="BLOCKED:",LEFT(UPPER(TRIM($K476)),8)="WAITING:"),"Blocked",IF(N($I476)&gt;0,"In progress","Not started")))))</f>
        <v/>
      </c>
      <c r="I476" s="175" t="str">
        <f t="array" ref="I476">IF($B476="","",IFERROR(LOOKUP(2,1/('Work report'!$V$2:$V$1500=$B476),'Work report'!$J$2:$J$1500)*100,0))</f>
        <v/>
      </c>
      <c r="J476" s="176" t="str">
        <f t="array" ref="J476">IF($B476="","",IFERROR(LOOKUP(2,1/('Work report'!$V$2:$V$1500=$B476),'Work report'!$A$2:$A$1500),""))</f>
        <v/>
      </c>
      <c r="K476" s="177" t="str">
        <f t="array" ref="K476">IF($B476="","",IFERROR(LOOKUP(2,1/('Work report'!$V$2:$V$1500=$B476),'Work report'!$P$2:$P$1500),""))</f>
        <v/>
      </c>
      <c r="L476" s="178" t="str">
        <f>IF($B476="","",SUMIFS('Work report'!$G$2:$G$1500,'Work report'!$V$2:$V$1500,$B476))</f>
        <v/>
      </c>
      <c r="M476" s="176" t="str">
        <f t="shared" si="22"/>
        <v/>
      </c>
      <c r="N476" s="174" t="str">
        <f t="shared" ca="1" si="23"/>
        <v/>
      </c>
      <c r="O476" s="78">
        <v>475</v>
      </c>
      <c r="P476" s="78" t="str">
        <f>IF(AND($B476&lt;&gt;"",$H476&lt;&gt;"Completed",$H476&lt;&gt;"Cancelled"),COUNTIFS($B$2:$B476,"&lt;&gt;",$H$2:$H476,"&lt;&gt;Completed",$H$2:$H476,"&lt;&gt;Cancelled"),"")</f>
        <v/>
      </c>
      <c r="Q476" s="78" t="str">
        <f>IFERROR(INDEX($B$2:$B$1500,MATCH(ROWS($Q$2:Q476),$P$2:$P$1500,0)),"")</f>
        <v/>
      </c>
    </row>
    <row r="477" spans="1:17" ht="15" customHeight="1" x14ac:dyDescent="0.25">
      <c r="A477" s="77"/>
      <c r="B477" s="174" t="str">
        <f t="shared" si="21"/>
        <v/>
      </c>
      <c r="C477" s="79"/>
      <c r="D477" s="80"/>
      <c r="E477" s="79"/>
      <c r="F477" s="81"/>
      <c r="G477" s="77"/>
      <c r="H477" s="174" t="str">
        <f>IF($B477="","",IF(N($I477)&gt;=100,"Completed",IF(COUNTIF('Work report'!$V$2:$V$1500,$B477)=0,"Not started",IF(OR(LEFT(UPPER(TRIM($K477)),8)="BLOCKED:",LEFT(UPPER(TRIM($K477)),8)="WAITING:"),"Blocked",IF(N($I477)&gt;0,"In progress","Not started")))))</f>
        <v/>
      </c>
      <c r="I477" s="175" t="str">
        <f t="array" ref="I477">IF($B477="","",IFERROR(LOOKUP(2,1/('Work report'!$V$2:$V$1500=$B477),'Work report'!$J$2:$J$1500)*100,0))</f>
        <v/>
      </c>
      <c r="J477" s="176" t="str">
        <f t="array" ref="J477">IF($B477="","",IFERROR(LOOKUP(2,1/('Work report'!$V$2:$V$1500=$B477),'Work report'!$A$2:$A$1500),""))</f>
        <v/>
      </c>
      <c r="K477" s="177" t="str">
        <f t="array" ref="K477">IF($B477="","",IFERROR(LOOKUP(2,1/('Work report'!$V$2:$V$1500=$B477),'Work report'!$P$2:$P$1500),""))</f>
        <v/>
      </c>
      <c r="L477" s="178" t="str">
        <f>IF($B477="","",SUMIFS('Work report'!$G$2:$G$1500,'Work report'!$V$2:$V$1500,$B477))</f>
        <v/>
      </c>
      <c r="M477" s="176" t="str">
        <f t="shared" si="22"/>
        <v/>
      </c>
      <c r="N477" s="174" t="str">
        <f t="shared" ca="1" si="23"/>
        <v/>
      </c>
      <c r="O477" s="78">
        <v>476</v>
      </c>
      <c r="P477" s="78" t="str">
        <f>IF(AND($B477&lt;&gt;"",$H477&lt;&gt;"Completed",$H477&lt;&gt;"Cancelled"),COUNTIFS($B$2:$B477,"&lt;&gt;",$H$2:$H477,"&lt;&gt;Completed",$H$2:$H477,"&lt;&gt;Cancelled"),"")</f>
        <v/>
      </c>
      <c r="Q477" s="78" t="str">
        <f>IFERROR(INDEX($B$2:$B$1500,MATCH(ROWS($Q$2:Q477),$P$2:$P$1500,0)),"")</f>
        <v/>
      </c>
    </row>
    <row r="478" spans="1:17" ht="15" customHeight="1" x14ac:dyDescent="0.25">
      <c r="A478" s="77"/>
      <c r="B478" s="174" t="str">
        <f t="shared" si="21"/>
        <v/>
      </c>
      <c r="C478" s="79"/>
      <c r="D478" s="80"/>
      <c r="E478" s="79"/>
      <c r="F478" s="81"/>
      <c r="G478" s="77"/>
      <c r="H478" s="174" t="str">
        <f>IF($B478="","",IF(N($I478)&gt;=100,"Completed",IF(COUNTIF('Work report'!$V$2:$V$1500,$B478)=0,"Not started",IF(OR(LEFT(UPPER(TRIM($K478)),8)="BLOCKED:",LEFT(UPPER(TRIM($K478)),8)="WAITING:"),"Blocked",IF(N($I478)&gt;0,"In progress","Not started")))))</f>
        <v/>
      </c>
      <c r="I478" s="175" t="str">
        <f t="array" ref="I478">IF($B478="","",IFERROR(LOOKUP(2,1/('Work report'!$V$2:$V$1500=$B478),'Work report'!$J$2:$J$1500)*100,0))</f>
        <v/>
      </c>
      <c r="J478" s="176" t="str">
        <f t="array" ref="J478">IF($B478="","",IFERROR(LOOKUP(2,1/('Work report'!$V$2:$V$1500=$B478),'Work report'!$A$2:$A$1500),""))</f>
        <v/>
      </c>
      <c r="K478" s="177" t="str">
        <f t="array" ref="K478">IF($B478="","",IFERROR(LOOKUP(2,1/('Work report'!$V$2:$V$1500=$B478),'Work report'!$P$2:$P$1500),""))</f>
        <v/>
      </c>
      <c r="L478" s="178" t="str">
        <f>IF($B478="","",SUMIFS('Work report'!$G$2:$G$1500,'Work report'!$V$2:$V$1500,$B478))</f>
        <v/>
      </c>
      <c r="M478" s="176" t="str">
        <f t="shared" si="22"/>
        <v/>
      </c>
      <c r="N478" s="174" t="str">
        <f t="shared" ca="1" si="23"/>
        <v/>
      </c>
      <c r="O478" s="78">
        <v>477</v>
      </c>
      <c r="P478" s="78" t="str">
        <f>IF(AND($B478&lt;&gt;"",$H478&lt;&gt;"Completed",$H478&lt;&gt;"Cancelled"),COUNTIFS($B$2:$B478,"&lt;&gt;",$H$2:$H478,"&lt;&gt;Completed",$H$2:$H478,"&lt;&gt;Cancelled"),"")</f>
        <v/>
      </c>
      <c r="Q478" s="78" t="str">
        <f>IFERROR(INDEX($B$2:$B$1500,MATCH(ROWS($Q$2:Q478),$P$2:$P$1500,0)),"")</f>
        <v/>
      </c>
    </row>
    <row r="479" spans="1:17" ht="15" customHeight="1" x14ac:dyDescent="0.25">
      <c r="A479" s="77"/>
      <c r="B479" s="174" t="str">
        <f t="shared" si="21"/>
        <v/>
      </c>
      <c r="C479" s="79"/>
      <c r="D479" s="80"/>
      <c r="E479" s="79"/>
      <c r="F479" s="81"/>
      <c r="G479" s="77"/>
      <c r="H479" s="174" t="str">
        <f>IF($B479="","",IF(N($I479)&gt;=100,"Completed",IF(COUNTIF('Work report'!$V$2:$V$1500,$B479)=0,"Not started",IF(OR(LEFT(UPPER(TRIM($K479)),8)="BLOCKED:",LEFT(UPPER(TRIM($K479)),8)="WAITING:"),"Blocked",IF(N($I479)&gt;0,"In progress","Not started")))))</f>
        <v/>
      </c>
      <c r="I479" s="175" t="str">
        <f t="array" ref="I479">IF($B479="","",IFERROR(LOOKUP(2,1/('Work report'!$V$2:$V$1500=$B479),'Work report'!$J$2:$J$1500)*100,0))</f>
        <v/>
      </c>
      <c r="J479" s="176" t="str">
        <f t="array" ref="J479">IF($B479="","",IFERROR(LOOKUP(2,1/('Work report'!$V$2:$V$1500=$B479),'Work report'!$A$2:$A$1500),""))</f>
        <v/>
      </c>
      <c r="K479" s="177" t="str">
        <f t="array" ref="K479">IF($B479="","",IFERROR(LOOKUP(2,1/('Work report'!$V$2:$V$1500=$B479),'Work report'!$P$2:$P$1500),""))</f>
        <v/>
      </c>
      <c r="L479" s="178" t="str">
        <f>IF($B479="","",SUMIFS('Work report'!$G$2:$G$1500,'Work report'!$V$2:$V$1500,$B479))</f>
        <v/>
      </c>
      <c r="M479" s="176" t="str">
        <f t="shared" si="22"/>
        <v/>
      </c>
      <c r="N479" s="174" t="str">
        <f t="shared" ca="1" si="23"/>
        <v/>
      </c>
      <c r="O479" s="78">
        <v>478</v>
      </c>
      <c r="P479" s="78" t="str">
        <f>IF(AND($B479&lt;&gt;"",$H479&lt;&gt;"Completed",$H479&lt;&gt;"Cancelled"),COUNTIFS($B$2:$B479,"&lt;&gt;",$H$2:$H479,"&lt;&gt;Completed",$H$2:$H479,"&lt;&gt;Cancelled"),"")</f>
        <v/>
      </c>
      <c r="Q479" s="78" t="str">
        <f>IFERROR(INDEX($B$2:$B$1500,MATCH(ROWS($Q$2:Q479),$P$2:$P$1500,0)),"")</f>
        <v/>
      </c>
    </row>
    <row r="480" spans="1:17" ht="15" customHeight="1" x14ac:dyDescent="0.25">
      <c r="A480" s="77"/>
      <c r="B480" s="174" t="str">
        <f t="shared" si="21"/>
        <v/>
      </c>
      <c r="C480" s="79"/>
      <c r="D480" s="80"/>
      <c r="E480" s="79"/>
      <c r="F480" s="81"/>
      <c r="G480" s="77"/>
      <c r="H480" s="174" t="str">
        <f>IF($B480="","",IF(N($I480)&gt;=100,"Completed",IF(COUNTIF('Work report'!$V$2:$V$1500,$B480)=0,"Not started",IF(OR(LEFT(UPPER(TRIM($K480)),8)="BLOCKED:",LEFT(UPPER(TRIM($K480)),8)="WAITING:"),"Blocked",IF(N($I480)&gt;0,"In progress","Not started")))))</f>
        <v/>
      </c>
      <c r="I480" s="175" t="str">
        <f t="array" ref="I480">IF($B480="","",IFERROR(LOOKUP(2,1/('Work report'!$V$2:$V$1500=$B480),'Work report'!$J$2:$J$1500)*100,0))</f>
        <v/>
      </c>
      <c r="J480" s="176" t="str">
        <f t="array" ref="J480">IF($B480="","",IFERROR(LOOKUP(2,1/('Work report'!$V$2:$V$1500=$B480),'Work report'!$A$2:$A$1500),""))</f>
        <v/>
      </c>
      <c r="K480" s="177" t="str">
        <f t="array" ref="K480">IF($B480="","",IFERROR(LOOKUP(2,1/('Work report'!$V$2:$V$1500=$B480),'Work report'!$P$2:$P$1500),""))</f>
        <v/>
      </c>
      <c r="L480" s="178" t="str">
        <f>IF($B480="","",SUMIFS('Work report'!$G$2:$G$1500,'Work report'!$V$2:$V$1500,$B480))</f>
        <v/>
      </c>
      <c r="M480" s="176" t="str">
        <f t="shared" si="22"/>
        <v/>
      </c>
      <c r="N480" s="174" t="str">
        <f t="shared" ca="1" si="23"/>
        <v/>
      </c>
      <c r="O480" s="78">
        <v>479</v>
      </c>
      <c r="P480" s="78" t="str">
        <f>IF(AND($B480&lt;&gt;"",$H480&lt;&gt;"Completed",$H480&lt;&gt;"Cancelled"),COUNTIFS($B$2:$B480,"&lt;&gt;",$H$2:$H480,"&lt;&gt;Completed",$H$2:$H480,"&lt;&gt;Cancelled"),"")</f>
        <v/>
      </c>
      <c r="Q480" s="78" t="str">
        <f>IFERROR(INDEX($B$2:$B$1500,MATCH(ROWS($Q$2:Q480),$P$2:$P$1500,0)),"")</f>
        <v/>
      </c>
    </row>
    <row r="481" spans="1:17" ht="15" customHeight="1" x14ac:dyDescent="0.25">
      <c r="A481" s="77"/>
      <c r="B481" s="174" t="str">
        <f t="shared" si="21"/>
        <v/>
      </c>
      <c r="C481" s="79"/>
      <c r="D481" s="80"/>
      <c r="E481" s="79"/>
      <c r="F481" s="81"/>
      <c r="G481" s="77"/>
      <c r="H481" s="174" t="str">
        <f>IF($B481="","",IF(N($I481)&gt;=100,"Completed",IF(COUNTIF('Work report'!$V$2:$V$1500,$B481)=0,"Not started",IF(OR(LEFT(UPPER(TRIM($K481)),8)="BLOCKED:",LEFT(UPPER(TRIM($K481)),8)="WAITING:"),"Blocked",IF(N($I481)&gt;0,"In progress","Not started")))))</f>
        <v/>
      </c>
      <c r="I481" s="175" t="str">
        <f t="array" ref="I481">IF($B481="","",IFERROR(LOOKUP(2,1/('Work report'!$V$2:$V$1500=$B481),'Work report'!$J$2:$J$1500)*100,0))</f>
        <v/>
      </c>
      <c r="J481" s="176" t="str">
        <f t="array" ref="J481">IF($B481="","",IFERROR(LOOKUP(2,1/('Work report'!$V$2:$V$1500=$B481),'Work report'!$A$2:$A$1500),""))</f>
        <v/>
      </c>
      <c r="K481" s="177" t="str">
        <f t="array" ref="K481">IF($B481="","",IFERROR(LOOKUP(2,1/('Work report'!$V$2:$V$1500=$B481),'Work report'!$P$2:$P$1500),""))</f>
        <v/>
      </c>
      <c r="L481" s="178" t="str">
        <f>IF($B481="","",SUMIFS('Work report'!$G$2:$G$1500,'Work report'!$V$2:$V$1500,$B481))</f>
        <v/>
      </c>
      <c r="M481" s="176" t="str">
        <f t="shared" si="22"/>
        <v/>
      </c>
      <c r="N481" s="174" t="str">
        <f t="shared" ca="1" si="23"/>
        <v/>
      </c>
      <c r="O481" s="78">
        <v>480</v>
      </c>
      <c r="P481" s="78" t="str">
        <f>IF(AND($B481&lt;&gt;"",$H481&lt;&gt;"Completed",$H481&lt;&gt;"Cancelled"),COUNTIFS($B$2:$B481,"&lt;&gt;",$H$2:$H481,"&lt;&gt;Completed",$H$2:$H481,"&lt;&gt;Cancelled"),"")</f>
        <v/>
      </c>
      <c r="Q481" s="78" t="str">
        <f>IFERROR(INDEX($B$2:$B$1500,MATCH(ROWS($Q$2:Q481),$P$2:$P$1500,0)),"")</f>
        <v/>
      </c>
    </row>
    <row r="482" spans="1:17" ht="15" customHeight="1" x14ac:dyDescent="0.25">
      <c r="A482" s="77"/>
      <c r="B482" s="174" t="str">
        <f t="shared" si="21"/>
        <v/>
      </c>
      <c r="C482" s="79"/>
      <c r="D482" s="80"/>
      <c r="E482" s="79"/>
      <c r="F482" s="81"/>
      <c r="G482" s="77"/>
      <c r="H482" s="174" t="str">
        <f>IF($B482="","",IF(N($I482)&gt;=100,"Completed",IF(COUNTIF('Work report'!$V$2:$V$1500,$B482)=0,"Not started",IF(OR(LEFT(UPPER(TRIM($K482)),8)="BLOCKED:",LEFT(UPPER(TRIM($K482)),8)="WAITING:"),"Blocked",IF(N($I482)&gt;0,"In progress","Not started")))))</f>
        <v/>
      </c>
      <c r="I482" s="175" t="str">
        <f t="array" ref="I482">IF($B482="","",IFERROR(LOOKUP(2,1/('Work report'!$V$2:$V$1500=$B482),'Work report'!$J$2:$J$1500)*100,0))</f>
        <v/>
      </c>
      <c r="J482" s="176" t="str">
        <f t="array" ref="J482">IF($B482="","",IFERROR(LOOKUP(2,1/('Work report'!$V$2:$V$1500=$B482),'Work report'!$A$2:$A$1500),""))</f>
        <v/>
      </c>
      <c r="K482" s="177" t="str">
        <f t="array" ref="K482">IF($B482="","",IFERROR(LOOKUP(2,1/('Work report'!$V$2:$V$1500=$B482),'Work report'!$P$2:$P$1500),""))</f>
        <v/>
      </c>
      <c r="L482" s="178" t="str">
        <f>IF($B482="","",SUMIFS('Work report'!$G$2:$G$1500,'Work report'!$V$2:$V$1500,$B482))</f>
        <v/>
      </c>
      <c r="M482" s="176" t="str">
        <f t="shared" si="22"/>
        <v/>
      </c>
      <c r="N482" s="174" t="str">
        <f t="shared" ca="1" si="23"/>
        <v/>
      </c>
      <c r="O482" s="78">
        <v>481</v>
      </c>
      <c r="P482" s="78" t="str">
        <f>IF(AND($B482&lt;&gt;"",$H482&lt;&gt;"Completed",$H482&lt;&gt;"Cancelled"),COUNTIFS($B$2:$B482,"&lt;&gt;",$H$2:$H482,"&lt;&gt;Completed",$H$2:$H482,"&lt;&gt;Cancelled"),"")</f>
        <v/>
      </c>
      <c r="Q482" s="78" t="str">
        <f>IFERROR(INDEX($B$2:$B$1500,MATCH(ROWS($Q$2:Q482),$P$2:$P$1500,0)),"")</f>
        <v/>
      </c>
    </row>
    <row r="483" spans="1:17" ht="15" customHeight="1" x14ac:dyDescent="0.25">
      <c r="A483" s="77"/>
      <c r="B483" s="174" t="str">
        <f t="shared" si="21"/>
        <v/>
      </c>
      <c r="C483" s="79"/>
      <c r="D483" s="80"/>
      <c r="E483" s="79"/>
      <c r="F483" s="81"/>
      <c r="G483" s="77"/>
      <c r="H483" s="174" t="str">
        <f>IF($B483="","",IF(N($I483)&gt;=100,"Completed",IF(COUNTIF('Work report'!$V$2:$V$1500,$B483)=0,"Not started",IF(OR(LEFT(UPPER(TRIM($K483)),8)="BLOCKED:",LEFT(UPPER(TRIM($K483)),8)="WAITING:"),"Blocked",IF(N($I483)&gt;0,"In progress","Not started")))))</f>
        <v/>
      </c>
      <c r="I483" s="175" t="str">
        <f t="array" ref="I483">IF($B483="","",IFERROR(LOOKUP(2,1/('Work report'!$V$2:$V$1500=$B483),'Work report'!$J$2:$J$1500)*100,0))</f>
        <v/>
      </c>
      <c r="J483" s="176" t="str">
        <f t="array" ref="J483">IF($B483="","",IFERROR(LOOKUP(2,1/('Work report'!$V$2:$V$1500=$B483),'Work report'!$A$2:$A$1500),""))</f>
        <v/>
      </c>
      <c r="K483" s="177" t="str">
        <f t="array" ref="K483">IF($B483="","",IFERROR(LOOKUP(2,1/('Work report'!$V$2:$V$1500=$B483),'Work report'!$P$2:$P$1500),""))</f>
        <v/>
      </c>
      <c r="L483" s="178" t="str">
        <f>IF($B483="","",SUMIFS('Work report'!$G$2:$G$1500,'Work report'!$V$2:$V$1500,$B483))</f>
        <v/>
      </c>
      <c r="M483" s="176" t="str">
        <f t="shared" si="22"/>
        <v/>
      </c>
      <c r="N483" s="174" t="str">
        <f t="shared" ca="1" si="23"/>
        <v/>
      </c>
      <c r="O483" s="78">
        <v>482</v>
      </c>
      <c r="P483" s="78" t="str">
        <f>IF(AND($B483&lt;&gt;"",$H483&lt;&gt;"Completed",$H483&lt;&gt;"Cancelled"),COUNTIFS($B$2:$B483,"&lt;&gt;",$H$2:$H483,"&lt;&gt;Completed",$H$2:$H483,"&lt;&gt;Cancelled"),"")</f>
        <v/>
      </c>
      <c r="Q483" s="78" t="str">
        <f>IFERROR(INDEX($B$2:$B$1500,MATCH(ROWS($Q$2:Q483),$P$2:$P$1500,0)),"")</f>
        <v/>
      </c>
    </row>
    <row r="484" spans="1:17" ht="15" customHeight="1" x14ac:dyDescent="0.25">
      <c r="A484" s="77"/>
      <c r="B484" s="174" t="str">
        <f t="shared" si="21"/>
        <v/>
      </c>
      <c r="C484" s="79"/>
      <c r="D484" s="80"/>
      <c r="E484" s="79"/>
      <c r="F484" s="81"/>
      <c r="G484" s="77"/>
      <c r="H484" s="174" t="str">
        <f>IF($B484="","",IF(N($I484)&gt;=100,"Completed",IF(COUNTIF('Work report'!$V$2:$V$1500,$B484)=0,"Not started",IF(OR(LEFT(UPPER(TRIM($K484)),8)="BLOCKED:",LEFT(UPPER(TRIM($K484)),8)="WAITING:"),"Blocked",IF(N($I484)&gt;0,"In progress","Not started")))))</f>
        <v/>
      </c>
      <c r="I484" s="175" t="str">
        <f t="array" ref="I484">IF($B484="","",IFERROR(LOOKUP(2,1/('Work report'!$V$2:$V$1500=$B484),'Work report'!$J$2:$J$1500)*100,0))</f>
        <v/>
      </c>
      <c r="J484" s="176" t="str">
        <f t="array" ref="J484">IF($B484="","",IFERROR(LOOKUP(2,1/('Work report'!$V$2:$V$1500=$B484),'Work report'!$A$2:$A$1500),""))</f>
        <v/>
      </c>
      <c r="K484" s="177" t="str">
        <f t="array" ref="K484">IF($B484="","",IFERROR(LOOKUP(2,1/('Work report'!$V$2:$V$1500=$B484),'Work report'!$P$2:$P$1500),""))</f>
        <v/>
      </c>
      <c r="L484" s="178" t="str">
        <f>IF($B484="","",SUMIFS('Work report'!$G$2:$G$1500,'Work report'!$V$2:$V$1500,$B484))</f>
        <v/>
      </c>
      <c r="M484" s="176" t="str">
        <f t="shared" si="22"/>
        <v/>
      </c>
      <c r="N484" s="174" t="str">
        <f t="shared" ca="1" si="23"/>
        <v/>
      </c>
      <c r="O484" s="78">
        <v>483</v>
      </c>
      <c r="P484" s="78" t="str">
        <f>IF(AND($B484&lt;&gt;"",$H484&lt;&gt;"Completed",$H484&lt;&gt;"Cancelled"),COUNTIFS($B$2:$B484,"&lt;&gt;",$H$2:$H484,"&lt;&gt;Completed",$H$2:$H484,"&lt;&gt;Cancelled"),"")</f>
        <v/>
      </c>
      <c r="Q484" s="78" t="str">
        <f>IFERROR(INDEX($B$2:$B$1500,MATCH(ROWS($Q$2:Q484),$P$2:$P$1500,0)),"")</f>
        <v/>
      </c>
    </row>
    <row r="485" spans="1:17" ht="15" customHeight="1" x14ac:dyDescent="0.25">
      <c r="A485" s="77"/>
      <c r="B485" s="174" t="str">
        <f t="shared" si="21"/>
        <v/>
      </c>
      <c r="C485" s="79"/>
      <c r="D485" s="80"/>
      <c r="E485" s="79"/>
      <c r="F485" s="81"/>
      <c r="G485" s="77"/>
      <c r="H485" s="174" t="str">
        <f>IF($B485="","",IF(N($I485)&gt;=100,"Completed",IF(COUNTIF('Work report'!$V$2:$V$1500,$B485)=0,"Not started",IF(OR(LEFT(UPPER(TRIM($K485)),8)="BLOCKED:",LEFT(UPPER(TRIM($K485)),8)="WAITING:"),"Blocked",IF(N($I485)&gt;0,"In progress","Not started")))))</f>
        <v/>
      </c>
      <c r="I485" s="175" t="str">
        <f t="array" ref="I485">IF($B485="","",IFERROR(LOOKUP(2,1/('Work report'!$V$2:$V$1500=$B485),'Work report'!$J$2:$J$1500)*100,0))</f>
        <v/>
      </c>
      <c r="J485" s="176" t="str">
        <f t="array" ref="J485">IF($B485="","",IFERROR(LOOKUP(2,1/('Work report'!$V$2:$V$1500=$B485),'Work report'!$A$2:$A$1500),""))</f>
        <v/>
      </c>
      <c r="K485" s="177" t="str">
        <f t="array" ref="K485">IF($B485="","",IFERROR(LOOKUP(2,1/('Work report'!$V$2:$V$1500=$B485),'Work report'!$P$2:$P$1500),""))</f>
        <v/>
      </c>
      <c r="L485" s="178" t="str">
        <f>IF($B485="","",SUMIFS('Work report'!$G$2:$G$1500,'Work report'!$V$2:$V$1500,$B485))</f>
        <v/>
      </c>
      <c r="M485" s="176" t="str">
        <f t="shared" si="22"/>
        <v/>
      </c>
      <c r="N485" s="174" t="str">
        <f t="shared" ca="1" si="23"/>
        <v/>
      </c>
      <c r="O485" s="78">
        <v>484</v>
      </c>
      <c r="P485" s="78" t="str">
        <f>IF(AND($B485&lt;&gt;"",$H485&lt;&gt;"Completed",$H485&lt;&gt;"Cancelled"),COUNTIFS($B$2:$B485,"&lt;&gt;",$H$2:$H485,"&lt;&gt;Completed",$H$2:$H485,"&lt;&gt;Cancelled"),"")</f>
        <v/>
      </c>
      <c r="Q485" s="78" t="str">
        <f>IFERROR(INDEX($B$2:$B$1500,MATCH(ROWS($Q$2:Q485),$P$2:$P$1500,0)),"")</f>
        <v/>
      </c>
    </row>
    <row r="486" spans="1:17" ht="15" customHeight="1" x14ac:dyDescent="0.25">
      <c r="A486" s="77"/>
      <c r="B486" s="174" t="str">
        <f t="shared" si="21"/>
        <v/>
      </c>
      <c r="C486" s="79"/>
      <c r="D486" s="80"/>
      <c r="E486" s="79"/>
      <c r="F486" s="81"/>
      <c r="G486" s="77"/>
      <c r="H486" s="174" t="str">
        <f>IF($B486="","",IF(N($I486)&gt;=100,"Completed",IF(COUNTIF('Work report'!$V$2:$V$1500,$B486)=0,"Not started",IF(OR(LEFT(UPPER(TRIM($K486)),8)="BLOCKED:",LEFT(UPPER(TRIM($K486)),8)="WAITING:"),"Blocked",IF(N($I486)&gt;0,"In progress","Not started")))))</f>
        <v/>
      </c>
      <c r="I486" s="175" t="str">
        <f t="array" ref="I486">IF($B486="","",IFERROR(LOOKUP(2,1/('Work report'!$V$2:$V$1500=$B486),'Work report'!$J$2:$J$1500)*100,0))</f>
        <v/>
      </c>
      <c r="J486" s="176" t="str">
        <f t="array" ref="J486">IF($B486="","",IFERROR(LOOKUP(2,1/('Work report'!$V$2:$V$1500=$B486),'Work report'!$A$2:$A$1500),""))</f>
        <v/>
      </c>
      <c r="K486" s="177" t="str">
        <f t="array" ref="K486">IF($B486="","",IFERROR(LOOKUP(2,1/('Work report'!$V$2:$V$1500=$B486),'Work report'!$P$2:$P$1500),""))</f>
        <v/>
      </c>
      <c r="L486" s="178" t="str">
        <f>IF($B486="","",SUMIFS('Work report'!$G$2:$G$1500,'Work report'!$V$2:$V$1500,$B486))</f>
        <v/>
      </c>
      <c r="M486" s="176" t="str">
        <f t="shared" si="22"/>
        <v/>
      </c>
      <c r="N486" s="174" t="str">
        <f t="shared" ca="1" si="23"/>
        <v/>
      </c>
      <c r="O486" s="78">
        <v>485</v>
      </c>
      <c r="P486" s="78" t="str">
        <f>IF(AND($B486&lt;&gt;"",$H486&lt;&gt;"Completed",$H486&lt;&gt;"Cancelled"),COUNTIFS($B$2:$B486,"&lt;&gt;",$H$2:$H486,"&lt;&gt;Completed",$H$2:$H486,"&lt;&gt;Cancelled"),"")</f>
        <v/>
      </c>
      <c r="Q486" s="78" t="str">
        <f>IFERROR(INDEX($B$2:$B$1500,MATCH(ROWS($Q$2:Q486),$P$2:$P$1500,0)),"")</f>
        <v/>
      </c>
    </row>
    <row r="487" spans="1:17" ht="15" customHeight="1" x14ac:dyDescent="0.25">
      <c r="A487" s="77"/>
      <c r="B487" s="174" t="str">
        <f t="shared" si="21"/>
        <v/>
      </c>
      <c r="C487" s="79"/>
      <c r="D487" s="80"/>
      <c r="E487" s="79"/>
      <c r="F487" s="81"/>
      <c r="G487" s="77"/>
      <c r="H487" s="174" t="str">
        <f>IF($B487="","",IF(N($I487)&gt;=100,"Completed",IF(COUNTIF('Work report'!$V$2:$V$1500,$B487)=0,"Not started",IF(OR(LEFT(UPPER(TRIM($K487)),8)="BLOCKED:",LEFT(UPPER(TRIM($K487)),8)="WAITING:"),"Blocked",IF(N($I487)&gt;0,"In progress","Not started")))))</f>
        <v/>
      </c>
      <c r="I487" s="175" t="str">
        <f t="array" ref="I487">IF($B487="","",IFERROR(LOOKUP(2,1/('Work report'!$V$2:$V$1500=$B487),'Work report'!$J$2:$J$1500)*100,0))</f>
        <v/>
      </c>
      <c r="J487" s="176" t="str">
        <f t="array" ref="J487">IF($B487="","",IFERROR(LOOKUP(2,1/('Work report'!$V$2:$V$1500=$B487),'Work report'!$A$2:$A$1500),""))</f>
        <v/>
      </c>
      <c r="K487" s="177" t="str">
        <f t="array" ref="K487">IF($B487="","",IFERROR(LOOKUP(2,1/('Work report'!$V$2:$V$1500=$B487),'Work report'!$P$2:$P$1500),""))</f>
        <v/>
      </c>
      <c r="L487" s="178" t="str">
        <f>IF($B487="","",SUMIFS('Work report'!$G$2:$G$1500,'Work report'!$V$2:$V$1500,$B487))</f>
        <v/>
      </c>
      <c r="M487" s="176" t="str">
        <f t="shared" si="22"/>
        <v/>
      </c>
      <c r="N487" s="174" t="str">
        <f t="shared" ca="1" si="23"/>
        <v/>
      </c>
      <c r="O487" s="78">
        <v>486</v>
      </c>
      <c r="P487" s="78" t="str">
        <f>IF(AND($B487&lt;&gt;"",$H487&lt;&gt;"Completed",$H487&lt;&gt;"Cancelled"),COUNTIFS($B$2:$B487,"&lt;&gt;",$H$2:$H487,"&lt;&gt;Completed",$H$2:$H487,"&lt;&gt;Cancelled"),"")</f>
        <v/>
      </c>
      <c r="Q487" s="78" t="str">
        <f>IFERROR(INDEX($B$2:$B$1500,MATCH(ROWS($Q$2:Q487),$P$2:$P$1500,0)),"")</f>
        <v/>
      </c>
    </row>
    <row r="488" spans="1:17" ht="15" customHeight="1" x14ac:dyDescent="0.25">
      <c r="A488" s="77"/>
      <c r="B488" s="174" t="str">
        <f t="shared" si="21"/>
        <v/>
      </c>
      <c r="C488" s="79"/>
      <c r="D488" s="80"/>
      <c r="E488" s="79"/>
      <c r="F488" s="81"/>
      <c r="G488" s="77"/>
      <c r="H488" s="174" t="str">
        <f>IF($B488="","",IF(N($I488)&gt;=100,"Completed",IF(COUNTIF('Work report'!$V$2:$V$1500,$B488)=0,"Not started",IF(OR(LEFT(UPPER(TRIM($K488)),8)="BLOCKED:",LEFT(UPPER(TRIM($K488)),8)="WAITING:"),"Blocked",IF(N($I488)&gt;0,"In progress","Not started")))))</f>
        <v/>
      </c>
      <c r="I488" s="175" t="str">
        <f t="array" ref="I488">IF($B488="","",IFERROR(LOOKUP(2,1/('Work report'!$V$2:$V$1500=$B488),'Work report'!$J$2:$J$1500)*100,0))</f>
        <v/>
      </c>
      <c r="J488" s="176" t="str">
        <f t="array" ref="J488">IF($B488="","",IFERROR(LOOKUP(2,1/('Work report'!$V$2:$V$1500=$B488),'Work report'!$A$2:$A$1500),""))</f>
        <v/>
      </c>
      <c r="K488" s="177" t="str">
        <f t="array" ref="K488">IF($B488="","",IFERROR(LOOKUP(2,1/('Work report'!$V$2:$V$1500=$B488),'Work report'!$P$2:$P$1500),""))</f>
        <v/>
      </c>
      <c r="L488" s="178" t="str">
        <f>IF($B488="","",SUMIFS('Work report'!$G$2:$G$1500,'Work report'!$V$2:$V$1500,$B488))</f>
        <v/>
      </c>
      <c r="M488" s="176" t="str">
        <f t="shared" si="22"/>
        <v/>
      </c>
      <c r="N488" s="174" t="str">
        <f t="shared" ca="1" si="23"/>
        <v/>
      </c>
      <c r="O488" s="78">
        <v>487</v>
      </c>
      <c r="P488" s="78" t="str">
        <f>IF(AND($B488&lt;&gt;"",$H488&lt;&gt;"Completed",$H488&lt;&gt;"Cancelled"),COUNTIFS($B$2:$B488,"&lt;&gt;",$H$2:$H488,"&lt;&gt;Completed",$H$2:$H488,"&lt;&gt;Cancelled"),"")</f>
        <v/>
      </c>
      <c r="Q488" s="78" t="str">
        <f>IFERROR(INDEX($B$2:$B$1500,MATCH(ROWS($Q$2:Q488),$P$2:$P$1500,0)),"")</f>
        <v/>
      </c>
    </row>
    <row r="489" spans="1:17" ht="15" customHeight="1" x14ac:dyDescent="0.25">
      <c r="A489" s="77"/>
      <c r="B489" s="174" t="str">
        <f t="shared" si="21"/>
        <v/>
      </c>
      <c r="C489" s="79"/>
      <c r="D489" s="80"/>
      <c r="E489" s="79"/>
      <c r="F489" s="81"/>
      <c r="G489" s="77"/>
      <c r="H489" s="174" t="str">
        <f>IF($B489="","",IF(N($I489)&gt;=100,"Completed",IF(COUNTIF('Work report'!$V$2:$V$1500,$B489)=0,"Not started",IF(OR(LEFT(UPPER(TRIM($K489)),8)="BLOCKED:",LEFT(UPPER(TRIM($K489)),8)="WAITING:"),"Blocked",IF(N($I489)&gt;0,"In progress","Not started")))))</f>
        <v/>
      </c>
      <c r="I489" s="175" t="str">
        <f t="array" ref="I489">IF($B489="","",IFERROR(LOOKUP(2,1/('Work report'!$V$2:$V$1500=$B489),'Work report'!$J$2:$J$1500)*100,0))</f>
        <v/>
      </c>
      <c r="J489" s="176" t="str">
        <f t="array" ref="J489">IF($B489="","",IFERROR(LOOKUP(2,1/('Work report'!$V$2:$V$1500=$B489),'Work report'!$A$2:$A$1500),""))</f>
        <v/>
      </c>
      <c r="K489" s="177" t="str">
        <f t="array" ref="K489">IF($B489="","",IFERROR(LOOKUP(2,1/('Work report'!$V$2:$V$1500=$B489),'Work report'!$P$2:$P$1500),""))</f>
        <v/>
      </c>
      <c r="L489" s="178" t="str">
        <f>IF($B489="","",SUMIFS('Work report'!$G$2:$G$1500,'Work report'!$V$2:$V$1500,$B489))</f>
        <v/>
      </c>
      <c r="M489" s="176" t="str">
        <f t="shared" si="22"/>
        <v/>
      </c>
      <c r="N489" s="174" t="str">
        <f t="shared" ca="1" si="23"/>
        <v/>
      </c>
      <c r="O489" s="78">
        <v>488</v>
      </c>
      <c r="P489" s="78" t="str">
        <f>IF(AND($B489&lt;&gt;"",$H489&lt;&gt;"Completed",$H489&lt;&gt;"Cancelled"),COUNTIFS($B$2:$B489,"&lt;&gt;",$H$2:$H489,"&lt;&gt;Completed",$H$2:$H489,"&lt;&gt;Cancelled"),"")</f>
        <v/>
      </c>
      <c r="Q489" s="78" t="str">
        <f>IFERROR(INDEX($B$2:$B$1500,MATCH(ROWS($Q$2:Q489),$P$2:$P$1500,0)),"")</f>
        <v/>
      </c>
    </row>
    <row r="490" spans="1:17" ht="15" customHeight="1" x14ac:dyDescent="0.25">
      <c r="A490" s="77"/>
      <c r="B490" s="174" t="str">
        <f t="shared" si="21"/>
        <v/>
      </c>
      <c r="C490" s="79"/>
      <c r="D490" s="80"/>
      <c r="E490" s="79"/>
      <c r="F490" s="81"/>
      <c r="G490" s="77"/>
      <c r="H490" s="174" t="str">
        <f>IF($B490="","",IF(N($I490)&gt;=100,"Completed",IF(COUNTIF('Work report'!$V$2:$V$1500,$B490)=0,"Not started",IF(OR(LEFT(UPPER(TRIM($K490)),8)="BLOCKED:",LEFT(UPPER(TRIM($K490)),8)="WAITING:"),"Blocked",IF(N($I490)&gt;0,"In progress","Not started")))))</f>
        <v/>
      </c>
      <c r="I490" s="175" t="str">
        <f t="array" ref="I490">IF($B490="","",IFERROR(LOOKUP(2,1/('Work report'!$V$2:$V$1500=$B490),'Work report'!$J$2:$J$1500)*100,0))</f>
        <v/>
      </c>
      <c r="J490" s="176" t="str">
        <f t="array" ref="J490">IF($B490="","",IFERROR(LOOKUP(2,1/('Work report'!$V$2:$V$1500=$B490),'Work report'!$A$2:$A$1500),""))</f>
        <v/>
      </c>
      <c r="K490" s="177" t="str">
        <f t="array" ref="K490">IF($B490="","",IFERROR(LOOKUP(2,1/('Work report'!$V$2:$V$1500=$B490),'Work report'!$P$2:$P$1500),""))</f>
        <v/>
      </c>
      <c r="L490" s="178" t="str">
        <f>IF($B490="","",SUMIFS('Work report'!$G$2:$G$1500,'Work report'!$V$2:$V$1500,$B490))</f>
        <v/>
      </c>
      <c r="M490" s="176" t="str">
        <f t="shared" si="22"/>
        <v/>
      </c>
      <c r="N490" s="174" t="str">
        <f t="shared" ca="1" si="23"/>
        <v/>
      </c>
      <c r="O490" s="78">
        <v>489</v>
      </c>
      <c r="P490" s="78" t="str">
        <f>IF(AND($B490&lt;&gt;"",$H490&lt;&gt;"Completed",$H490&lt;&gt;"Cancelled"),COUNTIFS($B$2:$B490,"&lt;&gt;",$H$2:$H490,"&lt;&gt;Completed",$H$2:$H490,"&lt;&gt;Cancelled"),"")</f>
        <v/>
      </c>
      <c r="Q490" s="78" t="str">
        <f>IFERROR(INDEX($B$2:$B$1500,MATCH(ROWS($Q$2:Q490),$P$2:$P$1500,0)),"")</f>
        <v/>
      </c>
    </row>
    <row r="491" spans="1:17" ht="15" customHeight="1" x14ac:dyDescent="0.25">
      <c r="A491" s="77"/>
      <c r="B491" s="174" t="str">
        <f t="shared" si="21"/>
        <v/>
      </c>
      <c r="C491" s="79"/>
      <c r="D491" s="80"/>
      <c r="E491" s="79"/>
      <c r="F491" s="81"/>
      <c r="G491" s="77"/>
      <c r="H491" s="174" t="str">
        <f>IF($B491="","",IF(N($I491)&gt;=100,"Completed",IF(COUNTIF('Work report'!$V$2:$V$1500,$B491)=0,"Not started",IF(OR(LEFT(UPPER(TRIM($K491)),8)="BLOCKED:",LEFT(UPPER(TRIM($K491)),8)="WAITING:"),"Blocked",IF(N($I491)&gt;0,"In progress","Not started")))))</f>
        <v/>
      </c>
      <c r="I491" s="175" t="str">
        <f t="array" ref="I491">IF($B491="","",IFERROR(LOOKUP(2,1/('Work report'!$V$2:$V$1500=$B491),'Work report'!$J$2:$J$1500)*100,0))</f>
        <v/>
      </c>
      <c r="J491" s="176" t="str">
        <f t="array" ref="J491">IF($B491="","",IFERROR(LOOKUP(2,1/('Work report'!$V$2:$V$1500=$B491),'Work report'!$A$2:$A$1500),""))</f>
        <v/>
      </c>
      <c r="K491" s="177" t="str">
        <f t="array" ref="K491">IF($B491="","",IFERROR(LOOKUP(2,1/('Work report'!$V$2:$V$1500=$B491),'Work report'!$P$2:$P$1500),""))</f>
        <v/>
      </c>
      <c r="L491" s="178" t="str">
        <f>IF($B491="","",SUMIFS('Work report'!$G$2:$G$1500,'Work report'!$V$2:$V$1500,$B491))</f>
        <v/>
      </c>
      <c r="M491" s="176" t="str">
        <f t="shared" si="22"/>
        <v/>
      </c>
      <c r="N491" s="174" t="str">
        <f t="shared" ca="1" si="23"/>
        <v/>
      </c>
      <c r="O491" s="78">
        <v>490</v>
      </c>
      <c r="P491" s="78" t="str">
        <f>IF(AND($B491&lt;&gt;"",$H491&lt;&gt;"Completed",$H491&lt;&gt;"Cancelled"),COUNTIFS($B$2:$B491,"&lt;&gt;",$H$2:$H491,"&lt;&gt;Completed",$H$2:$H491,"&lt;&gt;Cancelled"),"")</f>
        <v/>
      </c>
      <c r="Q491" s="78" t="str">
        <f>IFERROR(INDEX($B$2:$B$1500,MATCH(ROWS($Q$2:Q491),$P$2:$P$1500,0)),"")</f>
        <v/>
      </c>
    </row>
    <row r="492" spans="1:17" ht="15" customHeight="1" x14ac:dyDescent="0.25">
      <c r="A492" s="77"/>
      <c r="B492" s="174" t="str">
        <f t="shared" si="21"/>
        <v/>
      </c>
      <c r="C492" s="79"/>
      <c r="D492" s="80"/>
      <c r="E492" s="79"/>
      <c r="F492" s="81"/>
      <c r="G492" s="77"/>
      <c r="H492" s="174" t="str">
        <f>IF($B492="","",IF(N($I492)&gt;=100,"Completed",IF(COUNTIF('Work report'!$V$2:$V$1500,$B492)=0,"Not started",IF(OR(LEFT(UPPER(TRIM($K492)),8)="BLOCKED:",LEFT(UPPER(TRIM($K492)),8)="WAITING:"),"Blocked",IF(N($I492)&gt;0,"In progress","Not started")))))</f>
        <v/>
      </c>
      <c r="I492" s="175" t="str">
        <f t="array" ref="I492">IF($B492="","",IFERROR(LOOKUP(2,1/('Work report'!$V$2:$V$1500=$B492),'Work report'!$J$2:$J$1500)*100,0))</f>
        <v/>
      </c>
      <c r="J492" s="176" t="str">
        <f t="array" ref="J492">IF($B492="","",IFERROR(LOOKUP(2,1/('Work report'!$V$2:$V$1500=$B492),'Work report'!$A$2:$A$1500),""))</f>
        <v/>
      </c>
      <c r="K492" s="177" t="str">
        <f t="array" ref="K492">IF($B492="","",IFERROR(LOOKUP(2,1/('Work report'!$V$2:$V$1500=$B492),'Work report'!$P$2:$P$1500),""))</f>
        <v/>
      </c>
      <c r="L492" s="178" t="str">
        <f>IF($B492="","",SUMIFS('Work report'!$G$2:$G$1500,'Work report'!$V$2:$V$1500,$B492))</f>
        <v/>
      </c>
      <c r="M492" s="176" t="str">
        <f t="shared" si="22"/>
        <v/>
      </c>
      <c r="N492" s="174" t="str">
        <f t="shared" ca="1" si="23"/>
        <v/>
      </c>
      <c r="O492" s="78">
        <v>491</v>
      </c>
      <c r="P492" s="78" t="str">
        <f>IF(AND($B492&lt;&gt;"",$H492&lt;&gt;"Completed",$H492&lt;&gt;"Cancelled"),COUNTIFS($B$2:$B492,"&lt;&gt;",$H$2:$H492,"&lt;&gt;Completed",$H$2:$H492,"&lt;&gt;Cancelled"),"")</f>
        <v/>
      </c>
      <c r="Q492" s="78" t="str">
        <f>IFERROR(INDEX($B$2:$B$1500,MATCH(ROWS($Q$2:Q492),$P$2:$P$1500,0)),"")</f>
        <v/>
      </c>
    </row>
    <row r="493" spans="1:17" ht="15" customHeight="1" x14ac:dyDescent="0.25">
      <c r="A493" s="77"/>
      <c r="B493" s="174" t="str">
        <f t="shared" si="21"/>
        <v/>
      </c>
      <c r="C493" s="79"/>
      <c r="D493" s="80"/>
      <c r="E493" s="79"/>
      <c r="F493" s="81"/>
      <c r="G493" s="77"/>
      <c r="H493" s="174" t="str">
        <f>IF($B493="","",IF(N($I493)&gt;=100,"Completed",IF(COUNTIF('Work report'!$V$2:$V$1500,$B493)=0,"Not started",IF(OR(LEFT(UPPER(TRIM($K493)),8)="BLOCKED:",LEFT(UPPER(TRIM($K493)),8)="WAITING:"),"Blocked",IF(N($I493)&gt;0,"In progress","Not started")))))</f>
        <v/>
      </c>
      <c r="I493" s="175" t="str">
        <f t="array" ref="I493">IF($B493="","",IFERROR(LOOKUP(2,1/('Work report'!$V$2:$V$1500=$B493),'Work report'!$J$2:$J$1500)*100,0))</f>
        <v/>
      </c>
      <c r="J493" s="176" t="str">
        <f t="array" ref="J493">IF($B493="","",IFERROR(LOOKUP(2,1/('Work report'!$V$2:$V$1500=$B493),'Work report'!$A$2:$A$1500),""))</f>
        <v/>
      </c>
      <c r="K493" s="177" t="str">
        <f t="array" ref="K493">IF($B493="","",IFERROR(LOOKUP(2,1/('Work report'!$V$2:$V$1500=$B493),'Work report'!$P$2:$P$1500),""))</f>
        <v/>
      </c>
      <c r="L493" s="178" t="str">
        <f>IF($B493="","",SUMIFS('Work report'!$G$2:$G$1500,'Work report'!$V$2:$V$1500,$B493))</f>
        <v/>
      </c>
      <c r="M493" s="176" t="str">
        <f t="shared" si="22"/>
        <v/>
      </c>
      <c r="N493" s="174" t="str">
        <f t="shared" ca="1" si="23"/>
        <v/>
      </c>
      <c r="O493" s="78">
        <v>492</v>
      </c>
      <c r="P493" s="78" t="str">
        <f>IF(AND($B493&lt;&gt;"",$H493&lt;&gt;"Completed",$H493&lt;&gt;"Cancelled"),COUNTIFS($B$2:$B493,"&lt;&gt;",$H$2:$H493,"&lt;&gt;Completed",$H$2:$H493,"&lt;&gt;Cancelled"),"")</f>
        <v/>
      </c>
      <c r="Q493" s="78" t="str">
        <f>IFERROR(INDEX($B$2:$B$1500,MATCH(ROWS($Q$2:Q493),$P$2:$P$1500,0)),"")</f>
        <v/>
      </c>
    </row>
    <row r="494" spans="1:17" ht="15" customHeight="1" x14ac:dyDescent="0.25">
      <c r="A494" s="77"/>
      <c r="B494" s="174" t="str">
        <f t="shared" si="21"/>
        <v/>
      </c>
      <c r="C494" s="79"/>
      <c r="D494" s="80"/>
      <c r="E494" s="79"/>
      <c r="F494" s="81"/>
      <c r="G494" s="77"/>
      <c r="H494" s="174" t="str">
        <f>IF($B494="","",IF(N($I494)&gt;=100,"Completed",IF(COUNTIF('Work report'!$V$2:$V$1500,$B494)=0,"Not started",IF(OR(LEFT(UPPER(TRIM($K494)),8)="BLOCKED:",LEFT(UPPER(TRIM($K494)),8)="WAITING:"),"Blocked",IF(N($I494)&gt;0,"In progress","Not started")))))</f>
        <v/>
      </c>
      <c r="I494" s="175" t="str">
        <f t="array" ref="I494">IF($B494="","",IFERROR(LOOKUP(2,1/('Work report'!$V$2:$V$1500=$B494),'Work report'!$J$2:$J$1500)*100,0))</f>
        <v/>
      </c>
      <c r="J494" s="176" t="str">
        <f t="array" ref="J494">IF($B494="","",IFERROR(LOOKUP(2,1/('Work report'!$V$2:$V$1500=$B494),'Work report'!$A$2:$A$1500),""))</f>
        <v/>
      </c>
      <c r="K494" s="177" t="str">
        <f t="array" ref="K494">IF($B494="","",IFERROR(LOOKUP(2,1/('Work report'!$V$2:$V$1500=$B494),'Work report'!$P$2:$P$1500),""))</f>
        <v/>
      </c>
      <c r="L494" s="178" t="str">
        <f>IF($B494="","",SUMIFS('Work report'!$G$2:$G$1500,'Work report'!$V$2:$V$1500,$B494))</f>
        <v/>
      </c>
      <c r="M494" s="176" t="str">
        <f t="shared" si="22"/>
        <v/>
      </c>
      <c r="N494" s="174" t="str">
        <f t="shared" ca="1" si="23"/>
        <v/>
      </c>
      <c r="O494" s="78">
        <v>493</v>
      </c>
      <c r="P494" s="78" t="str">
        <f>IF(AND($B494&lt;&gt;"",$H494&lt;&gt;"Completed",$H494&lt;&gt;"Cancelled"),COUNTIFS($B$2:$B494,"&lt;&gt;",$H$2:$H494,"&lt;&gt;Completed",$H$2:$H494,"&lt;&gt;Cancelled"),"")</f>
        <v/>
      </c>
      <c r="Q494" s="78" t="str">
        <f>IFERROR(INDEX($B$2:$B$1500,MATCH(ROWS($Q$2:Q494),$P$2:$P$1500,0)),"")</f>
        <v/>
      </c>
    </row>
    <row r="495" spans="1:17" ht="15" customHeight="1" x14ac:dyDescent="0.25">
      <c r="A495" s="77"/>
      <c r="B495" s="174" t="str">
        <f t="shared" si="21"/>
        <v/>
      </c>
      <c r="C495" s="79"/>
      <c r="D495" s="80"/>
      <c r="E495" s="79"/>
      <c r="F495" s="81"/>
      <c r="G495" s="77"/>
      <c r="H495" s="174" t="str">
        <f>IF($B495="","",IF(N($I495)&gt;=100,"Completed",IF(COUNTIF('Work report'!$V$2:$V$1500,$B495)=0,"Not started",IF(OR(LEFT(UPPER(TRIM($K495)),8)="BLOCKED:",LEFT(UPPER(TRIM($K495)),8)="WAITING:"),"Blocked",IF(N($I495)&gt;0,"In progress","Not started")))))</f>
        <v/>
      </c>
      <c r="I495" s="175" t="str">
        <f t="array" ref="I495">IF($B495="","",IFERROR(LOOKUP(2,1/('Work report'!$V$2:$V$1500=$B495),'Work report'!$J$2:$J$1500)*100,0))</f>
        <v/>
      </c>
      <c r="J495" s="176" t="str">
        <f t="array" ref="J495">IF($B495="","",IFERROR(LOOKUP(2,1/('Work report'!$V$2:$V$1500=$B495),'Work report'!$A$2:$A$1500),""))</f>
        <v/>
      </c>
      <c r="K495" s="177" t="str">
        <f t="array" ref="K495">IF($B495="","",IFERROR(LOOKUP(2,1/('Work report'!$V$2:$V$1500=$B495),'Work report'!$P$2:$P$1500),""))</f>
        <v/>
      </c>
      <c r="L495" s="178" t="str">
        <f>IF($B495="","",SUMIFS('Work report'!$G$2:$G$1500,'Work report'!$V$2:$V$1500,$B495))</f>
        <v/>
      </c>
      <c r="M495" s="176" t="str">
        <f t="shared" si="22"/>
        <v/>
      </c>
      <c r="N495" s="174" t="str">
        <f t="shared" ca="1" si="23"/>
        <v/>
      </c>
      <c r="O495" s="78">
        <v>494</v>
      </c>
      <c r="P495" s="78" t="str">
        <f>IF(AND($B495&lt;&gt;"",$H495&lt;&gt;"Completed",$H495&lt;&gt;"Cancelled"),COUNTIFS($B$2:$B495,"&lt;&gt;",$H$2:$H495,"&lt;&gt;Completed",$H$2:$H495,"&lt;&gt;Cancelled"),"")</f>
        <v/>
      </c>
      <c r="Q495" s="78" t="str">
        <f>IFERROR(INDEX($B$2:$B$1500,MATCH(ROWS($Q$2:Q495),$P$2:$P$1500,0)),"")</f>
        <v/>
      </c>
    </row>
    <row r="496" spans="1:17" ht="15" customHeight="1" x14ac:dyDescent="0.25">
      <c r="A496" s="77"/>
      <c r="B496" s="174" t="str">
        <f t="shared" si="21"/>
        <v/>
      </c>
      <c r="C496" s="79"/>
      <c r="D496" s="80"/>
      <c r="E496" s="79"/>
      <c r="F496" s="81"/>
      <c r="G496" s="77"/>
      <c r="H496" s="174" t="str">
        <f>IF($B496="","",IF(N($I496)&gt;=100,"Completed",IF(COUNTIF('Work report'!$V$2:$V$1500,$B496)=0,"Not started",IF(OR(LEFT(UPPER(TRIM($K496)),8)="BLOCKED:",LEFT(UPPER(TRIM($K496)),8)="WAITING:"),"Blocked",IF(N($I496)&gt;0,"In progress","Not started")))))</f>
        <v/>
      </c>
      <c r="I496" s="175" t="str">
        <f t="array" ref="I496">IF($B496="","",IFERROR(LOOKUP(2,1/('Work report'!$V$2:$V$1500=$B496),'Work report'!$J$2:$J$1500)*100,0))</f>
        <v/>
      </c>
      <c r="J496" s="176" t="str">
        <f t="array" ref="J496">IF($B496="","",IFERROR(LOOKUP(2,1/('Work report'!$V$2:$V$1500=$B496),'Work report'!$A$2:$A$1500),""))</f>
        <v/>
      </c>
      <c r="K496" s="177" t="str">
        <f t="array" ref="K496">IF($B496="","",IFERROR(LOOKUP(2,1/('Work report'!$V$2:$V$1500=$B496),'Work report'!$P$2:$P$1500),""))</f>
        <v/>
      </c>
      <c r="L496" s="178" t="str">
        <f>IF($B496="","",SUMIFS('Work report'!$G$2:$G$1500,'Work report'!$V$2:$V$1500,$B496))</f>
        <v/>
      </c>
      <c r="M496" s="176" t="str">
        <f t="shared" si="22"/>
        <v/>
      </c>
      <c r="N496" s="174" t="str">
        <f t="shared" ca="1" si="23"/>
        <v/>
      </c>
      <c r="O496" s="78">
        <v>495</v>
      </c>
      <c r="P496" s="78" t="str">
        <f>IF(AND($B496&lt;&gt;"",$H496&lt;&gt;"Completed",$H496&lt;&gt;"Cancelled"),COUNTIFS($B$2:$B496,"&lt;&gt;",$H$2:$H496,"&lt;&gt;Completed",$H$2:$H496,"&lt;&gt;Cancelled"),"")</f>
        <v/>
      </c>
      <c r="Q496" s="78" t="str">
        <f>IFERROR(INDEX($B$2:$B$1500,MATCH(ROWS($Q$2:Q496),$P$2:$P$1500,0)),"")</f>
        <v/>
      </c>
    </row>
    <row r="497" spans="1:17" ht="15" customHeight="1" x14ac:dyDescent="0.25">
      <c r="A497" s="77"/>
      <c r="B497" s="174" t="str">
        <f t="shared" si="21"/>
        <v/>
      </c>
      <c r="C497" s="79"/>
      <c r="D497" s="80"/>
      <c r="E497" s="79"/>
      <c r="F497" s="81"/>
      <c r="G497" s="77"/>
      <c r="H497" s="174" t="str">
        <f>IF($B497="","",IF(N($I497)&gt;=100,"Completed",IF(COUNTIF('Work report'!$V$2:$V$1500,$B497)=0,"Not started",IF(OR(LEFT(UPPER(TRIM($K497)),8)="BLOCKED:",LEFT(UPPER(TRIM($K497)),8)="WAITING:"),"Blocked",IF(N($I497)&gt;0,"In progress","Not started")))))</f>
        <v/>
      </c>
      <c r="I497" s="175" t="str">
        <f t="array" ref="I497">IF($B497="","",IFERROR(LOOKUP(2,1/('Work report'!$V$2:$V$1500=$B497),'Work report'!$J$2:$J$1500)*100,0))</f>
        <v/>
      </c>
      <c r="J497" s="176" t="str">
        <f t="array" ref="J497">IF($B497="","",IFERROR(LOOKUP(2,1/('Work report'!$V$2:$V$1500=$B497),'Work report'!$A$2:$A$1500),""))</f>
        <v/>
      </c>
      <c r="K497" s="177" t="str">
        <f t="array" ref="K497">IF($B497="","",IFERROR(LOOKUP(2,1/('Work report'!$V$2:$V$1500=$B497),'Work report'!$P$2:$P$1500),""))</f>
        <v/>
      </c>
      <c r="L497" s="178" t="str">
        <f>IF($B497="","",SUMIFS('Work report'!$G$2:$G$1500,'Work report'!$V$2:$V$1500,$B497))</f>
        <v/>
      </c>
      <c r="M497" s="176" t="str">
        <f t="shared" si="22"/>
        <v/>
      </c>
      <c r="N497" s="174" t="str">
        <f t="shared" ca="1" si="23"/>
        <v/>
      </c>
      <c r="O497" s="78">
        <v>496</v>
      </c>
      <c r="P497" s="78" t="str">
        <f>IF(AND($B497&lt;&gt;"",$H497&lt;&gt;"Completed",$H497&lt;&gt;"Cancelled"),COUNTIFS($B$2:$B497,"&lt;&gt;",$H$2:$H497,"&lt;&gt;Completed",$H$2:$H497,"&lt;&gt;Cancelled"),"")</f>
        <v/>
      </c>
      <c r="Q497" s="78" t="str">
        <f>IFERROR(INDEX($B$2:$B$1500,MATCH(ROWS($Q$2:Q497),$P$2:$P$1500,0)),"")</f>
        <v/>
      </c>
    </row>
    <row r="498" spans="1:17" ht="15" customHeight="1" x14ac:dyDescent="0.25">
      <c r="A498" s="77"/>
      <c r="B498" s="174" t="str">
        <f t="shared" si="21"/>
        <v/>
      </c>
      <c r="C498" s="79"/>
      <c r="D498" s="80"/>
      <c r="E498" s="79"/>
      <c r="F498" s="81"/>
      <c r="G498" s="77"/>
      <c r="H498" s="174" t="str">
        <f>IF($B498="","",IF(N($I498)&gt;=100,"Completed",IF(COUNTIF('Work report'!$V$2:$V$1500,$B498)=0,"Not started",IF(OR(LEFT(UPPER(TRIM($K498)),8)="BLOCKED:",LEFT(UPPER(TRIM($K498)),8)="WAITING:"),"Blocked",IF(N($I498)&gt;0,"In progress","Not started")))))</f>
        <v/>
      </c>
      <c r="I498" s="175" t="str">
        <f t="array" ref="I498">IF($B498="","",IFERROR(LOOKUP(2,1/('Work report'!$V$2:$V$1500=$B498),'Work report'!$J$2:$J$1500)*100,0))</f>
        <v/>
      </c>
      <c r="J498" s="176" t="str">
        <f t="array" ref="J498">IF($B498="","",IFERROR(LOOKUP(2,1/('Work report'!$V$2:$V$1500=$B498),'Work report'!$A$2:$A$1500),""))</f>
        <v/>
      </c>
      <c r="K498" s="177" t="str">
        <f t="array" ref="K498">IF($B498="","",IFERROR(LOOKUP(2,1/('Work report'!$V$2:$V$1500=$B498),'Work report'!$P$2:$P$1500),""))</f>
        <v/>
      </c>
      <c r="L498" s="178" t="str">
        <f>IF($B498="","",SUMIFS('Work report'!$G$2:$G$1500,'Work report'!$V$2:$V$1500,$B498))</f>
        <v/>
      </c>
      <c r="M498" s="176" t="str">
        <f t="shared" si="22"/>
        <v/>
      </c>
      <c r="N498" s="174" t="str">
        <f t="shared" ca="1" si="23"/>
        <v/>
      </c>
      <c r="O498" s="78">
        <v>497</v>
      </c>
      <c r="P498" s="78" t="str">
        <f>IF(AND($B498&lt;&gt;"",$H498&lt;&gt;"Completed",$H498&lt;&gt;"Cancelled"),COUNTIFS($B$2:$B498,"&lt;&gt;",$H$2:$H498,"&lt;&gt;Completed",$H$2:$H498,"&lt;&gt;Cancelled"),"")</f>
        <v/>
      </c>
      <c r="Q498" s="78" t="str">
        <f>IFERROR(INDEX($B$2:$B$1500,MATCH(ROWS($Q$2:Q498),$P$2:$P$1500,0)),"")</f>
        <v/>
      </c>
    </row>
    <row r="499" spans="1:17" ht="15" customHeight="1" x14ac:dyDescent="0.25">
      <c r="A499" s="77"/>
      <c r="B499" s="174" t="str">
        <f t="shared" si="21"/>
        <v/>
      </c>
      <c r="C499" s="79"/>
      <c r="D499" s="80"/>
      <c r="E499" s="79"/>
      <c r="F499" s="81"/>
      <c r="G499" s="77"/>
      <c r="H499" s="174" t="str">
        <f>IF($B499="","",IF(N($I499)&gt;=100,"Completed",IF(COUNTIF('Work report'!$V$2:$V$1500,$B499)=0,"Not started",IF(OR(LEFT(UPPER(TRIM($K499)),8)="BLOCKED:",LEFT(UPPER(TRIM($K499)),8)="WAITING:"),"Blocked",IF(N($I499)&gt;0,"In progress","Not started")))))</f>
        <v/>
      </c>
      <c r="I499" s="175" t="str">
        <f t="array" ref="I499">IF($B499="","",IFERROR(LOOKUP(2,1/('Work report'!$V$2:$V$1500=$B499),'Work report'!$J$2:$J$1500)*100,0))</f>
        <v/>
      </c>
      <c r="J499" s="176" t="str">
        <f t="array" ref="J499">IF($B499="","",IFERROR(LOOKUP(2,1/('Work report'!$V$2:$V$1500=$B499),'Work report'!$A$2:$A$1500),""))</f>
        <v/>
      </c>
      <c r="K499" s="177" t="str">
        <f t="array" ref="K499">IF($B499="","",IFERROR(LOOKUP(2,1/('Work report'!$V$2:$V$1500=$B499),'Work report'!$P$2:$P$1500),""))</f>
        <v/>
      </c>
      <c r="L499" s="178" t="str">
        <f>IF($B499="","",SUMIFS('Work report'!$G$2:$G$1500,'Work report'!$V$2:$V$1500,$B499))</f>
        <v/>
      </c>
      <c r="M499" s="176" t="str">
        <f t="shared" si="22"/>
        <v/>
      </c>
      <c r="N499" s="174" t="str">
        <f t="shared" ca="1" si="23"/>
        <v/>
      </c>
      <c r="O499" s="78">
        <v>498</v>
      </c>
      <c r="P499" s="78" t="str">
        <f>IF(AND($B499&lt;&gt;"",$H499&lt;&gt;"Completed",$H499&lt;&gt;"Cancelled"),COUNTIFS($B$2:$B499,"&lt;&gt;",$H$2:$H499,"&lt;&gt;Completed",$H$2:$H499,"&lt;&gt;Cancelled"),"")</f>
        <v/>
      </c>
      <c r="Q499" s="78" t="str">
        <f>IFERROR(INDEX($B$2:$B$1500,MATCH(ROWS($Q$2:Q499),$P$2:$P$1500,0)),"")</f>
        <v/>
      </c>
    </row>
    <row r="500" spans="1:17" ht="15" customHeight="1" x14ac:dyDescent="0.25">
      <c r="A500" s="77"/>
      <c r="B500" s="174" t="str">
        <f t="shared" si="21"/>
        <v/>
      </c>
      <c r="C500" s="79"/>
      <c r="D500" s="80"/>
      <c r="E500" s="79"/>
      <c r="F500" s="81"/>
      <c r="G500" s="77"/>
      <c r="H500" s="174" t="str">
        <f>IF($B500="","",IF(N($I500)&gt;=100,"Completed",IF(COUNTIF('Work report'!$V$2:$V$1500,$B500)=0,"Not started",IF(OR(LEFT(UPPER(TRIM($K500)),8)="BLOCKED:",LEFT(UPPER(TRIM($K500)),8)="WAITING:"),"Blocked",IF(N($I500)&gt;0,"In progress","Not started")))))</f>
        <v/>
      </c>
      <c r="I500" s="175" t="str">
        <f t="array" ref="I500">IF($B500="","",IFERROR(LOOKUP(2,1/('Work report'!$V$2:$V$1500=$B500),'Work report'!$J$2:$J$1500)*100,0))</f>
        <v/>
      </c>
      <c r="J500" s="176" t="str">
        <f t="array" ref="J500">IF($B500="","",IFERROR(LOOKUP(2,1/('Work report'!$V$2:$V$1500=$B500),'Work report'!$A$2:$A$1500),""))</f>
        <v/>
      </c>
      <c r="K500" s="177" t="str">
        <f t="array" ref="K500">IF($B500="","",IFERROR(LOOKUP(2,1/('Work report'!$V$2:$V$1500=$B500),'Work report'!$P$2:$P$1500),""))</f>
        <v/>
      </c>
      <c r="L500" s="178" t="str">
        <f>IF($B500="","",SUMIFS('Work report'!$G$2:$G$1500,'Work report'!$V$2:$V$1500,$B500))</f>
        <v/>
      </c>
      <c r="M500" s="176" t="str">
        <f t="shared" si="22"/>
        <v/>
      </c>
      <c r="N500" s="174" t="str">
        <f t="shared" ca="1" si="23"/>
        <v/>
      </c>
      <c r="O500" s="78">
        <v>499</v>
      </c>
      <c r="P500" s="78" t="str">
        <f>IF(AND($B500&lt;&gt;"",$H500&lt;&gt;"Completed",$H500&lt;&gt;"Cancelled"),COUNTIFS($B$2:$B500,"&lt;&gt;",$H$2:$H500,"&lt;&gt;Completed",$H$2:$H500,"&lt;&gt;Cancelled"),"")</f>
        <v/>
      </c>
      <c r="Q500" s="78" t="str">
        <f>IFERROR(INDEX($B$2:$B$1500,MATCH(ROWS($Q$2:Q500),$P$2:$P$1500,0)),"")</f>
        <v/>
      </c>
    </row>
    <row r="501" spans="1:17" ht="15" customHeight="1" x14ac:dyDescent="0.25">
      <c r="A501" s="77"/>
      <c r="B501" s="174" t="str">
        <f t="shared" si="21"/>
        <v/>
      </c>
      <c r="C501" s="79"/>
      <c r="D501" s="80"/>
      <c r="E501" s="79"/>
      <c r="F501" s="81"/>
      <c r="G501" s="77"/>
      <c r="H501" s="174" t="str">
        <f>IF($B501="","",IF(N($I501)&gt;=100,"Completed",IF(COUNTIF('Work report'!$V$2:$V$1500,$B501)=0,"Not started",IF(OR(LEFT(UPPER(TRIM($K501)),8)="BLOCKED:",LEFT(UPPER(TRIM($K501)),8)="WAITING:"),"Blocked",IF(N($I501)&gt;0,"In progress","Not started")))))</f>
        <v/>
      </c>
      <c r="I501" s="175" t="str">
        <f t="array" ref="I501">IF($B501="","",IFERROR(LOOKUP(2,1/('Work report'!$V$2:$V$1500=$B501),'Work report'!$J$2:$J$1500)*100,0))</f>
        <v/>
      </c>
      <c r="J501" s="176" t="str">
        <f t="array" ref="J501">IF($B501="","",IFERROR(LOOKUP(2,1/('Work report'!$V$2:$V$1500=$B501),'Work report'!$A$2:$A$1500),""))</f>
        <v/>
      </c>
      <c r="K501" s="177" t="str">
        <f t="array" ref="K501">IF($B501="","",IFERROR(LOOKUP(2,1/('Work report'!$V$2:$V$1500=$B501),'Work report'!$P$2:$P$1500),""))</f>
        <v/>
      </c>
      <c r="L501" s="178" t="str">
        <f>IF($B501="","",SUMIFS('Work report'!$G$2:$G$1500,'Work report'!$V$2:$V$1500,$B501))</f>
        <v/>
      </c>
      <c r="M501" s="176" t="str">
        <f t="shared" si="22"/>
        <v/>
      </c>
      <c r="N501" s="174" t="str">
        <f t="shared" ca="1" si="23"/>
        <v/>
      </c>
      <c r="O501" s="78">
        <v>500</v>
      </c>
      <c r="P501" s="78" t="str">
        <f>IF(AND($B501&lt;&gt;"",$H501&lt;&gt;"Completed",$H501&lt;&gt;"Cancelled"),COUNTIFS($B$2:$B501,"&lt;&gt;",$H$2:$H501,"&lt;&gt;Completed",$H$2:$H501,"&lt;&gt;Cancelled"),"")</f>
        <v/>
      </c>
      <c r="Q501" s="78" t="str">
        <f>IFERROR(INDEX($B$2:$B$1500,MATCH(ROWS($Q$2:Q501),$P$2:$P$1500,0)),"")</f>
        <v/>
      </c>
    </row>
    <row r="502" spans="1:17" ht="15" customHeight="1" x14ac:dyDescent="0.25">
      <c r="A502" s="77"/>
      <c r="B502" s="174" t="str">
        <f t="shared" si="21"/>
        <v/>
      </c>
      <c r="C502" s="79"/>
      <c r="D502" s="80"/>
      <c r="E502" s="79"/>
      <c r="F502" s="81"/>
      <c r="G502" s="77"/>
      <c r="H502" s="174" t="str">
        <f>IF($B502="","",IF(N($I502)&gt;=100,"Completed",IF(COUNTIF('Work report'!$V$2:$V$1500,$B502)=0,"Not started",IF(OR(LEFT(UPPER(TRIM($K502)),8)="BLOCKED:",LEFT(UPPER(TRIM($K502)),8)="WAITING:"),"Blocked",IF(N($I502)&gt;0,"In progress","Not started")))))</f>
        <v/>
      </c>
      <c r="I502" s="175" t="str">
        <f t="array" ref="I502">IF($B502="","",IFERROR(LOOKUP(2,1/('Work report'!$V$2:$V$1500=$B502),'Work report'!$J$2:$J$1500)*100,0))</f>
        <v/>
      </c>
      <c r="J502" s="176" t="str">
        <f t="array" ref="J502">IF($B502="","",IFERROR(LOOKUP(2,1/('Work report'!$V$2:$V$1500=$B502),'Work report'!$A$2:$A$1500),""))</f>
        <v/>
      </c>
      <c r="K502" s="177" t="str">
        <f t="array" ref="K502">IF($B502="","",IFERROR(LOOKUP(2,1/('Work report'!$V$2:$V$1500=$B502),'Work report'!$P$2:$P$1500),""))</f>
        <v/>
      </c>
      <c r="L502" s="178" t="str">
        <f>IF($B502="","",SUMIFS('Work report'!$G$2:$G$1500,'Work report'!$V$2:$V$1500,$B502))</f>
        <v/>
      </c>
      <c r="M502" s="176" t="str">
        <f t="shared" si="22"/>
        <v/>
      </c>
      <c r="N502" s="174" t="str">
        <f t="shared" ca="1" si="23"/>
        <v/>
      </c>
      <c r="O502" s="78">
        <v>501</v>
      </c>
      <c r="P502" s="78" t="str">
        <f>IF(AND($B502&lt;&gt;"",$H502&lt;&gt;"Completed",$H502&lt;&gt;"Cancelled"),COUNTIFS($B$2:$B502,"&lt;&gt;",$H$2:$H502,"&lt;&gt;Completed",$H$2:$H502,"&lt;&gt;Cancelled"),"")</f>
        <v/>
      </c>
      <c r="Q502" s="78" t="str">
        <f>IFERROR(INDEX($B$2:$B$1500,MATCH(ROWS($Q$2:Q502),$P$2:$P$1500,0)),"")</f>
        <v/>
      </c>
    </row>
    <row r="503" spans="1:17" ht="15" customHeight="1" x14ac:dyDescent="0.25">
      <c r="A503" s="77"/>
      <c r="B503" s="174" t="str">
        <f t="shared" si="21"/>
        <v/>
      </c>
      <c r="C503" s="79"/>
      <c r="D503" s="80"/>
      <c r="E503" s="79"/>
      <c r="F503" s="81"/>
      <c r="G503" s="77"/>
      <c r="H503" s="174" t="str">
        <f>IF($B503="","",IF(N($I503)&gt;=100,"Completed",IF(COUNTIF('Work report'!$V$2:$V$1500,$B503)=0,"Not started",IF(OR(LEFT(UPPER(TRIM($K503)),8)="BLOCKED:",LEFT(UPPER(TRIM($K503)),8)="WAITING:"),"Blocked",IF(N($I503)&gt;0,"In progress","Not started")))))</f>
        <v/>
      </c>
      <c r="I503" s="175" t="str">
        <f t="array" ref="I503">IF($B503="","",IFERROR(LOOKUP(2,1/('Work report'!$V$2:$V$1500=$B503),'Work report'!$J$2:$J$1500)*100,0))</f>
        <v/>
      </c>
      <c r="J503" s="176" t="str">
        <f t="array" ref="J503">IF($B503="","",IFERROR(LOOKUP(2,1/('Work report'!$V$2:$V$1500=$B503),'Work report'!$A$2:$A$1500),""))</f>
        <v/>
      </c>
      <c r="K503" s="177" t="str">
        <f t="array" ref="K503">IF($B503="","",IFERROR(LOOKUP(2,1/('Work report'!$V$2:$V$1500=$B503),'Work report'!$P$2:$P$1500),""))</f>
        <v/>
      </c>
      <c r="L503" s="178" t="str">
        <f>IF($B503="","",SUMIFS('Work report'!$G$2:$G$1500,'Work report'!$V$2:$V$1500,$B503))</f>
        <v/>
      </c>
      <c r="M503" s="176" t="str">
        <f t="shared" si="22"/>
        <v/>
      </c>
      <c r="N503" s="174" t="str">
        <f t="shared" ca="1" si="23"/>
        <v/>
      </c>
      <c r="O503" s="78">
        <v>502</v>
      </c>
      <c r="P503" s="78" t="str">
        <f>IF(AND($B503&lt;&gt;"",$H503&lt;&gt;"Completed",$H503&lt;&gt;"Cancelled"),COUNTIFS($B$2:$B503,"&lt;&gt;",$H$2:$H503,"&lt;&gt;Completed",$H$2:$H503,"&lt;&gt;Cancelled"),"")</f>
        <v/>
      </c>
      <c r="Q503" s="78" t="str">
        <f>IFERROR(INDEX($B$2:$B$1500,MATCH(ROWS($Q$2:Q503),$P$2:$P$1500,0)),"")</f>
        <v/>
      </c>
    </row>
    <row r="504" spans="1:17" ht="15" customHeight="1" x14ac:dyDescent="0.25">
      <c r="A504" s="77"/>
      <c r="B504" s="174" t="str">
        <f t="shared" si="21"/>
        <v/>
      </c>
      <c r="C504" s="79"/>
      <c r="D504" s="80"/>
      <c r="E504" s="79"/>
      <c r="F504" s="81"/>
      <c r="G504" s="77"/>
      <c r="H504" s="174" t="str">
        <f>IF($B504="","",IF(N($I504)&gt;=100,"Completed",IF(COUNTIF('Work report'!$V$2:$V$1500,$B504)=0,"Not started",IF(OR(LEFT(UPPER(TRIM($K504)),8)="BLOCKED:",LEFT(UPPER(TRIM($K504)),8)="WAITING:"),"Blocked",IF(N($I504)&gt;0,"In progress","Not started")))))</f>
        <v/>
      </c>
      <c r="I504" s="175" t="str">
        <f t="array" ref="I504">IF($B504="","",IFERROR(LOOKUP(2,1/('Work report'!$V$2:$V$1500=$B504),'Work report'!$J$2:$J$1500)*100,0))</f>
        <v/>
      </c>
      <c r="J504" s="176" t="str">
        <f t="array" ref="J504">IF($B504="","",IFERROR(LOOKUP(2,1/('Work report'!$V$2:$V$1500=$B504),'Work report'!$A$2:$A$1500),""))</f>
        <v/>
      </c>
      <c r="K504" s="177" t="str">
        <f t="array" ref="K504">IF($B504="","",IFERROR(LOOKUP(2,1/('Work report'!$V$2:$V$1500=$B504),'Work report'!$P$2:$P$1500),""))</f>
        <v/>
      </c>
      <c r="L504" s="178" t="str">
        <f>IF($B504="","",SUMIFS('Work report'!$G$2:$G$1500,'Work report'!$V$2:$V$1500,$B504))</f>
        <v/>
      </c>
      <c r="M504" s="176" t="str">
        <f t="shared" si="22"/>
        <v/>
      </c>
      <c r="N504" s="174" t="str">
        <f t="shared" ca="1" si="23"/>
        <v/>
      </c>
      <c r="O504" s="78">
        <v>503</v>
      </c>
      <c r="P504" s="78" t="str">
        <f>IF(AND($B504&lt;&gt;"",$H504&lt;&gt;"Completed",$H504&lt;&gt;"Cancelled"),COUNTIFS($B$2:$B504,"&lt;&gt;",$H$2:$H504,"&lt;&gt;Completed",$H$2:$H504,"&lt;&gt;Cancelled"),"")</f>
        <v/>
      </c>
      <c r="Q504" s="78" t="str">
        <f>IFERROR(INDEX($B$2:$B$1500,MATCH(ROWS($Q$2:Q504),$P$2:$P$1500,0)),"")</f>
        <v/>
      </c>
    </row>
    <row r="505" spans="1:17" ht="15" customHeight="1" x14ac:dyDescent="0.25">
      <c r="A505" s="77"/>
      <c r="B505" s="174" t="str">
        <f t="shared" si="21"/>
        <v/>
      </c>
      <c r="C505" s="79"/>
      <c r="D505" s="80"/>
      <c r="E505" s="79"/>
      <c r="F505" s="81"/>
      <c r="G505" s="77"/>
      <c r="H505" s="174" t="str">
        <f>IF($B505="","",IF(N($I505)&gt;=100,"Completed",IF(COUNTIF('Work report'!$V$2:$V$1500,$B505)=0,"Not started",IF(OR(LEFT(UPPER(TRIM($K505)),8)="BLOCKED:",LEFT(UPPER(TRIM($K505)),8)="WAITING:"),"Blocked",IF(N($I505)&gt;0,"In progress","Not started")))))</f>
        <v/>
      </c>
      <c r="I505" s="175" t="str">
        <f t="array" ref="I505">IF($B505="","",IFERROR(LOOKUP(2,1/('Work report'!$V$2:$V$1500=$B505),'Work report'!$J$2:$J$1500)*100,0))</f>
        <v/>
      </c>
      <c r="J505" s="176" t="str">
        <f t="array" ref="J505">IF($B505="","",IFERROR(LOOKUP(2,1/('Work report'!$V$2:$V$1500=$B505),'Work report'!$A$2:$A$1500),""))</f>
        <v/>
      </c>
      <c r="K505" s="177" t="str">
        <f t="array" ref="K505">IF($B505="","",IFERROR(LOOKUP(2,1/('Work report'!$V$2:$V$1500=$B505),'Work report'!$P$2:$P$1500),""))</f>
        <v/>
      </c>
      <c r="L505" s="178" t="str">
        <f>IF($B505="","",SUMIFS('Work report'!$G$2:$G$1500,'Work report'!$V$2:$V$1500,$B505))</f>
        <v/>
      </c>
      <c r="M505" s="176" t="str">
        <f t="shared" si="22"/>
        <v/>
      </c>
      <c r="N505" s="174" t="str">
        <f t="shared" ca="1" si="23"/>
        <v/>
      </c>
      <c r="O505" s="78">
        <v>504</v>
      </c>
      <c r="P505" s="78" t="str">
        <f>IF(AND($B505&lt;&gt;"",$H505&lt;&gt;"Completed",$H505&lt;&gt;"Cancelled"),COUNTIFS($B$2:$B505,"&lt;&gt;",$H$2:$H505,"&lt;&gt;Completed",$H$2:$H505,"&lt;&gt;Cancelled"),"")</f>
        <v/>
      </c>
      <c r="Q505" s="78" t="str">
        <f>IFERROR(INDEX($B$2:$B$1500,MATCH(ROWS($Q$2:Q505),$P$2:$P$1500,0)),"")</f>
        <v/>
      </c>
    </row>
    <row r="506" spans="1:17" ht="15" customHeight="1" x14ac:dyDescent="0.25">
      <c r="A506" s="77"/>
      <c r="B506" s="174" t="str">
        <f t="shared" si="21"/>
        <v/>
      </c>
      <c r="C506" s="79"/>
      <c r="D506" s="80"/>
      <c r="E506" s="79"/>
      <c r="F506" s="81"/>
      <c r="G506" s="77"/>
      <c r="H506" s="174" t="str">
        <f>IF($B506="","",IF(N($I506)&gt;=100,"Completed",IF(COUNTIF('Work report'!$V$2:$V$1500,$B506)=0,"Not started",IF(OR(LEFT(UPPER(TRIM($K506)),8)="BLOCKED:",LEFT(UPPER(TRIM($K506)),8)="WAITING:"),"Blocked",IF(N($I506)&gt;0,"In progress","Not started")))))</f>
        <v/>
      </c>
      <c r="I506" s="175" t="str">
        <f t="array" ref="I506">IF($B506="","",IFERROR(LOOKUP(2,1/('Work report'!$V$2:$V$1500=$B506),'Work report'!$J$2:$J$1500)*100,0))</f>
        <v/>
      </c>
      <c r="J506" s="176" t="str">
        <f t="array" ref="J506">IF($B506="","",IFERROR(LOOKUP(2,1/('Work report'!$V$2:$V$1500=$B506),'Work report'!$A$2:$A$1500),""))</f>
        <v/>
      </c>
      <c r="K506" s="177" t="str">
        <f t="array" ref="K506">IF($B506="","",IFERROR(LOOKUP(2,1/('Work report'!$V$2:$V$1500=$B506),'Work report'!$P$2:$P$1500),""))</f>
        <v/>
      </c>
      <c r="L506" s="178" t="str">
        <f>IF($B506="","",SUMIFS('Work report'!$G$2:$G$1500,'Work report'!$V$2:$V$1500,$B506))</f>
        <v/>
      </c>
      <c r="M506" s="176" t="str">
        <f t="shared" si="22"/>
        <v/>
      </c>
      <c r="N506" s="174" t="str">
        <f t="shared" ca="1" si="23"/>
        <v/>
      </c>
      <c r="O506" s="78">
        <v>505</v>
      </c>
      <c r="P506" s="78" t="str">
        <f>IF(AND($B506&lt;&gt;"",$H506&lt;&gt;"Completed",$H506&lt;&gt;"Cancelled"),COUNTIFS($B$2:$B506,"&lt;&gt;",$H$2:$H506,"&lt;&gt;Completed",$H$2:$H506,"&lt;&gt;Cancelled"),"")</f>
        <v/>
      </c>
      <c r="Q506" s="78" t="str">
        <f>IFERROR(INDEX($B$2:$B$1500,MATCH(ROWS($Q$2:Q506),$P$2:$P$1500,0)),"")</f>
        <v/>
      </c>
    </row>
    <row r="507" spans="1:17" ht="15" customHeight="1" x14ac:dyDescent="0.25">
      <c r="A507" s="77"/>
      <c r="B507" s="174" t="str">
        <f t="shared" si="21"/>
        <v/>
      </c>
      <c r="C507" s="79"/>
      <c r="D507" s="80"/>
      <c r="E507" s="79"/>
      <c r="F507" s="81"/>
      <c r="G507" s="77"/>
      <c r="H507" s="174" t="str">
        <f>IF($B507="","",IF(N($I507)&gt;=100,"Completed",IF(COUNTIF('Work report'!$V$2:$V$1500,$B507)=0,"Not started",IF(OR(LEFT(UPPER(TRIM($K507)),8)="BLOCKED:",LEFT(UPPER(TRIM($K507)),8)="WAITING:"),"Blocked",IF(N($I507)&gt;0,"In progress","Not started")))))</f>
        <v/>
      </c>
      <c r="I507" s="175" t="str">
        <f t="array" ref="I507">IF($B507="","",IFERROR(LOOKUP(2,1/('Work report'!$V$2:$V$1500=$B507),'Work report'!$J$2:$J$1500)*100,0))</f>
        <v/>
      </c>
      <c r="J507" s="176" t="str">
        <f t="array" ref="J507">IF($B507="","",IFERROR(LOOKUP(2,1/('Work report'!$V$2:$V$1500=$B507),'Work report'!$A$2:$A$1500),""))</f>
        <v/>
      </c>
      <c r="K507" s="177" t="str">
        <f t="array" ref="K507">IF($B507="","",IFERROR(LOOKUP(2,1/('Work report'!$V$2:$V$1500=$B507),'Work report'!$P$2:$P$1500),""))</f>
        <v/>
      </c>
      <c r="L507" s="178" t="str">
        <f>IF($B507="","",SUMIFS('Work report'!$G$2:$G$1500,'Work report'!$V$2:$V$1500,$B507))</f>
        <v/>
      </c>
      <c r="M507" s="176" t="str">
        <f t="shared" si="22"/>
        <v/>
      </c>
      <c r="N507" s="174" t="str">
        <f t="shared" ca="1" si="23"/>
        <v/>
      </c>
      <c r="O507" s="78">
        <v>506</v>
      </c>
      <c r="P507" s="78" t="str">
        <f>IF(AND($B507&lt;&gt;"",$H507&lt;&gt;"Completed",$H507&lt;&gt;"Cancelled"),COUNTIFS($B$2:$B507,"&lt;&gt;",$H$2:$H507,"&lt;&gt;Completed",$H$2:$H507,"&lt;&gt;Cancelled"),"")</f>
        <v/>
      </c>
      <c r="Q507" s="78" t="str">
        <f>IFERROR(INDEX($B$2:$B$1500,MATCH(ROWS($Q$2:Q507),$P$2:$P$1500,0)),"")</f>
        <v/>
      </c>
    </row>
    <row r="508" spans="1:17" ht="15" customHeight="1" x14ac:dyDescent="0.25">
      <c r="A508" s="77"/>
      <c r="B508" s="174" t="str">
        <f t="shared" si="21"/>
        <v/>
      </c>
      <c r="C508" s="79"/>
      <c r="D508" s="80"/>
      <c r="E508" s="79"/>
      <c r="F508" s="81"/>
      <c r="G508" s="77"/>
      <c r="H508" s="174" t="str">
        <f>IF($B508="","",IF(N($I508)&gt;=100,"Completed",IF(COUNTIF('Work report'!$V$2:$V$1500,$B508)=0,"Not started",IF(OR(LEFT(UPPER(TRIM($K508)),8)="BLOCKED:",LEFT(UPPER(TRIM($K508)),8)="WAITING:"),"Blocked",IF(N($I508)&gt;0,"In progress","Not started")))))</f>
        <v/>
      </c>
      <c r="I508" s="175" t="str">
        <f t="array" ref="I508">IF($B508="","",IFERROR(LOOKUP(2,1/('Work report'!$V$2:$V$1500=$B508),'Work report'!$J$2:$J$1500)*100,0))</f>
        <v/>
      </c>
      <c r="J508" s="176" t="str">
        <f t="array" ref="J508">IF($B508="","",IFERROR(LOOKUP(2,1/('Work report'!$V$2:$V$1500=$B508),'Work report'!$A$2:$A$1500),""))</f>
        <v/>
      </c>
      <c r="K508" s="177" t="str">
        <f t="array" ref="K508">IF($B508="","",IFERROR(LOOKUP(2,1/('Work report'!$V$2:$V$1500=$B508),'Work report'!$P$2:$P$1500),""))</f>
        <v/>
      </c>
      <c r="L508" s="178" t="str">
        <f>IF($B508="","",SUMIFS('Work report'!$G$2:$G$1500,'Work report'!$V$2:$V$1500,$B508))</f>
        <v/>
      </c>
      <c r="M508" s="176" t="str">
        <f t="shared" si="22"/>
        <v/>
      </c>
      <c r="N508" s="174" t="str">
        <f t="shared" ca="1" si="23"/>
        <v/>
      </c>
      <c r="O508" s="78">
        <v>507</v>
      </c>
      <c r="P508" s="78" t="str">
        <f>IF(AND($B508&lt;&gt;"",$H508&lt;&gt;"Completed",$H508&lt;&gt;"Cancelled"),COUNTIFS($B$2:$B508,"&lt;&gt;",$H$2:$H508,"&lt;&gt;Completed",$H$2:$H508,"&lt;&gt;Cancelled"),"")</f>
        <v/>
      </c>
      <c r="Q508" s="78" t="str">
        <f>IFERROR(INDEX($B$2:$B$1500,MATCH(ROWS($Q$2:Q508),$P$2:$P$1500,0)),"")</f>
        <v/>
      </c>
    </row>
    <row r="509" spans="1:17" ht="15" customHeight="1" x14ac:dyDescent="0.25">
      <c r="A509" s="77"/>
      <c r="B509" s="174" t="str">
        <f t="shared" si="21"/>
        <v/>
      </c>
      <c r="C509" s="79"/>
      <c r="D509" s="80"/>
      <c r="E509" s="79"/>
      <c r="F509" s="81"/>
      <c r="G509" s="77"/>
      <c r="H509" s="174" t="str">
        <f>IF($B509="","",IF(N($I509)&gt;=100,"Completed",IF(COUNTIF('Work report'!$V$2:$V$1500,$B509)=0,"Not started",IF(OR(LEFT(UPPER(TRIM($K509)),8)="BLOCKED:",LEFT(UPPER(TRIM($K509)),8)="WAITING:"),"Blocked",IF(N($I509)&gt;0,"In progress","Not started")))))</f>
        <v/>
      </c>
      <c r="I509" s="175" t="str">
        <f t="array" ref="I509">IF($B509="","",IFERROR(LOOKUP(2,1/('Work report'!$V$2:$V$1500=$B509),'Work report'!$J$2:$J$1500)*100,0))</f>
        <v/>
      </c>
      <c r="J509" s="176" t="str">
        <f t="array" ref="J509">IF($B509="","",IFERROR(LOOKUP(2,1/('Work report'!$V$2:$V$1500=$B509),'Work report'!$A$2:$A$1500),""))</f>
        <v/>
      </c>
      <c r="K509" s="177" t="str">
        <f t="array" ref="K509">IF($B509="","",IFERROR(LOOKUP(2,1/('Work report'!$V$2:$V$1500=$B509),'Work report'!$P$2:$P$1500),""))</f>
        <v/>
      </c>
      <c r="L509" s="178" t="str">
        <f>IF($B509="","",SUMIFS('Work report'!$G$2:$G$1500,'Work report'!$V$2:$V$1500,$B509))</f>
        <v/>
      </c>
      <c r="M509" s="176" t="str">
        <f t="shared" si="22"/>
        <v/>
      </c>
      <c r="N509" s="174" t="str">
        <f t="shared" ca="1" si="23"/>
        <v/>
      </c>
      <c r="O509" s="78">
        <v>508</v>
      </c>
      <c r="P509" s="78" t="str">
        <f>IF(AND($B509&lt;&gt;"",$H509&lt;&gt;"Completed",$H509&lt;&gt;"Cancelled"),COUNTIFS($B$2:$B509,"&lt;&gt;",$H$2:$H509,"&lt;&gt;Completed",$H$2:$H509,"&lt;&gt;Cancelled"),"")</f>
        <v/>
      </c>
      <c r="Q509" s="78" t="str">
        <f>IFERROR(INDEX($B$2:$B$1500,MATCH(ROWS($Q$2:Q509),$P$2:$P$1500,0)),"")</f>
        <v/>
      </c>
    </row>
    <row r="510" spans="1:17" ht="15" customHeight="1" x14ac:dyDescent="0.25">
      <c r="A510" s="77"/>
      <c r="B510" s="174" t="str">
        <f t="shared" si="21"/>
        <v/>
      </c>
      <c r="C510" s="79"/>
      <c r="D510" s="80"/>
      <c r="E510" s="79"/>
      <c r="F510" s="81"/>
      <c r="G510" s="77"/>
      <c r="H510" s="174" t="str">
        <f>IF($B510="","",IF(N($I510)&gt;=100,"Completed",IF(COUNTIF('Work report'!$V$2:$V$1500,$B510)=0,"Not started",IF(OR(LEFT(UPPER(TRIM($K510)),8)="BLOCKED:",LEFT(UPPER(TRIM($K510)),8)="WAITING:"),"Blocked",IF(N($I510)&gt;0,"In progress","Not started")))))</f>
        <v/>
      </c>
      <c r="I510" s="175" t="str">
        <f t="array" ref="I510">IF($B510="","",IFERROR(LOOKUP(2,1/('Work report'!$V$2:$V$1500=$B510),'Work report'!$J$2:$J$1500)*100,0))</f>
        <v/>
      </c>
      <c r="J510" s="176" t="str">
        <f t="array" ref="J510">IF($B510="","",IFERROR(LOOKUP(2,1/('Work report'!$V$2:$V$1500=$B510),'Work report'!$A$2:$A$1500),""))</f>
        <v/>
      </c>
      <c r="K510" s="177" t="str">
        <f t="array" ref="K510">IF($B510="","",IFERROR(LOOKUP(2,1/('Work report'!$V$2:$V$1500=$B510),'Work report'!$P$2:$P$1500),""))</f>
        <v/>
      </c>
      <c r="L510" s="178" t="str">
        <f>IF($B510="","",SUMIFS('Work report'!$G$2:$G$1500,'Work report'!$V$2:$V$1500,$B510))</f>
        <v/>
      </c>
      <c r="M510" s="176" t="str">
        <f t="shared" si="22"/>
        <v/>
      </c>
      <c r="N510" s="174" t="str">
        <f t="shared" ca="1" si="23"/>
        <v/>
      </c>
      <c r="O510" s="78">
        <v>509</v>
      </c>
      <c r="P510" s="78" t="str">
        <f>IF(AND($B510&lt;&gt;"",$H510&lt;&gt;"Completed",$H510&lt;&gt;"Cancelled"),COUNTIFS($B$2:$B510,"&lt;&gt;",$H$2:$H510,"&lt;&gt;Completed",$H$2:$H510,"&lt;&gt;Cancelled"),"")</f>
        <v/>
      </c>
      <c r="Q510" s="78" t="str">
        <f>IFERROR(INDEX($B$2:$B$1500,MATCH(ROWS($Q$2:Q510),$P$2:$P$1500,0)),"")</f>
        <v/>
      </c>
    </row>
    <row r="511" spans="1:17" ht="15" customHeight="1" x14ac:dyDescent="0.25">
      <c r="A511" s="77"/>
      <c r="B511" s="174" t="str">
        <f t="shared" si="21"/>
        <v/>
      </c>
      <c r="C511" s="79"/>
      <c r="D511" s="80"/>
      <c r="E511" s="79"/>
      <c r="F511" s="81"/>
      <c r="G511" s="77"/>
      <c r="H511" s="174" t="str">
        <f>IF($B511="","",IF(N($I511)&gt;=100,"Completed",IF(COUNTIF('Work report'!$V$2:$V$1500,$B511)=0,"Not started",IF(OR(LEFT(UPPER(TRIM($K511)),8)="BLOCKED:",LEFT(UPPER(TRIM($K511)),8)="WAITING:"),"Blocked",IF(N($I511)&gt;0,"In progress","Not started")))))</f>
        <v/>
      </c>
      <c r="I511" s="175" t="str">
        <f t="array" ref="I511">IF($B511="","",IFERROR(LOOKUP(2,1/('Work report'!$V$2:$V$1500=$B511),'Work report'!$J$2:$J$1500)*100,0))</f>
        <v/>
      </c>
      <c r="J511" s="176" t="str">
        <f t="array" ref="J511">IF($B511="","",IFERROR(LOOKUP(2,1/('Work report'!$V$2:$V$1500=$B511),'Work report'!$A$2:$A$1500),""))</f>
        <v/>
      </c>
      <c r="K511" s="177" t="str">
        <f t="array" ref="K511">IF($B511="","",IFERROR(LOOKUP(2,1/('Work report'!$V$2:$V$1500=$B511),'Work report'!$P$2:$P$1500),""))</f>
        <v/>
      </c>
      <c r="L511" s="178" t="str">
        <f>IF($B511="","",SUMIFS('Work report'!$G$2:$G$1500,'Work report'!$V$2:$V$1500,$B511))</f>
        <v/>
      </c>
      <c r="M511" s="176" t="str">
        <f t="shared" si="22"/>
        <v/>
      </c>
      <c r="N511" s="174" t="str">
        <f t="shared" ca="1" si="23"/>
        <v/>
      </c>
      <c r="O511" s="78">
        <v>510</v>
      </c>
      <c r="P511" s="78" t="str">
        <f>IF(AND($B511&lt;&gt;"",$H511&lt;&gt;"Completed",$H511&lt;&gt;"Cancelled"),COUNTIFS($B$2:$B511,"&lt;&gt;",$H$2:$H511,"&lt;&gt;Completed",$H$2:$H511,"&lt;&gt;Cancelled"),"")</f>
        <v/>
      </c>
      <c r="Q511" s="78" t="str">
        <f>IFERROR(INDEX($B$2:$B$1500,MATCH(ROWS($Q$2:Q511),$P$2:$P$1500,0)),"")</f>
        <v/>
      </c>
    </row>
    <row r="512" spans="1:17" ht="15" customHeight="1" x14ac:dyDescent="0.25">
      <c r="A512" s="77"/>
      <c r="B512" s="174" t="str">
        <f t="shared" si="21"/>
        <v/>
      </c>
      <c r="C512" s="79"/>
      <c r="D512" s="80"/>
      <c r="E512" s="79"/>
      <c r="F512" s="81"/>
      <c r="G512" s="77"/>
      <c r="H512" s="174" t="str">
        <f>IF($B512="","",IF(N($I512)&gt;=100,"Completed",IF(COUNTIF('Work report'!$V$2:$V$1500,$B512)=0,"Not started",IF(OR(LEFT(UPPER(TRIM($K512)),8)="BLOCKED:",LEFT(UPPER(TRIM($K512)),8)="WAITING:"),"Blocked",IF(N($I512)&gt;0,"In progress","Not started")))))</f>
        <v/>
      </c>
      <c r="I512" s="175" t="str">
        <f t="array" ref="I512">IF($B512="","",IFERROR(LOOKUP(2,1/('Work report'!$V$2:$V$1500=$B512),'Work report'!$J$2:$J$1500)*100,0))</f>
        <v/>
      </c>
      <c r="J512" s="176" t="str">
        <f t="array" ref="J512">IF($B512="","",IFERROR(LOOKUP(2,1/('Work report'!$V$2:$V$1500=$B512),'Work report'!$A$2:$A$1500),""))</f>
        <v/>
      </c>
      <c r="K512" s="177" t="str">
        <f t="array" ref="K512">IF($B512="","",IFERROR(LOOKUP(2,1/('Work report'!$V$2:$V$1500=$B512),'Work report'!$P$2:$P$1500),""))</f>
        <v/>
      </c>
      <c r="L512" s="178" t="str">
        <f>IF($B512="","",SUMIFS('Work report'!$G$2:$G$1500,'Work report'!$V$2:$V$1500,$B512))</f>
        <v/>
      </c>
      <c r="M512" s="176" t="str">
        <f t="shared" si="22"/>
        <v/>
      </c>
      <c r="N512" s="174" t="str">
        <f t="shared" ca="1" si="23"/>
        <v/>
      </c>
      <c r="O512" s="78">
        <v>511</v>
      </c>
      <c r="P512" s="78" t="str">
        <f>IF(AND($B512&lt;&gt;"",$H512&lt;&gt;"Completed",$H512&lt;&gt;"Cancelled"),COUNTIFS($B$2:$B512,"&lt;&gt;",$H$2:$H512,"&lt;&gt;Completed",$H$2:$H512,"&lt;&gt;Cancelled"),"")</f>
        <v/>
      </c>
      <c r="Q512" s="78" t="str">
        <f>IFERROR(INDEX($B$2:$B$1500,MATCH(ROWS($Q$2:Q512),$P$2:$P$1500,0)),"")</f>
        <v/>
      </c>
    </row>
    <row r="513" spans="1:17" ht="15" customHeight="1" x14ac:dyDescent="0.25">
      <c r="A513" s="77"/>
      <c r="B513" s="174" t="str">
        <f t="shared" si="21"/>
        <v/>
      </c>
      <c r="C513" s="79"/>
      <c r="D513" s="80"/>
      <c r="E513" s="79"/>
      <c r="F513" s="81"/>
      <c r="G513" s="77"/>
      <c r="H513" s="174" t="str">
        <f>IF($B513="","",IF(N($I513)&gt;=100,"Completed",IF(COUNTIF('Work report'!$V$2:$V$1500,$B513)=0,"Not started",IF(OR(LEFT(UPPER(TRIM($K513)),8)="BLOCKED:",LEFT(UPPER(TRIM($K513)),8)="WAITING:"),"Blocked",IF(N($I513)&gt;0,"In progress","Not started")))))</f>
        <v/>
      </c>
      <c r="I513" s="175" t="str">
        <f t="array" ref="I513">IF($B513="","",IFERROR(LOOKUP(2,1/('Work report'!$V$2:$V$1500=$B513),'Work report'!$J$2:$J$1500)*100,0))</f>
        <v/>
      </c>
      <c r="J513" s="176" t="str">
        <f t="array" ref="J513">IF($B513="","",IFERROR(LOOKUP(2,1/('Work report'!$V$2:$V$1500=$B513),'Work report'!$A$2:$A$1500),""))</f>
        <v/>
      </c>
      <c r="K513" s="177" t="str">
        <f t="array" ref="K513">IF($B513="","",IFERROR(LOOKUP(2,1/('Work report'!$V$2:$V$1500=$B513),'Work report'!$P$2:$P$1500),""))</f>
        <v/>
      </c>
      <c r="L513" s="178" t="str">
        <f>IF($B513="","",SUMIFS('Work report'!$G$2:$G$1500,'Work report'!$V$2:$V$1500,$B513))</f>
        <v/>
      </c>
      <c r="M513" s="176" t="str">
        <f t="shared" si="22"/>
        <v/>
      </c>
      <c r="N513" s="174" t="str">
        <f t="shared" ca="1" si="23"/>
        <v/>
      </c>
      <c r="O513" s="78">
        <v>512</v>
      </c>
      <c r="P513" s="78" t="str">
        <f>IF(AND($B513&lt;&gt;"",$H513&lt;&gt;"Completed",$H513&lt;&gt;"Cancelled"),COUNTIFS($B$2:$B513,"&lt;&gt;",$H$2:$H513,"&lt;&gt;Completed",$H$2:$H513,"&lt;&gt;Cancelled"),"")</f>
        <v/>
      </c>
      <c r="Q513" s="78" t="str">
        <f>IFERROR(INDEX($B$2:$B$1500,MATCH(ROWS($Q$2:Q513),$P$2:$P$1500,0)),"")</f>
        <v/>
      </c>
    </row>
    <row r="514" spans="1:17" ht="15" customHeight="1" x14ac:dyDescent="0.25">
      <c r="A514" s="77"/>
      <c r="B514" s="174" t="str">
        <f t="shared" ref="B514:B577" si="24">IF(OR($A514&lt;&gt;"",$C514&lt;&gt;"",$D514&lt;&gt;"",$E514&lt;&gt;"",$F514&lt;&gt;"",$G514&lt;&gt;""),"WL-"&amp;TEXT($O514,"0000"),"")</f>
        <v/>
      </c>
      <c r="C514" s="79"/>
      <c r="D514" s="80"/>
      <c r="E514" s="79"/>
      <c r="F514" s="81"/>
      <c r="G514" s="77"/>
      <c r="H514" s="174" t="str">
        <f>IF($B514="","",IF(N($I514)&gt;=100,"Completed",IF(COUNTIF('Work report'!$V$2:$V$1500,$B514)=0,"Not started",IF(OR(LEFT(UPPER(TRIM($K514)),8)="BLOCKED:",LEFT(UPPER(TRIM($K514)),8)="WAITING:"),"Blocked",IF(N($I514)&gt;0,"In progress","Not started")))))</f>
        <v/>
      </c>
      <c r="I514" s="175" t="str">
        <f t="array" ref="I514">IF($B514="","",IFERROR(LOOKUP(2,1/('Work report'!$V$2:$V$1500=$B514),'Work report'!$J$2:$J$1500)*100,0))</f>
        <v/>
      </c>
      <c r="J514" s="176" t="str">
        <f t="array" ref="J514">IF($B514="","",IFERROR(LOOKUP(2,1/('Work report'!$V$2:$V$1500=$B514),'Work report'!$A$2:$A$1500),""))</f>
        <v/>
      </c>
      <c r="K514" s="177" t="str">
        <f t="array" ref="K514">IF($B514="","",IFERROR(LOOKUP(2,1/('Work report'!$V$2:$V$1500=$B514),'Work report'!$P$2:$P$1500),""))</f>
        <v/>
      </c>
      <c r="L514" s="178" t="str">
        <f>IF($B514="","",SUMIFS('Work report'!$G$2:$G$1500,'Work report'!$V$2:$V$1500,$B514))</f>
        <v/>
      </c>
      <c r="M514" s="176" t="str">
        <f t="shared" ref="M514:M577" si="25">IF($B514="","",IF($H514="Completed",$J514,""))</f>
        <v/>
      </c>
      <c r="N514" s="174" t="str">
        <f t="shared" ref="N514:N577" ca="1" si="26">IF(AND($C514&lt;&gt;"",$H514&lt;&gt;"Completed",$G514&lt;&gt;"",$G514&lt;TODAY()),"Overdue","")</f>
        <v/>
      </c>
      <c r="O514" s="78">
        <v>513</v>
      </c>
      <c r="P514" s="78" t="str">
        <f>IF(AND($B514&lt;&gt;"",$H514&lt;&gt;"Completed",$H514&lt;&gt;"Cancelled"),COUNTIFS($B$2:$B514,"&lt;&gt;",$H$2:$H514,"&lt;&gt;Completed",$H$2:$H514,"&lt;&gt;Cancelled"),"")</f>
        <v/>
      </c>
      <c r="Q514" s="78" t="str">
        <f>IFERROR(INDEX($B$2:$B$1500,MATCH(ROWS($Q$2:Q514),$P$2:$P$1500,0)),"")</f>
        <v/>
      </c>
    </row>
    <row r="515" spans="1:17" ht="15" customHeight="1" x14ac:dyDescent="0.25">
      <c r="A515" s="77"/>
      <c r="B515" s="174" t="str">
        <f t="shared" si="24"/>
        <v/>
      </c>
      <c r="C515" s="79"/>
      <c r="D515" s="80"/>
      <c r="E515" s="79"/>
      <c r="F515" s="81"/>
      <c r="G515" s="77"/>
      <c r="H515" s="174" t="str">
        <f>IF($B515="","",IF(N($I515)&gt;=100,"Completed",IF(COUNTIF('Work report'!$V$2:$V$1500,$B515)=0,"Not started",IF(OR(LEFT(UPPER(TRIM($K515)),8)="BLOCKED:",LEFT(UPPER(TRIM($K515)),8)="WAITING:"),"Blocked",IF(N($I515)&gt;0,"In progress","Not started")))))</f>
        <v/>
      </c>
      <c r="I515" s="175" t="str">
        <f t="array" ref="I515">IF($B515="","",IFERROR(LOOKUP(2,1/('Work report'!$V$2:$V$1500=$B515),'Work report'!$J$2:$J$1500)*100,0))</f>
        <v/>
      </c>
      <c r="J515" s="176" t="str">
        <f t="array" ref="J515">IF($B515="","",IFERROR(LOOKUP(2,1/('Work report'!$V$2:$V$1500=$B515),'Work report'!$A$2:$A$1500),""))</f>
        <v/>
      </c>
      <c r="K515" s="177" t="str">
        <f t="array" ref="K515">IF($B515="","",IFERROR(LOOKUP(2,1/('Work report'!$V$2:$V$1500=$B515),'Work report'!$P$2:$P$1500),""))</f>
        <v/>
      </c>
      <c r="L515" s="178" t="str">
        <f>IF($B515="","",SUMIFS('Work report'!$G$2:$G$1500,'Work report'!$V$2:$V$1500,$B515))</f>
        <v/>
      </c>
      <c r="M515" s="176" t="str">
        <f t="shared" si="25"/>
        <v/>
      </c>
      <c r="N515" s="174" t="str">
        <f t="shared" ca="1" si="26"/>
        <v/>
      </c>
      <c r="O515" s="78">
        <v>514</v>
      </c>
      <c r="P515" s="78" t="str">
        <f>IF(AND($B515&lt;&gt;"",$H515&lt;&gt;"Completed",$H515&lt;&gt;"Cancelled"),COUNTIFS($B$2:$B515,"&lt;&gt;",$H$2:$H515,"&lt;&gt;Completed",$H$2:$H515,"&lt;&gt;Cancelled"),"")</f>
        <v/>
      </c>
      <c r="Q515" s="78" t="str">
        <f>IFERROR(INDEX($B$2:$B$1500,MATCH(ROWS($Q$2:Q515),$P$2:$P$1500,0)),"")</f>
        <v/>
      </c>
    </row>
    <row r="516" spans="1:17" ht="15" customHeight="1" x14ac:dyDescent="0.25">
      <c r="A516" s="77"/>
      <c r="B516" s="174" t="str">
        <f t="shared" si="24"/>
        <v/>
      </c>
      <c r="C516" s="79"/>
      <c r="D516" s="80"/>
      <c r="E516" s="79"/>
      <c r="F516" s="81"/>
      <c r="G516" s="77"/>
      <c r="H516" s="174" t="str">
        <f>IF($B516="","",IF(N($I516)&gt;=100,"Completed",IF(COUNTIF('Work report'!$V$2:$V$1500,$B516)=0,"Not started",IF(OR(LEFT(UPPER(TRIM($K516)),8)="BLOCKED:",LEFT(UPPER(TRIM($K516)),8)="WAITING:"),"Blocked",IF(N($I516)&gt;0,"In progress","Not started")))))</f>
        <v/>
      </c>
      <c r="I516" s="175" t="str">
        <f t="array" ref="I516">IF($B516="","",IFERROR(LOOKUP(2,1/('Work report'!$V$2:$V$1500=$B516),'Work report'!$J$2:$J$1500)*100,0))</f>
        <v/>
      </c>
      <c r="J516" s="176" t="str">
        <f t="array" ref="J516">IF($B516="","",IFERROR(LOOKUP(2,1/('Work report'!$V$2:$V$1500=$B516),'Work report'!$A$2:$A$1500),""))</f>
        <v/>
      </c>
      <c r="K516" s="177" t="str">
        <f t="array" ref="K516">IF($B516="","",IFERROR(LOOKUP(2,1/('Work report'!$V$2:$V$1500=$B516),'Work report'!$P$2:$P$1500),""))</f>
        <v/>
      </c>
      <c r="L516" s="178" t="str">
        <f>IF($B516="","",SUMIFS('Work report'!$G$2:$G$1500,'Work report'!$V$2:$V$1500,$B516))</f>
        <v/>
      </c>
      <c r="M516" s="176" t="str">
        <f t="shared" si="25"/>
        <v/>
      </c>
      <c r="N516" s="174" t="str">
        <f t="shared" ca="1" si="26"/>
        <v/>
      </c>
      <c r="O516" s="78">
        <v>515</v>
      </c>
      <c r="P516" s="78" t="str">
        <f>IF(AND($B516&lt;&gt;"",$H516&lt;&gt;"Completed",$H516&lt;&gt;"Cancelled"),COUNTIFS($B$2:$B516,"&lt;&gt;",$H$2:$H516,"&lt;&gt;Completed",$H$2:$H516,"&lt;&gt;Cancelled"),"")</f>
        <v/>
      </c>
      <c r="Q516" s="78" t="str">
        <f>IFERROR(INDEX($B$2:$B$1500,MATCH(ROWS($Q$2:Q516),$P$2:$P$1500,0)),"")</f>
        <v/>
      </c>
    </row>
    <row r="517" spans="1:17" ht="15" customHeight="1" x14ac:dyDescent="0.25">
      <c r="A517" s="77"/>
      <c r="B517" s="174" t="str">
        <f t="shared" si="24"/>
        <v/>
      </c>
      <c r="C517" s="79"/>
      <c r="D517" s="80"/>
      <c r="E517" s="79"/>
      <c r="F517" s="81"/>
      <c r="G517" s="77"/>
      <c r="H517" s="174" t="str">
        <f>IF($B517="","",IF(N($I517)&gt;=100,"Completed",IF(COUNTIF('Work report'!$V$2:$V$1500,$B517)=0,"Not started",IF(OR(LEFT(UPPER(TRIM($K517)),8)="BLOCKED:",LEFT(UPPER(TRIM($K517)),8)="WAITING:"),"Blocked",IF(N($I517)&gt;0,"In progress","Not started")))))</f>
        <v/>
      </c>
      <c r="I517" s="175" t="str">
        <f t="array" ref="I517">IF($B517="","",IFERROR(LOOKUP(2,1/('Work report'!$V$2:$V$1500=$B517),'Work report'!$J$2:$J$1500)*100,0))</f>
        <v/>
      </c>
      <c r="J517" s="176" t="str">
        <f t="array" ref="J517">IF($B517="","",IFERROR(LOOKUP(2,1/('Work report'!$V$2:$V$1500=$B517),'Work report'!$A$2:$A$1500),""))</f>
        <v/>
      </c>
      <c r="K517" s="177" t="str">
        <f t="array" ref="K517">IF($B517="","",IFERROR(LOOKUP(2,1/('Work report'!$V$2:$V$1500=$B517),'Work report'!$P$2:$P$1500),""))</f>
        <v/>
      </c>
      <c r="L517" s="178" t="str">
        <f>IF($B517="","",SUMIFS('Work report'!$G$2:$G$1500,'Work report'!$V$2:$V$1500,$B517))</f>
        <v/>
      </c>
      <c r="M517" s="176" t="str">
        <f t="shared" si="25"/>
        <v/>
      </c>
      <c r="N517" s="174" t="str">
        <f t="shared" ca="1" si="26"/>
        <v/>
      </c>
      <c r="O517" s="78">
        <v>516</v>
      </c>
      <c r="P517" s="78" t="str">
        <f>IF(AND($B517&lt;&gt;"",$H517&lt;&gt;"Completed",$H517&lt;&gt;"Cancelled"),COUNTIFS($B$2:$B517,"&lt;&gt;",$H$2:$H517,"&lt;&gt;Completed",$H$2:$H517,"&lt;&gt;Cancelled"),"")</f>
        <v/>
      </c>
      <c r="Q517" s="78" t="str">
        <f>IFERROR(INDEX($B$2:$B$1500,MATCH(ROWS($Q$2:Q517),$P$2:$P$1500,0)),"")</f>
        <v/>
      </c>
    </row>
    <row r="518" spans="1:17" ht="15" customHeight="1" x14ac:dyDescent="0.25">
      <c r="A518" s="77"/>
      <c r="B518" s="174" t="str">
        <f t="shared" si="24"/>
        <v/>
      </c>
      <c r="C518" s="79"/>
      <c r="D518" s="80"/>
      <c r="E518" s="79"/>
      <c r="F518" s="81"/>
      <c r="G518" s="77"/>
      <c r="H518" s="174" t="str">
        <f>IF($B518="","",IF(N($I518)&gt;=100,"Completed",IF(COUNTIF('Work report'!$V$2:$V$1500,$B518)=0,"Not started",IF(OR(LEFT(UPPER(TRIM($K518)),8)="BLOCKED:",LEFT(UPPER(TRIM($K518)),8)="WAITING:"),"Blocked",IF(N($I518)&gt;0,"In progress","Not started")))))</f>
        <v/>
      </c>
      <c r="I518" s="175" t="str">
        <f t="array" ref="I518">IF($B518="","",IFERROR(LOOKUP(2,1/('Work report'!$V$2:$V$1500=$B518),'Work report'!$J$2:$J$1500)*100,0))</f>
        <v/>
      </c>
      <c r="J518" s="176" t="str">
        <f t="array" ref="J518">IF($B518="","",IFERROR(LOOKUP(2,1/('Work report'!$V$2:$V$1500=$B518),'Work report'!$A$2:$A$1500),""))</f>
        <v/>
      </c>
      <c r="K518" s="177" t="str">
        <f t="array" ref="K518">IF($B518="","",IFERROR(LOOKUP(2,1/('Work report'!$V$2:$V$1500=$B518),'Work report'!$P$2:$P$1500),""))</f>
        <v/>
      </c>
      <c r="L518" s="178" t="str">
        <f>IF($B518="","",SUMIFS('Work report'!$G$2:$G$1500,'Work report'!$V$2:$V$1500,$B518))</f>
        <v/>
      </c>
      <c r="M518" s="176" t="str">
        <f t="shared" si="25"/>
        <v/>
      </c>
      <c r="N518" s="174" t="str">
        <f t="shared" ca="1" si="26"/>
        <v/>
      </c>
      <c r="O518" s="78">
        <v>517</v>
      </c>
      <c r="P518" s="78" t="str">
        <f>IF(AND($B518&lt;&gt;"",$H518&lt;&gt;"Completed",$H518&lt;&gt;"Cancelled"),COUNTIFS($B$2:$B518,"&lt;&gt;",$H$2:$H518,"&lt;&gt;Completed",$H$2:$H518,"&lt;&gt;Cancelled"),"")</f>
        <v/>
      </c>
      <c r="Q518" s="78" t="str">
        <f>IFERROR(INDEX($B$2:$B$1500,MATCH(ROWS($Q$2:Q518),$P$2:$P$1500,0)),"")</f>
        <v/>
      </c>
    </row>
    <row r="519" spans="1:17" ht="15" customHeight="1" x14ac:dyDescent="0.25">
      <c r="A519" s="77"/>
      <c r="B519" s="174" t="str">
        <f t="shared" si="24"/>
        <v/>
      </c>
      <c r="C519" s="79"/>
      <c r="D519" s="80"/>
      <c r="E519" s="79"/>
      <c r="F519" s="81"/>
      <c r="G519" s="77"/>
      <c r="H519" s="174" t="str">
        <f>IF($B519="","",IF(N($I519)&gt;=100,"Completed",IF(COUNTIF('Work report'!$V$2:$V$1500,$B519)=0,"Not started",IF(OR(LEFT(UPPER(TRIM($K519)),8)="BLOCKED:",LEFT(UPPER(TRIM($K519)),8)="WAITING:"),"Blocked",IF(N($I519)&gt;0,"In progress","Not started")))))</f>
        <v/>
      </c>
      <c r="I519" s="175" t="str">
        <f t="array" ref="I519">IF($B519="","",IFERROR(LOOKUP(2,1/('Work report'!$V$2:$V$1500=$B519),'Work report'!$J$2:$J$1500)*100,0))</f>
        <v/>
      </c>
      <c r="J519" s="176" t="str">
        <f t="array" ref="J519">IF($B519="","",IFERROR(LOOKUP(2,1/('Work report'!$V$2:$V$1500=$B519),'Work report'!$A$2:$A$1500),""))</f>
        <v/>
      </c>
      <c r="K519" s="177" t="str">
        <f t="array" ref="K519">IF($B519="","",IFERROR(LOOKUP(2,1/('Work report'!$V$2:$V$1500=$B519),'Work report'!$P$2:$P$1500),""))</f>
        <v/>
      </c>
      <c r="L519" s="178" t="str">
        <f>IF($B519="","",SUMIFS('Work report'!$G$2:$G$1500,'Work report'!$V$2:$V$1500,$B519))</f>
        <v/>
      </c>
      <c r="M519" s="176" t="str">
        <f t="shared" si="25"/>
        <v/>
      </c>
      <c r="N519" s="174" t="str">
        <f t="shared" ca="1" si="26"/>
        <v/>
      </c>
      <c r="O519" s="78">
        <v>518</v>
      </c>
      <c r="P519" s="78" t="str">
        <f>IF(AND($B519&lt;&gt;"",$H519&lt;&gt;"Completed",$H519&lt;&gt;"Cancelled"),COUNTIFS($B$2:$B519,"&lt;&gt;",$H$2:$H519,"&lt;&gt;Completed",$H$2:$H519,"&lt;&gt;Cancelled"),"")</f>
        <v/>
      </c>
      <c r="Q519" s="78" t="str">
        <f>IFERROR(INDEX($B$2:$B$1500,MATCH(ROWS($Q$2:Q519),$P$2:$P$1500,0)),"")</f>
        <v/>
      </c>
    </row>
    <row r="520" spans="1:17" ht="15" customHeight="1" x14ac:dyDescent="0.25">
      <c r="A520" s="77"/>
      <c r="B520" s="174" t="str">
        <f t="shared" si="24"/>
        <v/>
      </c>
      <c r="C520" s="79"/>
      <c r="D520" s="80"/>
      <c r="E520" s="79"/>
      <c r="F520" s="81"/>
      <c r="G520" s="77"/>
      <c r="H520" s="174" t="str">
        <f>IF($B520="","",IF(N($I520)&gt;=100,"Completed",IF(COUNTIF('Work report'!$V$2:$V$1500,$B520)=0,"Not started",IF(OR(LEFT(UPPER(TRIM($K520)),8)="BLOCKED:",LEFT(UPPER(TRIM($K520)),8)="WAITING:"),"Blocked",IF(N($I520)&gt;0,"In progress","Not started")))))</f>
        <v/>
      </c>
      <c r="I520" s="175" t="str">
        <f t="array" ref="I520">IF($B520="","",IFERROR(LOOKUP(2,1/('Work report'!$V$2:$V$1500=$B520),'Work report'!$J$2:$J$1500)*100,0))</f>
        <v/>
      </c>
      <c r="J520" s="176" t="str">
        <f t="array" ref="J520">IF($B520="","",IFERROR(LOOKUP(2,1/('Work report'!$V$2:$V$1500=$B520),'Work report'!$A$2:$A$1500),""))</f>
        <v/>
      </c>
      <c r="K520" s="177" t="str">
        <f t="array" ref="K520">IF($B520="","",IFERROR(LOOKUP(2,1/('Work report'!$V$2:$V$1500=$B520),'Work report'!$P$2:$P$1500),""))</f>
        <v/>
      </c>
      <c r="L520" s="178" t="str">
        <f>IF($B520="","",SUMIFS('Work report'!$G$2:$G$1500,'Work report'!$V$2:$V$1500,$B520))</f>
        <v/>
      </c>
      <c r="M520" s="176" t="str">
        <f t="shared" si="25"/>
        <v/>
      </c>
      <c r="N520" s="174" t="str">
        <f t="shared" ca="1" si="26"/>
        <v/>
      </c>
      <c r="O520" s="78">
        <v>519</v>
      </c>
      <c r="P520" s="78" t="str">
        <f>IF(AND($B520&lt;&gt;"",$H520&lt;&gt;"Completed",$H520&lt;&gt;"Cancelled"),COUNTIFS($B$2:$B520,"&lt;&gt;",$H$2:$H520,"&lt;&gt;Completed",$H$2:$H520,"&lt;&gt;Cancelled"),"")</f>
        <v/>
      </c>
      <c r="Q520" s="78" t="str">
        <f>IFERROR(INDEX($B$2:$B$1500,MATCH(ROWS($Q$2:Q520),$P$2:$P$1500,0)),"")</f>
        <v/>
      </c>
    </row>
    <row r="521" spans="1:17" ht="15" customHeight="1" x14ac:dyDescent="0.25">
      <c r="A521" s="77"/>
      <c r="B521" s="174" t="str">
        <f t="shared" si="24"/>
        <v/>
      </c>
      <c r="C521" s="79"/>
      <c r="D521" s="80"/>
      <c r="E521" s="79"/>
      <c r="F521" s="81"/>
      <c r="G521" s="77"/>
      <c r="H521" s="174" t="str">
        <f>IF($B521="","",IF(N($I521)&gt;=100,"Completed",IF(COUNTIF('Work report'!$V$2:$V$1500,$B521)=0,"Not started",IF(OR(LEFT(UPPER(TRIM($K521)),8)="BLOCKED:",LEFT(UPPER(TRIM($K521)),8)="WAITING:"),"Blocked",IF(N($I521)&gt;0,"In progress","Not started")))))</f>
        <v/>
      </c>
      <c r="I521" s="175" t="str">
        <f t="array" ref="I521">IF($B521="","",IFERROR(LOOKUP(2,1/('Work report'!$V$2:$V$1500=$B521),'Work report'!$J$2:$J$1500)*100,0))</f>
        <v/>
      </c>
      <c r="J521" s="176" t="str">
        <f t="array" ref="J521">IF($B521="","",IFERROR(LOOKUP(2,1/('Work report'!$V$2:$V$1500=$B521),'Work report'!$A$2:$A$1500),""))</f>
        <v/>
      </c>
      <c r="K521" s="177" t="str">
        <f t="array" ref="K521">IF($B521="","",IFERROR(LOOKUP(2,1/('Work report'!$V$2:$V$1500=$B521),'Work report'!$P$2:$P$1500),""))</f>
        <v/>
      </c>
      <c r="L521" s="178" t="str">
        <f>IF($B521="","",SUMIFS('Work report'!$G$2:$G$1500,'Work report'!$V$2:$V$1500,$B521))</f>
        <v/>
      </c>
      <c r="M521" s="176" t="str">
        <f t="shared" si="25"/>
        <v/>
      </c>
      <c r="N521" s="174" t="str">
        <f t="shared" ca="1" si="26"/>
        <v/>
      </c>
      <c r="O521" s="78">
        <v>520</v>
      </c>
      <c r="P521" s="78" t="str">
        <f>IF(AND($B521&lt;&gt;"",$H521&lt;&gt;"Completed",$H521&lt;&gt;"Cancelled"),COUNTIFS($B$2:$B521,"&lt;&gt;",$H$2:$H521,"&lt;&gt;Completed",$H$2:$H521,"&lt;&gt;Cancelled"),"")</f>
        <v/>
      </c>
      <c r="Q521" s="78" t="str">
        <f>IFERROR(INDEX($B$2:$B$1500,MATCH(ROWS($Q$2:Q521),$P$2:$P$1500,0)),"")</f>
        <v/>
      </c>
    </row>
    <row r="522" spans="1:17" ht="15" customHeight="1" x14ac:dyDescent="0.25">
      <c r="A522" s="77"/>
      <c r="B522" s="174" t="str">
        <f t="shared" si="24"/>
        <v/>
      </c>
      <c r="C522" s="79"/>
      <c r="D522" s="80"/>
      <c r="E522" s="79"/>
      <c r="F522" s="81"/>
      <c r="G522" s="77"/>
      <c r="H522" s="174" t="str">
        <f>IF($B522="","",IF(N($I522)&gt;=100,"Completed",IF(COUNTIF('Work report'!$V$2:$V$1500,$B522)=0,"Not started",IF(OR(LEFT(UPPER(TRIM($K522)),8)="BLOCKED:",LEFT(UPPER(TRIM($K522)),8)="WAITING:"),"Blocked",IF(N($I522)&gt;0,"In progress","Not started")))))</f>
        <v/>
      </c>
      <c r="I522" s="175" t="str">
        <f t="array" ref="I522">IF($B522="","",IFERROR(LOOKUP(2,1/('Work report'!$V$2:$V$1500=$B522),'Work report'!$J$2:$J$1500)*100,0))</f>
        <v/>
      </c>
      <c r="J522" s="176" t="str">
        <f t="array" ref="J522">IF($B522="","",IFERROR(LOOKUP(2,1/('Work report'!$V$2:$V$1500=$B522),'Work report'!$A$2:$A$1500),""))</f>
        <v/>
      </c>
      <c r="K522" s="177" t="str">
        <f t="array" ref="K522">IF($B522="","",IFERROR(LOOKUP(2,1/('Work report'!$V$2:$V$1500=$B522),'Work report'!$P$2:$P$1500),""))</f>
        <v/>
      </c>
      <c r="L522" s="178" t="str">
        <f>IF($B522="","",SUMIFS('Work report'!$G$2:$G$1500,'Work report'!$V$2:$V$1500,$B522))</f>
        <v/>
      </c>
      <c r="M522" s="176" t="str">
        <f t="shared" si="25"/>
        <v/>
      </c>
      <c r="N522" s="174" t="str">
        <f t="shared" ca="1" si="26"/>
        <v/>
      </c>
      <c r="O522" s="78">
        <v>521</v>
      </c>
      <c r="P522" s="78" t="str">
        <f>IF(AND($B522&lt;&gt;"",$H522&lt;&gt;"Completed",$H522&lt;&gt;"Cancelled"),COUNTIFS($B$2:$B522,"&lt;&gt;",$H$2:$H522,"&lt;&gt;Completed",$H$2:$H522,"&lt;&gt;Cancelled"),"")</f>
        <v/>
      </c>
      <c r="Q522" s="78" t="str">
        <f>IFERROR(INDEX($B$2:$B$1500,MATCH(ROWS($Q$2:Q522),$P$2:$P$1500,0)),"")</f>
        <v/>
      </c>
    </row>
    <row r="523" spans="1:17" ht="15" customHeight="1" x14ac:dyDescent="0.25">
      <c r="A523" s="77"/>
      <c r="B523" s="174" t="str">
        <f t="shared" si="24"/>
        <v/>
      </c>
      <c r="C523" s="79"/>
      <c r="D523" s="80"/>
      <c r="E523" s="79"/>
      <c r="F523" s="81"/>
      <c r="G523" s="77"/>
      <c r="H523" s="174" t="str">
        <f>IF($B523="","",IF(N($I523)&gt;=100,"Completed",IF(COUNTIF('Work report'!$V$2:$V$1500,$B523)=0,"Not started",IF(OR(LEFT(UPPER(TRIM($K523)),8)="BLOCKED:",LEFT(UPPER(TRIM($K523)),8)="WAITING:"),"Blocked",IF(N($I523)&gt;0,"In progress","Not started")))))</f>
        <v/>
      </c>
      <c r="I523" s="175" t="str">
        <f t="array" ref="I523">IF($B523="","",IFERROR(LOOKUP(2,1/('Work report'!$V$2:$V$1500=$B523),'Work report'!$J$2:$J$1500)*100,0))</f>
        <v/>
      </c>
      <c r="J523" s="176" t="str">
        <f t="array" ref="J523">IF($B523="","",IFERROR(LOOKUP(2,1/('Work report'!$V$2:$V$1500=$B523),'Work report'!$A$2:$A$1500),""))</f>
        <v/>
      </c>
      <c r="K523" s="177" t="str">
        <f t="array" ref="K523">IF($B523="","",IFERROR(LOOKUP(2,1/('Work report'!$V$2:$V$1500=$B523),'Work report'!$P$2:$P$1500),""))</f>
        <v/>
      </c>
      <c r="L523" s="178" t="str">
        <f>IF($B523="","",SUMIFS('Work report'!$G$2:$G$1500,'Work report'!$V$2:$V$1500,$B523))</f>
        <v/>
      </c>
      <c r="M523" s="176" t="str">
        <f t="shared" si="25"/>
        <v/>
      </c>
      <c r="N523" s="174" t="str">
        <f t="shared" ca="1" si="26"/>
        <v/>
      </c>
      <c r="O523" s="78">
        <v>522</v>
      </c>
      <c r="P523" s="78" t="str">
        <f>IF(AND($B523&lt;&gt;"",$H523&lt;&gt;"Completed",$H523&lt;&gt;"Cancelled"),COUNTIFS($B$2:$B523,"&lt;&gt;",$H$2:$H523,"&lt;&gt;Completed",$H$2:$H523,"&lt;&gt;Cancelled"),"")</f>
        <v/>
      </c>
      <c r="Q523" s="78" t="str">
        <f>IFERROR(INDEX($B$2:$B$1500,MATCH(ROWS($Q$2:Q523),$P$2:$P$1500,0)),"")</f>
        <v/>
      </c>
    </row>
    <row r="524" spans="1:17" ht="15" customHeight="1" x14ac:dyDescent="0.25">
      <c r="A524" s="77"/>
      <c r="B524" s="174" t="str">
        <f t="shared" si="24"/>
        <v/>
      </c>
      <c r="C524" s="79"/>
      <c r="D524" s="80"/>
      <c r="E524" s="79"/>
      <c r="F524" s="81"/>
      <c r="G524" s="77"/>
      <c r="H524" s="174" t="str">
        <f>IF($B524="","",IF(N($I524)&gt;=100,"Completed",IF(COUNTIF('Work report'!$V$2:$V$1500,$B524)=0,"Not started",IF(OR(LEFT(UPPER(TRIM($K524)),8)="BLOCKED:",LEFT(UPPER(TRIM($K524)),8)="WAITING:"),"Blocked",IF(N($I524)&gt;0,"In progress","Not started")))))</f>
        <v/>
      </c>
      <c r="I524" s="175" t="str">
        <f t="array" ref="I524">IF($B524="","",IFERROR(LOOKUP(2,1/('Work report'!$V$2:$V$1500=$B524),'Work report'!$J$2:$J$1500)*100,0))</f>
        <v/>
      </c>
      <c r="J524" s="176" t="str">
        <f t="array" ref="J524">IF($B524="","",IFERROR(LOOKUP(2,1/('Work report'!$V$2:$V$1500=$B524),'Work report'!$A$2:$A$1500),""))</f>
        <v/>
      </c>
      <c r="K524" s="177" t="str">
        <f t="array" ref="K524">IF($B524="","",IFERROR(LOOKUP(2,1/('Work report'!$V$2:$V$1500=$B524),'Work report'!$P$2:$P$1500),""))</f>
        <v/>
      </c>
      <c r="L524" s="178" t="str">
        <f>IF($B524="","",SUMIFS('Work report'!$G$2:$G$1500,'Work report'!$V$2:$V$1500,$B524))</f>
        <v/>
      </c>
      <c r="M524" s="176" t="str">
        <f t="shared" si="25"/>
        <v/>
      </c>
      <c r="N524" s="174" t="str">
        <f t="shared" ca="1" si="26"/>
        <v/>
      </c>
      <c r="O524" s="78">
        <v>523</v>
      </c>
      <c r="P524" s="78" t="str">
        <f>IF(AND($B524&lt;&gt;"",$H524&lt;&gt;"Completed",$H524&lt;&gt;"Cancelled"),COUNTIFS($B$2:$B524,"&lt;&gt;",$H$2:$H524,"&lt;&gt;Completed",$H$2:$H524,"&lt;&gt;Cancelled"),"")</f>
        <v/>
      </c>
      <c r="Q524" s="78" t="str">
        <f>IFERROR(INDEX($B$2:$B$1500,MATCH(ROWS($Q$2:Q524),$P$2:$P$1500,0)),"")</f>
        <v/>
      </c>
    </row>
    <row r="525" spans="1:17" ht="15" customHeight="1" x14ac:dyDescent="0.25">
      <c r="A525" s="77"/>
      <c r="B525" s="174" t="str">
        <f t="shared" si="24"/>
        <v/>
      </c>
      <c r="C525" s="79"/>
      <c r="D525" s="80"/>
      <c r="E525" s="79"/>
      <c r="F525" s="81"/>
      <c r="G525" s="77"/>
      <c r="H525" s="174" t="str">
        <f>IF($B525="","",IF(N($I525)&gt;=100,"Completed",IF(COUNTIF('Work report'!$V$2:$V$1500,$B525)=0,"Not started",IF(OR(LEFT(UPPER(TRIM($K525)),8)="BLOCKED:",LEFT(UPPER(TRIM($K525)),8)="WAITING:"),"Blocked",IF(N($I525)&gt;0,"In progress","Not started")))))</f>
        <v/>
      </c>
      <c r="I525" s="175" t="str">
        <f t="array" ref="I525">IF($B525="","",IFERROR(LOOKUP(2,1/('Work report'!$V$2:$V$1500=$B525),'Work report'!$J$2:$J$1500)*100,0))</f>
        <v/>
      </c>
      <c r="J525" s="176" t="str">
        <f t="array" ref="J525">IF($B525="","",IFERROR(LOOKUP(2,1/('Work report'!$V$2:$V$1500=$B525),'Work report'!$A$2:$A$1500),""))</f>
        <v/>
      </c>
      <c r="K525" s="177" t="str">
        <f t="array" ref="K525">IF($B525="","",IFERROR(LOOKUP(2,1/('Work report'!$V$2:$V$1500=$B525),'Work report'!$P$2:$P$1500),""))</f>
        <v/>
      </c>
      <c r="L525" s="178" t="str">
        <f>IF($B525="","",SUMIFS('Work report'!$G$2:$G$1500,'Work report'!$V$2:$V$1500,$B525))</f>
        <v/>
      </c>
      <c r="M525" s="176" t="str">
        <f t="shared" si="25"/>
        <v/>
      </c>
      <c r="N525" s="174" t="str">
        <f t="shared" ca="1" si="26"/>
        <v/>
      </c>
      <c r="O525" s="78">
        <v>524</v>
      </c>
      <c r="P525" s="78" t="str">
        <f>IF(AND($B525&lt;&gt;"",$H525&lt;&gt;"Completed",$H525&lt;&gt;"Cancelled"),COUNTIFS($B$2:$B525,"&lt;&gt;",$H$2:$H525,"&lt;&gt;Completed",$H$2:$H525,"&lt;&gt;Cancelled"),"")</f>
        <v/>
      </c>
      <c r="Q525" s="78" t="str">
        <f>IFERROR(INDEX($B$2:$B$1500,MATCH(ROWS($Q$2:Q525),$P$2:$P$1500,0)),"")</f>
        <v/>
      </c>
    </row>
    <row r="526" spans="1:17" ht="15" customHeight="1" x14ac:dyDescent="0.25">
      <c r="A526" s="77"/>
      <c r="B526" s="174" t="str">
        <f t="shared" si="24"/>
        <v/>
      </c>
      <c r="C526" s="79"/>
      <c r="D526" s="80"/>
      <c r="E526" s="79"/>
      <c r="F526" s="81"/>
      <c r="G526" s="77"/>
      <c r="H526" s="174" t="str">
        <f>IF($B526="","",IF(N($I526)&gt;=100,"Completed",IF(COUNTIF('Work report'!$V$2:$V$1500,$B526)=0,"Not started",IF(OR(LEFT(UPPER(TRIM($K526)),8)="BLOCKED:",LEFT(UPPER(TRIM($K526)),8)="WAITING:"),"Blocked",IF(N($I526)&gt;0,"In progress","Not started")))))</f>
        <v/>
      </c>
      <c r="I526" s="175" t="str">
        <f t="array" ref="I526">IF($B526="","",IFERROR(LOOKUP(2,1/('Work report'!$V$2:$V$1500=$B526),'Work report'!$J$2:$J$1500)*100,0))</f>
        <v/>
      </c>
      <c r="J526" s="176" t="str">
        <f t="array" ref="J526">IF($B526="","",IFERROR(LOOKUP(2,1/('Work report'!$V$2:$V$1500=$B526),'Work report'!$A$2:$A$1500),""))</f>
        <v/>
      </c>
      <c r="K526" s="177" t="str">
        <f t="array" ref="K526">IF($B526="","",IFERROR(LOOKUP(2,1/('Work report'!$V$2:$V$1500=$B526),'Work report'!$P$2:$P$1500),""))</f>
        <v/>
      </c>
      <c r="L526" s="178" t="str">
        <f>IF($B526="","",SUMIFS('Work report'!$G$2:$G$1500,'Work report'!$V$2:$V$1500,$B526))</f>
        <v/>
      </c>
      <c r="M526" s="176" t="str">
        <f t="shared" si="25"/>
        <v/>
      </c>
      <c r="N526" s="174" t="str">
        <f t="shared" ca="1" si="26"/>
        <v/>
      </c>
      <c r="O526" s="78">
        <v>525</v>
      </c>
      <c r="P526" s="78" t="str">
        <f>IF(AND($B526&lt;&gt;"",$H526&lt;&gt;"Completed",$H526&lt;&gt;"Cancelled"),COUNTIFS($B$2:$B526,"&lt;&gt;",$H$2:$H526,"&lt;&gt;Completed",$H$2:$H526,"&lt;&gt;Cancelled"),"")</f>
        <v/>
      </c>
      <c r="Q526" s="78" t="str">
        <f>IFERROR(INDEX($B$2:$B$1500,MATCH(ROWS($Q$2:Q526),$P$2:$P$1500,0)),"")</f>
        <v/>
      </c>
    </row>
    <row r="527" spans="1:17" ht="15" customHeight="1" x14ac:dyDescent="0.25">
      <c r="A527" s="77"/>
      <c r="B527" s="174" t="str">
        <f t="shared" si="24"/>
        <v/>
      </c>
      <c r="C527" s="79"/>
      <c r="D527" s="80"/>
      <c r="E527" s="79"/>
      <c r="F527" s="81"/>
      <c r="G527" s="77"/>
      <c r="H527" s="174" t="str">
        <f>IF($B527="","",IF(N($I527)&gt;=100,"Completed",IF(COUNTIF('Work report'!$V$2:$V$1500,$B527)=0,"Not started",IF(OR(LEFT(UPPER(TRIM($K527)),8)="BLOCKED:",LEFT(UPPER(TRIM($K527)),8)="WAITING:"),"Blocked",IF(N($I527)&gt;0,"In progress","Not started")))))</f>
        <v/>
      </c>
      <c r="I527" s="175" t="str">
        <f t="array" ref="I527">IF($B527="","",IFERROR(LOOKUP(2,1/('Work report'!$V$2:$V$1500=$B527),'Work report'!$J$2:$J$1500)*100,0))</f>
        <v/>
      </c>
      <c r="J527" s="176" t="str">
        <f t="array" ref="J527">IF($B527="","",IFERROR(LOOKUP(2,1/('Work report'!$V$2:$V$1500=$B527),'Work report'!$A$2:$A$1500),""))</f>
        <v/>
      </c>
      <c r="K527" s="177" t="str">
        <f t="array" ref="K527">IF($B527="","",IFERROR(LOOKUP(2,1/('Work report'!$V$2:$V$1500=$B527),'Work report'!$P$2:$P$1500),""))</f>
        <v/>
      </c>
      <c r="L527" s="178" t="str">
        <f>IF($B527="","",SUMIFS('Work report'!$G$2:$G$1500,'Work report'!$V$2:$V$1500,$B527))</f>
        <v/>
      </c>
      <c r="M527" s="176" t="str">
        <f t="shared" si="25"/>
        <v/>
      </c>
      <c r="N527" s="174" t="str">
        <f t="shared" ca="1" si="26"/>
        <v/>
      </c>
      <c r="O527" s="78">
        <v>526</v>
      </c>
      <c r="P527" s="78" t="str">
        <f>IF(AND($B527&lt;&gt;"",$H527&lt;&gt;"Completed",$H527&lt;&gt;"Cancelled"),COUNTIFS($B$2:$B527,"&lt;&gt;",$H$2:$H527,"&lt;&gt;Completed",$H$2:$H527,"&lt;&gt;Cancelled"),"")</f>
        <v/>
      </c>
      <c r="Q527" s="78" t="str">
        <f>IFERROR(INDEX($B$2:$B$1500,MATCH(ROWS($Q$2:Q527),$P$2:$P$1500,0)),"")</f>
        <v/>
      </c>
    </row>
    <row r="528" spans="1:17" ht="15" customHeight="1" x14ac:dyDescent="0.25">
      <c r="A528" s="77"/>
      <c r="B528" s="174" t="str">
        <f t="shared" si="24"/>
        <v/>
      </c>
      <c r="C528" s="79"/>
      <c r="D528" s="80"/>
      <c r="E528" s="79"/>
      <c r="F528" s="81"/>
      <c r="G528" s="77"/>
      <c r="H528" s="174" t="str">
        <f>IF($B528="","",IF(N($I528)&gt;=100,"Completed",IF(COUNTIF('Work report'!$V$2:$V$1500,$B528)=0,"Not started",IF(OR(LEFT(UPPER(TRIM($K528)),8)="BLOCKED:",LEFT(UPPER(TRIM($K528)),8)="WAITING:"),"Blocked",IF(N($I528)&gt;0,"In progress","Not started")))))</f>
        <v/>
      </c>
      <c r="I528" s="175" t="str">
        <f t="array" ref="I528">IF($B528="","",IFERROR(LOOKUP(2,1/('Work report'!$V$2:$V$1500=$B528),'Work report'!$J$2:$J$1500)*100,0))</f>
        <v/>
      </c>
      <c r="J528" s="176" t="str">
        <f t="array" ref="J528">IF($B528="","",IFERROR(LOOKUP(2,1/('Work report'!$V$2:$V$1500=$B528),'Work report'!$A$2:$A$1500),""))</f>
        <v/>
      </c>
      <c r="K528" s="177" t="str">
        <f t="array" ref="K528">IF($B528="","",IFERROR(LOOKUP(2,1/('Work report'!$V$2:$V$1500=$B528),'Work report'!$P$2:$P$1500),""))</f>
        <v/>
      </c>
      <c r="L528" s="178" t="str">
        <f>IF($B528="","",SUMIFS('Work report'!$G$2:$G$1500,'Work report'!$V$2:$V$1500,$B528))</f>
        <v/>
      </c>
      <c r="M528" s="176" t="str">
        <f t="shared" si="25"/>
        <v/>
      </c>
      <c r="N528" s="174" t="str">
        <f t="shared" ca="1" si="26"/>
        <v/>
      </c>
      <c r="O528" s="78">
        <v>527</v>
      </c>
      <c r="P528" s="78" t="str">
        <f>IF(AND($B528&lt;&gt;"",$H528&lt;&gt;"Completed",$H528&lt;&gt;"Cancelled"),COUNTIFS($B$2:$B528,"&lt;&gt;",$H$2:$H528,"&lt;&gt;Completed",$H$2:$H528,"&lt;&gt;Cancelled"),"")</f>
        <v/>
      </c>
      <c r="Q528" s="78" t="str">
        <f>IFERROR(INDEX($B$2:$B$1500,MATCH(ROWS($Q$2:Q528),$P$2:$P$1500,0)),"")</f>
        <v/>
      </c>
    </row>
    <row r="529" spans="1:17" ht="15" customHeight="1" x14ac:dyDescent="0.25">
      <c r="A529" s="77"/>
      <c r="B529" s="174" t="str">
        <f t="shared" si="24"/>
        <v/>
      </c>
      <c r="C529" s="79"/>
      <c r="D529" s="80"/>
      <c r="E529" s="79"/>
      <c r="F529" s="81"/>
      <c r="G529" s="77"/>
      <c r="H529" s="174" t="str">
        <f>IF($B529="","",IF(N($I529)&gt;=100,"Completed",IF(COUNTIF('Work report'!$V$2:$V$1500,$B529)=0,"Not started",IF(OR(LEFT(UPPER(TRIM($K529)),8)="BLOCKED:",LEFT(UPPER(TRIM($K529)),8)="WAITING:"),"Blocked",IF(N($I529)&gt;0,"In progress","Not started")))))</f>
        <v/>
      </c>
      <c r="I529" s="175" t="str">
        <f t="array" ref="I529">IF($B529="","",IFERROR(LOOKUP(2,1/('Work report'!$V$2:$V$1500=$B529),'Work report'!$J$2:$J$1500)*100,0))</f>
        <v/>
      </c>
      <c r="J529" s="176" t="str">
        <f t="array" ref="J529">IF($B529="","",IFERROR(LOOKUP(2,1/('Work report'!$V$2:$V$1500=$B529),'Work report'!$A$2:$A$1500),""))</f>
        <v/>
      </c>
      <c r="K529" s="177" t="str">
        <f t="array" ref="K529">IF($B529="","",IFERROR(LOOKUP(2,1/('Work report'!$V$2:$V$1500=$B529),'Work report'!$P$2:$P$1500),""))</f>
        <v/>
      </c>
      <c r="L529" s="178" t="str">
        <f>IF($B529="","",SUMIFS('Work report'!$G$2:$G$1500,'Work report'!$V$2:$V$1500,$B529))</f>
        <v/>
      </c>
      <c r="M529" s="176" t="str">
        <f t="shared" si="25"/>
        <v/>
      </c>
      <c r="N529" s="174" t="str">
        <f t="shared" ca="1" si="26"/>
        <v/>
      </c>
      <c r="O529" s="78">
        <v>528</v>
      </c>
      <c r="P529" s="78" t="str">
        <f>IF(AND($B529&lt;&gt;"",$H529&lt;&gt;"Completed",$H529&lt;&gt;"Cancelled"),COUNTIFS($B$2:$B529,"&lt;&gt;",$H$2:$H529,"&lt;&gt;Completed",$H$2:$H529,"&lt;&gt;Cancelled"),"")</f>
        <v/>
      </c>
      <c r="Q529" s="78" t="str">
        <f>IFERROR(INDEX($B$2:$B$1500,MATCH(ROWS($Q$2:Q529),$P$2:$P$1500,0)),"")</f>
        <v/>
      </c>
    </row>
    <row r="530" spans="1:17" ht="15" customHeight="1" x14ac:dyDescent="0.25">
      <c r="A530" s="77"/>
      <c r="B530" s="174" t="str">
        <f t="shared" si="24"/>
        <v/>
      </c>
      <c r="C530" s="79"/>
      <c r="D530" s="80"/>
      <c r="E530" s="79"/>
      <c r="F530" s="81"/>
      <c r="G530" s="77"/>
      <c r="H530" s="174" t="str">
        <f>IF($B530="","",IF(N($I530)&gt;=100,"Completed",IF(COUNTIF('Work report'!$V$2:$V$1500,$B530)=0,"Not started",IF(OR(LEFT(UPPER(TRIM($K530)),8)="BLOCKED:",LEFT(UPPER(TRIM($K530)),8)="WAITING:"),"Blocked",IF(N($I530)&gt;0,"In progress","Not started")))))</f>
        <v/>
      </c>
      <c r="I530" s="175" t="str">
        <f t="array" ref="I530">IF($B530="","",IFERROR(LOOKUP(2,1/('Work report'!$V$2:$V$1500=$B530),'Work report'!$J$2:$J$1500)*100,0))</f>
        <v/>
      </c>
      <c r="J530" s="176" t="str">
        <f t="array" ref="J530">IF($B530="","",IFERROR(LOOKUP(2,1/('Work report'!$V$2:$V$1500=$B530),'Work report'!$A$2:$A$1500),""))</f>
        <v/>
      </c>
      <c r="K530" s="177" t="str">
        <f t="array" ref="K530">IF($B530="","",IFERROR(LOOKUP(2,1/('Work report'!$V$2:$V$1500=$B530),'Work report'!$P$2:$P$1500),""))</f>
        <v/>
      </c>
      <c r="L530" s="178" t="str">
        <f>IF($B530="","",SUMIFS('Work report'!$G$2:$G$1500,'Work report'!$V$2:$V$1500,$B530))</f>
        <v/>
      </c>
      <c r="M530" s="176" t="str">
        <f t="shared" si="25"/>
        <v/>
      </c>
      <c r="N530" s="174" t="str">
        <f t="shared" ca="1" si="26"/>
        <v/>
      </c>
      <c r="O530" s="78">
        <v>529</v>
      </c>
      <c r="P530" s="78" t="str">
        <f>IF(AND($B530&lt;&gt;"",$H530&lt;&gt;"Completed",$H530&lt;&gt;"Cancelled"),COUNTIFS($B$2:$B530,"&lt;&gt;",$H$2:$H530,"&lt;&gt;Completed",$H$2:$H530,"&lt;&gt;Cancelled"),"")</f>
        <v/>
      </c>
      <c r="Q530" s="78" t="str">
        <f>IFERROR(INDEX($B$2:$B$1500,MATCH(ROWS($Q$2:Q530),$P$2:$P$1500,0)),"")</f>
        <v/>
      </c>
    </row>
    <row r="531" spans="1:17" ht="15" customHeight="1" x14ac:dyDescent="0.25">
      <c r="A531" s="77"/>
      <c r="B531" s="174" t="str">
        <f t="shared" si="24"/>
        <v/>
      </c>
      <c r="C531" s="79"/>
      <c r="D531" s="80"/>
      <c r="E531" s="79"/>
      <c r="F531" s="81"/>
      <c r="G531" s="77"/>
      <c r="H531" s="174" t="str">
        <f>IF($B531="","",IF(N($I531)&gt;=100,"Completed",IF(COUNTIF('Work report'!$V$2:$V$1500,$B531)=0,"Not started",IF(OR(LEFT(UPPER(TRIM($K531)),8)="BLOCKED:",LEFT(UPPER(TRIM($K531)),8)="WAITING:"),"Blocked",IF(N($I531)&gt;0,"In progress","Not started")))))</f>
        <v/>
      </c>
      <c r="I531" s="175" t="str">
        <f t="array" ref="I531">IF($B531="","",IFERROR(LOOKUP(2,1/('Work report'!$V$2:$V$1500=$B531),'Work report'!$J$2:$J$1500)*100,0))</f>
        <v/>
      </c>
      <c r="J531" s="176" t="str">
        <f t="array" ref="J531">IF($B531="","",IFERROR(LOOKUP(2,1/('Work report'!$V$2:$V$1500=$B531),'Work report'!$A$2:$A$1500),""))</f>
        <v/>
      </c>
      <c r="K531" s="177" t="str">
        <f t="array" ref="K531">IF($B531="","",IFERROR(LOOKUP(2,1/('Work report'!$V$2:$V$1500=$B531),'Work report'!$P$2:$P$1500),""))</f>
        <v/>
      </c>
      <c r="L531" s="178" t="str">
        <f>IF($B531="","",SUMIFS('Work report'!$G$2:$G$1500,'Work report'!$V$2:$V$1500,$B531))</f>
        <v/>
      </c>
      <c r="M531" s="176" t="str">
        <f t="shared" si="25"/>
        <v/>
      </c>
      <c r="N531" s="174" t="str">
        <f t="shared" ca="1" si="26"/>
        <v/>
      </c>
      <c r="O531" s="78">
        <v>530</v>
      </c>
      <c r="P531" s="78" t="str">
        <f>IF(AND($B531&lt;&gt;"",$H531&lt;&gt;"Completed",$H531&lt;&gt;"Cancelled"),COUNTIFS($B$2:$B531,"&lt;&gt;",$H$2:$H531,"&lt;&gt;Completed",$H$2:$H531,"&lt;&gt;Cancelled"),"")</f>
        <v/>
      </c>
      <c r="Q531" s="78" t="str">
        <f>IFERROR(INDEX($B$2:$B$1500,MATCH(ROWS($Q$2:Q531),$P$2:$P$1500,0)),"")</f>
        <v/>
      </c>
    </row>
    <row r="532" spans="1:17" ht="15" customHeight="1" x14ac:dyDescent="0.25">
      <c r="A532" s="77"/>
      <c r="B532" s="174" t="str">
        <f t="shared" si="24"/>
        <v/>
      </c>
      <c r="C532" s="79"/>
      <c r="D532" s="80"/>
      <c r="E532" s="79"/>
      <c r="F532" s="81"/>
      <c r="G532" s="77"/>
      <c r="H532" s="174" t="str">
        <f>IF($B532="","",IF(N($I532)&gt;=100,"Completed",IF(COUNTIF('Work report'!$V$2:$V$1500,$B532)=0,"Not started",IF(OR(LEFT(UPPER(TRIM($K532)),8)="BLOCKED:",LEFT(UPPER(TRIM($K532)),8)="WAITING:"),"Blocked",IF(N($I532)&gt;0,"In progress","Not started")))))</f>
        <v/>
      </c>
      <c r="I532" s="175" t="str">
        <f t="array" ref="I532">IF($B532="","",IFERROR(LOOKUP(2,1/('Work report'!$V$2:$V$1500=$B532),'Work report'!$J$2:$J$1500)*100,0))</f>
        <v/>
      </c>
      <c r="J532" s="176" t="str">
        <f t="array" ref="J532">IF($B532="","",IFERROR(LOOKUP(2,1/('Work report'!$V$2:$V$1500=$B532),'Work report'!$A$2:$A$1500),""))</f>
        <v/>
      </c>
      <c r="K532" s="177" t="str">
        <f t="array" ref="K532">IF($B532="","",IFERROR(LOOKUP(2,1/('Work report'!$V$2:$V$1500=$B532),'Work report'!$P$2:$P$1500),""))</f>
        <v/>
      </c>
      <c r="L532" s="178" t="str">
        <f>IF($B532="","",SUMIFS('Work report'!$G$2:$G$1500,'Work report'!$V$2:$V$1500,$B532))</f>
        <v/>
      </c>
      <c r="M532" s="176" t="str">
        <f t="shared" si="25"/>
        <v/>
      </c>
      <c r="N532" s="174" t="str">
        <f t="shared" ca="1" si="26"/>
        <v/>
      </c>
      <c r="O532" s="78">
        <v>531</v>
      </c>
      <c r="P532" s="78" t="str">
        <f>IF(AND($B532&lt;&gt;"",$H532&lt;&gt;"Completed",$H532&lt;&gt;"Cancelled"),COUNTIFS($B$2:$B532,"&lt;&gt;",$H$2:$H532,"&lt;&gt;Completed",$H$2:$H532,"&lt;&gt;Cancelled"),"")</f>
        <v/>
      </c>
      <c r="Q532" s="78" t="str">
        <f>IFERROR(INDEX($B$2:$B$1500,MATCH(ROWS($Q$2:Q532),$P$2:$P$1500,0)),"")</f>
        <v/>
      </c>
    </row>
    <row r="533" spans="1:17" ht="15" customHeight="1" x14ac:dyDescent="0.25">
      <c r="A533" s="77"/>
      <c r="B533" s="174" t="str">
        <f t="shared" si="24"/>
        <v/>
      </c>
      <c r="C533" s="79"/>
      <c r="D533" s="80"/>
      <c r="E533" s="79"/>
      <c r="F533" s="81"/>
      <c r="G533" s="77"/>
      <c r="H533" s="174" t="str">
        <f>IF($B533="","",IF(N($I533)&gt;=100,"Completed",IF(COUNTIF('Work report'!$V$2:$V$1500,$B533)=0,"Not started",IF(OR(LEFT(UPPER(TRIM($K533)),8)="BLOCKED:",LEFT(UPPER(TRIM($K533)),8)="WAITING:"),"Blocked",IF(N($I533)&gt;0,"In progress","Not started")))))</f>
        <v/>
      </c>
      <c r="I533" s="175" t="str">
        <f t="array" ref="I533">IF($B533="","",IFERROR(LOOKUP(2,1/('Work report'!$V$2:$V$1500=$B533),'Work report'!$J$2:$J$1500)*100,0))</f>
        <v/>
      </c>
      <c r="J533" s="176" t="str">
        <f t="array" ref="J533">IF($B533="","",IFERROR(LOOKUP(2,1/('Work report'!$V$2:$V$1500=$B533),'Work report'!$A$2:$A$1500),""))</f>
        <v/>
      </c>
      <c r="K533" s="177" t="str">
        <f t="array" ref="K533">IF($B533="","",IFERROR(LOOKUP(2,1/('Work report'!$V$2:$V$1500=$B533),'Work report'!$P$2:$P$1500),""))</f>
        <v/>
      </c>
      <c r="L533" s="178" t="str">
        <f>IF($B533="","",SUMIFS('Work report'!$G$2:$G$1500,'Work report'!$V$2:$V$1500,$B533))</f>
        <v/>
      </c>
      <c r="M533" s="176" t="str">
        <f t="shared" si="25"/>
        <v/>
      </c>
      <c r="N533" s="174" t="str">
        <f t="shared" ca="1" si="26"/>
        <v/>
      </c>
      <c r="O533" s="78">
        <v>532</v>
      </c>
      <c r="P533" s="78" t="str">
        <f>IF(AND($B533&lt;&gt;"",$H533&lt;&gt;"Completed",$H533&lt;&gt;"Cancelled"),COUNTIFS($B$2:$B533,"&lt;&gt;",$H$2:$H533,"&lt;&gt;Completed",$H$2:$H533,"&lt;&gt;Cancelled"),"")</f>
        <v/>
      </c>
      <c r="Q533" s="78" t="str">
        <f>IFERROR(INDEX($B$2:$B$1500,MATCH(ROWS($Q$2:Q533),$P$2:$P$1500,0)),"")</f>
        <v/>
      </c>
    </row>
    <row r="534" spans="1:17" ht="15" customHeight="1" x14ac:dyDescent="0.25">
      <c r="A534" s="77"/>
      <c r="B534" s="174" t="str">
        <f t="shared" si="24"/>
        <v/>
      </c>
      <c r="C534" s="79"/>
      <c r="D534" s="80"/>
      <c r="E534" s="79"/>
      <c r="F534" s="81"/>
      <c r="G534" s="77"/>
      <c r="H534" s="174" t="str">
        <f>IF($B534="","",IF(N($I534)&gt;=100,"Completed",IF(COUNTIF('Work report'!$V$2:$V$1500,$B534)=0,"Not started",IF(OR(LEFT(UPPER(TRIM($K534)),8)="BLOCKED:",LEFT(UPPER(TRIM($K534)),8)="WAITING:"),"Blocked",IF(N($I534)&gt;0,"In progress","Not started")))))</f>
        <v/>
      </c>
      <c r="I534" s="175" t="str">
        <f t="array" ref="I534">IF($B534="","",IFERROR(LOOKUP(2,1/('Work report'!$V$2:$V$1500=$B534),'Work report'!$J$2:$J$1500)*100,0))</f>
        <v/>
      </c>
      <c r="J534" s="176" t="str">
        <f t="array" ref="J534">IF($B534="","",IFERROR(LOOKUP(2,1/('Work report'!$V$2:$V$1500=$B534),'Work report'!$A$2:$A$1500),""))</f>
        <v/>
      </c>
      <c r="K534" s="177" t="str">
        <f t="array" ref="K534">IF($B534="","",IFERROR(LOOKUP(2,1/('Work report'!$V$2:$V$1500=$B534),'Work report'!$P$2:$P$1500),""))</f>
        <v/>
      </c>
      <c r="L534" s="178" t="str">
        <f>IF($B534="","",SUMIFS('Work report'!$G$2:$G$1500,'Work report'!$V$2:$V$1500,$B534))</f>
        <v/>
      </c>
      <c r="M534" s="176" t="str">
        <f t="shared" si="25"/>
        <v/>
      </c>
      <c r="N534" s="174" t="str">
        <f t="shared" ca="1" si="26"/>
        <v/>
      </c>
      <c r="O534" s="78">
        <v>533</v>
      </c>
      <c r="P534" s="78" t="str">
        <f>IF(AND($B534&lt;&gt;"",$H534&lt;&gt;"Completed",$H534&lt;&gt;"Cancelled"),COUNTIFS($B$2:$B534,"&lt;&gt;",$H$2:$H534,"&lt;&gt;Completed",$H$2:$H534,"&lt;&gt;Cancelled"),"")</f>
        <v/>
      </c>
      <c r="Q534" s="78" t="str">
        <f>IFERROR(INDEX($B$2:$B$1500,MATCH(ROWS($Q$2:Q534),$P$2:$P$1500,0)),"")</f>
        <v/>
      </c>
    </row>
    <row r="535" spans="1:17" ht="15" customHeight="1" x14ac:dyDescent="0.25">
      <c r="A535" s="77"/>
      <c r="B535" s="174" t="str">
        <f t="shared" si="24"/>
        <v/>
      </c>
      <c r="C535" s="79"/>
      <c r="D535" s="80"/>
      <c r="E535" s="79"/>
      <c r="F535" s="81"/>
      <c r="G535" s="77"/>
      <c r="H535" s="174" t="str">
        <f>IF($B535="","",IF(N($I535)&gt;=100,"Completed",IF(COUNTIF('Work report'!$V$2:$V$1500,$B535)=0,"Not started",IF(OR(LEFT(UPPER(TRIM($K535)),8)="BLOCKED:",LEFT(UPPER(TRIM($K535)),8)="WAITING:"),"Blocked",IF(N($I535)&gt;0,"In progress","Not started")))))</f>
        <v/>
      </c>
      <c r="I535" s="175" t="str">
        <f t="array" ref="I535">IF($B535="","",IFERROR(LOOKUP(2,1/('Work report'!$V$2:$V$1500=$B535),'Work report'!$J$2:$J$1500)*100,0))</f>
        <v/>
      </c>
      <c r="J535" s="176" t="str">
        <f t="array" ref="J535">IF($B535="","",IFERROR(LOOKUP(2,1/('Work report'!$V$2:$V$1500=$B535),'Work report'!$A$2:$A$1500),""))</f>
        <v/>
      </c>
      <c r="K535" s="177" t="str">
        <f t="array" ref="K535">IF($B535="","",IFERROR(LOOKUP(2,1/('Work report'!$V$2:$V$1500=$B535),'Work report'!$P$2:$P$1500),""))</f>
        <v/>
      </c>
      <c r="L535" s="178" t="str">
        <f>IF($B535="","",SUMIFS('Work report'!$G$2:$G$1500,'Work report'!$V$2:$V$1500,$B535))</f>
        <v/>
      </c>
      <c r="M535" s="176" t="str">
        <f t="shared" si="25"/>
        <v/>
      </c>
      <c r="N535" s="174" t="str">
        <f t="shared" ca="1" si="26"/>
        <v/>
      </c>
      <c r="O535" s="78">
        <v>534</v>
      </c>
      <c r="P535" s="78" t="str">
        <f>IF(AND($B535&lt;&gt;"",$H535&lt;&gt;"Completed",$H535&lt;&gt;"Cancelled"),COUNTIFS($B$2:$B535,"&lt;&gt;",$H$2:$H535,"&lt;&gt;Completed",$H$2:$H535,"&lt;&gt;Cancelled"),"")</f>
        <v/>
      </c>
      <c r="Q535" s="78" t="str">
        <f>IFERROR(INDEX($B$2:$B$1500,MATCH(ROWS($Q$2:Q535),$P$2:$P$1500,0)),"")</f>
        <v/>
      </c>
    </row>
    <row r="536" spans="1:17" ht="15" customHeight="1" x14ac:dyDescent="0.25">
      <c r="A536" s="77"/>
      <c r="B536" s="174" t="str">
        <f t="shared" si="24"/>
        <v/>
      </c>
      <c r="C536" s="79"/>
      <c r="D536" s="80"/>
      <c r="E536" s="79"/>
      <c r="F536" s="81"/>
      <c r="G536" s="77"/>
      <c r="H536" s="174" t="str">
        <f>IF($B536="","",IF(N($I536)&gt;=100,"Completed",IF(COUNTIF('Work report'!$V$2:$V$1500,$B536)=0,"Not started",IF(OR(LEFT(UPPER(TRIM($K536)),8)="BLOCKED:",LEFT(UPPER(TRIM($K536)),8)="WAITING:"),"Blocked",IF(N($I536)&gt;0,"In progress","Not started")))))</f>
        <v/>
      </c>
      <c r="I536" s="175" t="str">
        <f t="array" ref="I536">IF($B536="","",IFERROR(LOOKUP(2,1/('Work report'!$V$2:$V$1500=$B536),'Work report'!$J$2:$J$1500)*100,0))</f>
        <v/>
      </c>
      <c r="J536" s="176" t="str">
        <f t="array" ref="J536">IF($B536="","",IFERROR(LOOKUP(2,1/('Work report'!$V$2:$V$1500=$B536),'Work report'!$A$2:$A$1500),""))</f>
        <v/>
      </c>
      <c r="K536" s="177" t="str">
        <f t="array" ref="K536">IF($B536="","",IFERROR(LOOKUP(2,1/('Work report'!$V$2:$V$1500=$B536),'Work report'!$P$2:$P$1500),""))</f>
        <v/>
      </c>
      <c r="L536" s="178" t="str">
        <f>IF($B536="","",SUMIFS('Work report'!$G$2:$G$1500,'Work report'!$V$2:$V$1500,$B536))</f>
        <v/>
      </c>
      <c r="M536" s="176" t="str">
        <f t="shared" si="25"/>
        <v/>
      </c>
      <c r="N536" s="174" t="str">
        <f t="shared" ca="1" si="26"/>
        <v/>
      </c>
      <c r="O536" s="78">
        <v>535</v>
      </c>
      <c r="P536" s="78" t="str">
        <f>IF(AND($B536&lt;&gt;"",$H536&lt;&gt;"Completed",$H536&lt;&gt;"Cancelled"),COUNTIFS($B$2:$B536,"&lt;&gt;",$H$2:$H536,"&lt;&gt;Completed",$H$2:$H536,"&lt;&gt;Cancelled"),"")</f>
        <v/>
      </c>
      <c r="Q536" s="78" t="str">
        <f>IFERROR(INDEX($B$2:$B$1500,MATCH(ROWS($Q$2:Q536),$P$2:$P$1500,0)),"")</f>
        <v/>
      </c>
    </row>
    <row r="537" spans="1:17" ht="15" customHeight="1" x14ac:dyDescent="0.25">
      <c r="A537" s="77"/>
      <c r="B537" s="174" t="str">
        <f t="shared" si="24"/>
        <v/>
      </c>
      <c r="C537" s="79"/>
      <c r="D537" s="80"/>
      <c r="E537" s="79"/>
      <c r="F537" s="81"/>
      <c r="G537" s="77"/>
      <c r="H537" s="174" t="str">
        <f>IF($B537="","",IF(N($I537)&gt;=100,"Completed",IF(COUNTIF('Work report'!$V$2:$V$1500,$B537)=0,"Not started",IF(OR(LEFT(UPPER(TRIM($K537)),8)="BLOCKED:",LEFT(UPPER(TRIM($K537)),8)="WAITING:"),"Blocked",IF(N($I537)&gt;0,"In progress","Not started")))))</f>
        <v/>
      </c>
      <c r="I537" s="175" t="str">
        <f t="array" ref="I537">IF($B537="","",IFERROR(LOOKUP(2,1/('Work report'!$V$2:$V$1500=$B537),'Work report'!$J$2:$J$1500)*100,0))</f>
        <v/>
      </c>
      <c r="J537" s="176" t="str">
        <f t="array" ref="J537">IF($B537="","",IFERROR(LOOKUP(2,1/('Work report'!$V$2:$V$1500=$B537),'Work report'!$A$2:$A$1500),""))</f>
        <v/>
      </c>
      <c r="K537" s="177" t="str">
        <f t="array" ref="K537">IF($B537="","",IFERROR(LOOKUP(2,1/('Work report'!$V$2:$V$1500=$B537),'Work report'!$P$2:$P$1500),""))</f>
        <v/>
      </c>
      <c r="L537" s="178" t="str">
        <f>IF($B537="","",SUMIFS('Work report'!$G$2:$G$1500,'Work report'!$V$2:$V$1500,$B537))</f>
        <v/>
      </c>
      <c r="M537" s="176" t="str">
        <f t="shared" si="25"/>
        <v/>
      </c>
      <c r="N537" s="174" t="str">
        <f t="shared" ca="1" si="26"/>
        <v/>
      </c>
      <c r="O537" s="78">
        <v>536</v>
      </c>
      <c r="P537" s="78" t="str">
        <f>IF(AND($B537&lt;&gt;"",$H537&lt;&gt;"Completed",$H537&lt;&gt;"Cancelled"),COUNTIFS($B$2:$B537,"&lt;&gt;",$H$2:$H537,"&lt;&gt;Completed",$H$2:$H537,"&lt;&gt;Cancelled"),"")</f>
        <v/>
      </c>
      <c r="Q537" s="78" t="str">
        <f>IFERROR(INDEX($B$2:$B$1500,MATCH(ROWS($Q$2:Q537),$P$2:$P$1500,0)),"")</f>
        <v/>
      </c>
    </row>
    <row r="538" spans="1:17" ht="15" customHeight="1" x14ac:dyDescent="0.25">
      <c r="A538" s="77"/>
      <c r="B538" s="174" t="str">
        <f t="shared" si="24"/>
        <v/>
      </c>
      <c r="C538" s="79"/>
      <c r="D538" s="80"/>
      <c r="E538" s="79"/>
      <c r="F538" s="81"/>
      <c r="G538" s="77"/>
      <c r="H538" s="174" t="str">
        <f>IF($B538="","",IF(N($I538)&gt;=100,"Completed",IF(COUNTIF('Work report'!$V$2:$V$1500,$B538)=0,"Not started",IF(OR(LEFT(UPPER(TRIM($K538)),8)="BLOCKED:",LEFT(UPPER(TRIM($K538)),8)="WAITING:"),"Blocked",IF(N($I538)&gt;0,"In progress","Not started")))))</f>
        <v/>
      </c>
      <c r="I538" s="175" t="str">
        <f t="array" ref="I538">IF($B538="","",IFERROR(LOOKUP(2,1/('Work report'!$V$2:$V$1500=$B538),'Work report'!$J$2:$J$1500)*100,0))</f>
        <v/>
      </c>
      <c r="J538" s="176" t="str">
        <f t="array" ref="J538">IF($B538="","",IFERROR(LOOKUP(2,1/('Work report'!$V$2:$V$1500=$B538),'Work report'!$A$2:$A$1500),""))</f>
        <v/>
      </c>
      <c r="K538" s="177" t="str">
        <f t="array" ref="K538">IF($B538="","",IFERROR(LOOKUP(2,1/('Work report'!$V$2:$V$1500=$B538),'Work report'!$P$2:$P$1500),""))</f>
        <v/>
      </c>
      <c r="L538" s="178" t="str">
        <f>IF($B538="","",SUMIFS('Work report'!$G$2:$G$1500,'Work report'!$V$2:$V$1500,$B538))</f>
        <v/>
      </c>
      <c r="M538" s="176" t="str">
        <f t="shared" si="25"/>
        <v/>
      </c>
      <c r="N538" s="174" t="str">
        <f t="shared" ca="1" si="26"/>
        <v/>
      </c>
      <c r="O538" s="78">
        <v>537</v>
      </c>
      <c r="P538" s="78" t="str">
        <f>IF(AND($B538&lt;&gt;"",$H538&lt;&gt;"Completed",$H538&lt;&gt;"Cancelled"),COUNTIFS($B$2:$B538,"&lt;&gt;",$H$2:$H538,"&lt;&gt;Completed",$H$2:$H538,"&lt;&gt;Cancelled"),"")</f>
        <v/>
      </c>
      <c r="Q538" s="78" t="str">
        <f>IFERROR(INDEX($B$2:$B$1500,MATCH(ROWS($Q$2:Q538),$P$2:$P$1500,0)),"")</f>
        <v/>
      </c>
    </row>
    <row r="539" spans="1:17" ht="15" customHeight="1" x14ac:dyDescent="0.25">
      <c r="A539" s="77"/>
      <c r="B539" s="174" t="str">
        <f t="shared" si="24"/>
        <v/>
      </c>
      <c r="C539" s="79"/>
      <c r="D539" s="80"/>
      <c r="E539" s="79"/>
      <c r="F539" s="81"/>
      <c r="G539" s="77"/>
      <c r="H539" s="174" t="str">
        <f>IF($B539="","",IF(N($I539)&gt;=100,"Completed",IF(COUNTIF('Work report'!$V$2:$V$1500,$B539)=0,"Not started",IF(OR(LEFT(UPPER(TRIM($K539)),8)="BLOCKED:",LEFT(UPPER(TRIM($K539)),8)="WAITING:"),"Blocked",IF(N($I539)&gt;0,"In progress","Not started")))))</f>
        <v/>
      </c>
      <c r="I539" s="175" t="str">
        <f t="array" ref="I539">IF($B539="","",IFERROR(LOOKUP(2,1/('Work report'!$V$2:$V$1500=$B539),'Work report'!$J$2:$J$1500)*100,0))</f>
        <v/>
      </c>
      <c r="J539" s="176" t="str">
        <f t="array" ref="J539">IF($B539="","",IFERROR(LOOKUP(2,1/('Work report'!$V$2:$V$1500=$B539),'Work report'!$A$2:$A$1500),""))</f>
        <v/>
      </c>
      <c r="K539" s="177" t="str">
        <f t="array" ref="K539">IF($B539="","",IFERROR(LOOKUP(2,1/('Work report'!$V$2:$V$1500=$B539),'Work report'!$P$2:$P$1500),""))</f>
        <v/>
      </c>
      <c r="L539" s="178" t="str">
        <f>IF($B539="","",SUMIFS('Work report'!$G$2:$G$1500,'Work report'!$V$2:$V$1500,$B539))</f>
        <v/>
      </c>
      <c r="M539" s="176" t="str">
        <f t="shared" si="25"/>
        <v/>
      </c>
      <c r="N539" s="174" t="str">
        <f t="shared" ca="1" si="26"/>
        <v/>
      </c>
      <c r="O539" s="78">
        <v>538</v>
      </c>
      <c r="P539" s="78" t="str">
        <f>IF(AND($B539&lt;&gt;"",$H539&lt;&gt;"Completed",$H539&lt;&gt;"Cancelled"),COUNTIFS($B$2:$B539,"&lt;&gt;",$H$2:$H539,"&lt;&gt;Completed",$H$2:$H539,"&lt;&gt;Cancelled"),"")</f>
        <v/>
      </c>
      <c r="Q539" s="78" t="str">
        <f>IFERROR(INDEX($B$2:$B$1500,MATCH(ROWS($Q$2:Q539),$P$2:$P$1500,0)),"")</f>
        <v/>
      </c>
    </row>
    <row r="540" spans="1:17" ht="15" customHeight="1" x14ac:dyDescent="0.25">
      <c r="A540" s="77"/>
      <c r="B540" s="174" t="str">
        <f t="shared" si="24"/>
        <v/>
      </c>
      <c r="C540" s="79"/>
      <c r="D540" s="80"/>
      <c r="E540" s="79"/>
      <c r="F540" s="81"/>
      <c r="G540" s="77"/>
      <c r="H540" s="174" t="str">
        <f>IF($B540="","",IF(N($I540)&gt;=100,"Completed",IF(COUNTIF('Work report'!$V$2:$V$1500,$B540)=0,"Not started",IF(OR(LEFT(UPPER(TRIM($K540)),8)="BLOCKED:",LEFT(UPPER(TRIM($K540)),8)="WAITING:"),"Blocked",IF(N($I540)&gt;0,"In progress","Not started")))))</f>
        <v/>
      </c>
      <c r="I540" s="175" t="str">
        <f t="array" ref="I540">IF($B540="","",IFERROR(LOOKUP(2,1/('Work report'!$V$2:$V$1500=$B540),'Work report'!$J$2:$J$1500)*100,0))</f>
        <v/>
      </c>
      <c r="J540" s="176" t="str">
        <f t="array" ref="J540">IF($B540="","",IFERROR(LOOKUP(2,1/('Work report'!$V$2:$V$1500=$B540),'Work report'!$A$2:$A$1500),""))</f>
        <v/>
      </c>
      <c r="K540" s="177" t="str">
        <f t="array" ref="K540">IF($B540="","",IFERROR(LOOKUP(2,1/('Work report'!$V$2:$V$1500=$B540),'Work report'!$P$2:$P$1500),""))</f>
        <v/>
      </c>
      <c r="L540" s="178" t="str">
        <f>IF($B540="","",SUMIFS('Work report'!$G$2:$G$1500,'Work report'!$V$2:$V$1500,$B540))</f>
        <v/>
      </c>
      <c r="M540" s="176" t="str">
        <f t="shared" si="25"/>
        <v/>
      </c>
      <c r="N540" s="174" t="str">
        <f t="shared" ca="1" si="26"/>
        <v/>
      </c>
      <c r="O540" s="78">
        <v>539</v>
      </c>
      <c r="P540" s="78" t="str">
        <f>IF(AND($B540&lt;&gt;"",$H540&lt;&gt;"Completed",$H540&lt;&gt;"Cancelled"),COUNTIFS($B$2:$B540,"&lt;&gt;",$H$2:$H540,"&lt;&gt;Completed",$H$2:$H540,"&lt;&gt;Cancelled"),"")</f>
        <v/>
      </c>
      <c r="Q540" s="78" t="str">
        <f>IFERROR(INDEX($B$2:$B$1500,MATCH(ROWS($Q$2:Q540),$P$2:$P$1500,0)),"")</f>
        <v/>
      </c>
    </row>
    <row r="541" spans="1:17" ht="15" customHeight="1" x14ac:dyDescent="0.25">
      <c r="A541" s="77"/>
      <c r="B541" s="174" t="str">
        <f t="shared" si="24"/>
        <v/>
      </c>
      <c r="C541" s="79"/>
      <c r="D541" s="80"/>
      <c r="E541" s="79"/>
      <c r="F541" s="81"/>
      <c r="G541" s="77"/>
      <c r="H541" s="174" t="str">
        <f>IF($B541="","",IF(N($I541)&gt;=100,"Completed",IF(COUNTIF('Work report'!$V$2:$V$1500,$B541)=0,"Not started",IF(OR(LEFT(UPPER(TRIM($K541)),8)="BLOCKED:",LEFT(UPPER(TRIM($K541)),8)="WAITING:"),"Blocked",IF(N($I541)&gt;0,"In progress","Not started")))))</f>
        <v/>
      </c>
      <c r="I541" s="175" t="str">
        <f t="array" ref="I541">IF($B541="","",IFERROR(LOOKUP(2,1/('Work report'!$V$2:$V$1500=$B541),'Work report'!$J$2:$J$1500)*100,0))</f>
        <v/>
      </c>
      <c r="J541" s="176" t="str">
        <f t="array" ref="J541">IF($B541="","",IFERROR(LOOKUP(2,1/('Work report'!$V$2:$V$1500=$B541),'Work report'!$A$2:$A$1500),""))</f>
        <v/>
      </c>
      <c r="K541" s="177" t="str">
        <f t="array" ref="K541">IF($B541="","",IFERROR(LOOKUP(2,1/('Work report'!$V$2:$V$1500=$B541),'Work report'!$P$2:$P$1500),""))</f>
        <v/>
      </c>
      <c r="L541" s="178" t="str">
        <f>IF($B541="","",SUMIFS('Work report'!$G$2:$G$1500,'Work report'!$V$2:$V$1500,$B541))</f>
        <v/>
      </c>
      <c r="M541" s="176" t="str">
        <f t="shared" si="25"/>
        <v/>
      </c>
      <c r="N541" s="174" t="str">
        <f t="shared" ca="1" si="26"/>
        <v/>
      </c>
      <c r="O541" s="78">
        <v>540</v>
      </c>
      <c r="P541" s="78" t="str">
        <f>IF(AND($B541&lt;&gt;"",$H541&lt;&gt;"Completed",$H541&lt;&gt;"Cancelled"),COUNTIFS($B$2:$B541,"&lt;&gt;",$H$2:$H541,"&lt;&gt;Completed",$H$2:$H541,"&lt;&gt;Cancelled"),"")</f>
        <v/>
      </c>
      <c r="Q541" s="78" t="str">
        <f>IFERROR(INDEX($B$2:$B$1500,MATCH(ROWS($Q$2:Q541),$P$2:$P$1500,0)),"")</f>
        <v/>
      </c>
    </row>
    <row r="542" spans="1:17" ht="15" customHeight="1" x14ac:dyDescent="0.25">
      <c r="A542" s="77"/>
      <c r="B542" s="174" t="str">
        <f t="shared" si="24"/>
        <v/>
      </c>
      <c r="C542" s="79"/>
      <c r="D542" s="80"/>
      <c r="E542" s="79"/>
      <c r="F542" s="81"/>
      <c r="G542" s="77"/>
      <c r="H542" s="174" t="str">
        <f>IF($B542="","",IF(N($I542)&gt;=100,"Completed",IF(COUNTIF('Work report'!$V$2:$V$1500,$B542)=0,"Not started",IF(OR(LEFT(UPPER(TRIM($K542)),8)="BLOCKED:",LEFT(UPPER(TRIM($K542)),8)="WAITING:"),"Blocked",IF(N($I542)&gt;0,"In progress","Not started")))))</f>
        <v/>
      </c>
      <c r="I542" s="175" t="str">
        <f t="array" ref="I542">IF($B542="","",IFERROR(LOOKUP(2,1/('Work report'!$V$2:$V$1500=$B542),'Work report'!$J$2:$J$1500)*100,0))</f>
        <v/>
      </c>
      <c r="J542" s="176" t="str">
        <f t="array" ref="J542">IF($B542="","",IFERROR(LOOKUP(2,1/('Work report'!$V$2:$V$1500=$B542),'Work report'!$A$2:$A$1500),""))</f>
        <v/>
      </c>
      <c r="K542" s="177" t="str">
        <f t="array" ref="K542">IF($B542="","",IFERROR(LOOKUP(2,1/('Work report'!$V$2:$V$1500=$B542),'Work report'!$P$2:$P$1500),""))</f>
        <v/>
      </c>
      <c r="L542" s="178" t="str">
        <f>IF($B542="","",SUMIFS('Work report'!$G$2:$G$1500,'Work report'!$V$2:$V$1500,$B542))</f>
        <v/>
      </c>
      <c r="M542" s="176" t="str">
        <f t="shared" si="25"/>
        <v/>
      </c>
      <c r="N542" s="174" t="str">
        <f t="shared" ca="1" si="26"/>
        <v/>
      </c>
      <c r="O542" s="78">
        <v>541</v>
      </c>
      <c r="P542" s="78" t="str">
        <f>IF(AND($B542&lt;&gt;"",$H542&lt;&gt;"Completed",$H542&lt;&gt;"Cancelled"),COUNTIFS($B$2:$B542,"&lt;&gt;",$H$2:$H542,"&lt;&gt;Completed",$H$2:$H542,"&lt;&gt;Cancelled"),"")</f>
        <v/>
      </c>
      <c r="Q542" s="78" t="str">
        <f>IFERROR(INDEX($B$2:$B$1500,MATCH(ROWS($Q$2:Q542),$P$2:$P$1500,0)),"")</f>
        <v/>
      </c>
    </row>
    <row r="543" spans="1:17" ht="15" customHeight="1" x14ac:dyDescent="0.25">
      <c r="A543" s="77"/>
      <c r="B543" s="174" t="str">
        <f t="shared" si="24"/>
        <v/>
      </c>
      <c r="C543" s="79"/>
      <c r="D543" s="80"/>
      <c r="E543" s="79"/>
      <c r="F543" s="81"/>
      <c r="G543" s="77"/>
      <c r="H543" s="174" t="str">
        <f>IF($B543="","",IF(N($I543)&gt;=100,"Completed",IF(COUNTIF('Work report'!$V$2:$V$1500,$B543)=0,"Not started",IF(OR(LEFT(UPPER(TRIM($K543)),8)="BLOCKED:",LEFT(UPPER(TRIM($K543)),8)="WAITING:"),"Blocked",IF(N($I543)&gt;0,"In progress","Not started")))))</f>
        <v/>
      </c>
      <c r="I543" s="175" t="str">
        <f t="array" ref="I543">IF($B543="","",IFERROR(LOOKUP(2,1/('Work report'!$V$2:$V$1500=$B543),'Work report'!$J$2:$J$1500)*100,0))</f>
        <v/>
      </c>
      <c r="J543" s="176" t="str">
        <f t="array" ref="J543">IF($B543="","",IFERROR(LOOKUP(2,1/('Work report'!$V$2:$V$1500=$B543),'Work report'!$A$2:$A$1500),""))</f>
        <v/>
      </c>
      <c r="K543" s="177" t="str">
        <f t="array" ref="K543">IF($B543="","",IFERROR(LOOKUP(2,1/('Work report'!$V$2:$V$1500=$B543),'Work report'!$P$2:$P$1500),""))</f>
        <v/>
      </c>
      <c r="L543" s="178" t="str">
        <f>IF($B543="","",SUMIFS('Work report'!$G$2:$G$1500,'Work report'!$V$2:$V$1500,$B543))</f>
        <v/>
      </c>
      <c r="M543" s="176" t="str">
        <f t="shared" si="25"/>
        <v/>
      </c>
      <c r="N543" s="174" t="str">
        <f t="shared" ca="1" si="26"/>
        <v/>
      </c>
      <c r="O543" s="78">
        <v>542</v>
      </c>
      <c r="P543" s="78" t="str">
        <f>IF(AND($B543&lt;&gt;"",$H543&lt;&gt;"Completed",$H543&lt;&gt;"Cancelled"),COUNTIFS($B$2:$B543,"&lt;&gt;",$H$2:$H543,"&lt;&gt;Completed",$H$2:$H543,"&lt;&gt;Cancelled"),"")</f>
        <v/>
      </c>
      <c r="Q543" s="78" t="str">
        <f>IFERROR(INDEX($B$2:$B$1500,MATCH(ROWS($Q$2:Q543),$P$2:$P$1500,0)),"")</f>
        <v/>
      </c>
    </row>
    <row r="544" spans="1:17" ht="15" customHeight="1" x14ac:dyDescent="0.25">
      <c r="A544" s="77"/>
      <c r="B544" s="174" t="str">
        <f t="shared" si="24"/>
        <v/>
      </c>
      <c r="C544" s="79"/>
      <c r="D544" s="80"/>
      <c r="E544" s="79"/>
      <c r="F544" s="81"/>
      <c r="G544" s="77"/>
      <c r="H544" s="174" t="str">
        <f>IF($B544="","",IF(N($I544)&gt;=100,"Completed",IF(COUNTIF('Work report'!$V$2:$V$1500,$B544)=0,"Not started",IF(OR(LEFT(UPPER(TRIM($K544)),8)="BLOCKED:",LEFT(UPPER(TRIM($K544)),8)="WAITING:"),"Blocked",IF(N($I544)&gt;0,"In progress","Not started")))))</f>
        <v/>
      </c>
      <c r="I544" s="175" t="str">
        <f t="array" ref="I544">IF($B544="","",IFERROR(LOOKUP(2,1/('Work report'!$V$2:$V$1500=$B544),'Work report'!$J$2:$J$1500)*100,0))</f>
        <v/>
      </c>
      <c r="J544" s="176" t="str">
        <f t="array" ref="J544">IF($B544="","",IFERROR(LOOKUP(2,1/('Work report'!$V$2:$V$1500=$B544),'Work report'!$A$2:$A$1500),""))</f>
        <v/>
      </c>
      <c r="K544" s="177" t="str">
        <f t="array" ref="K544">IF($B544="","",IFERROR(LOOKUP(2,1/('Work report'!$V$2:$V$1500=$B544),'Work report'!$P$2:$P$1500),""))</f>
        <v/>
      </c>
      <c r="L544" s="178" t="str">
        <f>IF($B544="","",SUMIFS('Work report'!$G$2:$G$1500,'Work report'!$V$2:$V$1500,$B544))</f>
        <v/>
      </c>
      <c r="M544" s="176" t="str">
        <f t="shared" si="25"/>
        <v/>
      </c>
      <c r="N544" s="174" t="str">
        <f t="shared" ca="1" si="26"/>
        <v/>
      </c>
      <c r="O544" s="78">
        <v>543</v>
      </c>
      <c r="P544" s="78" t="str">
        <f>IF(AND($B544&lt;&gt;"",$H544&lt;&gt;"Completed",$H544&lt;&gt;"Cancelled"),COUNTIFS($B$2:$B544,"&lt;&gt;",$H$2:$H544,"&lt;&gt;Completed",$H$2:$H544,"&lt;&gt;Cancelled"),"")</f>
        <v/>
      </c>
      <c r="Q544" s="78" t="str">
        <f>IFERROR(INDEX($B$2:$B$1500,MATCH(ROWS($Q$2:Q544),$P$2:$P$1500,0)),"")</f>
        <v/>
      </c>
    </row>
    <row r="545" spans="1:17" ht="15" customHeight="1" x14ac:dyDescent="0.25">
      <c r="A545" s="77"/>
      <c r="B545" s="174" t="str">
        <f t="shared" si="24"/>
        <v/>
      </c>
      <c r="C545" s="79"/>
      <c r="D545" s="80"/>
      <c r="E545" s="79"/>
      <c r="F545" s="81"/>
      <c r="G545" s="77"/>
      <c r="H545" s="174" t="str">
        <f>IF($B545="","",IF(N($I545)&gt;=100,"Completed",IF(COUNTIF('Work report'!$V$2:$V$1500,$B545)=0,"Not started",IF(OR(LEFT(UPPER(TRIM($K545)),8)="BLOCKED:",LEFT(UPPER(TRIM($K545)),8)="WAITING:"),"Blocked",IF(N($I545)&gt;0,"In progress","Not started")))))</f>
        <v/>
      </c>
      <c r="I545" s="175" t="str">
        <f t="array" ref="I545">IF($B545="","",IFERROR(LOOKUP(2,1/('Work report'!$V$2:$V$1500=$B545),'Work report'!$J$2:$J$1500)*100,0))</f>
        <v/>
      </c>
      <c r="J545" s="176" t="str">
        <f t="array" ref="J545">IF($B545="","",IFERROR(LOOKUP(2,1/('Work report'!$V$2:$V$1500=$B545),'Work report'!$A$2:$A$1500),""))</f>
        <v/>
      </c>
      <c r="K545" s="177" t="str">
        <f t="array" ref="K545">IF($B545="","",IFERROR(LOOKUP(2,1/('Work report'!$V$2:$V$1500=$B545),'Work report'!$P$2:$P$1500),""))</f>
        <v/>
      </c>
      <c r="L545" s="178" t="str">
        <f>IF($B545="","",SUMIFS('Work report'!$G$2:$G$1500,'Work report'!$V$2:$V$1500,$B545))</f>
        <v/>
      </c>
      <c r="M545" s="176" t="str">
        <f t="shared" si="25"/>
        <v/>
      </c>
      <c r="N545" s="174" t="str">
        <f t="shared" ca="1" si="26"/>
        <v/>
      </c>
      <c r="O545" s="78">
        <v>544</v>
      </c>
      <c r="P545" s="78" t="str">
        <f>IF(AND($B545&lt;&gt;"",$H545&lt;&gt;"Completed",$H545&lt;&gt;"Cancelled"),COUNTIFS($B$2:$B545,"&lt;&gt;",$H$2:$H545,"&lt;&gt;Completed",$H$2:$H545,"&lt;&gt;Cancelled"),"")</f>
        <v/>
      </c>
      <c r="Q545" s="78" t="str">
        <f>IFERROR(INDEX($B$2:$B$1500,MATCH(ROWS($Q$2:Q545),$P$2:$P$1500,0)),"")</f>
        <v/>
      </c>
    </row>
    <row r="546" spans="1:17" ht="15" customHeight="1" x14ac:dyDescent="0.25">
      <c r="A546" s="77"/>
      <c r="B546" s="174" t="str">
        <f t="shared" si="24"/>
        <v/>
      </c>
      <c r="C546" s="79"/>
      <c r="D546" s="80"/>
      <c r="E546" s="79"/>
      <c r="F546" s="81"/>
      <c r="G546" s="77"/>
      <c r="H546" s="174" t="str">
        <f>IF($B546="","",IF(N($I546)&gt;=100,"Completed",IF(COUNTIF('Work report'!$V$2:$V$1500,$B546)=0,"Not started",IF(OR(LEFT(UPPER(TRIM($K546)),8)="BLOCKED:",LEFT(UPPER(TRIM($K546)),8)="WAITING:"),"Blocked",IF(N($I546)&gt;0,"In progress","Not started")))))</f>
        <v/>
      </c>
      <c r="I546" s="175" t="str">
        <f t="array" ref="I546">IF($B546="","",IFERROR(LOOKUP(2,1/('Work report'!$V$2:$V$1500=$B546),'Work report'!$J$2:$J$1500)*100,0))</f>
        <v/>
      </c>
      <c r="J546" s="176" t="str">
        <f t="array" ref="J546">IF($B546="","",IFERROR(LOOKUP(2,1/('Work report'!$V$2:$V$1500=$B546),'Work report'!$A$2:$A$1500),""))</f>
        <v/>
      </c>
      <c r="K546" s="177" t="str">
        <f t="array" ref="K546">IF($B546="","",IFERROR(LOOKUP(2,1/('Work report'!$V$2:$V$1500=$B546),'Work report'!$P$2:$P$1500),""))</f>
        <v/>
      </c>
      <c r="L546" s="178" t="str">
        <f>IF($B546="","",SUMIFS('Work report'!$G$2:$G$1500,'Work report'!$V$2:$V$1500,$B546))</f>
        <v/>
      </c>
      <c r="M546" s="176" t="str">
        <f t="shared" si="25"/>
        <v/>
      </c>
      <c r="N546" s="174" t="str">
        <f t="shared" ca="1" si="26"/>
        <v/>
      </c>
      <c r="O546" s="78">
        <v>545</v>
      </c>
      <c r="P546" s="78" t="str">
        <f>IF(AND($B546&lt;&gt;"",$H546&lt;&gt;"Completed",$H546&lt;&gt;"Cancelled"),COUNTIFS($B$2:$B546,"&lt;&gt;",$H$2:$H546,"&lt;&gt;Completed",$H$2:$H546,"&lt;&gt;Cancelled"),"")</f>
        <v/>
      </c>
      <c r="Q546" s="78" t="str">
        <f>IFERROR(INDEX($B$2:$B$1500,MATCH(ROWS($Q$2:Q546),$P$2:$P$1500,0)),"")</f>
        <v/>
      </c>
    </row>
    <row r="547" spans="1:17" ht="15" customHeight="1" x14ac:dyDescent="0.25">
      <c r="A547" s="77"/>
      <c r="B547" s="174" t="str">
        <f t="shared" si="24"/>
        <v/>
      </c>
      <c r="C547" s="79"/>
      <c r="D547" s="80"/>
      <c r="E547" s="79"/>
      <c r="F547" s="81"/>
      <c r="G547" s="77"/>
      <c r="H547" s="174" t="str">
        <f>IF($B547="","",IF(N($I547)&gt;=100,"Completed",IF(COUNTIF('Work report'!$V$2:$V$1500,$B547)=0,"Not started",IF(OR(LEFT(UPPER(TRIM($K547)),8)="BLOCKED:",LEFT(UPPER(TRIM($K547)),8)="WAITING:"),"Blocked",IF(N($I547)&gt;0,"In progress","Not started")))))</f>
        <v/>
      </c>
      <c r="I547" s="175" t="str">
        <f t="array" ref="I547">IF($B547="","",IFERROR(LOOKUP(2,1/('Work report'!$V$2:$V$1500=$B547),'Work report'!$J$2:$J$1500)*100,0))</f>
        <v/>
      </c>
      <c r="J547" s="176" t="str">
        <f t="array" ref="J547">IF($B547="","",IFERROR(LOOKUP(2,1/('Work report'!$V$2:$V$1500=$B547),'Work report'!$A$2:$A$1500),""))</f>
        <v/>
      </c>
      <c r="K547" s="177" t="str">
        <f t="array" ref="K547">IF($B547="","",IFERROR(LOOKUP(2,1/('Work report'!$V$2:$V$1500=$B547),'Work report'!$P$2:$P$1500),""))</f>
        <v/>
      </c>
      <c r="L547" s="178" t="str">
        <f>IF($B547="","",SUMIFS('Work report'!$G$2:$G$1500,'Work report'!$V$2:$V$1500,$B547))</f>
        <v/>
      </c>
      <c r="M547" s="176" t="str">
        <f t="shared" si="25"/>
        <v/>
      </c>
      <c r="N547" s="174" t="str">
        <f t="shared" ca="1" si="26"/>
        <v/>
      </c>
      <c r="O547" s="78">
        <v>546</v>
      </c>
      <c r="P547" s="78" t="str">
        <f>IF(AND($B547&lt;&gt;"",$H547&lt;&gt;"Completed",$H547&lt;&gt;"Cancelled"),COUNTIFS($B$2:$B547,"&lt;&gt;",$H$2:$H547,"&lt;&gt;Completed",$H$2:$H547,"&lt;&gt;Cancelled"),"")</f>
        <v/>
      </c>
      <c r="Q547" s="78" t="str">
        <f>IFERROR(INDEX($B$2:$B$1500,MATCH(ROWS($Q$2:Q547),$P$2:$P$1500,0)),"")</f>
        <v/>
      </c>
    </row>
    <row r="548" spans="1:17" ht="15" customHeight="1" x14ac:dyDescent="0.25">
      <c r="A548" s="77"/>
      <c r="B548" s="174" t="str">
        <f t="shared" si="24"/>
        <v/>
      </c>
      <c r="C548" s="79"/>
      <c r="D548" s="80"/>
      <c r="E548" s="79"/>
      <c r="F548" s="81"/>
      <c r="G548" s="77"/>
      <c r="H548" s="174" t="str">
        <f>IF($B548="","",IF(N($I548)&gt;=100,"Completed",IF(COUNTIF('Work report'!$V$2:$V$1500,$B548)=0,"Not started",IF(OR(LEFT(UPPER(TRIM($K548)),8)="BLOCKED:",LEFT(UPPER(TRIM($K548)),8)="WAITING:"),"Blocked",IF(N($I548)&gt;0,"In progress","Not started")))))</f>
        <v/>
      </c>
      <c r="I548" s="175" t="str">
        <f t="array" ref="I548">IF($B548="","",IFERROR(LOOKUP(2,1/('Work report'!$V$2:$V$1500=$B548),'Work report'!$J$2:$J$1500)*100,0))</f>
        <v/>
      </c>
      <c r="J548" s="176" t="str">
        <f t="array" ref="J548">IF($B548="","",IFERROR(LOOKUP(2,1/('Work report'!$V$2:$V$1500=$B548),'Work report'!$A$2:$A$1500),""))</f>
        <v/>
      </c>
      <c r="K548" s="177" t="str">
        <f t="array" ref="K548">IF($B548="","",IFERROR(LOOKUP(2,1/('Work report'!$V$2:$V$1500=$B548),'Work report'!$P$2:$P$1500),""))</f>
        <v/>
      </c>
      <c r="L548" s="178" t="str">
        <f>IF($B548="","",SUMIFS('Work report'!$G$2:$G$1500,'Work report'!$V$2:$V$1500,$B548))</f>
        <v/>
      </c>
      <c r="M548" s="176" t="str">
        <f t="shared" si="25"/>
        <v/>
      </c>
      <c r="N548" s="174" t="str">
        <f t="shared" ca="1" si="26"/>
        <v/>
      </c>
      <c r="O548" s="78">
        <v>547</v>
      </c>
      <c r="P548" s="78" t="str">
        <f>IF(AND($B548&lt;&gt;"",$H548&lt;&gt;"Completed",$H548&lt;&gt;"Cancelled"),COUNTIFS($B$2:$B548,"&lt;&gt;",$H$2:$H548,"&lt;&gt;Completed",$H$2:$H548,"&lt;&gt;Cancelled"),"")</f>
        <v/>
      </c>
      <c r="Q548" s="78" t="str">
        <f>IFERROR(INDEX($B$2:$B$1500,MATCH(ROWS($Q$2:Q548),$P$2:$P$1500,0)),"")</f>
        <v/>
      </c>
    </row>
    <row r="549" spans="1:17" ht="15" customHeight="1" x14ac:dyDescent="0.25">
      <c r="A549" s="77"/>
      <c r="B549" s="174" t="str">
        <f t="shared" si="24"/>
        <v/>
      </c>
      <c r="C549" s="79"/>
      <c r="D549" s="80"/>
      <c r="E549" s="79"/>
      <c r="F549" s="81"/>
      <c r="G549" s="77"/>
      <c r="H549" s="174" t="str">
        <f>IF($B549="","",IF(N($I549)&gt;=100,"Completed",IF(COUNTIF('Work report'!$V$2:$V$1500,$B549)=0,"Not started",IF(OR(LEFT(UPPER(TRIM($K549)),8)="BLOCKED:",LEFT(UPPER(TRIM($K549)),8)="WAITING:"),"Blocked",IF(N($I549)&gt;0,"In progress","Not started")))))</f>
        <v/>
      </c>
      <c r="I549" s="175" t="str">
        <f t="array" ref="I549">IF($B549="","",IFERROR(LOOKUP(2,1/('Work report'!$V$2:$V$1500=$B549),'Work report'!$J$2:$J$1500)*100,0))</f>
        <v/>
      </c>
      <c r="J549" s="176" t="str">
        <f t="array" ref="J549">IF($B549="","",IFERROR(LOOKUP(2,1/('Work report'!$V$2:$V$1500=$B549),'Work report'!$A$2:$A$1500),""))</f>
        <v/>
      </c>
      <c r="K549" s="177" t="str">
        <f t="array" ref="K549">IF($B549="","",IFERROR(LOOKUP(2,1/('Work report'!$V$2:$V$1500=$B549),'Work report'!$P$2:$P$1500),""))</f>
        <v/>
      </c>
      <c r="L549" s="178" t="str">
        <f>IF($B549="","",SUMIFS('Work report'!$G$2:$G$1500,'Work report'!$V$2:$V$1500,$B549))</f>
        <v/>
      </c>
      <c r="M549" s="176" t="str">
        <f t="shared" si="25"/>
        <v/>
      </c>
      <c r="N549" s="174" t="str">
        <f t="shared" ca="1" si="26"/>
        <v/>
      </c>
      <c r="O549" s="78">
        <v>548</v>
      </c>
      <c r="P549" s="78" t="str">
        <f>IF(AND($B549&lt;&gt;"",$H549&lt;&gt;"Completed",$H549&lt;&gt;"Cancelled"),COUNTIFS($B$2:$B549,"&lt;&gt;",$H$2:$H549,"&lt;&gt;Completed",$H$2:$H549,"&lt;&gt;Cancelled"),"")</f>
        <v/>
      </c>
      <c r="Q549" s="78" t="str">
        <f>IFERROR(INDEX($B$2:$B$1500,MATCH(ROWS($Q$2:Q549),$P$2:$P$1500,0)),"")</f>
        <v/>
      </c>
    </row>
    <row r="550" spans="1:17" ht="15" customHeight="1" x14ac:dyDescent="0.25">
      <c r="A550" s="77"/>
      <c r="B550" s="174" t="str">
        <f t="shared" si="24"/>
        <v/>
      </c>
      <c r="C550" s="79"/>
      <c r="D550" s="80"/>
      <c r="E550" s="79"/>
      <c r="F550" s="81"/>
      <c r="G550" s="77"/>
      <c r="H550" s="174" t="str">
        <f>IF($B550="","",IF(N($I550)&gt;=100,"Completed",IF(COUNTIF('Work report'!$V$2:$V$1500,$B550)=0,"Not started",IF(OR(LEFT(UPPER(TRIM($K550)),8)="BLOCKED:",LEFT(UPPER(TRIM($K550)),8)="WAITING:"),"Blocked",IF(N($I550)&gt;0,"In progress","Not started")))))</f>
        <v/>
      </c>
      <c r="I550" s="175" t="str">
        <f t="array" ref="I550">IF($B550="","",IFERROR(LOOKUP(2,1/('Work report'!$V$2:$V$1500=$B550),'Work report'!$J$2:$J$1500)*100,0))</f>
        <v/>
      </c>
      <c r="J550" s="176" t="str">
        <f t="array" ref="J550">IF($B550="","",IFERROR(LOOKUP(2,1/('Work report'!$V$2:$V$1500=$B550),'Work report'!$A$2:$A$1500),""))</f>
        <v/>
      </c>
      <c r="K550" s="177" t="str">
        <f t="array" ref="K550">IF($B550="","",IFERROR(LOOKUP(2,1/('Work report'!$V$2:$V$1500=$B550),'Work report'!$P$2:$P$1500),""))</f>
        <v/>
      </c>
      <c r="L550" s="178" t="str">
        <f>IF($B550="","",SUMIFS('Work report'!$G$2:$G$1500,'Work report'!$V$2:$V$1500,$B550))</f>
        <v/>
      </c>
      <c r="M550" s="176" t="str">
        <f t="shared" si="25"/>
        <v/>
      </c>
      <c r="N550" s="174" t="str">
        <f t="shared" ca="1" si="26"/>
        <v/>
      </c>
      <c r="O550" s="78">
        <v>549</v>
      </c>
      <c r="P550" s="78" t="str">
        <f>IF(AND($B550&lt;&gt;"",$H550&lt;&gt;"Completed",$H550&lt;&gt;"Cancelled"),COUNTIFS($B$2:$B550,"&lt;&gt;",$H$2:$H550,"&lt;&gt;Completed",$H$2:$H550,"&lt;&gt;Cancelled"),"")</f>
        <v/>
      </c>
      <c r="Q550" s="78" t="str">
        <f>IFERROR(INDEX($B$2:$B$1500,MATCH(ROWS($Q$2:Q550),$P$2:$P$1500,0)),"")</f>
        <v/>
      </c>
    </row>
    <row r="551" spans="1:17" ht="15" customHeight="1" x14ac:dyDescent="0.25">
      <c r="A551" s="77"/>
      <c r="B551" s="174" t="str">
        <f t="shared" si="24"/>
        <v/>
      </c>
      <c r="C551" s="79"/>
      <c r="D551" s="80"/>
      <c r="E551" s="79"/>
      <c r="F551" s="81"/>
      <c r="G551" s="77"/>
      <c r="H551" s="174" t="str">
        <f>IF($B551="","",IF(N($I551)&gt;=100,"Completed",IF(COUNTIF('Work report'!$V$2:$V$1500,$B551)=0,"Not started",IF(OR(LEFT(UPPER(TRIM($K551)),8)="BLOCKED:",LEFT(UPPER(TRIM($K551)),8)="WAITING:"),"Blocked",IF(N($I551)&gt;0,"In progress","Not started")))))</f>
        <v/>
      </c>
      <c r="I551" s="175" t="str">
        <f t="array" ref="I551">IF($B551="","",IFERROR(LOOKUP(2,1/('Work report'!$V$2:$V$1500=$B551),'Work report'!$J$2:$J$1500)*100,0))</f>
        <v/>
      </c>
      <c r="J551" s="176" t="str">
        <f t="array" ref="J551">IF($B551="","",IFERROR(LOOKUP(2,1/('Work report'!$V$2:$V$1500=$B551),'Work report'!$A$2:$A$1500),""))</f>
        <v/>
      </c>
      <c r="K551" s="177" t="str">
        <f t="array" ref="K551">IF($B551="","",IFERROR(LOOKUP(2,1/('Work report'!$V$2:$V$1500=$B551),'Work report'!$P$2:$P$1500),""))</f>
        <v/>
      </c>
      <c r="L551" s="178" t="str">
        <f>IF($B551="","",SUMIFS('Work report'!$G$2:$G$1500,'Work report'!$V$2:$V$1500,$B551))</f>
        <v/>
      </c>
      <c r="M551" s="176" t="str">
        <f t="shared" si="25"/>
        <v/>
      </c>
      <c r="N551" s="174" t="str">
        <f t="shared" ca="1" si="26"/>
        <v/>
      </c>
      <c r="O551" s="78">
        <v>550</v>
      </c>
      <c r="P551" s="78" t="str">
        <f>IF(AND($B551&lt;&gt;"",$H551&lt;&gt;"Completed",$H551&lt;&gt;"Cancelled"),COUNTIFS($B$2:$B551,"&lt;&gt;",$H$2:$H551,"&lt;&gt;Completed",$H$2:$H551,"&lt;&gt;Cancelled"),"")</f>
        <v/>
      </c>
      <c r="Q551" s="78" t="str">
        <f>IFERROR(INDEX($B$2:$B$1500,MATCH(ROWS($Q$2:Q551),$P$2:$P$1500,0)),"")</f>
        <v/>
      </c>
    </row>
    <row r="552" spans="1:17" ht="15" customHeight="1" x14ac:dyDescent="0.25">
      <c r="A552" s="77"/>
      <c r="B552" s="174" t="str">
        <f t="shared" si="24"/>
        <v/>
      </c>
      <c r="C552" s="79"/>
      <c r="D552" s="80"/>
      <c r="E552" s="79"/>
      <c r="F552" s="81"/>
      <c r="G552" s="77"/>
      <c r="H552" s="174" t="str">
        <f>IF($B552="","",IF(N($I552)&gt;=100,"Completed",IF(COUNTIF('Work report'!$V$2:$V$1500,$B552)=0,"Not started",IF(OR(LEFT(UPPER(TRIM($K552)),8)="BLOCKED:",LEFT(UPPER(TRIM($K552)),8)="WAITING:"),"Blocked",IF(N($I552)&gt;0,"In progress","Not started")))))</f>
        <v/>
      </c>
      <c r="I552" s="175" t="str">
        <f t="array" ref="I552">IF($B552="","",IFERROR(LOOKUP(2,1/('Work report'!$V$2:$V$1500=$B552),'Work report'!$J$2:$J$1500)*100,0))</f>
        <v/>
      </c>
      <c r="J552" s="176" t="str">
        <f t="array" ref="J552">IF($B552="","",IFERROR(LOOKUP(2,1/('Work report'!$V$2:$V$1500=$B552),'Work report'!$A$2:$A$1500),""))</f>
        <v/>
      </c>
      <c r="K552" s="177" t="str">
        <f t="array" ref="K552">IF($B552="","",IFERROR(LOOKUP(2,1/('Work report'!$V$2:$V$1500=$B552),'Work report'!$P$2:$P$1500),""))</f>
        <v/>
      </c>
      <c r="L552" s="178" t="str">
        <f>IF($B552="","",SUMIFS('Work report'!$G$2:$G$1500,'Work report'!$V$2:$V$1500,$B552))</f>
        <v/>
      </c>
      <c r="M552" s="176" t="str">
        <f t="shared" si="25"/>
        <v/>
      </c>
      <c r="N552" s="174" t="str">
        <f t="shared" ca="1" si="26"/>
        <v/>
      </c>
      <c r="O552" s="78">
        <v>551</v>
      </c>
      <c r="P552" s="78" t="str">
        <f>IF(AND($B552&lt;&gt;"",$H552&lt;&gt;"Completed",$H552&lt;&gt;"Cancelled"),COUNTIFS($B$2:$B552,"&lt;&gt;",$H$2:$H552,"&lt;&gt;Completed",$H$2:$H552,"&lt;&gt;Cancelled"),"")</f>
        <v/>
      </c>
      <c r="Q552" s="78" t="str">
        <f>IFERROR(INDEX($B$2:$B$1500,MATCH(ROWS($Q$2:Q552),$P$2:$P$1500,0)),"")</f>
        <v/>
      </c>
    </row>
    <row r="553" spans="1:17" ht="15" customHeight="1" x14ac:dyDescent="0.25">
      <c r="A553" s="77"/>
      <c r="B553" s="174" t="str">
        <f t="shared" si="24"/>
        <v/>
      </c>
      <c r="C553" s="79"/>
      <c r="D553" s="80"/>
      <c r="E553" s="79"/>
      <c r="F553" s="81"/>
      <c r="G553" s="77"/>
      <c r="H553" s="174" t="str">
        <f>IF($B553="","",IF(N($I553)&gt;=100,"Completed",IF(COUNTIF('Work report'!$V$2:$V$1500,$B553)=0,"Not started",IF(OR(LEFT(UPPER(TRIM($K553)),8)="BLOCKED:",LEFT(UPPER(TRIM($K553)),8)="WAITING:"),"Blocked",IF(N($I553)&gt;0,"In progress","Not started")))))</f>
        <v/>
      </c>
      <c r="I553" s="175" t="str">
        <f t="array" ref="I553">IF($B553="","",IFERROR(LOOKUP(2,1/('Work report'!$V$2:$V$1500=$B553),'Work report'!$J$2:$J$1500)*100,0))</f>
        <v/>
      </c>
      <c r="J553" s="176" t="str">
        <f t="array" ref="J553">IF($B553="","",IFERROR(LOOKUP(2,1/('Work report'!$V$2:$V$1500=$B553),'Work report'!$A$2:$A$1500),""))</f>
        <v/>
      </c>
      <c r="K553" s="177" t="str">
        <f t="array" ref="K553">IF($B553="","",IFERROR(LOOKUP(2,1/('Work report'!$V$2:$V$1500=$B553),'Work report'!$P$2:$P$1500),""))</f>
        <v/>
      </c>
      <c r="L553" s="178" t="str">
        <f>IF($B553="","",SUMIFS('Work report'!$G$2:$G$1500,'Work report'!$V$2:$V$1500,$B553))</f>
        <v/>
      </c>
      <c r="M553" s="176" t="str">
        <f t="shared" si="25"/>
        <v/>
      </c>
      <c r="N553" s="174" t="str">
        <f t="shared" ca="1" si="26"/>
        <v/>
      </c>
      <c r="O553" s="78">
        <v>552</v>
      </c>
      <c r="P553" s="78" t="str">
        <f>IF(AND($B553&lt;&gt;"",$H553&lt;&gt;"Completed",$H553&lt;&gt;"Cancelled"),COUNTIFS($B$2:$B553,"&lt;&gt;",$H$2:$H553,"&lt;&gt;Completed",$H$2:$H553,"&lt;&gt;Cancelled"),"")</f>
        <v/>
      </c>
      <c r="Q553" s="78" t="str">
        <f>IFERROR(INDEX($B$2:$B$1500,MATCH(ROWS($Q$2:Q553),$P$2:$P$1500,0)),"")</f>
        <v/>
      </c>
    </row>
    <row r="554" spans="1:17" ht="15" customHeight="1" x14ac:dyDescent="0.25">
      <c r="A554" s="77"/>
      <c r="B554" s="174" t="str">
        <f t="shared" si="24"/>
        <v/>
      </c>
      <c r="C554" s="79"/>
      <c r="D554" s="80"/>
      <c r="E554" s="79"/>
      <c r="F554" s="81"/>
      <c r="G554" s="77"/>
      <c r="H554" s="174" t="str">
        <f>IF($B554="","",IF(N($I554)&gt;=100,"Completed",IF(COUNTIF('Work report'!$V$2:$V$1500,$B554)=0,"Not started",IF(OR(LEFT(UPPER(TRIM($K554)),8)="BLOCKED:",LEFT(UPPER(TRIM($K554)),8)="WAITING:"),"Blocked",IF(N($I554)&gt;0,"In progress","Not started")))))</f>
        <v/>
      </c>
      <c r="I554" s="175" t="str">
        <f t="array" ref="I554">IF($B554="","",IFERROR(LOOKUP(2,1/('Work report'!$V$2:$V$1500=$B554),'Work report'!$J$2:$J$1500)*100,0))</f>
        <v/>
      </c>
      <c r="J554" s="176" t="str">
        <f t="array" ref="J554">IF($B554="","",IFERROR(LOOKUP(2,1/('Work report'!$V$2:$V$1500=$B554),'Work report'!$A$2:$A$1500),""))</f>
        <v/>
      </c>
      <c r="K554" s="177" t="str">
        <f t="array" ref="K554">IF($B554="","",IFERROR(LOOKUP(2,1/('Work report'!$V$2:$V$1500=$B554),'Work report'!$P$2:$P$1500),""))</f>
        <v/>
      </c>
      <c r="L554" s="178" t="str">
        <f>IF($B554="","",SUMIFS('Work report'!$G$2:$G$1500,'Work report'!$V$2:$V$1500,$B554))</f>
        <v/>
      </c>
      <c r="M554" s="176" t="str">
        <f t="shared" si="25"/>
        <v/>
      </c>
      <c r="N554" s="174" t="str">
        <f t="shared" ca="1" si="26"/>
        <v/>
      </c>
      <c r="O554" s="78">
        <v>553</v>
      </c>
      <c r="P554" s="78" t="str">
        <f>IF(AND($B554&lt;&gt;"",$H554&lt;&gt;"Completed",$H554&lt;&gt;"Cancelled"),COUNTIFS($B$2:$B554,"&lt;&gt;",$H$2:$H554,"&lt;&gt;Completed",$H$2:$H554,"&lt;&gt;Cancelled"),"")</f>
        <v/>
      </c>
      <c r="Q554" s="78" t="str">
        <f>IFERROR(INDEX($B$2:$B$1500,MATCH(ROWS($Q$2:Q554),$P$2:$P$1500,0)),"")</f>
        <v/>
      </c>
    </row>
    <row r="555" spans="1:17" ht="15" customHeight="1" x14ac:dyDescent="0.25">
      <c r="A555" s="77"/>
      <c r="B555" s="174" t="str">
        <f t="shared" si="24"/>
        <v/>
      </c>
      <c r="C555" s="79"/>
      <c r="D555" s="80"/>
      <c r="E555" s="79"/>
      <c r="F555" s="81"/>
      <c r="G555" s="77"/>
      <c r="H555" s="174" t="str">
        <f>IF($B555="","",IF(N($I555)&gt;=100,"Completed",IF(COUNTIF('Work report'!$V$2:$V$1500,$B555)=0,"Not started",IF(OR(LEFT(UPPER(TRIM($K555)),8)="BLOCKED:",LEFT(UPPER(TRIM($K555)),8)="WAITING:"),"Blocked",IF(N($I555)&gt;0,"In progress","Not started")))))</f>
        <v/>
      </c>
      <c r="I555" s="175" t="str">
        <f t="array" ref="I555">IF($B555="","",IFERROR(LOOKUP(2,1/('Work report'!$V$2:$V$1500=$B555),'Work report'!$J$2:$J$1500)*100,0))</f>
        <v/>
      </c>
      <c r="J555" s="176" t="str">
        <f t="array" ref="J555">IF($B555="","",IFERROR(LOOKUP(2,1/('Work report'!$V$2:$V$1500=$B555),'Work report'!$A$2:$A$1500),""))</f>
        <v/>
      </c>
      <c r="K555" s="177" t="str">
        <f t="array" ref="K555">IF($B555="","",IFERROR(LOOKUP(2,1/('Work report'!$V$2:$V$1500=$B555),'Work report'!$P$2:$P$1500),""))</f>
        <v/>
      </c>
      <c r="L555" s="178" t="str">
        <f>IF($B555="","",SUMIFS('Work report'!$G$2:$G$1500,'Work report'!$V$2:$V$1500,$B555))</f>
        <v/>
      </c>
      <c r="M555" s="176" t="str">
        <f t="shared" si="25"/>
        <v/>
      </c>
      <c r="N555" s="174" t="str">
        <f t="shared" ca="1" si="26"/>
        <v/>
      </c>
      <c r="O555" s="78">
        <v>554</v>
      </c>
      <c r="P555" s="78" t="str">
        <f>IF(AND($B555&lt;&gt;"",$H555&lt;&gt;"Completed",$H555&lt;&gt;"Cancelled"),COUNTIFS($B$2:$B555,"&lt;&gt;",$H$2:$H555,"&lt;&gt;Completed",$H$2:$H555,"&lt;&gt;Cancelled"),"")</f>
        <v/>
      </c>
      <c r="Q555" s="78" t="str">
        <f>IFERROR(INDEX($B$2:$B$1500,MATCH(ROWS($Q$2:Q555),$P$2:$P$1500,0)),"")</f>
        <v/>
      </c>
    </row>
    <row r="556" spans="1:17" ht="15" customHeight="1" x14ac:dyDescent="0.25">
      <c r="A556" s="77"/>
      <c r="B556" s="174" t="str">
        <f t="shared" si="24"/>
        <v/>
      </c>
      <c r="C556" s="79"/>
      <c r="D556" s="80"/>
      <c r="E556" s="79"/>
      <c r="F556" s="81"/>
      <c r="G556" s="77"/>
      <c r="H556" s="174" t="str">
        <f>IF($B556="","",IF(N($I556)&gt;=100,"Completed",IF(COUNTIF('Work report'!$V$2:$V$1500,$B556)=0,"Not started",IF(OR(LEFT(UPPER(TRIM($K556)),8)="BLOCKED:",LEFT(UPPER(TRIM($K556)),8)="WAITING:"),"Blocked",IF(N($I556)&gt;0,"In progress","Not started")))))</f>
        <v/>
      </c>
      <c r="I556" s="175" t="str">
        <f t="array" ref="I556">IF($B556="","",IFERROR(LOOKUP(2,1/('Work report'!$V$2:$V$1500=$B556),'Work report'!$J$2:$J$1500)*100,0))</f>
        <v/>
      </c>
      <c r="J556" s="176" t="str">
        <f t="array" ref="J556">IF($B556="","",IFERROR(LOOKUP(2,1/('Work report'!$V$2:$V$1500=$B556),'Work report'!$A$2:$A$1500),""))</f>
        <v/>
      </c>
      <c r="K556" s="177" t="str">
        <f t="array" ref="K556">IF($B556="","",IFERROR(LOOKUP(2,1/('Work report'!$V$2:$V$1500=$B556),'Work report'!$P$2:$P$1500),""))</f>
        <v/>
      </c>
      <c r="L556" s="178" t="str">
        <f>IF($B556="","",SUMIFS('Work report'!$G$2:$G$1500,'Work report'!$V$2:$V$1500,$B556))</f>
        <v/>
      </c>
      <c r="M556" s="176" t="str">
        <f t="shared" si="25"/>
        <v/>
      </c>
      <c r="N556" s="174" t="str">
        <f t="shared" ca="1" si="26"/>
        <v/>
      </c>
      <c r="O556" s="78">
        <v>555</v>
      </c>
      <c r="P556" s="78" t="str">
        <f>IF(AND($B556&lt;&gt;"",$H556&lt;&gt;"Completed",$H556&lt;&gt;"Cancelled"),COUNTIFS($B$2:$B556,"&lt;&gt;",$H$2:$H556,"&lt;&gt;Completed",$H$2:$H556,"&lt;&gt;Cancelled"),"")</f>
        <v/>
      </c>
      <c r="Q556" s="78" t="str">
        <f>IFERROR(INDEX($B$2:$B$1500,MATCH(ROWS($Q$2:Q556),$P$2:$P$1500,0)),"")</f>
        <v/>
      </c>
    </row>
    <row r="557" spans="1:17" ht="15" customHeight="1" x14ac:dyDescent="0.25">
      <c r="A557" s="77"/>
      <c r="B557" s="174" t="str">
        <f t="shared" si="24"/>
        <v/>
      </c>
      <c r="C557" s="79"/>
      <c r="D557" s="80"/>
      <c r="E557" s="79"/>
      <c r="F557" s="81"/>
      <c r="G557" s="77"/>
      <c r="H557" s="174" t="str">
        <f>IF($B557="","",IF(N($I557)&gt;=100,"Completed",IF(COUNTIF('Work report'!$V$2:$V$1500,$B557)=0,"Not started",IF(OR(LEFT(UPPER(TRIM($K557)),8)="BLOCKED:",LEFT(UPPER(TRIM($K557)),8)="WAITING:"),"Blocked",IF(N($I557)&gt;0,"In progress","Not started")))))</f>
        <v/>
      </c>
      <c r="I557" s="175" t="str">
        <f t="array" ref="I557">IF($B557="","",IFERROR(LOOKUP(2,1/('Work report'!$V$2:$V$1500=$B557),'Work report'!$J$2:$J$1500)*100,0))</f>
        <v/>
      </c>
      <c r="J557" s="176" t="str">
        <f t="array" ref="J557">IF($B557="","",IFERROR(LOOKUP(2,1/('Work report'!$V$2:$V$1500=$B557),'Work report'!$A$2:$A$1500),""))</f>
        <v/>
      </c>
      <c r="K557" s="177" t="str">
        <f t="array" ref="K557">IF($B557="","",IFERROR(LOOKUP(2,1/('Work report'!$V$2:$V$1500=$B557),'Work report'!$P$2:$P$1500),""))</f>
        <v/>
      </c>
      <c r="L557" s="178" t="str">
        <f>IF($B557="","",SUMIFS('Work report'!$G$2:$G$1500,'Work report'!$V$2:$V$1500,$B557))</f>
        <v/>
      </c>
      <c r="M557" s="176" t="str">
        <f t="shared" si="25"/>
        <v/>
      </c>
      <c r="N557" s="174" t="str">
        <f t="shared" ca="1" si="26"/>
        <v/>
      </c>
      <c r="O557" s="78">
        <v>556</v>
      </c>
      <c r="P557" s="78" t="str">
        <f>IF(AND($B557&lt;&gt;"",$H557&lt;&gt;"Completed",$H557&lt;&gt;"Cancelled"),COUNTIFS($B$2:$B557,"&lt;&gt;",$H$2:$H557,"&lt;&gt;Completed",$H$2:$H557,"&lt;&gt;Cancelled"),"")</f>
        <v/>
      </c>
      <c r="Q557" s="78" t="str">
        <f>IFERROR(INDEX($B$2:$B$1500,MATCH(ROWS($Q$2:Q557),$P$2:$P$1500,0)),"")</f>
        <v/>
      </c>
    </row>
    <row r="558" spans="1:17" ht="15" customHeight="1" x14ac:dyDescent="0.25">
      <c r="A558" s="77"/>
      <c r="B558" s="174" t="str">
        <f t="shared" si="24"/>
        <v/>
      </c>
      <c r="C558" s="79"/>
      <c r="D558" s="80"/>
      <c r="E558" s="79"/>
      <c r="F558" s="81"/>
      <c r="G558" s="77"/>
      <c r="H558" s="174" t="str">
        <f>IF($B558="","",IF(N($I558)&gt;=100,"Completed",IF(COUNTIF('Work report'!$V$2:$V$1500,$B558)=0,"Not started",IF(OR(LEFT(UPPER(TRIM($K558)),8)="BLOCKED:",LEFT(UPPER(TRIM($K558)),8)="WAITING:"),"Blocked",IF(N($I558)&gt;0,"In progress","Not started")))))</f>
        <v/>
      </c>
      <c r="I558" s="175" t="str">
        <f t="array" ref="I558">IF($B558="","",IFERROR(LOOKUP(2,1/('Work report'!$V$2:$V$1500=$B558),'Work report'!$J$2:$J$1500)*100,0))</f>
        <v/>
      </c>
      <c r="J558" s="176" t="str">
        <f t="array" ref="J558">IF($B558="","",IFERROR(LOOKUP(2,1/('Work report'!$V$2:$V$1500=$B558),'Work report'!$A$2:$A$1500),""))</f>
        <v/>
      </c>
      <c r="K558" s="177" t="str">
        <f t="array" ref="K558">IF($B558="","",IFERROR(LOOKUP(2,1/('Work report'!$V$2:$V$1500=$B558),'Work report'!$P$2:$P$1500),""))</f>
        <v/>
      </c>
      <c r="L558" s="178" t="str">
        <f>IF($B558="","",SUMIFS('Work report'!$G$2:$G$1500,'Work report'!$V$2:$V$1500,$B558))</f>
        <v/>
      </c>
      <c r="M558" s="176" t="str">
        <f t="shared" si="25"/>
        <v/>
      </c>
      <c r="N558" s="174" t="str">
        <f t="shared" ca="1" si="26"/>
        <v/>
      </c>
      <c r="O558" s="78">
        <v>557</v>
      </c>
      <c r="P558" s="78" t="str">
        <f>IF(AND($B558&lt;&gt;"",$H558&lt;&gt;"Completed",$H558&lt;&gt;"Cancelled"),COUNTIFS($B$2:$B558,"&lt;&gt;",$H$2:$H558,"&lt;&gt;Completed",$H$2:$H558,"&lt;&gt;Cancelled"),"")</f>
        <v/>
      </c>
      <c r="Q558" s="78" t="str">
        <f>IFERROR(INDEX($B$2:$B$1500,MATCH(ROWS($Q$2:Q558),$P$2:$P$1500,0)),"")</f>
        <v/>
      </c>
    </row>
    <row r="559" spans="1:17" ht="15" customHeight="1" x14ac:dyDescent="0.25">
      <c r="A559" s="77"/>
      <c r="B559" s="174" t="str">
        <f t="shared" si="24"/>
        <v/>
      </c>
      <c r="C559" s="79"/>
      <c r="D559" s="80"/>
      <c r="E559" s="79"/>
      <c r="F559" s="81"/>
      <c r="G559" s="77"/>
      <c r="H559" s="174" t="str">
        <f>IF($B559="","",IF(N($I559)&gt;=100,"Completed",IF(COUNTIF('Work report'!$V$2:$V$1500,$B559)=0,"Not started",IF(OR(LEFT(UPPER(TRIM($K559)),8)="BLOCKED:",LEFT(UPPER(TRIM($K559)),8)="WAITING:"),"Blocked",IF(N($I559)&gt;0,"In progress","Not started")))))</f>
        <v/>
      </c>
      <c r="I559" s="175" t="str">
        <f t="array" ref="I559">IF($B559="","",IFERROR(LOOKUP(2,1/('Work report'!$V$2:$V$1500=$B559),'Work report'!$J$2:$J$1500)*100,0))</f>
        <v/>
      </c>
      <c r="J559" s="176" t="str">
        <f t="array" ref="J559">IF($B559="","",IFERROR(LOOKUP(2,1/('Work report'!$V$2:$V$1500=$B559),'Work report'!$A$2:$A$1500),""))</f>
        <v/>
      </c>
      <c r="K559" s="177" t="str">
        <f t="array" ref="K559">IF($B559="","",IFERROR(LOOKUP(2,1/('Work report'!$V$2:$V$1500=$B559),'Work report'!$P$2:$P$1500),""))</f>
        <v/>
      </c>
      <c r="L559" s="178" t="str">
        <f>IF($B559="","",SUMIFS('Work report'!$G$2:$G$1500,'Work report'!$V$2:$V$1500,$B559))</f>
        <v/>
      </c>
      <c r="M559" s="176" t="str">
        <f t="shared" si="25"/>
        <v/>
      </c>
      <c r="N559" s="174" t="str">
        <f t="shared" ca="1" si="26"/>
        <v/>
      </c>
      <c r="O559" s="78">
        <v>558</v>
      </c>
      <c r="P559" s="78" t="str">
        <f>IF(AND($B559&lt;&gt;"",$H559&lt;&gt;"Completed",$H559&lt;&gt;"Cancelled"),COUNTIFS($B$2:$B559,"&lt;&gt;",$H$2:$H559,"&lt;&gt;Completed",$H$2:$H559,"&lt;&gt;Cancelled"),"")</f>
        <v/>
      </c>
      <c r="Q559" s="78" t="str">
        <f>IFERROR(INDEX($B$2:$B$1500,MATCH(ROWS($Q$2:Q559),$P$2:$P$1500,0)),"")</f>
        <v/>
      </c>
    </row>
    <row r="560" spans="1:17" ht="15" customHeight="1" x14ac:dyDescent="0.25">
      <c r="A560" s="77"/>
      <c r="B560" s="174" t="str">
        <f t="shared" si="24"/>
        <v/>
      </c>
      <c r="C560" s="79"/>
      <c r="D560" s="80"/>
      <c r="E560" s="79"/>
      <c r="F560" s="81"/>
      <c r="G560" s="77"/>
      <c r="H560" s="174" t="str">
        <f>IF($B560="","",IF(N($I560)&gt;=100,"Completed",IF(COUNTIF('Work report'!$V$2:$V$1500,$B560)=0,"Not started",IF(OR(LEFT(UPPER(TRIM($K560)),8)="BLOCKED:",LEFT(UPPER(TRIM($K560)),8)="WAITING:"),"Blocked",IF(N($I560)&gt;0,"In progress","Not started")))))</f>
        <v/>
      </c>
      <c r="I560" s="175" t="str">
        <f t="array" ref="I560">IF($B560="","",IFERROR(LOOKUP(2,1/('Work report'!$V$2:$V$1500=$B560),'Work report'!$J$2:$J$1500)*100,0))</f>
        <v/>
      </c>
      <c r="J560" s="176" t="str">
        <f t="array" ref="J560">IF($B560="","",IFERROR(LOOKUP(2,1/('Work report'!$V$2:$V$1500=$B560),'Work report'!$A$2:$A$1500),""))</f>
        <v/>
      </c>
      <c r="K560" s="177" t="str">
        <f t="array" ref="K560">IF($B560="","",IFERROR(LOOKUP(2,1/('Work report'!$V$2:$V$1500=$B560),'Work report'!$P$2:$P$1500),""))</f>
        <v/>
      </c>
      <c r="L560" s="178" t="str">
        <f>IF($B560="","",SUMIFS('Work report'!$G$2:$G$1500,'Work report'!$V$2:$V$1500,$B560))</f>
        <v/>
      </c>
      <c r="M560" s="176" t="str">
        <f t="shared" si="25"/>
        <v/>
      </c>
      <c r="N560" s="174" t="str">
        <f t="shared" ca="1" si="26"/>
        <v/>
      </c>
      <c r="O560" s="78">
        <v>559</v>
      </c>
      <c r="P560" s="78" t="str">
        <f>IF(AND($B560&lt;&gt;"",$H560&lt;&gt;"Completed",$H560&lt;&gt;"Cancelled"),COUNTIFS($B$2:$B560,"&lt;&gt;",$H$2:$H560,"&lt;&gt;Completed",$H$2:$H560,"&lt;&gt;Cancelled"),"")</f>
        <v/>
      </c>
      <c r="Q560" s="78" t="str">
        <f>IFERROR(INDEX($B$2:$B$1500,MATCH(ROWS($Q$2:Q560),$P$2:$P$1500,0)),"")</f>
        <v/>
      </c>
    </row>
    <row r="561" spans="1:17" ht="15" customHeight="1" x14ac:dyDescent="0.25">
      <c r="A561" s="77"/>
      <c r="B561" s="174" t="str">
        <f t="shared" si="24"/>
        <v/>
      </c>
      <c r="C561" s="79"/>
      <c r="D561" s="80"/>
      <c r="E561" s="79"/>
      <c r="F561" s="81"/>
      <c r="G561" s="77"/>
      <c r="H561" s="174" t="str">
        <f>IF($B561="","",IF(N($I561)&gt;=100,"Completed",IF(COUNTIF('Work report'!$V$2:$V$1500,$B561)=0,"Not started",IF(OR(LEFT(UPPER(TRIM($K561)),8)="BLOCKED:",LEFT(UPPER(TRIM($K561)),8)="WAITING:"),"Blocked",IF(N($I561)&gt;0,"In progress","Not started")))))</f>
        <v/>
      </c>
      <c r="I561" s="175" t="str">
        <f t="array" ref="I561">IF($B561="","",IFERROR(LOOKUP(2,1/('Work report'!$V$2:$V$1500=$B561),'Work report'!$J$2:$J$1500)*100,0))</f>
        <v/>
      </c>
      <c r="J561" s="176" t="str">
        <f t="array" ref="J561">IF($B561="","",IFERROR(LOOKUP(2,1/('Work report'!$V$2:$V$1500=$B561),'Work report'!$A$2:$A$1500),""))</f>
        <v/>
      </c>
      <c r="K561" s="177" t="str">
        <f t="array" ref="K561">IF($B561="","",IFERROR(LOOKUP(2,1/('Work report'!$V$2:$V$1500=$B561),'Work report'!$P$2:$P$1500),""))</f>
        <v/>
      </c>
      <c r="L561" s="178" t="str">
        <f>IF($B561="","",SUMIFS('Work report'!$G$2:$G$1500,'Work report'!$V$2:$V$1500,$B561))</f>
        <v/>
      </c>
      <c r="M561" s="176" t="str">
        <f t="shared" si="25"/>
        <v/>
      </c>
      <c r="N561" s="174" t="str">
        <f t="shared" ca="1" si="26"/>
        <v/>
      </c>
      <c r="O561" s="78">
        <v>560</v>
      </c>
      <c r="P561" s="78" t="str">
        <f>IF(AND($B561&lt;&gt;"",$H561&lt;&gt;"Completed",$H561&lt;&gt;"Cancelled"),COUNTIFS($B$2:$B561,"&lt;&gt;",$H$2:$H561,"&lt;&gt;Completed",$H$2:$H561,"&lt;&gt;Cancelled"),"")</f>
        <v/>
      </c>
      <c r="Q561" s="78" t="str">
        <f>IFERROR(INDEX($B$2:$B$1500,MATCH(ROWS($Q$2:Q561),$P$2:$P$1500,0)),"")</f>
        <v/>
      </c>
    </row>
    <row r="562" spans="1:17" ht="15" customHeight="1" x14ac:dyDescent="0.25">
      <c r="A562" s="77"/>
      <c r="B562" s="174" t="str">
        <f t="shared" si="24"/>
        <v/>
      </c>
      <c r="C562" s="79"/>
      <c r="D562" s="80"/>
      <c r="E562" s="79"/>
      <c r="F562" s="81"/>
      <c r="G562" s="77"/>
      <c r="H562" s="174" t="str">
        <f>IF($B562="","",IF(N($I562)&gt;=100,"Completed",IF(COUNTIF('Work report'!$V$2:$V$1500,$B562)=0,"Not started",IF(OR(LEFT(UPPER(TRIM($K562)),8)="BLOCKED:",LEFT(UPPER(TRIM($K562)),8)="WAITING:"),"Blocked",IF(N($I562)&gt;0,"In progress","Not started")))))</f>
        <v/>
      </c>
      <c r="I562" s="175" t="str">
        <f t="array" ref="I562">IF($B562="","",IFERROR(LOOKUP(2,1/('Work report'!$V$2:$V$1500=$B562),'Work report'!$J$2:$J$1500)*100,0))</f>
        <v/>
      </c>
      <c r="J562" s="176" t="str">
        <f t="array" ref="J562">IF($B562="","",IFERROR(LOOKUP(2,1/('Work report'!$V$2:$V$1500=$B562),'Work report'!$A$2:$A$1500),""))</f>
        <v/>
      </c>
      <c r="K562" s="177" t="str">
        <f t="array" ref="K562">IF($B562="","",IFERROR(LOOKUP(2,1/('Work report'!$V$2:$V$1500=$B562),'Work report'!$P$2:$P$1500),""))</f>
        <v/>
      </c>
      <c r="L562" s="178" t="str">
        <f>IF($B562="","",SUMIFS('Work report'!$G$2:$G$1500,'Work report'!$V$2:$V$1500,$B562))</f>
        <v/>
      </c>
      <c r="M562" s="176" t="str">
        <f t="shared" si="25"/>
        <v/>
      </c>
      <c r="N562" s="174" t="str">
        <f t="shared" ca="1" si="26"/>
        <v/>
      </c>
      <c r="O562" s="78">
        <v>561</v>
      </c>
      <c r="P562" s="78" t="str">
        <f>IF(AND($B562&lt;&gt;"",$H562&lt;&gt;"Completed",$H562&lt;&gt;"Cancelled"),COUNTIFS($B$2:$B562,"&lt;&gt;",$H$2:$H562,"&lt;&gt;Completed",$H$2:$H562,"&lt;&gt;Cancelled"),"")</f>
        <v/>
      </c>
      <c r="Q562" s="78" t="str">
        <f>IFERROR(INDEX($B$2:$B$1500,MATCH(ROWS($Q$2:Q562),$P$2:$P$1500,0)),"")</f>
        <v/>
      </c>
    </row>
    <row r="563" spans="1:17" ht="15" customHeight="1" x14ac:dyDescent="0.25">
      <c r="A563" s="77"/>
      <c r="B563" s="174" t="str">
        <f t="shared" si="24"/>
        <v/>
      </c>
      <c r="C563" s="79"/>
      <c r="D563" s="80"/>
      <c r="E563" s="79"/>
      <c r="F563" s="81"/>
      <c r="G563" s="77"/>
      <c r="H563" s="174" t="str">
        <f>IF($B563="","",IF(N($I563)&gt;=100,"Completed",IF(COUNTIF('Work report'!$V$2:$V$1500,$B563)=0,"Not started",IF(OR(LEFT(UPPER(TRIM($K563)),8)="BLOCKED:",LEFT(UPPER(TRIM($K563)),8)="WAITING:"),"Blocked",IF(N($I563)&gt;0,"In progress","Not started")))))</f>
        <v/>
      </c>
      <c r="I563" s="175" t="str">
        <f t="array" ref="I563">IF($B563="","",IFERROR(LOOKUP(2,1/('Work report'!$V$2:$V$1500=$B563),'Work report'!$J$2:$J$1500)*100,0))</f>
        <v/>
      </c>
      <c r="J563" s="176" t="str">
        <f t="array" ref="J563">IF($B563="","",IFERROR(LOOKUP(2,1/('Work report'!$V$2:$V$1500=$B563),'Work report'!$A$2:$A$1500),""))</f>
        <v/>
      </c>
      <c r="K563" s="177" t="str">
        <f t="array" ref="K563">IF($B563="","",IFERROR(LOOKUP(2,1/('Work report'!$V$2:$V$1500=$B563),'Work report'!$P$2:$P$1500),""))</f>
        <v/>
      </c>
      <c r="L563" s="178" t="str">
        <f>IF($B563="","",SUMIFS('Work report'!$G$2:$G$1500,'Work report'!$V$2:$V$1500,$B563))</f>
        <v/>
      </c>
      <c r="M563" s="176" t="str">
        <f t="shared" si="25"/>
        <v/>
      </c>
      <c r="N563" s="174" t="str">
        <f t="shared" ca="1" si="26"/>
        <v/>
      </c>
      <c r="O563" s="78">
        <v>562</v>
      </c>
      <c r="P563" s="78" t="str">
        <f>IF(AND($B563&lt;&gt;"",$H563&lt;&gt;"Completed",$H563&lt;&gt;"Cancelled"),COUNTIFS($B$2:$B563,"&lt;&gt;",$H$2:$H563,"&lt;&gt;Completed",$H$2:$H563,"&lt;&gt;Cancelled"),"")</f>
        <v/>
      </c>
      <c r="Q563" s="78" t="str">
        <f>IFERROR(INDEX($B$2:$B$1500,MATCH(ROWS($Q$2:Q563),$P$2:$P$1500,0)),"")</f>
        <v/>
      </c>
    </row>
    <row r="564" spans="1:17" ht="15" customHeight="1" x14ac:dyDescent="0.25">
      <c r="A564" s="77"/>
      <c r="B564" s="174" t="str">
        <f t="shared" si="24"/>
        <v/>
      </c>
      <c r="C564" s="79"/>
      <c r="D564" s="80"/>
      <c r="E564" s="79"/>
      <c r="F564" s="81"/>
      <c r="G564" s="77"/>
      <c r="H564" s="174" t="str">
        <f>IF($B564="","",IF(N($I564)&gt;=100,"Completed",IF(COUNTIF('Work report'!$V$2:$V$1500,$B564)=0,"Not started",IF(OR(LEFT(UPPER(TRIM($K564)),8)="BLOCKED:",LEFT(UPPER(TRIM($K564)),8)="WAITING:"),"Blocked",IF(N($I564)&gt;0,"In progress","Not started")))))</f>
        <v/>
      </c>
      <c r="I564" s="175" t="str">
        <f t="array" ref="I564">IF($B564="","",IFERROR(LOOKUP(2,1/('Work report'!$V$2:$V$1500=$B564),'Work report'!$J$2:$J$1500)*100,0))</f>
        <v/>
      </c>
      <c r="J564" s="176" t="str">
        <f t="array" ref="J564">IF($B564="","",IFERROR(LOOKUP(2,1/('Work report'!$V$2:$V$1500=$B564),'Work report'!$A$2:$A$1500),""))</f>
        <v/>
      </c>
      <c r="K564" s="177" t="str">
        <f t="array" ref="K564">IF($B564="","",IFERROR(LOOKUP(2,1/('Work report'!$V$2:$V$1500=$B564),'Work report'!$P$2:$P$1500),""))</f>
        <v/>
      </c>
      <c r="L564" s="178" t="str">
        <f>IF($B564="","",SUMIFS('Work report'!$G$2:$G$1500,'Work report'!$V$2:$V$1500,$B564))</f>
        <v/>
      </c>
      <c r="M564" s="176" t="str">
        <f t="shared" si="25"/>
        <v/>
      </c>
      <c r="N564" s="174" t="str">
        <f t="shared" ca="1" si="26"/>
        <v/>
      </c>
      <c r="O564" s="78">
        <v>563</v>
      </c>
      <c r="P564" s="78" t="str">
        <f>IF(AND($B564&lt;&gt;"",$H564&lt;&gt;"Completed",$H564&lt;&gt;"Cancelled"),COUNTIFS($B$2:$B564,"&lt;&gt;",$H$2:$H564,"&lt;&gt;Completed",$H$2:$H564,"&lt;&gt;Cancelled"),"")</f>
        <v/>
      </c>
      <c r="Q564" s="78" t="str">
        <f>IFERROR(INDEX($B$2:$B$1500,MATCH(ROWS($Q$2:Q564),$P$2:$P$1500,0)),"")</f>
        <v/>
      </c>
    </row>
    <row r="565" spans="1:17" ht="15" customHeight="1" x14ac:dyDescent="0.25">
      <c r="A565" s="77"/>
      <c r="B565" s="174" t="str">
        <f t="shared" si="24"/>
        <v/>
      </c>
      <c r="C565" s="79"/>
      <c r="D565" s="80"/>
      <c r="E565" s="79"/>
      <c r="F565" s="81"/>
      <c r="G565" s="77"/>
      <c r="H565" s="174" t="str">
        <f>IF($B565="","",IF(N($I565)&gt;=100,"Completed",IF(COUNTIF('Work report'!$V$2:$V$1500,$B565)=0,"Not started",IF(OR(LEFT(UPPER(TRIM($K565)),8)="BLOCKED:",LEFT(UPPER(TRIM($K565)),8)="WAITING:"),"Blocked",IF(N($I565)&gt;0,"In progress","Not started")))))</f>
        <v/>
      </c>
      <c r="I565" s="175" t="str">
        <f t="array" ref="I565">IF($B565="","",IFERROR(LOOKUP(2,1/('Work report'!$V$2:$V$1500=$B565),'Work report'!$J$2:$J$1500)*100,0))</f>
        <v/>
      </c>
      <c r="J565" s="176" t="str">
        <f t="array" ref="J565">IF($B565="","",IFERROR(LOOKUP(2,1/('Work report'!$V$2:$V$1500=$B565),'Work report'!$A$2:$A$1500),""))</f>
        <v/>
      </c>
      <c r="K565" s="177" t="str">
        <f t="array" ref="K565">IF($B565="","",IFERROR(LOOKUP(2,1/('Work report'!$V$2:$V$1500=$B565),'Work report'!$P$2:$P$1500),""))</f>
        <v/>
      </c>
      <c r="L565" s="178" t="str">
        <f>IF($B565="","",SUMIFS('Work report'!$G$2:$G$1500,'Work report'!$V$2:$V$1500,$B565))</f>
        <v/>
      </c>
      <c r="M565" s="176" t="str">
        <f t="shared" si="25"/>
        <v/>
      </c>
      <c r="N565" s="174" t="str">
        <f t="shared" ca="1" si="26"/>
        <v/>
      </c>
      <c r="O565" s="78">
        <v>564</v>
      </c>
      <c r="P565" s="78" t="str">
        <f>IF(AND($B565&lt;&gt;"",$H565&lt;&gt;"Completed",$H565&lt;&gt;"Cancelled"),COUNTIFS($B$2:$B565,"&lt;&gt;",$H$2:$H565,"&lt;&gt;Completed",$H$2:$H565,"&lt;&gt;Cancelled"),"")</f>
        <v/>
      </c>
      <c r="Q565" s="78" t="str">
        <f>IFERROR(INDEX($B$2:$B$1500,MATCH(ROWS($Q$2:Q565),$P$2:$P$1500,0)),"")</f>
        <v/>
      </c>
    </row>
    <row r="566" spans="1:17" ht="15" customHeight="1" x14ac:dyDescent="0.25">
      <c r="A566" s="77"/>
      <c r="B566" s="174" t="str">
        <f t="shared" si="24"/>
        <v/>
      </c>
      <c r="C566" s="79"/>
      <c r="D566" s="80"/>
      <c r="E566" s="79"/>
      <c r="F566" s="81"/>
      <c r="G566" s="77"/>
      <c r="H566" s="174" t="str">
        <f>IF($B566="","",IF(N($I566)&gt;=100,"Completed",IF(COUNTIF('Work report'!$V$2:$V$1500,$B566)=0,"Not started",IF(OR(LEFT(UPPER(TRIM($K566)),8)="BLOCKED:",LEFT(UPPER(TRIM($K566)),8)="WAITING:"),"Blocked",IF(N($I566)&gt;0,"In progress","Not started")))))</f>
        <v/>
      </c>
      <c r="I566" s="175" t="str">
        <f t="array" ref="I566">IF($B566="","",IFERROR(LOOKUP(2,1/('Work report'!$V$2:$V$1500=$B566),'Work report'!$J$2:$J$1500)*100,0))</f>
        <v/>
      </c>
      <c r="J566" s="176" t="str">
        <f t="array" ref="J566">IF($B566="","",IFERROR(LOOKUP(2,1/('Work report'!$V$2:$V$1500=$B566),'Work report'!$A$2:$A$1500),""))</f>
        <v/>
      </c>
      <c r="K566" s="177" t="str">
        <f t="array" ref="K566">IF($B566="","",IFERROR(LOOKUP(2,1/('Work report'!$V$2:$V$1500=$B566),'Work report'!$P$2:$P$1500),""))</f>
        <v/>
      </c>
      <c r="L566" s="178" t="str">
        <f>IF($B566="","",SUMIFS('Work report'!$G$2:$G$1500,'Work report'!$V$2:$V$1500,$B566))</f>
        <v/>
      </c>
      <c r="M566" s="176" t="str">
        <f t="shared" si="25"/>
        <v/>
      </c>
      <c r="N566" s="174" t="str">
        <f t="shared" ca="1" si="26"/>
        <v/>
      </c>
      <c r="O566" s="78">
        <v>565</v>
      </c>
      <c r="P566" s="78" t="str">
        <f>IF(AND($B566&lt;&gt;"",$H566&lt;&gt;"Completed",$H566&lt;&gt;"Cancelled"),COUNTIFS($B$2:$B566,"&lt;&gt;",$H$2:$H566,"&lt;&gt;Completed",$H$2:$H566,"&lt;&gt;Cancelled"),"")</f>
        <v/>
      </c>
      <c r="Q566" s="78" t="str">
        <f>IFERROR(INDEX($B$2:$B$1500,MATCH(ROWS($Q$2:Q566),$P$2:$P$1500,0)),"")</f>
        <v/>
      </c>
    </row>
    <row r="567" spans="1:17" ht="15" customHeight="1" x14ac:dyDescent="0.25">
      <c r="A567" s="77"/>
      <c r="B567" s="174" t="str">
        <f t="shared" si="24"/>
        <v/>
      </c>
      <c r="C567" s="79"/>
      <c r="D567" s="80"/>
      <c r="E567" s="79"/>
      <c r="F567" s="81"/>
      <c r="G567" s="77"/>
      <c r="H567" s="174" t="str">
        <f>IF($B567="","",IF(N($I567)&gt;=100,"Completed",IF(COUNTIF('Work report'!$V$2:$V$1500,$B567)=0,"Not started",IF(OR(LEFT(UPPER(TRIM($K567)),8)="BLOCKED:",LEFT(UPPER(TRIM($K567)),8)="WAITING:"),"Blocked",IF(N($I567)&gt;0,"In progress","Not started")))))</f>
        <v/>
      </c>
      <c r="I567" s="175" t="str">
        <f t="array" ref="I567">IF($B567="","",IFERROR(LOOKUP(2,1/('Work report'!$V$2:$V$1500=$B567),'Work report'!$J$2:$J$1500)*100,0))</f>
        <v/>
      </c>
      <c r="J567" s="176" t="str">
        <f t="array" ref="J567">IF($B567="","",IFERROR(LOOKUP(2,1/('Work report'!$V$2:$V$1500=$B567),'Work report'!$A$2:$A$1500),""))</f>
        <v/>
      </c>
      <c r="K567" s="177" t="str">
        <f t="array" ref="K567">IF($B567="","",IFERROR(LOOKUP(2,1/('Work report'!$V$2:$V$1500=$B567),'Work report'!$P$2:$P$1500),""))</f>
        <v/>
      </c>
      <c r="L567" s="178" t="str">
        <f>IF($B567="","",SUMIFS('Work report'!$G$2:$G$1500,'Work report'!$V$2:$V$1500,$B567))</f>
        <v/>
      </c>
      <c r="M567" s="176" t="str">
        <f t="shared" si="25"/>
        <v/>
      </c>
      <c r="N567" s="174" t="str">
        <f t="shared" ca="1" si="26"/>
        <v/>
      </c>
      <c r="O567" s="78">
        <v>566</v>
      </c>
      <c r="P567" s="78" t="str">
        <f>IF(AND($B567&lt;&gt;"",$H567&lt;&gt;"Completed",$H567&lt;&gt;"Cancelled"),COUNTIFS($B$2:$B567,"&lt;&gt;",$H$2:$H567,"&lt;&gt;Completed",$H$2:$H567,"&lt;&gt;Cancelled"),"")</f>
        <v/>
      </c>
      <c r="Q567" s="78" t="str">
        <f>IFERROR(INDEX($B$2:$B$1500,MATCH(ROWS($Q$2:Q567),$P$2:$P$1500,0)),"")</f>
        <v/>
      </c>
    </row>
    <row r="568" spans="1:17" ht="15" customHeight="1" x14ac:dyDescent="0.25">
      <c r="A568" s="77"/>
      <c r="B568" s="174" t="str">
        <f t="shared" si="24"/>
        <v/>
      </c>
      <c r="C568" s="79"/>
      <c r="D568" s="80"/>
      <c r="E568" s="79"/>
      <c r="F568" s="81"/>
      <c r="G568" s="77"/>
      <c r="H568" s="174" t="str">
        <f>IF($B568="","",IF(N($I568)&gt;=100,"Completed",IF(COUNTIF('Work report'!$V$2:$V$1500,$B568)=0,"Not started",IF(OR(LEFT(UPPER(TRIM($K568)),8)="BLOCKED:",LEFT(UPPER(TRIM($K568)),8)="WAITING:"),"Blocked",IF(N($I568)&gt;0,"In progress","Not started")))))</f>
        <v/>
      </c>
      <c r="I568" s="175" t="str">
        <f t="array" ref="I568">IF($B568="","",IFERROR(LOOKUP(2,1/('Work report'!$V$2:$V$1500=$B568),'Work report'!$J$2:$J$1500)*100,0))</f>
        <v/>
      </c>
      <c r="J568" s="176" t="str">
        <f t="array" ref="J568">IF($B568="","",IFERROR(LOOKUP(2,1/('Work report'!$V$2:$V$1500=$B568),'Work report'!$A$2:$A$1500),""))</f>
        <v/>
      </c>
      <c r="K568" s="177" t="str">
        <f t="array" ref="K568">IF($B568="","",IFERROR(LOOKUP(2,1/('Work report'!$V$2:$V$1500=$B568),'Work report'!$P$2:$P$1500),""))</f>
        <v/>
      </c>
      <c r="L568" s="178" t="str">
        <f>IF($B568="","",SUMIFS('Work report'!$G$2:$G$1500,'Work report'!$V$2:$V$1500,$B568))</f>
        <v/>
      </c>
      <c r="M568" s="176" t="str">
        <f t="shared" si="25"/>
        <v/>
      </c>
      <c r="N568" s="174" t="str">
        <f t="shared" ca="1" si="26"/>
        <v/>
      </c>
      <c r="O568" s="78">
        <v>567</v>
      </c>
      <c r="P568" s="78" t="str">
        <f>IF(AND($B568&lt;&gt;"",$H568&lt;&gt;"Completed",$H568&lt;&gt;"Cancelled"),COUNTIFS($B$2:$B568,"&lt;&gt;",$H$2:$H568,"&lt;&gt;Completed",$H$2:$H568,"&lt;&gt;Cancelled"),"")</f>
        <v/>
      </c>
      <c r="Q568" s="78" t="str">
        <f>IFERROR(INDEX($B$2:$B$1500,MATCH(ROWS($Q$2:Q568),$P$2:$P$1500,0)),"")</f>
        <v/>
      </c>
    </row>
    <row r="569" spans="1:17" ht="15" customHeight="1" x14ac:dyDescent="0.25">
      <c r="A569" s="77"/>
      <c r="B569" s="174" t="str">
        <f t="shared" si="24"/>
        <v/>
      </c>
      <c r="C569" s="79"/>
      <c r="D569" s="80"/>
      <c r="E569" s="79"/>
      <c r="F569" s="81"/>
      <c r="G569" s="77"/>
      <c r="H569" s="174" t="str">
        <f>IF($B569="","",IF(N($I569)&gt;=100,"Completed",IF(COUNTIF('Work report'!$V$2:$V$1500,$B569)=0,"Not started",IF(OR(LEFT(UPPER(TRIM($K569)),8)="BLOCKED:",LEFT(UPPER(TRIM($K569)),8)="WAITING:"),"Blocked",IF(N($I569)&gt;0,"In progress","Not started")))))</f>
        <v/>
      </c>
      <c r="I569" s="175" t="str">
        <f t="array" ref="I569">IF($B569="","",IFERROR(LOOKUP(2,1/('Work report'!$V$2:$V$1500=$B569),'Work report'!$J$2:$J$1500)*100,0))</f>
        <v/>
      </c>
      <c r="J569" s="176" t="str">
        <f t="array" ref="J569">IF($B569="","",IFERROR(LOOKUP(2,1/('Work report'!$V$2:$V$1500=$B569),'Work report'!$A$2:$A$1500),""))</f>
        <v/>
      </c>
      <c r="K569" s="177" t="str">
        <f t="array" ref="K569">IF($B569="","",IFERROR(LOOKUP(2,1/('Work report'!$V$2:$V$1500=$B569),'Work report'!$P$2:$P$1500),""))</f>
        <v/>
      </c>
      <c r="L569" s="178" t="str">
        <f>IF($B569="","",SUMIFS('Work report'!$G$2:$G$1500,'Work report'!$V$2:$V$1500,$B569))</f>
        <v/>
      </c>
      <c r="M569" s="176" t="str">
        <f t="shared" si="25"/>
        <v/>
      </c>
      <c r="N569" s="174" t="str">
        <f t="shared" ca="1" si="26"/>
        <v/>
      </c>
      <c r="O569" s="78">
        <v>568</v>
      </c>
      <c r="P569" s="78" t="str">
        <f>IF(AND($B569&lt;&gt;"",$H569&lt;&gt;"Completed",$H569&lt;&gt;"Cancelled"),COUNTIFS($B$2:$B569,"&lt;&gt;",$H$2:$H569,"&lt;&gt;Completed",$H$2:$H569,"&lt;&gt;Cancelled"),"")</f>
        <v/>
      </c>
      <c r="Q569" s="78" t="str">
        <f>IFERROR(INDEX($B$2:$B$1500,MATCH(ROWS($Q$2:Q569),$P$2:$P$1500,0)),"")</f>
        <v/>
      </c>
    </row>
    <row r="570" spans="1:17" ht="15" customHeight="1" x14ac:dyDescent="0.25">
      <c r="A570" s="77"/>
      <c r="B570" s="174" t="str">
        <f t="shared" si="24"/>
        <v/>
      </c>
      <c r="C570" s="79"/>
      <c r="D570" s="80"/>
      <c r="E570" s="79"/>
      <c r="F570" s="81"/>
      <c r="G570" s="77"/>
      <c r="H570" s="174" t="str">
        <f>IF($B570="","",IF(N($I570)&gt;=100,"Completed",IF(COUNTIF('Work report'!$V$2:$V$1500,$B570)=0,"Not started",IF(OR(LEFT(UPPER(TRIM($K570)),8)="BLOCKED:",LEFT(UPPER(TRIM($K570)),8)="WAITING:"),"Blocked",IF(N($I570)&gt;0,"In progress","Not started")))))</f>
        <v/>
      </c>
      <c r="I570" s="175" t="str">
        <f t="array" ref="I570">IF($B570="","",IFERROR(LOOKUP(2,1/('Work report'!$V$2:$V$1500=$B570),'Work report'!$J$2:$J$1500)*100,0))</f>
        <v/>
      </c>
      <c r="J570" s="176" t="str">
        <f t="array" ref="J570">IF($B570="","",IFERROR(LOOKUP(2,1/('Work report'!$V$2:$V$1500=$B570),'Work report'!$A$2:$A$1500),""))</f>
        <v/>
      </c>
      <c r="K570" s="177" t="str">
        <f t="array" ref="K570">IF($B570="","",IFERROR(LOOKUP(2,1/('Work report'!$V$2:$V$1500=$B570),'Work report'!$P$2:$P$1500),""))</f>
        <v/>
      </c>
      <c r="L570" s="178" t="str">
        <f>IF($B570="","",SUMIFS('Work report'!$G$2:$G$1500,'Work report'!$V$2:$V$1500,$B570))</f>
        <v/>
      </c>
      <c r="M570" s="176" t="str">
        <f t="shared" si="25"/>
        <v/>
      </c>
      <c r="N570" s="174" t="str">
        <f t="shared" ca="1" si="26"/>
        <v/>
      </c>
      <c r="O570" s="78">
        <v>569</v>
      </c>
      <c r="P570" s="78" t="str">
        <f>IF(AND($B570&lt;&gt;"",$H570&lt;&gt;"Completed",$H570&lt;&gt;"Cancelled"),COUNTIFS($B$2:$B570,"&lt;&gt;",$H$2:$H570,"&lt;&gt;Completed",$H$2:$H570,"&lt;&gt;Cancelled"),"")</f>
        <v/>
      </c>
      <c r="Q570" s="78" t="str">
        <f>IFERROR(INDEX($B$2:$B$1500,MATCH(ROWS($Q$2:Q570),$P$2:$P$1500,0)),"")</f>
        <v/>
      </c>
    </row>
    <row r="571" spans="1:17" ht="15" customHeight="1" x14ac:dyDescent="0.25">
      <c r="A571" s="77"/>
      <c r="B571" s="174" t="str">
        <f t="shared" si="24"/>
        <v/>
      </c>
      <c r="C571" s="79"/>
      <c r="D571" s="80"/>
      <c r="E571" s="79"/>
      <c r="F571" s="81"/>
      <c r="G571" s="77"/>
      <c r="H571" s="174" t="str">
        <f>IF($B571="","",IF(N($I571)&gt;=100,"Completed",IF(COUNTIF('Work report'!$V$2:$V$1500,$B571)=0,"Not started",IF(OR(LEFT(UPPER(TRIM($K571)),8)="BLOCKED:",LEFT(UPPER(TRIM($K571)),8)="WAITING:"),"Blocked",IF(N($I571)&gt;0,"In progress","Not started")))))</f>
        <v/>
      </c>
      <c r="I571" s="175" t="str">
        <f t="array" ref="I571">IF($B571="","",IFERROR(LOOKUP(2,1/('Work report'!$V$2:$V$1500=$B571),'Work report'!$J$2:$J$1500)*100,0))</f>
        <v/>
      </c>
      <c r="J571" s="176" t="str">
        <f t="array" ref="J571">IF($B571="","",IFERROR(LOOKUP(2,1/('Work report'!$V$2:$V$1500=$B571),'Work report'!$A$2:$A$1500),""))</f>
        <v/>
      </c>
      <c r="K571" s="177" t="str">
        <f t="array" ref="K571">IF($B571="","",IFERROR(LOOKUP(2,1/('Work report'!$V$2:$V$1500=$B571),'Work report'!$P$2:$P$1500),""))</f>
        <v/>
      </c>
      <c r="L571" s="178" t="str">
        <f>IF($B571="","",SUMIFS('Work report'!$G$2:$G$1500,'Work report'!$V$2:$V$1500,$B571))</f>
        <v/>
      </c>
      <c r="M571" s="176" t="str">
        <f t="shared" si="25"/>
        <v/>
      </c>
      <c r="N571" s="174" t="str">
        <f t="shared" ca="1" si="26"/>
        <v/>
      </c>
      <c r="O571" s="78">
        <v>570</v>
      </c>
      <c r="P571" s="78" t="str">
        <f>IF(AND($B571&lt;&gt;"",$H571&lt;&gt;"Completed",$H571&lt;&gt;"Cancelled"),COUNTIFS($B$2:$B571,"&lt;&gt;",$H$2:$H571,"&lt;&gt;Completed",$H$2:$H571,"&lt;&gt;Cancelled"),"")</f>
        <v/>
      </c>
      <c r="Q571" s="78" t="str">
        <f>IFERROR(INDEX($B$2:$B$1500,MATCH(ROWS($Q$2:Q571),$P$2:$P$1500,0)),"")</f>
        <v/>
      </c>
    </row>
    <row r="572" spans="1:17" ht="15" customHeight="1" x14ac:dyDescent="0.25">
      <c r="A572" s="77"/>
      <c r="B572" s="174" t="str">
        <f t="shared" si="24"/>
        <v/>
      </c>
      <c r="C572" s="79"/>
      <c r="D572" s="80"/>
      <c r="E572" s="79"/>
      <c r="F572" s="81"/>
      <c r="G572" s="77"/>
      <c r="H572" s="174" t="str">
        <f>IF($B572="","",IF(N($I572)&gt;=100,"Completed",IF(COUNTIF('Work report'!$V$2:$V$1500,$B572)=0,"Not started",IF(OR(LEFT(UPPER(TRIM($K572)),8)="BLOCKED:",LEFT(UPPER(TRIM($K572)),8)="WAITING:"),"Blocked",IF(N($I572)&gt;0,"In progress","Not started")))))</f>
        <v/>
      </c>
      <c r="I572" s="175" t="str">
        <f t="array" ref="I572">IF($B572="","",IFERROR(LOOKUP(2,1/('Work report'!$V$2:$V$1500=$B572),'Work report'!$J$2:$J$1500)*100,0))</f>
        <v/>
      </c>
      <c r="J572" s="176" t="str">
        <f t="array" ref="J572">IF($B572="","",IFERROR(LOOKUP(2,1/('Work report'!$V$2:$V$1500=$B572),'Work report'!$A$2:$A$1500),""))</f>
        <v/>
      </c>
      <c r="K572" s="177" t="str">
        <f t="array" ref="K572">IF($B572="","",IFERROR(LOOKUP(2,1/('Work report'!$V$2:$V$1500=$B572),'Work report'!$P$2:$P$1500),""))</f>
        <v/>
      </c>
      <c r="L572" s="178" t="str">
        <f>IF($B572="","",SUMIFS('Work report'!$G$2:$G$1500,'Work report'!$V$2:$V$1500,$B572))</f>
        <v/>
      </c>
      <c r="M572" s="176" t="str">
        <f t="shared" si="25"/>
        <v/>
      </c>
      <c r="N572" s="174" t="str">
        <f t="shared" ca="1" si="26"/>
        <v/>
      </c>
      <c r="O572" s="78">
        <v>571</v>
      </c>
      <c r="P572" s="78" t="str">
        <f>IF(AND($B572&lt;&gt;"",$H572&lt;&gt;"Completed",$H572&lt;&gt;"Cancelled"),COUNTIFS($B$2:$B572,"&lt;&gt;",$H$2:$H572,"&lt;&gt;Completed",$H$2:$H572,"&lt;&gt;Cancelled"),"")</f>
        <v/>
      </c>
      <c r="Q572" s="78" t="str">
        <f>IFERROR(INDEX($B$2:$B$1500,MATCH(ROWS($Q$2:Q572),$P$2:$P$1500,0)),"")</f>
        <v/>
      </c>
    </row>
    <row r="573" spans="1:17" ht="15" customHeight="1" x14ac:dyDescent="0.25">
      <c r="A573" s="77"/>
      <c r="B573" s="174" t="str">
        <f t="shared" si="24"/>
        <v/>
      </c>
      <c r="C573" s="79"/>
      <c r="D573" s="80"/>
      <c r="E573" s="79"/>
      <c r="F573" s="81"/>
      <c r="G573" s="77"/>
      <c r="H573" s="174" t="str">
        <f>IF($B573="","",IF(N($I573)&gt;=100,"Completed",IF(COUNTIF('Work report'!$V$2:$V$1500,$B573)=0,"Not started",IF(OR(LEFT(UPPER(TRIM($K573)),8)="BLOCKED:",LEFT(UPPER(TRIM($K573)),8)="WAITING:"),"Blocked",IF(N($I573)&gt;0,"In progress","Not started")))))</f>
        <v/>
      </c>
      <c r="I573" s="175" t="str">
        <f t="array" ref="I573">IF($B573="","",IFERROR(LOOKUP(2,1/('Work report'!$V$2:$V$1500=$B573),'Work report'!$J$2:$J$1500)*100,0))</f>
        <v/>
      </c>
      <c r="J573" s="176" t="str">
        <f t="array" ref="J573">IF($B573="","",IFERROR(LOOKUP(2,1/('Work report'!$V$2:$V$1500=$B573),'Work report'!$A$2:$A$1500),""))</f>
        <v/>
      </c>
      <c r="K573" s="177" t="str">
        <f t="array" ref="K573">IF($B573="","",IFERROR(LOOKUP(2,1/('Work report'!$V$2:$V$1500=$B573),'Work report'!$P$2:$P$1500),""))</f>
        <v/>
      </c>
      <c r="L573" s="178" t="str">
        <f>IF($B573="","",SUMIFS('Work report'!$G$2:$G$1500,'Work report'!$V$2:$V$1500,$B573))</f>
        <v/>
      </c>
      <c r="M573" s="176" t="str">
        <f t="shared" si="25"/>
        <v/>
      </c>
      <c r="N573" s="174" t="str">
        <f t="shared" ca="1" si="26"/>
        <v/>
      </c>
      <c r="O573" s="78">
        <v>572</v>
      </c>
      <c r="P573" s="78" t="str">
        <f>IF(AND($B573&lt;&gt;"",$H573&lt;&gt;"Completed",$H573&lt;&gt;"Cancelled"),COUNTIFS($B$2:$B573,"&lt;&gt;",$H$2:$H573,"&lt;&gt;Completed",$H$2:$H573,"&lt;&gt;Cancelled"),"")</f>
        <v/>
      </c>
      <c r="Q573" s="78" t="str">
        <f>IFERROR(INDEX($B$2:$B$1500,MATCH(ROWS($Q$2:Q573),$P$2:$P$1500,0)),"")</f>
        <v/>
      </c>
    </row>
    <row r="574" spans="1:17" ht="15" customHeight="1" x14ac:dyDescent="0.25">
      <c r="A574" s="77"/>
      <c r="B574" s="174" t="str">
        <f t="shared" si="24"/>
        <v/>
      </c>
      <c r="C574" s="79"/>
      <c r="D574" s="80"/>
      <c r="E574" s="79"/>
      <c r="F574" s="81"/>
      <c r="G574" s="77"/>
      <c r="H574" s="174" t="str">
        <f>IF($B574="","",IF(N($I574)&gt;=100,"Completed",IF(COUNTIF('Work report'!$V$2:$V$1500,$B574)=0,"Not started",IF(OR(LEFT(UPPER(TRIM($K574)),8)="BLOCKED:",LEFT(UPPER(TRIM($K574)),8)="WAITING:"),"Blocked",IF(N($I574)&gt;0,"In progress","Not started")))))</f>
        <v/>
      </c>
      <c r="I574" s="175" t="str">
        <f t="array" ref="I574">IF($B574="","",IFERROR(LOOKUP(2,1/('Work report'!$V$2:$V$1500=$B574),'Work report'!$J$2:$J$1500)*100,0))</f>
        <v/>
      </c>
      <c r="J574" s="176" t="str">
        <f t="array" ref="J574">IF($B574="","",IFERROR(LOOKUP(2,1/('Work report'!$V$2:$V$1500=$B574),'Work report'!$A$2:$A$1500),""))</f>
        <v/>
      </c>
      <c r="K574" s="177" t="str">
        <f t="array" ref="K574">IF($B574="","",IFERROR(LOOKUP(2,1/('Work report'!$V$2:$V$1500=$B574),'Work report'!$P$2:$P$1500),""))</f>
        <v/>
      </c>
      <c r="L574" s="178" t="str">
        <f>IF($B574="","",SUMIFS('Work report'!$G$2:$G$1500,'Work report'!$V$2:$V$1500,$B574))</f>
        <v/>
      </c>
      <c r="M574" s="176" t="str">
        <f t="shared" si="25"/>
        <v/>
      </c>
      <c r="N574" s="174" t="str">
        <f t="shared" ca="1" si="26"/>
        <v/>
      </c>
      <c r="O574" s="78">
        <v>573</v>
      </c>
      <c r="P574" s="78" t="str">
        <f>IF(AND($B574&lt;&gt;"",$H574&lt;&gt;"Completed",$H574&lt;&gt;"Cancelled"),COUNTIFS($B$2:$B574,"&lt;&gt;",$H$2:$H574,"&lt;&gt;Completed",$H$2:$H574,"&lt;&gt;Cancelled"),"")</f>
        <v/>
      </c>
      <c r="Q574" s="78" t="str">
        <f>IFERROR(INDEX($B$2:$B$1500,MATCH(ROWS($Q$2:Q574),$P$2:$P$1500,0)),"")</f>
        <v/>
      </c>
    </row>
    <row r="575" spans="1:17" ht="15" customHeight="1" x14ac:dyDescent="0.25">
      <c r="A575" s="77"/>
      <c r="B575" s="174" t="str">
        <f t="shared" si="24"/>
        <v/>
      </c>
      <c r="C575" s="79"/>
      <c r="D575" s="80"/>
      <c r="E575" s="79"/>
      <c r="F575" s="81"/>
      <c r="G575" s="77"/>
      <c r="H575" s="174" t="str">
        <f>IF($B575="","",IF(N($I575)&gt;=100,"Completed",IF(COUNTIF('Work report'!$V$2:$V$1500,$B575)=0,"Not started",IF(OR(LEFT(UPPER(TRIM($K575)),8)="BLOCKED:",LEFT(UPPER(TRIM($K575)),8)="WAITING:"),"Blocked",IF(N($I575)&gt;0,"In progress","Not started")))))</f>
        <v/>
      </c>
      <c r="I575" s="175" t="str">
        <f t="array" ref="I575">IF($B575="","",IFERROR(LOOKUP(2,1/('Work report'!$V$2:$V$1500=$B575),'Work report'!$J$2:$J$1500)*100,0))</f>
        <v/>
      </c>
      <c r="J575" s="176" t="str">
        <f t="array" ref="J575">IF($B575="","",IFERROR(LOOKUP(2,1/('Work report'!$V$2:$V$1500=$B575),'Work report'!$A$2:$A$1500),""))</f>
        <v/>
      </c>
      <c r="K575" s="177" t="str">
        <f t="array" ref="K575">IF($B575="","",IFERROR(LOOKUP(2,1/('Work report'!$V$2:$V$1500=$B575),'Work report'!$P$2:$P$1500),""))</f>
        <v/>
      </c>
      <c r="L575" s="178" t="str">
        <f>IF($B575="","",SUMIFS('Work report'!$G$2:$G$1500,'Work report'!$V$2:$V$1500,$B575))</f>
        <v/>
      </c>
      <c r="M575" s="176" t="str">
        <f t="shared" si="25"/>
        <v/>
      </c>
      <c r="N575" s="174" t="str">
        <f t="shared" ca="1" si="26"/>
        <v/>
      </c>
      <c r="O575" s="78">
        <v>574</v>
      </c>
      <c r="P575" s="78" t="str">
        <f>IF(AND($B575&lt;&gt;"",$H575&lt;&gt;"Completed",$H575&lt;&gt;"Cancelled"),COUNTIFS($B$2:$B575,"&lt;&gt;",$H$2:$H575,"&lt;&gt;Completed",$H$2:$H575,"&lt;&gt;Cancelled"),"")</f>
        <v/>
      </c>
      <c r="Q575" s="78" t="str">
        <f>IFERROR(INDEX($B$2:$B$1500,MATCH(ROWS($Q$2:Q575),$P$2:$P$1500,0)),"")</f>
        <v/>
      </c>
    </row>
    <row r="576" spans="1:17" ht="15" customHeight="1" x14ac:dyDescent="0.25">
      <c r="A576" s="77"/>
      <c r="B576" s="174" t="str">
        <f t="shared" si="24"/>
        <v/>
      </c>
      <c r="C576" s="79"/>
      <c r="D576" s="80"/>
      <c r="E576" s="79"/>
      <c r="F576" s="81"/>
      <c r="G576" s="77"/>
      <c r="H576" s="174" t="str">
        <f>IF($B576="","",IF(N($I576)&gt;=100,"Completed",IF(COUNTIF('Work report'!$V$2:$V$1500,$B576)=0,"Not started",IF(OR(LEFT(UPPER(TRIM($K576)),8)="BLOCKED:",LEFT(UPPER(TRIM($K576)),8)="WAITING:"),"Blocked",IF(N($I576)&gt;0,"In progress","Not started")))))</f>
        <v/>
      </c>
      <c r="I576" s="175" t="str">
        <f t="array" ref="I576">IF($B576="","",IFERROR(LOOKUP(2,1/('Work report'!$V$2:$V$1500=$B576),'Work report'!$J$2:$J$1500)*100,0))</f>
        <v/>
      </c>
      <c r="J576" s="176" t="str">
        <f t="array" ref="J576">IF($B576="","",IFERROR(LOOKUP(2,1/('Work report'!$V$2:$V$1500=$B576),'Work report'!$A$2:$A$1500),""))</f>
        <v/>
      </c>
      <c r="K576" s="177" t="str">
        <f t="array" ref="K576">IF($B576="","",IFERROR(LOOKUP(2,1/('Work report'!$V$2:$V$1500=$B576),'Work report'!$P$2:$P$1500),""))</f>
        <v/>
      </c>
      <c r="L576" s="178" t="str">
        <f>IF($B576="","",SUMIFS('Work report'!$G$2:$G$1500,'Work report'!$V$2:$V$1500,$B576))</f>
        <v/>
      </c>
      <c r="M576" s="176" t="str">
        <f t="shared" si="25"/>
        <v/>
      </c>
      <c r="N576" s="174" t="str">
        <f t="shared" ca="1" si="26"/>
        <v/>
      </c>
      <c r="O576" s="78">
        <v>575</v>
      </c>
      <c r="P576" s="78" t="str">
        <f>IF(AND($B576&lt;&gt;"",$H576&lt;&gt;"Completed",$H576&lt;&gt;"Cancelled"),COUNTIFS($B$2:$B576,"&lt;&gt;",$H$2:$H576,"&lt;&gt;Completed",$H$2:$H576,"&lt;&gt;Cancelled"),"")</f>
        <v/>
      </c>
      <c r="Q576" s="78" t="str">
        <f>IFERROR(INDEX($B$2:$B$1500,MATCH(ROWS($Q$2:Q576),$P$2:$P$1500,0)),"")</f>
        <v/>
      </c>
    </row>
    <row r="577" spans="1:17" ht="15" customHeight="1" x14ac:dyDescent="0.25">
      <c r="A577" s="77"/>
      <c r="B577" s="174" t="str">
        <f t="shared" si="24"/>
        <v/>
      </c>
      <c r="C577" s="79"/>
      <c r="D577" s="80"/>
      <c r="E577" s="79"/>
      <c r="F577" s="81"/>
      <c r="G577" s="77"/>
      <c r="H577" s="174" t="str">
        <f>IF($B577="","",IF(N($I577)&gt;=100,"Completed",IF(COUNTIF('Work report'!$V$2:$V$1500,$B577)=0,"Not started",IF(OR(LEFT(UPPER(TRIM($K577)),8)="BLOCKED:",LEFT(UPPER(TRIM($K577)),8)="WAITING:"),"Blocked",IF(N($I577)&gt;0,"In progress","Not started")))))</f>
        <v/>
      </c>
      <c r="I577" s="175" t="str">
        <f t="array" ref="I577">IF($B577="","",IFERROR(LOOKUP(2,1/('Work report'!$V$2:$V$1500=$B577),'Work report'!$J$2:$J$1500)*100,0))</f>
        <v/>
      </c>
      <c r="J577" s="176" t="str">
        <f t="array" ref="J577">IF($B577="","",IFERROR(LOOKUP(2,1/('Work report'!$V$2:$V$1500=$B577),'Work report'!$A$2:$A$1500),""))</f>
        <v/>
      </c>
      <c r="K577" s="177" t="str">
        <f t="array" ref="K577">IF($B577="","",IFERROR(LOOKUP(2,1/('Work report'!$V$2:$V$1500=$B577),'Work report'!$P$2:$P$1500),""))</f>
        <v/>
      </c>
      <c r="L577" s="178" t="str">
        <f>IF($B577="","",SUMIFS('Work report'!$G$2:$G$1500,'Work report'!$V$2:$V$1500,$B577))</f>
        <v/>
      </c>
      <c r="M577" s="176" t="str">
        <f t="shared" si="25"/>
        <v/>
      </c>
      <c r="N577" s="174" t="str">
        <f t="shared" ca="1" si="26"/>
        <v/>
      </c>
      <c r="O577" s="78">
        <v>576</v>
      </c>
      <c r="P577" s="78" t="str">
        <f>IF(AND($B577&lt;&gt;"",$H577&lt;&gt;"Completed",$H577&lt;&gt;"Cancelled"),COUNTIFS($B$2:$B577,"&lt;&gt;",$H$2:$H577,"&lt;&gt;Completed",$H$2:$H577,"&lt;&gt;Cancelled"),"")</f>
        <v/>
      </c>
      <c r="Q577" s="78" t="str">
        <f>IFERROR(INDEX($B$2:$B$1500,MATCH(ROWS($Q$2:Q577),$P$2:$P$1500,0)),"")</f>
        <v/>
      </c>
    </row>
    <row r="578" spans="1:17" ht="15" customHeight="1" x14ac:dyDescent="0.25">
      <c r="A578" s="77"/>
      <c r="B578" s="174" t="str">
        <f t="shared" ref="B578:B641" si="27">IF(OR($A578&lt;&gt;"",$C578&lt;&gt;"",$D578&lt;&gt;"",$E578&lt;&gt;"",$F578&lt;&gt;"",$G578&lt;&gt;""),"WL-"&amp;TEXT($O578,"0000"),"")</f>
        <v/>
      </c>
      <c r="C578" s="79"/>
      <c r="D578" s="80"/>
      <c r="E578" s="79"/>
      <c r="F578" s="81"/>
      <c r="G578" s="77"/>
      <c r="H578" s="174" t="str">
        <f>IF($B578="","",IF(N($I578)&gt;=100,"Completed",IF(COUNTIF('Work report'!$V$2:$V$1500,$B578)=0,"Not started",IF(OR(LEFT(UPPER(TRIM($K578)),8)="BLOCKED:",LEFT(UPPER(TRIM($K578)),8)="WAITING:"),"Blocked",IF(N($I578)&gt;0,"In progress","Not started")))))</f>
        <v/>
      </c>
      <c r="I578" s="175" t="str">
        <f t="array" ref="I578">IF($B578="","",IFERROR(LOOKUP(2,1/('Work report'!$V$2:$V$1500=$B578),'Work report'!$J$2:$J$1500)*100,0))</f>
        <v/>
      </c>
      <c r="J578" s="176" t="str">
        <f t="array" ref="J578">IF($B578="","",IFERROR(LOOKUP(2,1/('Work report'!$V$2:$V$1500=$B578),'Work report'!$A$2:$A$1500),""))</f>
        <v/>
      </c>
      <c r="K578" s="177" t="str">
        <f t="array" ref="K578">IF($B578="","",IFERROR(LOOKUP(2,1/('Work report'!$V$2:$V$1500=$B578),'Work report'!$P$2:$P$1500),""))</f>
        <v/>
      </c>
      <c r="L578" s="178" t="str">
        <f>IF($B578="","",SUMIFS('Work report'!$G$2:$G$1500,'Work report'!$V$2:$V$1500,$B578))</f>
        <v/>
      </c>
      <c r="M578" s="176" t="str">
        <f t="shared" ref="M578:M641" si="28">IF($B578="","",IF($H578="Completed",$J578,""))</f>
        <v/>
      </c>
      <c r="N578" s="174" t="str">
        <f t="shared" ref="N578:N641" ca="1" si="29">IF(AND($C578&lt;&gt;"",$H578&lt;&gt;"Completed",$G578&lt;&gt;"",$G578&lt;TODAY()),"Overdue","")</f>
        <v/>
      </c>
      <c r="O578" s="78">
        <v>577</v>
      </c>
      <c r="P578" s="78" t="str">
        <f>IF(AND($B578&lt;&gt;"",$H578&lt;&gt;"Completed",$H578&lt;&gt;"Cancelled"),COUNTIFS($B$2:$B578,"&lt;&gt;",$H$2:$H578,"&lt;&gt;Completed",$H$2:$H578,"&lt;&gt;Cancelled"),"")</f>
        <v/>
      </c>
      <c r="Q578" s="78" t="str">
        <f>IFERROR(INDEX($B$2:$B$1500,MATCH(ROWS($Q$2:Q578),$P$2:$P$1500,0)),"")</f>
        <v/>
      </c>
    </row>
    <row r="579" spans="1:17" ht="15" customHeight="1" x14ac:dyDescent="0.25">
      <c r="A579" s="77"/>
      <c r="B579" s="174" t="str">
        <f t="shared" si="27"/>
        <v/>
      </c>
      <c r="C579" s="79"/>
      <c r="D579" s="80"/>
      <c r="E579" s="79"/>
      <c r="F579" s="81"/>
      <c r="G579" s="77"/>
      <c r="H579" s="174" t="str">
        <f>IF($B579="","",IF(N($I579)&gt;=100,"Completed",IF(COUNTIF('Work report'!$V$2:$V$1500,$B579)=0,"Not started",IF(OR(LEFT(UPPER(TRIM($K579)),8)="BLOCKED:",LEFT(UPPER(TRIM($K579)),8)="WAITING:"),"Blocked",IF(N($I579)&gt;0,"In progress","Not started")))))</f>
        <v/>
      </c>
      <c r="I579" s="175" t="str">
        <f t="array" ref="I579">IF($B579="","",IFERROR(LOOKUP(2,1/('Work report'!$V$2:$V$1500=$B579),'Work report'!$J$2:$J$1500)*100,0))</f>
        <v/>
      </c>
      <c r="J579" s="176" t="str">
        <f t="array" ref="J579">IF($B579="","",IFERROR(LOOKUP(2,1/('Work report'!$V$2:$V$1500=$B579),'Work report'!$A$2:$A$1500),""))</f>
        <v/>
      </c>
      <c r="K579" s="177" t="str">
        <f t="array" ref="K579">IF($B579="","",IFERROR(LOOKUP(2,1/('Work report'!$V$2:$V$1500=$B579),'Work report'!$P$2:$P$1500),""))</f>
        <v/>
      </c>
      <c r="L579" s="178" t="str">
        <f>IF($B579="","",SUMIFS('Work report'!$G$2:$G$1500,'Work report'!$V$2:$V$1500,$B579))</f>
        <v/>
      </c>
      <c r="M579" s="176" t="str">
        <f t="shared" si="28"/>
        <v/>
      </c>
      <c r="N579" s="174" t="str">
        <f t="shared" ca="1" si="29"/>
        <v/>
      </c>
      <c r="O579" s="78">
        <v>578</v>
      </c>
      <c r="P579" s="78" t="str">
        <f>IF(AND($B579&lt;&gt;"",$H579&lt;&gt;"Completed",$H579&lt;&gt;"Cancelled"),COUNTIFS($B$2:$B579,"&lt;&gt;",$H$2:$H579,"&lt;&gt;Completed",$H$2:$H579,"&lt;&gt;Cancelled"),"")</f>
        <v/>
      </c>
      <c r="Q579" s="78" t="str">
        <f>IFERROR(INDEX($B$2:$B$1500,MATCH(ROWS($Q$2:Q579),$P$2:$P$1500,0)),"")</f>
        <v/>
      </c>
    </row>
    <row r="580" spans="1:17" ht="15" customHeight="1" x14ac:dyDescent="0.25">
      <c r="A580" s="77"/>
      <c r="B580" s="174" t="str">
        <f t="shared" si="27"/>
        <v/>
      </c>
      <c r="C580" s="79"/>
      <c r="D580" s="80"/>
      <c r="E580" s="79"/>
      <c r="F580" s="81"/>
      <c r="G580" s="77"/>
      <c r="H580" s="174" t="str">
        <f>IF($B580="","",IF(N($I580)&gt;=100,"Completed",IF(COUNTIF('Work report'!$V$2:$V$1500,$B580)=0,"Not started",IF(OR(LEFT(UPPER(TRIM($K580)),8)="BLOCKED:",LEFT(UPPER(TRIM($K580)),8)="WAITING:"),"Blocked",IF(N($I580)&gt;0,"In progress","Not started")))))</f>
        <v/>
      </c>
      <c r="I580" s="175" t="str">
        <f t="array" ref="I580">IF($B580="","",IFERROR(LOOKUP(2,1/('Work report'!$V$2:$V$1500=$B580),'Work report'!$J$2:$J$1500)*100,0))</f>
        <v/>
      </c>
      <c r="J580" s="176" t="str">
        <f t="array" ref="J580">IF($B580="","",IFERROR(LOOKUP(2,1/('Work report'!$V$2:$V$1500=$B580),'Work report'!$A$2:$A$1500),""))</f>
        <v/>
      </c>
      <c r="K580" s="177" t="str">
        <f t="array" ref="K580">IF($B580="","",IFERROR(LOOKUP(2,1/('Work report'!$V$2:$V$1500=$B580),'Work report'!$P$2:$P$1500),""))</f>
        <v/>
      </c>
      <c r="L580" s="178" t="str">
        <f>IF($B580="","",SUMIFS('Work report'!$G$2:$G$1500,'Work report'!$V$2:$V$1500,$B580))</f>
        <v/>
      </c>
      <c r="M580" s="176" t="str">
        <f t="shared" si="28"/>
        <v/>
      </c>
      <c r="N580" s="174" t="str">
        <f t="shared" ca="1" si="29"/>
        <v/>
      </c>
      <c r="O580" s="78">
        <v>579</v>
      </c>
      <c r="P580" s="78" t="str">
        <f>IF(AND($B580&lt;&gt;"",$H580&lt;&gt;"Completed",$H580&lt;&gt;"Cancelled"),COUNTIFS($B$2:$B580,"&lt;&gt;",$H$2:$H580,"&lt;&gt;Completed",$H$2:$H580,"&lt;&gt;Cancelled"),"")</f>
        <v/>
      </c>
      <c r="Q580" s="78" t="str">
        <f>IFERROR(INDEX($B$2:$B$1500,MATCH(ROWS($Q$2:Q580),$P$2:$P$1500,0)),"")</f>
        <v/>
      </c>
    </row>
    <row r="581" spans="1:17" ht="15" customHeight="1" x14ac:dyDescent="0.25">
      <c r="A581" s="77"/>
      <c r="B581" s="174" t="str">
        <f t="shared" si="27"/>
        <v/>
      </c>
      <c r="C581" s="79"/>
      <c r="D581" s="80"/>
      <c r="E581" s="79"/>
      <c r="F581" s="81"/>
      <c r="G581" s="77"/>
      <c r="H581" s="174" t="str">
        <f>IF($B581="","",IF(N($I581)&gt;=100,"Completed",IF(COUNTIF('Work report'!$V$2:$V$1500,$B581)=0,"Not started",IF(OR(LEFT(UPPER(TRIM($K581)),8)="BLOCKED:",LEFT(UPPER(TRIM($K581)),8)="WAITING:"),"Blocked",IF(N($I581)&gt;0,"In progress","Not started")))))</f>
        <v/>
      </c>
      <c r="I581" s="175" t="str">
        <f t="array" ref="I581">IF($B581="","",IFERROR(LOOKUP(2,1/('Work report'!$V$2:$V$1500=$B581),'Work report'!$J$2:$J$1500)*100,0))</f>
        <v/>
      </c>
      <c r="J581" s="176" t="str">
        <f t="array" ref="J581">IF($B581="","",IFERROR(LOOKUP(2,1/('Work report'!$V$2:$V$1500=$B581),'Work report'!$A$2:$A$1500),""))</f>
        <v/>
      </c>
      <c r="K581" s="177" t="str">
        <f t="array" ref="K581">IF($B581="","",IFERROR(LOOKUP(2,1/('Work report'!$V$2:$V$1500=$B581),'Work report'!$P$2:$P$1500),""))</f>
        <v/>
      </c>
      <c r="L581" s="178" t="str">
        <f>IF($B581="","",SUMIFS('Work report'!$G$2:$G$1500,'Work report'!$V$2:$V$1500,$B581))</f>
        <v/>
      </c>
      <c r="M581" s="176" t="str">
        <f t="shared" si="28"/>
        <v/>
      </c>
      <c r="N581" s="174" t="str">
        <f t="shared" ca="1" si="29"/>
        <v/>
      </c>
      <c r="O581" s="78">
        <v>580</v>
      </c>
      <c r="P581" s="78" t="str">
        <f>IF(AND($B581&lt;&gt;"",$H581&lt;&gt;"Completed",$H581&lt;&gt;"Cancelled"),COUNTIFS($B$2:$B581,"&lt;&gt;",$H$2:$H581,"&lt;&gt;Completed",$H$2:$H581,"&lt;&gt;Cancelled"),"")</f>
        <v/>
      </c>
      <c r="Q581" s="78" t="str">
        <f>IFERROR(INDEX($B$2:$B$1500,MATCH(ROWS($Q$2:Q581),$P$2:$P$1500,0)),"")</f>
        <v/>
      </c>
    </row>
    <row r="582" spans="1:17" ht="15" customHeight="1" x14ac:dyDescent="0.25">
      <c r="A582" s="77"/>
      <c r="B582" s="174" t="str">
        <f t="shared" si="27"/>
        <v/>
      </c>
      <c r="C582" s="79"/>
      <c r="D582" s="80"/>
      <c r="E582" s="79"/>
      <c r="F582" s="81"/>
      <c r="G582" s="77"/>
      <c r="H582" s="174" t="str">
        <f>IF($B582="","",IF(N($I582)&gt;=100,"Completed",IF(COUNTIF('Work report'!$V$2:$V$1500,$B582)=0,"Not started",IF(OR(LEFT(UPPER(TRIM($K582)),8)="BLOCKED:",LEFT(UPPER(TRIM($K582)),8)="WAITING:"),"Blocked",IF(N($I582)&gt;0,"In progress","Not started")))))</f>
        <v/>
      </c>
      <c r="I582" s="175" t="str">
        <f t="array" ref="I582">IF($B582="","",IFERROR(LOOKUP(2,1/('Work report'!$V$2:$V$1500=$B582),'Work report'!$J$2:$J$1500)*100,0))</f>
        <v/>
      </c>
      <c r="J582" s="176" t="str">
        <f t="array" ref="J582">IF($B582="","",IFERROR(LOOKUP(2,1/('Work report'!$V$2:$V$1500=$B582),'Work report'!$A$2:$A$1500),""))</f>
        <v/>
      </c>
      <c r="K582" s="177" t="str">
        <f t="array" ref="K582">IF($B582="","",IFERROR(LOOKUP(2,1/('Work report'!$V$2:$V$1500=$B582),'Work report'!$P$2:$P$1500),""))</f>
        <v/>
      </c>
      <c r="L582" s="178" t="str">
        <f>IF($B582="","",SUMIFS('Work report'!$G$2:$G$1500,'Work report'!$V$2:$V$1500,$B582))</f>
        <v/>
      </c>
      <c r="M582" s="176" t="str">
        <f t="shared" si="28"/>
        <v/>
      </c>
      <c r="N582" s="174" t="str">
        <f t="shared" ca="1" si="29"/>
        <v/>
      </c>
      <c r="O582" s="78">
        <v>581</v>
      </c>
      <c r="P582" s="78" t="str">
        <f>IF(AND($B582&lt;&gt;"",$H582&lt;&gt;"Completed",$H582&lt;&gt;"Cancelled"),COUNTIFS($B$2:$B582,"&lt;&gt;",$H$2:$H582,"&lt;&gt;Completed",$H$2:$H582,"&lt;&gt;Cancelled"),"")</f>
        <v/>
      </c>
      <c r="Q582" s="78" t="str">
        <f>IFERROR(INDEX($B$2:$B$1500,MATCH(ROWS($Q$2:Q582),$P$2:$P$1500,0)),"")</f>
        <v/>
      </c>
    </row>
    <row r="583" spans="1:17" ht="15" customHeight="1" x14ac:dyDescent="0.25">
      <c r="A583" s="77"/>
      <c r="B583" s="174" t="str">
        <f t="shared" si="27"/>
        <v/>
      </c>
      <c r="C583" s="79"/>
      <c r="D583" s="80"/>
      <c r="E583" s="79"/>
      <c r="F583" s="81"/>
      <c r="G583" s="77"/>
      <c r="H583" s="174" t="str">
        <f>IF($B583="","",IF(N($I583)&gt;=100,"Completed",IF(COUNTIF('Work report'!$V$2:$V$1500,$B583)=0,"Not started",IF(OR(LEFT(UPPER(TRIM($K583)),8)="BLOCKED:",LEFT(UPPER(TRIM($K583)),8)="WAITING:"),"Blocked",IF(N($I583)&gt;0,"In progress","Not started")))))</f>
        <v/>
      </c>
      <c r="I583" s="175" t="str">
        <f t="array" ref="I583">IF($B583="","",IFERROR(LOOKUP(2,1/('Work report'!$V$2:$V$1500=$B583),'Work report'!$J$2:$J$1500)*100,0))</f>
        <v/>
      </c>
      <c r="J583" s="176" t="str">
        <f t="array" ref="J583">IF($B583="","",IFERROR(LOOKUP(2,1/('Work report'!$V$2:$V$1500=$B583),'Work report'!$A$2:$A$1500),""))</f>
        <v/>
      </c>
      <c r="K583" s="177" t="str">
        <f t="array" ref="K583">IF($B583="","",IFERROR(LOOKUP(2,1/('Work report'!$V$2:$V$1500=$B583),'Work report'!$P$2:$P$1500),""))</f>
        <v/>
      </c>
      <c r="L583" s="178" t="str">
        <f>IF($B583="","",SUMIFS('Work report'!$G$2:$G$1500,'Work report'!$V$2:$V$1500,$B583))</f>
        <v/>
      </c>
      <c r="M583" s="176" t="str">
        <f t="shared" si="28"/>
        <v/>
      </c>
      <c r="N583" s="174" t="str">
        <f t="shared" ca="1" si="29"/>
        <v/>
      </c>
      <c r="O583" s="78">
        <v>582</v>
      </c>
      <c r="P583" s="78" t="str">
        <f>IF(AND($B583&lt;&gt;"",$H583&lt;&gt;"Completed",$H583&lt;&gt;"Cancelled"),COUNTIFS($B$2:$B583,"&lt;&gt;",$H$2:$H583,"&lt;&gt;Completed",$H$2:$H583,"&lt;&gt;Cancelled"),"")</f>
        <v/>
      </c>
      <c r="Q583" s="78" t="str">
        <f>IFERROR(INDEX($B$2:$B$1500,MATCH(ROWS($Q$2:Q583),$P$2:$P$1500,0)),"")</f>
        <v/>
      </c>
    </row>
    <row r="584" spans="1:17" ht="15" customHeight="1" x14ac:dyDescent="0.25">
      <c r="A584" s="77"/>
      <c r="B584" s="174" t="str">
        <f t="shared" si="27"/>
        <v/>
      </c>
      <c r="C584" s="79"/>
      <c r="D584" s="80"/>
      <c r="E584" s="79"/>
      <c r="F584" s="81"/>
      <c r="G584" s="77"/>
      <c r="H584" s="174" t="str">
        <f>IF($B584="","",IF(N($I584)&gt;=100,"Completed",IF(COUNTIF('Work report'!$V$2:$V$1500,$B584)=0,"Not started",IF(OR(LEFT(UPPER(TRIM($K584)),8)="BLOCKED:",LEFT(UPPER(TRIM($K584)),8)="WAITING:"),"Blocked",IF(N($I584)&gt;0,"In progress","Not started")))))</f>
        <v/>
      </c>
      <c r="I584" s="175" t="str">
        <f t="array" ref="I584">IF($B584="","",IFERROR(LOOKUP(2,1/('Work report'!$V$2:$V$1500=$B584),'Work report'!$J$2:$J$1500)*100,0))</f>
        <v/>
      </c>
      <c r="J584" s="176" t="str">
        <f t="array" ref="J584">IF($B584="","",IFERROR(LOOKUP(2,1/('Work report'!$V$2:$V$1500=$B584),'Work report'!$A$2:$A$1500),""))</f>
        <v/>
      </c>
      <c r="K584" s="177" t="str">
        <f t="array" ref="K584">IF($B584="","",IFERROR(LOOKUP(2,1/('Work report'!$V$2:$V$1500=$B584),'Work report'!$P$2:$P$1500),""))</f>
        <v/>
      </c>
      <c r="L584" s="178" t="str">
        <f>IF($B584="","",SUMIFS('Work report'!$G$2:$G$1500,'Work report'!$V$2:$V$1500,$B584))</f>
        <v/>
      </c>
      <c r="M584" s="176" t="str">
        <f t="shared" si="28"/>
        <v/>
      </c>
      <c r="N584" s="174" t="str">
        <f t="shared" ca="1" si="29"/>
        <v/>
      </c>
      <c r="O584" s="78">
        <v>583</v>
      </c>
      <c r="P584" s="78" t="str">
        <f>IF(AND($B584&lt;&gt;"",$H584&lt;&gt;"Completed",$H584&lt;&gt;"Cancelled"),COUNTIFS($B$2:$B584,"&lt;&gt;",$H$2:$H584,"&lt;&gt;Completed",$H$2:$H584,"&lt;&gt;Cancelled"),"")</f>
        <v/>
      </c>
      <c r="Q584" s="78" t="str">
        <f>IFERROR(INDEX($B$2:$B$1500,MATCH(ROWS($Q$2:Q584),$P$2:$P$1500,0)),"")</f>
        <v/>
      </c>
    </row>
    <row r="585" spans="1:17" ht="15" customHeight="1" x14ac:dyDescent="0.25">
      <c r="A585" s="77"/>
      <c r="B585" s="174" t="str">
        <f t="shared" si="27"/>
        <v/>
      </c>
      <c r="C585" s="79"/>
      <c r="D585" s="80"/>
      <c r="E585" s="79"/>
      <c r="F585" s="81"/>
      <c r="G585" s="77"/>
      <c r="H585" s="174" t="str">
        <f>IF($B585="","",IF(N($I585)&gt;=100,"Completed",IF(COUNTIF('Work report'!$V$2:$V$1500,$B585)=0,"Not started",IF(OR(LEFT(UPPER(TRIM($K585)),8)="BLOCKED:",LEFT(UPPER(TRIM($K585)),8)="WAITING:"),"Blocked",IF(N($I585)&gt;0,"In progress","Not started")))))</f>
        <v/>
      </c>
      <c r="I585" s="175" t="str">
        <f t="array" ref="I585">IF($B585="","",IFERROR(LOOKUP(2,1/('Work report'!$V$2:$V$1500=$B585),'Work report'!$J$2:$J$1500)*100,0))</f>
        <v/>
      </c>
      <c r="J585" s="176" t="str">
        <f t="array" ref="J585">IF($B585="","",IFERROR(LOOKUP(2,1/('Work report'!$V$2:$V$1500=$B585),'Work report'!$A$2:$A$1500),""))</f>
        <v/>
      </c>
      <c r="K585" s="177" t="str">
        <f t="array" ref="K585">IF($B585="","",IFERROR(LOOKUP(2,1/('Work report'!$V$2:$V$1500=$B585),'Work report'!$P$2:$P$1500),""))</f>
        <v/>
      </c>
      <c r="L585" s="178" t="str">
        <f>IF($B585="","",SUMIFS('Work report'!$G$2:$G$1500,'Work report'!$V$2:$V$1500,$B585))</f>
        <v/>
      </c>
      <c r="M585" s="176" t="str">
        <f t="shared" si="28"/>
        <v/>
      </c>
      <c r="N585" s="174" t="str">
        <f t="shared" ca="1" si="29"/>
        <v/>
      </c>
      <c r="O585" s="78">
        <v>584</v>
      </c>
      <c r="P585" s="78" t="str">
        <f>IF(AND($B585&lt;&gt;"",$H585&lt;&gt;"Completed",$H585&lt;&gt;"Cancelled"),COUNTIFS($B$2:$B585,"&lt;&gt;",$H$2:$H585,"&lt;&gt;Completed",$H$2:$H585,"&lt;&gt;Cancelled"),"")</f>
        <v/>
      </c>
      <c r="Q585" s="78" t="str">
        <f>IFERROR(INDEX($B$2:$B$1500,MATCH(ROWS($Q$2:Q585),$P$2:$P$1500,0)),"")</f>
        <v/>
      </c>
    </row>
    <row r="586" spans="1:17" ht="15" customHeight="1" x14ac:dyDescent="0.25">
      <c r="A586" s="77"/>
      <c r="B586" s="174" t="str">
        <f t="shared" si="27"/>
        <v/>
      </c>
      <c r="C586" s="79"/>
      <c r="D586" s="80"/>
      <c r="E586" s="79"/>
      <c r="F586" s="81"/>
      <c r="G586" s="77"/>
      <c r="H586" s="174" t="str">
        <f>IF($B586="","",IF(N($I586)&gt;=100,"Completed",IF(COUNTIF('Work report'!$V$2:$V$1500,$B586)=0,"Not started",IF(OR(LEFT(UPPER(TRIM($K586)),8)="BLOCKED:",LEFT(UPPER(TRIM($K586)),8)="WAITING:"),"Blocked",IF(N($I586)&gt;0,"In progress","Not started")))))</f>
        <v/>
      </c>
      <c r="I586" s="175" t="str">
        <f t="array" ref="I586">IF($B586="","",IFERROR(LOOKUP(2,1/('Work report'!$V$2:$V$1500=$B586),'Work report'!$J$2:$J$1500)*100,0))</f>
        <v/>
      </c>
      <c r="J586" s="176" t="str">
        <f t="array" ref="J586">IF($B586="","",IFERROR(LOOKUP(2,1/('Work report'!$V$2:$V$1500=$B586),'Work report'!$A$2:$A$1500),""))</f>
        <v/>
      </c>
      <c r="K586" s="177" t="str">
        <f t="array" ref="K586">IF($B586="","",IFERROR(LOOKUP(2,1/('Work report'!$V$2:$V$1500=$B586),'Work report'!$P$2:$P$1500),""))</f>
        <v/>
      </c>
      <c r="L586" s="178" t="str">
        <f>IF($B586="","",SUMIFS('Work report'!$G$2:$G$1500,'Work report'!$V$2:$V$1500,$B586))</f>
        <v/>
      </c>
      <c r="M586" s="176" t="str">
        <f t="shared" si="28"/>
        <v/>
      </c>
      <c r="N586" s="174" t="str">
        <f t="shared" ca="1" si="29"/>
        <v/>
      </c>
      <c r="O586" s="78">
        <v>585</v>
      </c>
      <c r="P586" s="78" t="str">
        <f>IF(AND($B586&lt;&gt;"",$H586&lt;&gt;"Completed",$H586&lt;&gt;"Cancelled"),COUNTIFS($B$2:$B586,"&lt;&gt;",$H$2:$H586,"&lt;&gt;Completed",$H$2:$H586,"&lt;&gt;Cancelled"),"")</f>
        <v/>
      </c>
      <c r="Q586" s="78" t="str">
        <f>IFERROR(INDEX($B$2:$B$1500,MATCH(ROWS($Q$2:Q586),$P$2:$P$1500,0)),"")</f>
        <v/>
      </c>
    </row>
    <row r="587" spans="1:17" ht="15" customHeight="1" x14ac:dyDescent="0.25">
      <c r="A587" s="77"/>
      <c r="B587" s="174" t="str">
        <f t="shared" si="27"/>
        <v/>
      </c>
      <c r="C587" s="79"/>
      <c r="D587" s="80"/>
      <c r="E587" s="79"/>
      <c r="F587" s="81"/>
      <c r="G587" s="77"/>
      <c r="H587" s="174" t="str">
        <f>IF($B587="","",IF(N($I587)&gt;=100,"Completed",IF(COUNTIF('Work report'!$V$2:$V$1500,$B587)=0,"Not started",IF(OR(LEFT(UPPER(TRIM($K587)),8)="BLOCKED:",LEFT(UPPER(TRIM($K587)),8)="WAITING:"),"Blocked",IF(N($I587)&gt;0,"In progress","Not started")))))</f>
        <v/>
      </c>
      <c r="I587" s="175" t="str">
        <f t="array" ref="I587">IF($B587="","",IFERROR(LOOKUP(2,1/('Work report'!$V$2:$V$1500=$B587),'Work report'!$J$2:$J$1500)*100,0))</f>
        <v/>
      </c>
      <c r="J587" s="176" t="str">
        <f t="array" ref="J587">IF($B587="","",IFERROR(LOOKUP(2,1/('Work report'!$V$2:$V$1500=$B587),'Work report'!$A$2:$A$1500),""))</f>
        <v/>
      </c>
      <c r="K587" s="177" t="str">
        <f t="array" ref="K587">IF($B587="","",IFERROR(LOOKUP(2,1/('Work report'!$V$2:$V$1500=$B587),'Work report'!$P$2:$P$1500),""))</f>
        <v/>
      </c>
      <c r="L587" s="178" t="str">
        <f>IF($B587="","",SUMIFS('Work report'!$G$2:$G$1500,'Work report'!$V$2:$V$1500,$B587))</f>
        <v/>
      </c>
      <c r="M587" s="176" t="str">
        <f t="shared" si="28"/>
        <v/>
      </c>
      <c r="N587" s="174" t="str">
        <f t="shared" ca="1" si="29"/>
        <v/>
      </c>
      <c r="O587" s="78">
        <v>586</v>
      </c>
      <c r="P587" s="78" t="str">
        <f>IF(AND($B587&lt;&gt;"",$H587&lt;&gt;"Completed",$H587&lt;&gt;"Cancelled"),COUNTIFS($B$2:$B587,"&lt;&gt;",$H$2:$H587,"&lt;&gt;Completed",$H$2:$H587,"&lt;&gt;Cancelled"),"")</f>
        <v/>
      </c>
      <c r="Q587" s="78" t="str">
        <f>IFERROR(INDEX($B$2:$B$1500,MATCH(ROWS($Q$2:Q587),$P$2:$P$1500,0)),"")</f>
        <v/>
      </c>
    </row>
    <row r="588" spans="1:17" ht="15" customHeight="1" x14ac:dyDescent="0.25">
      <c r="A588" s="77"/>
      <c r="B588" s="174" t="str">
        <f t="shared" si="27"/>
        <v/>
      </c>
      <c r="C588" s="79"/>
      <c r="D588" s="80"/>
      <c r="E588" s="79"/>
      <c r="F588" s="81"/>
      <c r="G588" s="77"/>
      <c r="H588" s="174" t="str">
        <f>IF($B588="","",IF(N($I588)&gt;=100,"Completed",IF(COUNTIF('Work report'!$V$2:$V$1500,$B588)=0,"Not started",IF(OR(LEFT(UPPER(TRIM($K588)),8)="BLOCKED:",LEFT(UPPER(TRIM($K588)),8)="WAITING:"),"Blocked",IF(N($I588)&gt;0,"In progress","Not started")))))</f>
        <v/>
      </c>
      <c r="I588" s="175" t="str">
        <f t="array" ref="I588">IF($B588="","",IFERROR(LOOKUP(2,1/('Work report'!$V$2:$V$1500=$B588),'Work report'!$J$2:$J$1500)*100,0))</f>
        <v/>
      </c>
      <c r="J588" s="176" t="str">
        <f t="array" ref="J588">IF($B588="","",IFERROR(LOOKUP(2,1/('Work report'!$V$2:$V$1500=$B588),'Work report'!$A$2:$A$1500),""))</f>
        <v/>
      </c>
      <c r="K588" s="177" t="str">
        <f t="array" ref="K588">IF($B588="","",IFERROR(LOOKUP(2,1/('Work report'!$V$2:$V$1500=$B588),'Work report'!$P$2:$P$1500),""))</f>
        <v/>
      </c>
      <c r="L588" s="178" t="str">
        <f>IF($B588="","",SUMIFS('Work report'!$G$2:$G$1500,'Work report'!$V$2:$V$1500,$B588))</f>
        <v/>
      </c>
      <c r="M588" s="176" t="str">
        <f t="shared" si="28"/>
        <v/>
      </c>
      <c r="N588" s="174" t="str">
        <f t="shared" ca="1" si="29"/>
        <v/>
      </c>
      <c r="O588" s="78">
        <v>587</v>
      </c>
      <c r="P588" s="78" t="str">
        <f>IF(AND($B588&lt;&gt;"",$H588&lt;&gt;"Completed",$H588&lt;&gt;"Cancelled"),COUNTIFS($B$2:$B588,"&lt;&gt;",$H$2:$H588,"&lt;&gt;Completed",$H$2:$H588,"&lt;&gt;Cancelled"),"")</f>
        <v/>
      </c>
      <c r="Q588" s="78" t="str">
        <f>IFERROR(INDEX($B$2:$B$1500,MATCH(ROWS($Q$2:Q588),$P$2:$P$1500,0)),"")</f>
        <v/>
      </c>
    </row>
    <row r="589" spans="1:17" ht="15" customHeight="1" x14ac:dyDescent="0.25">
      <c r="A589" s="77"/>
      <c r="B589" s="174" t="str">
        <f t="shared" si="27"/>
        <v/>
      </c>
      <c r="C589" s="79"/>
      <c r="D589" s="80"/>
      <c r="E589" s="79"/>
      <c r="F589" s="81"/>
      <c r="G589" s="77"/>
      <c r="H589" s="174" t="str">
        <f>IF($B589="","",IF(N($I589)&gt;=100,"Completed",IF(COUNTIF('Work report'!$V$2:$V$1500,$B589)=0,"Not started",IF(OR(LEFT(UPPER(TRIM($K589)),8)="BLOCKED:",LEFT(UPPER(TRIM($K589)),8)="WAITING:"),"Blocked",IF(N($I589)&gt;0,"In progress","Not started")))))</f>
        <v/>
      </c>
      <c r="I589" s="175" t="str">
        <f t="array" ref="I589">IF($B589="","",IFERROR(LOOKUP(2,1/('Work report'!$V$2:$V$1500=$B589),'Work report'!$J$2:$J$1500)*100,0))</f>
        <v/>
      </c>
      <c r="J589" s="176" t="str">
        <f t="array" ref="J589">IF($B589="","",IFERROR(LOOKUP(2,1/('Work report'!$V$2:$V$1500=$B589),'Work report'!$A$2:$A$1500),""))</f>
        <v/>
      </c>
      <c r="K589" s="177" t="str">
        <f t="array" ref="K589">IF($B589="","",IFERROR(LOOKUP(2,1/('Work report'!$V$2:$V$1500=$B589),'Work report'!$P$2:$P$1500),""))</f>
        <v/>
      </c>
      <c r="L589" s="178" t="str">
        <f>IF($B589="","",SUMIFS('Work report'!$G$2:$G$1500,'Work report'!$V$2:$V$1500,$B589))</f>
        <v/>
      </c>
      <c r="M589" s="176" t="str">
        <f t="shared" si="28"/>
        <v/>
      </c>
      <c r="N589" s="174" t="str">
        <f t="shared" ca="1" si="29"/>
        <v/>
      </c>
      <c r="O589" s="78">
        <v>588</v>
      </c>
      <c r="P589" s="78" t="str">
        <f>IF(AND($B589&lt;&gt;"",$H589&lt;&gt;"Completed",$H589&lt;&gt;"Cancelled"),COUNTIFS($B$2:$B589,"&lt;&gt;",$H$2:$H589,"&lt;&gt;Completed",$H$2:$H589,"&lt;&gt;Cancelled"),"")</f>
        <v/>
      </c>
      <c r="Q589" s="78" t="str">
        <f>IFERROR(INDEX($B$2:$B$1500,MATCH(ROWS($Q$2:Q589),$P$2:$P$1500,0)),"")</f>
        <v/>
      </c>
    </row>
    <row r="590" spans="1:17" ht="15" customHeight="1" x14ac:dyDescent="0.25">
      <c r="A590" s="77"/>
      <c r="B590" s="174" t="str">
        <f t="shared" si="27"/>
        <v/>
      </c>
      <c r="C590" s="79"/>
      <c r="D590" s="80"/>
      <c r="E590" s="79"/>
      <c r="F590" s="81"/>
      <c r="G590" s="77"/>
      <c r="H590" s="174" t="str">
        <f>IF($B590="","",IF(N($I590)&gt;=100,"Completed",IF(COUNTIF('Work report'!$V$2:$V$1500,$B590)=0,"Not started",IF(OR(LEFT(UPPER(TRIM($K590)),8)="BLOCKED:",LEFT(UPPER(TRIM($K590)),8)="WAITING:"),"Blocked",IF(N($I590)&gt;0,"In progress","Not started")))))</f>
        <v/>
      </c>
      <c r="I590" s="175" t="str">
        <f t="array" ref="I590">IF($B590="","",IFERROR(LOOKUP(2,1/('Work report'!$V$2:$V$1500=$B590),'Work report'!$J$2:$J$1500)*100,0))</f>
        <v/>
      </c>
      <c r="J590" s="176" t="str">
        <f t="array" ref="J590">IF($B590="","",IFERROR(LOOKUP(2,1/('Work report'!$V$2:$V$1500=$B590),'Work report'!$A$2:$A$1500),""))</f>
        <v/>
      </c>
      <c r="K590" s="177" t="str">
        <f t="array" ref="K590">IF($B590="","",IFERROR(LOOKUP(2,1/('Work report'!$V$2:$V$1500=$B590),'Work report'!$P$2:$P$1500),""))</f>
        <v/>
      </c>
      <c r="L590" s="178" t="str">
        <f>IF($B590="","",SUMIFS('Work report'!$G$2:$G$1500,'Work report'!$V$2:$V$1500,$B590))</f>
        <v/>
      </c>
      <c r="M590" s="176" t="str">
        <f t="shared" si="28"/>
        <v/>
      </c>
      <c r="N590" s="174" t="str">
        <f t="shared" ca="1" si="29"/>
        <v/>
      </c>
      <c r="O590" s="78">
        <v>589</v>
      </c>
      <c r="P590" s="78" t="str">
        <f>IF(AND($B590&lt;&gt;"",$H590&lt;&gt;"Completed",$H590&lt;&gt;"Cancelled"),COUNTIFS($B$2:$B590,"&lt;&gt;",$H$2:$H590,"&lt;&gt;Completed",$H$2:$H590,"&lt;&gt;Cancelled"),"")</f>
        <v/>
      </c>
      <c r="Q590" s="78" t="str">
        <f>IFERROR(INDEX($B$2:$B$1500,MATCH(ROWS($Q$2:Q590),$P$2:$P$1500,0)),"")</f>
        <v/>
      </c>
    </row>
    <row r="591" spans="1:17" ht="15" customHeight="1" x14ac:dyDescent="0.25">
      <c r="A591" s="77"/>
      <c r="B591" s="174" t="str">
        <f t="shared" si="27"/>
        <v/>
      </c>
      <c r="C591" s="79"/>
      <c r="D591" s="80"/>
      <c r="E591" s="79"/>
      <c r="F591" s="81"/>
      <c r="G591" s="77"/>
      <c r="H591" s="174" t="str">
        <f>IF($B591="","",IF(N($I591)&gt;=100,"Completed",IF(COUNTIF('Work report'!$V$2:$V$1500,$B591)=0,"Not started",IF(OR(LEFT(UPPER(TRIM($K591)),8)="BLOCKED:",LEFT(UPPER(TRIM($K591)),8)="WAITING:"),"Blocked",IF(N($I591)&gt;0,"In progress","Not started")))))</f>
        <v/>
      </c>
      <c r="I591" s="175" t="str">
        <f t="array" ref="I591">IF($B591="","",IFERROR(LOOKUP(2,1/('Work report'!$V$2:$V$1500=$B591),'Work report'!$J$2:$J$1500)*100,0))</f>
        <v/>
      </c>
      <c r="J591" s="176" t="str">
        <f t="array" ref="J591">IF($B591="","",IFERROR(LOOKUP(2,1/('Work report'!$V$2:$V$1500=$B591),'Work report'!$A$2:$A$1500),""))</f>
        <v/>
      </c>
      <c r="K591" s="177" t="str">
        <f t="array" ref="K591">IF($B591="","",IFERROR(LOOKUP(2,1/('Work report'!$V$2:$V$1500=$B591),'Work report'!$P$2:$P$1500),""))</f>
        <v/>
      </c>
      <c r="L591" s="178" t="str">
        <f>IF($B591="","",SUMIFS('Work report'!$G$2:$G$1500,'Work report'!$V$2:$V$1500,$B591))</f>
        <v/>
      </c>
      <c r="M591" s="176" t="str">
        <f t="shared" si="28"/>
        <v/>
      </c>
      <c r="N591" s="174" t="str">
        <f t="shared" ca="1" si="29"/>
        <v/>
      </c>
      <c r="O591" s="78">
        <v>590</v>
      </c>
      <c r="P591" s="78" t="str">
        <f>IF(AND($B591&lt;&gt;"",$H591&lt;&gt;"Completed",$H591&lt;&gt;"Cancelled"),COUNTIFS($B$2:$B591,"&lt;&gt;",$H$2:$H591,"&lt;&gt;Completed",$H$2:$H591,"&lt;&gt;Cancelled"),"")</f>
        <v/>
      </c>
      <c r="Q591" s="78" t="str">
        <f>IFERROR(INDEX($B$2:$B$1500,MATCH(ROWS($Q$2:Q591),$P$2:$P$1500,0)),"")</f>
        <v/>
      </c>
    </row>
    <row r="592" spans="1:17" ht="15" customHeight="1" x14ac:dyDescent="0.25">
      <c r="A592" s="77"/>
      <c r="B592" s="174" t="str">
        <f t="shared" si="27"/>
        <v/>
      </c>
      <c r="C592" s="79"/>
      <c r="D592" s="80"/>
      <c r="E592" s="79"/>
      <c r="F592" s="81"/>
      <c r="G592" s="77"/>
      <c r="H592" s="174" t="str">
        <f>IF($B592="","",IF(N($I592)&gt;=100,"Completed",IF(COUNTIF('Work report'!$V$2:$V$1500,$B592)=0,"Not started",IF(OR(LEFT(UPPER(TRIM($K592)),8)="BLOCKED:",LEFT(UPPER(TRIM($K592)),8)="WAITING:"),"Blocked",IF(N($I592)&gt;0,"In progress","Not started")))))</f>
        <v/>
      </c>
      <c r="I592" s="175" t="str">
        <f t="array" ref="I592">IF($B592="","",IFERROR(LOOKUP(2,1/('Work report'!$V$2:$V$1500=$B592),'Work report'!$J$2:$J$1500)*100,0))</f>
        <v/>
      </c>
      <c r="J592" s="176" t="str">
        <f t="array" ref="J592">IF($B592="","",IFERROR(LOOKUP(2,1/('Work report'!$V$2:$V$1500=$B592),'Work report'!$A$2:$A$1500),""))</f>
        <v/>
      </c>
      <c r="K592" s="177" t="str">
        <f t="array" ref="K592">IF($B592="","",IFERROR(LOOKUP(2,1/('Work report'!$V$2:$V$1500=$B592),'Work report'!$P$2:$P$1500),""))</f>
        <v/>
      </c>
      <c r="L592" s="178" t="str">
        <f>IF($B592="","",SUMIFS('Work report'!$G$2:$G$1500,'Work report'!$V$2:$V$1500,$B592))</f>
        <v/>
      </c>
      <c r="M592" s="176" t="str">
        <f t="shared" si="28"/>
        <v/>
      </c>
      <c r="N592" s="174" t="str">
        <f t="shared" ca="1" si="29"/>
        <v/>
      </c>
      <c r="O592" s="78">
        <v>591</v>
      </c>
      <c r="P592" s="78" t="str">
        <f>IF(AND($B592&lt;&gt;"",$H592&lt;&gt;"Completed",$H592&lt;&gt;"Cancelled"),COUNTIFS($B$2:$B592,"&lt;&gt;",$H$2:$H592,"&lt;&gt;Completed",$H$2:$H592,"&lt;&gt;Cancelled"),"")</f>
        <v/>
      </c>
      <c r="Q592" s="78" t="str">
        <f>IFERROR(INDEX($B$2:$B$1500,MATCH(ROWS($Q$2:Q592),$P$2:$P$1500,0)),"")</f>
        <v/>
      </c>
    </row>
    <row r="593" spans="1:17" ht="15" customHeight="1" x14ac:dyDescent="0.25">
      <c r="A593" s="77"/>
      <c r="B593" s="174" t="str">
        <f t="shared" si="27"/>
        <v/>
      </c>
      <c r="C593" s="79"/>
      <c r="D593" s="80"/>
      <c r="E593" s="79"/>
      <c r="F593" s="81"/>
      <c r="G593" s="77"/>
      <c r="H593" s="174" t="str">
        <f>IF($B593="","",IF(N($I593)&gt;=100,"Completed",IF(COUNTIF('Work report'!$V$2:$V$1500,$B593)=0,"Not started",IF(OR(LEFT(UPPER(TRIM($K593)),8)="BLOCKED:",LEFT(UPPER(TRIM($K593)),8)="WAITING:"),"Blocked",IF(N($I593)&gt;0,"In progress","Not started")))))</f>
        <v/>
      </c>
      <c r="I593" s="175" t="str">
        <f t="array" ref="I593">IF($B593="","",IFERROR(LOOKUP(2,1/('Work report'!$V$2:$V$1500=$B593),'Work report'!$J$2:$J$1500)*100,0))</f>
        <v/>
      </c>
      <c r="J593" s="176" t="str">
        <f t="array" ref="J593">IF($B593="","",IFERROR(LOOKUP(2,1/('Work report'!$V$2:$V$1500=$B593),'Work report'!$A$2:$A$1500),""))</f>
        <v/>
      </c>
      <c r="K593" s="177" t="str">
        <f t="array" ref="K593">IF($B593="","",IFERROR(LOOKUP(2,1/('Work report'!$V$2:$V$1500=$B593),'Work report'!$P$2:$P$1500),""))</f>
        <v/>
      </c>
      <c r="L593" s="178" t="str">
        <f>IF($B593="","",SUMIFS('Work report'!$G$2:$G$1500,'Work report'!$V$2:$V$1500,$B593))</f>
        <v/>
      </c>
      <c r="M593" s="176" t="str">
        <f t="shared" si="28"/>
        <v/>
      </c>
      <c r="N593" s="174" t="str">
        <f t="shared" ca="1" si="29"/>
        <v/>
      </c>
      <c r="O593" s="78">
        <v>592</v>
      </c>
      <c r="P593" s="78" t="str">
        <f>IF(AND($B593&lt;&gt;"",$H593&lt;&gt;"Completed",$H593&lt;&gt;"Cancelled"),COUNTIFS($B$2:$B593,"&lt;&gt;",$H$2:$H593,"&lt;&gt;Completed",$H$2:$H593,"&lt;&gt;Cancelled"),"")</f>
        <v/>
      </c>
      <c r="Q593" s="78" t="str">
        <f>IFERROR(INDEX($B$2:$B$1500,MATCH(ROWS($Q$2:Q593),$P$2:$P$1500,0)),"")</f>
        <v/>
      </c>
    </row>
    <row r="594" spans="1:17" ht="15" customHeight="1" x14ac:dyDescent="0.25">
      <c r="A594" s="77"/>
      <c r="B594" s="174" t="str">
        <f t="shared" si="27"/>
        <v/>
      </c>
      <c r="C594" s="79"/>
      <c r="D594" s="80"/>
      <c r="E594" s="79"/>
      <c r="F594" s="81"/>
      <c r="G594" s="77"/>
      <c r="H594" s="174" t="str">
        <f>IF($B594="","",IF(N($I594)&gt;=100,"Completed",IF(COUNTIF('Work report'!$V$2:$V$1500,$B594)=0,"Not started",IF(OR(LEFT(UPPER(TRIM($K594)),8)="BLOCKED:",LEFT(UPPER(TRIM($K594)),8)="WAITING:"),"Blocked",IF(N($I594)&gt;0,"In progress","Not started")))))</f>
        <v/>
      </c>
      <c r="I594" s="175" t="str">
        <f t="array" ref="I594">IF($B594="","",IFERROR(LOOKUP(2,1/('Work report'!$V$2:$V$1500=$B594),'Work report'!$J$2:$J$1500)*100,0))</f>
        <v/>
      </c>
      <c r="J594" s="176" t="str">
        <f t="array" ref="J594">IF($B594="","",IFERROR(LOOKUP(2,1/('Work report'!$V$2:$V$1500=$B594),'Work report'!$A$2:$A$1500),""))</f>
        <v/>
      </c>
      <c r="K594" s="177" t="str">
        <f t="array" ref="K594">IF($B594="","",IFERROR(LOOKUP(2,1/('Work report'!$V$2:$V$1500=$B594),'Work report'!$P$2:$P$1500),""))</f>
        <v/>
      </c>
      <c r="L594" s="178" t="str">
        <f>IF($B594="","",SUMIFS('Work report'!$G$2:$G$1500,'Work report'!$V$2:$V$1500,$B594))</f>
        <v/>
      </c>
      <c r="M594" s="176" t="str">
        <f t="shared" si="28"/>
        <v/>
      </c>
      <c r="N594" s="174" t="str">
        <f t="shared" ca="1" si="29"/>
        <v/>
      </c>
      <c r="O594" s="78">
        <v>593</v>
      </c>
      <c r="P594" s="78" t="str">
        <f>IF(AND($B594&lt;&gt;"",$H594&lt;&gt;"Completed",$H594&lt;&gt;"Cancelled"),COUNTIFS($B$2:$B594,"&lt;&gt;",$H$2:$H594,"&lt;&gt;Completed",$H$2:$H594,"&lt;&gt;Cancelled"),"")</f>
        <v/>
      </c>
      <c r="Q594" s="78" t="str">
        <f>IFERROR(INDEX($B$2:$B$1500,MATCH(ROWS($Q$2:Q594),$P$2:$P$1500,0)),"")</f>
        <v/>
      </c>
    </row>
    <row r="595" spans="1:17" ht="15" customHeight="1" x14ac:dyDescent="0.25">
      <c r="A595" s="77"/>
      <c r="B595" s="174" t="str">
        <f t="shared" si="27"/>
        <v/>
      </c>
      <c r="C595" s="79"/>
      <c r="D595" s="80"/>
      <c r="E595" s="79"/>
      <c r="F595" s="81"/>
      <c r="G595" s="77"/>
      <c r="H595" s="174" t="str">
        <f>IF($B595="","",IF(N($I595)&gt;=100,"Completed",IF(COUNTIF('Work report'!$V$2:$V$1500,$B595)=0,"Not started",IF(OR(LEFT(UPPER(TRIM($K595)),8)="BLOCKED:",LEFT(UPPER(TRIM($K595)),8)="WAITING:"),"Blocked",IF(N($I595)&gt;0,"In progress","Not started")))))</f>
        <v/>
      </c>
      <c r="I595" s="175" t="str">
        <f t="array" ref="I595">IF($B595="","",IFERROR(LOOKUP(2,1/('Work report'!$V$2:$V$1500=$B595),'Work report'!$J$2:$J$1500)*100,0))</f>
        <v/>
      </c>
      <c r="J595" s="176" t="str">
        <f t="array" ref="J595">IF($B595="","",IFERROR(LOOKUP(2,1/('Work report'!$V$2:$V$1500=$B595),'Work report'!$A$2:$A$1500),""))</f>
        <v/>
      </c>
      <c r="K595" s="177" t="str">
        <f t="array" ref="K595">IF($B595="","",IFERROR(LOOKUP(2,1/('Work report'!$V$2:$V$1500=$B595),'Work report'!$P$2:$P$1500),""))</f>
        <v/>
      </c>
      <c r="L595" s="178" t="str">
        <f>IF($B595="","",SUMIFS('Work report'!$G$2:$G$1500,'Work report'!$V$2:$V$1500,$B595))</f>
        <v/>
      </c>
      <c r="M595" s="176" t="str">
        <f t="shared" si="28"/>
        <v/>
      </c>
      <c r="N595" s="174" t="str">
        <f t="shared" ca="1" si="29"/>
        <v/>
      </c>
      <c r="O595" s="78">
        <v>594</v>
      </c>
      <c r="P595" s="78" t="str">
        <f>IF(AND($B595&lt;&gt;"",$H595&lt;&gt;"Completed",$H595&lt;&gt;"Cancelled"),COUNTIFS($B$2:$B595,"&lt;&gt;",$H$2:$H595,"&lt;&gt;Completed",$H$2:$H595,"&lt;&gt;Cancelled"),"")</f>
        <v/>
      </c>
      <c r="Q595" s="78" t="str">
        <f>IFERROR(INDEX($B$2:$B$1500,MATCH(ROWS($Q$2:Q595),$P$2:$P$1500,0)),"")</f>
        <v/>
      </c>
    </row>
    <row r="596" spans="1:17" ht="15" customHeight="1" x14ac:dyDescent="0.25">
      <c r="A596" s="77"/>
      <c r="B596" s="174" t="str">
        <f t="shared" si="27"/>
        <v/>
      </c>
      <c r="C596" s="79"/>
      <c r="D596" s="80"/>
      <c r="E596" s="79"/>
      <c r="F596" s="81"/>
      <c r="G596" s="77"/>
      <c r="H596" s="174" t="str">
        <f>IF($B596="","",IF(N($I596)&gt;=100,"Completed",IF(COUNTIF('Work report'!$V$2:$V$1500,$B596)=0,"Not started",IF(OR(LEFT(UPPER(TRIM($K596)),8)="BLOCKED:",LEFT(UPPER(TRIM($K596)),8)="WAITING:"),"Blocked",IF(N($I596)&gt;0,"In progress","Not started")))))</f>
        <v/>
      </c>
      <c r="I596" s="175" t="str">
        <f t="array" ref="I596">IF($B596="","",IFERROR(LOOKUP(2,1/('Work report'!$V$2:$V$1500=$B596),'Work report'!$J$2:$J$1500)*100,0))</f>
        <v/>
      </c>
      <c r="J596" s="176" t="str">
        <f t="array" ref="J596">IF($B596="","",IFERROR(LOOKUP(2,1/('Work report'!$V$2:$V$1500=$B596),'Work report'!$A$2:$A$1500),""))</f>
        <v/>
      </c>
      <c r="K596" s="177" t="str">
        <f t="array" ref="K596">IF($B596="","",IFERROR(LOOKUP(2,1/('Work report'!$V$2:$V$1500=$B596),'Work report'!$P$2:$P$1500),""))</f>
        <v/>
      </c>
      <c r="L596" s="178" t="str">
        <f>IF($B596="","",SUMIFS('Work report'!$G$2:$G$1500,'Work report'!$V$2:$V$1500,$B596))</f>
        <v/>
      </c>
      <c r="M596" s="176" t="str">
        <f t="shared" si="28"/>
        <v/>
      </c>
      <c r="N596" s="174" t="str">
        <f t="shared" ca="1" si="29"/>
        <v/>
      </c>
      <c r="O596" s="78">
        <v>595</v>
      </c>
      <c r="P596" s="78" t="str">
        <f>IF(AND($B596&lt;&gt;"",$H596&lt;&gt;"Completed",$H596&lt;&gt;"Cancelled"),COUNTIFS($B$2:$B596,"&lt;&gt;",$H$2:$H596,"&lt;&gt;Completed",$H$2:$H596,"&lt;&gt;Cancelled"),"")</f>
        <v/>
      </c>
      <c r="Q596" s="78" t="str">
        <f>IFERROR(INDEX($B$2:$B$1500,MATCH(ROWS($Q$2:Q596),$P$2:$P$1500,0)),"")</f>
        <v/>
      </c>
    </row>
    <row r="597" spans="1:17" ht="15" customHeight="1" x14ac:dyDescent="0.25">
      <c r="A597" s="77"/>
      <c r="B597" s="174" t="str">
        <f t="shared" si="27"/>
        <v/>
      </c>
      <c r="C597" s="79"/>
      <c r="D597" s="80"/>
      <c r="E597" s="79"/>
      <c r="F597" s="81"/>
      <c r="G597" s="77"/>
      <c r="H597" s="174" t="str">
        <f>IF($B597="","",IF(N($I597)&gt;=100,"Completed",IF(COUNTIF('Work report'!$V$2:$V$1500,$B597)=0,"Not started",IF(OR(LEFT(UPPER(TRIM($K597)),8)="BLOCKED:",LEFT(UPPER(TRIM($K597)),8)="WAITING:"),"Blocked",IF(N($I597)&gt;0,"In progress","Not started")))))</f>
        <v/>
      </c>
      <c r="I597" s="175" t="str">
        <f t="array" ref="I597">IF($B597="","",IFERROR(LOOKUP(2,1/('Work report'!$V$2:$V$1500=$B597),'Work report'!$J$2:$J$1500)*100,0))</f>
        <v/>
      </c>
      <c r="J597" s="176" t="str">
        <f t="array" ref="J597">IF($B597="","",IFERROR(LOOKUP(2,1/('Work report'!$V$2:$V$1500=$B597),'Work report'!$A$2:$A$1500),""))</f>
        <v/>
      </c>
      <c r="K597" s="177" t="str">
        <f t="array" ref="K597">IF($B597="","",IFERROR(LOOKUP(2,1/('Work report'!$V$2:$V$1500=$B597),'Work report'!$P$2:$P$1500),""))</f>
        <v/>
      </c>
      <c r="L597" s="178" t="str">
        <f>IF($B597="","",SUMIFS('Work report'!$G$2:$G$1500,'Work report'!$V$2:$V$1500,$B597))</f>
        <v/>
      </c>
      <c r="M597" s="176" t="str">
        <f t="shared" si="28"/>
        <v/>
      </c>
      <c r="N597" s="174" t="str">
        <f t="shared" ca="1" si="29"/>
        <v/>
      </c>
      <c r="O597" s="78">
        <v>596</v>
      </c>
      <c r="P597" s="78" t="str">
        <f>IF(AND($B597&lt;&gt;"",$H597&lt;&gt;"Completed",$H597&lt;&gt;"Cancelled"),COUNTIFS($B$2:$B597,"&lt;&gt;",$H$2:$H597,"&lt;&gt;Completed",$H$2:$H597,"&lt;&gt;Cancelled"),"")</f>
        <v/>
      </c>
      <c r="Q597" s="78" t="str">
        <f>IFERROR(INDEX($B$2:$B$1500,MATCH(ROWS($Q$2:Q597),$P$2:$P$1500,0)),"")</f>
        <v/>
      </c>
    </row>
    <row r="598" spans="1:17" ht="15" customHeight="1" x14ac:dyDescent="0.25">
      <c r="A598" s="77"/>
      <c r="B598" s="174" t="str">
        <f t="shared" si="27"/>
        <v/>
      </c>
      <c r="C598" s="79"/>
      <c r="D598" s="80"/>
      <c r="E598" s="79"/>
      <c r="F598" s="81"/>
      <c r="G598" s="77"/>
      <c r="H598" s="174" t="str">
        <f>IF($B598="","",IF(N($I598)&gt;=100,"Completed",IF(COUNTIF('Work report'!$V$2:$V$1500,$B598)=0,"Not started",IF(OR(LEFT(UPPER(TRIM($K598)),8)="BLOCKED:",LEFT(UPPER(TRIM($K598)),8)="WAITING:"),"Blocked",IF(N($I598)&gt;0,"In progress","Not started")))))</f>
        <v/>
      </c>
      <c r="I598" s="175" t="str">
        <f t="array" ref="I598">IF($B598="","",IFERROR(LOOKUP(2,1/('Work report'!$V$2:$V$1500=$B598),'Work report'!$J$2:$J$1500)*100,0))</f>
        <v/>
      </c>
      <c r="J598" s="176" t="str">
        <f t="array" ref="J598">IF($B598="","",IFERROR(LOOKUP(2,1/('Work report'!$V$2:$V$1500=$B598),'Work report'!$A$2:$A$1500),""))</f>
        <v/>
      </c>
      <c r="K598" s="177" t="str">
        <f t="array" ref="K598">IF($B598="","",IFERROR(LOOKUP(2,1/('Work report'!$V$2:$V$1500=$B598),'Work report'!$P$2:$P$1500),""))</f>
        <v/>
      </c>
      <c r="L598" s="178" t="str">
        <f>IF($B598="","",SUMIFS('Work report'!$G$2:$G$1500,'Work report'!$V$2:$V$1500,$B598))</f>
        <v/>
      </c>
      <c r="M598" s="176" t="str">
        <f t="shared" si="28"/>
        <v/>
      </c>
      <c r="N598" s="174" t="str">
        <f t="shared" ca="1" si="29"/>
        <v/>
      </c>
      <c r="O598" s="78">
        <v>597</v>
      </c>
      <c r="P598" s="78" t="str">
        <f>IF(AND($B598&lt;&gt;"",$H598&lt;&gt;"Completed",$H598&lt;&gt;"Cancelled"),COUNTIFS($B$2:$B598,"&lt;&gt;",$H$2:$H598,"&lt;&gt;Completed",$H$2:$H598,"&lt;&gt;Cancelled"),"")</f>
        <v/>
      </c>
      <c r="Q598" s="78" t="str">
        <f>IFERROR(INDEX($B$2:$B$1500,MATCH(ROWS($Q$2:Q598),$P$2:$P$1500,0)),"")</f>
        <v/>
      </c>
    </row>
    <row r="599" spans="1:17" ht="15" customHeight="1" x14ac:dyDescent="0.25">
      <c r="A599" s="77"/>
      <c r="B599" s="174" t="str">
        <f t="shared" si="27"/>
        <v/>
      </c>
      <c r="C599" s="79"/>
      <c r="D599" s="80"/>
      <c r="E599" s="79"/>
      <c r="F599" s="81"/>
      <c r="G599" s="77"/>
      <c r="H599" s="174" t="str">
        <f>IF($B599="","",IF(N($I599)&gt;=100,"Completed",IF(COUNTIF('Work report'!$V$2:$V$1500,$B599)=0,"Not started",IF(OR(LEFT(UPPER(TRIM($K599)),8)="BLOCKED:",LEFT(UPPER(TRIM($K599)),8)="WAITING:"),"Blocked",IF(N($I599)&gt;0,"In progress","Not started")))))</f>
        <v/>
      </c>
      <c r="I599" s="175" t="str">
        <f t="array" ref="I599">IF($B599="","",IFERROR(LOOKUP(2,1/('Work report'!$V$2:$V$1500=$B599),'Work report'!$J$2:$J$1500)*100,0))</f>
        <v/>
      </c>
      <c r="J599" s="176" t="str">
        <f t="array" ref="J599">IF($B599="","",IFERROR(LOOKUP(2,1/('Work report'!$V$2:$V$1500=$B599),'Work report'!$A$2:$A$1500),""))</f>
        <v/>
      </c>
      <c r="K599" s="177" t="str">
        <f t="array" ref="K599">IF($B599="","",IFERROR(LOOKUP(2,1/('Work report'!$V$2:$V$1500=$B599),'Work report'!$P$2:$P$1500),""))</f>
        <v/>
      </c>
      <c r="L599" s="178" t="str">
        <f>IF($B599="","",SUMIFS('Work report'!$G$2:$G$1500,'Work report'!$V$2:$V$1500,$B599))</f>
        <v/>
      </c>
      <c r="M599" s="176" t="str">
        <f t="shared" si="28"/>
        <v/>
      </c>
      <c r="N599" s="174" t="str">
        <f t="shared" ca="1" si="29"/>
        <v/>
      </c>
      <c r="O599" s="78">
        <v>598</v>
      </c>
      <c r="P599" s="78" t="str">
        <f>IF(AND($B599&lt;&gt;"",$H599&lt;&gt;"Completed",$H599&lt;&gt;"Cancelled"),COUNTIFS($B$2:$B599,"&lt;&gt;",$H$2:$H599,"&lt;&gt;Completed",$H$2:$H599,"&lt;&gt;Cancelled"),"")</f>
        <v/>
      </c>
      <c r="Q599" s="78" t="str">
        <f>IFERROR(INDEX($B$2:$B$1500,MATCH(ROWS($Q$2:Q599),$P$2:$P$1500,0)),"")</f>
        <v/>
      </c>
    </row>
    <row r="600" spans="1:17" ht="15" customHeight="1" x14ac:dyDescent="0.25">
      <c r="A600" s="77"/>
      <c r="B600" s="174" t="str">
        <f t="shared" si="27"/>
        <v/>
      </c>
      <c r="C600" s="79"/>
      <c r="D600" s="80"/>
      <c r="E600" s="79"/>
      <c r="F600" s="81"/>
      <c r="G600" s="77"/>
      <c r="H600" s="174" t="str">
        <f>IF($B600="","",IF(N($I600)&gt;=100,"Completed",IF(COUNTIF('Work report'!$V$2:$V$1500,$B600)=0,"Not started",IF(OR(LEFT(UPPER(TRIM($K600)),8)="BLOCKED:",LEFT(UPPER(TRIM($K600)),8)="WAITING:"),"Blocked",IF(N($I600)&gt;0,"In progress","Not started")))))</f>
        <v/>
      </c>
      <c r="I600" s="175" t="str">
        <f t="array" ref="I600">IF($B600="","",IFERROR(LOOKUP(2,1/('Work report'!$V$2:$V$1500=$B600),'Work report'!$J$2:$J$1500)*100,0))</f>
        <v/>
      </c>
      <c r="J600" s="176" t="str">
        <f t="array" ref="J600">IF($B600="","",IFERROR(LOOKUP(2,1/('Work report'!$V$2:$V$1500=$B600),'Work report'!$A$2:$A$1500),""))</f>
        <v/>
      </c>
      <c r="K600" s="177" t="str">
        <f t="array" ref="K600">IF($B600="","",IFERROR(LOOKUP(2,1/('Work report'!$V$2:$V$1500=$B600),'Work report'!$P$2:$P$1500),""))</f>
        <v/>
      </c>
      <c r="L600" s="178" t="str">
        <f>IF($B600="","",SUMIFS('Work report'!$G$2:$G$1500,'Work report'!$V$2:$V$1500,$B600))</f>
        <v/>
      </c>
      <c r="M600" s="176" t="str">
        <f t="shared" si="28"/>
        <v/>
      </c>
      <c r="N600" s="174" t="str">
        <f t="shared" ca="1" si="29"/>
        <v/>
      </c>
      <c r="O600" s="78">
        <v>599</v>
      </c>
      <c r="P600" s="78" t="str">
        <f>IF(AND($B600&lt;&gt;"",$H600&lt;&gt;"Completed",$H600&lt;&gt;"Cancelled"),COUNTIFS($B$2:$B600,"&lt;&gt;",$H$2:$H600,"&lt;&gt;Completed",$H$2:$H600,"&lt;&gt;Cancelled"),"")</f>
        <v/>
      </c>
      <c r="Q600" s="78" t="str">
        <f>IFERROR(INDEX($B$2:$B$1500,MATCH(ROWS($Q$2:Q600),$P$2:$P$1500,0)),"")</f>
        <v/>
      </c>
    </row>
    <row r="601" spans="1:17" ht="15" customHeight="1" x14ac:dyDescent="0.25">
      <c r="A601" s="77"/>
      <c r="B601" s="174" t="str">
        <f t="shared" si="27"/>
        <v/>
      </c>
      <c r="C601" s="79"/>
      <c r="D601" s="80"/>
      <c r="E601" s="79"/>
      <c r="F601" s="81"/>
      <c r="G601" s="77"/>
      <c r="H601" s="174" t="str">
        <f>IF($B601="","",IF(N($I601)&gt;=100,"Completed",IF(COUNTIF('Work report'!$V$2:$V$1500,$B601)=0,"Not started",IF(OR(LEFT(UPPER(TRIM($K601)),8)="BLOCKED:",LEFT(UPPER(TRIM($K601)),8)="WAITING:"),"Blocked",IF(N($I601)&gt;0,"In progress","Not started")))))</f>
        <v/>
      </c>
      <c r="I601" s="175" t="str">
        <f t="array" ref="I601">IF($B601="","",IFERROR(LOOKUP(2,1/('Work report'!$V$2:$V$1500=$B601),'Work report'!$J$2:$J$1500)*100,0))</f>
        <v/>
      </c>
      <c r="J601" s="176" t="str">
        <f t="array" ref="J601">IF($B601="","",IFERROR(LOOKUP(2,1/('Work report'!$V$2:$V$1500=$B601),'Work report'!$A$2:$A$1500),""))</f>
        <v/>
      </c>
      <c r="K601" s="177" t="str">
        <f t="array" ref="K601">IF($B601="","",IFERROR(LOOKUP(2,1/('Work report'!$V$2:$V$1500=$B601),'Work report'!$P$2:$P$1500),""))</f>
        <v/>
      </c>
      <c r="L601" s="178" t="str">
        <f>IF($B601="","",SUMIFS('Work report'!$G$2:$G$1500,'Work report'!$V$2:$V$1500,$B601))</f>
        <v/>
      </c>
      <c r="M601" s="176" t="str">
        <f t="shared" si="28"/>
        <v/>
      </c>
      <c r="N601" s="174" t="str">
        <f t="shared" ca="1" si="29"/>
        <v/>
      </c>
      <c r="O601" s="78">
        <v>600</v>
      </c>
      <c r="P601" s="78" t="str">
        <f>IF(AND($B601&lt;&gt;"",$H601&lt;&gt;"Completed",$H601&lt;&gt;"Cancelled"),COUNTIFS($B$2:$B601,"&lt;&gt;",$H$2:$H601,"&lt;&gt;Completed",$H$2:$H601,"&lt;&gt;Cancelled"),"")</f>
        <v/>
      </c>
      <c r="Q601" s="78" t="str">
        <f>IFERROR(INDEX($B$2:$B$1500,MATCH(ROWS($Q$2:Q601),$P$2:$P$1500,0)),"")</f>
        <v/>
      </c>
    </row>
    <row r="602" spans="1:17" ht="15" customHeight="1" x14ac:dyDescent="0.25">
      <c r="A602" s="77"/>
      <c r="B602" s="174" t="str">
        <f t="shared" si="27"/>
        <v/>
      </c>
      <c r="C602" s="79"/>
      <c r="D602" s="80"/>
      <c r="E602" s="79"/>
      <c r="F602" s="81"/>
      <c r="G602" s="77"/>
      <c r="H602" s="174" t="str">
        <f>IF($B602="","",IF(N($I602)&gt;=100,"Completed",IF(COUNTIF('Work report'!$V$2:$V$1500,$B602)=0,"Not started",IF(OR(LEFT(UPPER(TRIM($K602)),8)="BLOCKED:",LEFT(UPPER(TRIM($K602)),8)="WAITING:"),"Blocked",IF(N($I602)&gt;0,"In progress","Not started")))))</f>
        <v/>
      </c>
      <c r="I602" s="175" t="str">
        <f t="array" ref="I602">IF($B602="","",IFERROR(LOOKUP(2,1/('Work report'!$V$2:$V$1500=$B602),'Work report'!$J$2:$J$1500)*100,0))</f>
        <v/>
      </c>
      <c r="J602" s="176" t="str">
        <f t="array" ref="J602">IF($B602="","",IFERROR(LOOKUP(2,1/('Work report'!$V$2:$V$1500=$B602),'Work report'!$A$2:$A$1500),""))</f>
        <v/>
      </c>
      <c r="K602" s="177" t="str">
        <f t="array" ref="K602">IF($B602="","",IFERROR(LOOKUP(2,1/('Work report'!$V$2:$V$1500=$B602),'Work report'!$P$2:$P$1500),""))</f>
        <v/>
      </c>
      <c r="L602" s="178" t="str">
        <f>IF($B602="","",SUMIFS('Work report'!$G$2:$G$1500,'Work report'!$V$2:$V$1500,$B602))</f>
        <v/>
      </c>
      <c r="M602" s="176" t="str">
        <f t="shared" si="28"/>
        <v/>
      </c>
      <c r="N602" s="174" t="str">
        <f t="shared" ca="1" si="29"/>
        <v/>
      </c>
      <c r="O602" s="78">
        <v>601</v>
      </c>
      <c r="P602" s="78" t="str">
        <f>IF(AND($B602&lt;&gt;"",$H602&lt;&gt;"Completed",$H602&lt;&gt;"Cancelled"),COUNTIFS($B$2:$B602,"&lt;&gt;",$H$2:$H602,"&lt;&gt;Completed",$H$2:$H602,"&lt;&gt;Cancelled"),"")</f>
        <v/>
      </c>
      <c r="Q602" s="78" t="str">
        <f>IFERROR(INDEX($B$2:$B$1500,MATCH(ROWS($Q$2:Q602),$P$2:$P$1500,0)),"")</f>
        <v/>
      </c>
    </row>
    <row r="603" spans="1:17" ht="15" customHeight="1" x14ac:dyDescent="0.25">
      <c r="A603" s="77"/>
      <c r="B603" s="174" t="str">
        <f t="shared" si="27"/>
        <v/>
      </c>
      <c r="C603" s="79"/>
      <c r="D603" s="80"/>
      <c r="E603" s="79"/>
      <c r="F603" s="81"/>
      <c r="G603" s="77"/>
      <c r="H603" s="174" t="str">
        <f>IF($B603="","",IF(N($I603)&gt;=100,"Completed",IF(COUNTIF('Work report'!$V$2:$V$1500,$B603)=0,"Not started",IF(OR(LEFT(UPPER(TRIM($K603)),8)="BLOCKED:",LEFT(UPPER(TRIM($K603)),8)="WAITING:"),"Blocked",IF(N($I603)&gt;0,"In progress","Not started")))))</f>
        <v/>
      </c>
      <c r="I603" s="175" t="str">
        <f t="array" ref="I603">IF($B603="","",IFERROR(LOOKUP(2,1/('Work report'!$V$2:$V$1500=$B603),'Work report'!$J$2:$J$1500)*100,0))</f>
        <v/>
      </c>
      <c r="J603" s="176" t="str">
        <f t="array" ref="J603">IF($B603="","",IFERROR(LOOKUP(2,1/('Work report'!$V$2:$V$1500=$B603),'Work report'!$A$2:$A$1500),""))</f>
        <v/>
      </c>
      <c r="K603" s="177" t="str">
        <f t="array" ref="K603">IF($B603="","",IFERROR(LOOKUP(2,1/('Work report'!$V$2:$V$1500=$B603),'Work report'!$P$2:$P$1500),""))</f>
        <v/>
      </c>
      <c r="L603" s="178" t="str">
        <f>IF($B603="","",SUMIFS('Work report'!$G$2:$G$1500,'Work report'!$V$2:$V$1500,$B603))</f>
        <v/>
      </c>
      <c r="M603" s="176" t="str">
        <f t="shared" si="28"/>
        <v/>
      </c>
      <c r="N603" s="174" t="str">
        <f t="shared" ca="1" si="29"/>
        <v/>
      </c>
      <c r="O603" s="78">
        <v>602</v>
      </c>
      <c r="P603" s="78" t="str">
        <f>IF(AND($B603&lt;&gt;"",$H603&lt;&gt;"Completed",$H603&lt;&gt;"Cancelled"),COUNTIFS($B$2:$B603,"&lt;&gt;",$H$2:$H603,"&lt;&gt;Completed",$H$2:$H603,"&lt;&gt;Cancelled"),"")</f>
        <v/>
      </c>
      <c r="Q603" s="78" t="str">
        <f>IFERROR(INDEX($B$2:$B$1500,MATCH(ROWS($Q$2:Q603),$P$2:$P$1500,0)),"")</f>
        <v/>
      </c>
    </row>
    <row r="604" spans="1:17" ht="15" customHeight="1" x14ac:dyDescent="0.25">
      <c r="A604" s="77"/>
      <c r="B604" s="174" t="str">
        <f t="shared" si="27"/>
        <v/>
      </c>
      <c r="C604" s="79"/>
      <c r="D604" s="80"/>
      <c r="E604" s="79"/>
      <c r="F604" s="81"/>
      <c r="G604" s="77"/>
      <c r="H604" s="174" t="str">
        <f>IF($B604="","",IF(N($I604)&gt;=100,"Completed",IF(COUNTIF('Work report'!$V$2:$V$1500,$B604)=0,"Not started",IF(OR(LEFT(UPPER(TRIM($K604)),8)="BLOCKED:",LEFT(UPPER(TRIM($K604)),8)="WAITING:"),"Blocked",IF(N($I604)&gt;0,"In progress","Not started")))))</f>
        <v/>
      </c>
      <c r="I604" s="175" t="str">
        <f t="array" ref="I604">IF($B604="","",IFERROR(LOOKUP(2,1/('Work report'!$V$2:$V$1500=$B604),'Work report'!$J$2:$J$1500)*100,0))</f>
        <v/>
      </c>
      <c r="J604" s="176" t="str">
        <f t="array" ref="J604">IF($B604="","",IFERROR(LOOKUP(2,1/('Work report'!$V$2:$V$1500=$B604),'Work report'!$A$2:$A$1500),""))</f>
        <v/>
      </c>
      <c r="K604" s="177" t="str">
        <f t="array" ref="K604">IF($B604="","",IFERROR(LOOKUP(2,1/('Work report'!$V$2:$V$1500=$B604),'Work report'!$P$2:$P$1500),""))</f>
        <v/>
      </c>
      <c r="L604" s="178" t="str">
        <f>IF($B604="","",SUMIFS('Work report'!$G$2:$G$1500,'Work report'!$V$2:$V$1500,$B604))</f>
        <v/>
      </c>
      <c r="M604" s="176" t="str">
        <f t="shared" si="28"/>
        <v/>
      </c>
      <c r="N604" s="174" t="str">
        <f t="shared" ca="1" si="29"/>
        <v/>
      </c>
      <c r="O604" s="78">
        <v>603</v>
      </c>
      <c r="P604" s="78" t="str">
        <f>IF(AND($B604&lt;&gt;"",$H604&lt;&gt;"Completed",$H604&lt;&gt;"Cancelled"),COUNTIFS($B$2:$B604,"&lt;&gt;",$H$2:$H604,"&lt;&gt;Completed",$H$2:$H604,"&lt;&gt;Cancelled"),"")</f>
        <v/>
      </c>
      <c r="Q604" s="78" t="str">
        <f>IFERROR(INDEX($B$2:$B$1500,MATCH(ROWS($Q$2:Q604),$P$2:$P$1500,0)),"")</f>
        <v/>
      </c>
    </row>
    <row r="605" spans="1:17" ht="15" customHeight="1" x14ac:dyDescent="0.25">
      <c r="A605" s="77"/>
      <c r="B605" s="174" t="str">
        <f t="shared" si="27"/>
        <v/>
      </c>
      <c r="C605" s="79"/>
      <c r="D605" s="80"/>
      <c r="E605" s="79"/>
      <c r="F605" s="81"/>
      <c r="G605" s="77"/>
      <c r="H605" s="174" t="str">
        <f>IF($B605="","",IF(N($I605)&gt;=100,"Completed",IF(COUNTIF('Work report'!$V$2:$V$1500,$B605)=0,"Not started",IF(OR(LEFT(UPPER(TRIM($K605)),8)="BLOCKED:",LEFT(UPPER(TRIM($K605)),8)="WAITING:"),"Blocked",IF(N($I605)&gt;0,"In progress","Not started")))))</f>
        <v/>
      </c>
      <c r="I605" s="175" t="str">
        <f t="array" ref="I605">IF($B605="","",IFERROR(LOOKUP(2,1/('Work report'!$V$2:$V$1500=$B605),'Work report'!$J$2:$J$1500)*100,0))</f>
        <v/>
      </c>
      <c r="J605" s="176" t="str">
        <f t="array" ref="J605">IF($B605="","",IFERROR(LOOKUP(2,1/('Work report'!$V$2:$V$1500=$B605),'Work report'!$A$2:$A$1500),""))</f>
        <v/>
      </c>
      <c r="K605" s="177" t="str">
        <f t="array" ref="K605">IF($B605="","",IFERROR(LOOKUP(2,1/('Work report'!$V$2:$V$1500=$B605),'Work report'!$P$2:$P$1500),""))</f>
        <v/>
      </c>
      <c r="L605" s="178" t="str">
        <f>IF($B605="","",SUMIFS('Work report'!$G$2:$G$1500,'Work report'!$V$2:$V$1500,$B605))</f>
        <v/>
      </c>
      <c r="M605" s="176" t="str">
        <f t="shared" si="28"/>
        <v/>
      </c>
      <c r="N605" s="174" t="str">
        <f t="shared" ca="1" si="29"/>
        <v/>
      </c>
      <c r="O605" s="78">
        <v>604</v>
      </c>
      <c r="P605" s="78" t="str">
        <f>IF(AND($B605&lt;&gt;"",$H605&lt;&gt;"Completed",$H605&lt;&gt;"Cancelled"),COUNTIFS($B$2:$B605,"&lt;&gt;",$H$2:$H605,"&lt;&gt;Completed",$H$2:$H605,"&lt;&gt;Cancelled"),"")</f>
        <v/>
      </c>
      <c r="Q605" s="78" t="str">
        <f>IFERROR(INDEX($B$2:$B$1500,MATCH(ROWS($Q$2:Q605),$P$2:$P$1500,0)),"")</f>
        <v/>
      </c>
    </row>
    <row r="606" spans="1:17" ht="15" customHeight="1" x14ac:dyDescent="0.25">
      <c r="A606" s="77"/>
      <c r="B606" s="174" t="str">
        <f t="shared" si="27"/>
        <v/>
      </c>
      <c r="C606" s="79"/>
      <c r="D606" s="80"/>
      <c r="E606" s="79"/>
      <c r="F606" s="81"/>
      <c r="G606" s="77"/>
      <c r="H606" s="174" t="str">
        <f>IF($B606="","",IF(N($I606)&gt;=100,"Completed",IF(COUNTIF('Work report'!$V$2:$V$1500,$B606)=0,"Not started",IF(OR(LEFT(UPPER(TRIM($K606)),8)="BLOCKED:",LEFT(UPPER(TRIM($K606)),8)="WAITING:"),"Blocked",IF(N($I606)&gt;0,"In progress","Not started")))))</f>
        <v/>
      </c>
      <c r="I606" s="175" t="str">
        <f t="array" ref="I606">IF($B606="","",IFERROR(LOOKUP(2,1/('Work report'!$V$2:$V$1500=$B606),'Work report'!$J$2:$J$1500)*100,0))</f>
        <v/>
      </c>
      <c r="J606" s="176" t="str">
        <f t="array" ref="J606">IF($B606="","",IFERROR(LOOKUP(2,1/('Work report'!$V$2:$V$1500=$B606),'Work report'!$A$2:$A$1500),""))</f>
        <v/>
      </c>
      <c r="K606" s="177" t="str">
        <f t="array" ref="K606">IF($B606="","",IFERROR(LOOKUP(2,1/('Work report'!$V$2:$V$1500=$B606),'Work report'!$P$2:$P$1500),""))</f>
        <v/>
      </c>
      <c r="L606" s="178" t="str">
        <f>IF($B606="","",SUMIFS('Work report'!$G$2:$G$1500,'Work report'!$V$2:$V$1500,$B606))</f>
        <v/>
      </c>
      <c r="M606" s="176" t="str">
        <f t="shared" si="28"/>
        <v/>
      </c>
      <c r="N606" s="174" t="str">
        <f t="shared" ca="1" si="29"/>
        <v/>
      </c>
      <c r="O606" s="78">
        <v>605</v>
      </c>
      <c r="P606" s="78" t="str">
        <f>IF(AND($B606&lt;&gt;"",$H606&lt;&gt;"Completed",$H606&lt;&gt;"Cancelled"),COUNTIFS($B$2:$B606,"&lt;&gt;",$H$2:$H606,"&lt;&gt;Completed",$H$2:$H606,"&lt;&gt;Cancelled"),"")</f>
        <v/>
      </c>
      <c r="Q606" s="78" t="str">
        <f>IFERROR(INDEX($B$2:$B$1500,MATCH(ROWS($Q$2:Q606),$P$2:$P$1500,0)),"")</f>
        <v/>
      </c>
    </row>
    <row r="607" spans="1:17" ht="15" customHeight="1" x14ac:dyDescent="0.25">
      <c r="A607" s="77"/>
      <c r="B607" s="174" t="str">
        <f t="shared" si="27"/>
        <v/>
      </c>
      <c r="C607" s="79"/>
      <c r="D607" s="80"/>
      <c r="E607" s="79"/>
      <c r="F607" s="81"/>
      <c r="G607" s="77"/>
      <c r="H607" s="174" t="str">
        <f>IF($B607="","",IF(N($I607)&gt;=100,"Completed",IF(COUNTIF('Work report'!$V$2:$V$1500,$B607)=0,"Not started",IF(OR(LEFT(UPPER(TRIM($K607)),8)="BLOCKED:",LEFT(UPPER(TRIM($K607)),8)="WAITING:"),"Blocked",IF(N($I607)&gt;0,"In progress","Not started")))))</f>
        <v/>
      </c>
      <c r="I607" s="175" t="str">
        <f t="array" ref="I607">IF($B607="","",IFERROR(LOOKUP(2,1/('Work report'!$V$2:$V$1500=$B607),'Work report'!$J$2:$J$1500)*100,0))</f>
        <v/>
      </c>
      <c r="J607" s="176" t="str">
        <f t="array" ref="J607">IF($B607="","",IFERROR(LOOKUP(2,1/('Work report'!$V$2:$V$1500=$B607),'Work report'!$A$2:$A$1500),""))</f>
        <v/>
      </c>
      <c r="K607" s="177" t="str">
        <f t="array" ref="K607">IF($B607="","",IFERROR(LOOKUP(2,1/('Work report'!$V$2:$V$1500=$B607),'Work report'!$P$2:$P$1500),""))</f>
        <v/>
      </c>
      <c r="L607" s="178" t="str">
        <f>IF($B607="","",SUMIFS('Work report'!$G$2:$G$1500,'Work report'!$V$2:$V$1500,$B607))</f>
        <v/>
      </c>
      <c r="M607" s="176" t="str">
        <f t="shared" si="28"/>
        <v/>
      </c>
      <c r="N607" s="174" t="str">
        <f t="shared" ca="1" si="29"/>
        <v/>
      </c>
      <c r="O607" s="78">
        <v>606</v>
      </c>
      <c r="P607" s="78" t="str">
        <f>IF(AND($B607&lt;&gt;"",$H607&lt;&gt;"Completed",$H607&lt;&gt;"Cancelled"),COUNTIFS($B$2:$B607,"&lt;&gt;",$H$2:$H607,"&lt;&gt;Completed",$H$2:$H607,"&lt;&gt;Cancelled"),"")</f>
        <v/>
      </c>
      <c r="Q607" s="78" t="str">
        <f>IFERROR(INDEX($B$2:$B$1500,MATCH(ROWS($Q$2:Q607),$P$2:$P$1500,0)),"")</f>
        <v/>
      </c>
    </row>
    <row r="608" spans="1:17" ht="15" customHeight="1" x14ac:dyDescent="0.25">
      <c r="A608" s="77"/>
      <c r="B608" s="174" t="str">
        <f t="shared" si="27"/>
        <v/>
      </c>
      <c r="C608" s="79"/>
      <c r="D608" s="80"/>
      <c r="E608" s="79"/>
      <c r="F608" s="81"/>
      <c r="G608" s="77"/>
      <c r="H608" s="174" t="str">
        <f>IF($B608="","",IF(N($I608)&gt;=100,"Completed",IF(COUNTIF('Work report'!$V$2:$V$1500,$B608)=0,"Not started",IF(OR(LEFT(UPPER(TRIM($K608)),8)="BLOCKED:",LEFT(UPPER(TRIM($K608)),8)="WAITING:"),"Blocked",IF(N($I608)&gt;0,"In progress","Not started")))))</f>
        <v/>
      </c>
      <c r="I608" s="175" t="str">
        <f t="array" ref="I608">IF($B608="","",IFERROR(LOOKUP(2,1/('Work report'!$V$2:$V$1500=$B608),'Work report'!$J$2:$J$1500)*100,0))</f>
        <v/>
      </c>
      <c r="J608" s="176" t="str">
        <f t="array" ref="J608">IF($B608="","",IFERROR(LOOKUP(2,1/('Work report'!$V$2:$V$1500=$B608),'Work report'!$A$2:$A$1500),""))</f>
        <v/>
      </c>
      <c r="K608" s="177" t="str">
        <f t="array" ref="K608">IF($B608="","",IFERROR(LOOKUP(2,1/('Work report'!$V$2:$V$1500=$B608),'Work report'!$P$2:$P$1500),""))</f>
        <v/>
      </c>
      <c r="L608" s="178" t="str">
        <f>IF($B608="","",SUMIFS('Work report'!$G$2:$G$1500,'Work report'!$V$2:$V$1500,$B608))</f>
        <v/>
      </c>
      <c r="M608" s="176" t="str">
        <f t="shared" si="28"/>
        <v/>
      </c>
      <c r="N608" s="174" t="str">
        <f t="shared" ca="1" si="29"/>
        <v/>
      </c>
      <c r="O608" s="78">
        <v>607</v>
      </c>
      <c r="P608" s="78" t="str">
        <f>IF(AND($B608&lt;&gt;"",$H608&lt;&gt;"Completed",$H608&lt;&gt;"Cancelled"),COUNTIFS($B$2:$B608,"&lt;&gt;",$H$2:$H608,"&lt;&gt;Completed",$H$2:$H608,"&lt;&gt;Cancelled"),"")</f>
        <v/>
      </c>
      <c r="Q608" s="78" t="str">
        <f>IFERROR(INDEX($B$2:$B$1500,MATCH(ROWS($Q$2:Q608),$P$2:$P$1500,0)),"")</f>
        <v/>
      </c>
    </row>
    <row r="609" spans="1:17" ht="15" customHeight="1" x14ac:dyDescent="0.25">
      <c r="A609" s="77"/>
      <c r="B609" s="174" t="str">
        <f t="shared" si="27"/>
        <v/>
      </c>
      <c r="C609" s="79"/>
      <c r="D609" s="80"/>
      <c r="E609" s="79"/>
      <c r="F609" s="81"/>
      <c r="G609" s="77"/>
      <c r="H609" s="174" t="str">
        <f>IF($B609="","",IF(N($I609)&gt;=100,"Completed",IF(COUNTIF('Work report'!$V$2:$V$1500,$B609)=0,"Not started",IF(OR(LEFT(UPPER(TRIM($K609)),8)="BLOCKED:",LEFT(UPPER(TRIM($K609)),8)="WAITING:"),"Blocked",IF(N($I609)&gt;0,"In progress","Not started")))))</f>
        <v/>
      </c>
      <c r="I609" s="175" t="str">
        <f t="array" ref="I609">IF($B609="","",IFERROR(LOOKUP(2,1/('Work report'!$V$2:$V$1500=$B609),'Work report'!$J$2:$J$1500)*100,0))</f>
        <v/>
      </c>
      <c r="J609" s="176" t="str">
        <f t="array" ref="J609">IF($B609="","",IFERROR(LOOKUP(2,1/('Work report'!$V$2:$V$1500=$B609),'Work report'!$A$2:$A$1500),""))</f>
        <v/>
      </c>
      <c r="K609" s="177" t="str">
        <f t="array" ref="K609">IF($B609="","",IFERROR(LOOKUP(2,1/('Work report'!$V$2:$V$1500=$B609),'Work report'!$P$2:$P$1500),""))</f>
        <v/>
      </c>
      <c r="L609" s="178" t="str">
        <f>IF($B609="","",SUMIFS('Work report'!$G$2:$G$1500,'Work report'!$V$2:$V$1500,$B609))</f>
        <v/>
      </c>
      <c r="M609" s="176" t="str">
        <f t="shared" si="28"/>
        <v/>
      </c>
      <c r="N609" s="174" t="str">
        <f t="shared" ca="1" si="29"/>
        <v/>
      </c>
      <c r="O609" s="78">
        <v>608</v>
      </c>
      <c r="P609" s="78" t="str">
        <f>IF(AND($B609&lt;&gt;"",$H609&lt;&gt;"Completed",$H609&lt;&gt;"Cancelled"),COUNTIFS($B$2:$B609,"&lt;&gt;",$H$2:$H609,"&lt;&gt;Completed",$H$2:$H609,"&lt;&gt;Cancelled"),"")</f>
        <v/>
      </c>
      <c r="Q609" s="78" t="str">
        <f>IFERROR(INDEX($B$2:$B$1500,MATCH(ROWS($Q$2:Q609),$P$2:$P$1500,0)),"")</f>
        <v/>
      </c>
    </row>
    <row r="610" spans="1:17" ht="15" customHeight="1" x14ac:dyDescent="0.25">
      <c r="A610" s="77"/>
      <c r="B610" s="174" t="str">
        <f t="shared" si="27"/>
        <v/>
      </c>
      <c r="C610" s="79"/>
      <c r="D610" s="80"/>
      <c r="E610" s="79"/>
      <c r="F610" s="81"/>
      <c r="G610" s="77"/>
      <c r="H610" s="174" t="str">
        <f>IF($B610="","",IF(N($I610)&gt;=100,"Completed",IF(COUNTIF('Work report'!$V$2:$V$1500,$B610)=0,"Not started",IF(OR(LEFT(UPPER(TRIM($K610)),8)="BLOCKED:",LEFT(UPPER(TRIM($K610)),8)="WAITING:"),"Blocked",IF(N($I610)&gt;0,"In progress","Not started")))))</f>
        <v/>
      </c>
      <c r="I610" s="175" t="str">
        <f t="array" ref="I610">IF($B610="","",IFERROR(LOOKUP(2,1/('Work report'!$V$2:$V$1500=$B610),'Work report'!$J$2:$J$1500)*100,0))</f>
        <v/>
      </c>
      <c r="J610" s="176" t="str">
        <f t="array" ref="J610">IF($B610="","",IFERROR(LOOKUP(2,1/('Work report'!$V$2:$V$1500=$B610),'Work report'!$A$2:$A$1500),""))</f>
        <v/>
      </c>
      <c r="K610" s="177" t="str">
        <f t="array" ref="K610">IF($B610="","",IFERROR(LOOKUP(2,1/('Work report'!$V$2:$V$1500=$B610),'Work report'!$P$2:$P$1500),""))</f>
        <v/>
      </c>
      <c r="L610" s="178" t="str">
        <f>IF($B610="","",SUMIFS('Work report'!$G$2:$G$1500,'Work report'!$V$2:$V$1500,$B610))</f>
        <v/>
      </c>
      <c r="M610" s="176" t="str">
        <f t="shared" si="28"/>
        <v/>
      </c>
      <c r="N610" s="174" t="str">
        <f t="shared" ca="1" si="29"/>
        <v/>
      </c>
      <c r="O610" s="78">
        <v>609</v>
      </c>
      <c r="P610" s="78" t="str">
        <f>IF(AND($B610&lt;&gt;"",$H610&lt;&gt;"Completed",$H610&lt;&gt;"Cancelled"),COUNTIFS($B$2:$B610,"&lt;&gt;",$H$2:$H610,"&lt;&gt;Completed",$H$2:$H610,"&lt;&gt;Cancelled"),"")</f>
        <v/>
      </c>
      <c r="Q610" s="78" t="str">
        <f>IFERROR(INDEX($B$2:$B$1500,MATCH(ROWS($Q$2:Q610),$P$2:$P$1500,0)),"")</f>
        <v/>
      </c>
    </row>
    <row r="611" spans="1:17" ht="15" customHeight="1" x14ac:dyDescent="0.25">
      <c r="A611" s="77"/>
      <c r="B611" s="174" t="str">
        <f t="shared" si="27"/>
        <v/>
      </c>
      <c r="C611" s="79"/>
      <c r="D611" s="80"/>
      <c r="E611" s="79"/>
      <c r="F611" s="81"/>
      <c r="G611" s="77"/>
      <c r="H611" s="174" t="str">
        <f>IF($B611="","",IF(N($I611)&gt;=100,"Completed",IF(COUNTIF('Work report'!$V$2:$V$1500,$B611)=0,"Not started",IF(OR(LEFT(UPPER(TRIM($K611)),8)="BLOCKED:",LEFT(UPPER(TRIM($K611)),8)="WAITING:"),"Blocked",IF(N($I611)&gt;0,"In progress","Not started")))))</f>
        <v/>
      </c>
      <c r="I611" s="175" t="str">
        <f t="array" ref="I611">IF($B611="","",IFERROR(LOOKUP(2,1/('Work report'!$V$2:$V$1500=$B611),'Work report'!$J$2:$J$1500)*100,0))</f>
        <v/>
      </c>
      <c r="J611" s="176" t="str">
        <f t="array" ref="J611">IF($B611="","",IFERROR(LOOKUP(2,1/('Work report'!$V$2:$V$1500=$B611),'Work report'!$A$2:$A$1500),""))</f>
        <v/>
      </c>
      <c r="K611" s="177" t="str">
        <f t="array" ref="K611">IF($B611="","",IFERROR(LOOKUP(2,1/('Work report'!$V$2:$V$1500=$B611),'Work report'!$P$2:$P$1500),""))</f>
        <v/>
      </c>
      <c r="L611" s="178" t="str">
        <f>IF($B611="","",SUMIFS('Work report'!$G$2:$G$1500,'Work report'!$V$2:$V$1500,$B611))</f>
        <v/>
      </c>
      <c r="M611" s="176" t="str">
        <f t="shared" si="28"/>
        <v/>
      </c>
      <c r="N611" s="174" t="str">
        <f t="shared" ca="1" si="29"/>
        <v/>
      </c>
      <c r="O611" s="78">
        <v>610</v>
      </c>
      <c r="P611" s="78" t="str">
        <f>IF(AND($B611&lt;&gt;"",$H611&lt;&gt;"Completed",$H611&lt;&gt;"Cancelled"),COUNTIFS($B$2:$B611,"&lt;&gt;",$H$2:$H611,"&lt;&gt;Completed",$H$2:$H611,"&lt;&gt;Cancelled"),"")</f>
        <v/>
      </c>
      <c r="Q611" s="78" t="str">
        <f>IFERROR(INDEX($B$2:$B$1500,MATCH(ROWS($Q$2:Q611),$P$2:$P$1500,0)),"")</f>
        <v/>
      </c>
    </row>
    <row r="612" spans="1:17" ht="15" customHeight="1" x14ac:dyDescent="0.25">
      <c r="A612" s="77"/>
      <c r="B612" s="174" t="str">
        <f t="shared" si="27"/>
        <v/>
      </c>
      <c r="C612" s="79"/>
      <c r="D612" s="80"/>
      <c r="E612" s="79"/>
      <c r="F612" s="81"/>
      <c r="G612" s="77"/>
      <c r="H612" s="174" t="str">
        <f>IF($B612="","",IF(N($I612)&gt;=100,"Completed",IF(COUNTIF('Work report'!$V$2:$V$1500,$B612)=0,"Not started",IF(OR(LEFT(UPPER(TRIM($K612)),8)="BLOCKED:",LEFT(UPPER(TRIM($K612)),8)="WAITING:"),"Blocked",IF(N($I612)&gt;0,"In progress","Not started")))))</f>
        <v/>
      </c>
      <c r="I612" s="175" t="str">
        <f t="array" ref="I612">IF($B612="","",IFERROR(LOOKUP(2,1/('Work report'!$V$2:$V$1500=$B612),'Work report'!$J$2:$J$1500)*100,0))</f>
        <v/>
      </c>
      <c r="J612" s="176" t="str">
        <f t="array" ref="J612">IF($B612="","",IFERROR(LOOKUP(2,1/('Work report'!$V$2:$V$1500=$B612),'Work report'!$A$2:$A$1500),""))</f>
        <v/>
      </c>
      <c r="K612" s="177" t="str">
        <f t="array" ref="K612">IF($B612="","",IFERROR(LOOKUP(2,1/('Work report'!$V$2:$V$1500=$B612),'Work report'!$P$2:$P$1500),""))</f>
        <v/>
      </c>
      <c r="L612" s="178" t="str">
        <f>IF($B612="","",SUMIFS('Work report'!$G$2:$G$1500,'Work report'!$V$2:$V$1500,$B612))</f>
        <v/>
      </c>
      <c r="M612" s="176" t="str">
        <f t="shared" si="28"/>
        <v/>
      </c>
      <c r="N612" s="174" t="str">
        <f t="shared" ca="1" si="29"/>
        <v/>
      </c>
      <c r="O612" s="78">
        <v>611</v>
      </c>
      <c r="P612" s="78" t="str">
        <f>IF(AND($B612&lt;&gt;"",$H612&lt;&gt;"Completed",$H612&lt;&gt;"Cancelled"),COUNTIFS($B$2:$B612,"&lt;&gt;",$H$2:$H612,"&lt;&gt;Completed",$H$2:$H612,"&lt;&gt;Cancelled"),"")</f>
        <v/>
      </c>
      <c r="Q612" s="78" t="str">
        <f>IFERROR(INDEX($B$2:$B$1500,MATCH(ROWS($Q$2:Q612),$P$2:$P$1500,0)),"")</f>
        <v/>
      </c>
    </row>
    <row r="613" spans="1:17" ht="15" customHeight="1" x14ac:dyDescent="0.25">
      <c r="A613" s="77"/>
      <c r="B613" s="174" t="str">
        <f t="shared" si="27"/>
        <v/>
      </c>
      <c r="C613" s="79"/>
      <c r="D613" s="80"/>
      <c r="E613" s="79"/>
      <c r="F613" s="81"/>
      <c r="G613" s="77"/>
      <c r="H613" s="174" t="str">
        <f>IF($B613="","",IF(N($I613)&gt;=100,"Completed",IF(COUNTIF('Work report'!$V$2:$V$1500,$B613)=0,"Not started",IF(OR(LEFT(UPPER(TRIM($K613)),8)="BLOCKED:",LEFT(UPPER(TRIM($K613)),8)="WAITING:"),"Blocked",IF(N($I613)&gt;0,"In progress","Not started")))))</f>
        <v/>
      </c>
      <c r="I613" s="175" t="str">
        <f t="array" ref="I613">IF($B613="","",IFERROR(LOOKUP(2,1/('Work report'!$V$2:$V$1500=$B613),'Work report'!$J$2:$J$1500)*100,0))</f>
        <v/>
      </c>
      <c r="J613" s="176" t="str">
        <f t="array" ref="J613">IF($B613="","",IFERROR(LOOKUP(2,1/('Work report'!$V$2:$V$1500=$B613),'Work report'!$A$2:$A$1500),""))</f>
        <v/>
      </c>
      <c r="K613" s="177" t="str">
        <f t="array" ref="K613">IF($B613="","",IFERROR(LOOKUP(2,1/('Work report'!$V$2:$V$1500=$B613),'Work report'!$P$2:$P$1500),""))</f>
        <v/>
      </c>
      <c r="L613" s="178" t="str">
        <f>IF($B613="","",SUMIFS('Work report'!$G$2:$G$1500,'Work report'!$V$2:$V$1500,$B613))</f>
        <v/>
      </c>
      <c r="M613" s="176" t="str">
        <f t="shared" si="28"/>
        <v/>
      </c>
      <c r="N613" s="174" t="str">
        <f t="shared" ca="1" si="29"/>
        <v/>
      </c>
      <c r="O613" s="78">
        <v>612</v>
      </c>
      <c r="P613" s="78" t="str">
        <f>IF(AND($B613&lt;&gt;"",$H613&lt;&gt;"Completed",$H613&lt;&gt;"Cancelled"),COUNTIFS($B$2:$B613,"&lt;&gt;",$H$2:$H613,"&lt;&gt;Completed",$H$2:$H613,"&lt;&gt;Cancelled"),"")</f>
        <v/>
      </c>
      <c r="Q613" s="78" t="str">
        <f>IFERROR(INDEX($B$2:$B$1500,MATCH(ROWS($Q$2:Q613),$P$2:$P$1500,0)),"")</f>
        <v/>
      </c>
    </row>
    <row r="614" spans="1:17" ht="15" customHeight="1" x14ac:dyDescent="0.25">
      <c r="A614" s="77"/>
      <c r="B614" s="174" t="str">
        <f t="shared" si="27"/>
        <v/>
      </c>
      <c r="C614" s="79"/>
      <c r="D614" s="80"/>
      <c r="E614" s="79"/>
      <c r="F614" s="81"/>
      <c r="G614" s="77"/>
      <c r="H614" s="174" t="str">
        <f>IF($B614="","",IF(N($I614)&gt;=100,"Completed",IF(COUNTIF('Work report'!$V$2:$V$1500,$B614)=0,"Not started",IF(OR(LEFT(UPPER(TRIM($K614)),8)="BLOCKED:",LEFT(UPPER(TRIM($K614)),8)="WAITING:"),"Blocked",IF(N($I614)&gt;0,"In progress","Not started")))))</f>
        <v/>
      </c>
      <c r="I614" s="175" t="str">
        <f t="array" ref="I614">IF($B614="","",IFERROR(LOOKUP(2,1/('Work report'!$V$2:$V$1500=$B614),'Work report'!$J$2:$J$1500)*100,0))</f>
        <v/>
      </c>
      <c r="J614" s="176" t="str">
        <f t="array" ref="J614">IF($B614="","",IFERROR(LOOKUP(2,1/('Work report'!$V$2:$V$1500=$B614),'Work report'!$A$2:$A$1500),""))</f>
        <v/>
      </c>
      <c r="K614" s="177" t="str">
        <f t="array" ref="K614">IF($B614="","",IFERROR(LOOKUP(2,1/('Work report'!$V$2:$V$1500=$B614),'Work report'!$P$2:$P$1500),""))</f>
        <v/>
      </c>
      <c r="L614" s="178" t="str">
        <f>IF($B614="","",SUMIFS('Work report'!$G$2:$G$1500,'Work report'!$V$2:$V$1500,$B614))</f>
        <v/>
      </c>
      <c r="M614" s="176" t="str">
        <f t="shared" si="28"/>
        <v/>
      </c>
      <c r="N614" s="174" t="str">
        <f t="shared" ca="1" si="29"/>
        <v/>
      </c>
      <c r="O614" s="78">
        <v>613</v>
      </c>
      <c r="P614" s="78" t="str">
        <f>IF(AND($B614&lt;&gt;"",$H614&lt;&gt;"Completed",$H614&lt;&gt;"Cancelled"),COUNTIFS($B$2:$B614,"&lt;&gt;",$H$2:$H614,"&lt;&gt;Completed",$H$2:$H614,"&lt;&gt;Cancelled"),"")</f>
        <v/>
      </c>
      <c r="Q614" s="78" t="str">
        <f>IFERROR(INDEX($B$2:$B$1500,MATCH(ROWS($Q$2:Q614),$P$2:$P$1500,0)),"")</f>
        <v/>
      </c>
    </row>
    <row r="615" spans="1:17" ht="15" customHeight="1" x14ac:dyDescent="0.25">
      <c r="A615" s="77"/>
      <c r="B615" s="174" t="str">
        <f t="shared" si="27"/>
        <v/>
      </c>
      <c r="C615" s="79"/>
      <c r="D615" s="80"/>
      <c r="E615" s="79"/>
      <c r="F615" s="81"/>
      <c r="G615" s="77"/>
      <c r="H615" s="174" t="str">
        <f>IF($B615="","",IF(N($I615)&gt;=100,"Completed",IF(COUNTIF('Work report'!$V$2:$V$1500,$B615)=0,"Not started",IF(OR(LEFT(UPPER(TRIM($K615)),8)="BLOCKED:",LEFT(UPPER(TRIM($K615)),8)="WAITING:"),"Blocked",IF(N($I615)&gt;0,"In progress","Not started")))))</f>
        <v/>
      </c>
      <c r="I615" s="175" t="str">
        <f t="array" ref="I615">IF($B615="","",IFERROR(LOOKUP(2,1/('Work report'!$V$2:$V$1500=$B615),'Work report'!$J$2:$J$1500)*100,0))</f>
        <v/>
      </c>
      <c r="J615" s="176" t="str">
        <f t="array" ref="J615">IF($B615="","",IFERROR(LOOKUP(2,1/('Work report'!$V$2:$V$1500=$B615),'Work report'!$A$2:$A$1500),""))</f>
        <v/>
      </c>
      <c r="K615" s="177" t="str">
        <f t="array" ref="K615">IF($B615="","",IFERROR(LOOKUP(2,1/('Work report'!$V$2:$V$1500=$B615),'Work report'!$P$2:$P$1500),""))</f>
        <v/>
      </c>
      <c r="L615" s="178" t="str">
        <f>IF($B615="","",SUMIFS('Work report'!$G$2:$G$1500,'Work report'!$V$2:$V$1500,$B615))</f>
        <v/>
      </c>
      <c r="M615" s="176" t="str">
        <f t="shared" si="28"/>
        <v/>
      </c>
      <c r="N615" s="174" t="str">
        <f t="shared" ca="1" si="29"/>
        <v/>
      </c>
      <c r="O615" s="78">
        <v>614</v>
      </c>
      <c r="P615" s="78" t="str">
        <f>IF(AND($B615&lt;&gt;"",$H615&lt;&gt;"Completed",$H615&lt;&gt;"Cancelled"),COUNTIFS($B$2:$B615,"&lt;&gt;",$H$2:$H615,"&lt;&gt;Completed",$H$2:$H615,"&lt;&gt;Cancelled"),"")</f>
        <v/>
      </c>
      <c r="Q615" s="78" t="str">
        <f>IFERROR(INDEX($B$2:$B$1500,MATCH(ROWS($Q$2:Q615),$P$2:$P$1500,0)),"")</f>
        <v/>
      </c>
    </row>
    <row r="616" spans="1:17" ht="15" customHeight="1" x14ac:dyDescent="0.25">
      <c r="A616" s="77"/>
      <c r="B616" s="174" t="str">
        <f t="shared" si="27"/>
        <v/>
      </c>
      <c r="C616" s="79"/>
      <c r="D616" s="80"/>
      <c r="E616" s="79"/>
      <c r="F616" s="81"/>
      <c r="G616" s="77"/>
      <c r="H616" s="174" t="str">
        <f>IF($B616="","",IF(N($I616)&gt;=100,"Completed",IF(COUNTIF('Work report'!$V$2:$V$1500,$B616)=0,"Not started",IF(OR(LEFT(UPPER(TRIM($K616)),8)="BLOCKED:",LEFT(UPPER(TRIM($K616)),8)="WAITING:"),"Blocked",IF(N($I616)&gt;0,"In progress","Not started")))))</f>
        <v/>
      </c>
      <c r="I616" s="175" t="str">
        <f t="array" ref="I616">IF($B616="","",IFERROR(LOOKUP(2,1/('Work report'!$V$2:$V$1500=$B616),'Work report'!$J$2:$J$1500)*100,0))</f>
        <v/>
      </c>
      <c r="J616" s="176" t="str">
        <f t="array" ref="J616">IF($B616="","",IFERROR(LOOKUP(2,1/('Work report'!$V$2:$V$1500=$B616),'Work report'!$A$2:$A$1500),""))</f>
        <v/>
      </c>
      <c r="K616" s="177" t="str">
        <f t="array" ref="K616">IF($B616="","",IFERROR(LOOKUP(2,1/('Work report'!$V$2:$V$1500=$B616),'Work report'!$P$2:$P$1500),""))</f>
        <v/>
      </c>
      <c r="L616" s="178" t="str">
        <f>IF($B616="","",SUMIFS('Work report'!$G$2:$G$1500,'Work report'!$V$2:$V$1500,$B616))</f>
        <v/>
      </c>
      <c r="M616" s="176" t="str">
        <f t="shared" si="28"/>
        <v/>
      </c>
      <c r="N616" s="174" t="str">
        <f t="shared" ca="1" si="29"/>
        <v/>
      </c>
      <c r="O616" s="78">
        <v>615</v>
      </c>
      <c r="P616" s="78" t="str">
        <f>IF(AND($B616&lt;&gt;"",$H616&lt;&gt;"Completed",$H616&lt;&gt;"Cancelled"),COUNTIFS($B$2:$B616,"&lt;&gt;",$H$2:$H616,"&lt;&gt;Completed",$H$2:$H616,"&lt;&gt;Cancelled"),"")</f>
        <v/>
      </c>
      <c r="Q616" s="78" t="str">
        <f>IFERROR(INDEX($B$2:$B$1500,MATCH(ROWS($Q$2:Q616),$P$2:$P$1500,0)),"")</f>
        <v/>
      </c>
    </row>
    <row r="617" spans="1:17" ht="15" customHeight="1" x14ac:dyDescent="0.25">
      <c r="A617" s="77"/>
      <c r="B617" s="174" t="str">
        <f t="shared" si="27"/>
        <v/>
      </c>
      <c r="C617" s="79"/>
      <c r="D617" s="80"/>
      <c r="E617" s="79"/>
      <c r="F617" s="81"/>
      <c r="G617" s="77"/>
      <c r="H617" s="174" t="str">
        <f>IF($B617="","",IF(N($I617)&gt;=100,"Completed",IF(COUNTIF('Work report'!$V$2:$V$1500,$B617)=0,"Not started",IF(OR(LEFT(UPPER(TRIM($K617)),8)="BLOCKED:",LEFT(UPPER(TRIM($K617)),8)="WAITING:"),"Blocked",IF(N($I617)&gt;0,"In progress","Not started")))))</f>
        <v/>
      </c>
      <c r="I617" s="175" t="str">
        <f t="array" ref="I617">IF($B617="","",IFERROR(LOOKUP(2,1/('Work report'!$V$2:$V$1500=$B617),'Work report'!$J$2:$J$1500)*100,0))</f>
        <v/>
      </c>
      <c r="J617" s="176" t="str">
        <f t="array" ref="J617">IF($B617="","",IFERROR(LOOKUP(2,1/('Work report'!$V$2:$V$1500=$B617),'Work report'!$A$2:$A$1500),""))</f>
        <v/>
      </c>
      <c r="K617" s="177" t="str">
        <f t="array" ref="K617">IF($B617="","",IFERROR(LOOKUP(2,1/('Work report'!$V$2:$V$1500=$B617),'Work report'!$P$2:$P$1500),""))</f>
        <v/>
      </c>
      <c r="L617" s="178" t="str">
        <f>IF($B617="","",SUMIFS('Work report'!$G$2:$G$1500,'Work report'!$V$2:$V$1500,$B617))</f>
        <v/>
      </c>
      <c r="M617" s="176" t="str">
        <f t="shared" si="28"/>
        <v/>
      </c>
      <c r="N617" s="174" t="str">
        <f t="shared" ca="1" si="29"/>
        <v/>
      </c>
      <c r="O617" s="78">
        <v>616</v>
      </c>
      <c r="P617" s="78" t="str">
        <f>IF(AND($B617&lt;&gt;"",$H617&lt;&gt;"Completed",$H617&lt;&gt;"Cancelled"),COUNTIFS($B$2:$B617,"&lt;&gt;",$H$2:$H617,"&lt;&gt;Completed",$H$2:$H617,"&lt;&gt;Cancelled"),"")</f>
        <v/>
      </c>
      <c r="Q617" s="78" t="str">
        <f>IFERROR(INDEX($B$2:$B$1500,MATCH(ROWS($Q$2:Q617),$P$2:$P$1500,0)),"")</f>
        <v/>
      </c>
    </row>
    <row r="618" spans="1:17" ht="15" customHeight="1" x14ac:dyDescent="0.25">
      <c r="A618" s="77"/>
      <c r="B618" s="174" t="str">
        <f t="shared" si="27"/>
        <v/>
      </c>
      <c r="C618" s="79"/>
      <c r="D618" s="80"/>
      <c r="E618" s="79"/>
      <c r="F618" s="81"/>
      <c r="G618" s="77"/>
      <c r="H618" s="174" t="str">
        <f>IF($B618="","",IF(N($I618)&gt;=100,"Completed",IF(COUNTIF('Work report'!$V$2:$V$1500,$B618)=0,"Not started",IF(OR(LEFT(UPPER(TRIM($K618)),8)="BLOCKED:",LEFT(UPPER(TRIM($K618)),8)="WAITING:"),"Blocked",IF(N($I618)&gt;0,"In progress","Not started")))))</f>
        <v/>
      </c>
      <c r="I618" s="175" t="str">
        <f t="array" ref="I618">IF($B618="","",IFERROR(LOOKUP(2,1/('Work report'!$V$2:$V$1500=$B618),'Work report'!$J$2:$J$1500)*100,0))</f>
        <v/>
      </c>
      <c r="J618" s="176" t="str">
        <f t="array" ref="J618">IF($B618="","",IFERROR(LOOKUP(2,1/('Work report'!$V$2:$V$1500=$B618),'Work report'!$A$2:$A$1500),""))</f>
        <v/>
      </c>
      <c r="K618" s="177" t="str">
        <f t="array" ref="K618">IF($B618="","",IFERROR(LOOKUP(2,1/('Work report'!$V$2:$V$1500=$B618),'Work report'!$P$2:$P$1500),""))</f>
        <v/>
      </c>
      <c r="L618" s="178" t="str">
        <f>IF($B618="","",SUMIFS('Work report'!$G$2:$G$1500,'Work report'!$V$2:$V$1500,$B618))</f>
        <v/>
      </c>
      <c r="M618" s="176" t="str">
        <f t="shared" si="28"/>
        <v/>
      </c>
      <c r="N618" s="174" t="str">
        <f t="shared" ca="1" si="29"/>
        <v/>
      </c>
      <c r="O618" s="78">
        <v>617</v>
      </c>
      <c r="P618" s="78" t="str">
        <f>IF(AND($B618&lt;&gt;"",$H618&lt;&gt;"Completed",$H618&lt;&gt;"Cancelled"),COUNTIFS($B$2:$B618,"&lt;&gt;",$H$2:$H618,"&lt;&gt;Completed",$H$2:$H618,"&lt;&gt;Cancelled"),"")</f>
        <v/>
      </c>
      <c r="Q618" s="78" t="str">
        <f>IFERROR(INDEX($B$2:$B$1500,MATCH(ROWS($Q$2:Q618),$P$2:$P$1500,0)),"")</f>
        <v/>
      </c>
    </row>
    <row r="619" spans="1:17" ht="15" customHeight="1" x14ac:dyDescent="0.25">
      <c r="A619" s="77"/>
      <c r="B619" s="174" t="str">
        <f t="shared" si="27"/>
        <v/>
      </c>
      <c r="C619" s="79"/>
      <c r="D619" s="80"/>
      <c r="E619" s="79"/>
      <c r="F619" s="81"/>
      <c r="G619" s="77"/>
      <c r="H619" s="174" t="str">
        <f>IF($B619="","",IF(N($I619)&gt;=100,"Completed",IF(COUNTIF('Work report'!$V$2:$V$1500,$B619)=0,"Not started",IF(OR(LEFT(UPPER(TRIM($K619)),8)="BLOCKED:",LEFT(UPPER(TRIM($K619)),8)="WAITING:"),"Blocked",IF(N($I619)&gt;0,"In progress","Not started")))))</f>
        <v/>
      </c>
      <c r="I619" s="175" t="str">
        <f t="array" ref="I619">IF($B619="","",IFERROR(LOOKUP(2,1/('Work report'!$V$2:$V$1500=$B619),'Work report'!$J$2:$J$1500)*100,0))</f>
        <v/>
      </c>
      <c r="J619" s="176" t="str">
        <f t="array" ref="J619">IF($B619="","",IFERROR(LOOKUP(2,1/('Work report'!$V$2:$V$1500=$B619),'Work report'!$A$2:$A$1500),""))</f>
        <v/>
      </c>
      <c r="K619" s="177" t="str">
        <f t="array" ref="K619">IF($B619="","",IFERROR(LOOKUP(2,1/('Work report'!$V$2:$V$1500=$B619),'Work report'!$P$2:$P$1500),""))</f>
        <v/>
      </c>
      <c r="L619" s="178" t="str">
        <f>IF($B619="","",SUMIFS('Work report'!$G$2:$G$1500,'Work report'!$V$2:$V$1500,$B619))</f>
        <v/>
      </c>
      <c r="M619" s="176" t="str">
        <f t="shared" si="28"/>
        <v/>
      </c>
      <c r="N619" s="174" t="str">
        <f t="shared" ca="1" si="29"/>
        <v/>
      </c>
      <c r="O619" s="78">
        <v>618</v>
      </c>
      <c r="P619" s="78" t="str">
        <f>IF(AND($B619&lt;&gt;"",$H619&lt;&gt;"Completed",$H619&lt;&gt;"Cancelled"),COUNTIFS($B$2:$B619,"&lt;&gt;",$H$2:$H619,"&lt;&gt;Completed",$H$2:$H619,"&lt;&gt;Cancelled"),"")</f>
        <v/>
      </c>
      <c r="Q619" s="78" t="str">
        <f>IFERROR(INDEX($B$2:$B$1500,MATCH(ROWS($Q$2:Q619),$P$2:$P$1500,0)),"")</f>
        <v/>
      </c>
    </row>
    <row r="620" spans="1:17" ht="15" customHeight="1" x14ac:dyDescent="0.25">
      <c r="A620" s="77"/>
      <c r="B620" s="174" t="str">
        <f t="shared" si="27"/>
        <v/>
      </c>
      <c r="C620" s="79"/>
      <c r="D620" s="80"/>
      <c r="E620" s="79"/>
      <c r="F620" s="81"/>
      <c r="G620" s="77"/>
      <c r="H620" s="174" t="str">
        <f>IF($B620="","",IF(N($I620)&gt;=100,"Completed",IF(COUNTIF('Work report'!$V$2:$V$1500,$B620)=0,"Not started",IF(OR(LEFT(UPPER(TRIM($K620)),8)="BLOCKED:",LEFT(UPPER(TRIM($K620)),8)="WAITING:"),"Blocked",IF(N($I620)&gt;0,"In progress","Not started")))))</f>
        <v/>
      </c>
      <c r="I620" s="175" t="str">
        <f t="array" ref="I620">IF($B620="","",IFERROR(LOOKUP(2,1/('Work report'!$V$2:$V$1500=$B620),'Work report'!$J$2:$J$1500)*100,0))</f>
        <v/>
      </c>
      <c r="J620" s="176" t="str">
        <f t="array" ref="J620">IF($B620="","",IFERROR(LOOKUP(2,1/('Work report'!$V$2:$V$1500=$B620),'Work report'!$A$2:$A$1500),""))</f>
        <v/>
      </c>
      <c r="K620" s="177" t="str">
        <f t="array" ref="K620">IF($B620="","",IFERROR(LOOKUP(2,1/('Work report'!$V$2:$V$1500=$B620),'Work report'!$P$2:$P$1500),""))</f>
        <v/>
      </c>
      <c r="L620" s="178" t="str">
        <f>IF($B620="","",SUMIFS('Work report'!$G$2:$G$1500,'Work report'!$V$2:$V$1500,$B620))</f>
        <v/>
      </c>
      <c r="M620" s="176" t="str">
        <f t="shared" si="28"/>
        <v/>
      </c>
      <c r="N620" s="174" t="str">
        <f t="shared" ca="1" si="29"/>
        <v/>
      </c>
      <c r="O620" s="78">
        <v>619</v>
      </c>
      <c r="P620" s="78" t="str">
        <f>IF(AND($B620&lt;&gt;"",$H620&lt;&gt;"Completed",$H620&lt;&gt;"Cancelled"),COUNTIFS($B$2:$B620,"&lt;&gt;",$H$2:$H620,"&lt;&gt;Completed",$H$2:$H620,"&lt;&gt;Cancelled"),"")</f>
        <v/>
      </c>
      <c r="Q620" s="78" t="str">
        <f>IFERROR(INDEX($B$2:$B$1500,MATCH(ROWS($Q$2:Q620),$P$2:$P$1500,0)),"")</f>
        <v/>
      </c>
    </row>
    <row r="621" spans="1:17" ht="15" customHeight="1" x14ac:dyDescent="0.25">
      <c r="A621" s="77"/>
      <c r="B621" s="174" t="str">
        <f t="shared" si="27"/>
        <v/>
      </c>
      <c r="C621" s="79"/>
      <c r="D621" s="80"/>
      <c r="E621" s="79"/>
      <c r="F621" s="81"/>
      <c r="G621" s="77"/>
      <c r="H621" s="174" t="str">
        <f>IF($B621="","",IF(N($I621)&gt;=100,"Completed",IF(COUNTIF('Work report'!$V$2:$V$1500,$B621)=0,"Not started",IF(OR(LEFT(UPPER(TRIM($K621)),8)="BLOCKED:",LEFT(UPPER(TRIM($K621)),8)="WAITING:"),"Blocked",IF(N($I621)&gt;0,"In progress","Not started")))))</f>
        <v/>
      </c>
      <c r="I621" s="175" t="str">
        <f t="array" ref="I621">IF($B621="","",IFERROR(LOOKUP(2,1/('Work report'!$V$2:$V$1500=$B621),'Work report'!$J$2:$J$1500)*100,0))</f>
        <v/>
      </c>
      <c r="J621" s="176" t="str">
        <f t="array" ref="J621">IF($B621="","",IFERROR(LOOKUP(2,1/('Work report'!$V$2:$V$1500=$B621),'Work report'!$A$2:$A$1500),""))</f>
        <v/>
      </c>
      <c r="K621" s="177" t="str">
        <f t="array" ref="K621">IF($B621="","",IFERROR(LOOKUP(2,1/('Work report'!$V$2:$V$1500=$B621),'Work report'!$P$2:$P$1500),""))</f>
        <v/>
      </c>
      <c r="L621" s="178" t="str">
        <f>IF($B621="","",SUMIFS('Work report'!$G$2:$G$1500,'Work report'!$V$2:$V$1500,$B621))</f>
        <v/>
      </c>
      <c r="M621" s="176" t="str">
        <f t="shared" si="28"/>
        <v/>
      </c>
      <c r="N621" s="174" t="str">
        <f t="shared" ca="1" si="29"/>
        <v/>
      </c>
      <c r="O621" s="78">
        <v>620</v>
      </c>
      <c r="P621" s="78" t="str">
        <f>IF(AND($B621&lt;&gt;"",$H621&lt;&gt;"Completed",$H621&lt;&gt;"Cancelled"),COUNTIFS($B$2:$B621,"&lt;&gt;",$H$2:$H621,"&lt;&gt;Completed",$H$2:$H621,"&lt;&gt;Cancelled"),"")</f>
        <v/>
      </c>
      <c r="Q621" s="78" t="str">
        <f>IFERROR(INDEX($B$2:$B$1500,MATCH(ROWS($Q$2:Q621),$P$2:$P$1500,0)),"")</f>
        <v/>
      </c>
    </row>
    <row r="622" spans="1:17" ht="15" customHeight="1" x14ac:dyDescent="0.25">
      <c r="A622" s="77"/>
      <c r="B622" s="174" t="str">
        <f t="shared" si="27"/>
        <v/>
      </c>
      <c r="C622" s="79"/>
      <c r="D622" s="80"/>
      <c r="E622" s="79"/>
      <c r="F622" s="81"/>
      <c r="G622" s="77"/>
      <c r="H622" s="174" t="str">
        <f>IF($B622="","",IF(N($I622)&gt;=100,"Completed",IF(COUNTIF('Work report'!$V$2:$V$1500,$B622)=0,"Not started",IF(OR(LEFT(UPPER(TRIM($K622)),8)="BLOCKED:",LEFT(UPPER(TRIM($K622)),8)="WAITING:"),"Blocked",IF(N($I622)&gt;0,"In progress","Not started")))))</f>
        <v/>
      </c>
      <c r="I622" s="175" t="str">
        <f t="array" ref="I622">IF($B622="","",IFERROR(LOOKUP(2,1/('Work report'!$V$2:$V$1500=$B622),'Work report'!$J$2:$J$1500)*100,0))</f>
        <v/>
      </c>
      <c r="J622" s="176" t="str">
        <f t="array" ref="J622">IF($B622="","",IFERROR(LOOKUP(2,1/('Work report'!$V$2:$V$1500=$B622),'Work report'!$A$2:$A$1500),""))</f>
        <v/>
      </c>
      <c r="K622" s="177" t="str">
        <f t="array" ref="K622">IF($B622="","",IFERROR(LOOKUP(2,1/('Work report'!$V$2:$V$1500=$B622),'Work report'!$P$2:$P$1500),""))</f>
        <v/>
      </c>
      <c r="L622" s="178" t="str">
        <f>IF($B622="","",SUMIFS('Work report'!$G$2:$G$1500,'Work report'!$V$2:$V$1500,$B622))</f>
        <v/>
      </c>
      <c r="M622" s="176" t="str">
        <f t="shared" si="28"/>
        <v/>
      </c>
      <c r="N622" s="174" t="str">
        <f t="shared" ca="1" si="29"/>
        <v/>
      </c>
      <c r="O622" s="78">
        <v>621</v>
      </c>
      <c r="P622" s="78" t="str">
        <f>IF(AND($B622&lt;&gt;"",$H622&lt;&gt;"Completed",$H622&lt;&gt;"Cancelled"),COUNTIFS($B$2:$B622,"&lt;&gt;",$H$2:$H622,"&lt;&gt;Completed",$H$2:$H622,"&lt;&gt;Cancelled"),"")</f>
        <v/>
      </c>
      <c r="Q622" s="78" t="str">
        <f>IFERROR(INDEX($B$2:$B$1500,MATCH(ROWS($Q$2:Q622),$P$2:$P$1500,0)),"")</f>
        <v/>
      </c>
    </row>
    <row r="623" spans="1:17" ht="15" customHeight="1" x14ac:dyDescent="0.25">
      <c r="A623" s="77"/>
      <c r="B623" s="174" t="str">
        <f t="shared" si="27"/>
        <v/>
      </c>
      <c r="C623" s="79"/>
      <c r="D623" s="80"/>
      <c r="E623" s="79"/>
      <c r="F623" s="81"/>
      <c r="G623" s="77"/>
      <c r="H623" s="174" t="str">
        <f>IF($B623="","",IF(N($I623)&gt;=100,"Completed",IF(COUNTIF('Work report'!$V$2:$V$1500,$B623)=0,"Not started",IF(OR(LEFT(UPPER(TRIM($K623)),8)="BLOCKED:",LEFT(UPPER(TRIM($K623)),8)="WAITING:"),"Blocked",IF(N($I623)&gt;0,"In progress","Not started")))))</f>
        <v/>
      </c>
      <c r="I623" s="175" t="str">
        <f t="array" ref="I623">IF($B623="","",IFERROR(LOOKUP(2,1/('Work report'!$V$2:$V$1500=$B623),'Work report'!$J$2:$J$1500)*100,0))</f>
        <v/>
      </c>
      <c r="J623" s="176" t="str">
        <f t="array" ref="J623">IF($B623="","",IFERROR(LOOKUP(2,1/('Work report'!$V$2:$V$1500=$B623),'Work report'!$A$2:$A$1500),""))</f>
        <v/>
      </c>
      <c r="K623" s="177" t="str">
        <f t="array" ref="K623">IF($B623="","",IFERROR(LOOKUP(2,1/('Work report'!$V$2:$V$1500=$B623),'Work report'!$P$2:$P$1500),""))</f>
        <v/>
      </c>
      <c r="L623" s="178" t="str">
        <f>IF($B623="","",SUMIFS('Work report'!$G$2:$G$1500,'Work report'!$V$2:$V$1500,$B623))</f>
        <v/>
      </c>
      <c r="M623" s="176" t="str">
        <f t="shared" si="28"/>
        <v/>
      </c>
      <c r="N623" s="174" t="str">
        <f t="shared" ca="1" si="29"/>
        <v/>
      </c>
      <c r="O623" s="78">
        <v>622</v>
      </c>
      <c r="P623" s="78" t="str">
        <f>IF(AND($B623&lt;&gt;"",$H623&lt;&gt;"Completed",$H623&lt;&gt;"Cancelled"),COUNTIFS($B$2:$B623,"&lt;&gt;",$H$2:$H623,"&lt;&gt;Completed",$H$2:$H623,"&lt;&gt;Cancelled"),"")</f>
        <v/>
      </c>
      <c r="Q623" s="78" t="str">
        <f>IFERROR(INDEX($B$2:$B$1500,MATCH(ROWS($Q$2:Q623),$P$2:$P$1500,0)),"")</f>
        <v/>
      </c>
    </row>
    <row r="624" spans="1:17" ht="15" customHeight="1" x14ac:dyDescent="0.25">
      <c r="A624" s="77"/>
      <c r="B624" s="174" t="str">
        <f t="shared" si="27"/>
        <v/>
      </c>
      <c r="C624" s="79"/>
      <c r="D624" s="80"/>
      <c r="E624" s="79"/>
      <c r="F624" s="81"/>
      <c r="G624" s="77"/>
      <c r="H624" s="174" t="str">
        <f>IF($B624="","",IF(N($I624)&gt;=100,"Completed",IF(COUNTIF('Work report'!$V$2:$V$1500,$B624)=0,"Not started",IF(OR(LEFT(UPPER(TRIM($K624)),8)="BLOCKED:",LEFT(UPPER(TRIM($K624)),8)="WAITING:"),"Blocked",IF(N($I624)&gt;0,"In progress","Not started")))))</f>
        <v/>
      </c>
      <c r="I624" s="175" t="str">
        <f t="array" ref="I624">IF($B624="","",IFERROR(LOOKUP(2,1/('Work report'!$V$2:$V$1500=$B624),'Work report'!$J$2:$J$1500)*100,0))</f>
        <v/>
      </c>
      <c r="J624" s="176" t="str">
        <f t="array" ref="J624">IF($B624="","",IFERROR(LOOKUP(2,1/('Work report'!$V$2:$V$1500=$B624),'Work report'!$A$2:$A$1500),""))</f>
        <v/>
      </c>
      <c r="K624" s="177" t="str">
        <f t="array" ref="K624">IF($B624="","",IFERROR(LOOKUP(2,1/('Work report'!$V$2:$V$1500=$B624),'Work report'!$P$2:$P$1500),""))</f>
        <v/>
      </c>
      <c r="L624" s="178" t="str">
        <f>IF($B624="","",SUMIFS('Work report'!$G$2:$G$1500,'Work report'!$V$2:$V$1500,$B624))</f>
        <v/>
      </c>
      <c r="M624" s="176" t="str">
        <f t="shared" si="28"/>
        <v/>
      </c>
      <c r="N624" s="174" t="str">
        <f t="shared" ca="1" si="29"/>
        <v/>
      </c>
      <c r="O624" s="78">
        <v>623</v>
      </c>
      <c r="P624" s="78" t="str">
        <f>IF(AND($B624&lt;&gt;"",$H624&lt;&gt;"Completed",$H624&lt;&gt;"Cancelled"),COUNTIFS($B$2:$B624,"&lt;&gt;",$H$2:$H624,"&lt;&gt;Completed",$H$2:$H624,"&lt;&gt;Cancelled"),"")</f>
        <v/>
      </c>
      <c r="Q624" s="78" t="str">
        <f>IFERROR(INDEX($B$2:$B$1500,MATCH(ROWS($Q$2:Q624),$P$2:$P$1500,0)),"")</f>
        <v/>
      </c>
    </row>
    <row r="625" spans="1:17" ht="15" customHeight="1" x14ac:dyDescent="0.25">
      <c r="A625" s="77"/>
      <c r="B625" s="174" t="str">
        <f t="shared" si="27"/>
        <v/>
      </c>
      <c r="C625" s="79"/>
      <c r="D625" s="80"/>
      <c r="E625" s="79"/>
      <c r="F625" s="81"/>
      <c r="G625" s="77"/>
      <c r="H625" s="174" t="str">
        <f>IF($B625="","",IF(N($I625)&gt;=100,"Completed",IF(COUNTIF('Work report'!$V$2:$V$1500,$B625)=0,"Not started",IF(OR(LEFT(UPPER(TRIM($K625)),8)="BLOCKED:",LEFT(UPPER(TRIM($K625)),8)="WAITING:"),"Blocked",IF(N($I625)&gt;0,"In progress","Not started")))))</f>
        <v/>
      </c>
      <c r="I625" s="175" t="str">
        <f t="array" ref="I625">IF($B625="","",IFERROR(LOOKUP(2,1/('Work report'!$V$2:$V$1500=$B625),'Work report'!$J$2:$J$1500)*100,0))</f>
        <v/>
      </c>
      <c r="J625" s="176" t="str">
        <f t="array" ref="J625">IF($B625="","",IFERROR(LOOKUP(2,1/('Work report'!$V$2:$V$1500=$B625),'Work report'!$A$2:$A$1500),""))</f>
        <v/>
      </c>
      <c r="K625" s="177" t="str">
        <f t="array" ref="K625">IF($B625="","",IFERROR(LOOKUP(2,1/('Work report'!$V$2:$V$1500=$B625),'Work report'!$P$2:$P$1500),""))</f>
        <v/>
      </c>
      <c r="L625" s="178" t="str">
        <f>IF($B625="","",SUMIFS('Work report'!$G$2:$G$1500,'Work report'!$V$2:$V$1500,$B625))</f>
        <v/>
      </c>
      <c r="M625" s="176" t="str">
        <f t="shared" si="28"/>
        <v/>
      </c>
      <c r="N625" s="174" t="str">
        <f t="shared" ca="1" si="29"/>
        <v/>
      </c>
      <c r="O625" s="78">
        <v>624</v>
      </c>
      <c r="P625" s="78" t="str">
        <f>IF(AND($B625&lt;&gt;"",$H625&lt;&gt;"Completed",$H625&lt;&gt;"Cancelled"),COUNTIFS($B$2:$B625,"&lt;&gt;",$H$2:$H625,"&lt;&gt;Completed",$H$2:$H625,"&lt;&gt;Cancelled"),"")</f>
        <v/>
      </c>
      <c r="Q625" s="78" t="str">
        <f>IFERROR(INDEX($B$2:$B$1500,MATCH(ROWS($Q$2:Q625),$P$2:$P$1500,0)),"")</f>
        <v/>
      </c>
    </row>
    <row r="626" spans="1:17" ht="15" customHeight="1" x14ac:dyDescent="0.25">
      <c r="A626" s="77"/>
      <c r="B626" s="174" t="str">
        <f t="shared" si="27"/>
        <v/>
      </c>
      <c r="C626" s="79"/>
      <c r="D626" s="80"/>
      <c r="E626" s="79"/>
      <c r="F626" s="81"/>
      <c r="G626" s="77"/>
      <c r="H626" s="174" t="str">
        <f>IF($B626="","",IF(N($I626)&gt;=100,"Completed",IF(COUNTIF('Work report'!$V$2:$V$1500,$B626)=0,"Not started",IF(OR(LEFT(UPPER(TRIM($K626)),8)="BLOCKED:",LEFT(UPPER(TRIM($K626)),8)="WAITING:"),"Blocked",IF(N($I626)&gt;0,"In progress","Not started")))))</f>
        <v/>
      </c>
      <c r="I626" s="175" t="str">
        <f t="array" ref="I626">IF($B626="","",IFERROR(LOOKUP(2,1/('Work report'!$V$2:$V$1500=$B626),'Work report'!$J$2:$J$1500)*100,0))</f>
        <v/>
      </c>
      <c r="J626" s="176" t="str">
        <f t="array" ref="J626">IF($B626="","",IFERROR(LOOKUP(2,1/('Work report'!$V$2:$V$1500=$B626),'Work report'!$A$2:$A$1500),""))</f>
        <v/>
      </c>
      <c r="K626" s="177" t="str">
        <f t="array" ref="K626">IF($B626="","",IFERROR(LOOKUP(2,1/('Work report'!$V$2:$V$1500=$B626),'Work report'!$P$2:$P$1500),""))</f>
        <v/>
      </c>
      <c r="L626" s="178" t="str">
        <f>IF($B626="","",SUMIFS('Work report'!$G$2:$G$1500,'Work report'!$V$2:$V$1500,$B626))</f>
        <v/>
      </c>
      <c r="M626" s="176" t="str">
        <f t="shared" si="28"/>
        <v/>
      </c>
      <c r="N626" s="174" t="str">
        <f t="shared" ca="1" si="29"/>
        <v/>
      </c>
      <c r="O626" s="78">
        <v>625</v>
      </c>
      <c r="P626" s="78" t="str">
        <f>IF(AND($B626&lt;&gt;"",$H626&lt;&gt;"Completed",$H626&lt;&gt;"Cancelled"),COUNTIFS($B$2:$B626,"&lt;&gt;",$H$2:$H626,"&lt;&gt;Completed",$H$2:$H626,"&lt;&gt;Cancelled"),"")</f>
        <v/>
      </c>
      <c r="Q626" s="78" t="str">
        <f>IFERROR(INDEX($B$2:$B$1500,MATCH(ROWS($Q$2:Q626),$P$2:$P$1500,0)),"")</f>
        <v/>
      </c>
    </row>
    <row r="627" spans="1:17" ht="15" customHeight="1" x14ac:dyDescent="0.25">
      <c r="A627" s="77"/>
      <c r="B627" s="174" t="str">
        <f t="shared" si="27"/>
        <v/>
      </c>
      <c r="C627" s="79"/>
      <c r="D627" s="80"/>
      <c r="E627" s="79"/>
      <c r="F627" s="81"/>
      <c r="G627" s="77"/>
      <c r="H627" s="174" t="str">
        <f>IF($B627="","",IF(N($I627)&gt;=100,"Completed",IF(COUNTIF('Work report'!$V$2:$V$1500,$B627)=0,"Not started",IF(OR(LEFT(UPPER(TRIM($K627)),8)="BLOCKED:",LEFT(UPPER(TRIM($K627)),8)="WAITING:"),"Blocked",IF(N($I627)&gt;0,"In progress","Not started")))))</f>
        <v/>
      </c>
      <c r="I627" s="175" t="str">
        <f t="array" ref="I627">IF($B627="","",IFERROR(LOOKUP(2,1/('Work report'!$V$2:$V$1500=$B627),'Work report'!$J$2:$J$1500)*100,0))</f>
        <v/>
      </c>
      <c r="J627" s="176" t="str">
        <f t="array" ref="J627">IF($B627="","",IFERROR(LOOKUP(2,1/('Work report'!$V$2:$V$1500=$B627),'Work report'!$A$2:$A$1500),""))</f>
        <v/>
      </c>
      <c r="K627" s="177" t="str">
        <f t="array" ref="K627">IF($B627="","",IFERROR(LOOKUP(2,1/('Work report'!$V$2:$V$1500=$B627),'Work report'!$P$2:$P$1500),""))</f>
        <v/>
      </c>
      <c r="L627" s="178" t="str">
        <f>IF($B627="","",SUMIFS('Work report'!$G$2:$G$1500,'Work report'!$V$2:$V$1500,$B627))</f>
        <v/>
      </c>
      <c r="M627" s="176" t="str">
        <f t="shared" si="28"/>
        <v/>
      </c>
      <c r="N627" s="174" t="str">
        <f t="shared" ca="1" si="29"/>
        <v/>
      </c>
      <c r="O627" s="78">
        <v>626</v>
      </c>
      <c r="P627" s="78" t="str">
        <f>IF(AND($B627&lt;&gt;"",$H627&lt;&gt;"Completed",$H627&lt;&gt;"Cancelled"),COUNTIFS($B$2:$B627,"&lt;&gt;",$H$2:$H627,"&lt;&gt;Completed",$H$2:$H627,"&lt;&gt;Cancelled"),"")</f>
        <v/>
      </c>
      <c r="Q627" s="78" t="str">
        <f>IFERROR(INDEX($B$2:$B$1500,MATCH(ROWS($Q$2:Q627),$P$2:$P$1500,0)),"")</f>
        <v/>
      </c>
    </row>
    <row r="628" spans="1:17" ht="15" customHeight="1" x14ac:dyDescent="0.25">
      <c r="A628" s="77"/>
      <c r="B628" s="174" t="str">
        <f t="shared" si="27"/>
        <v/>
      </c>
      <c r="C628" s="79"/>
      <c r="D628" s="80"/>
      <c r="E628" s="79"/>
      <c r="F628" s="81"/>
      <c r="G628" s="77"/>
      <c r="H628" s="174" t="str">
        <f>IF($B628="","",IF(N($I628)&gt;=100,"Completed",IF(COUNTIF('Work report'!$V$2:$V$1500,$B628)=0,"Not started",IF(OR(LEFT(UPPER(TRIM($K628)),8)="BLOCKED:",LEFT(UPPER(TRIM($K628)),8)="WAITING:"),"Blocked",IF(N($I628)&gt;0,"In progress","Not started")))))</f>
        <v/>
      </c>
      <c r="I628" s="175" t="str">
        <f t="array" ref="I628">IF($B628="","",IFERROR(LOOKUP(2,1/('Work report'!$V$2:$V$1500=$B628),'Work report'!$J$2:$J$1500)*100,0))</f>
        <v/>
      </c>
      <c r="J628" s="176" t="str">
        <f t="array" ref="J628">IF($B628="","",IFERROR(LOOKUP(2,1/('Work report'!$V$2:$V$1500=$B628),'Work report'!$A$2:$A$1500),""))</f>
        <v/>
      </c>
      <c r="K628" s="177" t="str">
        <f t="array" ref="K628">IF($B628="","",IFERROR(LOOKUP(2,1/('Work report'!$V$2:$V$1500=$B628),'Work report'!$P$2:$P$1500),""))</f>
        <v/>
      </c>
      <c r="L628" s="178" t="str">
        <f>IF($B628="","",SUMIFS('Work report'!$G$2:$G$1500,'Work report'!$V$2:$V$1500,$B628))</f>
        <v/>
      </c>
      <c r="M628" s="176" t="str">
        <f t="shared" si="28"/>
        <v/>
      </c>
      <c r="N628" s="174" t="str">
        <f t="shared" ca="1" si="29"/>
        <v/>
      </c>
      <c r="O628" s="78">
        <v>627</v>
      </c>
      <c r="P628" s="78" t="str">
        <f>IF(AND($B628&lt;&gt;"",$H628&lt;&gt;"Completed",$H628&lt;&gt;"Cancelled"),COUNTIFS($B$2:$B628,"&lt;&gt;",$H$2:$H628,"&lt;&gt;Completed",$H$2:$H628,"&lt;&gt;Cancelled"),"")</f>
        <v/>
      </c>
      <c r="Q628" s="78" t="str">
        <f>IFERROR(INDEX($B$2:$B$1500,MATCH(ROWS($Q$2:Q628),$P$2:$P$1500,0)),"")</f>
        <v/>
      </c>
    </row>
    <row r="629" spans="1:17" ht="15" customHeight="1" x14ac:dyDescent="0.25">
      <c r="A629" s="77"/>
      <c r="B629" s="174" t="str">
        <f t="shared" si="27"/>
        <v/>
      </c>
      <c r="C629" s="79"/>
      <c r="D629" s="80"/>
      <c r="E629" s="79"/>
      <c r="F629" s="81"/>
      <c r="G629" s="77"/>
      <c r="H629" s="174" t="str">
        <f>IF($B629="","",IF(N($I629)&gt;=100,"Completed",IF(COUNTIF('Work report'!$V$2:$V$1500,$B629)=0,"Not started",IF(OR(LEFT(UPPER(TRIM($K629)),8)="BLOCKED:",LEFT(UPPER(TRIM($K629)),8)="WAITING:"),"Blocked",IF(N($I629)&gt;0,"In progress","Not started")))))</f>
        <v/>
      </c>
      <c r="I629" s="175" t="str">
        <f t="array" ref="I629">IF($B629="","",IFERROR(LOOKUP(2,1/('Work report'!$V$2:$V$1500=$B629),'Work report'!$J$2:$J$1500)*100,0))</f>
        <v/>
      </c>
      <c r="J629" s="176" t="str">
        <f t="array" ref="J629">IF($B629="","",IFERROR(LOOKUP(2,1/('Work report'!$V$2:$V$1500=$B629),'Work report'!$A$2:$A$1500),""))</f>
        <v/>
      </c>
      <c r="K629" s="177" t="str">
        <f t="array" ref="K629">IF($B629="","",IFERROR(LOOKUP(2,1/('Work report'!$V$2:$V$1500=$B629),'Work report'!$P$2:$P$1500),""))</f>
        <v/>
      </c>
      <c r="L629" s="178" t="str">
        <f>IF($B629="","",SUMIFS('Work report'!$G$2:$G$1500,'Work report'!$V$2:$V$1500,$B629))</f>
        <v/>
      </c>
      <c r="M629" s="176" t="str">
        <f t="shared" si="28"/>
        <v/>
      </c>
      <c r="N629" s="174" t="str">
        <f t="shared" ca="1" si="29"/>
        <v/>
      </c>
      <c r="O629" s="78">
        <v>628</v>
      </c>
      <c r="P629" s="78" t="str">
        <f>IF(AND($B629&lt;&gt;"",$H629&lt;&gt;"Completed",$H629&lt;&gt;"Cancelled"),COUNTIFS($B$2:$B629,"&lt;&gt;",$H$2:$H629,"&lt;&gt;Completed",$H$2:$H629,"&lt;&gt;Cancelled"),"")</f>
        <v/>
      </c>
      <c r="Q629" s="78" t="str">
        <f>IFERROR(INDEX($B$2:$B$1500,MATCH(ROWS($Q$2:Q629),$P$2:$P$1500,0)),"")</f>
        <v/>
      </c>
    </row>
    <row r="630" spans="1:17" ht="15" customHeight="1" x14ac:dyDescent="0.25">
      <c r="A630" s="77"/>
      <c r="B630" s="174" t="str">
        <f t="shared" si="27"/>
        <v/>
      </c>
      <c r="C630" s="79"/>
      <c r="D630" s="80"/>
      <c r="E630" s="79"/>
      <c r="F630" s="81"/>
      <c r="G630" s="77"/>
      <c r="H630" s="174" t="str">
        <f>IF($B630="","",IF(N($I630)&gt;=100,"Completed",IF(COUNTIF('Work report'!$V$2:$V$1500,$B630)=0,"Not started",IF(OR(LEFT(UPPER(TRIM($K630)),8)="BLOCKED:",LEFT(UPPER(TRIM($K630)),8)="WAITING:"),"Blocked",IF(N($I630)&gt;0,"In progress","Not started")))))</f>
        <v/>
      </c>
      <c r="I630" s="175" t="str">
        <f t="array" ref="I630">IF($B630="","",IFERROR(LOOKUP(2,1/('Work report'!$V$2:$V$1500=$B630),'Work report'!$J$2:$J$1500)*100,0))</f>
        <v/>
      </c>
      <c r="J630" s="176" t="str">
        <f t="array" ref="J630">IF($B630="","",IFERROR(LOOKUP(2,1/('Work report'!$V$2:$V$1500=$B630),'Work report'!$A$2:$A$1500),""))</f>
        <v/>
      </c>
      <c r="K630" s="177" t="str">
        <f t="array" ref="K630">IF($B630="","",IFERROR(LOOKUP(2,1/('Work report'!$V$2:$V$1500=$B630),'Work report'!$P$2:$P$1500),""))</f>
        <v/>
      </c>
      <c r="L630" s="178" t="str">
        <f>IF($B630="","",SUMIFS('Work report'!$G$2:$G$1500,'Work report'!$V$2:$V$1500,$B630))</f>
        <v/>
      </c>
      <c r="M630" s="176" t="str">
        <f t="shared" si="28"/>
        <v/>
      </c>
      <c r="N630" s="174" t="str">
        <f t="shared" ca="1" si="29"/>
        <v/>
      </c>
      <c r="O630" s="78">
        <v>629</v>
      </c>
      <c r="P630" s="78" t="str">
        <f>IF(AND($B630&lt;&gt;"",$H630&lt;&gt;"Completed",$H630&lt;&gt;"Cancelled"),COUNTIFS($B$2:$B630,"&lt;&gt;",$H$2:$H630,"&lt;&gt;Completed",$H$2:$H630,"&lt;&gt;Cancelled"),"")</f>
        <v/>
      </c>
      <c r="Q630" s="78" t="str">
        <f>IFERROR(INDEX($B$2:$B$1500,MATCH(ROWS($Q$2:Q630),$P$2:$P$1500,0)),"")</f>
        <v/>
      </c>
    </row>
    <row r="631" spans="1:17" ht="15" customHeight="1" x14ac:dyDescent="0.25">
      <c r="A631" s="77"/>
      <c r="B631" s="174" t="str">
        <f t="shared" si="27"/>
        <v/>
      </c>
      <c r="C631" s="79"/>
      <c r="D631" s="80"/>
      <c r="E631" s="79"/>
      <c r="F631" s="81"/>
      <c r="G631" s="77"/>
      <c r="H631" s="174" t="str">
        <f>IF($B631="","",IF(N($I631)&gt;=100,"Completed",IF(COUNTIF('Work report'!$V$2:$V$1500,$B631)=0,"Not started",IF(OR(LEFT(UPPER(TRIM($K631)),8)="BLOCKED:",LEFT(UPPER(TRIM($K631)),8)="WAITING:"),"Blocked",IF(N($I631)&gt;0,"In progress","Not started")))))</f>
        <v/>
      </c>
      <c r="I631" s="175" t="str">
        <f t="array" ref="I631">IF($B631="","",IFERROR(LOOKUP(2,1/('Work report'!$V$2:$V$1500=$B631),'Work report'!$J$2:$J$1500)*100,0))</f>
        <v/>
      </c>
      <c r="J631" s="176" t="str">
        <f t="array" ref="J631">IF($B631="","",IFERROR(LOOKUP(2,1/('Work report'!$V$2:$V$1500=$B631),'Work report'!$A$2:$A$1500),""))</f>
        <v/>
      </c>
      <c r="K631" s="177" t="str">
        <f t="array" ref="K631">IF($B631="","",IFERROR(LOOKUP(2,1/('Work report'!$V$2:$V$1500=$B631),'Work report'!$P$2:$P$1500),""))</f>
        <v/>
      </c>
      <c r="L631" s="178" t="str">
        <f>IF($B631="","",SUMIFS('Work report'!$G$2:$G$1500,'Work report'!$V$2:$V$1500,$B631))</f>
        <v/>
      </c>
      <c r="M631" s="176" t="str">
        <f t="shared" si="28"/>
        <v/>
      </c>
      <c r="N631" s="174" t="str">
        <f t="shared" ca="1" si="29"/>
        <v/>
      </c>
      <c r="O631" s="78">
        <v>630</v>
      </c>
      <c r="P631" s="78" t="str">
        <f>IF(AND($B631&lt;&gt;"",$H631&lt;&gt;"Completed",$H631&lt;&gt;"Cancelled"),COUNTIFS($B$2:$B631,"&lt;&gt;",$H$2:$H631,"&lt;&gt;Completed",$H$2:$H631,"&lt;&gt;Cancelled"),"")</f>
        <v/>
      </c>
      <c r="Q631" s="78" t="str">
        <f>IFERROR(INDEX($B$2:$B$1500,MATCH(ROWS($Q$2:Q631),$P$2:$P$1500,0)),"")</f>
        <v/>
      </c>
    </row>
    <row r="632" spans="1:17" ht="15" customHeight="1" x14ac:dyDescent="0.25">
      <c r="A632" s="77"/>
      <c r="B632" s="174" t="str">
        <f t="shared" si="27"/>
        <v/>
      </c>
      <c r="C632" s="79"/>
      <c r="D632" s="80"/>
      <c r="E632" s="79"/>
      <c r="F632" s="81"/>
      <c r="G632" s="77"/>
      <c r="H632" s="174" t="str">
        <f>IF($B632="","",IF(N($I632)&gt;=100,"Completed",IF(COUNTIF('Work report'!$V$2:$V$1500,$B632)=0,"Not started",IF(OR(LEFT(UPPER(TRIM($K632)),8)="BLOCKED:",LEFT(UPPER(TRIM($K632)),8)="WAITING:"),"Blocked",IF(N($I632)&gt;0,"In progress","Not started")))))</f>
        <v/>
      </c>
      <c r="I632" s="175" t="str">
        <f t="array" ref="I632">IF($B632="","",IFERROR(LOOKUP(2,1/('Work report'!$V$2:$V$1500=$B632),'Work report'!$J$2:$J$1500)*100,0))</f>
        <v/>
      </c>
      <c r="J632" s="176" t="str">
        <f t="array" ref="J632">IF($B632="","",IFERROR(LOOKUP(2,1/('Work report'!$V$2:$V$1500=$B632),'Work report'!$A$2:$A$1500),""))</f>
        <v/>
      </c>
      <c r="K632" s="177" t="str">
        <f t="array" ref="K632">IF($B632="","",IFERROR(LOOKUP(2,1/('Work report'!$V$2:$V$1500=$B632),'Work report'!$P$2:$P$1500),""))</f>
        <v/>
      </c>
      <c r="L632" s="178" t="str">
        <f>IF($B632="","",SUMIFS('Work report'!$G$2:$G$1500,'Work report'!$V$2:$V$1500,$B632))</f>
        <v/>
      </c>
      <c r="M632" s="176" t="str">
        <f t="shared" si="28"/>
        <v/>
      </c>
      <c r="N632" s="174" t="str">
        <f t="shared" ca="1" si="29"/>
        <v/>
      </c>
      <c r="O632" s="78">
        <v>631</v>
      </c>
      <c r="P632" s="78" t="str">
        <f>IF(AND($B632&lt;&gt;"",$H632&lt;&gt;"Completed",$H632&lt;&gt;"Cancelled"),COUNTIFS($B$2:$B632,"&lt;&gt;",$H$2:$H632,"&lt;&gt;Completed",$H$2:$H632,"&lt;&gt;Cancelled"),"")</f>
        <v/>
      </c>
      <c r="Q632" s="78" t="str">
        <f>IFERROR(INDEX($B$2:$B$1500,MATCH(ROWS($Q$2:Q632),$P$2:$P$1500,0)),"")</f>
        <v/>
      </c>
    </row>
    <row r="633" spans="1:17" ht="15" customHeight="1" x14ac:dyDescent="0.25">
      <c r="A633" s="77"/>
      <c r="B633" s="174" t="str">
        <f t="shared" si="27"/>
        <v/>
      </c>
      <c r="C633" s="79"/>
      <c r="D633" s="80"/>
      <c r="E633" s="79"/>
      <c r="F633" s="81"/>
      <c r="G633" s="77"/>
      <c r="H633" s="174" t="str">
        <f>IF($B633="","",IF(N($I633)&gt;=100,"Completed",IF(COUNTIF('Work report'!$V$2:$V$1500,$B633)=0,"Not started",IF(OR(LEFT(UPPER(TRIM($K633)),8)="BLOCKED:",LEFT(UPPER(TRIM($K633)),8)="WAITING:"),"Blocked",IF(N($I633)&gt;0,"In progress","Not started")))))</f>
        <v/>
      </c>
      <c r="I633" s="175" t="str">
        <f t="array" ref="I633">IF($B633="","",IFERROR(LOOKUP(2,1/('Work report'!$V$2:$V$1500=$B633),'Work report'!$J$2:$J$1500)*100,0))</f>
        <v/>
      </c>
      <c r="J633" s="176" t="str">
        <f t="array" ref="J633">IF($B633="","",IFERROR(LOOKUP(2,1/('Work report'!$V$2:$V$1500=$B633),'Work report'!$A$2:$A$1500),""))</f>
        <v/>
      </c>
      <c r="K633" s="177" t="str">
        <f t="array" ref="K633">IF($B633="","",IFERROR(LOOKUP(2,1/('Work report'!$V$2:$V$1500=$B633),'Work report'!$P$2:$P$1500),""))</f>
        <v/>
      </c>
      <c r="L633" s="178" t="str">
        <f>IF($B633="","",SUMIFS('Work report'!$G$2:$G$1500,'Work report'!$V$2:$V$1500,$B633))</f>
        <v/>
      </c>
      <c r="M633" s="176" t="str">
        <f t="shared" si="28"/>
        <v/>
      </c>
      <c r="N633" s="174" t="str">
        <f t="shared" ca="1" si="29"/>
        <v/>
      </c>
      <c r="O633" s="78">
        <v>632</v>
      </c>
      <c r="P633" s="78" t="str">
        <f>IF(AND($B633&lt;&gt;"",$H633&lt;&gt;"Completed",$H633&lt;&gt;"Cancelled"),COUNTIFS($B$2:$B633,"&lt;&gt;",$H$2:$H633,"&lt;&gt;Completed",$H$2:$H633,"&lt;&gt;Cancelled"),"")</f>
        <v/>
      </c>
      <c r="Q633" s="78" t="str">
        <f>IFERROR(INDEX($B$2:$B$1500,MATCH(ROWS($Q$2:Q633),$P$2:$P$1500,0)),"")</f>
        <v/>
      </c>
    </row>
    <row r="634" spans="1:17" ht="15" customHeight="1" x14ac:dyDescent="0.25">
      <c r="A634" s="77"/>
      <c r="B634" s="174" t="str">
        <f t="shared" si="27"/>
        <v/>
      </c>
      <c r="C634" s="79"/>
      <c r="D634" s="80"/>
      <c r="E634" s="79"/>
      <c r="F634" s="81"/>
      <c r="G634" s="77"/>
      <c r="H634" s="174" t="str">
        <f>IF($B634="","",IF(N($I634)&gt;=100,"Completed",IF(COUNTIF('Work report'!$V$2:$V$1500,$B634)=0,"Not started",IF(OR(LEFT(UPPER(TRIM($K634)),8)="BLOCKED:",LEFT(UPPER(TRIM($K634)),8)="WAITING:"),"Blocked",IF(N($I634)&gt;0,"In progress","Not started")))))</f>
        <v/>
      </c>
      <c r="I634" s="175" t="str">
        <f t="array" ref="I634">IF($B634="","",IFERROR(LOOKUP(2,1/('Work report'!$V$2:$V$1500=$B634),'Work report'!$J$2:$J$1500)*100,0))</f>
        <v/>
      </c>
      <c r="J634" s="176" t="str">
        <f t="array" ref="J634">IF($B634="","",IFERROR(LOOKUP(2,1/('Work report'!$V$2:$V$1500=$B634),'Work report'!$A$2:$A$1500),""))</f>
        <v/>
      </c>
      <c r="K634" s="177" t="str">
        <f t="array" ref="K634">IF($B634="","",IFERROR(LOOKUP(2,1/('Work report'!$V$2:$V$1500=$B634),'Work report'!$P$2:$P$1500),""))</f>
        <v/>
      </c>
      <c r="L634" s="178" t="str">
        <f>IF($B634="","",SUMIFS('Work report'!$G$2:$G$1500,'Work report'!$V$2:$V$1500,$B634))</f>
        <v/>
      </c>
      <c r="M634" s="176" t="str">
        <f t="shared" si="28"/>
        <v/>
      </c>
      <c r="N634" s="174" t="str">
        <f t="shared" ca="1" si="29"/>
        <v/>
      </c>
      <c r="O634" s="78">
        <v>633</v>
      </c>
      <c r="P634" s="78" t="str">
        <f>IF(AND($B634&lt;&gt;"",$H634&lt;&gt;"Completed",$H634&lt;&gt;"Cancelled"),COUNTIFS($B$2:$B634,"&lt;&gt;",$H$2:$H634,"&lt;&gt;Completed",$H$2:$H634,"&lt;&gt;Cancelled"),"")</f>
        <v/>
      </c>
      <c r="Q634" s="78" t="str">
        <f>IFERROR(INDEX($B$2:$B$1500,MATCH(ROWS($Q$2:Q634),$P$2:$P$1500,0)),"")</f>
        <v/>
      </c>
    </row>
    <row r="635" spans="1:17" ht="15" customHeight="1" x14ac:dyDescent="0.25">
      <c r="A635" s="77"/>
      <c r="B635" s="174" t="str">
        <f t="shared" si="27"/>
        <v/>
      </c>
      <c r="C635" s="79"/>
      <c r="D635" s="80"/>
      <c r="E635" s="79"/>
      <c r="F635" s="81"/>
      <c r="G635" s="77"/>
      <c r="H635" s="174" t="str">
        <f>IF($B635="","",IF(N($I635)&gt;=100,"Completed",IF(COUNTIF('Work report'!$V$2:$V$1500,$B635)=0,"Not started",IF(OR(LEFT(UPPER(TRIM($K635)),8)="BLOCKED:",LEFT(UPPER(TRIM($K635)),8)="WAITING:"),"Blocked",IF(N($I635)&gt;0,"In progress","Not started")))))</f>
        <v/>
      </c>
      <c r="I635" s="175" t="str">
        <f t="array" ref="I635">IF($B635="","",IFERROR(LOOKUP(2,1/('Work report'!$V$2:$V$1500=$B635),'Work report'!$J$2:$J$1500)*100,0))</f>
        <v/>
      </c>
      <c r="J635" s="176" t="str">
        <f t="array" ref="J635">IF($B635="","",IFERROR(LOOKUP(2,1/('Work report'!$V$2:$V$1500=$B635),'Work report'!$A$2:$A$1500),""))</f>
        <v/>
      </c>
      <c r="K635" s="177" t="str">
        <f t="array" ref="K635">IF($B635="","",IFERROR(LOOKUP(2,1/('Work report'!$V$2:$V$1500=$B635),'Work report'!$P$2:$P$1500),""))</f>
        <v/>
      </c>
      <c r="L635" s="178" t="str">
        <f>IF($B635="","",SUMIFS('Work report'!$G$2:$G$1500,'Work report'!$V$2:$V$1500,$B635))</f>
        <v/>
      </c>
      <c r="M635" s="176" t="str">
        <f t="shared" si="28"/>
        <v/>
      </c>
      <c r="N635" s="174" t="str">
        <f t="shared" ca="1" si="29"/>
        <v/>
      </c>
      <c r="O635" s="78">
        <v>634</v>
      </c>
      <c r="P635" s="78" t="str">
        <f>IF(AND($B635&lt;&gt;"",$H635&lt;&gt;"Completed",$H635&lt;&gt;"Cancelled"),COUNTIFS($B$2:$B635,"&lt;&gt;",$H$2:$H635,"&lt;&gt;Completed",$H$2:$H635,"&lt;&gt;Cancelled"),"")</f>
        <v/>
      </c>
      <c r="Q635" s="78" t="str">
        <f>IFERROR(INDEX($B$2:$B$1500,MATCH(ROWS($Q$2:Q635),$P$2:$P$1500,0)),"")</f>
        <v/>
      </c>
    </row>
    <row r="636" spans="1:17" ht="15" customHeight="1" x14ac:dyDescent="0.25">
      <c r="A636" s="77"/>
      <c r="B636" s="174" t="str">
        <f t="shared" si="27"/>
        <v/>
      </c>
      <c r="C636" s="79"/>
      <c r="D636" s="80"/>
      <c r="E636" s="79"/>
      <c r="F636" s="81"/>
      <c r="G636" s="77"/>
      <c r="H636" s="174" t="str">
        <f>IF($B636="","",IF(N($I636)&gt;=100,"Completed",IF(COUNTIF('Work report'!$V$2:$V$1500,$B636)=0,"Not started",IF(OR(LEFT(UPPER(TRIM($K636)),8)="BLOCKED:",LEFT(UPPER(TRIM($K636)),8)="WAITING:"),"Blocked",IF(N($I636)&gt;0,"In progress","Not started")))))</f>
        <v/>
      </c>
      <c r="I636" s="175" t="str">
        <f t="array" ref="I636">IF($B636="","",IFERROR(LOOKUP(2,1/('Work report'!$V$2:$V$1500=$B636),'Work report'!$J$2:$J$1500)*100,0))</f>
        <v/>
      </c>
      <c r="J636" s="176" t="str">
        <f t="array" ref="J636">IF($B636="","",IFERROR(LOOKUP(2,1/('Work report'!$V$2:$V$1500=$B636),'Work report'!$A$2:$A$1500),""))</f>
        <v/>
      </c>
      <c r="K636" s="177" t="str">
        <f t="array" ref="K636">IF($B636="","",IFERROR(LOOKUP(2,1/('Work report'!$V$2:$V$1500=$B636),'Work report'!$P$2:$P$1500),""))</f>
        <v/>
      </c>
      <c r="L636" s="178" t="str">
        <f>IF($B636="","",SUMIFS('Work report'!$G$2:$G$1500,'Work report'!$V$2:$V$1500,$B636))</f>
        <v/>
      </c>
      <c r="M636" s="176" t="str">
        <f t="shared" si="28"/>
        <v/>
      </c>
      <c r="N636" s="174" t="str">
        <f t="shared" ca="1" si="29"/>
        <v/>
      </c>
      <c r="O636" s="78">
        <v>635</v>
      </c>
      <c r="P636" s="78" t="str">
        <f>IF(AND($B636&lt;&gt;"",$H636&lt;&gt;"Completed",$H636&lt;&gt;"Cancelled"),COUNTIFS($B$2:$B636,"&lt;&gt;",$H$2:$H636,"&lt;&gt;Completed",$H$2:$H636,"&lt;&gt;Cancelled"),"")</f>
        <v/>
      </c>
      <c r="Q636" s="78" t="str">
        <f>IFERROR(INDEX($B$2:$B$1500,MATCH(ROWS($Q$2:Q636),$P$2:$P$1500,0)),"")</f>
        <v/>
      </c>
    </row>
    <row r="637" spans="1:17" ht="15" customHeight="1" x14ac:dyDescent="0.25">
      <c r="A637" s="77"/>
      <c r="B637" s="174" t="str">
        <f t="shared" si="27"/>
        <v/>
      </c>
      <c r="C637" s="79"/>
      <c r="D637" s="80"/>
      <c r="E637" s="79"/>
      <c r="F637" s="81"/>
      <c r="G637" s="77"/>
      <c r="H637" s="174" t="str">
        <f>IF($B637="","",IF(N($I637)&gt;=100,"Completed",IF(COUNTIF('Work report'!$V$2:$V$1500,$B637)=0,"Not started",IF(OR(LEFT(UPPER(TRIM($K637)),8)="BLOCKED:",LEFT(UPPER(TRIM($K637)),8)="WAITING:"),"Blocked",IF(N($I637)&gt;0,"In progress","Not started")))))</f>
        <v/>
      </c>
      <c r="I637" s="175" t="str">
        <f t="array" ref="I637">IF($B637="","",IFERROR(LOOKUP(2,1/('Work report'!$V$2:$V$1500=$B637),'Work report'!$J$2:$J$1500)*100,0))</f>
        <v/>
      </c>
      <c r="J637" s="176" t="str">
        <f t="array" ref="J637">IF($B637="","",IFERROR(LOOKUP(2,1/('Work report'!$V$2:$V$1500=$B637),'Work report'!$A$2:$A$1500),""))</f>
        <v/>
      </c>
      <c r="K637" s="177" t="str">
        <f t="array" ref="K637">IF($B637="","",IFERROR(LOOKUP(2,1/('Work report'!$V$2:$V$1500=$B637),'Work report'!$P$2:$P$1500),""))</f>
        <v/>
      </c>
      <c r="L637" s="178" t="str">
        <f>IF($B637="","",SUMIFS('Work report'!$G$2:$G$1500,'Work report'!$V$2:$V$1500,$B637))</f>
        <v/>
      </c>
      <c r="M637" s="176" t="str">
        <f t="shared" si="28"/>
        <v/>
      </c>
      <c r="N637" s="174" t="str">
        <f t="shared" ca="1" si="29"/>
        <v/>
      </c>
      <c r="O637" s="78">
        <v>636</v>
      </c>
      <c r="P637" s="78" t="str">
        <f>IF(AND($B637&lt;&gt;"",$H637&lt;&gt;"Completed",$H637&lt;&gt;"Cancelled"),COUNTIFS($B$2:$B637,"&lt;&gt;",$H$2:$H637,"&lt;&gt;Completed",$H$2:$H637,"&lt;&gt;Cancelled"),"")</f>
        <v/>
      </c>
      <c r="Q637" s="78" t="str">
        <f>IFERROR(INDEX($B$2:$B$1500,MATCH(ROWS($Q$2:Q637),$P$2:$P$1500,0)),"")</f>
        <v/>
      </c>
    </row>
    <row r="638" spans="1:17" ht="15" customHeight="1" x14ac:dyDescent="0.25">
      <c r="A638" s="77"/>
      <c r="B638" s="174" t="str">
        <f t="shared" si="27"/>
        <v/>
      </c>
      <c r="C638" s="79"/>
      <c r="D638" s="80"/>
      <c r="E638" s="79"/>
      <c r="F638" s="81"/>
      <c r="G638" s="77"/>
      <c r="H638" s="174" t="str">
        <f>IF($B638="","",IF(N($I638)&gt;=100,"Completed",IF(COUNTIF('Work report'!$V$2:$V$1500,$B638)=0,"Not started",IF(OR(LEFT(UPPER(TRIM($K638)),8)="BLOCKED:",LEFT(UPPER(TRIM($K638)),8)="WAITING:"),"Blocked",IF(N($I638)&gt;0,"In progress","Not started")))))</f>
        <v/>
      </c>
      <c r="I638" s="175" t="str">
        <f t="array" ref="I638">IF($B638="","",IFERROR(LOOKUP(2,1/('Work report'!$V$2:$V$1500=$B638),'Work report'!$J$2:$J$1500)*100,0))</f>
        <v/>
      </c>
      <c r="J638" s="176" t="str">
        <f t="array" ref="J638">IF($B638="","",IFERROR(LOOKUP(2,1/('Work report'!$V$2:$V$1500=$B638),'Work report'!$A$2:$A$1500),""))</f>
        <v/>
      </c>
      <c r="K638" s="177" t="str">
        <f t="array" ref="K638">IF($B638="","",IFERROR(LOOKUP(2,1/('Work report'!$V$2:$V$1500=$B638),'Work report'!$P$2:$P$1500),""))</f>
        <v/>
      </c>
      <c r="L638" s="178" t="str">
        <f>IF($B638="","",SUMIFS('Work report'!$G$2:$G$1500,'Work report'!$V$2:$V$1500,$B638))</f>
        <v/>
      </c>
      <c r="M638" s="176" t="str">
        <f t="shared" si="28"/>
        <v/>
      </c>
      <c r="N638" s="174" t="str">
        <f t="shared" ca="1" si="29"/>
        <v/>
      </c>
      <c r="O638" s="78">
        <v>637</v>
      </c>
      <c r="P638" s="78" t="str">
        <f>IF(AND($B638&lt;&gt;"",$H638&lt;&gt;"Completed",$H638&lt;&gt;"Cancelled"),COUNTIFS($B$2:$B638,"&lt;&gt;",$H$2:$H638,"&lt;&gt;Completed",$H$2:$H638,"&lt;&gt;Cancelled"),"")</f>
        <v/>
      </c>
      <c r="Q638" s="78" t="str">
        <f>IFERROR(INDEX($B$2:$B$1500,MATCH(ROWS($Q$2:Q638),$P$2:$P$1500,0)),"")</f>
        <v/>
      </c>
    </row>
    <row r="639" spans="1:17" ht="15" customHeight="1" x14ac:dyDescent="0.25">
      <c r="A639" s="77"/>
      <c r="B639" s="174" t="str">
        <f t="shared" si="27"/>
        <v/>
      </c>
      <c r="C639" s="79"/>
      <c r="D639" s="80"/>
      <c r="E639" s="79"/>
      <c r="F639" s="81"/>
      <c r="G639" s="77"/>
      <c r="H639" s="174" t="str">
        <f>IF($B639="","",IF(N($I639)&gt;=100,"Completed",IF(COUNTIF('Work report'!$V$2:$V$1500,$B639)=0,"Not started",IF(OR(LEFT(UPPER(TRIM($K639)),8)="BLOCKED:",LEFT(UPPER(TRIM($K639)),8)="WAITING:"),"Blocked",IF(N($I639)&gt;0,"In progress","Not started")))))</f>
        <v/>
      </c>
      <c r="I639" s="175" t="str">
        <f t="array" ref="I639">IF($B639="","",IFERROR(LOOKUP(2,1/('Work report'!$V$2:$V$1500=$B639),'Work report'!$J$2:$J$1500)*100,0))</f>
        <v/>
      </c>
      <c r="J639" s="176" t="str">
        <f t="array" ref="J639">IF($B639="","",IFERROR(LOOKUP(2,1/('Work report'!$V$2:$V$1500=$B639),'Work report'!$A$2:$A$1500),""))</f>
        <v/>
      </c>
      <c r="K639" s="177" t="str">
        <f t="array" ref="K639">IF($B639="","",IFERROR(LOOKUP(2,1/('Work report'!$V$2:$V$1500=$B639),'Work report'!$P$2:$P$1500),""))</f>
        <v/>
      </c>
      <c r="L639" s="178" t="str">
        <f>IF($B639="","",SUMIFS('Work report'!$G$2:$G$1500,'Work report'!$V$2:$V$1500,$B639))</f>
        <v/>
      </c>
      <c r="M639" s="176" t="str">
        <f t="shared" si="28"/>
        <v/>
      </c>
      <c r="N639" s="174" t="str">
        <f t="shared" ca="1" si="29"/>
        <v/>
      </c>
      <c r="O639" s="78">
        <v>638</v>
      </c>
      <c r="P639" s="78" t="str">
        <f>IF(AND($B639&lt;&gt;"",$H639&lt;&gt;"Completed",$H639&lt;&gt;"Cancelled"),COUNTIFS($B$2:$B639,"&lt;&gt;",$H$2:$H639,"&lt;&gt;Completed",$H$2:$H639,"&lt;&gt;Cancelled"),"")</f>
        <v/>
      </c>
      <c r="Q639" s="78" t="str">
        <f>IFERROR(INDEX($B$2:$B$1500,MATCH(ROWS($Q$2:Q639),$P$2:$P$1500,0)),"")</f>
        <v/>
      </c>
    </row>
    <row r="640" spans="1:17" ht="15" customHeight="1" x14ac:dyDescent="0.25">
      <c r="A640" s="77"/>
      <c r="B640" s="174" t="str">
        <f t="shared" si="27"/>
        <v/>
      </c>
      <c r="C640" s="79"/>
      <c r="D640" s="80"/>
      <c r="E640" s="79"/>
      <c r="F640" s="81"/>
      <c r="G640" s="77"/>
      <c r="H640" s="174" t="str">
        <f>IF($B640="","",IF(N($I640)&gt;=100,"Completed",IF(COUNTIF('Work report'!$V$2:$V$1500,$B640)=0,"Not started",IF(OR(LEFT(UPPER(TRIM($K640)),8)="BLOCKED:",LEFT(UPPER(TRIM($K640)),8)="WAITING:"),"Blocked",IF(N($I640)&gt;0,"In progress","Not started")))))</f>
        <v/>
      </c>
      <c r="I640" s="175" t="str">
        <f t="array" ref="I640">IF($B640="","",IFERROR(LOOKUP(2,1/('Work report'!$V$2:$V$1500=$B640),'Work report'!$J$2:$J$1500)*100,0))</f>
        <v/>
      </c>
      <c r="J640" s="176" t="str">
        <f t="array" ref="J640">IF($B640="","",IFERROR(LOOKUP(2,1/('Work report'!$V$2:$V$1500=$B640),'Work report'!$A$2:$A$1500),""))</f>
        <v/>
      </c>
      <c r="K640" s="177" t="str">
        <f t="array" ref="K640">IF($B640="","",IFERROR(LOOKUP(2,1/('Work report'!$V$2:$V$1500=$B640),'Work report'!$P$2:$P$1500),""))</f>
        <v/>
      </c>
      <c r="L640" s="178" t="str">
        <f>IF($B640="","",SUMIFS('Work report'!$G$2:$G$1500,'Work report'!$V$2:$V$1500,$B640))</f>
        <v/>
      </c>
      <c r="M640" s="176" t="str">
        <f t="shared" si="28"/>
        <v/>
      </c>
      <c r="N640" s="174" t="str">
        <f t="shared" ca="1" si="29"/>
        <v/>
      </c>
      <c r="O640" s="78">
        <v>639</v>
      </c>
      <c r="P640" s="78" t="str">
        <f>IF(AND($B640&lt;&gt;"",$H640&lt;&gt;"Completed",$H640&lt;&gt;"Cancelled"),COUNTIFS($B$2:$B640,"&lt;&gt;",$H$2:$H640,"&lt;&gt;Completed",$H$2:$H640,"&lt;&gt;Cancelled"),"")</f>
        <v/>
      </c>
      <c r="Q640" s="78" t="str">
        <f>IFERROR(INDEX($B$2:$B$1500,MATCH(ROWS($Q$2:Q640),$P$2:$P$1500,0)),"")</f>
        <v/>
      </c>
    </row>
    <row r="641" spans="1:17" ht="15" customHeight="1" x14ac:dyDescent="0.25">
      <c r="A641" s="77"/>
      <c r="B641" s="174" t="str">
        <f t="shared" si="27"/>
        <v/>
      </c>
      <c r="C641" s="79"/>
      <c r="D641" s="80"/>
      <c r="E641" s="79"/>
      <c r="F641" s="81"/>
      <c r="G641" s="77"/>
      <c r="H641" s="174" t="str">
        <f>IF($B641="","",IF(N($I641)&gt;=100,"Completed",IF(COUNTIF('Work report'!$V$2:$V$1500,$B641)=0,"Not started",IF(OR(LEFT(UPPER(TRIM($K641)),8)="BLOCKED:",LEFT(UPPER(TRIM($K641)),8)="WAITING:"),"Blocked",IF(N($I641)&gt;0,"In progress","Not started")))))</f>
        <v/>
      </c>
      <c r="I641" s="175" t="str">
        <f t="array" ref="I641">IF($B641="","",IFERROR(LOOKUP(2,1/('Work report'!$V$2:$V$1500=$B641),'Work report'!$J$2:$J$1500)*100,0))</f>
        <v/>
      </c>
      <c r="J641" s="176" t="str">
        <f t="array" ref="J641">IF($B641="","",IFERROR(LOOKUP(2,1/('Work report'!$V$2:$V$1500=$B641),'Work report'!$A$2:$A$1500),""))</f>
        <v/>
      </c>
      <c r="K641" s="177" t="str">
        <f t="array" ref="K641">IF($B641="","",IFERROR(LOOKUP(2,1/('Work report'!$V$2:$V$1500=$B641),'Work report'!$P$2:$P$1500),""))</f>
        <v/>
      </c>
      <c r="L641" s="178" t="str">
        <f>IF($B641="","",SUMIFS('Work report'!$G$2:$G$1500,'Work report'!$V$2:$V$1500,$B641))</f>
        <v/>
      </c>
      <c r="M641" s="176" t="str">
        <f t="shared" si="28"/>
        <v/>
      </c>
      <c r="N641" s="174" t="str">
        <f t="shared" ca="1" si="29"/>
        <v/>
      </c>
      <c r="O641" s="78">
        <v>640</v>
      </c>
      <c r="P641" s="78" t="str">
        <f>IF(AND($B641&lt;&gt;"",$H641&lt;&gt;"Completed",$H641&lt;&gt;"Cancelled"),COUNTIFS($B$2:$B641,"&lt;&gt;",$H$2:$H641,"&lt;&gt;Completed",$H$2:$H641,"&lt;&gt;Cancelled"),"")</f>
        <v/>
      </c>
      <c r="Q641" s="78" t="str">
        <f>IFERROR(INDEX($B$2:$B$1500,MATCH(ROWS($Q$2:Q641),$P$2:$P$1500,0)),"")</f>
        <v/>
      </c>
    </row>
    <row r="642" spans="1:17" ht="15" customHeight="1" x14ac:dyDescent="0.25">
      <c r="A642" s="77"/>
      <c r="B642" s="174" t="str">
        <f t="shared" ref="B642:B705" si="30">IF(OR($A642&lt;&gt;"",$C642&lt;&gt;"",$D642&lt;&gt;"",$E642&lt;&gt;"",$F642&lt;&gt;"",$G642&lt;&gt;""),"WL-"&amp;TEXT($O642,"0000"),"")</f>
        <v/>
      </c>
      <c r="C642" s="79"/>
      <c r="D642" s="80"/>
      <c r="E642" s="79"/>
      <c r="F642" s="81"/>
      <c r="G642" s="77"/>
      <c r="H642" s="174" t="str">
        <f>IF($B642="","",IF(N($I642)&gt;=100,"Completed",IF(COUNTIF('Work report'!$V$2:$V$1500,$B642)=0,"Not started",IF(OR(LEFT(UPPER(TRIM($K642)),8)="BLOCKED:",LEFT(UPPER(TRIM($K642)),8)="WAITING:"),"Blocked",IF(N($I642)&gt;0,"In progress","Not started")))))</f>
        <v/>
      </c>
      <c r="I642" s="175" t="str">
        <f t="array" ref="I642">IF($B642="","",IFERROR(LOOKUP(2,1/('Work report'!$V$2:$V$1500=$B642),'Work report'!$J$2:$J$1500)*100,0))</f>
        <v/>
      </c>
      <c r="J642" s="176" t="str">
        <f t="array" ref="J642">IF($B642="","",IFERROR(LOOKUP(2,1/('Work report'!$V$2:$V$1500=$B642),'Work report'!$A$2:$A$1500),""))</f>
        <v/>
      </c>
      <c r="K642" s="177" t="str">
        <f t="array" ref="K642">IF($B642="","",IFERROR(LOOKUP(2,1/('Work report'!$V$2:$V$1500=$B642),'Work report'!$P$2:$P$1500),""))</f>
        <v/>
      </c>
      <c r="L642" s="178" t="str">
        <f>IF($B642="","",SUMIFS('Work report'!$G$2:$G$1500,'Work report'!$V$2:$V$1500,$B642))</f>
        <v/>
      </c>
      <c r="M642" s="176" t="str">
        <f t="shared" ref="M642:M705" si="31">IF($B642="","",IF($H642="Completed",$J642,""))</f>
        <v/>
      </c>
      <c r="N642" s="174" t="str">
        <f t="shared" ref="N642:N705" ca="1" si="32">IF(AND($C642&lt;&gt;"",$H642&lt;&gt;"Completed",$G642&lt;&gt;"",$G642&lt;TODAY()),"Overdue","")</f>
        <v/>
      </c>
      <c r="O642" s="78">
        <v>641</v>
      </c>
      <c r="P642" s="78" t="str">
        <f>IF(AND($B642&lt;&gt;"",$H642&lt;&gt;"Completed",$H642&lt;&gt;"Cancelled"),COUNTIFS($B$2:$B642,"&lt;&gt;",$H$2:$H642,"&lt;&gt;Completed",$H$2:$H642,"&lt;&gt;Cancelled"),"")</f>
        <v/>
      </c>
      <c r="Q642" s="78" t="str">
        <f>IFERROR(INDEX($B$2:$B$1500,MATCH(ROWS($Q$2:Q642),$P$2:$P$1500,0)),"")</f>
        <v/>
      </c>
    </row>
    <row r="643" spans="1:17" ht="15" customHeight="1" x14ac:dyDescent="0.25">
      <c r="A643" s="77"/>
      <c r="B643" s="174" t="str">
        <f t="shared" si="30"/>
        <v/>
      </c>
      <c r="C643" s="79"/>
      <c r="D643" s="80"/>
      <c r="E643" s="79"/>
      <c r="F643" s="81"/>
      <c r="G643" s="77"/>
      <c r="H643" s="174" t="str">
        <f>IF($B643="","",IF(N($I643)&gt;=100,"Completed",IF(COUNTIF('Work report'!$V$2:$V$1500,$B643)=0,"Not started",IF(OR(LEFT(UPPER(TRIM($K643)),8)="BLOCKED:",LEFT(UPPER(TRIM($K643)),8)="WAITING:"),"Blocked",IF(N($I643)&gt;0,"In progress","Not started")))))</f>
        <v/>
      </c>
      <c r="I643" s="175" t="str">
        <f t="array" ref="I643">IF($B643="","",IFERROR(LOOKUP(2,1/('Work report'!$V$2:$V$1500=$B643),'Work report'!$J$2:$J$1500)*100,0))</f>
        <v/>
      </c>
      <c r="J643" s="176" t="str">
        <f t="array" ref="J643">IF($B643="","",IFERROR(LOOKUP(2,1/('Work report'!$V$2:$V$1500=$B643),'Work report'!$A$2:$A$1500),""))</f>
        <v/>
      </c>
      <c r="K643" s="177" t="str">
        <f t="array" ref="K643">IF($B643="","",IFERROR(LOOKUP(2,1/('Work report'!$V$2:$V$1500=$B643),'Work report'!$P$2:$P$1500),""))</f>
        <v/>
      </c>
      <c r="L643" s="178" t="str">
        <f>IF($B643="","",SUMIFS('Work report'!$G$2:$G$1500,'Work report'!$V$2:$V$1500,$B643))</f>
        <v/>
      </c>
      <c r="M643" s="176" t="str">
        <f t="shared" si="31"/>
        <v/>
      </c>
      <c r="N643" s="174" t="str">
        <f t="shared" ca="1" si="32"/>
        <v/>
      </c>
      <c r="O643" s="78">
        <v>642</v>
      </c>
      <c r="P643" s="78" t="str">
        <f>IF(AND($B643&lt;&gt;"",$H643&lt;&gt;"Completed",$H643&lt;&gt;"Cancelled"),COUNTIFS($B$2:$B643,"&lt;&gt;",$H$2:$H643,"&lt;&gt;Completed",$H$2:$H643,"&lt;&gt;Cancelled"),"")</f>
        <v/>
      </c>
      <c r="Q643" s="78" t="str">
        <f>IFERROR(INDEX($B$2:$B$1500,MATCH(ROWS($Q$2:Q643),$P$2:$P$1500,0)),"")</f>
        <v/>
      </c>
    </row>
    <row r="644" spans="1:17" ht="15" customHeight="1" x14ac:dyDescent="0.25">
      <c r="A644" s="77"/>
      <c r="B644" s="174" t="str">
        <f t="shared" si="30"/>
        <v/>
      </c>
      <c r="C644" s="79"/>
      <c r="D644" s="80"/>
      <c r="E644" s="79"/>
      <c r="F644" s="81"/>
      <c r="G644" s="77"/>
      <c r="H644" s="174" t="str">
        <f>IF($B644="","",IF(N($I644)&gt;=100,"Completed",IF(COUNTIF('Work report'!$V$2:$V$1500,$B644)=0,"Not started",IF(OR(LEFT(UPPER(TRIM($K644)),8)="BLOCKED:",LEFT(UPPER(TRIM($K644)),8)="WAITING:"),"Blocked",IF(N($I644)&gt;0,"In progress","Not started")))))</f>
        <v/>
      </c>
      <c r="I644" s="175" t="str">
        <f t="array" ref="I644">IF($B644="","",IFERROR(LOOKUP(2,1/('Work report'!$V$2:$V$1500=$B644),'Work report'!$J$2:$J$1500)*100,0))</f>
        <v/>
      </c>
      <c r="J644" s="176" t="str">
        <f t="array" ref="J644">IF($B644="","",IFERROR(LOOKUP(2,1/('Work report'!$V$2:$V$1500=$B644),'Work report'!$A$2:$A$1500),""))</f>
        <v/>
      </c>
      <c r="K644" s="177" t="str">
        <f t="array" ref="K644">IF($B644="","",IFERROR(LOOKUP(2,1/('Work report'!$V$2:$V$1500=$B644),'Work report'!$P$2:$P$1500),""))</f>
        <v/>
      </c>
      <c r="L644" s="178" t="str">
        <f>IF($B644="","",SUMIFS('Work report'!$G$2:$G$1500,'Work report'!$V$2:$V$1500,$B644))</f>
        <v/>
      </c>
      <c r="M644" s="176" t="str">
        <f t="shared" si="31"/>
        <v/>
      </c>
      <c r="N644" s="174" t="str">
        <f t="shared" ca="1" si="32"/>
        <v/>
      </c>
      <c r="O644" s="78">
        <v>643</v>
      </c>
      <c r="P644" s="78" t="str">
        <f>IF(AND($B644&lt;&gt;"",$H644&lt;&gt;"Completed",$H644&lt;&gt;"Cancelled"),COUNTIFS($B$2:$B644,"&lt;&gt;",$H$2:$H644,"&lt;&gt;Completed",$H$2:$H644,"&lt;&gt;Cancelled"),"")</f>
        <v/>
      </c>
      <c r="Q644" s="78" t="str">
        <f>IFERROR(INDEX($B$2:$B$1500,MATCH(ROWS($Q$2:Q644),$P$2:$P$1500,0)),"")</f>
        <v/>
      </c>
    </row>
    <row r="645" spans="1:17" ht="15" customHeight="1" x14ac:dyDescent="0.25">
      <c r="A645" s="77"/>
      <c r="B645" s="174" t="str">
        <f t="shared" si="30"/>
        <v/>
      </c>
      <c r="C645" s="79"/>
      <c r="D645" s="80"/>
      <c r="E645" s="79"/>
      <c r="F645" s="81"/>
      <c r="G645" s="77"/>
      <c r="H645" s="174" t="str">
        <f>IF($B645="","",IF(N($I645)&gt;=100,"Completed",IF(COUNTIF('Work report'!$V$2:$V$1500,$B645)=0,"Not started",IF(OR(LEFT(UPPER(TRIM($K645)),8)="BLOCKED:",LEFT(UPPER(TRIM($K645)),8)="WAITING:"),"Blocked",IF(N($I645)&gt;0,"In progress","Not started")))))</f>
        <v/>
      </c>
      <c r="I645" s="175" t="str">
        <f t="array" ref="I645">IF($B645="","",IFERROR(LOOKUP(2,1/('Work report'!$V$2:$V$1500=$B645),'Work report'!$J$2:$J$1500)*100,0))</f>
        <v/>
      </c>
      <c r="J645" s="176" t="str">
        <f t="array" ref="J645">IF($B645="","",IFERROR(LOOKUP(2,1/('Work report'!$V$2:$V$1500=$B645),'Work report'!$A$2:$A$1500),""))</f>
        <v/>
      </c>
      <c r="K645" s="177" t="str">
        <f t="array" ref="K645">IF($B645="","",IFERROR(LOOKUP(2,1/('Work report'!$V$2:$V$1500=$B645),'Work report'!$P$2:$P$1500),""))</f>
        <v/>
      </c>
      <c r="L645" s="178" t="str">
        <f>IF($B645="","",SUMIFS('Work report'!$G$2:$G$1500,'Work report'!$V$2:$V$1500,$B645))</f>
        <v/>
      </c>
      <c r="M645" s="176" t="str">
        <f t="shared" si="31"/>
        <v/>
      </c>
      <c r="N645" s="174" t="str">
        <f t="shared" ca="1" si="32"/>
        <v/>
      </c>
      <c r="O645" s="78">
        <v>644</v>
      </c>
      <c r="P645" s="78" t="str">
        <f>IF(AND($B645&lt;&gt;"",$H645&lt;&gt;"Completed",$H645&lt;&gt;"Cancelled"),COUNTIFS($B$2:$B645,"&lt;&gt;",$H$2:$H645,"&lt;&gt;Completed",$H$2:$H645,"&lt;&gt;Cancelled"),"")</f>
        <v/>
      </c>
      <c r="Q645" s="78" t="str">
        <f>IFERROR(INDEX($B$2:$B$1500,MATCH(ROWS($Q$2:Q645),$P$2:$P$1500,0)),"")</f>
        <v/>
      </c>
    </row>
    <row r="646" spans="1:17" ht="15" customHeight="1" x14ac:dyDescent="0.25">
      <c r="A646" s="77"/>
      <c r="B646" s="174" t="str">
        <f t="shared" si="30"/>
        <v/>
      </c>
      <c r="C646" s="79"/>
      <c r="D646" s="80"/>
      <c r="E646" s="79"/>
      <c r="F646" s="81"/>
      <c r="G646" s="77"/>
      <c r="H646" s="174" t="str">
        <f>IF($B646="","",IF(N($I646)&gt;=100,"Completed",IF(COUNTIF('Work report'!$V$2:$V$1500,$B646)=0,"Not started",IF(OR(LEFT(UPPER(TRIM($K646)),8)="BLOCKED:",LEFT(UPPER(TRIM($K646)),8)="WAITING:"),"Blocked",IF(N($I646)&gt;0,"In progress","Not started")))))</f>
        <v/>
      </c>
      <c r="I646" s="175" t="str">
        <f t="array" ref="I646">IF($B646="","",IFERROR(LOOKUP(2,1/('Work report'!$V$2:$V$1500=$B646),'Work report'!$J$2:$J$1500)*100,0))</f>
        <v/>
      </c>
      <c r="J646" s="176" t="str">
        <f t="array" ref="J646">IF($B646="","",IFERROR(LOOKUP(2,1/('Work report'!$V$2:$V$1500=$B646),'Work report'!$A$2:$A$1500),""))</f>
        <v/>
      </c>
      <c r="K646" s="177" t="str">
        <f t="array" ref="K646">IF($B646="","",IFERROR(LOOKUP(2,1/('Work report'!$V$2:$V$1500=$B646),'Work report'!$P$2:$P$1500),""))</f>
        <v/>
      </c>
      <c r="L646" s="178" t="str">
        <f>IF($B646="","",SUMIFS('Work report'!$G$2:$G$1500,'Work report'!$V$2:$V$1500,$B646))</f>
        <v/>
      </c>
      <c r="M646" s="176" t="str">
        <f t="shared" si="31"/>
        <v/>
      </c>
      <c r="N646" s="174" t="str">
        <f t="shared" ca="1" si="32"/>
        <v/>
      </c>
      <c r="O646" s="78">
        <v>645</v>
      </c>
      <c r="P646" s="78" t="str">
        <f>IF(AND($B646&lt;&gt;"",$H646&lt;&gt;"Completed",$H646&lt;&gt;"Cancelled"),COUNTIFS($B$2:$B646,"&lt;&gt;",$H$2:$H646,"&lt;&gt;Completed",$H$2:$H646,"&lt;&gt;Cancelled"),"")</f>
        <v/>
      </c>
      <c r="Q646" s="78" t="str">
        <f>IFERROR(INDEX($B$2:$B$1500,MATCH(ROWS($Q$2:Q646),$P$2:$P$1500,0)),"")</f>
        <v/>
      </c>
    </row>
    <row r="647" spans="1:17" ht="15" customHeight="1" x14ac:dyDescent="0.25">
      <c r="A647" s="77"/>
      <c r="B647" s="174" t="str">
        <f t="shared" si="30"/>
        <v/>
      </c>
      <c r="C647" s="79"/>
      <c r="D647" s="80"/>
      <c r="E647" s="79"/>
      <c r="F647" s="81"/>
      <c r="G647" s="77"/>
      <c r="H647" s="174" t="str">
        <f>IF($B647="","",IF(N($I647)&gt;=100,"Completed",IF(COUNTIF('Work report'!$V$2:$V$1500,$B647)=0,"Not started",IF(OR(LEFT(UPPER(TRIM($K647)),8)="BLOCKED:",LEFT(UPPER(TRIM($K647)),8)="WAITING:"),"Blocked",IF(N($I647)&gt;0,"In progress","Not started")))))</f>
        <v/>
      </c>
      <c r="I647" s="175" t="str">
        <f t="array" ref="I647">IF($B647="","",IFERROR(LOOKUP(2,1/('Work report'!$V$2:$V$1500=$B647),'Work report'!$J$2:$J$1500)*100,0))</f>
        <v/>
      </c>
      <c r="J647" s="176" t="str">
        <f t="array" ref="J647">IF($B647="","",IFERROR(LOOKUP(2,1/('Work report'!$V$2:$V$1500=$B647),'Work report'!$A$2:$A$1500),""))</f>
        <v/>
      </c>
      <c r="K647" s="177" t="str">
        <f t="array" ref="K647">IF($B647="","",IFERROR(LOOKUP(2,1/('Work report'!$V$2:$V$1500=$B647),'Work report'!$P$2:$P$1500),""))</f>
        <v/>
      </c>
      <c r="L647" s="178" t="str">
        <f>IF($B647="","",SUMIFS('Work report'!$G$2:$G$1500,'Work report'!$V$2:$V$1500,$B647))</f>
        <v/>
      </c>
      <c r="M647" s="176" t="str">
        <f t="shared" si="31"/>
        <v/>
      </c>
      <c r="N647" s="174" t="str">
        <f t="shared" ca="1" si="32"/>
        <v/>
      </c>
      <c r="O647" s="78">
        <v>646</v>
      </c>
      <c r="P647" s="78" t="str">
        <f>IF(AND($B647&lt;&gt;"",$H647&lt;&gt;"Completed",$H647&lt;&gt;"Cancelled"),COUNTIFS($B$2:$B647,"&lt;&gt;",$H$2:$H647,"&lt;&gt;Completed",$H$2:$H647,"&lt;&gt;Cancelled"),"")</f>
        <v/>
      </c>
      <c r="Q647" s="78" t="str">
        <f>IFERROR(INDEX($B$2:$B$1500,MATCH(ROWS($Q$2:Q647),$P$2:$P$1500,0)),"")</f>
        <v/>
      </c>
    </row>
    <row r="648" spans="1:17" ht="15" customHeight="1" x14ac:dyDescent="0.25">
      <c r="A648" s="77"/>
      <c r="B648" s="174" t="str">
        <f t="shared" si="30"/>
        <v/>
      </c>
      <c r="C648" s="79"/>
      <c r="D648" s="80"/>
      <c r="E648" s="79"/>
      <c r="F648" s="81"/>
      <c r="G648" s="77"/>
      <c r="H648" s="174" t="str">
        <f>IF($B648="","",IF(N($I648)&gt;=100,"Completed",IF(COUNTIF('Work report'!$V$2:$V$1500,$B648)=0,"Not started",IF(OR(LEFT(UPPER(TRIM($K648)),8)="BLOCKED:",LEFT(UPPER(TRIM($K648)),8)="WAITING:"),"Blocked",IF(N($I648)&gt;0,"In progress","Not started")))))</f>
        <v/>
      </c>
      <c r="I648" s="175" t="str">
        <f t="array" ref="I648">IF($B648="","",IFERROR(LOOKUP(2,1/('Work report'!$V$2:$V$1500=$B648),'Work report'!$J$2:$J$1500)*100,0))</f>
        <v/>
      </c>
      <c r="J648" s="176" t="str">
        <f t="array" ref="J648">IF($B648="","",IFERROR(LOOKUP(2,1/('Work report'!$V$2:$V$1500=$B648),'Work report'!$A$2:$A$1500),""))</f>
        <v/>
      </c>
      <c r="K648" s="177" t="str">
        <f t="array" ref="K648">IF($B648="","",IFERROR(LOOKUP(2,1/('Work report'!$V$2:$V$1500=$B648),'Work report'!$P$2:$P$1500),""))</f>
        <v/>
      </c>
      <c r="L648" s="178" t="str">
        <f>IF($B648="","",SUMIFS('Work report'!$G$2:$G$1500,'Work report'!$V$2:$V$1500,$B648))</f>
        <v/>
      </c>
      <c r="M648" s="176" t="str">
        <f t="shared" si="31"/>
        <v/>
      </c>
      <c r="N648" s="174" t="str">
        <f t="shared" ca="1" si="32"/>
        <v/>
      </c>
      <c r="O648" s="78">
        <v>647</v>
      </c>
      <c r="P648" s="78" t="str">
        <f>IF(AND($B648&lt;&gt;"",$H648&lt;&gt;"Completed",$H648&lt;&gt;"Cancelled"),COUNTIFS($B$2:$B648,"&lt;&gt;",$H$2:$H648,"&lt;&gt;Completed",$H$2:$H648,"&lt;&gt;Cancelled"),"")</f>
        <v/>
      </c>
      <c r="Q648" s="78" t="str">
        <f>IFERROR(INDEX($B$2:$B$1500,MATCH(ROWS($Q$2:Q648),$P$2:$P$1500,0)),"")</f>
        <v/>
      </c>
    </row>
    <row r="649" spans="1:17" ht="15" customHeight="1" x14ac:dyDescent="0.25">
      <c r="A649" s="77"/>
      <c r="B649" s="174" t="str">
        <f t="shared" si="30"/>
        <v/>
      </c>
      <c r="C649" s="79"/>
      <c r="D649" s="80"/>
      <c r="E649" s="79"/>
      <c r="F649" s="81"/>
      <c r="G649" s="77"/>
      <c r="H649" s="174" t="str">
        <f>IF($B649="","",IF(N($I649)&gt;=100,"Completed",IF(COUNTIF('Work report'!$V$2:$V$1500,$B649)=0,"Not started",IF(OR(LEFT(UPPER(TRIM($K649)),8)="BLOCKED:",LEFT(UPPER(TRIM($K649)),8)="WAITING:"),"Blocked",IF(N($I649)&gt;0,"In progress","Not started")))))</f>
        <v/>
      </c>
      <c r="I649" s="175" t="str">
        <f t="array" ref="I649">IF($B649="","",IFERROR(LOOKUP(2,1/('Work report'!$V$2:$V$1500=$B649),'Work report'!$J$2:$J$1500)*100,0))</f>
        <v/>
      </c>
      <c r="J649" s="176" t="str">
        <f t="array" ref="J649">IF($B649="","",IFERROR(LOOKUP(2,1/('Work report'!$V$2:$V$1500=$B649),'Work report'!$A$2:$A$1500),""))</f>
        <v/>
      </c>
      <c r="K649" s="177" t="str">
        <f t="array" ref="K649">IF($B649="","",IFERROR(LOOKUP(2,1/('Work report'!$V$2:$V$1500=$B649),'Work report'!$P$2:$P$1500),""))</f>
        <v/>
      </c>
      <c r="L649" s="178" t="str">
        <f>IF($B649="","",SUMIFS('Work report'!$G$2:$G$1500,'Work report'!$V$2:$V$1500,$B649))</f>
        <v/>
      </c>
      <c r="M649" s="176" t="str">
        <f t="shared" si="31"/>
        <v/>
      </c>
      <c r="N649" s="174" t="str">
        <f t="shared" ca="1" si="32"/>
        <v/>
      </c>
      <c r="O649" s="78">
        <v>648</v>
      </c>
      <c r="P649" s="78" t="str">
        <f>IF(AND($B649&lt;&gt;"",$H649&lt;&gt;"Completed",$H649&lt;&gt;"Cancelled"),COUNTIFS($B$2:$B649,"&lt;&gt;",$H$2:$H649,"&lt;&gt;Completed",$H$2:$H649,"&lt;&gt;Cancelled"),"")</f>
        <v/>
      </c>
      <c r="Q649" s="78" t="str">
        <f>IFERROR(INDEX($B$2:$B$1500,MATCH(ROWS($Q$2:Q649),$P$2:$P$1500,0)),"")</f>
        <v/>
      </c>
    </row>
    <row r="650" spans="1:17" ht="15" customHeight="1" x14ac:dyDescent="0.25">
      <c r="A650" s="77"/>
      <c r="B650" s="174" t="str">
        <f t="shared" si="30"/>
        <v/>
      </c>
      <c r="C650" s="79"/>
      <c r="D650" s="80"/>
      <c r="E650" s="79"/>
      <c r="F650" s="81"/>
      <c r="G650" s="77"/>
      <c r="H650" s="174" t="str">
        <f>IF($B650="","",IF(N($I650)&gt;=100,"Completed",IF(COUNTIF('Work report'!$V$2:$V$1500,$B650)=0,"Not started",IF(OR(LEFT(UPPER(TRIM($K650)),8)="BLOCKED:",LEFT(UPPER(TRIM($K650)),8)="WAITING:"),"Blocked",IF(N($I650)&gt;0,"In progress","Not started")))))</f>
        <v/>
      </c>
      <c r="I650" s="175" t="str">
        <f t="array" ref="I650">IF($B650="","",IFERROR(LOOKUP(2,1/('Work report'!$V$2:$V$1500=$B650),'Work report'!$J$2:$J$1500)*100,0))</f>
        <v/>
      </c>
      <c r="J650" s="176" t="str">
        <f t="array" ref="J650">IF($B650="","",IFERROR(LOOKUP(2,1/('Work report'!$V$2:$V$1500=$B650),'Work report'!$A$2:$A$1500),""))</f>
        <v/>
      </c>
      <c r="K650" s="177" t="str">
        <f t="array" ref="K650">IF($B650="","",IFERROR(LOOKUP(2,1/('Work report'!$V$2:$V$1500=$B650),'Work report'!$P$2:$P$1500),""))</f>
        <v/>
      </c>
      <c r="L650" s="178" t="str">
        <f>IF($B650="","",SUMIFS('Work report'!$G$2:$G$1500,'Work report'!$V$2:$V$1500,$B650))</f>
        <v/>
      </c>
      <c r="M650" s="176" t="str">
        <f t="shared" si="31"/>
        <v/>
      </c>
      <c r="N650" s="174" t="str">
        <f t="shared" ca="1" si="32"/>
        <v/>
      </c>
      <c r="O650" s="78">
        <v>649</v>
      </c>
      <c r="P650" s="78" t="str">
        <f>IF(AND($B650&lt;&gt;"",$H650&lt;&gt;"Completed",$H650&lt;&gt;"Cancelled"),COUNTIFS($B$2:$B650,"&lt;&gt;",$H$2:$H650,"&lt;&gt;Completed",$H$2:$H650,"&lt;&gt;Cancelled"),"")</f>
        <v/>
      </c>
      <c r="Q650" s="78" t="str">
        <f>IFERROR(INDEX($B$2:$B$1500,MATCH(ROWS($Q$2:Q650),$P$2:$P$1500,0)),"")</f>
        <v/>
      </c>
    </row>
    <row r="651" spans="1:17" ht="15" customHeight="1" x14ac:dyDescent="0.25">
      <c r="A651" s="77"/>
      <c r="B651" s="174" t="str">
        <f t="shared" si="30"/>
        <v/>
      </c>
      <c r="C651" s="79"/>
      <c r="D651" s="80"/>
      <c r="E651" s="79"/>
      <c r="F651" s="81"/>
      <c r="G651" s="77"/>
      <c r="H651" s="174" t="str">
        <f>IF($B651="","",IF(N($I651)&gt;=100,"Completed",IF(COUNTIF('Work report'!$V$2:$V$1500,$B651)=0,"Not started",IF(OR(LEFT(UPPER(TRIM($K651)),8)="BLOCKED:",LEFT(UPPER(TRIM($K651)),8)="WAITING:"),"Blocked",IF(N($I651)&gt;0,"In progress","Not started")))))</f>
        <v/>
      </c>
      <c r="I651" s="175" t="str">
        <f t="array" ref="I651">IF($B651="","",IFERROR(LOOKUP(2,1/('Work report'!$V$2:$V$1500=$B651),'Work report'!$J$2:$J$1500)*100,0))</f>
        <v/>
      </c>
      <c r="J651" s="176" t="str">
        <f t="array" ref="J651">IF($B651="","",IFERROR(LOOKUP(2,1/('Work report'!$V$2:$V$1500=$B651),'Work report'!$A$2:$A$1500),""))</f>
        <v/>
      </c>
      <c r="K651" s="177" t="str">
        <f t="array" ref="K651">IF($B651="","",IFERROR(LOOKUP(2,1/('Work report'!$V$2:$V$1500=$B651),'Work report'!$P$2:$P$1500),""))</f>
        <v/>
      </c>
      <c r="L651" s="178" t="str">
        <f>IF($B651="","",SUMIFS('Work report'!$G$2:$G$1500,'Work report'!$V$2:$V$1500,$B651))</f>
        <v/>
      </c>
      <c r="M651" s="176" t="str">
        <f t="shared" si="31"/>
        <v/>
      </c>
      <c r="N651" s="174" t="str">
        <f t="shared" ca="1" si="32"/>
        <v/>
      </c>
      <c r="O651" s="78">
        <v>650</v>
      </c>
      <c r="P651" s="78" t="str">
        <f>IF(AND($B651&lt;&gt;"",$H651&lt;&gt;"Completed",$H651&lt;&gt;"Cancelled"),COUNTIFS($B$2:$B651,"&lt;&gt;",$H$2:$H651,"&lt;&gt;Completed",$H$2:$H651,"&lt;&gt;Cancelled"),"")</f>
        <v/>
      </c>
      <c r="Q651" s="78" t="str">
        <f>IFERROR(INDEX($B$2:$B$1500,MATCH(ROWS($Q$2:Q651),$P$2:$P$1500,0)),"")</f>
        <v/>
      </c>
    </row>
    <row r="652" spans="1:17" ht="15" customHeight="1" x14ac:dyDescent="0.25">
      <c r="A652" s="77"/>
      <c r="B652" s="174" t="str">
        <f t="shared" si="30"/>
        <v/>
      </c>
      <c r="C652" s="79"/>
      <c r="D652" s="80"/>
      <c r="E652" s="79"/>
      <c r="F652" s="81"/>
      <c r="G652" s="77"/>
      <c r="H652" s="174" t="str">
        <f>IF($B652="","",IF(N($I652)&gt;=100,"Completed",IF(COUNTIF('Work report'!$V$2:$V$1500,$B652)=0,"Not started",IF(OR(LEFT(UPPER(TRIM($K652)),8)="BLOCKED:",LEFT(UPPER(TRIM($K652)),8)="WAITING:"),"Blocked",IF(N($I652)&gt;0,"In progress","Not started")))))</f>
        <v/>
      </c>
      <c r="I652" s="175" t="str">
        <f t="array" ref="I652">IF($B652="","",IFERROR(LOOKUP(2,1/('Work report'!$V$2:$V$1500=$B652),'Work report'!$J$2:$J$1500)*100,0))</f>
        <v/>
      </c>
      <c r="J652" s="176" t="str">
        <f t="array" ref="J652">IF($B652="","",IFERROR(LOOKUP(2,1/('Work report'!$V$2:$V$1500=$B652),'Work report'!$A$2:$A$1500),""))</f>
        <v/>
      </c>
      <c r="K652" s="177" t="str">
        <f t="array" ref="K652">IF($B652="","",IFERROR(LOOKUP(2,1/('Work report'!$V$2:$V$1500=$B652),'Work report'!$P$2:$P$1500),""))</f>
        <v/>
      </c>
      <c r="L652" s="178" t="str">
        <f>IF($B652="","",SUMIFS('Work report'!$G$2:$G$1500,'Work report'!$V$2:$V$1500,$B652))</f>
        <v/>
      </c>
      <c r="M652" s="176" t="str">
        <f t="shared" si="31"/>
        <v/>
      </c>
      <c r="N652" s="174" t="str">
        <f t="shared" ca="1" si="32"/>
        <v/>
      </c>
      <c r="O652" s="78">
        <v>651</v>
      </c>
      <c r="P652" s="78" t="str">
        <f>IF(AND($B652&lt;&gt;"",$H652&lt;&gt;"Completed",$H652&lt;&gt;"Cancelled"),COUNTIFS($B$2:$B652,"&lt;&gt;",$H$2:$H652,"&lt;&gt;Completed",$H$2:$H652,"&lt;&gt;Cancelled"),"")</f>
        <v/>
      </c>
      <c r="Q652" s="78" t="str">
        <f>IFERROR(INDEX($B$2:$B$1500,MATCH(ROWS($Q$2:Q652),$P$2:$P$1500,0)),"")</f>
        <v/>
      </c>
    </row>
    <row r="653" spans="1:17" ht="15" customHeight="1" x14ac:dyDescent="0.25">
      <c r="A653" s="77"/>
      <c r="B653" s="174" t="str">
        <f t="shared" si="30"/>
        <v/>
      </c>
      <c r="C653" s="79"/>
      <c r="D653" s="80"/>
      <c r="E653" s="79"/>
      <c r="F653" s="81"/>
      <c r="G653" s="77"/>
      <c r="H653" s="174" t="str">
        <f>IF($B653="","",IF(N($I653)&gt;=100,"Completed",IF(COUNTIF('Work report'!$V$2:$V$1500,$B653)=0,"Not started",IF(OR(LEFT(UPPER(TRIM($K653)),8)="BLOCKED:",LEFT(UPPER(TRIM($K653)),8)="WAITING:"),"Blocked",IF(N($I653)&gt;0,"In progress","Not started")))))</f>
        <v/>
      </c>
      <c r="I653" s="175" t="str">
        <f t="array" ref="I653">IF($B653="","",IFERROR(LOOKUP(2,1/('Work report'!$V$2:$V$1500=$B653),'Work report'!$J$2:$J$1500)*100,0))</f>
        <v/>
      </c>
      <c r="J653" s="176" t="str">
        <f t="array" ref="J653">IF($B653="","",IFERROR(LOOKUP(2,1/('Work report'!$V$2:$V$1500=$B653),'Work report'!$A$2:$A$1500),""))</f>
        <v/>
      </c>
      <c r="K653" s="177" t="str">
        <f t="array" ref="K653">IF($B653="","",IFERROR(LOOKUP(2,1/('Work report'!$V$2:$V$1500=$B653),'Work report'!$P$2:$P$1500),""))</f>
        <v/>
      </c>
      <c r="L653" s="178" t="str">
        <f>IF($B653="","",SUMIFS('Work report'!$G$2:$G$1500,'Work report'!$V$2:$V$1500,$B653))</f>
        <v/>
      </c>
      <c r="M653" s="176" t="str">
        <f t="shared" si="31"/>
        <v/>
      </c>
      <c r="N653" s="174" t="str">
        <f t="shared" ca="1" si="32"/>
        <v/>
      </c>
      <c r="O653" s="78">
        <v>652</v>
      </c>
      <c r="P653" s="78" t="str">
        <f>IF(AND($B653&lt;&gt;"",$H653&lt;&gt;"Completed",$H653&lt;&gt;"Cancelled"),COUNTIFS($B$2:$B653,"&lt;&gt;",$H$2:$H653,"&lt;&gt;Completed",$H$2:$H653,"&lt;&gt;Cancelled"),"")</f>
        <v/>
      </c>
      <c r="Q653" s="78" t="str">
        <f>IFERROR(INDEX($B$2:$B$1500,MATCH(ROWS($Q$2:Q653),$P$2:$P$1500,0)),"")</f>
        <v/>
      </c>
    </row>
    <row r="654" spans="1:17" ht="15" customHeight="1" x14ac:dyDescent="0.25">
      <c r="A654" s="77"/>
      <c r="B654" s="174" t="str">
        <f t="shared" si="30"/>
        <v/>
      </c>
      <c r="C654" s="79"/>
      <c r="D654" s="80"/>
      <c r="E654" s="79"/>
      <c r="F654" s="81"/>
      <c r="G654" s="77"/>
      <c r="H654" s="174" t="str">
        <f>IF($B654="","",IF(N($I654)&gt;=100,"Completed",IF(COUNTIF('Work report'!$V$2:$V$1500,$B654)=0,"Not started",IF(OR(LEFT(UPPER(TRIM($K654)),8)="BLOCKED:",LEFT(UPPER(TRIM($K654)),8)="WAITING:"),"Blocked",IF(N($I654)&gt;0,"In progress","Not started")))))</f>
        <v/>
      </c>
      <c r="I654" s="175" t="str">
        <f t="array" ref="I654">IF($B654="","",IFERROR(LOOKUP(2,1/('Work report'!$V$2:$V$1500=$B654),'Work report'!$J$2:$J$1500)*100,0))</f>
        <v/>
      </c>
      <c r="J654" s="176" t="str">
        <f t="array" ref="J654">IF($B654="","",IFERROR(LOOKUP(2,1/('Work report'!$V$2:$V$1500=$B654),'Work report'!$A$2:$A$1500),""))</f>
        <v/>
      </c>
      <c r="K654" s="177" t="str">
        <f t="array" ref="K654">IF($B654="","",IFERROR(LOOKUP(2,1/('Work report'!$V$2:$V$1500=$B654),'Work report'!$P$2:$P$1500),""))</f>
        <v/>
      </c>
      <c r="L654" s="178" t="str">
        <f>IF($B654="","",SUMIFS('Work report'!$G$2:$G$1500,'Work report'!$V$2:$V$1500,$B654))</f>
        <v/>
      </c>
      <c r="M654" s="176" t="str">
        <f t="shared" si="31"/>
        <v/>
      </c>
      <c r="N654" s="174" t="str">
        <f t="shared" ca="1" si="32"/>
        <v/>
      </c>
      <c r="O654" s="78">
        <v>653</v>
      </c>
      <c r="P654" s="78" t="str">
        <f>IF(AND($B654&lt;&gt;"",$H654&lt;&gt;"Completed",$H654&lt;&gt;"Cancelled"),COUNTIFS($B$2:$B654,"&lt;&gt;",$H$2:$H654,"&lt;&gt;Completed",$H$2:$H654,"&lt;&gt;Cancelled"),"")</f>
        <v/>
      </c>
      <c r="Q654" s="78" t="str">
        <f>IFERROR(INDEX($B$2:$B$1500,MATCH(ROWS($Q$2:Q654),$P$2:$P$1500,0)),"")</f>
        <v/>
      </c>
    </row>
    <row r="655" spans="1:17" ht="15" customHeight="1" x14ac:dyDescent="0.25">
      <c r="A655" s="77"/>
      <c r="B655" s="174" t="str">
        <f t="shared" si="30"/>
        <v/>
      </c>
      <c r="C655" s="79"/>
      <c r="D655" s="80"/>
      <c r="E655" s="79"/>
      <c r="F655" s="81"/>
      <c r="G655" s="77"/>
      <c r="H655" s="174" t="str">
        <f>IF($B655="","",IF(N($I655)&gt;=100,"Completed",IF(COUNTIF('Work report'!$V$2:$V$1500,$B655)=0,"Not started",IF(OR(LEFT(UPPER(TRIM($K655)),8)="BLOCKED:",LEFT(UPPER(TRIM($K655)),8)="WAITING:"),"Blocked",IF(N($I655)&gt;0,"In progress","Not started")))))</f>
        <v/>
      </c>
      <c r="I655" s="175" t="str">
        <f t="array" ref="I655">IF($B655="","",IFERROR(LOOKUP(2,1/('Work report'!$V$2:$V$1500=$B655),'Work report'!$J$2:$J$1500)*100,0))</f>
        <v/>
      </c>
      <c r="J655" s="176" t="str">
        <f t="array" ref="J655">IF($B655="","",IFERROR(LOOKUP(2,1/('Work report'!$V$2:$V$1500=$B655),'Work report'!$A$2:$A$1500),""))</f>
        <v/>
      </c>
      <c r="K655" s="177" t="str">
        <f t="array" ref="K655">IF($B655="","",IFERROR(LOOKUP(2,1/('Work report'!$V$2:$V$1500=$B655),'Work report'!$P$2:$P$1500),""))</f>
        <v/>
      </c>
      <c r="L655" s="178" t="str">
        <f>IF($B655="","",SUMIFS('Work report'!$G$2:$G$1500,'Work report'!$V$2:$V$1500,$B655))</f>
        <v/>
      </c>
      <c r="M655" s="176" t="str">
        <f t="shared" si="31"/>
        <v/>
      </c>
      <c r="N655" s="174" t="str">
        <f t="shared" ca="1" si="32"/>
        <v/>
      </c>
      <c r="O655" s="78">
        <v>654</v>
      </c>
      <c r="P655" s="78" t="str">
        <f>IF(AND($B655&lt;&gt;"",$H655&lt;&gt;"Completed",$H655&lt;&gt;"Cancelled"),COUNTIFS($B$2:$B655,"&lt;&gt;",$H$2:$H655,"&lt;&gt;Completed",$H$2:$H655,"&lt;&gt;Cancelled"),"")</f>
        <v/>
      </c>
      <c r="Q655" s="78" t="str">
        <f>IFERROR(INDEX($B$2:$B$1500,MATCH(ROWS($Q$2:Q655),$P$2:$P$1500,0)),"")</f>
        <v/>
      </c>
    </row>
    <row r="656" spans="1:17" ht="15" customHeight="1" x14ac:dyDescent="0.25">
      <c r="A656" s="77"/>
      <c r="B656" s="174" t="str">
        <f t="shared" si="30"/>
        <v/>
      </c>
      <c r="C656" s="79"/>
      <c r="D656" s="80"/>
      <c r="E656" s="79"/>
      <c r="F656" s="81"/>
      <c r="G656" s="77"/>
      <c r="H656" s="174" t="str">
        <f>IF($B656="","",IF(N($I656)&gt;=100,"Completed",IF(COUNTIF('Work report'!$V$2:$V$1500,$B656)=0,"Not started",IF(OR(LEFT(UPPER(TRIM($K656)),8)="BLOCKED:",LEFT(UPPER(TRIM($K656)),8)="WAITING:"),"Blocked",IF(N($I656)&gt;0,"In progress","Not started")))))</f>
        <v/>
      </c>
      <c r="I656" s="175" t="str">
        <f t="array" ref="I656">IF($B656="","",IFERROR(LOOKUP(2,1/('Work report'!$V$2:$V$1500=$B656),'Work report'!$J$2:$J$1500)*100,0))</f>
        <v/>
      </c>
      <c r="J656" s="176" t="str">
        <f t="array" ref="J656">IF($B656="","",IFERROR(LOOKUP(2,1/('Work report'!$V$2:$V$1500=$B656),'Work report'!$A$2:$A$1500),""))</f>
        <v/>
      </c>
      <c r="K656" s="177" t="str">
        <f t="array" ref="K656">IF($B656="","",IFERROR(LOOKUP(2,1/('Work report'!$V$2:$V$1500=$B656),'Work report'!$P$2:$P$1500),""))</f>
        <v/>
      </c>
      <c r="L656" s="178" t="str">
        <f>IF($B656="","",SUMIFS('Work report'!$G$2:$G$1500,'Work report'!$V$2:$V$1500,$B656))</f>
        <v/>
      </c>
      <c r="M656" s="176" t="str">
        <f t="shared" si="31"/>
        <v/>
      </c>
      <c r="N656" s="174" t="str">
        <f t="shared" ca="1" si="32"/>
        <v/>
      </c>
      <c r="O656" s="78">
        <v>655</v>
      </c>
      <c r="P656" s="78" t="str">
        <f>IF(AND($B656&lt;&gt;"",$H656&lt;&gt;"Completed",$H656&lt;&gt;"Cancelled"),COUNTIFS($B$2:$B656,"&lt;&gt;",$H$2:$H656,"&lt;&gt;Completed",$H$2:$H656,"&lt;&gt;Cancelled"),"")</f>
        <v/>
      </c>
      <c r="Q656" s="78" t="str">
        <f>IFERROR(INDEX($B$2:$B$1500,MATCH(ROWS($Q$2:Q656),$P$2:$P$1500,0)),"")</f>
        <v/>
      </c>
    </row>
    <row r="657" spans="1:17" ht="15" customHeight="1" x14ac:dyDescent="0.25">
      <c r="A657" s="77"/>
      <c r="B657" s="174" t="str">
        <f t="shared" si="30"/>
        <v/>
      </c>
      <c r="C657" s="79"/>
      <c r="D657" s="80"/>
      <c r="E657" s="79"/>
      <c r="F657" s="81"/>
      <c r="G657" s="77"/>
      <c r="H657" s="174" t="str">
        <f>IF($B657="","",IF(N($I657)&gt;=100,"Completed",IF(COUNTIF('Work report'!$V$2:$V$1500,$B657)=0,"Not started",IF(OR(LEFT(UPPER(TRIM($K657)),8)="BLOCKED:",LEFT(UPPER(TRIM($K657)),8)="WAITING:"),"Blocked",IF(N($I657)&gt;0,"In progress","Not started")))))</f>
        <v/>
      </c>
      <c r="I657" s="175" t="str">
        <f t="array" ref="I657">IF($B657="","",IFERROR(LOOKUP(2,1/('Work report'!$V$2:$V$1500=$B657),'Work report'!$J$2:$J$1500)*100,0))</f>
        <v/>
      </c>
      <c r="J657" s="176" t="str">
        <f t="array" ref="J657">IF($B657="","",IFERROR(LOOKUP(2,1/('Work report'!$V$2:$V$1500=$B657),'Work report'!$A$2:$A$1500),""))</f>
        <v/>
      </c>
      <c r="K657" s="177" t="str">
        <f t="array" ref="K657">IF($B657="","",IFERROR(LOOKUP(2,1/('Work report'!$V$2:$V$1500=$B657),'Work report'!$P$2:$P$1500),""))</f>
        <v/>
      </c>
      <c r="L657" s="178" t="str">
        <f>IF($B657="","",SUMIFS('Work report'!$G$2:$G$1500,'Work report'!$V$2:$V$1500,$B657))</f>
        <v/>
      </c>
      <c r="M657" s="176" t="str">
        <f t="shared" si="31"/>
        <v/>
      </c>
      <c r="N657" s="174" t="str">
        <f t="shared" ca="1" si="32"/>
        <v/>
      </c>
      <c r="O657" s="78">
        <v>656</v>
      </c>
      <c r="P657" s="78" t="str">
        <f>IF(AND($B657&lt;&gt;"",$H657&lt;&gt;"Completed",$H657&lt;&gt;"Cancelled"),COUNTIFS($B$2:$B657,"&lt;&gt;",$H$2:$H657,"&lt;&gt;Completed",$H$2:$H657,"&lt;&gt;Cancelled"),"")</f>
        <v/>
      </c>
      <c r="Q657" s="78" t="str">
        <f>IFERROR(INDEX($B$2:$B$1500,MATCH(ROWS($Q$2:Q657),$P$2:$P$1500,0)),"")</f>
        <v/>
      </c>
    </row>
    <row r="658" spans="1:17" ht="15" customHeight="1" x14ac:dyDescent="0.25">
      <c r="A658" s="77"/>
      <c r="B658" s="174" t="str">
        <f t="shared" si="30"/>
        <v/>
      </c>
      <c r="C658" s="79"/>
      <c r="D658" s="80"/>
      <c r="E658" s="79"/>
      <c r="F658" s="81"/>
      <c r="G658" s="77"/>
      <c r="H658" s="174" t="str">
        <f>IF($B658="","",IF(N($I658)&gt;=100,"Completed",IF(COUNTIF('Work report'!$V$2:$V$1500,$B658)=0,"Not started",IF(OR(LEFT(UPPER(TRIM($K658)),8)="BLOCKED:",LEFT(UPPER(TRIM($K658)),8)="WAITING:"),"Blocked",IF(N($I658)&gt;0,"In progress","Not started")))))</f>
        <v/>
      </c>
      <c r="I658" s="175" t="str">
        <f t="array" ref="I658">IF($B658="","",IFERROR(LOOKUP(2,1/('Work report'!$V$2:$V$1500=$B658),'Work report'!$J$2:$J$1500)*100,0))</f>
        <v/>
      </c>
      <c r="J658" s="176" t="str">
        <f t="array" ref="J658">IF($B658="","",IFERROR(LOOKUP(2,1/('Work report'!$V$2:$V$1500=$B658),'Work report'!$A$2:$A$1500),""))</f>
        <v/>
      </c>
      <c r="K658" s="177" t="str">
        <f t="array" ref="K658">IF($B658="","",IFERROR(LOOKUP(2,1/('Work report'!$V$2:$V$1500=$B658),'Work report'!$P$2:$P$1500),""))</f>
        <v/>
      </c>
      <c r="L658" s="178" t="str">
        <f>IF($B658="","",SUMIFS('Work report'!$G$2:$G$1500,'Work report'!$V$2:$V$1500,$B658))</f>
        <v/>
      </c>
      <c r="M658" s="176" t="str">
        <f t="shared" si="31"/>
        <v/>
      </c>
      <c r="N658" s="174" t="str">
        <f t="shared" ca="1" si="32"/>
        <v/>
      </c>
      <c r="O658" s="78">
        <v>657</v>
      </c>
      <c r="P658" s="78" t="str">
        <f>IF(AND($B658&lt;&gt;"",$H658&lt;&gt;"Completed",$H658&lt;&gt;"Cancelled"),COUNTIFS($B$2:$B658,"&lt;&gt;",$H$2:$H658,"&lt;&gt;Completed",$H$2:$H658,"&lt;&gt;Cancelled"),"")</f>
        <v/>
      </c>
      <c r="Q658" s="78" t="str">
        <f>IFERROR(INDEX($B$2:$B$1500,MATCH(ROWS($Q$2:Q658),$P$2:$P$1500,0)),"")</f>
        <v/>
      </c>
    </row>
    <row r="659" spans="1:17" ht="15" customHeight="1" x14ac:dyDescent="0.25">
      <c r="A659" s="77"/>
      <c r="B659" s="174" t="str">
        <f t="shared" si="30"/>
        <v/>
      </c>
      <c r="C659" s="79"/>
      <c r="D659" s="80"/>
      <c r="E659" s="79"/>
      <c r="F659" s="81"/>
      <c r="G659" s="77"/>
      <c r="H659" s="174" t="str">
        <f>IF($B659="","",IF(N($I659)&gt;=100,"Completed",IF(COUNTIF('Work report'!$V$2:$V$1500,$B659)=0,"Not started",IF(OR(LEFT(UPPER(TRIM($K659)),8)="BLOCKED:",LEFT(UPPER(TRIM($K659)),8)="WAITING:"),"Blocked",IF(N($I659)&gt;0,"In progress","Not started")))))</f>
        <v/>
      </c>
      <c r="I659" s="175" t="str">
        <f t="array" ref="I659">IF($B659="","",IFERROR(LOOKUP(2,1/('Work report'!$V$2:$V$1500=$B659),'Work report'!$J$2:$J$1500)*100,0))</f>
        <v/>
      </c>
      <c r="J659" s="176" t="str">
        <f t="array" ref="J659">IF($B659="","",IFERROR(LOOKUP(2,1/('Work report'!$V$2:$V$1500=$B659),'Work report'!$A$2:$A$1500),""))</f>
        <v/>
      </c>
      <c r="K659" s="177" t="str">
        <f t="array" ref="K659">IF($B659="","",IFERROR(LOOKUP(2,1/('Work report'!$V$2:$V$1500=$B659),'Work report'!$P$2:$P$1500),""))</f>
        <v/>
      </c>
      <c r="L659" s="178" t="str">
        <f>IF($B659="","",SUMIFS('Work report'!$G$2:$G$1500,'Work report'!$V$2:$V$1500,$B659))</f>
        <v/>
      </c>
      <c r="M659" s="176" t="str">
        <f t="shared" si="31"/>
        <v/>
      </c>
      <c r="N659" s="174" t="str">
        <f t="shared" ca="1" si="32"/>
        <v/>
      </c>
      <c r="O659" s="78">
        <v>658</v>
      </c>
      <c r="P659" s="78" t="str">
        <f>IF(AND($B659&lt;&gt;"",$H659&lt;&gt;"Completed",$H659&lt;&gt;"Cancelled"),COUNTIFS($B$2:$B659,"&lt;&gt;",$H$2:$H659,"&lt;&gt;Completed",$H$2:$H659,"&lt;&gt;Cancelled"),"")</f>
        <v/>
      </c>
      <c r="Q659" s="78" t="str">
        <f>IFERROR(INDEX($B$2:$B$1500,MATCH(ROWS($Q$2:Q659),$P$2:$P$1500,0)),"")</f>
        <v/>
      </c>
    </row>
    <row r="660" spans="1:17" ht="15" customHeight="1" x14ac:dyDescent="0.25">
      <c r="A660" s="77"/>
      <c r="B660" s="174" t="str">
        <f t="shared" si="30"/>
        <v/>
      </c>
      <c r="C660" s="79"/>
      <c r="D660" s="80"/>
      <c r="E660" s="79"/>
      <c r="F660" s="81"/>
      <c r="G660" s="77"/>
      <c r="H660" s="174" t="str">
        <f>IF($B660="","",IF(N($I660)&gt;=100,"Completed",IF(COUNTIF('Work report'!$V$2:$V$1500,$B660)=0,"Not started",IF(OR(LEFT(UPPER(TRIM($K660)),8)="BLOCKED:",LEFT(UPPER(TRIM($K660)),8)="WAITING:"),"Blocked",IF(N($I660)&gt;0,"In progress","Not started")))))</f>
        <v/>
      </c>
      <c r="I660" s="175" t="str">
        <f t="array" ref="I660">IF($B660="","",IFERROR(LOOKUP(2,1/('Work report'!$V$2:$V$1500=$B660),'Work report'!$J$2:$J$1500)*100,0))</f>
        <v/>
      </c>
      <c r="J660" s="176" t="str">
        <f t="array" ref="J660">IF($B660="","",IFERROR(LOOKUP(2,1/('Work report'!$V$2:$V$1500=$B660),'Work report'!$A$2:$A$1500),""))</f>
        <v/>
      </c>
      <c r="K660" s="177" t="str">
        <f t="array" ref="K660">IF($B660="","",IFERROR(LOOKUP(2,1/('Work report'!$V$2:$V$1500=$B660),'Work report'!$P$2:$P$1500),""))</f>
        <v/>
      </c>
      <c r="L660" s="178" t="str">
        <f>IF($B660="","",SUMIFS('Work report'!$G$2:$G$1500,'Work report'!$V$2:$V$1500,$B660))</f>
        <v/>
      </c>
      <c r="M660" s="176" t="str">
        <f t="shared" si="31"/>
        <v/>
      </c>
      <c r="N660" s="174" t="str">
        <f t="shared" ca="1" si="32"/>
        <v/>
      </c>
      <c r="O660" s="78">
        <v>659</v>
      </c>
      <c r="P660" s="78" t="str">
        <f>IF(AND($B660&lt;&gt;"",$H660&lt;&gt;"Completed",$H660&lt;&gt;"Cancelled"),COUNTIFS($B$2:$B660,"&lt;&gt;",$H$2:$H660,"&lt;&gt;Completed",$H$2:$H660,"&lt;&gt;Cancelled"),"")</f>
        <v/>
      </c>
      <c r="Q660" s="78" t="str">
        <f>IFERROR(INDEX($B$2:$B$1500,MATCH(ROWS($Q$2:Q660),$P$2:$P$1500,0)),"")</f>
        <v/>
      </c>
    </row>
    <row r="661" spans="1:17" ht="15" customHeight="1" x14ac:dyDescent="0.25">
      <c r="A661" s="77"/>
      <c r="B661" s="174" t="str">
        <f t="shared" si="30"/>
        <v/>
      </c>
      <c r="C661" s="79"/>
      <c r="D661" s="80"/>
      <c r="E661" s="79"/>
      <c r="F661" s="81"/>
      <c r="G661" s="77"/>
      <c r="H661" s="174" t="str">
        <f>IF($B661="","",IF(N($I661)&gt;=100,"Completed",IF(COUNTIF('Work report'!$V$2:$V$1500,$B661)=0,"Not started",IF(OR(LEFT(UPPER(TRIM($K661)),8)="BLOCKED:",LEFT(UPPER(TRIM($K661)),8)="WAITING:"),"Blocked",IF(N($I661)&gt;0,"In progress","Not started")))))</f>
        <v/>
      </c>
      <c r="I661" s="175" t="str">
        <f t="array" ref="I661">IF($B661="","",IFERROR(LOOKUP(2,1/('Work report'!$V$2:$V$1500=$B661),'Work report'!$J$2:$J$1500)*100,0))</f>
        <v/>
      </c>
      <c r="J661" s="176" t="str">
        <f t="array" ref="J661">IF($B661="","",IFERROR(LOOKUP(2,1/('Work report'!$V$2:$V$1500=$B661),'Work report'!$A$2:$A$1500),""))</f>
        <v/>
      </c>
      <c r="K661" s="177" t="str">
        <f t="array" ref="K661">IF($B661="","",IFERROR(LOOKUP(2,1/('Work report'!$V$2:$V$1500=$B661),'Work report'!$P$2:$P$1500),""))</f>
        <v/>
      </c>
      <c r="L661" s="178" t="str">
        <f>IF($B661="","",SUMIFS('Work report'!$G$2:$G$1500,'Work report'!$V$2:$V$1500,$B661))</f>
        <v/>
      </c>
      <c r="M661" s="176" t="str">
        <f t="shared" si="31"/>
        <v/>
      </c>
      <c r="N661" s="174" t="str">
        <f t="shared" ca="1" si="32"/>
        <v/>
      </c>
      <c r="O661" s="78">
        <v>660</v>
      </c>
      <c r="P661" s="78" t="str">
        <f>IF(AND($B661&lt;&gt;"",$H661&lt;&gt;"Completed",$H661&lt;&gt;"Cancelled"),COUNTIFS($B$2:$B661,"&lt;&gt;",$H$2:$H661,"&lt;&gt;Completed",$H$2:$H661,"&lt;&gt;Cancelled"),"")</f>
        <v/>
      </c>
      <c r="Q661" s="78" t="str">
        <f>IFERROR(INDEX($B$2:$B$1500,MATCH(ROWS($Q$2:Q661),$P$2:$P$1500,0)),"")</f>
        <v/>
      </c>
    </row>
    <row r="662" spans="1:17" ht="15" customHeight="1" x14ac:dyDescent="0.25">
      <c r="A662" s="77"/>
      <c r="B662" s="174" t="str">
        <f t="shared" si="30"/>
        <v/>
      </c>
      <c r="C662" s="79"/>
      <c r="D662" s="80"/>
      <c r="E662" s="79"/>
      <c r="F662" s="81"/>
      <c r="G662" s="77"/>
      <c r="H662" s="174" t="str">
        <f>IF($B662="","",IF(N($I662)&gt;=100,"Completed",IF(COUNTIF('Work report'!$V$2:$V$1500,$B662)=0,"Not started",IF(OR(LEFT(UPPER(TRIM($K662)),8)="BLOCKED:",LEFT(UPPER(TRIM($K662)),8)="WAITING:"),"Blocked",IF(N($I662)&gt;0,"In progress","Not started")))))</f>
        <v/>
      </c>
      <c r="I662" s="175" t="str">
        <f t="array" ref="I662">IF($B662="","",IFERROR(LOOKUP(2,1/('Work report'!$V$2:$V$1500=$B662),'Work report'!$J$2:$J$1500)*100,0))</f>
        <v/>
      </c>
      <c r="J662" s="176" t="str">
        <f t="array" ref="J662">IF($B662="","",IFERROR(LOOKUP(2,1/('Work report'!$V$2:$V$1500=$B662),'Work report'!$A$2:$A$1500),""))</f>
        <v/>
      </c>
      <c r="K662" s="177" t="str">
        <f t="array" ref="K662">IF($B662="","",IFERROR(LOOKUP(2,1/('Work report'!$V$2:$V$1500=$B662),'Work report'!$P$2:$P$1500),""))</f>
        <v/>
      </c>
      <c r="L662" s="178" t="str">
        <f>IF($B662="","",SUMIFS('Work report'!$G$2:$G$1500,'Work report'!$V$2:$V$1500,$B662))</f>
        <v/>
      </c>
      <c r="M662" s="176" t="str">
        <f t="shared" si="31"/>
        <v/>
      </c>
      <c r="N662" s="174" t="str">
        <f t="shared" ca="1" si="32"/>
        <v/>
      </c>
      <c r="O662" s="78">
        <v>661</v>
      </c>
      <c r="P662" s="78" t="str">
        <f>IF(AND($B662&lt;&gt;"",$H662&lt;&gt;"Completed",$H662&lt;&gt;"Cancelled"),COUNTIFS($B$2:$B662,"&lt;&gt;",$H$2:$H662,"&lt;&gt;Completed",$H$2:$H662,"&lt;&gt;Cancelled"),"")</f>
        <v/>
      </c>
      <c r="Q662" s="78" t="str">
        <f>IFERROR(INDEX($B$2:$B$1500,MATCH(ROWS($Q$2:Q662),$P$2:$P$1500,0)),"")</f>
        <v/>
      </c>
    </row>
    <row r="663" spans="1:17" ht="15" customHeight="1" x14ac:dyDescent="0.25">
      <c r="A663" s="77"/>
      <c r="B663" s="174" t="str">
        <f t="shared" si="30"/>
        <v/>
      </c>
      <c r="C663" s="79"/>
      <c r="D663" s="80"/>
      <c r="E663" s="79"/>
      <c r="F663" s="81"/>
      <c r="G663" s="77"/>
      <c r="H663" s="174" t="str">
        <f>IF($B663="","",IF(N($I663)&gt;=100,"Completed",IF(COUNTIF('Work report'!$V$2:$V$1500,$B663)=0,"Not started",IF(OR(LEFT(UPPER(TRIM($K663)),8)="BLOCKED:",LEFT(UPPER(TRIM($K663)),8)="WAITING:"),"Blocked",IF(N($I663)&gt;0,"In progress","Not started")))))</f>
        <v/>
      </c>
      <c r="I663" s="175" t="str">
        <f t="array" ref="I663">IF($B663="","",IFERROR(LOOKUP(2,1/('Work report'!$V$2:$V$1500=$B663),'Work report'!$J$2:$J$1500)*100,0))</f>
        <v/>
      </c>
      <c r="J663" s="176" t="str">
        <f t="array" ref="J663">IF($B663="","",IFERROR(LOOKUP(2,1/('Work report'!$V$2:$V$1500=$B663),'Work report'!$A$2:$A$1500),""))</f>
        <v/>
      </c>
      <c r="K663" s="177" t="str">
        <f t="array" ref="K663">IF($B663="","",IFERROR(LOOKUP(2,1/('Work report'!$V$2:$V$1500=$B663),'Work report'!$P$2:$P$1500),""))</f>
        <v/>
      </c>
      <c r="L663" s="178" t="str">
        <f>IF($B663="","",SUMIFS('Work report'!$G$2:$G$1500,'Work report'!$V$2:$V$1500,$B663))</f>
        <v/>
      </c>
      <c r="M663" s="176" t="str">
        <f t="shared" si="31"/>
        <v/>
      </c>
      <c r="N663" s="174" t="str">
        <f t="shared" ca="1" si="32"/>
        <v/>
      </c>
      <c r="O663" s="78">
        <v>662</v>
      </c>
      <c r="P663" s="78" t="str">
        <f>IF(AND($B663&lt;&gt;"",$H663&lt;&gt;"Completed",$H663&lt;&gt;"Cancelled"),COUNTIFS($B$2:$B663,"&lt;&gt;",$H$2:$H663,"&lt;&gt;Completed",$H$2:$H663,"&lt;&gt;Cancelled"),"")</f>
        <v/>
      </c>
      <c r="Q663" s="78" t="str">
        <f>IFERROR(INDEX($B$2:$B$1500,MATCH(ROWS($Q$2:Q663),$P$2:$P$1500,0)),"")</f>
        <v/>
      </c>
    </row>
    <row r="664" spans="1:17" ht="15" customHeight="1" x14ac:dyDescent="0.25">
      <c r="A664" s="77"/>
      <c r="B664" s="174" t="str">
        <f t="shared" si="30"/>
        <v/>
      </c>
      <c r="C664" s="79"/>
      <c r="D664" s="80"/>
      <c r="E664" s="79"/>
      <c r="F664" s="81"/>
      <c r="G664" s="77"/>
      <c r="H664" s="174" t="str">
        <f>IF($B664="","",IF(N($I664)&gt;=100,"Completed",IF(COUNTIF('Work report'!$V$2:$V$1500,$B664)=0,"Not started",IF(OR(LEFT(UPPER(TRIM($K664)),8)="BLOCKED:",LEFT(UPPER(TRIM($K664)),8)="WAITING:"),"Blocked",IF(N($I664)&gt;0,"In progress","Not started")))))</f>
        <v/>
      </c>
      <c r="I664" s="175" t="str">
        <f t="array" ref="I664">IF($B664="","",IFERROR(LOOKUP(2,1/('Work report'!$V$2:$V$1500=$B664),'Work report'!$J$2:$J$1500)*100,0))</f>
        <v/>
      </c>
      <c r="J664" s="176" t="str">
        <f t="array" ref="J664">IF($B664="","",IFERROR(LOOKUP(2,1/('Work report'!$V$2:$V$1500=$B664),'Work report'!$A$2:$A$1500),""))</f>
        <v/>
      </c>
      <c r="K664" s="177" t="str">
        <f t="array" ref="K664">IF($B664="","",IFERROR(LOOKUP(2,1/('Work report'!$V$2:$V$1500=$B664),'Work report'!$P$2:$P$1500),""))</f>
        <v/>
      </c>
      <c r="L664" s="178" t="str">
        <f>IF($B664="","",SUMIFS('Work report'!$G$2:$G$1500,'Work report'!$V$2:$V$1500,$B664))</f>
        <v/>
      </c>
      <c r="M664" s="176" t="str">
        <f t="shared" si="31"/>
        <v/>
      </c>
      <c r="N664" s="174" t="str">
        <f t="shared" ca="1" si="32"/>
        <v/>
      </c>
      <c r="O664" s="78">
        <v>663</v>
      </c>
      <c r="P664" s="78" t="str">
        <f>IF(AND($B664&lt;&gt;"",$H664&lt;&gt;"Completed",$H664&lt;&gt;"Cancelled"),COUNTIFS($B$2:$B664,"&lt;&gt;",$H$2:$H664,"&lt;&gt;Completed",$H$2:$H664,"&lt;&gt;Cancelled"),"")</f>
        <v/>
      </c>
      <c r="Q664" s="78" t="str">
        <f>IFERROR(INDEX($B$2:$B$1500,MATCH(ROWS($Q$2:Q664),$P$2:$P$1500,0)),"")</f>
        <v/>
      </c>
    </row>
    <row r="665" spans="1:17" ht="15" customHeight="1" x14ac:dyDescent="0.25">
      <c r="A665" s="77"/>
      <c r="B665" s="174" t="str">
        <f t="shared" si="30"/>
        <v/>
      </c>
      <c r="C665" s="79"/>
      <c r="D665" s="80"/>
      <c r="E665" s="79"/>
      <c r="F665" s="81"/>
      <c r="G665" s="77"/>
      <c r="H665" s="174" t="str">
        <f>IF($B665="","",IF(N($I665)&gt;=100,"Completed",IF(COUNTIF('Work report'!$V$2:$V$1500,$B665)=0,"Not started",IF(OR(LEFT(UPPER(TRIM($K665)),8)="BLOCKED:",LEFT(UPPER(TRIM($K665)),8)="WAITING:"),"Blocked",IF(N($I665)&gt;0,"In progress","Not started")))))</f>
        <v/>
      </c>
      <c r="I665" s="175" t="str">
        <f t="array" ref="I665">IF($B665="","",IFERROR(LOOKUP(2,1/('Work report'!$V$2:$V$1500=$B665),'Work report'!$J$2:$J$1500)*100,0))</f>
        <v/>
      </c>
      <c r="J665" s="176" t="str">
        <f t="array" ref="J665">IF($B665="","",IFERROR(LOOKUP(2,1/('Work report'!$V$2:$V$1500=$B665),'Work report'!$A$2:$A$1500),""))</f>
        <v/>
      </c>
      <c r="K665" s="177" t="str">
        <f t="array" ref="K665">IF($B665="","",IFERROR(LOOKUP(2,1/('Work report'!$V$2:$V$1500=$B665),'Work report'!$P$2:$P$1500),""))</f>
        <v/>
      </c>
      <c r="L665" s="178" t="str">
        <f>IF($B665="","",SUMIFS('Work report'!$G$2:$G$1500,'Work report'!$V$2:$V$1500,$B665))</f>
        <v/>
      </c>
      <c r="M665" s="176" t="str">
        <f t="shared" si="31"/>
        <v/>
      </c>
      <c r="N665" s="174" t="str">
        <f t="shared" ca="1" si="32"/>
        <v/>
      </c>
      <c r="O665" s="78">
        <v>664</v>
      </c>
      <c r="P665" s="78" t="str">
        <f>IF(AND($B665&lt;&gt;"",$H665&lt;&gt;"Completed",$H665&lt;&gt;"Cancelled"),COUNTIFS($B$2:$B665,"&lt;&gt;",$H$2:$H665,"&lt;&gt;Completed",$H$2:$H665,"&lt;&gt;Cancelled"),"")</f>
        <v/>
      </c>
      <c r="Q665" s="78" t="str">
        <f>IFERROR(INDEX($B$2:$B$1500,MATCH(ROWS($Q$2:Q665),$P$2:$P$1500,0)),"")</f>
        <v/>
      </c>
    </row>
    <row r="666" spans="1:17" ht="15" customHeight="1" x14ac:dyDescent="0.25">
      <c r="A666" s="77"/>
      <c r="B666" s="174" t="str">
        <f t="shared" si="30"/>
        <v/>
      </c>
      <c r="C666" s="79"/>
      <c r="D666" s="80"/>
      <c r="E666" s="79"/>
      <c r="F666" s="81"/>
      <c r="G666" s="77"/>
      <c r="H666" s="174" t="str">
        <f>IF($B666="","",IF(N($I666)&gt;=100,"Completed",IF(COUNTIF('Work report'!$V$2:$V$1500,$B666)=0,"Not started",IF(OR(LEFT(UPPER(TRIM($K666)),8)="BLOCKED:",LEFT(UPPER(TRIM($K666)),8)="WAITING:"),"Blocked",IF(N($I666)&gt;0,"In progress","Not started")))))</f>
        <v/>
      </c>
      <c r="I666" s="175" t="str">
        <f t="array" ref="I666">IF($B666="","",IFERROR(LOOKUP(2,1/('Work report'!$V$2:$V$1500=$B666),'Work report'!$J$2:$J$1500)*100,0))</f>
        <v/>
      </c>
      <c r="J666" s="176" t="str">
        <f t="array" ref="J666">IF($B666="","",IFERROR(LOOKUP(2,1/('Work report'!$V$2:$V$1500=$B666),'Work report'!$A$2:$A$1500),""))</f>
        <v/>
      </c>
      <c r="K666" s="177" t="str">
        <f t="array" ref="K666">IF($B666="","",IFERROR(LOOKUP(2,1/('Work report'!$V$2:$V$1500=$B666),'Work report'!$P$2:$P$1500),""))</f>
        <v/>
      </c>
      <c r="L666" s="178" t="str">
        <f>IF($B666="","",SUMIFS('Work report'!$G$2:$G$1500,'Work report'!$V$2:$V$1500,$B666))</f>
        <v/>
      </c>
      <c r="M666" s="176" t="str">
        <f t="shared" si="31"/>
        <v/>
      </c>
      <c r="N666" s="174" t="str">
        <f t="shared" ca="1" si="32"/>
        <v/>
      </c>
      <c r="O666" s="78">
        <v>665</v>
      </c>
      <c r="P666" s="78" t="str">
        <f>IF(AND($B666&lt;&gt;"",$H666&lt;&gt;"Completed",$H666&lt;&gt;"Cancelled"),COUNTIFS($B$2:$B666,"&lt;&gt;",$H$2:$H666,"&lt;&gt;Completed",$H$2:$H666,"&lt;&gt;Cancelled"),"")</f>
        <v/>
      </c>
      <c r="Q666" s="78" t="str">
        <f>IFERROR(INDEX($B$2:$B$1500,MATCH(ROWS($Q$2:Q666),$P$2:$P$1500,0)),"")</f>
        <v/>
      </c>
    </row>
    <row r="667" spans="1:17" ht="15" customHeight="1" x14ac:dyDescent="0.25">
      <c r="A667" s="77"/>
      <c r="B667" s="174" t="str">
        <f t="shared" si="30"/>
        <v/>
      </c>
      <c r="C667" s="79"/>
      <c r="D667" s="80"/>
      <c r="E667" s="79"/>
      <c r="F667" s="81"/>
      <c r="G667" s="77"/>
      <c r="H667" s="174" t="str">
        <f>IF($B667="","",IF(N($I667)&gt;=100,"Completed",IF(COUNTIF('Work report'!$V$2:$V$1500,$B667)=0,"Not started",IF(OR(LEFT(UPPER(TRIM($K667)),8)="BLOCKED:",LEFT(UPPER(TRIM($K667)),8)="WAITING:"),"Blocked",IF(N($I667)&gt;0,"In progress","Not started")))))</f>
        <v/>
      </c>
      <c r="I667" s="175" t="str">
        <f t="array" ref="I667">IF($B667="","",IFERROR(LOOKUP(2,1/('Work report'!$V$2:$V$1500=$B667),'Work report'!$J$2:$J$1500)*100,0))</f>
        <v/>
      </c>
      <c r="J667" s="176" t="str">
        <f t="array" ref="J667">IF($B667="","",IFERROR(LOOKUP(2,1/('Work report'!$V$2:$V$1500=$B667),'Work report'!$A$2:$A$1500),""))</f>
        <v/>
      </c>
      <c r="K667" s="177" t="str">
        <f t="array" ref="K667">IF($B667="","",IFERROR(LOOKUP(2,1/('Work report'!$V$2:$V$1500=$B667),'Work report'!$P$2:$P$1500),""))</f>
        <v/>
      </c>
      <c r="L667" s="178" t="str">
        <f>IF($B667="","",SUMIFS('Work report'!$G$2:$G$1500,'Work report'!$V$2:$V$1500,$B667))</f>
        <v/>
      </c>
      <c r="M667" s="176" t="str">
        <f t="shared" si="31"/>
        <v/>
      </c>
      <c r="N667" s="174" t="str">
        <f t="shared" ca="1" si="32"/>
        <v/>
      </c>
      <c r="O667" s="78">
        <v>666</v>
      </c>
      <c r="P667" s="78" t="str">
        <f>IF(AND($B667&lt;&gt;"",$H667&lt;&gt;"Completed",$H667&lt;&gt;"Cancelled"),COUNTIFS($B$2:$B667,"&lt;&gt;",$H$2:$H667,"&lt;&gt;Completed",$H$2:$H667,"&lt;&gt;Cancelled"),"")</f>
        <v/>
      </c>
      <c r="Q667" s="78" t="str">
        <f>IFERROR(INDEX($B$2:$B$1500,MATCH(ROWS($Q$2:Q667),$P$2:$P$1500,0)),"")</f>
        <v/>
      </c>
    </row>
    <row r="668" spans="1:17" ht="15" customHeight="1" x14ac:dyDescent="0.25">
      <c r="A668" s="77"/>
      <c r="B668" s="174" t="str">
        <f t="shared" si="30"/>
        <v/>
      </c>
      <c r="C668" s="79"/>
      <c r="D668" s="80"/>
      <c r="E668" s="79"/>
      <c r="F668" s="81"/>
      <c r="G668" s="77"/>
      <c r="H668" s="174" t="str">
        <f>IF($B668="","",IF(N($I668)&gt;=100,"Completed",IF(COUNTIF('Work report'!$V$2:$V$1500,$B668)=0,"Not started",IF(OR(LEFT(UPPER(TRIM($K668)),8)="BLOCKED:",LEFT(UPPER(TRIM($K668)),8)="WAITING:"),"Blocked",IF(N($I668)&gt;0,"In progress","Not started")))))</f>
        <v/>
      </c>
      <c r="I668" s="175" t="str">
        <f t="array" ref="I668">IF($B668="","",IFERROR(LOOKUP(2,1/('Work report'!$V$2:$V$1500=$B668),'Work report'!$J$2:$J$1500)*100,0))</f>
        <v/>
      </c>
      <c r="J668" s="176" t="str">
        <f t="array" ref="J668">IF($B668="","",IFERROR(LOOKUP(2,1/('Work report'!$V$2:$V$1500=$B668),'Work report'!$A$2:$A$1500),""))</f>
        <v/>
      </c>
      <c r="K668" s="177" t="str">
        <f t="array" ref="K668">IF($B668="","",IFERROR(LOOKUP(2,1/('Work report'!$V$2:$V$1500=$B668),'Work report'!$P$2:$P$1500),""))</f>
        <v/>
      </c>
      <c r="L668" s="178" t="str">
        <f>IF($B668="","",SUMIFS('Work report'!$G$2:$G$1500,'Work report'!$V$2:$V$1500,$B668))</f>
        <v/>
      </c>
      <c r="M668" s="176" t="str">
        <f t="shared" si="31"/>
        <v/>
      </c>
      <c r="N668" s="174" t="str">
        <f t="shared" ca="1" si="32"/>
        <v/>
      </c>
      <c r="O668" s="78">
        <v>667</v>
      </c>
      <c r="P668" s="78" t="str">
        <f>IF(AND($B668&lt;&gt;"",$H668&lt;&gt;"Completed",$H668&lt;&gt;"Cancelled"),COUNTIFS($B$2:$B668,"&lt;&gt;",$H$2:$H668,"&lt;&gt;Completed",$H$2:$H668,"&lt;&gt;Cancelled"),"")</f>
        <v/>
      </c>
      <c r="Q668" s="78" t="str">
        <f>IFERROR(INDEX($B$2:$B$1500,MATCH(ROWS($Q$2:Q668),$P$2:$P$1500,0)),"")</f>
        <v/>
      </c>
    </row>
    <row r="669" spans="1:17" ht="15" customHeight="1" x14ac:dyDescent="0.25">
      <c r="A669" s="77"/>
      <c r="B669" s="174" t="str">
        <f t="shared" si="30"/>
        <v/>
      </c>
      <c r="C669" s="79"/>
      <c r="D669" s="80"/>
      <c r="E669" s="79"/>
      <c r="F669" s="81"/>
      <c r="G669" s="77"/>
      <c r="H669" s="174" t="str">
        <f>IF($B669="","",IF(N($I669)&gt;=100,"Completed",IF(COUNTIF('Work report'!$V$2:$V$1500,$B669)=0,"Not started",IF(OR(LEFT(UPPER(TRIM($K669)),8)="BLOCKED:",LEFT(UPPER(TRIM($K669)),8)="WAITING:"),"Blocked",IF(N($I669)&gt;0,"In progress","Not started")))))</f>
        <v/>
      </c>
      <c r="I669" s="175" t="str">
        <f t="array" ref="I669">IF($B669="","",IFERROR(LOOKUP(2,1/('Work report'!$V$2:$V$1500=$B669),'Work report'!$J$2:$J$1500)*100,0))</f>
        <v/>
      </c>
      <c r="J669" s="176" t="str">
        <f t="array" ref="J669">IF($B669="","",IFERROR(LOOKUP(2,1/('Work report'!$V$2:$V$1500=$B669),'Work report'!$A$2:$A$1500),""))</f>
        <v/>
      </c>
      <c r="K669" s="177" t="str">
        <f t="array" ref="K669">IF($B669="","",IFERROR(LOOKUP(2,1/('Work report'!$V$2:$V$1500=$B669),'Work report'!$P$2:$P$1500),""))</f>
        <v/>
      </c>
      <c r="L669" s="178" t="str">
        <f>IF($B669="","",SUMIFS('Work report'!$G$2:$G$1500,'Work report'!$V$2:$V$1500,$B669))</f>
        <v/>
      </c>
      <c r="M669" s="176" t="str">
        <f t="shared" si="31"/>
        <v/>
      </c>
      <c r="N669" s="174" t="str">
        <f t="shared" ca="1" si="32"/>
        <v/>
      </c>
      <c r="O669" s="78">
        <v>668</v>
      </c>
      <c r="P669" s="78" t="str">
        <f>IF(AND($B669&lt;&gt;"",$H669&lt;&gt;"Completed",$H669&lt;&gt;"Cancelled"),COUNTIFS($B$2:$B669,"&lt;&gt;",$H$2:$H669,"&lt;&gt;Completed",$H$2:$H669,"&lt;&gt;Cancelled"),"")</f>
        <v/>
      </c>
      <c r="Q669" s="78" t="str">
        <f>IFERROR(INDEX($B$2:$B$1500,MATCH(ROWS($Q$2:Q669),$P$2:$P$1500,0)),"")</f>
        <v/>
      </c>
    </row>
    <row r="670" spans="1:17" ht="15" customHeight="1" x14ac:dyDescent="0.25">
      <c r="A670" s="77"/>
      <c r="B670" s="174" t="str">
        <f t="shared" si="30"/>
        <v/>
      </c>
      <c r="C670" s="79"/>
      <c r="D670" s="80"/>
      <c r="E670" s="79"/>
      <c r="F670" s="81"/>
      <c r="G670" s="77"/>
      <c r="H670" s="174" t="str">
        <f>IF($B670="","",IF(N($I670)&gt;=100,"Completed",IF(COUNTIF('Work report'!$V$2:$V$1500,$B670)=0,"Not started",IF(OR(LEFT(UPPER(TRIM($K670)),8)="BLOCKED:",LEFT(UPPER(TRIM($K670)),8)="WAITING:"),"Blocked",IF(N($I670)&gt;0,"In progress","Not started")))))</f>
        <v/>
      </c>
      <c r="I670" s="175" t="str">
        <f t="array" ref="I670">IF($B670="","",IFERROR(LOOKUP(2,1/('Work report'!$V$2:$V$1500=$B670),'Work report'!$J$2:$J$1500)*100,0))</f>
        <v/>
      </c>
      <c r="J670" s="176" t="str">
        <f t="array" ref="J670">IF($B670="","",IFERROR(LOOKUP(2,1/('Work report'!$V$2:$V$1500=$B670),'Work report'!$A$2:$A$1500),""))</f>
        <v/>
      </c>
      <c r="K670" s="177" t="str">
        <f t="array" ref="K670">IF($B670="","",IFERROR(LOOKUP(2,1/('Work report'!$V$2:$V$1500=$B670),'Work report'!$P$2:$P$1500),""))</f>
        <v/>
      </c>
      <c r="L670" s="178" t="str">
        <f>IF($B670="","",SUMIFS('Work report'!$G$2:$G$1500,'Work report'!$V$2:$V$1500,$B670))</f>
        <v/>
      </c>
      <c r="M670" s="176" t="str">
        <f t="shared" si="31"/>
        <v/>
      </c>
      <c r="N670" s="174" t="str">
        <f t="shared" ca="1" si="32"/>
        <v/>
      </c>
      <c r="O670" s="78">
        <v>669</v>
      </c>
      <c r="P670" s="78" t="str">
        <f>IF(AND($B670&lt;&gt;"",$H670&lt;&gt;"Completed",$H670&lt;&gt;"Cancelled"),COUNTIFS($B$2:$B670,"&lt;&gt;",$H$2:$H670,"&lt;&gt;Completed",$H$2:$H670,"&lt;&gt;Cancelled"),"")</f>
        <v/>
      </c>
      <c r="Q670" s="78" t="str">
        <f>IFERROR(INDEX($B$2:$B$1500,MATCH(ROWS($Q$2:Q670),$P$2:$P$1500,0)),"")</f>
        <v/>
      </c>
    </row>
    <row r="671" spans="1:17" ht="15" customHeight="1" x14ac:dyDescent="0.25">
      <c r="A671" s="77"/>
      <c r="B671" s="174" t="str">
        <f t="shared" si="30"/>
        <v/>
      </c>
      <c r="C671" s="79"/>
      <c r="D671" s="80"/>
      <c r="E671" s="79"/>
      <c r="F671" s="81"/>
      <c r="G671" s="77"/>
      <c r="H671" s="174" t="str">
        <f>IF($B671="","",IF(N($I671)&gt;=100,"Completed",IF(COUNTIF('Work report'!$V$2:$V$1500,$B671)=0,"Not started",IF(OR(LEFT(UPPER(TRIM($K671)),8)="BLOCKED:",LEFT(UPPER(TRIM($K671)),8)="WAITING:"),"Blocked",IF(N($I671)&gt;0,"In progress","Not started")))))</f>
        <v/>
      </c>
      <c r="I671" s="175" t="str">
        <f t="array" ref="I671">IF($B671="","",IFERROR(LOOKUP(2,1/('Work report'!$V$2:$V$1500=$B671),'Work report'!$J$2:$J$1500)*100,0))</f>
        <v/>
      </c>
      <c r="J671" s="176" t="str">
        <f t="array" ref="J671">IF($B671="","",IFERROR(LOOKUP(2,1/('Work report'!$V$2:$V$1500=$B671),'Work report'!$A$2:$A$1500),""))</f>
        <v/>
      </c>
      <c r="K671" s="177" t="str">
        <f t="array" ref="K671">IF($B671="","",IFERROR(LOOKUP(2,1/('Work report'!$V$2:$V$1500=$B671),'Work report'!$P$2:$P$1500),""))</f>
        <v/>
      </c>
      <c r="L671" s="178" t="str">
        <f>IF($B671="","",SUMIFS('Work report'!$G$2:$G$1500,'Work report'!$V$2:$V$1500,$B671))</f>
        <v/>
      </c>
      <c r="M671" s="176" t="str">
        <f t="shared" si="31"/>
        <v/>
      </c>
      <c r="N671" s="174" t="str">
        <f t="shared" ca="1" si="32"/>
        <v/>
      </c>
      <c r="O671" s="78">
        <v>670</v>
      </c>
      <c r="P671" s="78" t="str">
        <f>IF(AND($B671&lt;&gt;"",$H671&lt;&gt;"Completed",$H671&lt;&gt;"Cancelled"),COUNTIFS($B$2:$B671,"&lt;&gt;",$H$2:$H671,"&lt;&gt;Completed",$H$2:$H671,"&lt;&gt;Cancelled"),"")</f>
        <v/>
      </c>
      <c r="Q671" s="78" t="str">
        <f>IFERROR(INDEX($B$2:$B$1500,MATCH(ROWS($Q$2:Q671),$P$2:$P$1500,0)),"")</f>
        <v/>
      </c>
    </row>
    <row r="672" spans="1:17" ht="15" customHeight="1" x14ac:dyDescent="0.25">
      <c r="A672" s="77"/>
      <c r="B672" s="174" t="str">
        <f t="shared" si="30"/>
        <v/>
      </c>
      <c r="C672" s="79"/>
      <c r="D672" s="80"/>
      <c r="E672" s="79"/>
      <c r="F672" s="81"/>
      <c r="G672" s="77"/>
      <c r="H672" s="174" t="str">
        <f>IF($B672="","",IF(N($I672)&gt;=100,"Completed",IF(COUNTIF('Work report'!$V$2:$V$1500,$B672)=0,"Not started",IF(OR(LEFT(UPPER(TRIM($K672)),8)="BLOCKED:",LEFT(UPPER(TRIM($K672)),8)="WAITING:"),"Blocked",IF(N($I672)&gt;0,"In progress","Not started")))))</f>
        <v/>
      </c>
      <c r="I672" s="175" t="str">
        <f t="array" ref="I672">IF($B672="","",IFERROR(LOOKUP(2,1/('Work report'!$V$2:$V$1500=$B672),'Work report'!$J$2:$J$1500)*100,0))</f>
        <v/>
      </c>
      <c r="J672" s="176" t="str">
        <f t="array" ref="J672">IF($B672="","",IFERROR(LOOKUP(2,1/('Work report'!$V$2:$V$1500=$B672),'Work report'!$A$2:$A$1500),""))</f>
        <v/>
      </c>
      <c r="K672" s="177" t="str">
        <f t="array" ref="K672">IF($B672="","",IFERROR(LOOKUP(2,1/('Work report'!$V$2:$V$1500=$B672),'Work report'!$P$2:$P$1500),""))</f>
        <v/>
      </c>
      <c r="L672" s="178" t="str">
        <f>IF($B672="","",SUMIFS('Work report'!$G$2:$G$1500,'Work report'!$V$2:$V$1500,$B672))</f>
        <v/>
      </c>
      <c r="M672" s="176" t="str">
        <f t="shared" si="31"/>
        <v/>
      </c>
      <c r="N672" s="174" t="str">
        <f t="shared" ca="1" si="32"/>
        <v/>
      </c>
      <c r="O672" s="78">
        <v>671</v>
      </c>
      <c r="P672" s="78" t="str">
        <f>IF(AND($B672&lt;&gt;"",$H672&lt;&gt;"Completed",$H672&lt;&gt;"Cancelled"),COUNTIFS($B$2:$B672,"&lt;&gt;",$H$2:$H672,"&lt;&gt;Completed",$H$2:$H672,"&lt;&gt;Cancelled"),"")</f>
        <v/>
      </c>
      <c r="Q672" s="78" t="str">
        <f>IFERROR(INDEX($B$2:$B$1500,MATCH(ROWS($Q$2:Q672),$P$2:$P$1500,0)),"")</f>
        <v/>
      </c>
    </row>
    <row r="673" spans="1:17" ht="15" customHeight="1" x14ac:dyDescent="0.25">
      <c r="A673" s="77"/>
      <c r="B673" s="174" t="str">
        <f t="shared" si="30"/>
        <v/>
      </c>
      <c r="C673" s="79"/>
      <c r="D673" s="80"/>
      <c r="E673" s="79"/>
      <c r="F673" s="81"/>
      <c r="G673" s="77"/>
      <c r="H673" s="174" t="str">
        <f>IF($B673="","",IF(N($I673)&gt;=100,"Completed",IF(COUNTIF('Work report'!$V$2:$V$1500,$B673)=0,"Not started",IF(OR(LEFT(UPPER(TRIM($K673)),8)="BLOCKED:",LEFT(UPPER(TRIM($K673)),8)="WAITING:"),"Blocked",IF(N($I673)&gt;0,"In progress","Not started")))))</f>
        <v/>
      </c>
      <c r="I673" s="175" t="str">
        <f t="array" ref="I673">IF($B673="","",IFERROR(LOOKUP(2,1/('Work report'!$V$2:$V$1500=$B673),'Work report'!$J$2:$J$1500)*100,0))</f>
        <v/>
      </c>
      <c r="J673" s="176" t="str">
        <f t="array" ref="J673">IF($B673="","",IFERROR(LOOKUP(2,1/('Work report'!$V$2:$V$1500=$B673),'Work report'!$A$2:$A$1500),""))</f>
        <v/>
      </c>
      <c r="K673" s="177" t="str">
        <f t="array" ref="K673">IF($B673="","",IFERROR(LOOKUP(2,1/('Work report'!$V$2:$V$1500=$B673),'Work report'!$P$2:$P$1500),""))</f>
        <v/>
      </c>
      <c r="L673" s="178" t="str">
        <f>IF($B673="","",SUMIFS('Work report'!$G$2:$G$1500,'Work report'!$V$2:$V$1500,$B673))</f>
        <v/>
      </c>
      <c r="M673" s="176" t="str">
        <f t="shared" si="31"/>
        <v/>
      </c>
      <c r="N673" s="174" t="str">
        <f t="shared" ca="1" si="32"/>
        <v/>
      </c>
      <c r="O673" s="78">
        <v>672</v>
      </c>
      <c r="P673" s="78" t="str">
        <f>IF(AND($B673&lt;&gt;"",$H673&lt;&gt;"Completed",$H673&lt;&gt;"Cancelled"),COUNTIFS($B$2:$B673,"&lt;&gt;",$H$2:$H673,"&lt;&gt;Completed",$H$2:$H673,"&lt;&gt;Cancelled"),"")</f>
        <v/>
      </c>
      <c r="Q673" s="78" t="str">
        <f>IFERROR(INDEX($B$2:$B$1500,MATCH(ROWS($Q$2:Q673),$P$2:$P$1500,0)),"")</f>
        <v/>
      </c>
    </row>
    <row r="674" spans="1:17" ht="15" customHeight="1" x14ac:dyDescent="0.25">
      <c r="A674" s="77"/>
      <c r="B674" s="174" t="str">
        <f t="shared" si="30"/>
        <v/>
      </c>
      <c r="C674" s="79"/>
      <c r="D674" s="80"/>
      <c r="E674" s="79"/>
      <c r="F674" s="81"/>
      <c r="G674" s="77"/>
      <c r="H674" s="174" t="str">
        <f>IF($B674="","",IF(N($I674)&gt;=100,"Completed",IF(COUNTIF('Work report'!$V$2:$V$1500,$B674)=0,"Not started",IF(OR(LEFT(UPPER(TRIM($K674)),8)="BLOCKED:",LEFT(UPPER(TRIM($K674)),8)="WAITING:"),"Blocked",IF(N($I674)&gt;0,"In progress","Not started")))))</f>
        <v/>
      </c>
      <c r="I674" s="175" t="str">
        <f t="array" ref="I674">IF($B674="","",IFERROR(LOOKUP(2,1/('Work report'!$V$2:$V$1500=$B674),'Work report'!$J$2:$J$1500)*100,0))</f>
        <v/>
      </c>
      <c r="J674" s="176" t="str">
        <f t="array" ref="J674">IF($B674="","",IFERROR(LOOKUP(2,1/('Work report'!$V$2:$V$1500=$B674),'Work report'!$A$2:$A$1500),""))</f>
        <v/>
      </c>
      <c r="K674" s="177" t="str">
        <f t="array" ref="K674">IF($B674="","",IFERROR(LOOKUP(2,1/('Work report'!$V$2:$V$1500=$B674),'Work report'!$P$2:$P$1500),""))</f>
        <v/>
      </c>
      <c r="L674" s="178" t="str">
        <f>IF($B674="","",SUMIFS('Work report'!$G$2:$G$1500,'Work report'!$V$2:$V$1500,$B674))</f>
        <v/>
      </c>
      <c r="M674" s="176" t="str">
        <f t="shared" si="31"/>
        <v/>
      </c>
      <c r="N674" s="174" t="str">
        <f t="shared" ca="1" si="32"/>
        <v/>
      </c>
      <c r="O674" s="78">
        <v>673</v>
      </c>
      <c r="P674" s="78" t="str">
        <f>IF(AND($B674&lt;&gt;"",$H674&lt;&gt;"Completed",$H674&lt;&gt;"Cancelled"),COUNTIFS($B$2:$B674,"&lt;&gt;",$H$2:$H674,"&lt;&gt;Completed",$H$2:$H674,"&lt;&gt;Cancelled"),"")</f>
        <v/>
      </c>
      <c r="Q674" s="78" t="str">
        <f>IFERROR(INDEX($B$2:$B$1500,MATCH(ROWS($Q$2:Q674),$P$2:$P$1500,0)),"")</f>
        <v/>
      </c>
    </row>
    <row r="675" spans="1:17" ht="15" customHeight="1" x14ac:dyDescent="0.25">
      <c r="A675" s="77"/>
      <c r="B675" s="174" t="str">
        <f t="shared" si="30"/>
        <v/>
      </c>
      <c r="C675" s="79"/>
      <c r="D675" s="80"/>
      <c r="E675" s="79"/>
      <c r="F675" s="81"/>
      <c r="G675" s="77"/>
      <c r="H675" s="174" t="str">
        <f>IF($B675="","",IF(N($I675)&gt;=100,"Completed",IF(COUNTIF('Work report'!$V$2:$V$1500,$B675)=0,"Not started",IF(OR(LEFT(UPPER(TRIM($K675)),8)="BLOCKED:",LEFT(UPPER(TRIM($K675)),8)="WAITING:"),"Blocked",IF(N($I675)&gt;0,"In progress","Not started")))))</f>
        <v/>
      </c>
      <c r="I675" s="175" t="str">
        <f t="array" ref="I675">IF($B675="","",IFERROR(LOOKUP(2,1/('Work report'!$V$2:$V$1500=$B675),'Work report'!$J$2:$J$1500)*100,0))</f>
        <v/>
      </c>
      <c r="J675" s="176" t="str">
        <f t="array" ref="J675">IF($B675="","",IFERROR(LOOKUP(2,1/('Work report'!$V$2:$V$1500=$B675),'Work report'!$A$2:$A$1500),""))</f>
        <v/>
      </c>
      <c r="K675" s="177" t="str">
        <f t="array" ref="K675">IF($B675="","",IFERROR(LOOKUP(2,1/('Work report'!$V$2:$V$1500=$B675),'Work report'!$P$2:$P$1500),""))</f>
        <v/>
      </c>
      <c r="L675" s="178" t="str">
        <f>IF($B675="","",SUMIFS('Work report'!$G$2:$G$1500,'Work report'!$V$2:$V$1500,$B675))</f>
        <v/>
      </c>
      <c r="M675" s="176" t="str">
        <f t="shared" si="31"/>
        <v/>
      </c>
      <c r="N675" s="174" t="str">
        <f t="shared" ca="1" si="32"/>
        <v/>
      </c>
      <c r="O675" s="78">
        <v>674</v>
      </c>
      <c r="P675" s="78" t="str">
        <f>IF(AND($B675&lt;&gt;"",$H675&lt;&gt;"Completed",$H675&lt;&gt;"Cancelled"),COUNTIFS($B$2:$B675,"&lt;&gt;",$H$2:$H675,"&lt;&gt;Completed",$H$2:$H675,"&lt;&gt;Cancelled"),"")</f>
        <v/>
      </c>
      <c r="Q675" s="78" t="str">
        <f>IFERROR(INDEX($B$2:$B$1500,MATCH(ROWS($Q$2:Q675),$P$2:$P$1500,0)),"")</f>
        <v/>
      </c>
    </row>
    <row r="676" spans="1:17" ht="15" customHeight="1" x14ac:dyDescent="0.25">
      <c r="A676" s="77"/>
      <c r="B676" s="174" t="str">
        <f t="shared" si="30"/>
        <v/>
      </c>
      <c r="C676" s="79"/>
      <c r="D676" s="80"/>
      <c r="E676" s="79"/>
      <c r="F676" s="81"/>
      <c r="G676" s="77"/>
      <c r="H676" s="174" t="str">
        <f>IF($B676="","",IF(N($I676)&gt;=100,"Completed",IF(COUNTIF('Work report'!$V$2:$V$1500,$B676)=0,"Not started",IF(OR(LEFT(UPPER(TRIM($K676)),8)="BLOCKED:",LEFT(UPPER(TRIM($K676)),8)="WAITING:"),"Blocked",IF(N($I676)&gt;0,"In progress","Not started")))))</f>
        <v/>
      </c>
      <c r="I676" s="175" t="str">
        <f t="array" ref="I676">IF($B676="","",IFERROR(LOOKUP(2,1/('Work report'!$V$2:$V$1500=$B676),'Work report'!$J$2:$J$1500)*100,0))</f>
        <v/>
      </c>
      <c r="J676" s="176" t="str">
        <f t="array" ref="J676">IF($B676="","",IFERROR(LOOKUP(2,1/('Work report'!$V$2:$V$1500=$B676),'Work report'!$A$2:$A$1500),""))</f>
        <v/>
      </c>
      <c r="K676" s="177" t="str">
        <f t="array" ref="K676">IF($B676="","",IFERROR(LOOKUP(2,1/('Work report'!$V$2:$V$1500=$B676),'Work report'!$P$2:$P$1500),""))</f>
        <v/>
      </c>
      <c r="L676" s="178" t="str">
        <f>IF($B676="","",SUMIFS('Work report'!$G$2:$G$1500,'Work report'!$V$2:$V$1500,$B676))</f>
        <v/>
      </c>
      <c r="M676" s="176" t="str">
        <f t="shared" si="31"/>
        <v/>
      </c>
      <c r="N676" s="174" t="str">
        <f t="shared" ca="1" si="32"/>
        <v/>
      </c>
      <c r="O676" s="78">
        <v>675</v>
      </c>
      <c r="P676" s="78" t="str">
        <f>IF(AND($B676&lt;&gt;"",$H676&lt;&gt;"Completed",$H676&lt;&gt;"Cancelled"),COUNTIFS($B$2:$B676,"&lt;&gt;",$H$2:$H676,"&lt;&gt;Completed",$H$2:$H676,"&lt;&gt;Cancelled"),"")</f>
        <v/>
      </c>
      <c r="Q676" s="78" t="str">
        <f>IFERROR(INDEX($B$2:$B$1500,MATCH(ROWS($Q$2:Q676),$P$2:$P$1500,0)),"")</f>
        <v/>
      </c>
    </row>
    <row r="677" spans="1:17" ht="15" customHeight="1" x14ac:dyDescent="0.25">
      <c r="A677" s="77"/>
      <c r="B677" s="174" t="str">
        <f t="shared" si="30"/>
        <v/>
      </c>
      <c r="C677" s="79"/>
      <c r="D677" s="80"/>
      <c r="E677" s="79"/>
      <c r="F677" s="81"/>
      <c r="G677" s="77"/>
      <c r="H677" s="174" t="str">
        <f>IF($B677="","",IF(N($I677)&gt;=100,"Completed",IF(COUNTIF('Work report'!$V$2:$V$1500,$B677)=0,"Not started",IF(OR(LEFT(UPPER(TRIM($K677)),8)="BLOCKED:",LEFT(UPPER(TRIM($K677)),8)="WAITING:"),"Blocked",IF(N($I677)&gt;0,"In progress","Not started")))))</f>
        <v/>
      </c>
      <c r="I677" s="175" t="str">
        <f t="array" ref="I677">IF($B677="","",IFERROR(LOOKUP(2,1/('Work report'!$V$2:$V$1500=$B677),'Work report'!$J$2:$J$1500)*100,0))</f>
        <v/>
      </c>
      <c r="J677" s="176" t="str">
        <f t="array" ref="J677">IF($B677="","",IFERROR(LOOKUP(2,1/('Work report'!$V$2:$V$1500=$B677),'Work report'!$A$2:$A$1500),""))</f>
        <v/>
      </c>
      <c r="K677" s="177" t="str">
        <f t="array" ref="K677">IF($B677="","",IFERROR(LOOKUP(2,1/('Work report'!$V$2:$V$1500=$B677),'Work report'!$P$2:$P$1500),""))</f>
        <v/>
      </c>
      <c r="L677" s="178" t="str">
        <f>IF($B677="","",SUMIFS('Work report'!$G$2:$G$1500,'Work report'!$V$2:$V$1500,$B677))</f>
        <v/>
      </c>
      <c r="M677" s="176" t="str">
        <f t="shared" si="31"/>
        <v/>
      </c>
      <c r="N677" s="174" t="str">
        <f t="shared" ca="1" si="32"/>
        <v/>
      </c>
      <c r="O677" s="78">
        <v>676</v>
      </c>
      <c r="P677" s="78" t="str">
        <f>IF(AND($B677&lt;&gt;"",$H677&lt;&gt;"Completed",$H677&lt;&gt;"Cancelled"),COUNTIFS($B$2:$B677,"&lt;&gt;",$H$2:$H677,"&lt;&gt;Completed",$H$2:$H677,"&lt;&gt;Cancelled"),"")</f>
        <v/>
      </c>
      <c r="Q677" s="78" t="str">
        <f>IFERROR(INDEX($B$2:$B$1500,MATCH(ROWS($Q$2:Q677),$P$2:$P$1500,0)),"")</f>
        <v/>
      </c>
    </row>
    <row r="678" spans="1:17" ht="15" customHeight="1" x14ac:dyDescent="0.25">
      <c r="A678" s="77"/>
      <c r="B678" s="174" t="str">
        <f t="shared" si="30"/>
        <v/>
      </c>
      <c r="C678" s="79"/>
      <c r="D678" s="80"/>
      <c r="E678" s="79"/>
      <c r="F678" s="81"/>
      <c r="G678" s="77"/>
      <c r="H678" s="174" t="str">
        <f>IF($B678="","",IF(N($I678)&gt;=100,"Completed",IF(COUNTIF('Work report'!$V$2:$V$1500,$B678)=0,"Not started",IF(OR(LEFT(UPPER(TRIM($K678)),8)="BLOCKED:",LEFT(UPPER(TRIM($K678)),8)="WAITING:"),"Blocked",IF(N($I678)&gt;0,"In progress","Not started")))))</f>
        <v/>
      </c>
      <c r="I678" s="175" t="str">
        <f t="array" ref="I678">IF($B678="","",IFERROR(LOOKUP(2,1/('Work report'!$V$2:$V$1500=$B678),'Work report'!$J$2:$J$1500)*100,0))</f>
        <v/>
      </c>
      <c r="J678" s="176" t="str">
        <f t="array" ref="J678">IF($B678="","",IFERROR(LOOKUP(2,1/('Work report'!$V$2:$V$1500=$B678),'Work report'!$A$2:$A$1500),""))</f>
        <v/>
      </c>
      <c r="K678" s="177" t="str">
        <f t="array" ref="K678">IF($B678="","",IFERROR(LOOKUP(2,1/('Work report'!$V$2:$V$1500=$B678),'Work report'!$P$2:$P$1500),""))</f>
        <v/>
      </c>
      <c r="L678" s="178" t="str">
        <f>IF($B678="","",SUMIFS('Work report'!$G$2:$G$1500,'Work report'!$V$2:$V$1500,$B678))</f>
        <v/>
      </c>
      <c r="M678" s="176" t="str">
        <f t="shared" si="31"/>
        <v/>
      </c>
      <c r="N678" s="174" t="str">
        <f t="shared" ca="1" si="32"/>
        <v/>
      </c>
      <c r="O678" s="78">
        <v>677</v>
      </c>
      <c r="P678" s="78" t="str">
        <f>IF(AND($B678&lt;&gt;"",$H678&lt;&gt;"Completed",$H678&lt;&gt;"Cancelled"),COUNTIFS($B$2:$B678,"&lt;&gt;",$H$2:$H678,"&lt;&gt;Completed",$H$2:$H678,"&lt;&gt;Cancelled"),"")</f>
        <v/>
      </c>
      <c r="Q678" s="78" t="str">
        <f>IFERROR(INDEX($B$2:$B$1500,MATCH(ROWS($Q$2:Q678),$P$2:$P$1500,0)),"")</f>
        <v/>
      </c>
    </row>
    <row r="679" spans="1:17" ht="15" customHeight="1" x14ac:dyDescent="0.25">
      <c r="A679" s="77"/>
      <c r="B679" s="174" t="str">
        <f t="shared" si="30"/>
        <v/>
      </c>
      <c r="C679" s="79"/>
      <c r="D679" s="80"/>
      <c r="E679" s="79"/>
      <c r="F679" s="81"/>
      <c r="G679" s="77"/>
      <c r="H679" s="174" t="str">
        <f>IF($B679="","",IF(N($I679)&gt;=100,"Completed",IF(COUNTIF('Work report'!$V$2:$V$1500,$B679)=0,"Not started",IF(OR(LEFT(UPPER(TRIM($K679)),8)="BLOCKED:",LEFT(UPPER(TRIM($K679)),8)="WAITING:"),"Blocked",IF(N($I679)&gt;0,"In progress","Not started")))))</f>
        <v/>
      </c>
      <c r="I679" s="175" t="str">
        <f t="array" ref="I679">IF($B679="","",IFERROR(LOOKUP(2,1/('Work report'!$V$2:$V$1500=$B679),'Work report'!$J$2:$J$1500)*100,0))</f>
        <v/>
      </c>
      <c r="J679" s="176" t="str">
        <f t="array" ref="J679">IF($B679="","",IFERROR(LOOKUP(2,1/('Work report'!$V$2:$V$1500=$B679),'Work report'!$A$2:$A$1500),""))</f>
        <v/>
      </c>
      <c r="K679" s="177" t="str">
        <f t="array" ref="K679">IF($B679="","",IFERROR(LOOKUP(2,1/('Work report'!$V$2:$V$1500=$B679),'Work report'!$P$2:$P$1500),""))</f>
        <v/>
      </c>
      <c r="L679" s="178" t="str">
        <f>IF($B679="","",SUMIFS('Work report'!$G$2:$G$1500,'Work report'!$V$2:$V$1500,$B679))</f>
        <v/>
      </c>
      <c r="M679" s="176" t="str">
        <f t="shared" si="31"/>
        <v/>
      </c>
      <c r="N679" s="174" t="str">
        <f t="shared" ca="1" si="32"/>
        <v/>
      </c>
      <c r="O679" s="78">
        <v>678</v>
      </c>
      <c r="P679" s="78" t="str">
        <f>IF(AND($B679&lt;&gt;"",$H679&lt;&gt;"Completed",$H679&lt;&gt;"Cancelled"),COUNTIFS($B$2:$B679,"&lt;&gt;",$H$2:$H679,"&lt;&gt;Completed",$H$2:$H679,"&lt;&gt;Cancelled"),"")</f>
        <v/>
      </c>
      <c r="Q679" s="78" t="str">
        <f>IFERROR(INDEX($B$2:$B$1500,MATCH(ROWS($Q$2:Q679),$P$2:$P$1500,0)),"")</f>
        <v/>
      </c>
    </row>
    <row r="680" spans="1:17" ht="15" customHeight="1" x14ac:dyDescent="0.25">
      <c r="A680" s="77"/>
      <c r="B680" s="174" t="str">
        <f t="shared" si="30"/>
        <v/>
      </c>
      <c r="C680" s="79"/>
      <c r="D680" s="80"/>
      <c r="E680" s="79"/>
      <c r="F680" s="81"/>
      <c r="G680" s="77"/>
      <c r="H680" s="174" t="str">
        <f>IF($B680="","",IF(N($I680)&gt;=100,"Completed",IF(COUNTIF('Work report'!$V$2:$V$1500,$B680)=0,"Not started",IF(OR(LEFT(UPPER(TRIM($K680)),8)="BLOCKED:",LEFT(UPPER(TRIM($K680)),8)="WAITING:"),"Blocked",IF(N($I680)&gt;0,"In progress","Not started")))))</f>
        <v/>
      </c>
      <c r="I680" s="175" t="str">
        <f t="array" ref="I680">IF($B680="","",IFERROR(LOOKUP(2,1/('Work report'!$V$2:$V$1500=$B680),'Work report'!$J$2:$J$1500)*100,0))</f>
        <v/>
      </c>
      <c r="J680" s="176" t="str">
        <f t="array" ref="J680">IF($B680="","",IFERROR(LOOKUP(2,1/('Work report'!$V$2:$V$1500=$B680),'Work report'!$A$2:$A$1500),""))</f>
        <v/>
      </c>
      <c r="K680" s="177" t="str">
        <f t="array" ref="K680">IF($B680="","",IFERROR(LOOKUP(2,1/('Work report'!$V$2:$V$1500=$B680),'Work report'!$P$2:$P$1500),""))</f>
        <v/>
      </c>
      <c r="L680" s="178" t="str">
        <f>IF($B680="","",SUMIFS('Work report'!$G$2:$G$1500,'Work report'!$V$2:$V$1500,$B680))</f>
        <v/>
      </c>
      <c r="M680" s="176" t="str">
        <f t="shared" si="31"/>
        <v/>
      </c>
      <c r="N680" s="174" t="str">
        <f t="shared" ca="1" si="32"/>
        <v/>
      </c>
      <c r="O680" s="78">
        <v>679</v>
      </c>
      <c r="P680" s="78" t="str">
        <f>IF(AND($B680&lt;&gt;"",$H680&lt;&gt;"Completed",$H680&lt;&gt;"Cancelled"),COUNTIFS($B$2:$B680,"&lt;&gt;",$H$2:$H680,"&lt;&gt;Completed",$H$2:$H680,"&lt;&gt;Cancelled"),"")</f>
        <v/>
      </c>
      <c r="Q680" s="78" t="str">
        <f>IFERROR(INDEX($B$2:$B$1500,MATCH(ROWS($Q$2:Q680),$P$2:$P$1500,0)),"")</f>
        <v/>
      </c>
    </row>
    <row r="681" spans="1:17" ht="15" customHeight="1" x14ac:dyDescent="0.25">
      <c r="A681" s="77"/>
      <c r="B681" s="174" t="str">
        <f t="shared" si="30"/>
        <v/>
      </c>
      <c r="C681" s="79"/>
      <c r="D681" s="80"/>
      <c r="E681" s="79"/>
      <c r="F681" s="81"/>
      <c r="G681" s="77"/>
      <c r="H681" s="174" t="str">
        <f>IF($B681="","",IF(N($I681)&gt;=100,"Completed",IF(COUNTIF('Work report'!$V$2:$V$1500,$B681)=0,"Not started",IF(OR(LEFT(UPPER(TRIM($K681)),8)="BLOCKED:",LEFT(UPPER(TRIM($K681)),8)="WAITING:"),"Blocked",IF(N($I681)&gt;0,"In progress","Not started")))))</f>
        <v/>
      </c>
      <c r="I681" s="175" t="str">
        <f t="array" ref="I681">IF($B681="","",IFERROR(LOOKUP(2,1/('Work report'!$V$2:$V$1500=$B681),'Work report'!$J$2:$J$1500)*100,0))</f>
        <v/>
      </c>
      <c r="J681" s="176" t="str">
        <f t="array" ref="J681">IF($B681="","",IFERROR(LOOKUP(2,1/('Work report'!$V$2:$V$1500=$B681),'Work report'!$A$2:$A$1500),""))</f>
        <v/>
      </c>
      <c r="K681" s="177" t="str">
        <f t="array" ref="K681">IF($B681="","",IFERROR(LOOKUP(2,1/('Work report'!$V$2:$V$1500=$B681),'Work report'!$P$2:$P$1500),""))</f>
        <v/>
      </c>
      <c r="L681" s="178" t="str">
        <f>IF($B681="","",SUMIFS('Work report'!$G$2:$G$1500,'Work report'!$V$2:$V$1500,$B681))</f>
        <v/>
      </c>
      <c r="M681" s="176" t="str">
        <f t="shared" si="31"/>
        <v/>
      </c>
      <c r="N681" s="174" t="str">
        <f t="shared" ca="1" si="32"/>
        <v/>
      </c>
      <c r="O681" s="78">
        <v>680</v>
      </c>
      <c r="P681" s="78" t="str">
        <f>IF(AND($B681&lt;&gt;"",$H681&lt;&gt;"Completed",$H681&lt;&gt;"Cancelled"),COUNTIFS($B$2:$B681,"&lt;&gt;",$H$2:$H681,"&lt;&gt;Completed",$H$2:$H681,"&lt;&gt;Cancelled"),"")</f>
        <v/>
      </c>
      <c r="Q681" s="78" t="str">
        <f>IFERROR(INDEX($B$2:$B$1500,MATCH(ROWS($Q$2:Q681),$P$2:$P$1500,0)),"")</f>
        <v/>
      </c>
    </row>
    <row r="682" spans="1:17" ht="15" customHeight="1" x14ac:dyDescent="0.25">
      <c r="A682" s="77"/>
      <c r="B682" s="174" t="str">
        <f t="shared" si="30"/>
        <v/>
      </c>
      <c r="C682" s="79"/>
      <c r="D682" s="80"/>
      <c r="E682" s="79"/>
      <c r="F682" s="81"/>
      <c r="G682" s="77"/>
      <c r="H682" s="174" t="str">
        <f>IF($B682="","",IF(N($I682)&gt;=100,"Completed",IF(COUNTIF('Work report'!$V$2:$V$1500,$B682)=0,"Not started",IF(OR(LEFT(UPPER(TRIM($K682)),8)="BLOCKED:",LEFT(UPPER(TRIM($K682)),8)="WAITING:"),"Blocked",IF(N($I682)&gt;0,"In progress","Not started")))))</f>
        <v/>
      </c>
      <c r="I682" s="175" t="str">
        <f t="array" ref="I682">IF($B682="","",IFERROR(LOOKUP(2,1/('Work report'!$V$2:$V$1500=$B682),'Work report'!$J$2:$J$1500)*100,0))</f>
        <v/>
      </c>
      <c r="J682" s="176" t="str">
        <f t="array" ref="J682">IF($B682="","",IFERROR(LOOKUP(2,1/('Work report'!$V$2:$V$1500=$B682),'Work report'!$A$2:$A$1500),""))</f>
        <v/>
      </c>
      <c r="K682" s="177" t="str">
        <f t="array" ref="K682">IF($B682="","",IFERROR(LOOKUP(2,1/('Work report'!$V$2:$V$1500=$B682),'Work report'!$P$2:$P$1500),""))</f>
        <v/>
      </c>
      <c r="L682" s="178" t="str">
        <f>IF($B682="","",SUMIFS('Work report'!$G$2:$G$1500,'Work report'!$V$2:$V$1500,$B682))</f>
        <v/>
      </c>
      <c r="M682" s="176" t="str">
        <f t="shared" si="31"/>
        <v/>
      </c>
      <c r="N682" s="174" t="str">
        <f t="shared" ca="1" si="32"/>
        <v/>
      </c>
      <c r="O682" s="78">
        <v>681</v>
      </c>
      <c r="P682" s="78" t="str">
        <f>IF(AND($B682&lt;&gt;"",$H682&lt;&gt;"Completed",$H682&lt;&gt;"Cancelled"),COUNTIFS($B$2:$B682,"&lt;&gt;",$H$2:$H682,"&lt;&gt;Completed",$H$2:$H682,"&lt;&gt;Cancelled"),"")</f>
        <v/>
      </c>
      <c r="Q682" s="78" t="str">
        <f>IFERROR(INDEX($B$2:$B$1500,MATCH(ROWS($Q$2:Q682),$P$2:$P$1500,0)),"")</f>
        <v/>
      </c>
    </row>
    <row r="683" spans="1:17" ht="15" customHeight="1" x14ac:dyDescent="0.25">
      <c r="A683" s="77"/>
      <c r="B683" s="174" t="str">
        <f t="shared" si="30"/>
        <v/>
      </c>
      <c r="C683" s="79"/>
      <c r="D683" s="80"/>
      <c r="E683" s="79"/>
      <c r="F683" s="81"/>
      <c r="G683" s="77"/>
      <c r="H683" s="174" t="str">
        <f>IF($B683="","",IF(N($I683)&gt;=100,"Completed",IF(COUNTIF('Work report'!$V$2:$V$1500,$B683)=0,"Not started",IF(OR(LEFT(UPPER(TRIM($K683)),8)="BLOCKED:",LEFT(UPPER(TRIM($K683)),8)="WAITING:"),"Blocked",IF(N($I683)&gt;0,"In progress","Not started")))))</f>
        <v/>
      </c>
      <c r="I683" s="175" t="str">
        <f t="array" ref="I683">IF($B683="","",IFERROR(LOOKUP(2,1/('Work report'!$V$2:$V$1500=$B683),'Work report'!$J$2:$J$1500)*100,0))</f>
        <v/>
      </c>
      <c r="J683" s="176" t="str">
        <f t="array" ref="J683">IF($B683="","",IFERROR(LOOKUP(2,1/('Work report'!$V$2:$V$1500=$B683),'Work report'!$A$2:$A$1500),""))</f>
        <v/>
      </c>
      <c r="K683" s="177" t="str">
        <f t="array" ref="K683">IF($B683="","",IFERROR(LOOKUP(2,1/('Work report'!$V$2:$V$1500=$B683),'Work report'!$P$2:$P$1500),""))</f>
        <v/>
      </c>
      <c r="L683" s="178" t="str">
        <f>IF($B683="","",SUMIFS('Work report'!$G$2:$G$1500,'Work report'!$V$2:$V$1500,$B683))</f>
        <v/>
      </c>
      <c r="M683" s="176" t="str">
        <f t="shared" si="31"/>
        <v/>
      </c>
      <c r="N683" s="174" t="str">
        <f t="shared" ca="1" si="32"/>
        <v/>
      </c>
      <c r="O683" s="78">
        <v>682</v>
      </c>
      <c r="P683" s="78" t="str">
        <f>IF(AND($B683&lt;&gt;"",$H683&lt;&gt;"Completed",$H683&lt;&gt;"Cancelled"),COUNTIFS($B$2:$B683,"&lt;&gt;",$H$2:$H683,"&lt;&gt;Completed",$H$2:$H683,"&lt;&gt;Cancelled"),"")</f>
        <v/>
      </c>
      <c r="Q683" s="78" t="str">
        <f>IFERROR(INDEX($B$2:$B$1500,MATCH(ROWS($Q$2:Q683),$P$2:$P$1500,0)),"")</f>
        <v/>
      </c>
    </row>
    <row r="684" spans="1:17" ht="15" customHeight="1" x14ac:dyDescent="0.25">
      <c r="A684" s="77"/>
      <c r="B684" s="174" t="str">
        <f t="shared" si="30"/>
        <v/>
      </c>
      <c r="C684" s="79"/>
      <c r="D684" s="80"/>
      <c r="E684" s="79"/>
      <c r="F684" s="81"/>
      <c r="G684" s="77"/>
      <c r="H684" s="174" t="str">
        <f>IF($B684="","",IF(N($I684)&gt;=100,"Completed",IF(COUNTIF('Work report'!$V$2:$V$1500,$B684)=0,"Not started",IF(OR(LEFT(UPPER(TRIM($K684)),8)="BLOCKED:",LEFT(UPPER(TRIM($K684)),8)="WAITING:"),"Blocked",IF(N($I684)&gt;0,"In progress","Not started")))))</f>
        <v/>
      </c>
      <c r="I684" s="175" t="str">
        <f t="array" ref="I684">IF($B684="","",IFERROR(LOOKUP(2,1/('Work report'!$V$2:$V$1500=$B684),'Work report'!$J$2:$J$1500)*100,0))</f>
        <v/>
      </c>
      <c r="J684" s="176" t="str">
        <f t="array" ref="J684">IF($B684="","",IFERROR(LOOKUP(2,1/('Work report'!$V$2:$V$1500=$B684),'Work report'!$A$2:$A$1500),""))</f>
        <v/>
      </c>
      <c r="K684" s="177" t="str">
        <f t="array" ref="K684">IF($B684="","",IFERROR(LOOKUP(2,1/('Work report'!$V$2:$V$1500=$B684),'Work report'!$P$2:$P$1500),""))</f>
        <v/>
      </c>
      <c r="L684" s="178" t="str">
        <f>IF($B684="","",SUMIFS('Work report'!$G$2:$G$1500,'Work report'!$V$2:$V$1500,$B684))</f>
        <v/>
      </c>
      <c r="M684" s="176" t="str">
        <f t="shared" si="31"/>
        <v/>
      </c>
      <c r="N684" s="174" t="str">
        <f t="shared" ca="1" si="32"/>
        <v/>
      </c>
      <c r="O684" s="78">
        <v>683</v>
      </c>
      <c r="P684" s="78" t="str">
        <f>IF(AND($B684&lt;&gt;"",$H684&lt;&gt;"Completed",$H684&lt;&gt;"Cancelled"),COUNTIFS($B$2:$B684,"&lt;&gt;",$H$2:$H684,"&lt;&gt;Completed",$H$2:$H684,"&lt;&gt;Cancelled"),"")</f>
        <v/>
      </c>
      <c r="Q684" s="78" t="str">
        <f>IFERROR(INDEX($B$2:$B$1500,MATCH(ROWS($Q$2:Q684),$P$2:$P$1500,0)),"")</f>
        <v/>
      </c>
    </row>
    <row r="685" spans="1:17" ht="15" customHeight="1" x14ac:dyDescent="0.25">
      <c r="A685" s="77"/>
      <c r="B685" s="174" t="str">
        <f t="shared" si="30"/>
        <v/>
      </c>
      <c r="C685" s="79"/>
      <c r="D685" s="80"/>
      <c r="E685" s="79"/>
      <c r="F685" s="81"/>
      <c r="G685" s="77"/>
      <c r="H685" s="174" t="str">
        <f>IF($B685="","",IF(N($I685)&gt;=100,"Completed",IF(COUNTIF('Work report'!$V$2:$V$1500,$B685)=0,"Not started",IF(OR(LEFT(UPPER(TRIM($K685)),8)="BLOCKED:",LEFT(UPPER(TRIM($K685)),8)="WAITING:"),"Blocked",IF(N($I685)&gt;0,"In progress","Not started")))))</f>
        <v/>
      </c>
      <c r="I685" s="175" t="str">
        <f t="array" ref="I685">IF($B685="","",IFERROR(LOOKUP(2,1/('Work report'!$V$2:$V$1500=$B685),'Work report'!$J$2:$J$1500)*100,0))</f>
        <v/>
      </c>
      <c r="J685" s="176" t="str">
        <f t="array" ref="J685">IF($B685="","",IFERROR(LOOKUP(2,1/('Work report'!$V$2:$V$1500=$B685),'Work report'!$A$2:$A$1500),""))</f>
        <v/>
      </c>
      <c r="K685" s="177" t="str">
        <f t="array" ref="K685">IF($B685="","",IFERROR(LOOKUP(2,1/('Work report'!$V$2:$V$1500=$B685),'Work report'!$P$2:$P$1500),""))</f>
        <v/>
      </c>
      <c r="L685" s="178" t="str">
        <f>IF($B685="","",SUMIFS('Work report'!$G$2:$G$1500,'Work report'!$V$2:$V$1500,$B685))</f>
        <v/>
      </c>
      <c r="M685" s="176" t="str">
        <f t="shared" si="31"/>
        <v/>
      </c>
      <c r="N685" s="174" t="str">
        <f t="shared" ca="1" si="32"/>
        <v/>
      </c>
      <c r="O685" s="78">
        <v>684</v>
      </c>
      <c r="P685" s="78" t="str">
        <f>IF(AND($B685&lt;&gt;"",$H685&lt;&gt;"Completed",$H685&lt;&gt;"Cancelled"),COUNTIFS($B$2:$B685,"&lt;&gt;",$H$2:$H685,"&lt;&gt;Completed",$H$2:$H685,"&lt;&gt;Cancelled"),"")</f>
        <v/>
      </c>
      <c r="Q685" s="78" t="str">
        <f>IFERROR(INDEX($B$2:$B$1500,MATCH(ROWS($Q$2:Q685),$P$2:$P$1500,0)),"")</f>
        <v/>
      </c>
    </row>
    <row r="686" spans="1:17" ht="15" customHeight="1" x14ac:dyDescent="0.25">
      <c r="A686" s="77"/>
      <c r="B686" s="174" t="str">
        <f t="shared" si="30"/>
        <v/>
      </c>
      <c r="C686" s="79"/>
      <c r="D686" s="80"/>
      <c r="E686" s="79"/>
      <c r="F686" s="81"/>
      <c r="G686" s="77"/>
      <c r="H686" s="174" t="str">
        <f>IF($B686="","",IF(N($I686)&gt;=100,"Completed",IF(COUNTIF('Work report'!$V$2:$V$1500,$B686)=0,"Not started",IF(OR(LEFT(UPPER(TRIM($K686)),8)="BLOCKED:",LEFT(UPPER(TRIM($K686)),8)="WAITING:"),"Blocked",IF(N($I686)&gt;0,"In progress","Not started")))))</f>
        <v/>
      </c>
      <c r="I686" s="175" t="str">
        <f t="array" ref="I686">IF($B686="","",IFERROR(LOOKUP(2,1/('Work report'!$V$2:$V$1500=$B686),'Work report'!$J$2:$J$1500)*100,0))</f>
        <v/>
      </c>
      <c r="J686" s="176" t="str">
        <f t="array" ref="J686">IF($B686="","",IFERROR(LOOKUP(2,1/('Work report'!$V$2:$V$1500=$B686),'Work report'!$A$2:$A$1500),""))</f>
        <v/>
      </c>
      <c r="K686" s="177" t="str">
        <f t="array" ref="K686">IF($B686="","",IFERROR(LOOKUP(2,1/('Work report'!$V$2:$V$1500=$B686),'Work report'!$P$2:$P$1500),""))</f>
        <v/>
      </c>
      <c r="L686" s="178" t="str">
        <f>IF($B686="","",SUMIFS('Work report'!$G$2:$G$1500,'Work report'!$V$2:$V$1500,$B686))</f>
        <v/>
      </c>
      <c r="M686" s="176" t="str">
        <f t="shared" si="31"/>
        <v/>
      </c>
      <c r="N686" s="174" t="str">
        <f t="shared" ca="1" si="32"/>
        <v/>
      </c>
      <c r="O686" s="78">
        <v>685</v>
      </c>
      <c r="P686" s="78" t="str">
        <f>IF(AND($B686&lt;&gt;"",$H686&lt;&gt;"Completed",$H686&lt;&gt;"Cancelled"),COUNTIFS($B$2:$B686,"&lt;&gt;",$H$2:$H686,"&lt;&gt;Completed",$H$2:$H686,"&lt;&gt;Cancelled"),"")</f>
        <v/>
      </c>
      <c r="Q686" s="78" t="str">
        <f>IFERROR(INDEX($B$2:$B$1500,MATCH(ROWS($Q$2:Q686),$P$2:$P$1500,0)),"")</f>
        <v/>
      </c>
    </row>
    <row r="687" spans="1:17" ht="15" customHeight="1" x14ac:dyDescent="0.25">
      <c r="A687" s="77"/>
      <c r="B687" s="174" t="str">
        <f t="shared" si="30"/>
        <v/>
      </c>
      <c r="C687" s="79"/>
      <c r="D687" s="80"/>
      <c r="E687" s="79"/>
      <c r="F687" s="81"/>
      <c r="G687" s="77"/>
      <c r="H687" s="174" t="str">
        <f>IF($B687="","",IF(N($I687)&gt;=100,"Completed",IF(COUNTIF('Work report'!$V$2:$V$1500,$B687)=0,"Not started",IF(OR(LEFT(UPPER(TRIM($K687)),8)="BLOCKED:",LEFT(UPPER(TRIM($K687)),8)="WAITING:"),"Blocked",IF(N($I687)&gt;0,"In progress","Not started")))))</f>
        <v/>
      </c>
      <c r="I687" s="175" t="str">
        <f t="array" ref="I687">IF($B687="","",IFERROR(LOOKUP(2,1/('Work report'!$V$2:$V$1500=$B687),'Work report'!$J$2:$J$1500)*100,0))</f>
        <v/>
      </c>
      <c r="J687" s="176" t="str">
        <f t="array" ref="J687">IF($B687="","",IFERROR(LOOKUP(2,1/('Work report'!$V$2:$V$1500=$B687),'Work report'!$A$2:$A$1500),""))</f>
        <v/>
      </c>
      <c r="K687" s="177" t="str">
        <f t="array" ref="K687">IF($B687="","",IFERROR(LOOKUP(2,1/('Work report'!$V$2:$V$1500=$B687),'Work report'!$P$2:$P$1500),""))</f>
        <v/>
      </c>
      <c r="L687" s="178" t="str">
        <f>IF($B687="","",SUMIFS('Work report'!$G$2:$G$1500,'Work report'!$V$2:$V$1500,$B687))</f>
        <v/>
      </c>
      <c r="M687" s="176" t="str">
        <f t="shared" si="31"/>
        <v/>
      </c>
      <c r="N687" s="174" t="str">
        <f t="shared" ca="1" si="32"/>
        <v/>
      </c>
      <c r="O687" s="78">
        <v>686</v>
      </c>
      <c r="P687" s="78" t="str">
        <f>IF(AND($B687&lt;&gt;"",$H687&lt;&gt;"Completed",$H687&lt;&gt;"Cancelled"),COUNTIFS($B$2:$B687,"&lt;&gt;",$H$2:$H687,"&lt;&gt;Completed",$H$2:$H687,"&lt;&gt;Cancelled"),"")</f>
        <v/>
      </c>
      <c r="Q687" s="78" t="str">
        <f>IFERROR(INDEX($B$2:$B$1500,MATCH(ROWS($Q$2:Q687),$P$2:$P$1500,0)),"")</f>
        <v/>
      </c>
    </row>
    <row r="688" spans="1:17" ht="15" customHeight="1" x14ac:dyDescent="0.25">
      <c r="A688" s="77"/>
      <c r="B688" s="174" t="str">
        <f t="shared" si="30"/>
        <v/>
      </c>
      <c r="C688" s="79"/>
      <c r="D688" s="80"/>
      <c r="E688" s="79"/>
      <c r="F688" s="81"/>
      <c r="G688" s="77"/>
      <c r="H688" s="174" t="str">
        <f>IF($B688="","",IF(N($I688)&gt;=100,"Completed",IF(COUNTIF('Work report'!$V$2:$V$1500,$B688)=0,"Not started",IF(OR(LEFT(UPPER(TRIM($K688)),8)="BLOCKED:",LEFT(UPPER(TRIM($K688)),8)="WAITING:"),"Blocked",IF(N($I688)&gt;0,"In progress","Not started")))))</f>
        <v/>
      </c>
      <c r="I688" s="175" t="str">
        <f t="array" ref="I688">IF($B688="","",IFERROR(LOOKUP(2,1/('Work report'!$V$2:$V$1500=$B688),'Work report'!$J$2:$J$1500)*100,0))</f>
        <v/>
      </c>
      <c r="J688" s="176" t="str">
        <f t="array" ref="J688">IF($B688="","",IFERROR(LOOKUP(2,1/('Work report'!$V$2:$V$1500=$B688),'Work report'!$A$2:$A$1500),""))</f>
        <v/>
      </c>
      <c r="K688" s="177" t="str">
        <f t="array" ref="K688">IF($B688="","",IFERROR(LOOKUP(2,1/('Work report'!$V$2:$V$1500=$B688),'Work report'!$P$2:$P$1500),""))</f>
        <v/>
      </c>
      <c r="L688" s="178" t="str">
        <f>IF($B688="","",SUMIFS('Work report'!$G$2:$G$1500,'Work report'!$V$2:$V$1500,$B688))</f>
        <v/>
      </c>
      <c r="M688" s="176" t="str">
        <f t="shared" si="31"/>
        <v/>
      </c>
      <c r="N688" s="174" t="str">
        <f t="shared" ca="1" si="32"/>
        <v/>
      </c>
      <c r="O688" s="78">
        <v>687</v>
      </c>
      <c r="P688" s="78" t="str">
        <f>IF(AND($B688&lt;&gt;"",$H688&lt;&gt;"Completed",$H688&lt;&gt;"Cancelled"),COUNTIFS($B$2:$B688,"&lt;&gt;",$H$2:$H688,"&lt;&gt;Completed",$H$2:$H688,"&lt;&gt;Cancelled"),"")</f>
        <v/>
      </c>
      <c r="Q688" s="78" t="str">
        <f>IFERROR(INDEX($B$2:$B$1500,MATCH(ROWS($Q$2:Q688),$P$2:$P$1500,0)),"")</f>
        <v/>
      </c>
    </row>
    <row r="689" spans="1:17" ht="15" customHeight="1" x14ac:dyDescent="0.25">
      <c r="A689" s="77"/>
      <c r="B689" s="174" t="str">
        <f t="shared" si="30"/>
        <v/>
      </c>
      <c r="C689" s="79"/>
      <c r="D689" s="80"/>
      <c r="E689" s="79"/>
      <c r="F689" s="81"/>
      <c r="G689" s="77"/>
      <c r="H689" s="174" t="str">
        <f>IF($B689="","",IF(N($I689)&gt;=100,"Completed",IF(COUNTIF('Work report'!$V$2:$V$1500,$B689)=0,"Not started",IF(OR(LEFT(UPPER(TRIM($K689)),8)="BLOCKED:",LEFT(UPPER(TRIM($K689)),8)="WAITING:"),"Blocked",IF(N($I689)&gt;0,"In progress","Not started")))))</f>
        <v/>
      </c>
      <c r="I689" s="175" t="str">
        <f t="array" ref="I689">IF($B689="","",IFERROR(LOOKUP(2,1/('Work report'!$V$2:$V$1500=$B689),'Work report'!$J$2:$J$1500)*100,0))</f>
        <v/>
      </c>
      <c r="J689" s="176" t="str">
        <f t="array" ref="J689">IF($B689="","",IFERROR(LOOKUP(2,1/('Work report'!$V$2:$V$1500=$B689),'Work report'!$A$2:$A$1500),""))</f>
        <v/>
      </c>
      <c r="K689" s="177" t="str">
        <f t="array" ref="K689">IF($B689="","",IFERROR(LOOKUP(2,1/('Work report'!$V$2:$V$1500=$B689),'Work report'!$P$2:$P$1500),""))</f>
        <v/>
      </c>
      <c r="L689" s="178" t="str">
        <f>IF($B689="","",SUMIFS('Work report'!$G$2:$G$1500,'Work report'!$V$2:$V$1500,$B689))</f>
        <v/>
      </c>
      <c r="M689" s="176" t="str">
        <f t="shared" si="31"/>
        <v/>
      </c>
      <c r="N689" s="174" t="str">
        <f t="shared" ca="1" si="32"/>
        <v/>
      </c>
      <c r="O689" s="78">
        <v>688</v>
      </c>
      <c r="P689" s="78" t="str">
        <f>IF(AND($B689&lt;&gt;"",$H689&lt;&gt;"Completed",$H689&lt;&gt;"Cancelled"),COUNTIFS($B$2:$B689,"&lt;&gt;",$H$2:$H689,"&lt;&gt;Completed",$H$2:$H689,"&lt;&gt;Cancelled"),"")</f>
        <v/>
      </c>
      <c r="Q689" s="78" t="str">
        <f>IFERROR(INDEX($B$2:$B$1500,MATCH(ROWS($Q$2:Q689),$P$2:$P$1500,0)),"")</f>
        <v/>
      </c>
    </row>
    <row r="690" spans="1:17" ht="15" customHeight="1" x14ac:dyDescent="0.25">
      <c r="A690" s="77"/>
      <c r="B690" s="174" t="str">
        <f t="shared" si="30"/>
        <v/>
      </c>
      <c r="C690" s="79"/>
      <c r="D690" s="80"/>
      <c r="E690" s="79"/>
      <c r="F690" s="81"/>
      <c r="G690" s="77"/>
      <c r="H690" s="174" t="str">
        <f>IF($B690="","",IF(N($I690)&gt;=100,"Completed",IF(COUNTIF('Work report'!$V$2:$V$1500,$B690)=0,"Not started",IF(OR(LEFT(UPPER(TRIM($K690)),8)="BLOCKED:",LEFT(UPPER(TRIM($K690)),8)="WAITING:"),"Blocked",IF(N($I690)&gt;0,"In progress","Not started")))))</f>
        <v/>
      </c>
      <c r="I690" s="175" t="str">
        <f t="array" ref="I690">IF($B690="","",IFERROR(LOOKUP(2,1/('Work report'!$V$2:$V$1500=$B690),'Work report'!$J$2:$J$1500)*100,0))</f>
        <v/>
      </c>
      <c r="J690" s="176" t="str">
        <f t="array" ref="J690">IF($B690="","",IFERROR(LOOKUP(2,1/('Work report'!$V$2:$V$1500=$B690),'Work report'!$A$2:$A$1500),""))</f>
        <v/>
      </c>
      <c r="K690" s="177" t="str">
        <f t="array" ref="K690">IF($B690="","",IFERROR(LOOKUP(2,1/('Work report'!$V$2:$V$1500=$B690),'Work report'!$P$2:$P$1500),""))</f>
        <v/>
      </c>
      <c r="L690" s="178" t="str">
        <f>IF($B690="","",SUMIFS('Work report'!$G$2:$G$1500,'Work report'!$V$2:$V$1500,$B690))</f>
        <v/>
      </c>
      <c r="M690" s="176" t="str">
        <f t="shared" si="31"/>
        <v/>
      </c>
      <c r="N690" s="174" t="str">
        <f t="shared" ca="1" si="32"/>
        <v/>
      </c>
      <c r="O690" s="78">
        <v>689</v>
      </c>
      <c r="P690" s="78" t="str">
        <f>IF(AND($B690&lt;&gt;"",$H690&lt;&gt;"Completed",$H690&lt;&gt;"Cancelled"),COUNTIFS($B$2:$B690,"&lt;&gt;",$H$2:$H690,"&lt;&gt;Completed",$H$2:$H690,"&lt;&gt;Cancelled"),"")</f>
        <v/>
      </c>
      <c r="Q690" s="78" t="str">
        <f>IFERROR(INDEX($B$2:$B$1500,MATCH(ROWS($Q$2:Q690),$P$2:$P$1500,0)),"")</f>
        <v/>
      </c>
    </row>
    <row r="691" spans="1:17" ht="15" customHeight="1" x14ac:dyDescent="0.25">
      <c r="A691" s="77"/>
      <c r="B691" s="174" t="str">
        <f t="shared" si="30"/>
        <v/>
      </c>
      <c r="C691" s="79"/>
      <c r="D691" s="80"/>
      <c r="E691" s="79"/>
      <c r="F691" s="81"/>
      <c r="G691" s="77"/>
      <c r="H691" s="174" t="str">
        <f>IF($B691="","",IF(N($I691)&gt;=100,"Completed",IF(COUNTIF('Work report'!$V$2:$V$1500,$B691)=0,"Not started",IF(OR(LEFT(UPPER(TRIM($K691)),8)="BLOCKED:",LEFT(UPPER(TRIM($K691)),8)="WAITING:"),"Blocked",IF(N($I691)&gt;0,"In progress","Not started")))))</f>
        <v/>
      </c>
      <c r="I691" s="175" t="str">
        <f t="array" ref="I691">IF($B691="","",IFERROR(LOOKUP(2,1/('Work report'!$V$2:$V$1500=$B691),'Work report'!$J$2:$J$1500)*100,0))</f>
        <v/>
      </c>
      <c r="J691" s="176" t="str">
        <f t="array" ref="J691">IF($B691="","",IFERROR(LOOKUP(2,1/('Work report'!$V$2:$V$1500=$B691),'Work report'!$A$2:$A$1500),""))</f>
        <v/>
      </c>
      <c r="K691" s="177" t="str">
        <f t="array" ref="K691">IF($B691="","",IFERROR(LOOKUP(2,1/('Work report'!$V$2:$V$1500=$B691),'Work report'!$P$2:$P$1500),""))</f>
        <v/>
      </c>
      <c r="L691" s="178" t="str">
        <f>IF($B691="","",SUMIFS('Work report'!$G$2:$G$1500,'Work report'!$V$2:$V$1500,$B691))</f>
        <v/>
      </c>
      <c r="M691" s="176" t="str">
        <f t="shared" si="31"/>
        <v/>
      </c>
      <c r="N691" s="174" t="str">
        <f t="shared" ca="1" si="32"/>
        <v/>
      </c>
      <c r="O691" s="78">
        <v>690</v>
      </c>
      <c r="P691" s="78" t="str">
        <f>IF(AND($B691&lt;&gt;"",$H691&lt;&gt;"Completed",$H691&lt;&gt;"Cancelled"),COUNTIFS($B$2:$B691,"&lt;&gt;",$H$2:$H691,"&lt;&gt;Completed",$H$2:$H691,"&lt;&gt;Cancelled"),"")</f>
        <v/>
      </c>
      <c r="Q691" s="78" t="str">
        <f>IFERROR(INDEX($B$2:$B$1500,MATCH(ROWS($Q$2:Q691),$P$2:$P$1500,0)),"")</f>
        <v/>
      </c>
    </row>
    <row r="692" spans="1:17" ht="15" customHeight="1" x14ac:dyDescent="0.25">
      <c r="A692" s="77"/>
      <c r="B692" s="174" t="str">
        <f t="shared" si="30"/>
        <v/>
      </c>
      <c r="C692" s="79"/>
      <c r="D692" s="80"/>
      <c r="E692" s="79"/>
      <c r="F692" s="81"/>
      <c r="G692" s="77"/>
      <c r="H692" s="174" t="str">
        <f>IF($B692="","",IF(N($I692)&gt;=100,"Completed",IF(COUNTIF('Work report'!$V$2:$V$1500,$B692)=0,"Not started",IF(OR(LEFT(UPPER(TRIM($K692)),8)="BLOCKED:",LEFT(UPPER(TRIM($K692)),8)="WAITING:"),"Blocked",IF(N($I692)&gt;0,"In progress","Not started")))))</f>
        <v/>
      </c>
      <c r="I692" s="175" t="str">
        <f t="array" ref="I692">IF($B692="","",IFERROR(LOOKUP(2,1/('Work report'!$V$2:$V$1500=$B692),'Work report'!$J$2:$J$1500)*100,0))</f>
        <v/>
      </c>
      <c r="J692" s="176" t="str">
        <f t="array" ref="J692">IF($B692="","",IFERROR(LOOKUP(2,1/('Work report'!$V$2:$V$1500=$B692),'Work report'!$A$2:$A$1500),""))</f>
        <v/>
      </c>
      <c r="K692" s="177" t="str">
        <f t="array" ref="K692">IF($B692="","",IFERROR(LOOKUP(2,1/('Work report'!$V$2:$V$1500=$B692),'Work report'!$P$2:$P$1500),""))</f>
        <v/>
      </c>
      <c r="L692" s="178" t="str">
        <f>IF($B692="","",SUMIFS('Work report'!$G$2:$G$1500,'Work report'!$V$2:$V$1500,$B692))</f>
        <v/>
      </c>
      <c r="M692" s="176" t="str">
        <f t="shared" si="31"/>
        <v/>
      </c>
      <c r="N692" s="174" t="str">
        <f t="shared" ca="1" si="32"/>
        <v/>
      </c>
      <c r="O692" s="78">
        <v>691</v>
      </c>
      <c r="P692" s="78" t="str">
        <f>IF(AND($B692&lt;&gt;"",$H692&lt;&gt;"Completed",$H692&lt;&gt;"Cancelled"),COUNTIFS($B$2:$B692,"&lt;&gt;",$H$2:$H692,"&lt;&gt;Completed",$H$2:$H692,"&lt;&gt;Cancelled"),"")</f>
        <v/>
      </c>
      <c r="Q692" s="78" t="str">
        <f>IFERROR(INDEX($B$2:$B$1500,MATCH(ROWS($Q$2:Q692),$P$2:$P$1500,0)),"")</f>
        <v/>
      </c>
    </row>
    <row r="693" spans="1:17" ht="15" customHeight="1" x14ac:dyDescent="0.25">
      <c r="A693" s="77"/>
      <c r="B693" s="174" t="str">
        <f t="shared" si="30"/>
        <v/>
      </c>
      <c r="C693" s="79"/>
      <c r="D693" s="80"/>
      <c r="E693" s="79"/>
      <c r="F693" s="81"/>
      <c r="G693" s="77"/>
      <c r="H693" s="174" t="str">
        <f>IF($B693="","",IF(N($I693)&gt;=100,"Completed",IF(COUNTIF('Work report'!$V$2:$V$1500,$B693)=0,"Not started",IF(OR(LEFT(UPPER(TRIM($K693)),8)="BLOCKED:",LEFT(UPPER(TRIM($K693)),8)="WAITING:"),"Blocked",IF(N($I693)&gt;0,"In progress","Not started")))))</f>
        <v/>
      </c>
      <c r="I693" s="175" t="str">
        <f t="array" ref="I693">IF($B693="","",IFERROR(LOOKUP(2,1/('Work report'!$V$2:$V$1500=$B693),'Work report'!$J$2:$J$1500)*100,0))</f>
        <v/>
      </c>
      <c r="J693" s="176" t="str">
        <f t="array" ref="J693">IF($B693="","",IFERROR(LOOKUP(2,1/('Work report'!$V$2:$V$1500=$B693),'Work report'!$A$2:$A$1500),""))</f>
        <v/>
      </c>
      <c r="K693" s="177" t="str">
        <f t="array" ref="K693">IF($B693="","",IFERROR(LOOKUP(2,1/('Work report'!$V$2:$V$1500=$B693),'Work report'!$P$2:$P$1500),""))</f>
        <v/>
      </c>
      <c r="L693" s="178" t="str">
        <f>IF($B693="","",SUMIFS('Work report'!$G$2:$G$1500,'Work report'!$V$2:$V$1500,$B693))</f>
        <v/>
      </c>
      <c r="M693" s="176" t="str">
        <f t="shared" si="31"/>
        <v/>
      </c>
      <c r="N693" s="174" t="str">
        <f t="shared" ca="1" si="32"/>
        <v/>
      </c>
      <c r="O693" s="78">
        <v>692</v>
      </c>
      <c r="P693" s="78" t="str">
        <f>IF(AND($B693&lt;&gt;"",$H693&lt;&gt;"Completed",$H693&lt;&gt;"Cancelled"),COUNTIFS($B$2:$B693,"&lt;&gt;",$H$2:$H693,"&lt;&gt;Completed",$H$2:$H693,"&lt;&gt;Cancelled"),"")</f>
        <v/>
      </c>
      <c r="Q693" s="78" t="str">
        <f>IFERROR(INDEX($B$2:$B$1500,MATCH(ROWS($Q$2:Q693),$P$2:$P$1500,0)),"")</f>
        <v/>
      </c>
    </row>
    <row r="694" spans="1:17" ht="15" customHeight="1" x14ac:dyDescent="0.25">
      <c r="A694" s="77"/>
      <c r="B694" s="174" t="str">
        <f t="shared" si="30"/>
        <v/>
      </c>
      <c r="C694" s="79"/>
      <c r="D694" s="80"/>
      <c r="E694" s="79"/>
      <c r="F694" s="81"/>
      <c r="G694" s="77"/>
      <c r="H694" s="174" t="str">
        <f>IF($B694="","",IF(N($I694)&gt;=100,"Completed",IF(COUNTIF('Work report'!$V$2:$V$1500,$B694)=0,"Not started",IF(OR(LEFT(UPPER(TRIM($K694)),8)="BLOCKED:",LEFT(UPPER(TRIM($K694)),8)="WAITING:"),"Blocked",IF(N($I694)&gt;0,"In progress","Not started")))))</f>
        <v/>
      </c>
      <c r="I694" s="175" t="str">
        <f t="array" ref="I694">IF($B694="","",IFERROR(LOOKUP(2,1/('Work report'!$V$2:$V$1500=$B694),'Work report'!$J$2:$J$1500)*100,0))</f>
        <v/>
      </c>
      <c r="J694" s="176" t="str">
        <f t="array" ref="J694">IF($B694="","",IFERROR(LOOKUP(2,1/('Work report'!$V$2:$V$1500=$B694),'Work report'!$A$2:$A$1500),""))</f>
        <v/>
      </c>
      <c r="K694" s="177" t="str">
        <f t="array" ref="K694">IF($B694="","",IFERROR(LOOKUP(2,1/('Work report'!$V$2:$V$1500=$B694),'Work report'!$P$2:$P$1500),""))</f>
        <v/>
      </c>
      <c r="L694" s="178" t="str">
        <f>IF($B694="","",SUMIFS('Work report'!$G$2:$G$1500,'Work report'!$V$2:$V$1500,$B694))</f>
        <v/>
      </c>
      <c r="M694" s="176" t="str">
        <f t="shared" si="31"/>
        <v/>
      </c>
      <c r="N694" s="174" t="str">
        <f t="shared" ca="1" si="32"/>
        <v/>
      </c>
      <c r="O694" s="78">
        <v>693</v>
      </c>
      <c r="P694" s="78" t="str">
        <f>IF(AND($B694&lt;&gt;"",$H694&lt;&gt;"Completed",$H694&lt;&gt;"Cancelled"),COUNTIFS($B$2:$B694,"&lt;&gt;",$H$2:$H694,"&lt;&gt;Completed",$H$2:$H694,"&lt;&gt;Cancelled"),"")</f>
        <v/>
      </c>
      <c r="Q694" s="78" t="str">
        <f>IFERROR(INDEX($B$2:$B$1500,MATCH(ROWS($Q$2:Q694),$P$2:$P$1500,0)),"")</f>
        <v/>
      </c>
    </row>
    <row r="695" spans="1:17" ht="15" customHeight="1" x14ac:dyDescent="0.25">
      <c r="A695" s="77"/>
      <c r="B695" s="174" t="str">
        <f t="shared" si="30"/>
        <v/>
      </c>
      <c r="C695" s="79"/>
      <c r="D695" s="80"/>
      <c r="E695" s="79"/>
      <c r="F695" s="81"/>
      <c r="G695" s="77"/>
      <c r="H695" s="174" t="str">
        <f>IF($B695="","",IF(N($I695)&gt;=100,"Completed",IF(COUNTIF('Work report'!$V$2:$V$1500,$B695)=0,"Not started",IF(OR(LEFT(UPPER(TRIM($K695)),8)="BLOCKED:",LEFT(UPPER(TRIM($K695)),8)="WAITING:"),"Blocked",IF(N($I695)&gt;0,"In progress","Not started")))))</f>
        <v/>
      </c>
      <c r="I695" s="175" t="str">
        <f t="array" ref="I695">IF($B695="","",IFERROR(LOOKUP(2,1/('Work report'!$V$2:$V$1500=$B695),'Work report'!$J$2:$J$1500)*100,0))</f>
        <v/>
      </c>
      <c r="J695" s="176" t="str">
        <f t="array" ref="J695">IF($B695="","",IFERROR(LOOKUP(2,1/('Work report'!$V$2:$V$1500=$B695),'Work report'!$A$2:$A$1500),""))</f>
        <v/>
      </c>
      <c r="K695" s="177" t="str">
        <f t="array" ref="K695">IF($B695="","",IFERROR(LOOKUP(2,1/('Work report'!$V$2:$V$1500=$B695),'Work report'!$P$2:$P$1500),""))</f>
        <v/>
      </c>
      <c r="L695" s="178" t="str">
        <f>IF($B695="","",SUMIFS('Work report'!$G$2:$G$1500,'Work report'!$V$2:$V$1500,$B695))</f>
        <v/>
      </c>
      <c r="M695" s="176" t="str">
        <f t="shared" si="31"/>
        <v/>
      </c>
      <c r="N695" s="174" t="str">
        <f t="shared" ca="1" si="32"/>
        <v/>
      </c>
      <c r="O695" s="78">
        <v>694</v>
      </c>
      <c r="P695" s="78" t="str">
        <f>IF(AND($B695&lt;&gt;"",$H695&lt;&gt;"Completed",$H695&lt;&gt;"Cancelled"),COUNTIFS($B$2:$B695,"&lt;&gt;",$H$2:$H695,"&lt;&gt;Completed",$H$2:$H695,"&lt;&gt;Cancelled"),"")</f>
        <v/>
      </c>
      <c r="Q695" s="78" t="str">
        <f>IFERROR(INDEX($B$2:$B$1500,MATCH(ROWS($Q$2:Q695),$P$2:$P$1500,0)),"")</f>
        <v/>
      </c>
    </row>
    <row r="696" spans="1:17" ht="15" customHeight="1" x14ac:dyDescent="0.25">
      <c r="A696" s="77"/>
      <c r="B696" s="174" t="str">
        <f t="shared" si="30"/>
        <v/>
      </c>
      <c r="C696" s="79"/>
      <c r="D696" s="80"/>
      <c r="E696" s="79"/>
      <c r="F696" s="81"/>
      <c r="G696" s="77"/>
      <c r="H696" s="174" t="str">
        <f>IF($B696="","",IF(N($I696)&gt;=100,"Completed",IF(COUNTIF('Work report'!$V$2:$V$1500,$B696)=0,"Not started",IF(OR(LEFT(UPPER(TRIM($K696)),8)="BLOCKED:",LEFT(UPPER(TRIM($K696)),8)="WAITING:"),"Blocked",IF(N($I696)&gt;0,"In progress","Not started")))))</f>
        <v/>
      </c>
      <c r="I696" s="175" t="str">
        <f t="array" ref="I696">IF($B696="","",IFERROR(LOOKUP(2,1/('Work report'!$V$2:$V$1500=$B696),'Work report'!$J$2:$J$1500)*100,0))</f>
        <v/>
      </c>
      <c r="J696" s="176" t="str">
        <f t="array" ref="J696">IF($B696="","",IFERROR(LOOKUP(2,1/('Work report'!$V$2:$V$1500=$B696),'Work report'!$A$2:$A$1500),""))</f>
        <v/>
      </c>
      <c r="K696" s="177" t="str">
        <f t="array" ref="K696">IF($B696="","",IFERROR(LOOKUP(2,1/('Work report'!$V$2:$V$1500=$B696),'Work report'!$P$2:$P$1500),""))</f>
        <v/>
      </c>
      <c r="L696" s="178" t="str">
        <f>IF($B696="","",SUMIFS('Work report'!$G$2:$G$1500,'Work report'!$V$2:$V$1500,$B696))</f>
        <v/>
      </c>
      <c r="M696" s="176" t="str">
        <f t="shared" si="31"/>
        <v/>
      </c>
      <c r="N696" s="174" t="str">
        <f t="shared" ca="1" si="32"/>
        <v/>
      </c>
      <c r="O696" s="78">
        <v>695</v>
      </c>
      <c r="P696" s="78" t="str">
        <f>IF(AND($B696&lt;&gt;"",$H696&lt;&gt;"Completed",$H696&lt;&gt;"Cancelled"),COUNTIFS($B$2:$B696,"&lt;&gt;",$H$2:$H696,"&lt;&gt;Completed",$H$2:$H696,"&lt;&gt;Cancelled"),"")</f>
        <v/>
      </c>
      <c r="Q696" s="78" t="str">
        <f>IFERROR(INDEX($B$2:$B$1500,MATCH(ROWS($Q$2:Q696),$P$2:$P$1500,0)),"")</f>
        <v/>
      </c>
    </row>
    <row r="697" spans="1:17" ht="15" customHeight="1" x14ac:dyDescent="0.25">
      <c r="A697" s="77"/>
      <c r="B697" s="174" t="str">
        <f t="shared" si="30"/>
        <v/>
      </c>
      <c r="C697" s="79"/>
      <c r="D697" s="80"/>
      <c r="E697" s="79"/>
      <c r="F697" s="81"/>
      <c r="G697" s="77"/>
      <c r="H697" s="174" t="str">
        <f>IF($B697="","",IF(N($I697)&gt;=100,"Completed",IF(COUNTIF('Work report'!$V$2:$V$1500,$B697)=0,"Not started",IF(OR(LEFT(UPPER(TRIM($K697)),8)="BLOCKED:",LEFT(UPPER(TRIM($K697)),8)="WAITING:"),"Blocked",IF(N($I697)&gt;0,"In progress","Not started")))))</f>
        <v/>
      </c>
      <c r="I697" s="175" t="str">
        <f t="array" ref="I697">IF($B697="","",IFERROR(LOOKUP(2,1/('Work report'!$V$2:$V$1500=$B697),'Work report'!$J$2:$J$1500)*100,0))</f>
        <v/>
      </c>
      <c r="J697" s="176" t="str">
        <f t="array" ref="J697">IF($B697="","",IFERROR(LOOKUP(2,1/('Work report'!$V$2:$V$1500=$B697),'Work report'!$A$2:$A$1500),""))</f>
        <v/>
      </c>
      <c r="K697" s="177" t="str">
        <f t="array" ref="K697">IF($B697="","",IFERROR(LOOKUP(2,1/('Work report'!$V$2:$V$1500=$B697),'Work report'!$P$2:$P$1500),""))</f>
        <v/>
      </c>
      <c r="L697" s="178" t="str">
        <f>IF($B697="","",SUMIFS('Work report'!$G$2:$G$1500,'Work report'!$V$2:$V$1500,$B697))</f>
        <v/>
      </c>
      <c r="M697" s="176" t="str">
        <f t="shared" si="31"/>
        <v/>
      </c>
      <c r="N697" s="174" t="str">
        <f t="shared" ca="1" si="32"/>
        <v/>
      </c>
      <c r="O697" s="78">
        <v>696</v>
      </c>
      <c r="P697" s="78" t="str">
        <f>IF(AND($B697&lt;&gt;"",$H697&lt;&gt;"Completed",$H697&lt;&gt;"Cancelled"),COUNTIFS($B$2:$B697,"&lt;&gt;",$H$2:$H697,"&lt;&gt;Completed",$H$2:$H697,"&lt;&gt;Cancelled"),"")</f>
        <v/>
      </c>
      <c r="Q697" s="78" t="str">
        <f>IFERROR(INDEX($B$2:$B$1500,MATCH(ROWS($Q$2:Q697),$P$2:$P$1500,0)),"")</f>
        <v/>
      </c>
    </row>
    <row r="698" spans="1:17" ht="15" customHeight="1" x14ac:dyDescent="0.25">
      <c r="A698" s="77"/>
      <c r="B698" s="174" t="str">
        <f t="shared" si="30"/>
        <v/>
      </c>
      <c r="C698" s="79"/>
      <c r="D698" s="80"/>
      <c r="E698" s="79"/>
      <c r="F698" s="81"/>
      <c r="G698" s="77"/>
      <c r="H698" s="174" t="str">
        <f>IF($B698="","",IF(N($I698)&gt;=100,"Completed",IF(COUNTIF('Work report'!$V$2:$V$1500,$B698)=0,"Not started",IF(OR(LEFT(UPPER(TRIM($K698)),8)="BLOCKED:",LEFT(UPPER(TRIM($K698)),8)="WAITING:"),"Blocked",IF(N($I698)&gt;0,"In progress","Not started")))))</f>
        <v/>
      </c>
      <c r="I698" s="175" t="str">
        <f t="array" ref="I698">IF($B698="","",IFERROR(LOOKUP(2,1/('Work report'!$V$2:$V$1500=$B698),'Work report'!$J$2:$J$1500)*100,0))</f>
        <v/>
      </c>
      <c r="J698" s="176" t="str">
        <f t="array" ref="J698">IF($B698="","",IFERROR(LOOKUP(2,1/('Work report'!$V$2:$V$1500=$B698),'Work report'!$A$2:$A$1500),""))</f>
        <v/>
      </c>
      <c r="K698" s="177" t="str">
        <f t="array" ref="K698">IF($B698="","",IFERROR(LOOKUP(2,1/('Work report'!$V$2:$V$1500=$B698),'Work report'!$P$2:$P$1500),""))</f>
        <v/>
      </c>
      <c r="L698" s="178" t="str">
        <f>IF($B698="","",SUMIFS('Work report'!$G$2:$G$1500,'Work report'!$V$2:$V$1500,$B698))</f>
        <v/>
      </c>
      <c r="M698" s="176" t="str">
        <f t="shared" si="31"/>
        <v/>
      </c>
      <c r="N698" s="174" t="str">
        <f t="shared" ca="1" si="32"/>
        <v/>
      </c>
      <c r="O698" s="78">
        <v>697</v>
      </c>
      <c r="P698" s="78" t="str">
        <f>IF(AND($B698&lt;&gt;"",$H698&lt;&gt;"Completed",$H698&lt;&gt;"Cancelled"),COUNTIFS($B$2:$B698,"&lt;&gt;",$H$2:$H698,"&lt;&gt;Completed",$H$2:$H698,"&lt;&gt;Cancelled"),"")</f>
        <v/>
      </c>
      <c r="Q698" s="78" t="str">
        <f>IFERROR(INDEX($B$2:$B$1500,MATCH(ROWS($Q$2:Q698),$P$2:$P$1500,0)),"")</f>
        <v/>
      </c>
    </row>
    <row r="699" spans="1:17" ht="15" customHeight="1" x14ac:dyDescent="0.25">
      <c r="A699" s="77"/>
      <c r="B699" s="174" t="str">
        <f t="shared" si="30"/>
        <v/>
      </c>
      <c r="C699" s="79"/>
      <c r="D699" s="80"/>
      <c r="E699" s="79"/>
      <c r="F699" s="81"/>
      <c r="G699" s="77"/>
      <c r="H699" s="174" t="str">
        <f>IF($B699="","",IF(N($I699)&gt;=100,"Completed",IF(COUNTIF('Work report'!$V$2:$V$1500,$B699)=0,"Not started",IF(OR(LEFT(UPPER(TRIM($K699)),8)="BLOCKED:",LEFT(UPPER(TRIM($K699)),8)="WAITING:"),"Blocked",IF(N($I699)&gt;0,"In progress","Not started")))))</f>
        <v/>
      </c>
      <c r="I699" s="175" t="str">
        <f t="array" ref="I699">IF($B699="","",IFERROR(LOOKUP(2,1/('Work report'!$V$2:$V$1500=$B699),'Work report'!$J$2:$J$1500)*100,0))</f>
        <v/>
      </c>
      <c r="J699" s="176" t="str">
        <f t="array" ref="J699">IF($B699="","",IFERROR(LOOKUP(2,1/('Work report'!$V$2:$V$1500=$B699),'Work report'!$A$2:$A$1500),""))</f>
        <v/>
      </c>
      <c r="K699" s="177" t="str">
        <f t="array" ref="K699">IF($B699="","",IFERROR(LOOKUP(2,1/('Work report'!$V$2:$V$1500=$B699),'Work report'!$P$2:$P$1500),""))</f>
        <v/>
      </c>
      <c r="L699" s="178" t="str">
        <f>IF($B699="","",SUMIFS('Work report'!$G$2:$G$1500,'Work report'!$V$2:$V$1500,$B699))</f>
        <v/>
      </c>
      <c r="M699" s="176" t="str">
        <f t="shared" si="31"/>
        <v/>
      </c>
      <c r="N699" s="174" t="str">
        <f t="shared" ca="1" si="32"/>
        <v/>
      </c>
      <c r="O699" s="78">
        <v>698</v>
      </c>
      <c r="P699" s="78" t="str">
        <f>IF(AND($B699&lt;&gt;"",$H699&lt;&gt;"Completed",$H699&lt;&gt;"Cancelled"),COUNTIFS($B$2:$B699,"&lt;&gt;",$H$2:$H699,"&lt;&gt;Completed",$H$2:$H699,"&lt;&gt;Cancelled"),"")</f>
        <v/>
      </c>
      <c r="Q699" s="78" t="str">
        <f>IFERROR(INDEX($B$2:$B$1500,MATCH(ROWS($Q$2:Q699),$P$2:$P$1500,0)),"")</f>
        <v/>
      </c>
    </row>
    <row r="700" spans="1:17" ht="15" customHeight="1" x14ac:dyDescent="0.25">
      <c r="A700" s="77"/>
      <c r="B700" s="174" t="str">
        <f t="shared" si="30"/>
        <v/>
      </c>
      <c r="C700" s="79"/>
      <c r="D700" s="80"/>
      <c r="E700" s="79"/>
      <c r="F700" s="81"/>
      <c r="G700" s="77"/>
      <c r="H700" s="174" t="str">
        <f>IF($B700="","",IF(N($I700)&gt;=100,"Completed",IF(COUNTIF('Work report'!$V$2:$V$1500,$B700)=0,"Not started",IF(OR(LEFT(UPPER(TRIM($K700)),8)="BLOCKED:",LEFT(UPPER(TRIM($K700)),8)="WAITING:"),"Blocked",IF(N($I700)&gt;0,"In progress","Not started")))))</f>
        <v/>
      </c>
      <c r="I700" s="175" t="str">
        <f t="array" ref="I700">IF($B700="","",IFERROR(LOOKUP(2,1/('Work report'!$V$2:$V$1500=$B700),'Work report'!$J$2:$J$1500)*100,0))</f>
        <v/>
      </c>
      <c r="J700" s="176" t="str">
        <f t="array" ref="J700">IF($B700="","",IFERROR(LOOKUP(2,1/('Work report'!$V$2:$V$1500=$B700),'Work report'!$A$2:$A$1500),""))</f>
        <v/>
      </c>
      <c r="K700" s="177" t="str">
        <f t="array" ref="K700">IF($B700="","",IFERROR(LOOKUP(2,1/('Work report'!$V$2:$V$1500=$B700),'Work report'!$P$2:$P$1500),""))</f>
        <v/>
      </c>
      <c r="L700" s="178" t="str">
        <f>IF($B700="","",SUMIFS('Work report'!$G$2:$G$1500,'Work report'!$V$2:$V$1500,$B700))</f>
        <v/>
      </c>
      <c r="M700" s="176" t="str">
        <f t="shared" si="31"/>
        <v/>
      </c>
      <c r="N700" s="174" t="str">
        <f t="shared" ca="1" si="32"/>
        <v/>
      </c>
      <c r="O700" s="78">
        <v>699</v>
      </c>
      <c r="P700" s="78" t="str">
        <f>IF(AND($B700&lt;&gt;"",$H700&lt;&gt;"Completed",$H700&lt;&gt;"Cancelled"),COUNTIFS($B$2:$B700,"&lt;&gt;",$H$2:$H700,"&lt;&gt;Completed",$H$2:$H700,"&lt;&gt;Cancelled"),"")</f>
        <v/>
      </c>
      <c r="Q700" s="78" t="str">
        <f>IFERROR(INDEX($B$2:$B$1500,MATCH(ROWS($Q$2:Q700),$P$2:$P$1500,0)),"")</f>
        <v/>
      </c>
    </row>
    <row r="701" spans="1:17" ht="15" customHeight="1" x14ac:dyDescent="0.25">
      <c r="A701" s="77"/>
      <c r="B701" s="174" t="str">
        <f t="shared" si="30"/>
        <v/>
      </c>
      <c r="C701" s="79"/>
      <c r="D701" s="80"/>
      <c r="E701" s="79"/>
      <c r="F701" s="81"/>
      <c r="G701" s="77"/>
      <c r="H701" s="174" t="str">
        <f>IF($B701="","",IF(N($I701)&gt;=100,"Completed",IF(COUNTIF('Work report'!$V$2:$V$1500,$B701)=0,"Not started",IF(OR(LEFT(UPPER(TRIM($K701)),8)="BLOCKED:",LEFT(UPPER(TRIM($K701)),8)="WAITING:"),"Blocked",IF(N($I701)&gt;0,"In progress","Not started")))))</f>
        <v/>
      </c>
      <c r="I701" s="175" t="str">
        <f t="array" ref="I701">IF($B701="","",IFERROR(LOOKUP(2,1/('Work report'!$V$2:$V$1500=$B701),'Work report'!$J$2:$J$1500)*100,0))</f>
        <v/>
      </c>
      <c r="J701" s="176" t="str">
        <f t="array" ref="J701">IF($B701="","",IFERROR(LOOKUP(2,1/('Work report'!$V$2:$V$1500=$B701),'Work report'!$A$2:$A$1500),""))</f>
        <v/>
      </c>
      <c r="K701" s="177" t="str">
        <f t="array" ref="K701">IF($B701="","",IFERROR(LOOKUP(2,1/('Work report'!$V$2:$V$1500=$B701),'Work report'!$P$2:$P$1500),""))</f>
        <v/>
      </c>
      <c r="L701" s="178" t="str">
        <f>IF($B701="","",SUMIFS('Work report'!$G$2:$G$1500,'Work report'!$V$2:$V$1500,$B701))</f>
        <v/>
      </c>
      <c r="M701" s="176" t="str">
        <f t="shared" si="31"/>
        <v/>
      </c>
      <c r="N701" s="174" t="str">
        <f t="shared" ca="1" si="32"/>
        <v/>
      </c>
      <c r="O701" s="78">
        <v>700</v>
      </c>
      <c r="P701" s="78" t="str">
        <f>IF(AND($B701&lt;&gt;"",$H701&lt;&gt;"Completed",$H701&lt;&gt;"Cancelled"),COUNTIFS($B$2:$B701,"&lt;&gt;",$H$2:$H701,"&lt;&gt;Completed",$H$2:$H701,"&lt;&gt;Cancelled"),"")</f>
        <v/>
      </c>
      <c r="Q701" s="78" t="str">
        <f>IFERROR(INDEX($B$2:$B$1500,MATCH(ROWS($Q$2:Q701),$P$2:$P$1500,0)),"")</f>
        <v/>
      </c>
    </row>
    <row r="702" spans="1:17" ht="15" customHeight="1" x14ac:dyDescent="0.25">
      <c r="A702" s="77"/>
      <c r="B702" s="174" t="str">
        <f t="shared" si="30"/>
        <v/>
      </c>
      <c r="C702" s="79"/>
      <c r="D702" s="80"/>
      <c r="E702" s="79"/>
      <c r="F702" s="81"/>
      <c r="G702" s="77"/>
      <c r="H702" s="174" t="str">
        <f>IF($B702="","",IF(N($I702)&gt;=100,"Completed",IF(COUNTIF('Work report'!$V$2:$V$1500,$B702)=0,"Not started",IF(OR(LEFT(UPPER(TRIM($K702)),8)="BLOCKED:",LEFT(UPPER(TRIM($K702)),8)="WAITING:"),"Blocked",IF(N($I702)&gt;0,"In progress","Not started")))))</f>
        <v/>
      </c>
      <c r="I702" s="175" t="str">
        <f t="array" ref="I702">IF($B702="","",IFERROR(LOOKUP(2,1/('Work report'!$V$2:$V$1500=$B702),'Work report'!$J$2:$J$1500)*100,0))</f>
        <v/>
      </c>
      <c r="J702" s="176" t="str">
        <f t="array" ref="J702">IF($B702="","",IFERROR(LOOKUP(2,1/('Work report'!$V$2:$V$1500=$B702),'Work report'!$A$2:$A$1500),""))</f>
        <v/>
      </c>
      <c r="K702" s="177" t="str">
        <f t="array" ref="K702">IF($B702="","",IFERROR(LOOKUP(2,1/('Work report'!$V$2:$V$1500=$B702),'Work report'!$P$2:$P$1500),""))</f>
        <v/>
      </c>
      <c r="L702" s="178" t="str">
        <f>IF($B702="","",SUMIFS('Work report'!$G$2:$G$1500,'Work report'!$V$2:$V$1500,$B702))</f>
        <v/>
      </c>
      <c r="M702" s="176" t="str">
        <f t="shared" si="31"/>
        <v/>
      </c>
      <c r="N702" s="174" t="str">
        <f t="shared" ca="1" si="32"/>
        <v/>
      </c>
      <c r="O702" s="78">
        <v>701</v>
      </c>
      <c r="P702" s="78" t="str">
        <f>IF(AND($B702&lt;&gt;"",$H702&lt;&gt;"Completed",$H702&lt;&gt;"Cancelled"),COUNTIFS($B$2:$B702,"&lt;&gt;",$H$2:$H702,"&lt;&gt;Completed",$H$2:$H702,"&lt;&gt;Cancelled"),"")</f>
        <v/>
      </c>
      <c r="Q702" s="78" t="str">
        <f>IFERROR(INDEX($B$2:$B$1500,MATCH(ROWS($Q$2:Q702),$P$2:$P$1500,0)),"")</f>
        <v/>
      </c>
    </row>
    <row r="703" spans="1:17" ht="15" customHeight="1" x14ac:dyDescent="0.25">
      <c r="A703" s="77"/>
      <c r="B703" s="174" t="str">
        <f t="shared" si="30"/>
        <v/>
      </c>
      <c r="C703" s="79"/>
      <c r="D703" s="80"/>
      <c r="E703" s="79"/>
      <c r="F703" s="81"/>
      <c r="G703" s="77"/>
      <c r="H703" s="174" t="str">
        <f>IF($B703="","",IF(N($I703)&gt;=100,"Completed",IF(COUNTIF('Work report'!$V$2:$V$1500,$B703)=0,"Not started",IF(OR(LEFT(UPPER(TRIM($K703)),8)="BLOCKED:",LEFT(UPPER(TRIM($K703)),8)="WAITING:"),"Blocked",IF(N($I703)&gt;0,"In progress","Not started")))))</f>
        <v/>
      </c>
      <c r="I703" s="175" t="str">
        <f t="array" ref="I703">IF($B703="","",IFERROR(LOOKUP(2,1/('Work report'!$V$2:$V$1500=$B703),'Work report'!$J$2:$J$1500)*100,0))</f>
        <v/>
      </c>
      <c r="J703" s="176" t="str">
        <f t="array" ref="J703">IF($B703="","",IFERROR(LOOKUP(2,1/('Work report'!$V$2:$V$1500=$B703),'Work report'!$A$2:$A$1500),""))</f>
        <v/>
      </c>
      <c r="K703" s="177" t="str">
        <f t="array" ref="K703">IF($B703="","",IFERROR(LOOKUP(2,1/('Work report'!$V$2:$V$1500=$B703),'Work report'!$P$2:$P$1500),""))</f>
        <v/>
      </c>
      <c r="L703" s="178" t="str">
        <f>IF($B703="","",SUMIFS('Work report'!$G$2:$G$1500,'Work report'!$V$2:$V$1500,$B703))</f>
        <v/>
      </c>
      <c r="M703" s="176" t="str">
        <f t="shared" si="31"/>
        <v/>
      </c>
      <c r="N703" s="174" t="str">
        <f t="shared" ca="1" si="32"/>
        <v/>
      </c>
      <c r="O703" s="78">
        <v>702</v>
      </c>
      <c r="P703" s="78" t="str">
        <f>IF(AND($B703&lt;&gt;"",$H703&lt;&gt;"Completed",$H703&lt;&gt;"Cancelled"),COUNTIFS($B$2:$B703,"&lt;&gt;",$H$2:$H703,"&lt;&gt;Completed",$H$2:$H703,"&lt;&gt;Cancelled"),"")</f>
        <v/>
      </c>
      <c r="Q703" s="78" t="str">
        <f>IFERROR(INDEX($B$2:$B$1500,MATCH(ROWS($Q$2:Q703),$P$2:$P$1500,0)),"")</f>
        <v/>
      </c>
    </row>
    <row r="704" spans="1:17" ht="15" customHeight="1" x14ac:dyDescent="0.25">
      <c r="A704" s="77"/>
      <c r="B704" s="174" t="str">
        <f t="shared" si="30"/>
        <v/>
      </c>
      <c r="C704" s="79"/>
      <c r="D704" s="80"/>
      <c r="E704" s="79"/>
      <c r="F704" s="81"/>
      <c r="G704" s="77"/>
      <c r="H704" s="174" t="str">
        <f>IF($B704="","",IF(N($I704)&gt;=100,"Completed",IF(COUNTIF('Work report'!$V$2:$V$1500,$B704)=0,"Not started",IF(OR(LEFT(UPPER(TRIM($K704)),8)="BLOCKED:",LEFT(UPPER(TRIM($K704)),8)="WAITING:"),"Blocked",IF(N($I704)&gt;0,"In progress","Not started")))))</f>
        <v/>
      </c>
      <c r="I704" s="175" t="str">
        <f t="array" ref="I704">IF($B704="","",IFERROR(LOOKUP(2,1/('Work report'!$V$2:$V$1500=$B704),'Work report'!$J$2:$J$1500)*100,0))</f>
        <v/>
      </c>
      <c r="J704" s="176" t="str">
        <f t="array" ref="J704">IF($B704="","",IFERROR(LOOKUP(2,1/('Work report'!$V$2:$V$1500=$B704),'Work report'!$A$2:$A$1500),""))</f>
        <v/>
      </c>
      <c r="K704" s="177" t="str">
        <f t="array" ref="K704">IF($B704="","",IFERROR(LOOKUP(2,1/('Work report'!$V$2:$V$1500=$B704),'Work report'!$P$2:$P$1500),""))</f>
        <v/>
      </c>
      <c r="L704" s="178" t="str">
        <f>IF($B704="","",SUMIFS('Work report'!$G$2:$G$1500,'Work report'!$V$2:$V$1500,$B704))</f>
        <v/>
      </c>
      <c r="M704" s="176" t="str">
        <f t="shared" si="31"/>
        <v/>
      </c>
      <c r="N704" s="174" t="str">
        <f t="shared" ca="1" si="32"/>
        <v/>
      </c>
      <c r="O704" s="78">
        <v>703</v>
      </c>
      <c r="P704" s="78" t="str">
        <f>IF(AND($B704&lt;&gt;"",$H704&lt;&gt;"Completed",$H704&lt;&gt;"Cancelled"),COUNTIFS($B$2:$B704,"&lt;&gt;",$H$2:$H704,"&lt;&gt;Completed",$H$2:$H704,"&lt;&gt;Cancelled"),"")</f>
        <v/>
      </c>
      <c r="Q704" s="78" t="str">
        <f>IFERROR(INDEX($B$2:$B$1500,MATCH(ROWS($Q$2:Q704),$P$2:$P$1500,0)),"")</f>
        <v/>
      </c>
    </row>
    <row r="705" spans="1:17" ht="15" customHeight="1" x14ac:dyDescent="0.25">
      <c r="A705" s="77"/>
      <c r="B705" s="174" t="str">
        <f t="shared" si="30"/>
        <v/>
      </c>
      <c r="C705" s="79"/>
      <c r="D705" s="80"/>
      <c r="E705" s="79"/>
      <c r="F705" s="81"/>
      <c r="G705" s="77"/>
      <c r="H705" s="174" t="str">
        <f>IF($B705="","",IF(N($I705)&gt;=100,"Completed",IF(COUNTIF('Work report'!$V$2:$V$1500,$B705)=0,"Not started",IF(OR(LEFT(UPPER(TRIM($K705)),8)="BLOCKED:",LEFT(UPPER(TRIM($K705)),8)="WAITING:"),"Blocked",IF(N($I705)&gt;0,"In progress","Not started")))))</f>
        <v/>
      </c>
      <c r="I705" s="175" t="str">
        <f t="array" ref="I705">IF($B705="","",IFERROR(LOOKUP(2,1/('Work report'!$V$2:$V$1500=$B705),'Work report'!$J$2:$J$1500)*100,0))</f>
        <v/>
      </c>
      <c r="J705" s="176" t="str">
        <f t="array" ref="J705">IF($B705="","",IFERROR(LOOKUP(2,1/('Work report'!$V$2:$V$1500=$B705),'Work report'!$A$2:$A$1500),""))</f>
        <v/>
      </c>
      <c r="K705" s="177" t="str">
        <f t="array" ref="K705">IF($B705="","",IFERROR(LOOKUP(2,1/('Work report'!$V$2:$V$1500=$B705),'Work report'!$P$2:$P$1500),""))</f>
        <v/>
      </c>
      <c r="L705" s="178" t="str">
        <f>IF($B705="","",SUMIFS('Work report'!$G$2:$G$1500,'Work report'!$V$2:$V$1500,$B705))</f>
        <v/>
      </c>
      <c r="M705" s="176" t="str">
        <f t="shared" si="31"/>
        <v/>
      </c>
      <c r="N705" s="174" t="str">
        <f t="shared" ca="1" si="32"/>
        <v/>
      </c>
      <c r="O705" s="78">
        <v>704</v>
      </c>
      <c r="P705" s="78" t="str">
        <f>IF(AND($B705&lt;&gt;"",$H705&lt;&gt;"Completed",$H705&lt;&gt;"Cancelled"),COUNTIFS($B$2:$B705,"&lt;&gt;",$H$2:$H705,"&lt;&gt;Completed",$H$2:$H705,"&lt;&gt;Cancelled"),"")</f>
        <v/>
      </c>
      <c r="Q705" s="78" t="str">
        <f>IFERROR(INDEX($B$2:$B$1500,MATCH(ROWS($Q$2:Q705),$P$2:$P$1500,0)),"")</f>
        <v/>
      </c>
    </row>
    <row r="706" spans="1:17" ht="15" customHeight="1" x14ac:dyDescent="0.25">
      <c r="A706" s="77"/>
      <c r="B706" s="174" t="str">
        <f t="shared" ref="B706:B769" si="33">IF(OR($A706&lt;&gt;"",$C706&lt;&gt;"",$D706&lt;&gt;"",$E706&lt;&gt;"",$F706&lt;&gt;"",$G706&lt;&gt;""),"WL-"&amp;TEXT($O706,"0000"),"")</f>
        <v/>
      </c>
      <c r="C706" s="79"/>
      <c r="D706" s="80"/>
      <c r="E706" s="79"/>
      <c r="F706" s="81"/>
      <c r="G706" s="77"/>
      <c r="H706" s="174" t="str">
        <f>IF($B706="","",IF(N($I706)&gt;=100,"Completed",IF(COUNTIF('Work report'!$V$2:$V$1500,$B706)=0,"Not started",IF(OR(LEFT(UPPER(TRIM($K706)),8)="BLOCKED:",LEFT(UPPER(TRIM($K706)),8)="WAITING:"),"Blocked",IF(N($I706)&gt;0,"In progress","Not started")))))</f>
        <v/>
      </c>
      <c r="I706" s="175" t="str">
        <f t="array" ref="I706">IF($B706="","",IFERROR(LOOKUP(2,1/('Work report'!$V$2:$V$1500=$B706),'Work report'!$J$2:$J$1500)*100,0))</f>
        <v/>
      </c>
      <c r="J706" s="176" t="str">
        <f t="array" ref="J706">IF($B706="","",IFERROR(LOOKUP(2,1/('Work report'!$V$2:$V$1500=$B706),'Work report'!$A$2:$A$1500),""))</f>
        <v/>
      </c>
      <c r="K706" s="177" t="str">
        <f t="array" ref="K706">IF($B706="","",IFERROR(LOOKUP(2,1/('Work report'!$V$2:$V$1500=$B706),'Work report'!$P$2:$P$1500),""))</f>
        <v/>
      </c>
      <c r="L706" s="178" t="str">
        <f>IF($B706="","",SUMIFS('Work report'!$G$2:$G$1500,'Work report'!$V$2:$V$1500,$B706))</f>
        <v/>
      </c>
      <c r="M706" s="176" t="str">
        <f t="shared" ref="M706:M769" si="34">IF($B706="","",IF($H706="Completed",$J706,""))</f>
        <v/>
      </c>
      <c r="N706" s="174" t="str">
        <f t="shared" ref="N706:N769" ca="1" si="35">IF(AND($C706&lt;&gt;"",$H706&lt;&gt;"Completed",$G706&lt;&gt;"",$G706&lt;TODAY()),"Overdue","")</f>
        <v/>
      </c>
      <c r="O706" s="78">
        <v>705</v>
      </c>
      <c r="P706" s="78" t="str">
        <f>IF(AND($B706&lt;&gt;"",$H706&lt;&gt;"Completed",$H706&lt;&gt;"Cancelled"),COUNTIFS($B$2:$B706,"&lt;&gt;",$H$2:$H706,"&lt;&gt;Completed",$H$2:$H706,"&lt;&gt;Cancelled"),"")</f>
        <v/>
      </c>
      <c r="Q706" s="78" t="str">
        <f>IFERROR(INDEX($B$2:$B$1500,MATCH(ROWS($Q$2:Q706),$P$2:$P$1500,0)),"")</f>
        <v/>
      </c>
    </row>
    <row r="707" spans="1:17" ht="15" customHeight="1" x14ac:dyDescent="0.25">
      <c r="A707" s="77"/>
      <c r="B707" s="174" t="str">
        <f t="shared" si="33"/>
        <v/>
      </c>
      <c r="C707" s="79"/>
      <c r="D707" s="80"/>
      <c r="E707" s="79"/>
      <c r="F707" s="81"/>
      <c r="G707" s="77"/>
      <c r="H707" s="174" t="str">
        <f>IF($B707="","",IF(N($I707)&gt;=100,"Completed",IF(COUNTIF('Work report'!$V$2:$V$1500,$B707)=0,"Not started",IF(OR(LEFT(UPPER(TRIM($K707)),8)="BLOCKED:",LEFT(UPPER(TRIM($K707)),8)="WAITING:"),"Blocked",IF(N($I707)&gt;0,"In progress","Not started")))))</f>
        <v/>
      </c>
      <c r="I707" s="175" t="str">
        <f t="array" ref="I707">IF($B707="","",IFERROR(LOOKUP(2,1/('Work report'!$V$2:$V$1500=$B707),'Work report'!$J$2:$J$1500)*100,0))</f>
        <v/>
      </c>
      <c r="J707" s="176" t="str">
        <f t="array" ref="J707">IF($B707="","",IFERROR(LOOKUP(2,1/('Work report'!$V$2:$V$1500=$B707),'Work report'!$A$2:$A$1500),""))</f>
        <v/>
      </c>
      <c r="K707" s="177" t="str">
        <f t="array" ref="K707">IF($B707="","",IFERROR(LOOKUP(2,1/('Work report'!$V$2:$V$1500=$B707),'Work report'!$P$2:$P$1500),""))</f>
        <v/>
      </c>
      <c r="L707" s="178" t="str">
        <f>IF($B707="","",SUMIFS('Work report'!$G$2:$G$1500,'Work report'!$V$2:$V$1500,$B707))</f>
        <v/>
      </c>
      <c r="M707" s="176" t="str">
        <f t="shared" si="34"/>
        <v/>
      </c>
      <c r="N707" s="174" t="str">
        <f t="shared" ca="1" si="35"/>
        <v/>
      </c>
      <c r="O707" s="78">
        <v>706</v>
      </c>
      <c r="P707" s="78" t="str">
        <f>IF(AND($B707&lt;&gt;"",$H707&lt;&gt;"Completed",$H707&lt;&gt;"Cancelled"),COUNTIFS($B$2:$B707,"&lt;&gt;",$H$2:$H707,"&lt;&gt;Completed",$H$2:$H707,"&lt;&gt;Cancelled"),"")</f>
        <v/>
      </c>
      <c r="Q707" s="78" t="str">
        <f>IFERROR(INDEX($B$2:$B$1500,MATCH(ROWS($Q$2:Q707),$P$2:$P$1500,0)),"")</f>
        <v/>
      </c>
    </row>
    <row r="708" spans="1:17" ht="15" customHeight="1" x14ac:dyDescent="0.25">
      <c r="A708" s="77"/>
      <c r="B708" s="174" t="str">
        <f t="shared" si="33"/>
        <v/>
      </c>
      <c r="C708" s="79"/>
      <c r="D708" s="80"/>
      <c r="E708" s="79"/>
      <c r="F708" s="81"/>
      <c r="G708" s="77"/>
      <c r="H708" s="174" t="str">
        <f>IF($B708="","",IF(N($I708)&gt;=100,"Completed",IF(COUNTIF('Work report'!$V$2:$V$1500,$B708)=0,"Not started",IF(OR(LEFT(UPPER(TRIM($K708)),8)="BLOCKED:",LEFT(UPPER(TRIM($K708)),8)="WAITING:"),"Blocked",IF(N($I708)&gt;0,"In progress","Not started")))))</f>
        <v/>
      </c>
      <c r="I708" s="175" t="str">
        <f t="array" ref="I708">IF($B708="","",IFERROR(LOOKUP(2,1/('Work report'!$V$2:$V$1500=$B708),'Work report'!$J$2:$J$1500)*100,0))</f>
        <v/>
      </c>
      <c r="J708" s="176" t="str">
        <f t="array" ref="J708">IF($B708="","",IFERROR(LOOKUP(2,1/('Work report'!$V$2:$V$1500=$B708),'Work report'!$A$2:$A$1500),""))</f>
        <v/>
      </c>
      <c r="K708" s="177" t="str">
        <f t="array" ref="K708">IF($B708="","",IFERROR(LOOKUP(2,1/('Work report'!$V$2:$V$1500=$B708),'Work report'!$P$2:$P$1500),""))</f>
        <v/>
      </c>
      <c r="L708" s="178" t="str">
        <f>IF($B708="","",SUMIFS('Work report'!$G$2:$G$1500,'Work report'!$V$2:$V$1500,$B708))</f>
        <v/>
      </c>
      <c r="M708" s="176" t="str">
        <f t="shared" si="34"/>
        <v/>
      </c>
      <c r="N708" s="174" t="str">
        <f t="shared" ca="1" si="35"/>
        <v/>
      </c>
      <c r="O708" s="78">
        <v>707</v>
      </c>
      <c r="P708" s="78" t="str">
        <f>IF(AND($B708&lt;&gt;"",$H708&lt;&gt;"Completed",$H708&lt;&gt;"Cancelled"),COUNTIFS($B$2:$B708,"&lt;&gt;",$H$2:$H708,"&lt;&gt;Completed",$H$2:$H708,"&lt;&gt;Cancelled"),"")</f>
        <v/>
      </c>
      <c r="Q708" s="78" t="str">
        <f>IFERROR(INDEX($B$2:$B$1500,MATCH(ROWS($Q$2:Q708),$P$2:$P$1500,0)),"")</f>
        <v/>
      </c>
    </row>
    <row r="709" spans="1:17" ht="15" customHeight="1" x14ac:dyDescent="0.25">
      <c r="A709" s="77"/>
      <c r="B709" s="174" t="str">
        <f t="shared" si="33"/>
        <v/>
      </c>
      <c r="C709" s="79"/>
      <c r="D709" s="80"/>
      <c r="E709" s="79"/>
      <c r="F709" s="81"/>
      <c r="G709" s="77"/>
      <c r="H709" s="174" t="str">
        <f>IF($B709="","",IF(N($I709)&gt;=100,"Completed",IF(COUNTIF('Work report'!$V$2:$V$1500,$B709)=0,"Not started",IF(OR(LEFT(UPPER(TRIM($K709)),8)="BLOCKED:",LEFT(UPPER(TRIM($K709)),8)="WAITING:"),"Blocked",IF(N($I709)&gt;0,"In progress","Not started")))))</f>
        <v/>
      </c>
      <c r="I709" s="175" t="str">
        <f t="array" ref="I709">IF($B709="","",IFERROR(LOOKUP(2,1/('Work report'!$V$2:$V$1500=$B709),'Work report'!$J$2:$J$1500)*100,0))</f>
        <v/>
      </c>
      <c r="J709" s="176" t="str">
        <f t="array" ref="J709">IF($B709="","",IFERROR(LOOKUP(2,1/('Work report'!$V$2:$V$1500=$B709),'Work report'!$A$2:$A$1500),""))</f>
        <v/>
      </c>
      <c r="K709" s="177" t="str">
        <f t="array" ref="K709">IF($B709="","",IFERROR(LOOKUP(2,1/('Work report'!$V$2:$V$1500=$B709),'Work report'!$P$2:$P$1500),""))</f>
        <v/>
      </c>
      <c r="L709" s="178" t="str">
        <f>IF($B709="","",SUMIFS('Work report'!$G$2:$G$1500,'Work report'!$V$2:$V$1500,$B709))</f>
        <v/>
      </c>
      <c r="M709" s="176" t="str">
        <f t="shared" si="34"/>
        <v/>
      </c>
      <c r="N709" s="174" t="str">
        <f t="shared" ca="1" si="35"/>
        <v/>
      </c>
      <c r="O709" s="78">
        <v>708</v>
      </c>
      <c r="P709" s="78" t="str">
        <f>IF(AND($B709&lt;&gt;"",$H709&lt;&gt;"Completed",$H709&lt;&gt;"Cancelled"),COUNTIFS($B$2:$B709,"&lt;&gt;",$H$2:$H709,"&lt;&gt;Completed",$H$2:$H709,"&lt;&gt;Cancelled"),"")</f>
        <v/>
      </c>
      <c r="Q709" s="78" t="str">
        <f>IFERROR(INDEX($B$2:$B$1500,MATCH(ROWS($Q$2:Q709),$P$2:$P$1500,0)),"")</f>
        <v/>
      </c>
    </row>
    <row r="710" spans="1:17" ht="15" customHeight="1" x14ac:dyDescent="0.25">
      <c r="A710" s="77"/>
      <c r="B710" s="174" t="str">
        <f t="shared" si="33"/>
        <v/>
      </c>
      <c r="C710" s="79"/>
      <c r="D710" s="80"/>
      <c r="E710" s="79"/>
      <c r="F710" s="81"/>
      <c r="G710" s="77"/>
      <c r="H710" s="174" t="str">
        <f>IF($B710="","",IF(N($I710)&gt;=100,"Completed",IF(COUNTIF('Work report'!$V$2:$V$1500,$B710)=0,"Not started",IF(OR(LEFT(UPPER(TRIM($K710)),8)="BLOCKED:",LEFT(UPPER(TRIM($K710)),8)="WAITING:"),"Blocked",IF(N($I710)&gt;0,"In progress","Not started")))))</f>
        <v/>
      </c>
      <c r="I710" s="175" t="str">
        <f t="array" ref="I710">IF($B710="","",IFERROR(LOOKUP(2,1/('Work report'!$V$2:$V$1500=$B710),'Work report'!$J$2:$J$1500)*100,0))</f>
        <v/>
      </c>
      <c r="J710" s="176" t="str">
        <f t="array" ref="J710">IF($B710="","",IFERROR(LOOKUP(2,1/('Work report'!$V$2:$V$1500=$B710),'Work report'!$A$2:$A$1500),""))</f>
        <v/>
      </c>
      <c r="K710" s="177" t="str">
        <f t="array" ref="K710">IF($B710="","",IFERROR(LOOKUP(2,1/('Work report'!$V$2:$V$1500=$B710),'Work report'!$P$2:$P$1500),""))</f>
        <v/>
      </c>
      <c r="L710" s="178" t="str">
        <f>IF($B710="","",SUMIFS('Work report'!$G$2:$G$1500,'Work report'!$V$2:$V$1500,$B710))</f>
        <v/>
      </c>
      <c r="M710" s="176" t="str">
        <f t="shared" si="34"/>
        <v/>
      </c>
      <c r="N710" s="174" t="str">
        <f t="shared" ca="1" si="35"/>
        <v/>
      </c>
      <c r="O710" s="78">
        <v>709</v>
      </c>
      <c r="P710" s="78" t="str">
        <f>IF(AND($B710&lt;&gt;"",$H710&lt;&gt;"Completed",$H710&lt;&gt;"Cancelled"),COUNTIFS($B$2:$B710,"&lt;&gt;",$H$2:$H710,"&lt;&gt;Completed",$H$2:$H710,"&lt;&gt;Cancelled"),"")</f>
        <v/>
      </c>
      <c r="Q710" s="78" t="str">
        <f>IFERROR(INDEX($B$2:$B$1500,MATCH(ROWS($Q$2:Q710),$P$2:$P$1500,0)),"")</f>
        <v/>
      </c>
    </row>
    <row r="711" spans="1:17" ht="15" customHeight="1" x14ac:dyDescent="0.25">
      <c r="A711" s="77"/>
      <c r="B711" s="174" t="str">
        <f t="shared" si="33"/>
        <v/>
      </c>
      <c r="C711" s="79"/>
      <c r="D711" s="80"/>
      <c r="E711" s="79"/>
      <c r="F711" s="81"/>
      <c r="G711" s="77"/>
      <c r="H711" s="174" t="str">
        <f>IF($B711="","",IF(N($I711)&gt;=100,"Completed",IF(COUNTIF('Work report'!$V$2:$V$1500,$B711)=0,"Not started",IF(OR(LEFT(UPPER(TRIM($K711)),8)="BLOCKED:",LEFT(UPPER(TRIM($K711)),8)="WAITING:"),"Blocked",IF(N($I711)&gt;0,"In progress","Not started")))))</f>
        <v/>
      </c>
      <c r="I711" s="175" t="str">
        <f t="array" ref="I711">IF($B711="","",IFERROR(LOOKUP(2,1/('Work report'!$V$2:$V$1500=$B711),'Work report'!$J$2:$J$1500)*100,0))</f>
        <v/>
      </c>
      <c r="J711" s="176" t="str">
        <f t="array" ref="J711">IF($B711="","",IFERROR(LOOKUP(2,1/('Work report'!$V$2:$V$1500=$B711),'Work report'!$A$2:$A$1500),""))</f>
        <v/>
      </c>
      <c r="K711" s="177" t="str">
        <f t="array" ref="K711">IF($B711="","",IFERROR(LOOKUP(2,1/('Work report'!$V$2:$V$1500=$B711),'Work report'!$P$2:$P$1500),""))</f>
        <v/>
      </c>
      <c r="L711" s="178" t="str">
        <f>IF($B711="","",SUMIFS('Work report'!$G$2:$G$1500,'Work report'!$V$2:$V$1500,$B711))</f>
        <v/>
      </c>
      <c r="M711" s="176" t="str">
        <f t="shared" si="34"/>
        <v/>
      </c>
      <c r="N711" s="174" t="str">
        <f t="shared" ca="1" si="35"/>
        <v/>
      </c>
      <c r="O711" s="78">
        <v>710</v>
      </c>
      <c r="P711" s="78" t="str">
        <f>IF(AND($B711&lt;&gt;"",$H711&lt;&gt;"Completed",$H711&lt;&gt;"Cancelled"),COUNTIFS($B$2:$B711,"&lt;&gt;",$H$2:$H711,"&lt;&gt;Completed",$H$2:$H711,"&lt;&gt;Cancelled"),"")</f>
        <v/>
      </c>
      <c r="Q711" s="78" t="str">
        <f>IFERROR(INDEX($B$2:$B$1500,MATCH(ROWS($Q$2:Q711),$P$2:$P$1500,0)),"")</f>
        <v/>
      </c>
    </row>
    <row r="712" spans="1:17" ht="15" customHeight="1" x14ac:dyDescent="0.25">
      <c r="A712" s="77"/>
      <c r="B712" s="174" t="str">
        <f t="shared" si="33"/>
        <v/>
      </c>
      <c r="C712" s="79"/>
      <c r="D712" s="80"/>
      <c r="E712" s="79"/>
      <c r="F712" s="81"/>
      <c r="G712" s="77"/>
      <c r="H712" s="174" t="str">
        <f>IF($B712="","",IF(N($I712)&gt;=100,"Completed",IF(COUNTIF('Work report'!$V$2:$V$1500,$B712)=0,"Not started",IF(OR(LEFT(UPPER(TRIM($K712)),8)="BLOCKED:",LEFT(UPPER(TRIM($K712)),8)="WAITING:"),"Blocked",IF(N($I712)&gt;0,"In progress","Not started")))))</f>
        <v/>
      </c>
      <c r="I712" s="175" t="str">
        <f t="array" ref="I712">IF($B712="","",IFERROR(LOOKUP(2,1/('Work report'!$V$2:$V$1500=$B712),'Work report'!$J$2:$J$1500)*100,0))</f>
        <v/>
      </c>
      <c r="J712" s="176" t="str">
        <f t="array" ref="J712">IF($B712="","",IFERROR(LOOKUP(2,1/('Work report'!$V$2:$V$1500=$B712),'Work report'!$A$2:$A$1500),""))</f>
        <v/>
      </c>
      <c r="K712" s="177" t="str">
        <f t="array" ref="K712">IF($B712="","",IFERROR(LOOKUP(2,1/('Work report'!$V$2:$V$1500=$B712),'Work report'!$P$2:$P$1500),""))</f>
        <v/>
      </c>
      <c r="L712" s="178" t="str">
        <f>IF($B712="","",SUMIFS('Work report'!$G$2:$G$1500,'Work report'!$V$2:$V$1500,$B712))</f>
        <v/>
      </c>
      <c r="M712" s="176" t="str">
        <f t="shared" si="34"/>
        <v/>
      </c>
      <c r="N712" s="174" t="str">
        <f t="shared" ca="1" si="35"/>
        <v/>
      </c>
      <c r="O712" s="78">
        <v>711</v>
      </c>
      <c r="P712" s="78" t="str">
        <f>IF(AND($B712&lt;&gt;"",$H712&lt;&gt;"Completed",$H712&lt;&gt;"Cancelled"),COUNTIFS($B$2:$B712,"&lt;&gt;",$H$2:$H712,"&lt;&gt;Completed",$H$2:$H712,"&lt;&gt;Cancelled"),"")</f>
        <v/>
      </c>
      <c r="Q712" s="78" t="str">
        <f>IFERROR(INDEX($B$2:$B$1500,MATCH(ROWS($Q$2:Q712),$P$2:$P$1500,0)),"")</f>
        <v/>
      </c>
    </row>
    <row r="713" spans="1:17" ht="15" customHeight="1" x14ac:dyDescent="0.25">
      <c r="A713" s="77"/>
      <c r="B713" s="174" t="str">
        <f t="shared" si="33"/>
        <v/>
      </c>
      <c r="C713" s="79"/>
      <c r="D713" s="80"/>
      <c r="E713" s="79"/>
      <c r="F713" s="81"/>
      <c r="G713" s="77"/>
      <c r="H713" s="174" t="str">
        <f>IF($B713="","",IF(N($I713)&gt;=100,"Completed",IF(COUNTIF('Work report'!$V$2:$V$1500,$B713)=0,"Not started",IF(OR(LEFT(UPPER(TRIM($K713)),8)="BLOCKED:",LEFT(UPPER(TRIM($K713)),8)="WAITING:"),"Blocked",IF(N($I713)&gt;0,"In progress","Not started")))))</f>
        <v/>
      </c>
      <c r="I713" s="175" t="str">
        <f t="array" ref="I713">IF($B713="","",IFERROR(LOOKUP(2,1/('Work report'!$V$2:$V$1500=$B713),'Work report'!$J$2:$J$1500)*100,0))</f>
        <v/>
      </c>
      <c r="J713" s="176" t="str">
        <f t="array" ref="J713">IF($B713="","",IFERROR(LOOKUP(2,1/('Work report'!$V$2:$V$1500=$B713),'Work report'!$A$2:$A$1500),""))</f>
        <v/>
      </c>
      <c r="K713" s="177" t="str">
        <f t="array" ref="K713">IF($B713="","",IFERROR(LOOKUP(2,1/('Work report'!$V$2:$V$1500=$B713),'Work report'!$P$2:$P$1500),""))</f>
        <v/>
      </c>
      <c r="L713" s="178" t="str">
        <f>IF($B713="","",SUMIFS('Work report'!$G$2:$G$1500,'Work report'!$V$2:$V$1500,$B713))</f>
        <v/>
      </c>
      <c r="M713" s="176" t="str">
        <f t="shared" si="34"/>
        <v/>
      </c>
      <c r="N713" s="174" t="str">
        <f t="shared" ca="1" si="35"/>
        <v/>
      </c>
      <c r="O713" s="78">
        <v>712</v>
      </c>
      <c r="P713" s="78" t="str">
        <f>IF(AND($B713&lt;&gt;"",$H713&lt;&gt;"Completed",$H713&lt;&gt;"Cancelled"),COUNTIFS($B$2:$B713,"&lt;&gt;",$H$2:$H713,"&lt;&gt;Completed",$H$2:$H713,"&lt;&gt;Cancelled"),"")</f>
        <v/>
      </c>
      <c r="Q713" s="78" t="str">
        <f>IFERROR(INDEX($B$2:$B$1500,MATCH(ROWS($Q$2:Q713),$P$2:$P$1500,0)),"")</f>
        <v/>
      </c>
    </row>
    <row r="714" spans="1:17" ht="15" customHeight="1" x14ac:dyDescent="0.25">
      <c r="A714" s="77"/>
      <c r="B714" s="174" t="str">
        <f t="shared" si="33"/>
        <v/>
      </c>
      <c r="C714" s="79"/>
      <c r="D714" s="80"/>
      <c r="E714" s="79"/>
      <c r="F714" s="81"/>
      <c r="G714" s="77"/>
      <c r="H714" s="174" t="str">
        <f>IF($B714="","",IF(N($I714)&gt;=100,"Completed",IF(COUNTIF('Work report'!$V$2:$V$1500,$B714)=0,"Not started",IF(OR(LEFT(UPPER(TRIM($K714)),8)="BLOCKED:",LEFT(UPPER(TRIM($K714)),8)="WAITING:"),"Blocked",IF(N($I714)&gt;0,"In progress","Not started")))))</f>
        <v/>
      </c>
      <c r="I714" s="175" t="str">
        <f t="array" ref="I714">IF($B714="","",IFERROR(LOOKUP(2,1/('Work report'!$V$2:$V$1500=$B714),'Work report'!$J$2:$J$1500)*100,0))</f>
        <v/>
      </c>
      <c r="J714" s="176" t="str">
        <f t="array" ref="J714">IF($B714="","",IFERROR(LOOKUP(2,1/('Work report'!$V$2:$V$1500=$B714),'Work report'!$A$2:$A$1500),""))</f>
        <v/>
      </c>
      <c r="K714" s="177" t="str">
        <f t="array" ref="K714">IF($B714="","",IFERROR(LOOKUP(2,1/('Work report'!$V$2:$V$1500=$B714),'Work report'!$P$2:$P$1500),""))</f>
        <v/>
      </c>
      <c r="L714" s="178" t="str">
        <f>IF($B714="","",SUMIFS('Work report'!$G$2:$G$1500,'Work report'!$V$2:$V$1500,$B714))</f>
        <v/>
      </c>
      <c r="M714" s="176" t="str">
        <f t="shared" si="34"/>
        <v/>
      </c>
      <c r="N714" s="174" t="str">
        <f t="shared" ca="1" si="35"/>
        <v/>
      </c>
      <c r="O714" s="78">
        <v>713</v>
      </c>
      <c r="P714" s="78" t="str">
        <f>IF(AND($B714&lt;&gt;"",$H714&lt;&gt;"Completed",$H714&lt;&gt;"Cancelled"),COUNTIFS($B$2:$B714,"&lt;&gt;",$H$2:$H714,"&lt;&gt;Completed",$H$2:$H714,"&lt;&gt;Cancelled"),"")</f>
        <v/>
      </c>
      <c r="Q714" s="78" t="str">
        <f>IFERROR(INDEX($B$2:$B$1500,MATCH(ROWS($Q$2:Q714),$P$2:$P$1500,0)),"")</f>
        <v/>
      </c>
    </row>
    <row r="715" spans="1:17" ht="15" customHeight="1" x14ac:dyDescent="0.25">
      <c r="A715" s="77"/>
      <c r="B715" s="174" t="str">
        <f t="shared" si="33"/>
        <v/>
      </c>
      <c r="C715" s="79"/>
      <c r="D715" s="80"/>
      <c r="E715" s="79"/>
      <c r="F715" s="81"/>
      <c r="G715" s="77"/>
      <c r="H715" s="174" t="str">
        <f>IF($B715="","",IF(N($I715)&gt;=100,"Completed",IF(COUNTIF('Work report'!$V$2:$V$1500,$B715)=0,"Not started",IF(OR(LEFT(UPPER(TRIM($K715)),8)="BLOCKED:",LEFT(UPPER(TRIM($K715)),8)="WAITING:"),"Blocked",IF(N($I715)&gt;0,"In progress","Not started")))))</f>
        <v/>
      </c>
      <c r="I715" s="175" t="str">
        <f t="array" ref="I715">IF($B715="","",IFERROR(LOOKUP(2,1/('Work report'!$V$2:$V$1500=$B715),'Work report'!$J$2:$J$1500)*100,0))</f>
        <v/>
      </c>
      <c r="J715" s="176" t="str">
        <f t="array" ref="J715">IF($B715="","",IFERROR(LOOKUP(2,1/('Work report'!$V$2:$V$1500=$B715),'Work report'!$A$2:$A$1500),""))</f>
        <v/>
      </c>
      <c r="K715" s="177" t="str">
        <f t="array" ref="K715">IF($B715="","",IFERROR(LOOKUP(2,1/('Work report'!$V$2:$V$1500=$B715),'Work report'!$P$2:$P$1500),""))</f>
        <v/>
      </c>
      <c r="L715" s="178" t="str">
        <f>IF($B715="","",SUMIFS('Work report'!$G$2:$G$1500,'Work report'!$V$2:$V$1500,$B715))</f>
        <v/>
      </c>
      <c r="M715" s="176" t="str">
        <f t="shared" si="34"/>
        <v/>
      </c>
      <c r="N715" s="174" t="str">
        <f t="shared" ca="1" si="35"/>
        <v/>
      </c>
      <c r="O715" s="78">
        <v>714</v>
      </c>
      <c r="P715" s="78" t="str">
        <f>IF(AND($B715&lt;&gt;"",$H715&lt;&gt;"Completed",$H715&lt;&gt;"Cancelled"),COUNTIFS($B$2:$B715,"&lt;&gt;",$H$2:$H715,"&lt;&gt;Completed",$H$2:$H715,"&lt;&gt;Cancelled"),"")</f>
        <v/>
      </c>
      <c r="Q715" s="78" t="str">
        <f>IFERROR(INDEX($B$2:$B$1500,MATCH(ROWS($Q$2:Q715),$P$2:$P$1500,0)),"")</f>
        <v/>
      </c>
    </row>
    <row r="716" spans="1:17" ht="15" customHeight="1" x14ac:dyDescent="0.25">
      <c r="A716" s="77"/>
      <c r="B716" s="174" t="str">
        <f t="shared" si="33"/>
        <v/>
      </c>
      <c r="C716" s="79"/>
      <c r="D716" s="80"/>
      <c r="E716" s="79"/>
      <c r="F716" s="81"/>
      <c r="G716" s="77"/>
      <c r="H716" s="174" t="str">
        <f>IF($B716="","",IF(N($I716)&gt;=100,"Completed",IF(COUNTIF('Work report'!$V$2:$V$1500,$B716)=0,"Not started",IF(OR(LEFT(UPPER(TRIM($K716)),8)="BLOCKED:",LEFT(UPPER(TRIM($K716)),8)="WAITING:"),"Blocked",IF(N($I716)&gt;0,"In progress","Not started")))))</f>
        <v/>
      </c>
      <c r="I716" s="175" t="str">
        <f t="array" ref="I716">IF($B716="","",IFERROR(LOOKUP(2,1/('Work report'!$V$2:$V$1500=$B716),'Work report'!$J$2:$J$1500)*100,0))</f>
        <v/>
      </c>
      <c r="J716" s="176" t="str">
        <f t="array" ref="J716">IF($B716="","",IFERROR(LOOKUP(2,1/('Work report'!$V$2:$V$1500=$B716),'Work report'!$A$2:$A$1500),""))</f>
        <v/>
      </c>
      <c r="K716" s="177" t="str">
        <f t="array" ref="K716">IF($B716="","",IFERROR(LOOKUP(2,1/('Work report'!$V$2:$V$1500=$B716),'Work report'!$P$2:$P$1500),""))</f>
        <v/>
      </c>
      <c r="L716" s="178" t="str">
        <f>IF($B716="","",SUMIFS('Work report'!$G$2:$G$1500,'Work report'!$V$2:$V$1500,$B716))</f>
        <v/>
      </c>
      <c r="M716" s="176" t="str">
        <f t="shared" si="34"/>
        <v/>
      </c>
      <c r="N716" s="174" t="str">
        <f t="shared" ca="1" si="35"/>
        <v/>
      </c>
      <c r="O716" s="78">
        <v>715</v>
      </c>
      <c r="P716" s="78" t="str">
        <f>IF(AND($B716&lt;&gt;"",$H716&lt;&gt;"Completed",$H716&lt;&gt;"Cancelled"),COUNTIFS($B$2:$B716,"&lt;&gt;",$H$2:$H716,"&lt;&gt;Completed",$H$2:$H716,"&lt;&gt;Cancelled"),"")</f>
        <v/>
      </c>
      <c r="Q716" s="78" t="str">
        <f>IFERROR(INDEX($B$2:$B$1500,MATCH(ROWS($Q$2:Q716),$P$2:$P$1500,0)),"")</f>
        <v/>
      </c>
    </row>
    <row r="717" spans="1:17" ht="15" customHeight="1" x14ac:dyDescent="0.25">
      <c r="A717" s="77"/>
      <c r="B717" s="174" t="str">
        <f t="shared" si="33"/>
        <v/>
      </c>
      <c r="C717" s="79"/>
      <c r="D717" s="80"/>
      <c r="E717" s="79"/>
      <c r="F717" s="81"/>
      <c r="G717" s="77"/>
      <c r="H717" s="174" t="str">
        <f>IF($B717="","",IF(N($I717)&gt;=100,"Completed",IF(COUNTIF('Work report'!$V$2:$V$1500,$B717)=0,"Not started",IF(OR(LEFT(UPPER(TRIM($K717)),8)="BLOCKED:",LEFT(UPPER(TRIM($K717)),8)="WAITING:"),"Blocked",IF(N($I717)&gt;0,"In progress","Not started")))))</f>
        <v/>
      </c>
      <c r="I717" s="175" t="str">
        <f t="array" ref="I717">IF($B717="","",IFERROR(LOOKUP(2,1/('Work report'!$V$2:$V$1500=$B717),'Work report'!$J$2:$J$1500)*100,0))</f>
        <v/>
      </c>
      <c r="J717" s="176" t="str">
        <f t="array" ref="J717">IF($B717="","",IFERROR(LOOKUP(2,1/('Work report'!$V$2:$V$1500=$B717),'Work report'!$A$2:$A$1500),""))</f>
        <v/>
      </c>
      <c r="K717" s="177" t="str">
        <f t="array" ref="K717">IF($B717="","",IFERROR(LOOKUP(2,1/('Work report'!$V$2:$V$1500=$B717),'Work report'!$P$2:$P$1500),""))</f>
        <v/>
      </c>
      <c r="L717" s="178" t="str">
        <f>IF($B717="","",SUMIFS('Work report'!$G$2:$G$1500,'Work report'!$V$2:$V$1500,$B717))</f>
        <v/>
      </c>
      <c r="M717" s="176" t="str">
        <f t="shared" si="34"/>
        <v/>
      </c>
      <c r="N717" s="174" t="str">
        <f t="shared" ca="1" si="35"/>
        <v/>
      </c>
      <c r="O717" s="78">
        <v>716</v>
      </c>
      <c r="P717" s="78" t="str">
        <f>IF(AND($B717&lt;&gt;"",$H717&lt;&gt;"Completed",$H717&lt;&gt;"Cancelled"),COUNTIFS($B$2:$B717,"&lt;&gt;",$H$2:$H717,"&lt;&gt;Completed",$H$2:$H717,"&lt;&gt;Cancelled"),"")</f>
        <v/>
      </c>
      <c r="Q717" s="78" t="str">
        <f>IFERROR(INDEX($B$2:$B$1500,MATCH(ROWS($Q$2:Q717),$P$2:$P$1500,0)),"")</f>
        <v/>
      </c>
    </row>
    <row r="718" spans="1:17" ht="15" customHeight="1" x14ac:dyDescent="0.25">
      <c r="A718" s="77"/>
      <c r="B718" s="174" t="str">
        <f t="shared" si="33"/>
        <v/>
      </c>
      <c r="C718" s="79"/>
      <c r="D718" s="80"/>
      <c r="E718" s="79"/>
      <c r="F718" s="81"/>
      <c r="G718" s="77"/>
      <c r="H718" s="174" t="str">
        <f>IF($B718="","",IF(N($I718)&gt;=100,"Completed",IF(COUNTIF('Work report'!$V$2:$V$1500,$B718)=0,"Not started",IF(OR(LEFT(UPPER(TRIM($K718)),8)="BLOCKED:",LEFT(UPPER(TRIM($K718)),8)="WAITING:"),"Blocked",IF(N($I718)&gt;0,"In progress","Not started")))))</f>
        <v/>
      </c>
      <c r="I718" s="175" t="str">
        <f t="array" ref="I718">IF($B718="","",IFERROR(LOOKUP(2,1/('Work report'!$V$2:$V$1500=$B718),'Work report'!$J$2:$J$1500)*100,0))</f>
        <v/>
      </c>
      <c r="J718" s="176" t="str">
        <f t="array" ref="J718">IF($B718="","",IFERROR(LOOKUP(2,1/('Work report'!$V$2:$V$1500=$B718),'Work report'!$A$2:$A$1500),""))</f>
        <v/>
      </c>
      <c r="K718" s="177" t="str">
        <f t="array" ref="K718">IF($B718="","",IFERROR(LOOKUP(2,1/('Work report'!$V$2:$V$1500=$B718),'Work report'!$P$2:$P$1500),""))</f>
        <v/>
      </c>
      <c r="L718" s="178" t="str">
        <f>IF($B718="","",SUMIFS('Work report'!$G$2:$G$1500,'Work report'!$V$2:$V$1500,$B718))</f>
        <v/>
      </c>
      <c r="M718" s="176" t="str">
        <f t="shared" si="34"/>
        <v/>
      </c>
      <c r="N718" s="174" t="str">
        <f t="shared" ca="1" si="35"/>
        <v/>
      </c>
      <c r="O718" s="78">
        <v>717</v>
      </c>
      <c r="P718" s="78" t="str">
        <f>IF(AND($B718&lt;&gt;"",$H718&lt;&gt;"Completed",$H718&lt;&gt;"Cancelled"),COUNTIFS($B$2:$B718,"&lt;&gt;",$H$2:$H718,"&lt;&gt;Completed",$H$2:$H718,"&lt;&gt;Cancelled"),"")</f>
        <v/>
      </c>
      <c r="Q718" s="78" t="str">
        <f>IFERROR(INDEX($B$2:$B$1500,MATCH(ROWS($Q$2:Q718),$P$2:$P$1500,0)),"")</f>
        <v/>
      </c>
    </row>
    <row r="719" spans="1:17" ht="15" customHeight="1" x14ac:dyDescent="0.25">
      <c r="A719" s="77"/>
      <c r="B719" s="174" t="str">
        <f t="shared" si="33"/>
        <v/>
      </c>
      <c r="C719" s="79"/>
      <c r="D719" s="80"/>
      <c r="E719" s="79"/>
      <c r="F719" s="81"/>
      <c r="G719" s="77"/>
      <c r="H719" s="174" t="str">
        <f>IF($B719="","",IF(N($I719)&gt;=100,"Completed",IF(COUNTIF('Work report'!$V$2:$V$1500,$B719)=0,"Not started",IF(OR(LEFT(UPPER(TRIM($K719)),8)="BLOCKED:",LEFT(UPPER(TRIM($K719)),8)="WAITING:"),"Blocked",IF(N($I719)&gt;0,"In progress","Not started")))))</f>
        <v/>
      </c>
      <c r="I719" s="175" t="str">
        <f t="array" ref="I719">IF($B719="","",IFERROR(LOOKUP(2,1/('Work report'!$V$2:$V$1500=$B719),'Work report'!$J$2:$J$1500)*100,0))</f>
        <v/>
      </c>
      <c r="J719" s="176" t="str">
        <f t="array" ref="J719">IF($B719="","",IFERROR(LOOKUP(2,1/('Work report'!$V$2:$V$1500=$B719),'Work report'!$A$2:$A$1500),""))</f>
        <v/>
      </c>
      <c r="K719" s="177" t="str">
        <f t="array" ref="K719">IF($B719="","",IFERROR(LOOKUP(2,1/('Work report'!$V$2:$V$1500=$B719),'Work report'!$P$2:$P$1500),""))</f>
        <v/>
      </c>
      <c r="L719" s="178" t="str">
        <f>IF($B719="","",SUMIFS('Work report'!$G$2:$G$1500,'Work report'!$V$2:$V$1500,$B719))</f>
        <v/>
      </c>
      <c r="M719" s="176" t="str">
        <f t="shared" si="34"/>
        <v/>
      </c>
      <c r="N719" s="174" t="str">
        <f t="shared" ca="1" si="35"/>
        <v/>
      </c>
      <c r="O719" s="78">
        <v>718</v>
      </c>
      <c r="P719" s="78" t="str">
        <f>IF(AND($B719&lt;&gt;"",$H719&lt;&gt;"Completed",$H719&lt;&gt;"Cancelled"),COUNTIFS($B$2:$B719,"&lt;&gt;",$H$2:$H719,"&lt;&gt;Completed",$H$2:$H719,"&lt;&gt;Cancelled"),"")</f>
        <v/>
      </c>
      <c r="Q719" s="78" t="str">
        <f>IFERROR(INDEX($B$2:$B$1500,MATCH(ROWS($Q$2:Q719),$P$2:$P$1500,0)),"")</f>
        <v/>
      </c>
    </row>
    <row r="720" spans="1:17" ht="15" customHeight="1" x14ac:dyDescent="0.25">
      <c r="A720" s="77"/>
      <c r="B720" s="174" t="str">
        <f t="shared" si="33"/>
        <v/>
      </c>
      <c r="C720" s="79"/>
      <c r="D720" s="80"/>
      <c r="E720" s="79"/>
      <c r="F720" s="81"/>
      <c r="G720" s="77"/>
      <c r="H720" s="174" t="str">
        <f>IF($B720="","",IF(N($I720)&gt;=100,"Completed",IF(COUNTIF('Work report'!$V$2:$V$1500,$B720)=0,"Not started",IF(OR(LEFT(UPPER(TRIM($K720)),8)="BLOCKED:",LEFT(UPPER(TRIM($K720)),8)="WAITING:"),"Blocked",IF(N($I720)&gt;0,"In progress","Not started")))))</f>
        <v/>
      </c>
      <c r="I720" s="175" t="str">
        <f t="array" ref="I720">IF($B720="","",IFERROR(LOOKUP(2,1/('Work report'!$V$2:$V$1500=$B720),'Work report'!$J$2:$J$1500)*100,0))</f>
        <v/>
      </c>
      <c r="J720" s="176" t="str">
        <f t="array" ref="J720">IF($B720="","",IFERROR(LOOKUP(2,1/('Work report'!$V$2:$V$1500=$B720),'Work report'!$A$2:$A$1500),""))</f>
        <v/>
      </c>
      <c r="K720" s="177" t="str">
        <f t="array" ref="K720">IF($B720="","",IFERROR(LOOKUP(2,1/('Work report'!$V$2:$V$1500=$B720),'Work report'!$P$2:$P$1500),""))</f>
        <v/>
      </c>
      <c r="L720" s="178" t="str">
        <f>IF($B720="","",SUMIFS('Work report'!$G$2:$G$1500,'Work report'!$V$2:$V$1500,$B720))</f>
        <v/>
      </c>
      <c r="M720" s="176" t="str">
        <f t="shared" si="34"/>
        <v/>
      </c>
      <c r="N720" s="174" t="str">
        <f t="shared" ca="1" si="35"/>
        <v/>
      </c>
      <c r="O720" s="78">
        <v>719</v>
      </c>
      <c r="P720" s="78" t="str">
        <f>IF(AND($B720&lt;&gt;"",$H720&lt;&gt;"Completed",$H720&lt;&gt;"Cancelled"),COUNTIFS($B$2:$B720,"&lt;&gt;",$H$2:$H720,"&lt;&gt;Completed",$H$2:$H720,"&lt;&gt;Cancelled"),"")</f>
        <v/>
      </c>
      <c r="Q720" s="78" t="str">
        <f>IFERROR(INDEX($B$2:$B$1500,MATCH(ROWS($Q$2:Q720),$P$2:$P$1500,0)),"")</f>
        <v/>
      </c>
    </row>
    <row r="721" spans="1:17" ht="15" customHeight="1" x14ac:dyDescent="0.25">
      <c r="A721" s="77"/>
      <c r="B721" s="174" t="str">
        <f t="shared" si="33"/>
        <v/>
      </c>
      <c r="C721" s="79"/>
      <c r="D721" s="80"/>
      <c r="E721" s="79"/>
      <c r="F721" s="81"/>
      <c r="G721" s="77"/>
      <c r="H721" s="174" t="str">
        <f>IF($B721="","",IF(N($I721)&gt;=100,"Completed",IF(COUNTIF('Work report'!$V$2:$V$1500,$B721)=0,"Not started",IF(OR(LEFT(UPPER(TRIM($K721)),8)="BLOCKED:",LEFT(UPPER(TRIM($K721)),8)="WAITING:"),"Blocked",IF(N($I721)&gt;0,"In progress","Not started")))))</f>
        <v/>
      </c>
      <c r="I721" s="175" t="str">
        <f t="array" ref="I721">IF($B721="","",IFERROR(LOOKUP(2,1/('Work report'!$V$2:$V$1500=$B721),'Work report'!$J$2:$J$1500)*100,0))</f>
        <v/>
      </c>
      <c r="J721" s="176" t="str">
        <f t="array" ref="J721">IF($B721="","",IFERROR(LOOKUP(2,1/('Work report'!$V$2:$V$1500=$B721),'Work report'!$A$2:$A$1500),""))</f>
        <v/>
      </c>
      <c r="K721" s="177" t="str">
        <f t="array" ref="K721">IF($B721="","",IFERROR(LOOKUP(2,1/('Work report'!$V$2:$V$1500=$B721),'Work report'!$P$2:$P$1500),""))</f>
        <v/>
      </c>
      <c r="L721" s="178" t="str">
        <f>IF($B721="","",SUMIFS('Work report'!$G$2:$G$1500,'Work report'!$V$2:$V$1500,$B721))</f>
        <v/>
      </c>
      <c r="M721" s="176" t="str">
        <f t="shared" si="34"/>
        <v/>
      </c>
      <c r="N721" s="174" t="str">
        <f t="shared" ca="1" si="35"/>
        <v/>
      </c>
      <c r="O721" s="78">
        <v>720</v>
      </c>
      <c r="P721" s="78" t="str">
        <f>IF(AND($B721&lt;&gt;"",$H721&lt;&gt;"Completed",$H721&lt;&gt;"Cancelled"),COUNTIFS($B$2:$B721,"&lt;&gt;",$H$2:$H721,"&lt;&gt;Completed",$H$2:$H721,"&lt;&gt;Cancelled"),"")</f>
        <v/>
      </c>
      <c r="Q721" s="78" t="str">
        <f>IFERROR(INDEX($B$2:$B$1500,MATCH(ROWS($Q$2:Q721),$P$2:$P$1500,0)),"")</f>
        <v/>
      </c>
    </row>
    <row r="722" spans="1:17" ht="15" customHeight="1" x14ac:dyDescent="0.25">
      <c r="A722" s="77"/>
      <c r="B722" s="174" t="str">
        <f t="shared" si="33"/>
        <v/>
      </c>
      <c r="C722" s="79"/>
      <c r="D722" s="80"/>
      <c r="E722" s="79"/>
      <c r="F722" s="81"/>
      <c r="G722" s="77"/>
      <c r="H722" s="174" t="str">
        <f>IF($B722="","",IF(N($I722)&gt;=100,"Completed",IF(COUNTIF('Work report'!$V$2:$V$1500,$B722)=0,"Not started",IF(OR(LEFT(UPPER(TRIM($K722)),8)="BLOCKED:",LEFT(UPPER(TRIM($K722)),8)="WAITING:"),"Blocked",IF(N($I722)&gt;0,"In progress","Not started")))))</f>
        <v/>
      </c>
      <c r="I722" s="175" t="str">
        <f t="array" ref="I722">IF($B722="","",IFERROR(LOOKUP(2,1/('Work report'!$V$2:$V$1500=$B722),'Work report'!$J$2:$J$1500)*100,0))</f>
        <v/>
      </c>
      <c r="J722" s="176" t="str">
        <f t="array" ref="J722">IF($B722="","",IFERROR(LOOKUP(2,1/('Work report'!$V$2:$V$1500=$B722),'Work report'!$A$2:$A$1500),""))</f>
        <v/>
      </c>
      <c r="K722" s="177" t="str">
        <f t="array" ref="K722">IF($B722="","",IFERROR(LOOKUP(2,1/('Work report'!$V$2:$V$1500=$B722),'Work report'!$P$2:$P$1500),""))</f>
        <v/>
      </c>
      <c r="L722" s="178" t="str">
        <f>IF($B722="","",SUMIFS('Work report'!$G$2:$G$1500,'Work report'!$V$2:$V$1500,$B722))</f>
        <v/>
      </c>
      <c r="M722" s="176" t="str">
        <f t="shared" si="34"/>
        <v/>
      </c>
      <c r="N722" s="174" t="str">
        <f t="shared" ca="1" si="35"/>
        <v/>
      </c>
      <c r="O722" s="78">
        <v>721</v>
      </c>
      <c r="P722" s="78" t="str">
        <f>IF(AND($B722&lt;&gt;"",$H722&lt;&gt;"Completed",$H722&lt;&gt;"Cancelled"),COUNTIFS($B$2:$B722,"&lt;&gt;",$H$2:$H722,"&lt;&gt;Completed",$H$2:$H722,"&lt;&gt;Cancelled"),"")</f>
        <v/>
      </c>
      <c r="Q722" s="78" t="str">
        <f>IFERROR(INDEX($B$2:$B$1500,MATCH(ROWS($Q$2:Q722),$P$2:$P$1500,0)),"")</f>
        <v/>
      </c>
    </row>
    <row r="723" spans="1:17" ht="15" customHeight="1" x14ac:dyDescent="0.25">
      <c r="A723" s="77"/>
      <c r="B723" s="174" t="str">
        <f t="shared" si="33"/>
        <v/>
      </c>
      <c r="C723" s="79"/>
      <c r="D723" s="80"/>
      <c r="E723" s="79"/>
      <c r="F723" s="81"/>
      <c r="G723" s="77"/>
      <c r="H723" s="174" t="str">
        <f>IF($B723="","",IF(N($I723)&gt;=100,"Completed",IF(COUNTIF('Work report'!$V$2:$V$1500,$B723)=0,"Not started",IF(OR(LEFT(UPPER(TRIM($K723)),8)="BLOCKED:",LEFT(UPPER(TRIM($K723)),8)="WAITING:"),"Blocked",IF(N($I723)&gt;0,"In progress","Not started")))))</f>
        <v/>
      </c>
      <c r="I723" s="175" t="str">
        <f t="array" ref="I723">IF($B723="","",IFERROR(LOOKUP(2,1/('Work report'!$V$2:$V$1500=$B723),'Work report'!$J$2:$J$1500)*100,0))</f>
        <v/>
      </c>
      <c r="J723" s="176" t="str">
        <f t="array" ref="J723">IF($B723="","",IFERROR(LOOKUP(2,1/('Work report'!$V$2:$V$1500=$B723),'Work report'!$A$2:$A$1500),""))</f>
        <v/>
      </c>
      <c r="K723" s="177" t="str">
        <f t="array" ref="K723">IF($B723="","",IFERROR(LOOKUP(2,1/('Work report'!$V$2:$V$1500=$B723),'Work report'!$P$2:$P$1500),""))</f>
        <v/>
      </c>
      <c r="L723" s="178" t="str">
        <f>IF($B723="","",SUMIFS('Work report'!$G$2:$G$1500,'Work report'!$V$2:$V$1500,$B723))</f>
        <v/>
      </c>
      <c r="M723" s="176" t="str">
        <f t="shared" si="34"/>
        <v/>
      </c>
      <c r="N723" s="174" t="str">
        <f t="shared" ca="1" si="35"/>
        <v/>
      </c>
      <c r="O723" s="78">
        <v>722</v>
      </c>
      <c r="P723" s="78" t="str">
        <f>IF(AND($B723&lt;&gt;"",$H723&lt;&gt;"Completed",$H723&lt;&gt;"Cancelled"),COUNTIFS($B$2:$B723,"&lt;&gt;",$H$2:$H723,"&lt;&gt;Completed",$H$2:$H723,"&lt;&gt;Cancelled"),"")</f>
        <v/>
      </c>
      <c r="Q723" s="78" t="str">
        <f>IFERROR(INDEX($B$2:$B$1500,MATCH(ROWS($Q$2:Q723),$P$2:$P$1500,0)),"")</f>
        <v/>
      </c>
    </row>
    <row r="724" spans="1:17" ht="15" customHeight="1" x14ac:dyDescent="0.25">
      <c r="A724" s="77"/>
      <c r="B724" s="174" t="str">
        <f t="shared" si="33"/>
        <v/>
      </c>
      <c r="C724" s="79"/>
      <c r="D724" s="80"/>
      <c r="E724" s="79"/>
      <c r="F724" s="81"/>
      <c r="G724" s="77"/>
      <c r="H724" s="174" t="str">
        <f>IF($B724="","",IF(N($I724)&gt;=100,"Completed",IF(COUNTIF('Work report'!$V$2:$V$1500,$B724)=0,"Not started",IF(OR(LEFT(UPPER(TRIM($K724)),8)="BLOCKED:",LEFT(UPPER(TRIM($K724)),8)="WAITING:"),"Blocked",IF(N($I724)&gt;0,"In progress","Not started")))))</f>
        <v/>
      </c>
      <c r="I724" s="175" t="str">
        <f t="array" ref="I724">IF($B724="","",IFERROR(LOOKUP(2,1/('Work report'!$V$2:$V$1500=$B724),'Work report'!$J$2:$J$1500)*100,0))</f>
        <v/>
      </c>
      <c r="J724" s="176" t="str">
        <f t="array" ref="J724">IF($B724="","",IFERROR(LOOKUP(2,1/('Work report'!$V$2:$V$1500=$B724),'Work report'!$A$2:$A$1500),""))</f>
        <v/>
      </c>
      <c r="K724" s="177" t="str">
        <f t="array" ref="K724">IF($B724="","",IFERROR(LOOKUP(2,1/('Work report'!$V$2:$V$1500=$B724),'Work report'!$P$2:$P$1500),""))</f>
        <v/>
      </c>
      <c r="L724" s="178" t="str">
        <f>IF($B724="","",SUMIFS('Work report'!$G$2:$G$1500,'Work report'!$V$2:$V$1500,$B724))</f>
        <v/>
      </c>
      <c r="M724" s="176" t="str">
        <f t="shared" si="34"/>
        <v/>
      </c>
      <c r="N724" s="174" t="str">
        <f t="shared" ca="1" si="35"/>
        <v/>
      </c>
      <c r="O724" s="78">
        <v>723</v>
      </c>
      <c r="P724" s="78" t="str">
        <f>IF(AND($B724&lt;&gt;"",$H724&lt;&gt;"Completed",$H724&lt;&gt;"Cancelled"),COUNTIFS($B$2:$B724,"&lt;&gt;",$H$2:$H724,"&lt;&gt;Completed",$H$2:$H724,"&lt;&gt;Cancelled"),"")</f>
        <v/>
      </c>
      <c r="Q724" s="78" t="str">
        <f>IFERROR(INDEX($B$2:$B$1500,MATCH(ROWS($Q$2:Q724),$P$2:$P$1500,0)),"")</f>
        <v/>
      </c>
    </row>
    <row r="725" spans="1:17" ht="15" customHeight="1" x14ac:dyDescent="0.25">
      <c r="A725" s="77"/>
      <c r="B725" s="174" t="str">
        <f t="shared" si="33"/>
        <v/>
      </c>
      <c r="C725" s="79"/>
      <c r="D725" s="80"/>
      <c r="E725" s="79"/>
      <c r="F725" s="81"/>
      <c r="G725" s="77"/>
      <c r="H725" s="174" t="str">
        <f>IF($B725="","",IF(N($I725)&gt;=100,"Completed",IF(COUNTIF('Work report'!$V$2:$V$1500,$B725)=0,"Not started",IF(OR(LEFT(UPPER(TRIM($K725)),8)="BLOCKED:",LEFT(UPPER(TRIM($K725)),8)="WAITING:"),"Blocked",IF(N($I725)&gt;0,"In progress","Not started")))))</f>
        <v/>
      </c>
      <c r="I725" s="175" t="str">
        <f t="array" ref="I725">IF($B725="","",IFERROR(LOOKUP(2,1/('Work report'!$V$2:$V$1500=$B725),'Work report'!$J$2:$J$1500)*100,0))</f>
        <v/>
      </c>
      <c r="J725" s="176" t="str">
        <f t="array" ref="J725">IF($B725="","",IFERROR(LOOKUP(2,1/('Work report'!$V$2:$V$1500=$B725),'Work report'!$A$2:$A$1500),""))</f>
        <v/>
      </c>
      <c r="K725" s="177" t="str">
        <f t="array" ref="K725">IF($B725="","",IFERROR(LOOKUP(2,1/('Work report'!$V$2:$V$1500=$B725),'Work report'!$P$2:$P$1500),""))</f>
        <v/>
      </c>
      <c r="L725" s="178" t="str">
        <f>IF($B725="","",SUMIFS('Work report'!$G$2:$G$1500,'Work report'!$V$2:$V$1500,$B725))</f>
        <v/>
      </c>
      <c r="M725" s="176" t="str">
        <f t="shared" si="34"/>
        <v/>
      </c>
      <c r="N725" s="174" t="str">
        <f t="shared" ca="1" si="35"/>
        <v/>
      </c>
      <c r="O725" s="78">
        <v>724</v>
      </c>
      <c r="P725" s="78" t="str">
        <f>IF(AND($B725&lt;&gt;"",$H725&lt;&gt;"Completed",$H725&lt;&gt;"Cancelled"),COUNTIFS($B$2:$B725,"&lt;&gt;",$H$2:$H725,"&lt;&gt;Completed",$H$2:$H725,"&lt;&gt;Cancelled"),"")</f>
        <v/>
      </c>
      <c r="Q725" s="78" t="str">
        <f>IFERROR(INDEX($B$2:$B$1500,MATCH(ROWS($Q$2:Q725),$P$2:$P$1500,0)),"")</f>
        <v/>
      </c>
    </row>
    <row r="726" spans="1:17" ht="15" customHeight="1" x14ac:dyDescent="0.25">
      <c r="A726" s="77"/>
      <c r="B726" s="174" t="str">
        <f t="shared" si="33"/>
        <v/>
      </c>
      <c r="C726" s="79"/>
      <c r="D726" s="80"/>
      <c r="E726" s="79"/>
      <c r="F726" s="81"/>
      <c r="G726" s="77"/>
      <c r="H726" s="174" t="str">
        <f>IF($B726="","",IF(N($I726)&gt;=100,"Completed",IF(COUNTIF('Work report'!$V$2:$V$1500,$B726)=0,"Not started",IF(OR(LEFT(UPPER(TRIM($K726)),8)="BLOCKED:",LEFT(UPPER(TRIM($K726)),8)="WAITING:"),"Blocked",IF(N($I726)&gt;0,"In progress","Not started")))))</f>
        <v/>
      </c>
      <c r="I726" s="175" t="str">
        <f t="array" ref="I726">IF($B726="","",IFERROR(LOOKUP(2,1/('Work report'!$V$2:$V$1500=$B726),'Work report'!$J$2:$J$1500)*100,0))</f>
        <v/>
      </c>
      <c r="J726" s="176" t="str">
        <f t="array" ref="J726">IF($B726="","",IFERROR(LOOKUP(2,1/('Work report'!$V$2:$V$1500=$B726),'Work report'!$A$2:$A$1500),""))</f>
        <v/>
      </c>
      <c r="K726" s="177" t="str">
        <f t="array" ref="K726">IF($B726="","",IFERROR(LOOKUP(2,1/('Work report'!$V$2:$V$1500=$B726),'Work report'!$P$2:$P$1500),""))</f>
        <v/>
      </c>
      <c r="L726" s="178" t="str">
        <f>IF($B726="","",SUMIFS('Work report'!$G$2:$G$1500,'Work report'!$V$2:$V$1500,$B726))</f>
        <v/>
      </c>
      <c r="M726" s="176" t="str">
        <f t="shared" si="34"/>
        <v/>
      </c>
      <c r="N726" s="174" t="str">
        <f t="shared" ca="1" si="35"/>
        <v/>
      </c>
      <c r="O726" s="78">
        <v>725</v>
      </c>
      <c r="P726" s="78" t="str">
        <f>IF(AND($B726&lt;&gt;"",$H726&lt;&gt;"Completed",$H726&lt;&gt;"Cancelled"),COUNTIFS($B$2:$B726,"&lt;&gt;",$H$2:$H726,"&lt;&gt;Completed",$H$2:$H726,"&lt;&gt;Cancelled"),"")</f>
        <v/>
      </c>
      <c r="Q726" s="78" t="str">
        <f>IFERROR(INDEX($B$2:$B$1500,MATCH(ROWS($Q$2:Q726),$P$2:$P$1500,0)),"")</f>
        <v/>
      </c>
    </row>
    <row r="727" spans="1:17" ht="15" customHeight="1" x14ac:dyDescent="0.25">
      <c r="A727" s="77"/>
      <c r="B727" s="174" t="str">
        <f t="shared" si="33"/>
        <v/>
      </c>
      <c r="C727" s="79"/>
      <c r="D727" s="80"/>
      <c r="E727" s="79"/>
      <c r="F727" s="81"/>
      <c r="G727" s="77"/>
      <c r="H727" s="174" t="str">
        <f>IF($B727="","",IF(N($I727)&gt;=100,"Completed",IF(COUNTIF('Work report'!$V$2:$V$1500,$B727)=0,"Not started",IF(OR(LEFT(UPPER(TRIM($K727)),8)="BLOCKED:",LEFT(UPPER(TRIM($K727)),8)="WAITING:"),"Blocked",IF(N($I727)&gt;0,"In progress","Not started")))))</f>
        <v/>
      </c>
      <c r="I727" s="175" t="str">
        <f t="array" ref="I727">IF($B727="","",IFERROR(LOOKUP(2,1/('Work report'!$V$2:$V$1500=$B727),'Work report'!$J$2:$J$1500)*100,0))</f>
        <v/>
      </c>
      <c r="J727" s="176" t="str">
        <f t="array" ref="J727">IF($B727="","",IFERROR(LOOKUP(2,1/('Work report'!$V$2:$V$1500=$B727),'Work report'!$A$2:$A$1500),""))</f>
        <v/>
      </c>
      <c r="K727" s="177" t="str">
        <f t="array" ref="K727">IF($B727="","",IFERROR(LOOKUP(2,1/('Work report'!$V$2:$V$1500=$B727),'Work report'!$P$2:$P$1500),""))</f>
        <v/>
      </c>
      <c r="L727" s="178" t="str">
        <f>IF($B727="","",SUMIFS('Work report'!$G$2:$G$1500,'Work report'!$V$2:$V$1500,$B727))</f>
        <v/>
      </c>
      <c r="M727" s="176" t="str">
        <f t="shared" si="34"/>
        <v/>
      </c>
      <c r="N727" s="174" t="str">
        <f t="shared" ca="1" si="35"/>
        <v/>
      </c>
      <c r="O727" s="78">
        <v>726</v>
      </c>
      <c r="P727" s="78" t="str">
        <f>IF(AND($B727&lt;&gt;"",$H727&lt;&gt;"Completed",$H727&lt;&gt;"Cancelled"),COUNTIFS($B$2:$B727,"&lt;&gt;",$H$2:$H727,"&lt;&gt;Completed",$H$2:$H727,"&lt;&gt;Cancelled"),"")</f>
        <v/>
      </c>
      <c r="Q727" s="78" t="str">
        <f>IFERROR(INDEX($B$2:$B$1500,MATCH(ROWS($Q$2:Q727),$P$2:$P$1500,0)),"")</f>
        <v/>
      </c>
    </row>
    <row r="728" spans="1:17" ht="15" customHeight="1" x14ac:dyDescent="0.25">
      <c r="A728" s="77"/>
      <c r="B728" s="174" t="str">
        <f t="shared" si="33"/>
        <v/>
      </c>
      <c r="C728" s="79"/>
      <c r="D728" s="80"/>
      <c r="E728" s="79"/>
      <c r="F728" s="81"/>
      <c r="G728" s="77"/>
      <c r="H728" s="174" t="str">
        <f>IF($B728="","",IF(N($I728)&gt;=100,"Completed",IF(COUNTIF('Work report'!$V$2:$V$1500,$B728)=0,"Not started",IF(OR(LEFT(UPPER(TRIM($K728)),8)="BLOCKED:",LEFT(UPPER(TRIM($K728)),8)="WAITING:"),"Blocked",IF(N($I728)&gt;0,"In progress","Not started")))))</f>
        <v/>
      </c>
      <c r="I728" s="175" t="str">
        <f t="array" ref="I728">IF($B728="","",IFERROR(LOOKUP(2,1/('Work report'!$V$2:$V$1500=$B728),'Work report'!$J$2:$J$1500)*100,0))</f>
        <v/>
      </c>
      <c r="J728" s="176" t="str">
        <f t="array" ref="J728">IF($B728="","",IFERROR(LOOKUP(2,1/('Work report'!$V$2:$V$1500=$B728),'Work report'!$A$2:$A$1500),""))</f>
        <v/>
      </c>
      <c r="K728" s="177" t="str">
        <f t="array" ref="K728">IF($B728="","",IFERROR(LOOKUP(2,1/('Work report'!$V$2:$V$1500=$B728),'Work report'!$P$2:$P$1500),""))</f>
        <v/>
      </c>
      <c r="L728" s="178" t="str">
        <f>IF($B728="","",SUMIFS('Work report'!$G$2:$G$1500,'Work report'!$V$2:$V$1500,$B728))</f>
        <v/>
      </c>
      <c r="M728" s="176" t="str">
        <f t="shared" si="34"/>
        <v/>
      </c>
      <c r="N728" s="174" t="str">
        <f t="shared" ca="1" si="35"/>
        <v/>
      </c>
      <c r="O728" s="78">
        <v>727</v>
      </c>
      <c r="P728" s="78" t="str">
        <f>IF(AND($B728&lt;&gt;"",$H728&lt;&gt;"Completed",$H728&lt;&gt;"Cancelled"),COUNTIFS($B$2:$B728,"&lt;&gt;",$H$2:$H728,"&lt;&gt;Completed",$H$2:$H728,"&lt;&gt;Cancelled"),"")</f>
        <v/>
      </c>
      <c r="Q728" s="78" t="str">
        <f>IFERROR(INDEX($B$2:$B$1500,MATCH(ROWS($Q$2:Q728),$P$2:$P$1500,0)),"")</f>
        <v/>
      </c>
    </row>
    <row r="729" spans="1:17" ht="15" customHeight="1" x14ac:dyDescent="0.25">
      <c r="A729" s="77"/>
      <c r="B729" s="174" t="str">
        <f t="shared" si="33"/>
        <v/>
      </c>
      <c r="C729" s="79"/>
      <c r="D729" s="80"/>
      <c r="E729" s="79"/>
      <c r="F729" s="81"/>
      <c r="G729" s="77"/>
      <c r="H729" s="174" t="str">
        <f>IF($B729="","",IF(N($I729)&gt;=100,"Completed",IF(COUNTIF('Work report'!$V$2:$V$1500,$B729)=0,"Not started",IF(OR(LEFT(UPPER(TRIM($K729)),8)="BLOCKED:",LEFT(UPPER(TRIM($K729)),8)="WAITING:"),"Blocked",IF(N($I729)&gt;0,"In progress","Not started")))))</f>
        <v/>
      </c>
      <c r="I729" s="175" t="str">
        <f t="array" ref="I729">IF($B729="","",IFERROR(LOOKUP(2,1/('Work report'!$V$2:$V$1500=$B729),'Work report'!$J$2:$J$1500)*100,0))</f>
        <v/>
      </c>
      <c r="J729" s="176" t="str">
        <f t="array" ref="J729">IF($B729="","",IFERROR(LOOKUP(2,1/('Work report'!$V$2:$V$1500=$B729),'Work report'!$A$2:$A$1500),""))</f>
        <v/>
      </c>
      <c r="K729" s="177" t="str">
        <f t="array" ref="K729">IF($B729="","",IFERROR(LOOKUP(2,1/('Work report'!$V$2:$V$1500=$B729),'Work report'!$P$2:$P$1500),""))</f>
        <v/>
      </c>
      <c r="L729" s="178" t="str">
        <f>IF($B729="","",SUMIFS('Work report'!$G$2:$G$1500,'Work report'!$V$2:$V$1500,$B729))</f>
        <v/>
      </c>
      <c r="M729" s="176" t="str">
        <f t="shared" si="34"/>
        <v/>
      </c>
      <c r="N729" s="174" t="str">
        <f t="shared" ca="1" si="35"/>
        <v/>
      </c>
      <c r="O729" s="78">
        <v>728</v>
      </c>
      <c r="P729" s="78" t="str">
        <f>IF(AND($B729&lt;&gt;"",$H729&lt;&gt;"Completed",$H729&lt;&gt;"Cancelled"),COUNTIFS($B$2:$B729,"&lt;&gt;",$H$2:$H729,"&lt;&gt;Completed",$H$2:$H729,"&lt;&gt;Cancelled"),"")</f>
        <v/>
      </c>
      <c r="Q729" s="78" t="str">
        <f>IFERROR(INDEX($B$2:$B$1500,MATCH(ROWS($Q$2:Q729),$P$2:$P$1500,0)),"")</f>
        <v/>
      </c>
    </row>
    <row r="730" spans="1:17" ht="15" customHeight="1" x14ac:dyDescent="0.25">
      <c r="A730" s="77"/>
      <c r="B730" s="174" t="str">
        <f t="shared" si="33"/>
        <v/>
      </c>
      <c r="C730" s="79"/>
      <c r="D730" s="80"/>
      <c r="E730" s="79"/>
      <c r="F730" s="81"/>
      <c r="G730" s="77"/>
      <c r="H730" s="174" t="str">
        <f>IF($B730="","",IF(N($I730)&gt;=100,"Completed",IF(COUNTIF('Work report'!$V$2:$V$1500,$B730)=0,"Not started",IF(OR(LEFT(UPPER(TRIM($K730)),8)="BLOCKED:",LEFT(UPPER(TRIM($K730)),8)="WAITING:"),"Blocked",IF(N($I730)&gt;0,"In progress","Not started")))))</f>
        <v/>
      </c>
      <c r="I730" s="175" t="str">
        <f t="array" ref="I730">IF($B730="","",IFERROR(LOOKUP(2,1/('Work report'!$V$2:$V$1500=$B730),'Work report'!$J$2:$J$1500)*100,0))</f>
        <v/>
      </c>
      <c r="J730" s="176" t="str">
        <f t="array" ref="J730">IF($B730="","",IFERROR(LOOKUP(2,1/('Work report'!$V$2:$V$1500=$B730),'Work report'!$A$2:$A$1500),""))</f>
        <v/>
      </c>
      <c r="K730" s="177" t="str">
        <f t="array" ref="K730">IF($B730="","",IFERROR(LOOKUP(2,1/('Work report'!$V$2:$V$1500=$B730),'Work report'!$P$2:$P$1500),""))</f>
        <v/>
      </c>
      <c r="L730" s="178" t="str">
        <f>IF($B730="","",SUMIFS('Work report'!$G$2:$G$1500,'Work report'!$V$2:$V$1500,$B730))</f>
        <v/>
      </c>
      <c r="M730" s="176" t="str">
        <f t="shared" si="34"/>
        <v/>
      </c>
      <c r="N730" s="174" t="str">
        <f t="shared" ca="1" si="35"/>
        <v/>
      </c>
      <c r="O730" s="78">
        <v>729</v>
      </c>
      <c r="P730" s="78" t="str">
        <f>IF(AND($B730&lt;&gt;"",$H730&lt;&gt;"Completed",$H730&lt;&gt;"Cancelled"),COUNTIFS($B$2:$B730,"&lt;&gt;",$H$2:$H730,"&lt;&gt;Completed",$H$2:$H730,"&lt;&gt;Cancelled"),"")</f>
        <v/>
      </c>
      <c r="Q730" s="78" t="str">
        <f>IFERROR(INDEX($B$2:$B$1500,MATCH(ROWS($Q$2:Q730),$P$2:$P$1500,0)),"")</f>
        <v/>
      </c>
    </row>
    <row r="731" spans="1:17" ht="15" customHeight="1" x14ac:dyDescent="0.25">
      <c r="A731" s="77"/>
      <c r="B731" s="174" t="str">
        <f t="shared" si="33"/>
        <v/>
      </c>
      <c r="C731" s="79"/>
      <c r="D731" s="80"/>
      <c r="E731" s="79"/>
      <c r="F731" s="81"/>
      <c r="G731" s="77"/>
      <c r="H731" s="174" t="str">
        <f>IF($B731="","",IF(N($I731)&gt;=100,"Completed",IF(COUNTIF('Work report'!$V$2:$V$1500,$B731)=0,"Not started",IF(OR(LEFT(UPPER(TRIM($K731)),8)="BLOCKED:",LEFT(UPPER(TRIM($K731)),8)="WAITING:"),"Blocked",IF(N($I731)&gt;0,"In progress","Not started")))))</f>
        <v/>
      </c>
      <c r="I731" s="175" t="str">
        <f t="array" ref="I731">IF($B731="","",IFERROR(LOOKUP(2,1/('Work report'!$V$2:$V$1500=$B731),'Work report'!$J$2:$J$1500)*100,0))</f>
        <v/>
      </c>
      <c r="J731" s="176" t="str">
        <f t="array" ref="J731">IF($B731="","",IFERROR(LOOKUP(2,1/('Work report'!$V$2:$V$1500=$B731),'Work report'!$A$2:$A$1500),""))</f>
        <v/>
      </c>
      <c r="K731" s="177" t="str">
        <f t="array" ref="K731">IF($B731="","",IFERROR(LOOKUP(2,1/('Work report'!$V$2:$V$1500=$B731),'Work report'!$P$2:$P$1500),""))</f>
        <v/>
      </c>
      <c r="L731" s="178" t="str">
        <f>IF($B731="","",SUMIFS('Work report'!$G$2:$G$1500,'Work report'!$V$2:$V$1500,$B731))</f>
        <v/>
      </c>
      <c r="M731" s="176" t="str">
        <f t="shared" si="34"/>
        <v/>
      </c>
      <c r="N731" s="174" t="str">
        <f t="shared" ca="1" si="35"/>
        <v/>
      </c>
      <c r="O731" s="78">
        <v>730</v>
      </c>
      <c r="P731" s="78" t="str">
        <f>IF(AND($B731&lt;&gt;"",$H731&lt;&gt;"Completed",$H731&lt;&gt;"Cancelled"),COUNTIFS($B$2:$B731,"&lt;&gt;",$H$2:$H731,"&lt;&gt;Completed",$H$2:$H731,"&lt;&gt;Cancelled"),"")</f>
        <v/>
      </c>
      <c r="Q731" s="78" t="str">
        <f>IFERROR(INDEX($B$2:$B$1500,MATCH(ROWS($Q$2:Q731),$P$2:$P$1500,0)),"")</f>
        <v/>
      </c>
    </row>
    <row r="732" spans="1:17" ht="15" customHeight="1" x14ac:dyDescent="0.25">
      <c r="A732" s="77"/>
      <c r="B732" s="174" t="str">
        <f t="shared" si="33"/>
        <v/>
      </c>
      <c r="C732" s="79"/>
      <c r="D732" s="80"/>
      <c r="E732" s="79"/>
      <c r="F732" s="81"/>
      <c r="G732" s="77"/>
      <c r="H732" s="174" t="str">
        <f>IF($B732="","",IF(N($I732)&gt;=100,"Completed",IF(COUNTIF('Work report'!$V$2:$V$1500,$B732)=0,"Not started",IF(OR(LEFT(UPPER(TRIM($K732)),8)="BLOCKED:",LEFT(UPPER(TRIM($K732)),8)="WAITING:"),"Blocked",IF(N($I732)&gt;0,"In progress","Not started")))))</f>
        <v/>
      </c>
      <c r="I732" s="175" t="str">
        <f t="array" ref="I732">IF($B732="","",IFERROR(LOOKUP(2,1/('Work report'!$V$2:$V$1500=$B732),'Work report'!$J$2:$J$1500)*100,0))</f>
        <v/>
      </c>
      <c r="J732" s="176" t="str">
        <f t="array" ref="J732">IF($B732="","",IFERROR(LOOKUP(2,1/('Work report'!$V$2:$V$1500=$B732),'Work report'!$A$2:$A$1500),""))</f>
        <v/>
      </c>
      <c r="K732" s="177" t="str">
        <f t="array" ref="K732">IF($B732="","",IFERROR(LOOKUP(2,1/('Work report'!$V$2:$V$1500=$B732),'Work report'!$P$2:$P$1500),""))</f>
        <v/>
      </c>
      <c r="L732" s="178" t="str">
        <f>IF($B732="","",SUMIFS('Work report'!$G$2:$G$1500,'Work report'!$V$2:$V$1500,$B732))</f>
        <v/>
      </c>
      <c r="M732" s="176" t="str">
        <f t="shared" si="34"/>
        <v/>
      </c>
      <c r="N732" s="174" t="str">
        <f t="shared" ca="1" si="35"/>
        <v/>
      </c>
      <c r="O732" s="78">
        <v>731</v>
      </c>
      <c r="P732" s="78" t="str">
        <f>IF(AND($B732&lt;&gt;"",$H732&lt;&gt;"Completed",$H732&lt;&gt;"Cancelled"),COUNTIFS($B$2:$B732,"&lt;&gt;",$H$2:$H732,"&lt;&gt;Completed",$H$2:$H732,"&lt;&gt;Cancelled"),"")</f>
        <v/>
      </c>
      <c r="Q732" s="78" t="str">
        <f>IFERROR(INDEX($B$2:$B$1500,MATCH(ROWS($Q$2:Q732),$P$2:$P$1500,0)),"")</f>
        <v/>
      </c>
    </row>
    <row r="733" spans="1:17" ht="15" customHeight="1" x14ac:dyDescent="0.25">
      <c r="A733" s="77"/>
      <c r="B733" s="174" t="str">
        <f t="shared" si="33"/>
        <v/>
      </c>
      <c r="C733" s="79"/>
      <c r="D733" s="80"/>
      <c r="E733" s="79"/>
      <c r="F733" s="81"/>
      <c r="G733" s="77"/>
      <c r="H733" s="174" t="str">
        <f>IF($B733="","",IF(N($I733)&gt;=100,"Completed",IF(COUNTIF('Work report'!$V$2:$V$1500,$B733)=0,"Not started",IF(OR(LEFT(UPPER(TRIM($K733)),8)="BLOCKED:",LEFT(UPPER(TRIM($K733)),8)="WAITING:"),"Blocked",IF(N($I733)&gt;0,"In progress","Not started")))))</f>
        <v/>
      </c>
      <c r="I733" s="175" t="str">
        <f t="array" ref="I733">IF($B733="","",IFERROR(LOOKUP(2,1/('Work report'!$V$2:$V$1500=$B733),'Work report'!$J$2:$J$1500)*100,0))</f>
        <v/>
      </c>
      <c r="J733" s="176" t="str">
        <f t="array" ref="J733">IF($B733="","",IFERROR(LOOKUP(2,1/('Work report'!$V$2:$V$1500=$B733),'Work report'!$A$2:$A$1500),""))</f>
        <v/>
      </c>
      <c r="K733" s="177" t="str">
        <f t="array" ref="K733">IF($B733="","",IFERROR(LOOKUP(2,1/('Work report'!$V$2:$V$1500=$B733),'Work report'!$P$2:$P$1500),""))</f>
        <v/>
      </c>
      <c r="L733" s="178" t="str">
        <f>IF($B733="","",SUMIFS('Work report'!$G$2:$G$1500,'Work report'!$V$2:$V$1500,$B733))</f>
        <v/>
      </c>
      <c r="M733" s="176" t="str">
        <f t="shared" si="34"/>
        <v/>
      </c>
      <c r="N733" s="174" t="str">
        <f t="shared" ca="1" si="35"/>
        <v/>
      </c>
      <c r="O733" s="78">
        <v>732</v>
      </c>
      <c r="P733" s="78" t="str">
        <f>IF(AND($B733&lt;&gt;"",$H733&lt;&gt;"Completed",$H733&lt;&gt;"Cancelled"),COUNTIFS($B$2:$B733,"&lt;&gt;",$H$2:$H733,"&lt;&gt;Completed",$H$2:$H733,"&lt;&gt;Cancelled"),"")</f>
        <v/>
      </c>
      <c r="Q733" s="78" t="str">
        <f>IFERROR(INDEX($B$2:$B$1500,MATCH(ROWS($Q$2:Q733),$P$2:$P$1500,0)),"")</f>
        <v/>
      </c>
    </row>
    <row r="734" spans="1:17" ht="15" customHeight="1" x14ac:dyDescent="0.25">
      <c r="A734" s="77"/>
      <c r="B734" s="174" t="str">
        <f t="shared" si="33"/>
        <v/>
      </c>
      <c r="C734" s="79"/>
      <c r="D734" s="80"/>
      <c r="E734" s="79"/>
      <c r="F734" s="81"/>
      <c r="G734" s="77"/>
      <c r="H734" s="174" t="str">
        <f>IF($B734="","",IF(N($I734)&gt;=100,"Completed",IF(COUNTIF('Work report'!$V$2:$V$1500,$B734)=0,"Not started",IF(OR(LEFT(UPPER(TRIM($K734)),8)="BLOCKED:",LEFT(UPPER(TRIM($K734)),8)="WAITING:"),"Blocked",IF(N($I734)&gt;0,"In progress","Not started")))))</f>
        <v/>
      </c>
      <c r="I734" s="175" t="str">
        <f t="array" ref="I734">IF($B734="","",IFERROR(LOOKUP(2,1/('Work report'!$V$2:$V$1500=$B734),'Work report'!$J$2:$J$1500)*100,0))</f>
        <v/>
      </c>
      <c r="J734" s="176" t="str">
        <f t="array" ref="J734">IF($B734="","",IFERROR(LOOKUP(2,1/('Work report'!$V$2:$V$1500=$B734),'Work report'!$A$2:$A$1500),""))</f>
        <v/>
      </c>
      <c r="K734" s="177" t="str">
        <f t="array" ref="K734">IF($B734="","",IFERROR(LOOKUP(2,1/('Work report'!$V$2:$V$1500=$B734),'Work report'!$P$2:$P$1500),""))</f>
        <v/>
      </c>
      <c r="L734" s="178" t="str">
        <f>IF($B734="","",SUMIFS('Work report'!$G$2:$G$1500,'Work report'!$V$2:$V$1500,$B734))</f>
        <v/>
      </c>
      <c r="M734" s="176" t="str">
        <f t="shared" si="34"/>
        <v/>
      </c>
      <c r="N734" s="174" t="str">
        <f t="shared" ca="1" si="35"/>
        <v/>
      </c>
      <c r="O734" s="78">
        <v>733</v>
      </c>
      <c r="P734" s="78" t="str">
        <f>IF(AND($B734&lt;&gt;"",$H734&lt;&gt;"Completed",$H734&lt;&gt;"Cancelled"),COUNTIFS($B$2:$B734,"&lt;&gt;",$H$2:$H734,"&lt;&gt;Completed",$H$2:$H734,"&lt;&gt;Cancelled"),"")</f>
        <v/>
      </c>
      <c r="Q734" s="78" t="str">
        <f>IFERROR(INDEX($B$2:$B$1500,MATCH(ROWS($Q$2:Q734),$P$2:$P$1500,0)),"")</f>
        <v/>
      </c>
    </row>
    <row r="735" spans="1:17" ht="15" customHeight="1" x14ac:dyDescent="0.25">
      <c r="A735" s="77"/>
      <c r="B735" s="174" t="str">
        <f t="shared" si="33"/>
        <v/>
      </c>
      <c r="C735" s="79"/>
      <c r="D735" s="80"/>
      <c r="E735" s="79"/>
      <c r="F735" s="81"/>
      <c r="G735" s="77"/>
      <c r="H735" s="174" t="str">
        <f>IF($B735="","",IF(N($I735)&gt;=100,"Completed",IF(COUNTIF('Work report'!$V$2:$V$1500,$B735)=0,"Not started",IF(OR(LEFT(UPPER(TRIM($K735)),8)="BLOCKED:",LEFT(UPPER(TRIM($K735)),8)="WAITING:"),"Blocked",IF(N($I735)&gt;0,"In progress","Not started")))))</f>
        <v/>
      </c>
      <c r="I735" s="175" t="str">
        <f t="array" ref="I735">IF($B735="","",IFERROR(LOOKUP(2,1/('Work report'!$V$2:$V$1500=$B735),'Work report'!$J$2:$J$1500)*100,0))</f>
        <v/>
      </c>
      <c r="J735" s="176" t="str">
        <f t="array" ref="J735">IF($B735="","",IFERROR(LOOKUP(2,1/('Work report'!$V$2:$V$1500=$B735),'Work report'!$A$2:$A$1500),""))</f>
        <v/>
      </c>
      <c r="K735" s="177" t="str">
        <f t="array" ref="K735">IF($B735="","",IFERROR(LOOKUP(2,1/('Work report'!$V$2:$V$1500=$B735),'Work report'!$P$2:$P$1500),""))</f>
        <v/>
      </c>
      <c r="L735" s="178" t="str">
        <f>IF($B735="","",SUMIFS('Work report'!$G$2:$G$1500,'Work report'!$V$2:$V$1500,$B735))</f>
        <v/>
      </c>
      <c r="M735" s="176" t="str">
        <f t="shared" si="34"/>
        <v/>
      </c>
      <c r="N735" s="174" t="str">
        <f t="shared" ca="1" si="35"/>
        <v/>
      </c>
      <c r="O735" s="78">
        <v>734</v>
      </c>
      <c r="P735" s="78" t="str">
        <f>IF(AND($B735&lt;&gt;"",$H735&lt;&gt;"Completed",$H735&lt;&gt;"Cancelled"),COUNTIFS($B$2:$B735,"&lt;&gt;",$H$2:$H735,"&lt;&gt;Completed",$H$2:$H735,"&lt;&gt;Cancelled"),"")</f>
        <v/>
      </c>
      <c r="Q735" s="78" t="str">
        <f>IFERROR(INDEX($B$2:$B$1500,MATCH(ROWS($Q$2:Q735),$P$2:$P$1500,0)),"")</f>
        <v/>
      </c>
    </row>
    <row r="736" spans="1:17" ht="15" customHeight="1" x14ac:dyDescent="0.25">
      <c r="A736" s="77"/>
      <c r="B736" s="174" t="str">
        <f t="shared" si="33"/>
        <v/>
      </c>
      <c r="C736" s="79"/>
      <c r="D736" s="80"/>
      <c r="E736" s="79"/>
      <c r="F736" s="81"/>
      <c r="G736" s="77"/>
      <c r="H736" s="174" t="str">
        <f>IF($B736="","",IF(N($I736)&gt;=100,"Completed",IF(COUNTIF('Work report'!$V$2:$V$1500,$B736)=0,"Not started",IF(OR(LEFT(UPPER(TRIM($K736)),8)="BLOCKED:",LEFT(UPPER(TRIM($K736)),8)="WAITING:"),"Blocked",IF(N($I736)&gt;0,"In progress","Not started")))))</f>
        <v/>
      </c>
      <c r="I736" s="175" t="str">
        <f t="array" ref="I736">IF($B736="","",IFERROR(LOOKUP(2,1/('Work report'!$V$2:$V$1500=$B736),'Work report'!$J$2:$J$1500)*100,0))</f>
        <v/>
      </c>
      <c r="J736" s="176" t="str">
        <f t="array" ref="J736">IF($B736="","",IFERROR(LOOKUP(2,1/('Work report'!$V$2:$V$1500=$B736),'Work report'!$A$2:$A$1500),""))</f>
        <v/>
      </c>
      <c r="K736" s="177" t="str">
        <f t="array" ref="K736">IF($B736="","",IFERROR(LOOKUP(2,1/('Work report'!$V$2:$V$1500=$B736),'Work report'!$P$2:$P$1500),""))</f>
        <v/>
      </c>
      <c r="L736" s="178" t="str">
        <f>IF($B736="","",SUMIFS('Work report'!$G$2:$G$1500,'Work report'!$V$2:$V$1500,$B736))</f>
        <v/>
      </c>
      <c r="M736" s="176" t="str">
        <f t="shared" si="34"/>
        <v/>
      </c>
      <c r="N736" s="174" t="str">
        <f t="shared" ca="1" si="35"/>
        <v/>
      </c>
      <c r="O736" s="78">
        <v>735</v>
      </c>
      <c r="P736" s="78" t="str">
        <f>IF(AND($B736&lt;&gt;"",$H736&lt;&gt;"Completed",$H736&lt;&gt;"Cancelled"),COUNTIFS($B$2:$B736,"&lt;&gt;",$H$2:$H736,"&lt;&gt;Completed",$H$2:$H736,"&lt;&gt;Cancelled"),"")</f>
        <v/>
      </c>
      <c r="Q736" s="78" t="str">
        <f>IFERROR(INDEX($B$2:$B$1500,MATCH(ROWS($Q$2:Q736),$P$2:$P$1500,0)),"")</f>
        <v/>
      </c>
    </row>
    <row r="737" spans="1:17" ht="15" customHeight="1" x14ac:dyDescent="0.25">
      <c r="A737" s="77"/>
      <c r="B737" s="174" t="str">
        <f t="shared" si="33"/>
        <v/>
      </c>
      <c r="C737" s="79"/>
      <c r="D737" s="80"/>
      <c r="E737" s="79"/>
      <c r="F737" s="81"/>
      <c r="G737" s="77"/>
      <c r="H737" s="174" t="str">
        <f>IF($B737="","",IF(N($I737)&gt;=100,"Completed",IF(COUNTIF('Work report'!$V$2:$V$1500,$B737)=0,"Not started",IF(OR(LEFT(UPPER(TRIM($K737)),8)="BLOCKED:",LEFT(UPPER(TRIM($K737)),8)="WAITING:"),"Blocked",IF(N($I737)&gt;0,"In progress","Not started")))))</f>
        <v/>
      </c>
      <c r="I737" s="175" t="str">
        <f t="array" ref="I737">IF($B737="","",IFERROR(LOOKUP(2,1/('Work report'!$V$2:$V$1500=$B737),'Work report'!$J$2:$J$1500)*100,0))</f>
        <v/>
      </c>
      <c r="J737" s="176" t="str">
        <f t="array" ref="J737">IF($B737="","",IFERROR(LOOKUP(2,1/('Work report'!$V$2:$V$1500=$B737),'Work report'!$A$2:$A$1500),""))</f>
        <v/>
      </c>
      <c r="K737" s="177" t="str">
        <f t="array" ref="K737">IF($B737="","",IFERROR(LOOKUP(2,1/('Work report'!$V$2:$V$1500=$B737),'Work report'!$P$2:$P$1500),""))</f>
        <v/>
      </c>
      <c r="L737" s="178" t="str">
        <f>IF($B737="","",SUMIFS('Work report'!$G$2:$G$1500,'Work report'!$V$2:$V$1500,$B737))</f>
        <v/>
      </c>
      <c r="M737" s="176" t="str">
        <f t="shared" si="34"/>
        <v/>
      </c>
      <c r="N737" s="174" t="str">
        <f t="shared" ca="1" si="35"/>
        <v/>
      </c>
      <c r="O737" s="78">
        <v>736</v>
      </c>
      <c r="P737" s="78" t="str">
        <f>IF(AND($B737&lt;&gt;"",$H737&lt;&gt;"Completed",$H737&lt;&gt;"Cancelled"),COUNTIFS($B$2:$B737,"&lt;&gt;",$H$2:$H737,"&lt;&gt;Completed",$H$2:$H737,"&lt;&gt;Cancelled"),"")</f>
        <v/>
      </c>
      <c r="Q737" s="78" t="str">
        <f>IFERROR(INDEX($B$2:$B$1500,MATCH(ROWS($Q$2:Q737),$P$2:$P$1500,0)),"")</f>
        <v/>
      </c>
    </row>
    <row r="738" spans="1:17" ht="15" customHeight="1" x14ac:dyDescent="0.25">
      <c r="A738" s="77"/>
      <c r="B738" s="174" t="str">
        <f t="shared" si="33"/>
        <v/>
      </c>
      <c r="C738" s="79"/>
      <c r="D738" s="80"/>
      <c r="E738" s="79"/>
      <c r="F738" s="81"/>
      <c r="G738" s="77"/>
      <c r="H738" s="174" t="str">
        <f>IF($B738="","",IF(N($I738)&gt;=100,"Completed",IF(COUNTIF('Work report'!$V$2:$V$1500,$B738)=0,"Not started",IF(OR(LEFT(UPPER(TRIM($K738)),8)="BLOCKED:",LEFT(UPPER(TRIM($K738)),8)="WAITING:"),"Blocked",IF(N($I738)&gt;0,"In progress","Not started")))))</f>
        <v/>
      </c>
      <c r="I738" s="175" t="str">
        <f t="array" ref="I738">IF($B738="","",IFERROR(LOOKUP(2,1/('Work report'!$V$2:$V$1500=$B738),'Work report'!$J$2:$J$1500)*100,0))</f>
        <v/>
      </c>
      <c r="J738" s="176" t="str">
        <f t="array" ref="J738">IF($B738="","",IFERROR(LOOKUP(2,1/('Work report'!$V$2:$V$1500=$B738),'Work report'!$A$2:$A$1500),""))</f>
        <v/>
      </c>
      <c r="K738" s="177" t="str">
        <f t="array" ref="K738">IF($B738="","",IFERROR(LOOKUP(2,1/('Work report'!$V$2:$V$1500=$B738),'Work report'!$P$2:$P$1500),""))</f>
        <v/>
      </c>
      <c r="L738" s="178" t="str">
        <f>IF($B738="","",SUMIFS('Work report'!$G$2:$G$1500,'Work report'!$V$2:$V$1500,$B738))</f>
        <v/>
      </c>
      <c r="M738" s="176" t="str">
        <f t="shared" si="34"/>
        <v/>
      </c>
      <c r="N738" s="174" t="str">
        <f t="shared" ca="1" si="35"/>
        <v/>
      </c>
      <c r="O738" s="78">
        <v>737</v>
      </c>
      <c r="P738" s="78" t="str">
        <f>IF(AND($B738&lt;&gt;"",$H738&lt;&gt;"Completed",$H738&lt;&gt;"Cancelled"),COUNTIFS($B$2:$B738,"&lt;&gt;",$H$2:$H738,"&lt;&gt;Completed",$H$2:$H738,"&lt;&gt;Cancelled"),"")</f>
        <v/>
      </c>
      <c r="Q738" s="78" t="str">
        <f>IFERROR(INDEX($B$2:$B$1500,MATCH(ROWS($Q$2:Q738),$P$2:$P$1500,0)),"")</f>
        <v/>
      </c>
    </row>
    <row r="739" spans="1:17" ht="15" customHeight="1" x14ac:dyDescent="0.25">
      <c r="A739" s="77"/>
      <c r="B739" s="174" t="str">
        <f t="shared" si="33"/>
        <v/>
      </c>
      <c r="C739" s="79"/>
      <c r="D739" s="80"/>
      <c r="E739" s="79"/>
      <c r="F739" s="81"/>
      <c r="G739" s="77"/>
      <c r="H739" s="174" t="str">
        <f>IF($B739="","",IF(N($I739)&gt;=100,"Completed",IF(COUNTIF('Work report'!$V$2:$V$1500,$B739)=0,"Not started",IF(OR(LEFT(UPPER(TRIM($K739)),8)="BLOCKED:",LEFT(UPPER(TRIM($K739)),8)="WAITING:"),"Blocked",IF(N($I739)&gt;0,"In progress","Not started")))))</f>
        <v/>
      </c>
      <c r="I739" s="175" t="str">
        <f t="array" ref="I739">IF($B739="","",IFERROR(LOOKUP(2,1/('Work report'!$V$2:$V$1500=$B739),'Work report'!$J$2:$J$1500)*100,0))</f>
        <v/>
      </c>
      <c r="J739" s="176" t="str">
        <f t="array" ref="J739">IF($B739="","",IFERROR(LOOKUP(2,1/('Work report'!$V$2:$V$1500=$B739),'Work report'!$A$2:$A$1500),""))</f>
        <v/>
      </c>
      <c r="K739" s="177" t="str">
        <f t="array" ref="K739">IF($B739="","",IFERROR(LOOKUP(2,1/('Work report'!$V$2:$V$1500=$B739),'Work report'!$P$2:$P$1500),""))</f>
        <v/>
      </c>
      <c r="L739" s="178" t="str">
        <f>IF($B739="","",SUMIFS('Work report'!$G$2:$G$1500,'Work report'!$V$2:$V$1500,$B739))</f>
        <v/>
      </c>
      <c r="M739" s="176" t="str">
        <f t="shared" si="34"/>
        <v/>
      </c>
      <c r="N739" s="174" t="str">
        <f t="shared" ca="1" si="35"/>
        <v/>
      </c>
      <c r="O739" s="78">
        <v>738</v>
      </c>
      <c r="P739" s="78" t="str">
        <f>IF(AND($B739&lt;&gt;"",$H739&lt;&gt;"Completed",$H739&lt;&gt;"Cancelled"),COUNTIFS($B$2:$B739,"&lt;&gt;",$H$2:$H739,"&lt;&gt;Completed",$H$2:$H739,"&lt;&gt;Cancelled"),"")</f>
        <v/>
      </c>
      <c r="Q739" s="78" t="str">
        <f>IFERROR(INDEX($B$2:$B$1500,MATCH(ROWS($Q$2:Q739),$P$2:$P$1500,0)),"")</f>
        <v/>
      </c>
    </row>
    <row r="740" spans="1:17" ht="15" customHeight="1" x14ac:dyDescent="0.25">
      <c r="A740" s="77"/>
      <c r="B740" s="174" t="str">
        <f t="shared" si="33"/>
        <v/>
      </c>
      <c r="C740" s="79"/>
      <c r="D740" s="80"/>
      <c r="E740" s="79"/>
      <c r="F740" s="81"/>
      <c r="G740" s="77"/>
      <c r="H740" s="174" t="str">
        <f>IF($B740="","",IF(N($I740)&gt;=100,"Completed",IF(COUNTIF('Work report'!$V$2:$V$1500,$B740)=0,"Not started",IF(OR(LEFT(UPPER(TRIM($K740)),8)="BLOCKED:",LEFT(UPPER(TRIM($K740)),8)="WAITING:"),"Blocked",IF(N($I740)&gt;0,"In progress","Not started")))))</f>
        <v/>
      </c>
      <c r="I740" s="175" t="str">
        <f t="array" ref="I740">IF($B740="","",IFERROR(LOOKUP(2,1/('Work report'!$V$2:$V$1500=$B740),'Work report'!$J$2:$J$1500)*100,0))</f>
        <v/>
      </c>
      <c r="J740" s="176" t="str">
        <f t="array" ref="J740">IF($B740="","",IFERROR(LOOKUP(2,1/('Work report'!$V$2:$V$1500=$B740),'Work report'!$A$2:$A$1500),""))</f>
        <v/>
      </c>
      <c r="K740" s="177" t="str">
        <f t="array" ref="K740">IF($B740="","",IFERROR(LOOKUP(2,1/('Work report'!$V$2:$V$1500=$B740),'Work report'!$P$2:$P$1500),""))</f>
        <v/>
      </c>
      <c r="L740" s="178" t="str">
        <f>IF($B740="","",SUMIFS('Work report'!$G$2:$G$1500,'Work report'!$V$2:$V$1500,$B740))</f>
        <v/>
      </c>
      <c r="M740" s="176" t="str">
        <f t="shared" si="34"/>
        <v/>
      </c>
      <c r="N740" s="174" t="str">
        <f t="shared" ca="1" si="35"/>
        <v/>
      </c>
      <c r="O740" s="78">
        <v>739</v>
      </c>
      <c r="P740" s="78" t="str">
        <f>IF(AND($B740&lt;&gt;"",$H740&lt;&gt;"Completed",$H740&lt;&gt;"Cancelled"),COUNTIFS($B$2:$B740,"&lt;&gt;",$H$2:$H740,"&lt;&gt;Completed",$H$2:$H740,"&lt;&gt;Cancelled"),"")</f>
        <v/>
      </c>
      <c r="Q740" s="78" t="str">
        <f>IFERROR(INDEX($B$2:$B$1500,MATCH(ROWS($Q$2:Q740),$P$2:$P$1500,0)),"")</f>
        <v/>
      </c>
    </row>
    <row r="741" spans="1:17" ht="15" customHeight="1" x14ac:dyDescent="0.25">
      <c r="A741" s="77"/>
      <c r="B741" s="174" t="str">
        <f t="shared" si="33"/>
        <v/>
      </c>
      <c r="C741" s="79"/>
      <c r="D741" s="80"/>
      <c r="E741" s="79"/>
      <c r="F741" s="81"/>
      <c r="G741" s="77"/>
      <c r="H741" s="174" t="str">
        <f>IF($B741="","",IF(N($I741)&gt;=100,"Completed",IF(COUNTIF('Work report'!$V$2:$V$1500,$B741)=0,"Not started",IF(OR(LEFT(UPPER(TRIM($K741)),8)="BLOCKED:",LEFT(UPPER(TRIM($K741)),8)="WAITING:"),"Blocked",IF(N($I741)&gt;0,"In progress","Not started")))))</f>
        <v/>
      </c>
      <c r="I741" s="175" t="str">
        <f t="array" ref="I741">IF($B741="","",IFERROR(LOOKUP(2,1/('Work report'!$V$2:$V$1500=$B741),'Work report'!$J$2:$J$1500)*100,0))</f>
        <v/>
      </c>
      <c r="J741" s="176" t="str">
        <f t="array" ref="J741">IF($B741="","",IFERROR(LOOKUP(2,1/('Work report'!$V$2:$V$1500=$B741),'Work report'!$A$2:$A$1500),""))</f>
        <v/>
      </c>
      <c r="K741" s="177" t="str">
        <f t="array" ref="K741">IF($B741="","",IFERROR(LOOKUP(2,1/('Work report'!$V$2:$V$1500=$B741),'Work report'!$P$2:$P$1500),""))</f>
        <v/>
      </c>
      <c r="L741" s="178" t="str">
        <f>IF($B741="","",SUMIFS('Work report'!$G$2:$G$1500,'Work report'!$V$2:$V$1500,$B741))</f>
        <v/>
      </c>
      <c r="M741" s="176" t="str">
        <f t="shared" si="34"/>
        <v/>
      </c>
      <c r="N741" s="174" t="str">
        <f t="shared" ca="1" si="35"/>
        <v/>
      </c>
      <c r="O741" s="78">
        <v>740</v>
      </c>
      <c r="P741" s="78" t="str">
        <f>IF(AND($B741&lt;&gt;"",$H741&lt;&gt;"Completed",$H741&lt;&gt;"Cancelled"),COUNTIFS($B$2:$B741,"&lt;&gt;",$H$2:$H741,"&lt;&gt;Completed",$H$2:$H741,"&lt;&gt;Cancelled"),"")</f>
        <v/>
      </c>
      <c r="Q741" s="78" t="str">
        <f>IFERROR(INDEX($B$2:$B$1500,MATCH(ROWS($Q$2:Q741),$P$2:$P$1500,0)),"")</f>
        <v/>
      </c>
    </row>
    <row r="742" spans="1:17" ht="15" customHeight="1" x14ac:dyDescent="0.25">
      <c r="A742" s="77"/>
      <c r="B742" s="174" t="str">
        <f t="shared" si="33"/>
        <v/>
      </c>
      <c r="C742" s="79"/>
      <c r="D742" s="80"/>
      <c r="E742" s="79"/>
      <c r="F742" s="81"/>
      <c r="G742" s="77"/>
      <c r="H742" s="174" t="str">
        <f>IF($B742="","",IF(N($I742)&gt;=100,"Completed",IF(COUNTIF('Work report'!$V$2:$V$1500,$B742)=0,"Not started",IF(OR(LEFT(UPPER(TRIM($K742)),8)="BLOCKED:",LEFT(UPPER(TRIM($K742)),8)="WAITING:"),"Blocked",IF(N($I742)&gt;0,"In progress","Not started")))))</f>
        <v/>
      </c>
      <c r="I742" s="175" t="str">
        <f t="array" ref="I742">IF($B742="","",IFERROR(LOOKUP(2,1/('Work report'!$V$2:$V$1500=$B742),'Work report'!$J$2:$J$1500)*100,0))</f>
        <v/>
      </c>
      <c r="J742" s="176" t="str">
        <f t="array" ref="J742">IF($B742="","",IFERROR(LOOKUP(2,1/('Work report'!$V$2:$V$1500=$B742),'Work report'!$A$2:$A$1500),""))</f>
        <v/>
      </c>
      <c r="K742" s="177" t="str">
        <f t="array" ref="K742">IF($B742="","",IFERROR(LOOKUP(2,1/('Work report'!$V$2:$V$1500=$B742),'Work report'!$P$2:$P$1500),""))</f>
        <v/>
      </c>
      <c r="L742" s="178" t="str">
        <f>IF($B742="","",SUMIFS('Work report'!$G$2:$G$1500,'Work report'!$V$2:$V$1500,$B742))</f>
        <v/>
      </c>
      <c r="M742" s="176" t="str">
        <f t="shared" si="34"/>
        <v/>
      </c>
      <c r="N742" s="174" t="str">
        <f t="shared" ca="1" si="35"/>
        <v/>
      </c>
      <c r="O742" s="78">
        <v>741</v>
      </c>
      <c r="P742" s="78" t="str">
        <f>IF(AND($B742&lt;&gt;"",$H742&lt;&gt;"Completed",$H742&lt;&gt;"Cancelled"),COUNTIFS($B$2:$B742,"&lt;&gt;",$H$2:$H742,"&lt;&gt;Completed",$H$2:$H742,"&lt;&gt;Cancelled"),"")</f>
        <v/>
      </c>
      <c r="Q742" s="78" t="str">
        <f>IFERROR(INDEX($B$2:$B$1500,MATCH(ROWS($Q$2:Q742),$P$2:$P$1500,0)),"")</f>
        <v/>
      </c>
    </row>
    <row r="743" spans="1:17" ht="15" customHeight="1" x14ac:dyDescent="0.25">
      <c r="A743" s="77"/>
      <c r="B743" s="174" t="str">
        <f t="shared" si="33"/>
        <v/>
      </c>
      <c r="C743" s="79"/>
      <c r="D743" s="80"/>
      <c r="E743" s="79"/>
      <c r="F743" s="81"/>
      <c r="G743" s="77"/>
      <c r="H743" s="174" t="str">
        <f>IF($B743="","",IF(N($I743)&gt;=100,"Completed",IF(COUNTIF('Work report'!$V$2:$V$1500,$B743)=0,"Not started",IF(OR(LEFT(UPPER(TRIM($K743)),8)="BLOCKED:",LEFT(UPPER(TRIM($K743)),8)="WAITING:"),"Blocked",IF(N($I743)&gt;0,"In progress","Not started")))))</f>
        <v/>
      </c>
      <c r="I743" s="175" t="str">
        <f t="array" ref="I743">IF($B743="","",IFERROR(LOOKUP(2,1/('Work report'!$V$2:$V$1500=$B743),'Work report'!$J$2:$J$1500)*100,0))</f>
        <v/>
      </c>
      <c r="J743" s="176" t="str">
        <f t="array" ref="J743">IF($B743="","",IFERROR(LOOKUP(2,1/('Work report'!$V$2:$V$1500=$B743),'Work report'!$A$2:$A$1500),""))</f>
        <v/>
      </c>
      <c r="K743" s="177" t="str">
        <f t="array" ref="K743">IF($B743="","",IFERROR(LOOKUP(2,1/('Work report'!$V$2:$V$1500=$B743),'Work report'!$P$2:$P$1500),""))</f>
        <v/>
      </c>
      <c r="L743" s="178" t="str">
        <f>IF($B743="","",SUMIFS('Work report'!$G$2:$G$1500,'Work report'!$V$2:$V$1500,$B743))</f>
        <v/>
      </c>
      <c r="M743" s="176" t="str">
        <f t="shared" si="34"/>
        <v/>
      </c>
      <c r="N743" s="174" t="str">
        <f t="shared" ca="1" si="35"/>
        <v/>
      </c>
      <c r="O743" s="78">
        <v>742</v>
      </c>
      <c r="P743" s="78" t="str">
        <f>IF(AND($B743&lt;&gt;"",$H743&lt;&gt;"Completed",$H743&lt;&gt;"Cancelled"),COUNTIFS($B$2:$B743,"&lt;&gt;",$H$2:$H743,"&lt;&gt;Completed",$H$2:$H743,"&lt;&gt;Cancelled"),"")</f>
        <v/>
      </c>
      <c r="Q743" s="78" t="str">
        <f>IFERROR(INDEX($B$2:$B$1500,MATCH(ROWS($Q$2:Q743),$P$2:$P$1500,0)),"")</f>
        <v/>
      </c>
    </row>
    <row r="744" spans="1:17" ht="15" customHeight="1" x14ac:dyDescent="0.25">
      <c r="A744" s="77"/>
      <c r="B744" s="174" t="str">
        <f t="shared" si="33"/>
        <v/>
      </c>
      <c r="C744" s="79"/>
      <c r="D744" s="80"/>
      <c r="E744" s="79"/>
      <c r="F744" s="81"/>
      <c r="G744" s="77"/>
      <c r="H744" s="174" t="str">
        <f>IF($B744="","",IF(N($I744)&gt;=100,"Completed",IF(COUNTIF('Work report'!$V$2:$V$1500,$B744)=0,"Not started",IF(OR(LEFT(UPPER(TRIM($K744)),8)="BLOCKED:",LEFT(UPPER(TRIM($K744)),8)="WAITING:"),"Blocked",IF(N($I744)&gt;0,"In progress","Not started")))))</f>
        <v/>
      </c>
      <c r="I744" s="175" t="str">
        <f t="array" ref="I744">IF($B744="","",IFERROR(LOOKUP(2,1/('Work report'!$V$2:$V$1500=$B744),'Work report'!$J$2:$J$1500)*100,0))</f>
        <v/>
      </c>
      <c r="J744" s="176" t="str">
        <f t="array" ref="J744">IF($B744="","",IFERROR(LOOKUP(2,1/('Work report'!$V$2:$V$1500=$B744),'Work report'!$A$2:$A$1500),""))</f>
        <v/>
      </c>
      <c r="K744" s="177" t="str">
        <f t="array" ref="K744">IF($B744="","",IFERROR(LOOKUP(2,1/('Work report'!$V$2:$V$1500=$B744),'Work report'!$P$2:$P$1500),""))</f>
        <v/>
      </c>
      <c r="L744" s="178" t="str">
        <f>IF($B744="","",SUMIFS('Work report'!$G$2:$G$1500,'Work report'!$V$2:$V$1500,$B744))</f>
        <v/>
      </c>
      <c r="M744" s="176" t="str">
        <f t="shared" si="34"/>
        <v/>
      </c>
      <c r="N744" s="174" t="str">
        <f t="shared" ca="1" si="35"/>
        <v/>
      </c>
      <c r="O744" s="78">
        <v>743</v>
      </c>
      <c r="P744" s="78" t="str">
        <f>IF(AND($B744&lt;&gt;"",$H744&lt;&gt;"Completed",$H744&lt;&gt;"Cancelled"),COUNTIFS($B$2:$B744,"&lt;&gt;",$H$2:$H744,"&lt;&gt;Completed",$H$2:$H744,"&lt;&gt;Cancelled"),"")</f>
        <v/>
      </c>
      <c r="Q744" s="78" t="str">
        <f>IFERROR(INDEX($B$2:$B$1500,MATCH(ROWS($Q$2:Q744),$P$2:$P$1500,0)),"")</f>
        <v/>
      </c>
    </row>
    <row r="745" spans="1:17" ht="15" customHeight="1" x14ac:dyDescent="0.25">
      <c r="A745" s="77"/>
      <c r="B745" s="174" t="str">
        <f t="shared" si="33"/>
        <v/>
      </c>
      <c r="C745" s="79"/>
      <c r="D745" s="80"/>
      <c r="E745" s="79"/>
      <c r="F745" s="81"/>
      <c r="G745" s="77"/>
      <c r="H745" s="174" t="str">
        <f>IF($B745="","",IF(N($I745)&gt;=100,"Completed",IF(COUNTIF('Work report'!$V$2:$V$1500,$B745)=0,"Not started",IF(OR(LEFT(UPPER(TRIM($K745)),8)="BLOCKED:",LEFT(UPPER(TRIM($K745)),8)="WAITING:"),"Blocked",IF(N($I745)&gt;0,"In progress","Not started")))))</f>
        <v/>
      </c>
      <c r="I745" s="175" t="str">
        <f t="array" ref="I745">IF($B745="","",IFERROR(LOOKUP(2,1/('Work report'!$V$2:$V$1500=$B745),'Work report'!$J$2:$J$1500)*100,0))</f>
        <v/>
      </c>
      <c r="J745" s="176" t="str">
        <f t="array" ref="J745">IF($B745="","",IFERROR(LOOKUP(2,1/('Work report'!$V$2:$V$1500=$B745),'Work report'!$A$2:$A$1500),""))</f>
        <v/>
      </c>
      <c r="K745" s="177" t="str">
        <f t="array" ref="K745">IF($B745="","",IFERROR(LOOKUP(2,1/('Work report'!$V$2:$V$1500=$B745),'Work report'!$P$2:$P$1500),""))</f>
        <v/>
      </c>
      <c r="L745" s="178" t="str">
        <f>IF($B745="","",SUMIFS('Work report'!$G$2:$G$1500,'Work report'!$V$2:$V$1500,$B745))</f>
        <v/>
      </c>
      <c r="M745" s="176" t="str">
        <f t="shared" si="34"/>
        <v/>
      </c>
      <c r="N745" s="174" t="str">
        <f t="shared" ca="1" si="35"/>
        <v/>
      </c>
      <c r="O745" s="78">
        <v>744</v>
      </c>
      <c r="P745" s="78" t="str">
        <f>IF(AND($B745&lt;&gt;"",$H745&lt;&gt;"Completed",$H745&lt;&gt;"Cancelled"),COUNTIFS($B$2:$B745,"&lt;&gt;",$H$2:$H745,"&lt;&gt;Completed",$H$2:$H745,"&lt;&gt;Cancelled"),"")</f>
        <v/>
      </c>
      <c r="Q745" s="78" t="str">
        <f>IFERROR(INDEX($B$2:$B$1500,MATCH(ROWS($Q$2:Q745),$P$2:$P$1500,0)),"")</f>
        <v/>
      </c>
    </row>
    <row r="746" spans="1:17" ht="15" customHeight="1" x14ac:dyDescent="0.25">
      <c r="A746" s="77"/>
      <c r="B746" s="174" t="str">
        <f t="shared" si="33"/>
        <v/>
      </c>
      <c r="C746" s="79"/>
      <c r="D746" s="80"/>
      <c r="E746" s="79"/>
      <c r="F746" s="81"/>
      <c r="G746" s="77"/>
      <c r="H746" s="174" t="str">
        <f>IF($B746="","",IF(N($I746)&gt;=100,"Completed",IF(COUNTIF('Work report'!$V$2:$V$1500,$B746)=0,"Not started",IF(OR(LEFT(UPPER(TRIM($K746)),8)="BLOCKED:",LEFT(UPPER(TRIM($K746)),8)="WAITING:"),"Blocked",IF(N($I746)&gt;0,"In progress","Not started")))))</f>
        <v/>
      </c>
      <c r="I746" s="175" t="str">
        <f t="array" ref="I746">IF($B746="","",IFERROR(LOOKUP(2,1/('Work report'!$V$2:$V$1500=$B746),'Work report'!$J$2:$J$1500)*100,0))</f>
        <v/>
      </c>
      <c r="J746" s="176" t="str">
        <f t="array" ref="J746">IF($B746="","",IFERROR(LOOKUP(2,1/('Work report'!$V$2:$V$1500=$B746),'Work report'!$A$2:$A$1500),""))</f>
        <v/>
      </c>
      <c r="K746" s="177" t="str">
        <f t="array" ref="K746">IF($B746="","",IFERROR(LOOKUP(2,1/('Work report'!$V$2:$V$1500=$B746),'Work report'!$P$2:$P$1500),""))</f>
        <v/>
      </c>
      <c r="L746" s="178" t="str">
        <f>IF($B746="","",SUMIFS('Work report'!$G$2:$G$1500,'Work report'!$V$2:$V$1500,$B746))</f>
        <v/>
      </c>
      <c r="M746" s="176" t="str">
        <f t="shared" si="34"/>
        <v/>
      </c>
      <c r="N746" s="174" t="str">
        <f t="shared" ca="1" si="35"/>
        <v/>
      </c>
      <c r="O746" s="78">
        <v>745</v>
      </c>
      <c r="P746" s="78" t="str">
        <f>IF(AND($B746&lt;&gt;"",$H746&lt;&gt;"Completed",$H746&lt;&gt;"Cancelled"),COUNTIFS($B$2:$B746,"&lt;&gt;",$H$2:$H746,"&lt;&gt;Completed",$H$2:$H746,"&lt;&gt;Cancelled"),"")</f>
        <v/>
      </c>
      <c r="Q746" s="78" t="str">
        <f>IFERROR(INDEX($B$2:$B$1500,MATCH(ROWS($Q$2:Q746),$P$2:$P$1500,0)),"")</f>
        <v/>
      </c>
    </row>
    <row r="747" spans="1:17" ht="15" customHeight="1" x14ac:dyDescent="0.25">
      <c r="A747" s="77"/>
      <c r="B747" s="174" t="str">
        <f t="shared" si="33"/>
        <v/>
      </c>
      <c r="C747" s="79"/>
      <c r="D747" s="80"/>
      <c r="E747" s="79"/>
      <c r="F747" s="81"/>
      <c r="G747" s="77"/>
      <c r="H747" s="174" t="str">
        <f>IF($B747="","",IF(N($I747)&gt;=100,"Completed",IF(COUNTIF('Work report'!$V$2:$V$1500,$B747)=0,"Not started",IF(OR(LEFT(UPPER(TRIM($K747)),8)="BLOCKED:",LEFT(UPPER(TRIM($K747)),8)="WAITING:"),"Blocked",IF(N($I747)&gt;0,"In progress","Not started")))))</f>
        <v/>
      </c>
      <c r="I747" s="175" t="str">
        <f t="array" ref="I747">IF($B747="","",IFERROR(LOOKUP(2,1/('Work report'!$V$2:$V$1500=$B747),'Work report'!$J$2:$J$1500)*100,0))</f>
        <v/>
      </c>
      <c r="J747" s="176" t="str">
        <f t="array" ref="J747">IF($B747="","",IFERROR(LOOKUP(2,1/('Work report'!$V$2:$V$1500=$B747),'Work report'!$A$2:$A$1500),""))</f>
        <v/>
      </c>
      <c r="K747" s="177" t="str">
        <f t="array" ref="K747">IF($B747="","",IFERROR(LOOKUP(2,1/('Work report'!$V$2:$V$1500=$B747),'Work report'!$P$2:$P$1500),""))</f>
        <v/>
      </c>
      <c r="L747" s="178" t="str">
        <f>IF($B747="","",SUMIFS('Work report'!$G$2:$G$1500,'Work report'!$V$2:$V$1500,$B747))</f>
        <v/>
      </c>
      <c r="M747" s="176" t="str">
        <f t="shared" si="34"/>
        <v/>
      </c>
      <c r="N747" s="174" t="str">
        <f t="shared" ca="1" si="35"/>
        <v/>
      </c>
      <c r="O747" s="78">
        <v>746</v>
      </c>
      <c r="P747" s="78" t="str">
        <f>IF(AND($B747&lt;&gt;"",$H747&lt;&gt;"Completed",$H747&lt;&gt;"Cancelled"),COUNTIFS($B$2:$B747,"&lt;&gt;",$H$2:$H747,"&lt;&gt;Completed",$H$2:$H747,"&lt;&gt;Cancelled"),"")</f>
        <v/>
      </c>
      <c r="Q747" s="78" t="str">
        <f>IFERROR(INDEX($B$2:$B$1500,MATCH(ROWS($Q$2:Q747),$P$2:$P$1500,0)),"")</f>
        <v/>
      </c>
    </row>
    <row r="748" spans="1:17" ht="15" customHeight="1" x14ac:dyDescent="0.25">
      <c r="A748" s="77"/>
      <c r="B748" s="174" t="str">
        <f t="shared" si="33"/>
        <v/>
      </c>
      <c r="C748" s="79"/>
      <c r="D748" s="80"/>
      <c r="E748" s="79"/>
      <c r="F748" s="81"/>
      <c r="G748" s="77"/>
      <c r="H748" s="174" t="str">
        <f>IF($B748="","",IF(N($I748)&gt;=100,"Completed",IF(COUNTIF('Work report'!$V$2:$V$1500,$B748)=0,"Not started",IF(OR(LEFT(UPPER(TRIM($K748)),8)="BLOCKED:",LEFT(UPPER(TRIM($K748)),8)="WAITING:"),"Blocked",IF(N($I748)&gt;0,"In progress","Not started")))))</f>
        <v/>
      </c>
      <c r="I748" s="175" t="str">
        <f t="array" ref="I748">IF($B748="","",IFERROR(LOOKUP(2,1/('Work report'!$V$2:$V$1500=$B748),'Work report'!$J$2:$J$1500)*100,0))</f>
        <v/>
      </c>
      <c r="J748" s="176" t="str">
        <f t="array" ref="J748">IF($B748="","",IFERROR(LOOKUP(2,1/('Work report'!$V$2:$V$1500=$B748),'Work report'!$A$2:$A$1500),""))</f>
        <v/>
      </c>
      <c r="K748" s="177" t="str">
        <f t="array" ref="K748">IF($B748="","",IFERROR(LOOKUP(2,1/('Work report'!$V$2:$V$1500=$B748),'Work report'!$P$2:$P$1500),""))</f>
        <v/>
      </c>
      <c r="L748" s="178" t="str">
        <f>IF($B748="","",SUMIFS('Work report'!$G$2:$G$1500,'Work report'!$V$2:$V$1500,$B748))</f>
        <v/>
      </c>
      <c r="M748" s="176" t="str">
        <f t="shared" si="34"/>
        <v/>
      </c>
      <c r="N748" s="174" t="str">
        <f t="shared" ca="1" si="35"/>
        <v/>
      </c>
      <c r="O748" s="78">
        <v>747</v>
      </c>
      <c r="P748" s="78" t="str">
        <f>IF(AND($B748&lt;&gt;"",$H748&lt;&gt;"Completed",$H748&lt;&gt;"Cancelled"),COUNTIFS($B$2:$B748,"&lt;&gt;",$H$2:$H748,"&lt;&gt;Completed",$H$2:$H748,"&lt;&gt;Cancelled"),"")</f>
        <v/>
      </c>
      <c r="Q748" s="78" t="str">
        <f>IFERROR(INDEX($B$2:$B$1500,MATCH(ROWS($Q$2:Q748),$P$2:$P$1500,0)),"")</f>
        <v/>
      </c>
    </row>
    <row r="749" spans="1:17" ht="15" customHeight="1" x14ac:dyDescent="0.25">
      <c r="A749" s="77"/>
      <c r="B749" s="174" t="str">
        <f t="shared" si="33"/>
        <v/>
      </c>
      <c r="C749" s="79"/>
      <c r="D749" s="80"/>
      <c r="E749" s="79"/>
      <c r="F749" s="81"/>
      <c r="G749" s="77"/>
      <c r="H749" s="174" t="str">
        <f>IF($B749="","",IF(N($I749)&gt;=100,"Completed",IF(COUNTIF('Work report'!$V$2:$V$1500,$B749)=0,"Not started",IF(OR(LEFT(UPPER(TRIM($K749)),8)="BLOCKED:",LEFT(UPPER(TRIM($K749)),8)="WAITING:"),"Blocked",IF(N($I749)&gt;0,"In progress","Not started")))))</f>
        <v/>
      </c>
      <c r="I749" s="175" t="str">
        <f t="array" ref="I749">IF($B749="","",IFERROR(LOOKUP(2,1/('Work report'!$V$2:$V$1500=$B749),'Work report'!$J$2:$J$1500)*100,0))</f>
        <v/>
      </c>
      <c r="J749" s="176" t="str">
        <f t="array" ref="J749">IF($B749="","",IFERROR(LOOKUP(2,1/('Work report'!$V$2:$V$1500=$B749),'Work report'!$A$2:$A$1500),""))</f>
        <v/>
      </c>
      <c r="K749" s="177" t="str">
        <f t="array" ref="K749">IF($B749="","",IFERROR(LOOKUP(2,1/('Work report'!$V$2:$V$1500=$B749),'Work report'!$P$2:$P$1500),""))</f>
        <v/>
      </c>
      <c r="L749" s="178" t="str">
        <f>IF($B749="","",SUMIFS('Work report'!$G$2:$G$1500,'Work report'!$V$2:$V$1500,$B749))</f>
        <v/>
      </c>
      <c r="M749" s="176" t="str">
        <f t="shared" si="34"/>
        <v/>
      </c>
      <c r="N749" s="174" t="str">
        <f t="shared" ca="1" si="35"/>
        <v/>
      </c>
      <c r="O749" s="78">
        <v>748</v>
      </c>
      <c r="P749" s="78" t="str">
        <f>IF(AND($B749&lt;&gt;"",$H749&lt;&gt;"Completed",$H749&lt;&gt;"Cancelled"),COUNTIFS($B$2:$B749,"&lt;&gt;",$H$2:$H749,"&lt;&gt;Completed",$H$2:$H749,"&lt;&gt;Cancelled"),"")</f>
        <v/>
      </c>
      <c r="Q749" s="78" t="str">
        <f>IFERROR(INDEX($B$2:$B$1500,MATCH(ROWS($Q$2:Q749),$P$2:$P$1500,0)),"")</f>
        <v/>
      </c>
    </row>
    <row r="750" spans="1:17" ht="15" customHeight="1" x14ac:dyDescent="0.25">
      <c r="A750" s="77"/>
      <c r="B750" s="174" t="str">
        <f t="shared" si="33"/>
        <v/>
      </c>
      <c r="C750" s="79"/>
      <c r="D750" s="80"/>
      <c r="E750" s="79"/>
      <c r="F750" s="81"/>
      <c r="G750" s="77"/>
      <c r="H750" s="174" t="str">
        <f>IF($B750="","",IF(N($I750)&gt;=100,"Completed",IF(COUNTIF('Work report'!$V$2:$V$1500,$B750)=0,"Not started",IF(OR(LEFT(UPPER(TRIM($K750)),8)="BLOCKED:",LEFT(UPPER(TRIM($K750)),8)="WAITING:"),"Blocked",IF(N($I750)&gt;0,"In progress","Not started")))))</f>
        <v/>
      </c>
      <c r="I750" s="175" t="str">
        <f t="array" ref="I750">IF($B750="","",IFERROR(LOOKUP(2,1/('Work report'!$V$2:$V$1500=$B750),'Work report'!$J$2:$J$1500)*100,0))</f>
        <v/>
      </c>
      <c r="J750" s="176" t="str">
        <f t="array" ref="J750">IF($B750="","",IFERROR(LOOKUP(2,1/('Work report'!$V$2:$V$1500=$B750),'Work report'!$A$2:$A$1500),""))</f>
        <v/>
      </c>
      <c r="K750" s="177" t="str">
        <f t="array" ref="K750">IF($B750="","",IFERROR(LOOKUP(2,1/('Work report'!$V$2:$V$1500=$B750),'Work report'!$P$2:$P$1500),""))</f>
        <v/>
      </c>
      <c r="L750" s="178" t="str">
        <f>IF($B750="","",SUMIFS('Work report'!$G$2:$G$1500,'Work report'!$V$2:$V$1500,$B750))</f>
        <v/>
      </c>
      <c r="M750" s="176" t="str">
        <f t="shared" si="34"/>
        <v/>
      </c>
      <c r="N750" s="174" t="str">
        <f t="shared" ca="1" si="35"/>
        <v/>
      </c>
      <c r="O750" s="78">
        <v>749</v>
      </c>
      <c r="P750" s="78" t="str">
        <f>IF(AND($B750&lt;&gt;"",$H750&lt;&gt;"Completed",$H750&lt;&gt;"Cancelled"),COUNTIFS($B$2:$B750,"&lt;&gt;",$H$2:$H750,"&lt;&gt;Completed",$H$2:$H750,"&lt;&gt;Cancelled"),"")</f>
        <v/>
      </c>
      <c r="Q750" s="78" t="str">
        <f>IFERROR(INDEX($B$2:$B$1500,MATCH(ROWS($Q$2:Q750),$P$2:$P$1500,0)),"")</f>
        <v/>
      </c>
    </row>
    <row r="751" spans="1:17" ht="15" customHeight="1" x14ac:dyDescent="0.25">
      <c r="A751" s="77"/>
      <c r="B751" s="174" t="str">
        <f t="shared" si="33"/>
        <v/>
      </c>
      <c r="C751" s="79"/>
      <c r="D751" s="80"/>
      <c r="E751" s="79"/>
      <c r="F751" s="81"/>
      <c r="G751" s="77"/>
      <c r="H751" s="174" t="str">
        <f>IF($B751="","",IF(N($I751)&gt;=100,"Completed",IF(COUNTIF('Work report'!$V$2:$V$1500,$B751)=0,"Not started",IF(OR(LEFT(UPPER(TRIM($K751)),8)="BLOCKED:",LEFT(UPPER(TRIM($K751)),8)="WAITING:"),"Blocked",IF(N($I751)&gt;0,"In progress","Not started")))))</f>
        <v/>
      </c>
      <c r="I751" s="175" t="str">
        <f t="array" ref="I751">IF($B751="","",IFERROR(LOOKUP(2,1/('Work report'!$V$2:$V$1500=$B751),'Work report'!$J$2:$J$1500)*100,0))</f>
        <v/>
      </c>
      <c r="J751" s="176" t="str">
        <f t="array" ref="J751">IF($B751="","",IFERROR(LOOKUP(2,1/('Work report'!$V$2:$V$1500=$B751),'Work report'!$A$2:$A$1500),""))</f>
        <v/>
      </c>
      <c r="K751" s="177" t="str">
        <f t="array" ref="K751">IF($B751="","",IFERROR(LOOKUP(2,1/('Work report'!$V$2:$V$1500=$B751),'Work report'!$P$2:$P$1500),""))</f>
        <v/>
      </c>
      <c r="L751" s="178" t="str">
        <f>IF($B751="","",SUMIFS('Work report'!$G$2:$G$1500,'Work report'!$V$2:$V$1500,$B751))</f>
        <v/>
      </c>
      <c r="M751" s="176" t="str">
        <f t="shared" si="34"/>
        <v/>
      </c>
      <c r="N751" s="174" t="str">
        <f t="shared" ca="1" si="35"/>
        <v/>
      </c>
      <c r="O751" s="78">
        <v>750</v>
      </c>
      <c r="P751" s="78" t="str">
        <f>IF(AND($B751&lt;&gt;"",$H751&lt;&gt;"Completed",$H751&lt;&gt;"Cancelled"),COUNTIFS($B$2:$B751,"&lt;&gt;",$H$2:$H751,"&lt;&gt;Completed",$H$2:$H751,"&lt;&gt;Cancelled"),"")</f>
        <v/>
      </c>
      <c r="Q751" s="78" t="str">
        <f>IFERROR(INDEX($B$2:$B$1500,MATCH(ROWS($Q$2:Q751),$P$2:$P$1500,0)),"")</f>
        <v/>
      </c>
    </row>
    <row r="752" spans="1:17" ht="15" customHeight="1" x14ac:dyDescent="0.25">
      <c r="A752" s="77"/>
      <c r="B752" s="174" t="str">
        <f t="shared" si="33"/>
        <v/>
      </c>
      <c r="C752" s="79"/>
      <c r="D752" s="80"/>
      <c r="E752" s="79"/>
      <c r="F752" s="81"/>
      <c r="G752" s="77"/>
      <c r="H752" s="174" t="str">
        <f>IF($B752="","",IF(N($I752)&gt;=100,"Completed",IF(COUNTIF('Work report'!$V$2:$V$1500,$B752)=0,"Not started",IF(OR(LEFT(UPPER(TRIM($K752)),8)="BLOCKED:",LEFT(UPPER(TRIM($K752)),8)="WAITING:"),"Blocked",IF(N($I752)&gt;0,"In progress","Not started")))))</f>
        <v/>
      </c>
      <c r="I752" s="175" t="str">
        <f t="array" ref="I752">IF($B752="","",IFERROR(LOOKUP(2,1/('Work report'!$V$2:$V$1500=$B752),'Work report'!$J$2:$J$1500)*100,0))</f>
        <v/>
      </c>
      <c r="J752" s="176" t="str">
        <f t="array" ref="J752">IF($B752="","",IFERROR(LOOKUP(2,1/('Work report'!$V$2:$V$1500=$B752),'Work report'!$A$2:$A$1500),""))</f>
        <v/>
      </c>
      <c r="K752" s="177" t="str">
        <f t="array" ref="K752">IF($B752="","",IFERROR(LOOKUP(2,1/('Work report'!$V$2:$V$1500=$B752),'Work report'!$P$2:$P$1500),""))</f>
        <v/>
      </c>
      <c r="L752" s="178" t="str">
        <f>IF($B752="","",SUMIFS('Work report'!$G$2:$G$1500,'Work report'!$V$2:$V$1500,$B752))</f>
        <v/>
      </c>
      <c r="M752" s="176" t="str">
        <f t="shared" si="34"/>
        <v/>
      </c>
      <c r="N752" s="174" t="str">
        <f t="shared" ca="1" si="35"/>
        <v/>
      </c>
      <c r="O752" s="78">
        <v>751</v>
      </c>
      <c r="P752" s="78" t="str">
        <f>IF(AND($B752&lt;&gt;"",$H752&lt;&gt;"Completed",$H752&lt;&gt;"Cancelled"),COUNTIFS($B$2:$B752,"&lt;&gt;",$H$2:$H752,"&lt;&gt;Completed",$H$2:$H752,"&lt;&gt;Cancelled"),"")</f>
        <v/>
      </c>
      <c r="Q752" s="78" t="str">
        <f>IFERROR(INDEX($B$2:$B$1500,MATCH(ROWS($Q$2:Q752),$P$2:$P$1500,0)),"")</f>
        <v/>
      </c>
    </row>
    <row r="753" spans="1:17" ht="15" customHeight="1" x14ac:dyDescent="0.25">
      <c r="A753" s="77"/>
      <c r="B753" s="174" t="str">
        <f t="shared" si="33"/>
        <v/>
      </c>
      <c r="C753" s="79"/>
      <c r="D753" s="80"/>
      <c r="E753" s="79"/>
      <c r="F753" s="81"/>
      <c r="G753" s="77"/>
      <c r="H753" s="174" t="str">
        <f>IF($B753="","",IF(N($I753)&gt;=100,"Completed",IF(COUNTIF('Work report'!$V$2:$V$1500,$B753)=0,"Not started",IF(OR(LEFT(UPPER(TRIM($K753)),8)="BLOCKED:",LEFT(UPPER(TRIM($K753)),8)="WAITING:"),"Blocked",IF(N($I753)&gt;0,"In progress","Not started")))))</f>
        <v/>
      </c>
      <c r="I753" s="175" t="str">
        <f t="array" ref="I753">IF($B753="","",IFERROR(LOOKUP(2,1/('Work report'!$V$2:$V$1500=$B753),'Work report'!$J$2:$J$1500)*100,0))</f>
        <v/>
      </c>
      <c r="J753" s="176" t="str">
        <f t="array" ref="J753">IF($B753="","",IFERROR(LOOKUP(2,1/('Work report'!$V$2:$V$1500=$B753),'Work report'!$A$2:$A$1500),""))</f>
        <v/>
      </c>
      <c r="K753" s="177" t="str">
        <f t="array" ref="K753">IF($B753="","",IFERROR(LOOKUP(2,1/('Work report'!$V$2:$V$1500=$B753),'Work report'!$P$2:$P$1500),""))</f>
        <v/>
      </c>
      <c r="L753" s="178" t="str">
        <f>IF($B753="","",SUMIFS('Work report'!$G$2:$G$1500,'Work report'!$V$2:$V$1500,$B753))</f>
        <v/>
      </c>
      <c r="M753" s="176" t="str">
        <f t="shared" si="34"/>
        <v/>
      </c>
      <c r="N753" s="174" t="str">
        <f t="shared" ca="1" si="35"/>
        <v/>
      </c>
      <c r="O753" s="78">
        <v>752</v>
      </c>
      <c r="P753" s="78" t="str">
        <f>IF(AND($B753&lt;&gt;"",$H753&lt;&gt;"Completed",$H753&lt;&gt;"Cancelled"),COUNTIFS($B$2:$B753,"&lt;&gt;",$H$2:$H753,"&lt;&gt;Completed",$H$2:$H753,"&lt;&gt;Cancelled"),"")</f>
        <v/>
      </c>
      <c r="Q753" s="78" t="str">
        <f>IFERROR(INDEX($B$2:$B$1500,MATCH(ROWS($Q$2:Q753),$P$2:$P$1500,0)),"")</f>
        <v/>
      </c>
    </row>
    <row r="754" spans="1:17" ht="15" customHeight="1" x14ac:dyDescent="0.25">
      <c r="A754" s="77"/>
      <c r="B754" s="174" t="str">
        <f t="shared" si="33"/>
        <v/>
      </c>
      <c r="C754" s="79"/>
      <c r="D754" s="80"/>
      <c r="E754" s="79"/>
      <c r="F754" s="81"/>
      <c r="G754" s="77"/>
      <c r="H754" s="174" t="str">
        <f>IF($B754="","",IF(N($I754)&gt;=100,"Completed",IF(COUNTIF('Work report'!$V$2:$V$1500,$B754)=0,"Not started",IF(OR(LEFT(UPPER(TRIM($K754)),8)="BLOCKED:",LEFT(UPPER(TRIM($K754)),8)="WAITING:"),"Blocked",IF(N($I754)&gt;0,"In progress","Not started")))))</f>
        <v/>
      </c>
      <c r="I754" s="175" t="str">
        <f t="array" ref="I754">IF($B754="","",IFERROR(LOOKUP(2,1/('Work report'!$V$2:$V$1500=$B754),'Work report'!$J$2:$J$1500)*100,0))</f>
        <v/>
      </c>
      <c r="J754" s="176" t="str">
        <f t="array" ref="J754">IF($B754="","",IFERROR(LOOKUP(2,1/('Work report'!$V$2:$V$1500=$B754),'Work report'!$A$2:$A$1500),""))</f>
        <v/>
      </c>
      <c r="K754" s="177" t="str">
        <f t="array" ref="K754">IF($B754="","",IFERROR(LOOKUP(2,1/('Work report'!$V$2:$V$1500=$B754),'Work report'!$P$2:$P$1500),""))</f>
        <v/>
      </c>
      <c r="L754" s="178" t="str">
        <f>IF($B754="","",SUMIFS('Work report'!$G$2:$G$1500,'Work report'!$V$2:$V$1500,$B754))</f>
        <v/>
      </c>
      <c r="M754" s="176" t="str">
        <f t="shared" si="34"/>
        <v/>
      </c>
      <c r="N754" s="174" t="str">
        <f t="shared" ca="1" si="35"/>
        <v/>
      </c>
      <c r="O754" s="78">
        <v>753</v>
      </c>
      <c r="P754" s="78" t="str">
        <f>IF(AND($B754&lt;&gt;"",$H754&lt;&gt;"Completed",$H754&lt;&gt;"Cancelled"),COUNTIFS($B$2:$B754,"&lt;&gt;",$H$2:$H754,"&lt;&gt;Completed",$H$2:$H754,"&lt;&gt;Cancelled"),"")</f>
        <v/>
      </c>
      <c r="Q754" s="78" t="str">
        <f>IFERROR(INDEX($B$2:$B$1500,MATCH(ROWS($Q$2:Q754),$P$2:$P$1500,0)),"")</f>
        <v/>
      </c>
    </row>
    <row r="755" spans="1:17" ht="15" customHeight="1" x14ac:dyDescent="0.25">
      <c r="A755" s="77"/>
      <c r="B755" s="174" t="str">
        <f t="shared" si="33"/>
        <v/>
      </c>
      <c r="C755" s="79"/>
      <c r="D755" s="80"/>
      <c r="E755" s="79"/>
      <c r="F755" s="81"/>
      <c r="G755" s="77"/>
      <c r="H755" s="174" t="str">
        <f>IF($B755="","",IF(N($I755)&gt;=100,"Completed",IF(COUNTIF('Work report'!$V$2:$V$1500,$B755)=0,"Not started",IF(OR(LEFT(UPPER(TRIM($K755)),8)="BLOCKED:",LEFT(UPPER(TRIM($K755)),8)="WAITING:"),"Blocked",IF(N($I755)&gt;0,"In progress","Not started")))))</f>
        <v/>
      </c>
      <c r="I755" s="175" t="str">
        <f t="array" ref="I755">IF($B755="","",IFERROR(LOOKUP(2,1/('Work report'!$V$2:$V$1500=$B755),'Work report'!$J$2:$J$1500)*100,0))</f>
        <v/>
      </c>
      <c r="J755" s="176" t="str">
        <f t="array" ref="J755">IF($B755="","",IFERROR(LOOKUP(2,1/('Work report'!$V$2:$V$1500=$B755),'Work report'!$A$2:$A$1500),""))</f>
        <v/>
      </c>
      <c r="K755" s="177" t="str">
        <f t="array" ref="K755">IF($B755="","",IFERROR(LOOKUP(2,1/('Work report'!$V$2:$V$1500=$B755),'Work report'!$P$2:$P$1500),""))</f>
        <v/>
      </c>
      <c r="L755" s="178" t="str">
        <f>IF($B755="","",SUMIFS('Work report'!$G$2:$G$1500,'Work report'!$V$2:$V$1500,$B755))</f>
        <v/>
      </c>
      <c r="M755" s="176" t="str">
        <f t="shared" si="34"/>
        <v/>
      </c>
      <c r="N755" s="174" t="str">
        <f t="shared" ca="1" si="35"/>
        <v/>
      </c>
      <c r="O755" s="78">
        <v>754</v>
      </c>
      <c r="P755" s="78" t="str">
        <f>IF(AND($B755&lt;&gt;"",$H755&lt;&gt;"Completed",$H755&lt;&gt;"Cancelled"),COUNTIFS($B$2:$B755,"&lt;&gt;",$H$2:$H755,"&lt;&gt;Completed",$H$2:$H755,"&lt;&gt;Cancelled"),"")</f>
        <v/>
      </c>
      <c r="Q755" s="78" t="str">
        <f>IFERROR(INDEX($B$2:$B$1500,MATCH(ROWS($Q$2:Q755),$P$2:$P$1500,0)),"")</f>
        <v/>
      </c>
    </row>
    <row r="756" spans="1:17" ht="15" customHeight="1" x14ac:dyDescent="0.25">
      <c r="A756" s="77"/>
      <c r="B756" s="174" t="str">
        <f t="shared" si="33"/>
        <v/>
      </c>
      <c r="C756" s="79"/>
      <c r="D756" s="80"/>
      <c r="E756" s="79"/>
      <c r="F756" s="81"/>
      <c r="G756" s="77"/>
      <c r="H756" s="174" t="str">
        <f>IF($B756="","",IF(N($I756)&gt;=100,"Completed",IF(COUNTIF('Work report'!$V$2:$V$1500,$B756)=0,"Not started",IF(OR(LEFT(UPPER(TRIM($K756)),8)="BLOCKED:",LEFT(UPPER(TRIM($K756)),8)="WAITING:"),"Blocked",IF(N($I756)&gt;0,"In progress","Not started")))))</f>
        <v/>
      </c>
      <c r="I756" s="175" t="str">
        <f t="array" ref="I756">IF($B756="","",IFERROR(LOOKUP(2,1/('Work report'!$V$2:$V$1500=$B756),'Work report'!$J$2:$J$1500)*100,0))</f>
        <v/>
      </c>
      <c r="J756" s="176" t="str">
        <f t="array" ref="J756">IF($B756="","",IFERROR(LOOKUP(2,1/('Work report'!$V$2:$V$1500=$B756),'Work report'!$A$2:$A$1500),""))</f>
        <v/>
      </c>
      <c r="K756" s="177" t="str">
        <f t="array" ref="K756">IF($B756="","",IFERROR(LOOKUP(2,1/('Work report'!$V$2:$V$1500=$B756),'Work report'!$P$2:$P$1500),""))</f>
        <v/>
      </c>
      <c r="L756" s="178" t="str">
        <f>IF($B756="","",SUMIFS('Work report'!$G$2:$G$1500,'Work report'!$V$2:$V$1500,$B756))</f>
        <v/>
      </c>
      <c r="M756" s="176" t="str">
        <f t="shared" si="34"/>
        <v/>
      </c>
      <c r="N756" s="174" t="str">
        <f t="shared" ca="1" si="35"/>
        <v/>
      </c>
      <c r="O756" s="78">
        <v>755</v>
      </c>
      <c r="P756" s="78" t="str">
        <f>IF(AND($B756&lt;&gt;"",$H756&lt;&gt;"Completed",$H756&lt;&gt;"Cancelled"),COUNTIFS($B$2:$B756,"&lt;&gt;",$H$2:$H756,"&lt;&gt;Completed",$H$2:$H756,"&lt;&gt;Cancelled"),"")</f>
        <v/>
      </c>
      <c r="Q756" s="78" t="str">
        <f>IFERROR(INDEX($B$2:$B$1500,MATCH(ROWS($Q$2:Q756),$P$2:$P$1500,0)),"")</f>
        <v/>
      </c>
    </row>
    <row r="757" spans="1:17" ht="15" customHeight="1" x14ac:dyDescent="0.25">
      <c r="A757" s="77"/>
      <c r="B757" s="174" t="str">
        <f t="shared" si="33"/>
        <v/>
      </c>
      <c r="C757" s="79"/>
      <c r="D757" s="80"/>
      <c r="E757" s="79"/>
      <c r="F757" s="81"/>
      <c r="G757" s="77"/>
      <c r="H757" s="174" t="str">
        <f>IF($B757="","",IF(N($I757)&gt;=100,"Completed",IF(COUNTIF('Work report'!$V$2:$V$1500,$B757)=0,"Not started",IF(OR(LEFT(UPPER(TRIM($K757)),8)="BLOCKED:",LEFT(UPPER(TRIM($K757)),8)="WAITING:"),"Blocked",IF(N($I757)&gt;0,"In progress","Not started")))))</f>
        <v/>
      </c>
      <c r="I757" s="175" t="str">
        <f t="array" ref="I757">IF($B757="","",IFERROR(LOOKUP(2,1/('Work report'!$V$2:$V$1500=$B757),'Work report'!$J$2:$J$1500)*100,0))</f>
        <v/>
      </c>
      <c r="J757" s="176" t="str">
        <f t="array" ref="J757">IF($B757="","",IFERROR(LOOKUP(2,1/('Work report'!$V$2:$V$1500=$B757),'Work report'!$A$2:$A$1500),""))</f>
        <v/>
      </c>
      <c r="K757" s="177" t="str">
        <f t="array" ref="K757">IF($B757="","",IFERROR(LOOKUP(2,1/('Work report'!$V$2:$V$1500=$B757),'Work report'!$P$2:$P$1500),""))</f>
        <v/>
      </c>
      <c r="L757" s="178" t="str">
        <f>IF($B757="","",SUMIFS('Work report'!$G$2:$G$1500,'Work report'!$V$2:$V$1500,$B757))</f>
        <v/>
      </c>
      <c r="M757" s="176" t="str">
        <f t="shared" si="34"/>
        <v/>
      </c>
      <c r="N757" s="174" t="str">
        <f t="shared" ca="1" si="35"/>
        <v/>
      </c>
      <c r="O757" s="78">
        <v>756</v>
      </c>
      <c r="P757" s="78" t="str">
        <f>IF(AND($B757&lt;&gt;"",$H757&lt;&gt;"Completed",$H757&lt;&gt;"Cancelled"),COUNTIFS($B$2:$B757,"&lt;&gt;",$H$2:$H757,"&lt;&gt;Completed",$H$2:$H757,"&lt;&gt;Cancelled"),"")</f>
        <v/>
      </c>
      <c r="Q757" s="78" t="str">
        <f>IFERROR(INDEX($B$2:$B$1500,MATCH(ROWS($Q$2:Q757),$P$2:$P$1500,0)),"")</f>
        <v/>
      </c>
    </row>
    <row r="758" spans="1:17" ht="15" customHeight="1" x14ac:dyDescent="0.25">
      <c r="A758" s="77"/>
      <c r="B758" s="174" t="str">
        <f t="shared" si="33"/>
        <v/>
      </c>
      <c r="C758" s="79"/>
      <c r="D758" s="80"/>
      <c r="E758" s="79"/>
      <c r="F758" s="81"/>
      <c r="G758" s="77"/>
      <c r="H758" s="174" t="str">
        <f>IF($B758="","",IF(N($I758)&gt;=100,"Completed",IF(COUNTIF('Work report'!$V$2:$V$1500,$B758)=0,"Not started",IF(OR(LEFT(UPPER(TRIM($K758)),8)="BLOCKED:",LEFT(UPPER(TRIM($K758)),8)="WAITING:"),"Blocked",IF(N($I758)&gt;0,"In progress","Not started")))))</f>
        <v/>
      </c>
      <c r="I758" s="175" t="str">
        <f t="array" ref="I758">IF($B758="","",IFERROR(LOOKUP(2,1/('Work report'!$V$2:$V$1500=$B758),'Work report'!$J$2:$J$1500)*100,0))</f>
        <v/>
      </c>
      <c r="J758" s="176" t="str">
        <f t="array" ref="J758">IF($B758="","",IFERROR(LOOKUP(2,1/('Work report'!$V$2:$V$1500=$B758),'Work report'!$A$2:$A$1500),""))</f>
        <v/>
      </c>
      <c r="K758" s="177" t="str">
        <f t="array" ref="K758">IF($B758="","",IFERROR(LOOKUP(2,1/('Work report'!$V$2:$V$1500=$B758),'Work report'!$P$2:$P$1500),""))</f>
        <v/>
      </c>
      <c r="L758" s="178" t="str">
        <f>IF($B758="","",SUMIFS('Work report'!$G$2:$G$1500,'Work report'!$V$2:$V$1500,$B758))</f>
        <v/>
      </c>
      <c r="M758" s="176" t="str">
        <f t="shared" si="34"/>
        <v/>
      </c>
      <c r="N758" s="174" t="str">
        <f t="shared" ca="1" si="35"/>
        <v/>
      </c>
      <c r="O758" s="78">
        <v>757</v>
      </c>
      <c r="P758" s="78" t="str">
        <f>IF(AND($B758&lt;&gt;"",$H758&lt;&gt;"Completed",$H758&lt;&gt;"Cancelled"),COUNTIFS($B$2:$B758,"&lt;&gt;",$H$2:$H758,"&lt;&gt;Completed",$H$2:$H758,"&lt;&gt;Cancelled"),"")</f>
        <v/>
      </c>
      <c r="Q758" s="78" t="str">
        <f>IFERROR(INDEX($B$2:$B$1500,MATCH(ROWS($Q$2:Q758),$P$2:$P$1500,0)),"")</f>
        <v/>
      </c>
    </row>
    <row r="759" spans="1:17" ht="15" customHeight="1" x14ac:dyDescent="0.25">
      <c r="A759" s="77"/>
      <c r="B759" s="174" t="str">
        <f t="shared" si="33"/>
        <v/>
      </c>
      <c r="C759" s="79"/>
      <c r="D759" s="80"/>
      <c r="E759" s="79"/>
      <c r="F759" s="81"/>
      <c r="G759" s="77"/>
      <c r="H759" s="174" t="str">
        <f>IF($B759="","",IF(N($I759)&gt;=100,"Completed",IF(COUNTIF('Work report'!$V$2:$V$1500,$B759)=0,"Not started",IF(OR(LEFT(UPPER(TRIM($K759)),8)="BLOCKED:",LEFT(UPPER(TRIM($K759)),8)="WAITING:"),"Blocked",IF(N($I759)&gt;0,"In progress","Not started")))))</f>
        <v/>
      </c>
      <c r="I759" s="175" t="str">
        <f t="array" ref="I759">IF($B759="","",IFERROR(LOOKUP(2,1/('Work report'!$V$2:$V$1500=$B759),'Work report'!$J$2:$J$1500)*100,0))</f>
        <v/>
      </c>
      <c r="J759" s="176" t="str">
        <f t="array" ref="J759">IF($B759="","",IFERROR(LOOKUP(2,1/('Work report'!$V$2:$V$1500=$B759),'Work report'!$A$2:$A$1500),""))</f>
        <v/>
      </c>
      <c r="K759" s="177" t="str">
        <f t="array" ref="K759">IF($B759="","",IFERROR(LOOKUP(2,1/('Work report'!$V$2:$V$1500=$B759),'Work report'!$P$2:$P$1500),""))</f>
        <v/>
      </c>
      <c r="L759" s="178" t="str">
        <f>IF($B759="","",SUMIFS('Work report'!$G$2:$G$1500,'Work report'!$V$2:$V$1500,$B759))</f>
        <v/>
      </c>
      <c r="M759" s="176" t="str">
        <f t="shared" si="34"/>
        <v/>
      </c>
      <c r="N759" s="174" t="str">
        <f t="shared" ca="1" si="35"/>
        <v/>
      </c>
      <c r="O759" s="78">
        <v>758</v>
      </c>
      <c r="P759" s="78" t="str">
        <f>IF(AND($B759&lt;&gt;"",$H759&lt;&gt;"Completed",$H759&lt;&gt;"Cancelled"),COUNTIFS($B$2:$B759,"&lt;&gt;",$H$2:$H759,"&lt;&gt;Completed",$H$2:$H759,"&lt;&gt;Cancelled"),"")</f>
        <v/>
      </c>
      <c r="Q759" s="78" t="str">
        <f>IFERROR(INDEX($B$2:$B$1500,MATCH(ROWS($Q$2:Q759),$P$2:$P$1500,0)),"")</f>
        <v/>
      </c>
    </row>
    <row r="760" spans="1:17" ht="15" customHeight="1" x14ac:dyDescent="0.25">
      <c r="A760" s="77"/>
      <c r="B760" s="174" t="str">
        <f t="shared" si="33"/>
        <v/>
      </c>
      <c r="C760" s="79"/>
      <c r="D760" s="80"/>
      <c r="E760" s="79"/>
      <c r="F760" s="81"/>
      <c r="G760" s="77"/>
      <c r="H760" s="174" t="str">
        <f>IF($B760="","",IF(N($I760)&gt;=100,"Completed",IF(COUNTIF('Work report'!$V$2:$V$1500,$B760)=0,"Not started",IF(OR(LEFT(UPPER(TRIM($K760)),8)="BLOCKED:",LEFT(UPPER(TRIM($K760)),8)="WAITING:"),"Blocked",IF(N($I760)&gt;0,"In progress","Not started")))))</f>
        <v/>
      </c>
      <c r="I760" s="175" t="str">
        <f t="array" ref="I760">IF($B760="","",IFERROR(LOOKUP(2,1/('Work report'!$V$2:$V$1500=$B760),'Work report'!$J$2:$J$1500)*100,0))</f>
        <v/>
      </c>
      <c r="J760" s="176" t="str">
        <f t="array" ref="J760">IF($B760="","",IFERROR(LOOKUP(2,1/('Work report'!$V$2:$V$1500=$B760),'Work report'!$A$2:$A$1500),""))</f>
        <v/>
      </c>
      <c r="K760" s="177" t="str">
        <f t="array" ref="K760">IF($B760="","",IFERROR(LOOKUP(2,1/('Work report'!$V$2:$V$1500=$B760),'Work report'!$P$2:$P$1500),""))</f>
        <v/>
      </c>
      <c r="L760" s="178" t="str">
        <f>IF($B760="","",SUMIFS('Work report'!$G$2:$G$1500,'Work report'!$V$2:$V$1500,$B760))</f>
        <v/>
      </c>
      <c r="M760" s="176" t="str">
        <f t="shared" si="34"/>
        <v/>
      </c>
      <c r="N760" s="174" t="str">
        <f t="shared" ca="1" si="35"/>
        <v/>
      </c>
      <c r="O760" s="78">
        <v>759</v>
      </c>
      <c r="P760" s="78" t="str">
        <f>IF(AND($B760&lt;&gt;"",$H760&lt;&gt;"Completed",$H760&lt;&gt;"Cancelled"),COUNTIFS($B$2:$B760,"&lt;&gt;",$H$2:$H760,"&lt;&gt;Completed",$H$2:$H760,"&lt;&gt;Cancelled"),"")</f>
        <v/>
      </c>
      <c r="Q760" s="78" t="str">
        <f>IFERROR(INDEX($B$2:$B$1500,MATCH(ROWS($Q$2:Q760),$P$2:$P$1500,0)),"")</f>
        <v/>
      </c>
    </row>
    <row r="761" spans="1:17" ht="15" customHeight="1" x14ac:dyDescent="0.25">
      <c r="A761" s="77"/>
      <c r="B761" s="174" t="str">
        <f t="shared" si="33"/>
        <v/>
      </c>
      <c r="C761" s="79"/>
      <c r="D761" s="80"/>
      <c r="E761" s="79"/>
      <c r="F761" s="81"/>
      <c r="G761" s="77"/>
      <c r="H761" s="174" t="str">
        <f>IF($B761="","",IF(N($I761)&gt;=100,"Completed",IF(COUNTIF('Work report'!$V$2:$V$1500,$B761)=0,"Not started",IF(OR(LEFT(UPPER(TRIM($K761)),8)="BLOCKED:",LEFT(UPPER(TRIM($K761)),8)="WAITING:"),"Blocked",IF(N($I761)&gt;0,"In progress","Not started")))))</f>
        <v/>
      </c>
      <c r="I761" s="175" t="str">
        <f t="array" ref="I761">IF($B761="","",IFERROR(LOOKUP(2,1/('Work report'!$V$2:$V$1500=$B761),'Work report'!$J$2:$J$1500)*100,0))</f>
        <v/>
      </c>
      <c r="J761" s="176" t="str">
        <f t="array" ref="J761">IF($B761="","",IFERROR(LOOKUP(2,1/('Work report'!$V$2:$V$1500=$B761),'Work report'!$A$2:$A$1500),""))</f>
        <v/>
      </c>
      <c r="K761" s="177" t="str">
        <f t="array" ref="K761">IF($B761="","",IFERROR(LOOKUP(2,1/('Work report'!$V$2:$V$1500=$B761),'Work report'!$P$2:$P$1500),""))</f>
        <v/>
      </c>
      <c r="L761" s="178" t="str">
        <f>IF($B761="","",SUMIFS('Work report'!$G$2:$G$1500,'Work report'!$V$2:$V$1500,$B761))</f>
        <v/>
      </c>
      <c r="M761" s="176" t="str">
        <f t="shared" si="34"/>
        <v/>
      </c>
      <c r="N761" s="174" t="str">
        <f t="shared" ca="1" si="35"/>
        <v/>
      </c>
      <c r="O761" s="78">
        <v>760</v>
      </c>
      <c r="P761" s="78" t="str">
        <f>IF(AND($B761&lt;&gt;"",$H761&lt;&gt;"Completed",$H761&lt;&gt;"Cancelled"),COUNTIFS($B$2:$B761,"&lt;&gt;",$H$2:$H761,"&lt;&gt;Completed",$H$2:$H761,"&lt;&gt;Cancelled"),"")</f>
        <v/>
      </c>
      <c r="Q761" s="78" t="str">
        <f>IFERROR(INDEX($B$2:$B$1500,MATCH(ROWS($Q$2:Q761),$P$2:$P$1500,0)),"")</f>
        <v/>
      </c>
    </row>
    <row r="762" spans="1:17" ht="15" customHeight="1" x14ac:dyDescent="0.25">
      <c r="A762" s="77"/>
      <c r="B762" s="174" t="str">
        <f t="shared" si="33"/>
        <v/>
      </c>
      <c r="C762" s="79"/>
      <c r="D762" s="80"/>
      <c r="E762" s="79"/>
      <c r="F762" s="81"/>
      <c r="G762" s="77"/>
      <c r="H762" s="174" t="str">
        <f>IF($B762="","",IF(N($I762)&gt;=100,"Completed",IF(COUNTIF('Work report'!$V$2:$V$1500,$B762)=0,"Not started",IF(OR(LEFT(UPPER(TRIM($K762)),8)="BLOCKED:",LEFT(UPPER(TRIM($K762)),8)="WAITING:"),"Blocked",IF(N($I762)&gt;0,"In progress","Not started")))))</f>
        <v/>
      </c>
      <c r="I762" s="175" t="str">
        <f t="array" ref="I762">IF($B762="","",IFERROR(LOOKUP(2,1/('Work report'!$V$2:$V$1500=$B762),'Work report'!$J$2:$J$1500)*100,0))</f>
        <v/>
      </c>
      <c r="J762" s="176" t="str">
        <f t="array" ref="J762">IF($B762="","",IFERROR(LOOKUP(2,1/('Work report'!$V$2:$V$1500=$B762),'Work report'!$A$2:$A$1500),""))</f>
        <v/>
      </c>
      <c r="K762" s="177" t="str">
        <f t="array" ref="K762">IF($B762="","",IFERROR(LOOKUP(2,1/('Work report'!$V$2:$V$1500=$B762),'Work report'!$P$2:$P$1500),""))</f>
        <v/>
      </c>
      <c r="L762" s="178" t="str">
        <f>IF($B762="","",SUMIFS('Work report'!$G$2:$G$1500,'Work report'!$V$2:$V$1500,$B762))</f>
        <v/>
      </c>
      <c r="M762" s="176" t="str">
        <f t="shared" si="34"/>
        <v/>
      </c>
      <c r="N762" s="174" t="str">
        <f t="shared" ca="1" si="35"/>
        <v/>
      </c>
      <c r="O762" s="78">
        <v>761</v>
      </c>
      <c r="P762" s="78" t="str">
        <f>IF(AND($B762&lt;&gt;"",$H762&lt;&gt;"Completed",$H762&lt;&gt;"Cancelled"),COUNTIFS($B$2:$B762,"&lt;&gt;",$H$2:$H762,"&lt;&gt;Completed",$H$2:$H762,"&lt;&gt;Cancelled"),"")</f>
        <v/>
      </c>
      <c r="Q762" s="78" t="str">
        <f>IFERROR(INDEX($B$2:$B$1500,MATCH(ROWS($Q$2:Q762),$P$2:$P$1500,0)),"")</f>
        <v/>
      </c>
    </row>
    <row r="763" spans="1:17" ht="15" customHeight="1" x14ac:dyDescent="0.25">
      <c r="A763" s="77"/>
      <c r="B763" s="174" t="str">
        <f t="shared" si="33"/>
        <v/>
      </c>
      <c r="C763" s="79"/>
      <c r="D763" s="80"/>
      <c r="E763" s="79"/>
      <c r="F763" s="81"/>
      <c r="G763" s="77"/>
      <c r="H763" s="174" t="str">
        <f>IF($B763="","",IF(N($I763)&gt;=100,"Completed",IF(COUNTIF('Work report'!$V$2:$V$1500,$B763)=0,"Not started",IF(OR(LEFT(UPPER(TRIM($K763)),8)="BLOCKED:",LEFT(UPPER(TRIM($K763)),8)="WAITING:"),"Blocked",IF(N($I763)&gt;0,"In progress","Not started")))))</f>
        <v/>
      </c>
      <c r="I763" s="175" t="str">
        <f t="array" ref="I763">IF($B763="","",IFERROR(LOOKUP(2,1/('Work report'!$V$2:$V$1500=$B763),'Work report'!$J$2:$J$1500)*100,0))</f>
        <v/>
      </c>
      <c r="J763" s="176" t="str">
        <f t="array" ref="J763">IF($B763="","",IFERROR(LOOKUP(2,1/('Work report'!$V$2:$V$1500=$B763),'Work report'!$A$2:$A$1500),""))</f>
        <v/>
      </c>
      <c r="K763" s="177" t="str">
        <f t="array" ref="K763">IF($B763="","",IFERROR(LOOKUP(2,1/('Work report'!$V$2:$V$1500=$B763),'Work report'!$P$2:$P$1500),""))</f>
        <v/>
      </c>
      <c r="L763" s="178" t="str">
        <f>IF($B763="","",SUMIFS('Work report'!$G$2:$G$1500,'Work report'!$V$2:$V$1500,$B763))</f>
        <v/>
      </c>
      <c r="M763" s="176" t="str">
        <f t="shared" si="34"/>
        <v/>
      </c>
      <c r="N763" s="174" t="str">
        <f t="shared" ca="1" si="35"/>
        <v/>
      </c>
      <c r="O763" s="78">
        <v>762</v>
      </c>
      <c r="P763" s="78" t="str">
        <f>IF(AND($B763&lt;&gt;"",$H763&lt;&gt;"Completed",$H763&lt;&gt;"Cancelled"),COUNTIFS($B$2:$B763,"&lt;&gt;",$H$2:$H763,"&lt;&gt;Completed",$H$2:$H763,"&lt;&gt;Cancelled"),"")</f>
        <v/>
      </c>
      <c r="Q763" s="78" t="str">
        <f>IFERROR(INDEX($B$2:$B$1500,MATCH(ROWS($Q$2:Q763),$P$2:$P$1500,0)),"")</f>
        <v/>
      </c>
    </row>
    <row r="764" spans="1:17" ht="15" customHeight="1" x14ac:dyDescent="0.25">
      <c r="A764" s="77"/>
      <c r="B764" s="174" t="str">
        <f t="shared" si="33"/>
        <v/>
      </c>
      <c r="C764" s="79"/>
      <c r="D764" s="80"/>
      <c r="E764" s="79"/>
      <c r="F764" s="81"/>
      <c r="G764" s="77"/>
      <c r="H764" s="174" t="str">
        <f>IF($B764="","",IF(N($I764)&gt;=100,"Completed",IF(COUNTIF('Work report'!$V$2:$V$1500,$B764)=0,"Not started",IF(OR(LEFT(UPPER(TRIM($K764)),8)="BLOCKED:",LEFT(UPPER(TRIM($K764)),8)="WAITING:"),"Blocked",IF(N($I764)&gt;0,"In progress","Not started")))))</f>
        <v/>
      </c>
      <c r="I764" s="175" t="str">
        <f t="array" ref="I764">IF($B764="","",IFERROR(LOOKUP(2,1/('Work report'!$V$2:$V$1500=$B764),'Work report'!$J$2:$J$1500)*100,0))</f>
        <v/>
      </c>
      <c r="J764" s="176" t="str">
        <f t="array" ref="J764">IF($B764="","",IFERROR(LOOKUP(2,1/('Work report'!$V$2:$V$1500=$B764),'Work report'!$A$2:$A$1500),""))</f>
        <v/>
      </c>
      <c r="K764" s="177" t="str">
        <f t="array" ref="K764">IF($B764="","",IFERROR(LOOKUP(2,1/('Work report'!$V$2:$V$1500=$B764),'Work report'!$P$2:$P$1500),""))</f>
        <v/>
      </c>
      <c r="L764" s="178" t="str">
        <f>IF($B764="","",SUMIFS('Work report'!$G$2:$G$1500,'Work report'!$V$2:$V$1500,$B764))</f>
        <v/>
      </c>
      <c r="M764" s="176" t="str">
        <f t="shared" si="34"/>
        <v/>
      </c>
      <c r="N764" s="174" t="str">
        <f t="shared" ca="1" si="35"/>
        <v/>
      </c>
      <c r="O764" s="78">
        <v>763</v>
      </c>
      <c r="P764" s="78" t="str">
        <f>IF(AND($B764&lt;&gt;"",$H764&lt;&gt;"Completed",$H764&lt;&gt;"Cancelled"),COUNTIFS($B$2:$B764,"&lt;&gt;",$H$2:$H764,"&lt;&gt;Completed",$H$2:$H764,"&lt;&gt;Cancelled"),"")</f>
        <v/>
      </c>
      <c r="Q764" s="78" t="str">
        <f>IFERROR(INDEX($B$2:$B$1500,MATCH(ROWS($Q$2:Q764),$P$2:$P$1500,0)),"")</f>
        <v/>
      </c>
    </row>
    <row r="765" spans="1:17" ht="15" customHeight="1" x14ac:dyDescent="0.25">
      <c r="A765" s="77"/>
      <c r="B765" s="174" t="str">
        <f t="shared" si="33"/>
        <v/>
      </c>
      <c r="C765" s="79"/>
      <c r="D765" s="80"/>
      <c r="E765" s="79"/>
      <c r="F765" s="81"/>
      <c r="G765" s="77"/>
      <c r="H765" s="174" t="str">
        <f>IF($B765="","",IF(N($I765)&gt;=100,"Completed",IF(COUNTIF('Work report'!$V$2:$V$1500,$B765)=0,"Not started",IF(OR(LEFT(UPPER(TRIM($K765)),8)="BLOCKED:",LEFT(UPPER(TRIM($K765)),8)="WAITING:"),"Blocked",IF(N($I765)&gt;0,"In progress","Not started")))))</f>
        <v/>
      </c>
      <c r="I765" s="175" t="str">
        <f t="array" ref="I765">IF($B765="","",IFERROR(LOOKUP(2,1/('Work report'!$V$2:$V$1500=$B765),'Work report'!$J$2:$J$1500)*100,0))</f>
        <v/>
      </c>
      <c r="J765" s="176" t="str">
        <f t="array" ref="J765">IF($B765="","",IFERROR(LOOKUP(2,1/('Work report'!$V$2:$V$1500=$B765),'Work report'!$A$2:$A$1500),""))</f>
        <v/>
      </c>
      <c r="K765" s="177" t="str">
        <f t="array" ref="K765">IF($B765="","",IFERROR(LOOKUP(2,1/('Work report'!$V$2:$V$1500=$B765),'Work report'!$P$2:$P$1500),""))</f>
        <v/>
      </c>
      <c r="L765" s="178" t="str">
        <f>IF($B765="","",SUMIFS('Work report'!$G$2:$G$1500,'Work report'!$V$2:$V$1500,$B765))</f>
        <v/>
      </c>
      <c r="M765" s="176" t="str">
        <f t="shared" si="34"/>
        <v/>
      </c>
      <c r="N765" s="174" t="str">
        <f t="shared" ca="1" si="35"/>
        <v/>
      </c>
      <c r="O765" s="78">
        <v>764</v>
      </c>
      <c r="P765" s="78" t="str">
        <f>IF(AND($B765&lt;&gt;"",$H765&lt;&gt;"Completed",$H765&lt;&gt;"Cancelled"),COUNTIFS($B$2:$B765,"&lt;&gt;",$H$2:$H765,"&lt;&gt;Completed",$H$2:$H765,"&lt;&gt;Cancelled"),"")</f>
        <v/>
      </c>
      <c r="Q765" s="78" t="str">
        <f>IFERROR(INDEX($B$2:$B$1500,MATCH(ROWS($Q$2:Q765),$P$2:$P$1500,0)),"")</f>
        <v/>
      </c>
    </row>
    <row r="766" spans="1:17" ht="15" customHeight="1" x14ac:dyDescent="0.25">
      <c r="A766" s="77"/>
      <c r="B766" s="174" t="str">
        <f t="shared" si="33"/>
        <v/>
      </c>
      <c r="C766" s="79"/>
      <c r="D766" s="80"/>
      <c r="E766" s="79"/>
      <c r="F766" s="81"/>
      <c r="G766" s="77"/>
      <c r="H766" s="174" t="str">
        <f>IF($B766="","",IF(N($I766)&gt;=100,"Completed",IF(COUNTIF('Work report'!$V$2:$V$1500,$B766)=0,"Not started",IF(OR(LEFT(UPPER(TRIM($K766)),8)="BLOCKED:",LEFT(UPPER(TRIM($K766)),8)="WAITING:"),"Blocked",IF(N($I766)&gt;0,"In progress","Not started")))))</f>
        <v/>
      </c>
      <c r="I766" s="175" t="str">
        <f t="array" ref="I766">IF($B766="","",IFERROR(LOOKUP(2,1/('Work report'!$V$2:$V$1500=$B766),'Work report'!$J$2:$J$1500)*100,0))</f>
        <v/>
      </c>
      <c r="J766" s="176" t="str">
        <f t="array" ref="J766">IF($B766="","",IFERROR(LOOKUP(2,1/('Work report'!$V$2:$V$1500=$B766),'Work report'!$A$2:$A$1500),""))</f>
        <v/>
      </c>
      <c r="K766" s="177" t="str">
        <f t="array" ref="K766">IF($B766="","",IFERROR(LOOKUP(2,1/('Work report'!$V$2:$V$1500=$B766),'Work report'!$P$2:$P$1500),""))</f>
        <v/>
      </c>
      <c r="L766" s="178" t="str">
        <f>IF($B766="","",SUMIFS('Work report'!$G$2:$G$1500,'Work report'!$V$2:$V$1500,$B766))</f>
        <v/>
      </c>
      <c r="M766" s="176" t="str">
        <f t="shared" si="34"/>
        <v/>
      </c>
      <c r="N766" s="174" t="str">
        <f t="shared" ca="1" si="35"/>
        <v/>
      </c>
      <c r="O766" s="78">
        <v>765</v>
      </c>
      <c r="P766" s="78" t="str">
        <f>IF(AND($B766&lt;&gt;"",$H766&lt;&gt;"Completed",$H766&lt;&gt;"Cancelled"),COUNTIFS($B$2:$B766,"&lt;&gt;",$H$2:$H766,"&lt;&gt;Completed",$H$2:$H766,"&lt;&gt;Cancelled"),"")</f>
        <v/>
      </c>
      <c r="Q766" s="78" t="str">
        <f>IFERROR(INDEX($B$2:$B$1500,MATCH(ROWS($Q$2:Q766),$P$2:$P$1500,0)),"")</f>
        <v/>
      </c>
    </row>
    <row r="767" spans="1:17" ht="15" customHeight="1" x14ac:dyDescent="0.25">
      <c r="A767" s="77"/>
      <c r="B767" s="174" t="str">
        <f t="shared" si="33"/>
        <v/>
      </c>
      <c r="C767" s="79"/>
      <c r="D767" s="80"/>
      <c r="E767" s="79"/>
      <c r="F767" s="81"/>
      <c r="G767" s="77"/>
      <c r="H767" s="174" t="str">
        <f>IF($B767="","",IF(N($I767)&gt;=100,"Completed",IF(COUNTIF('Work report'!$V$2:$V$1500,$B767)=0,"Not started",IF(OR(LEFT(UPPER(TRIM($K767)),8)="BLOCKED:",LEFT(UPPER(TRIM($K767)),8)="WAITING:"),"Blocked",IF(N($I767)&gt;0,"In progress","Not started")))))</f>
        <v/>
      </c>
      <c r="I767" s="175" t="str">
        <f t="array" ref="I767">IF($B767="","",IFERROR(LOOKUP(2,1/('Work report'!$V$2:$V$1500=$B767),'Work report'!$J$2:$J$1500)*100,0))</f>
        <v/>
      </c>
      <c r="J767" s="176" t="str">
        <f t="array" ref="J767">IF($B767="","",IFERROR(LOOKUP(2,1/('Work report'!$V$2:$V$1500=$B767),'Work report'!$A$2:$A$1500),""))</f>
        <v/>
      </c>
      <c r="K767" s="177" t="str">
        <f t="array" ref="K767">IF($B767="","",IFERROR(LOOKUP(2,1/('Work report'!$V$2:$V$1500=$B767),'Work report'!$P$2:$P$1500),""))</f>
        <v/>
      </c>
      <c r="L767" s="178" t="str">
        <f>IF($B767="","",SUMIFS('Work report'!$G$2:$G$1500,'Work report'!$V$2:$V$1500,$B767))</f>
        <v/>
      </c>
      <c r="M767" s="176" t="str">
        <f t="shared" si="34"/>
        <v/>
      </c>
      <c r="N767" s="174" t="str">
        <f t="shared" ca="1" si="35"/>
        <v/>
      </c>
      <c r="O767" s="78">
        <v>766</v>
      </c>
      <c r="P767" s="78" t="str">
        <f>IF(AND($B767&lt;&gt;"",$H767&lt;&gt;"Completed",$H767&lt;&gt;"Cancelled"),COUNTIFS($B$2:$B767,"&lt;&gt;",$H$2:$H767,"&lt;&gt;Completed",$H$2:$H767,"&lt;&gt;Cancelled"),"")</f>
        <v/>
      </c>
      <c r="Q767" s="78" t="str">
        <f>IFERROR(INDEX($B$2:$B$1500,MATCH(ROWS($Q$2:Q767),$P$2:$P$1500,0)),"")</f>
        <v/>
      </c>
    </row>
    <row r="768" spans="1:17" ht="15" customHeight="1" x14ac:dyDescent="0.25">
      <c r="A768" s="77"/>
      <c r="B768" s="174" t="str">
        <f t="shared" si="33"/>
        <v/>
      </c>
      <c r="C768" s="79"/>
      <c r="D768" s="80"/>
      <c r="E768" s="79"/>
      <c r="F768" s="81"/>
      <c r="G768" s="77"/>
      <c r="H768" s="174" t="str">
        <f>IF($B768="","",IF(N($I768)&gt;=100,"Completed",IF(COUNTIF('Work report'!$V$2:$V$1500,$B768)=0,"Not started",IF(OR(LEFT(UPPER(TRIM($K768)),8)="BLOCKED:",LEFT(UPPER(TRIM($K768)),8)="WAITING:"),"Blocked",IF(N($I768)&gt;0,"In progress","Not started")))))</f>
        <v/>
      </c>
      <c r="I768" s="175" t="str">
        <f t="array" ref="I768">IF($B768="","",IFERROR(LOOKUP(2,1/('Work report'!$V$2:$V$1500=$B768),'Work report'!$J$2:$J$1500)*100,0))</f>
        <v/>
      </c>
      <c r="J768" s="176" t="str">
        <f t="array" ref="J768">IF($B768="","",IFERROR(LOOKUP(2,1/('Work report'!$V$2:$V$1500=$B768),'Work report'!$A$2:$A$1500),""))</f>
        <v/>
      </c>
      <c r="K768" s="177" t="str">
        <f t="array" ref="K768">IF($B768="","",IFERROR(LOOKUP(2,1/('Work report'!$V$2:$V$1500=$B768),'Work report'!$P$2:$P$1500),""))</f>
        <v/>
      </c>
      <c r="L768" s="178" t="str">
        <f>IF($B768="","",SUMIFS('Work report'!$G$2:$G$1500,'Work report'!$V$2:$V$1500,$B768))</f>
        <v/>
      </c>
      <c r="M768" s="176" t="str">
        <f t="shared" si="34"/>
        <v/>
      </c>
      <c r="N768" s="174" t="str">
        <f t="shared" ca="1" si="35"/>
        <v/>
      </c>
      <c r="O768" s="78">
        <v>767</v>
      </c>
      <c r="P768" s="78" t="str">
        <f>IF(AND($B768&lt;&gt;"",$H768&lt;&gt;"Completed",$H768&lt;&gt;"Cancelled"),COUNTIFS($B$2:$B768,"&lt;&gt;",$H$2:$H768,"&lt;&gt;Completed",$H$2:$H768,"&lt;&gt;Cancelled"),"")</f>
        <v/>
      </c>
      <c r="Q768" s="78" t="str">
        <f>IFERROR(INDEX($B$2:$B$1500,MATCH(ROWS($Q$2:Q768),$P$2:$P$1500,0)),"")</f>
        <v/>
      </c>
    </row>
    <row r="769" spans="1:17" ht="15" customHeight="1" x14ac:dyDescent="0.25">
      <c r="A769" s="77"/>
      <c r="B769" s="174" t="str">
        <f t="shared" si="33"/>
        <v/>
      </c>
      <c r="C769" s="79"/>
      <c r="D769" s="80"/>
      <c r="E769" s="79"/>
      <c r="F769" s="81"/>
      <c r="G769" s="77"/>
      <c r="H769" s="174" t="str">
        <f>IF($B769="","",IF(N($I769)&gt;=100,"Completed",IF(COUNTIF('Work report'!$V$2:$V$1500,$B769)=0,"Not started",IF(OR(LEFT(UPPER(TRIM($K769)),8)="BLOCKED:",LEFT(UPPER(TRIM($K769)),8)="WAITING:"),"Blocked",IF(N($I769)&gt;0,"In progress","Not started")))))</f>
        <v/>
      </c>
      <c r="I769" s="175" t="str">
        <f t="array" ref="I769">IF($B769="","",IFERROR(LOOKUP(2,1/('Work report'!$V$2:$V$1500=$B769),'Work report'!$J$2:$J$1500)*100,0))</f>
        <v/>
      </c>
      <c r="J769" s="176" t="str">
        <f t="array" ref="J769">IF($B769="","",IFERROR(LOOKUP(2,1/('Work report'!$V$2:$V$1500=$B769),'Work report'!$A$2:$A$1500),""))</f>
        <v/>
      </c>
      <c r="K769" s="177" t="str">
        <f t="array" ref="K769">IF($B769="","",IFERROR(LOOKUP(2,1/('Work report'!$V$2:$V$1500=$B769),'Work report'!$P$2:$P$1500),""))</f>
        <v/>
      </c>
      <c r="L769" s="178" t="str">
        <f>IF($B769="","",SUMIFS('Work report'!$G$2:$G$1500,'Work report'!$V$2:$V$1500,$B769))</f>
        <v/>
      </c>
      <c r="M769" s="176" t="str">
        <f t="shared" si="34"/>
        <v/>
      </c>
      <c r="N769" s="174" t="str">
        <f t="shared" ca="1" si="35"/>
        <v/>
      </c>
      <c r="O769" s="78">
        <v>768</v>
      </c>
      <c r="P769" s="78" t="str">
        <f>IF(AND($B769&lt;&gt;"",$H769&lt;&gt;"Completed",$H769&lt;&gt;"Cancelled"),COUNTIFS($B$2:$B769,"&lt;&gt;",$H$2:$H769,"&lt;&gt;Completed",$H$2:$H769,"&lt;&gt;Cancelled"),"")</f>
        <v/>
      </c>
      <c r="Q769" s="78" t="str">
        <f>IFERROR(INDEX($B$2:$B$1500,MATCH(ROWS($Q$2:Q769),$P$2:$P$1500,0)),"")</f>
        <v/>
      </c>
    </row>
    <row r="770" spans="1:17" ht="15" customHeight="1" x14ac:dyDescent="0.25">
      <c r="A770" s="77"/>
      <c r="B770" s="174" t="str">
        <f t="shared" ref="B770:B833" si="36">IF(OR($A770&lt;&gt;"",$C770&lt;&gt;"",$D770&lt;&gt;"",$E770&lt;&gt;"",$F770&lt;&gt;"",$G770&lt;&gt;""),"WL-"&amp;TEXT($O770,"0000"),"")</f>
        <v/>
      </c>
      <c r="C770" s="79"/>
      <c r="D770" s="80"/>
      <c r="E770" s="79"/>
      <c r="F770" s="81"/>
      <c r="G770" s="77"/>
      <c r="H770" s="174" t="str">
        <f>IF($B770="","",IF(N($I770)&gt;=100,"Completed",IF(COUNTIF('Work report'!$V$2:$V$1500,$B770)=0,"Not started",IF(OR(LEFT(UPPER(TRIM($K770)),8)="BLOCKED:",LEFT(UPPER(TRIM($K770)),8)="WAITING:"),"Blocked",IF(N($I770)&gt;0,"In progress","Not started")))))</f>
        <v/>
      </c>
      <c r="I770" s="175" t="str">
        <f t="array" ref="I770">IF($B770="","",IFERROR(LOOKUP(2,1/('Work report'!$V$2:$V$1500=$B770),'Work report'!$J$2:$J$1500)*100,0))</f>
        <v/>
      </c>
      <c r="J770" s="176" t="str">
        <f t="array" ref="J770">IF($B770="","",IFERROR(LOOKUP(2,1/('Work report'!$V$2:$V$1500=$B770),'Work report'!$A$2:$A$1500),""))</f>
        <v/>
      </c>
      <c r="K770" s="177" t="str">
        <f t="array" ref="K770">IF($B770="","",IFERROR(LOOKUP(2,1/('Work report'!$V$2:$V$1500=$B770),'Work report'!$P$2:$P$1500),""))</f>
        <v/>
      </c>
      <c r="L770" s="178" t="str">
        <f>IF($B770="","",SUMIFS('Work report'!$G$2:$G$1500,'Work report'!$V$2:$V$1500,$B770))</f>
        <v/>
      </c>
      <c r="M770" s="176" t="str">
        <f t="shared" ref="M770:M833" si="37">IF($B770="","",IF($H770="Completed",$J770,""))</f>
        <v/>
      </c>
      <c r="N770" s="174" t="str">
        <f t="shared" ref="N770:N833" ca="1" si="38">IF(AND($C770&lt;&gt;"",$H770&lt;&gt;"Completed",$G770&lt;&gt;"",$G770&lt;TODAY()),"Overdue","")</f>
        <v/>
      </c>
      <c r="O770" s="78">
        <v>769</v>
      </c>
      <c r="P770" s="78" t="str">
        <f>IF(AND($B770&lt;&gt;"",$H770&lt;&gt;"Completed",$H770&lt;&gt;"Cancelled"),COUNTIFS($B$2:$B770,"&lt;&gt;",$H$2:$H770,"&lt;&gt;Completed",$H$2:$H770,"&lt;&gt;Cancelled"),"")</f>
        <v/>
      </c>
      <c r="Q770" s="78" t="str">
        <f>IFERROR(INDEX($B$2:$B$1500,MATCH(ROWS($Q$2:Q770),$P$2:$P$1500,0)),"")</f>
        <v/>
      </c>
    </row>
    <row r="771" spans="1:17" ht="15" customHeight="1" x14ac:dyDescent="0.25">
      <c r="A771" s="77"/>
      <c r="B771" s="174" t="str">
        <f t="shared" si="36"/>
        <v/>
      </c>
      <c r="C771" s="79"/>
      <c r="D771" s="80"/>
      <c r="E771" s="79"/>
      <c r="F771" s="81"/>
      <c r="G771" s="77"/>
      <c r="H771" s="174" t="str">
        <f>IF($B771="","",IF(N($I771)&gt;=100,"Completed",IF(COUNTIF('Work report'!$V$2:$V$1500,$B771)=0,"Not started",IF(OR(LEFT(UPPER(TRIM($K771)),8)="BLOCKED:",LEFT(UPPER(TRIM($K771)),8)="WAITING:"),"Blocked",IF(N($I771)&gt;0,"In progress","Not started")))))</f>
        <v/>
      </c>
      <c r="I771" s="175" t="str">
        <f t="array" ref="I771">IF($B771="","",IFERROR(LOOKUP(2,1/('Work report'!$V$2:$V$1500=$B771),'Work report'!$J$2:$J$1500)*100,0))</f>
        <v/>
      </c>
      <c r="J771" s="176" t="str">
        <f t="array" ref="J771">IF($B771="","",IFERROR(LOOKUP(2,1/('Work report'!$V$2:$V$1500=$B771),'Work report'!$A$2:$A$1500),""))</f>
        <v/>
      </c>
      <c r="K771" s="177" t="str">
        <f t="array" ref="K771">IF($B771="","",IFERROR(LOOKUP(2,1/('Work report'!$V$2:$V$1500=$B771),'Work report'!$P$2:$P$1500),""))</f>
        <v/>
      </c>
      <c r="L771" s="178" t="str">
        <f>IF($B771="","",SUMIFS('Work report'!$G$2:$G$1500,'Work report'!$V$2:$V$1500,$B771))</f>
        <v/>
      </c>
      <c r="M771" s="176" t="str">
        <f t="shared" si="37"/>
        <v/>
      </c>
      <c r="N771" s="174" t="str">
        <f t="shared" ca="1" si="38"/>
        <v/>
      </c>
      <c r="O771" s="78">
        <v>770</v>
      </c>
      <c r="P771" s="78" t="str">
        <f>IF(AND($B771&lt;&gt;"",$H771&lt;&gt;"Completed",$H771&lt;&gt;"Cancelled"),COUNTIFS($B$2:$B771,"&lt;&gt;",$H$2:$H771,"&lt;&gt;Completed",$H$2:$H771,"&lt;&gt;Cancelled"),"")</f>
        <v/>
      </c>
      <c r="Q771" s="78" t="str">
        <f>IFERROR(INDEX($B$2:$B$1500,MATCH(ROWS($Q$2:Q771),$P$2:$P$1500,0)),"")</f>
        <v/>
      </c>
    </row>
    <row r="772" spans="1:17" ht="15" customHeight="1" x14ac:dyDescent="0.25">
      <c r="A772" s="77"/>
      <c r="B772" s="174" t="str">
        <f t="shared" si="36"/>
        <v/>
      </c>
      <c r="C772" s="79"/>
      <c r="D772" s="80"/>
      <c r="E772" s="79"/>
      <c r="F772" s="81"/>
      <c r="G772" s="77"/>
      <c r="H772" s="174" t="str">
        <f>IF($B772="","",IF(N($I772)&gt;=100,"Completed",IF(COUNTIF('Work report'!$V$2:$V$1500,$B772)=0,"Not started",IF(OR(LEFT(UPPER(TRIM($K772)),8)="BLOCKED:",LEFT(UPPER(TRIM($K772)),8)="WAITING:"),"Blocked",IF(N($I772)&gt;0,"In progress","Not started")))))</f>
        <v/>
      </c>
      <c r="I772" s="175" t="str">
        <f t="array" ref="I772">IF($B772="","",IFERROR(LOOKUP(2,1/('Work report'!$V$2:$V$1500=$B772),'Work report'!$J$2:$J$1500)*100,0))</f>
        <v/>
      </c>
      <c r="J772" s="176" t="str">
        <f t="array" ref="J772">IF($B772="","",IFERROR(LOOKUP(2,1/('Work report'!$V$2:$V$1500=$B772),'Work report'!$A$2:$A$1500),""))</f>
        <v/>
      </c>
      <c r="K772" s="177" t="str">
        <f t="array" ref="K772">IF($B772="","",IFERROR(LOOKUP(2,1/('Work report'!$V$2:$V$1500=$B772),'Work report'!$P$2:$P$1500),""))</f>
        <v/>
      </c>
      <c r="L772" s="178" t="str">
        <f>IF($B772="","",SUMIFS('Work report'!$G$2:$G$1500,'Work report'!$V$2:$V$1500,$B772))</f>
        <v/>
      </c>
      <c r="M772" s="176" t="str">
        <f t="shared" si="37"/>
        <v/>
      </c>
      <c r="N772" s="174" t="str">
        <f t="shared" ca="1" si="38"/>
        <v/>
      </c>
      <c r="O772" s="78">
        <v>771</v>
      </c>
      <c r="P772" s="78" t="str">
        <f>IF(AND($B772&lt;&gt;"",$H772&lt;&gt;"Completed",$H772&lt;&gt;"Cancelled"),COUNTIFS($B$2:$B772,"&lt;&gt;",$H$2:$H772,"&lt;&gt;Completed",$H$2:$H772,"&lt;&gt;Cancelled"),"")</f>
        <v/>
      </c>
      <c r="Q772" s="78" t="str">
        <f>IFERROR(INDEX($B$2:$B$1500,MATCH(ROWS($Q$2:Q772),$P$2:$P$1500,0)),"")</f>
        <v/>
      </c>
    </row>
    <row r="773" spans="1:17" ht="15" customHeight="1" x14ac:dyDescent="0.25">
      <c r="A773" s="77"/>
      <c r="B773" s="174" t="str">
        <f t="shared" si="36"/>
        <v/>
      </c>
      <c r="C773" s="79"/>
      <c r="D773" s="80"/>
      <c r="E773" s="79"/>
      <c r="F773" s="81"/>
      <c r="G773" s="77"/>
      <c r="H773" s="174" t="str">
        <f>IF($B773="","",IF(N($I773)&gt;=100,"Completed",IF(COUNTIF('Work report'!$V$2:$V$1500,$B773)=0,"Not started",IF(OR(LEFT(UPPER(TRIM($K773)),8)="BLOCKED:",LEFT(UPPER(TRIM($K773)),8)="WAITING:"),"Blocked",IF(N($I773)&gt;0,"In progress","Not started")))))</f>
        <v/>
      </c>
      <c r="I773" s="175" t="str">
        <f t="array" ref="I773">IF($B773="","",IFERROR(LOOKUP(2,1/('Work report'!$V$2:$V$1500=$B773),'Work report'!$J$2:$J$1500)*100,0))</f>
        <v/>
      </c>
      <c r="J773" s="176" t="str">
        <f t="array" ref="J773">IF($B773="","",IFERROR(LOOKUP(2,1/('Work report'!$V$2:$V$1500=$B773),'Work report'!$A$2:$A$1500),""))</f>
        <v/>
      </c>
      <c r="K773" s="177" t="str">
        <f t="array" ref="K773">IF($B773="","",IFERROR(LOOKUP(2,1/('Work report'!$V$2:$V$1500=$B773),'Work report'!$P$2:$P$1500),""))</f>
        <v/>
      </c>
      <c r="L773" s="178" t="str">
        <f>IF($B773="","",SUMIFS('Work report'!$G$2:$G$1500,'Work report'!$V$2:$V$1500,$B773))</f>
        <v/>
      </c>
      <c r="M773" s="176" t="str">
        <f t="shared" si="37"/>
        <v/>
      </c>
      <c r="N773" s="174" t="str">
        <f t="shared" ca="1" si="38"/>
        <v/>
      </c>
      <c r="O773" s="78">
        <v>772</v>
      </c>
      <c r="P773" s="78" t="str">
        <f>IF(AND($B773&lt;&gt;"",$H773&lt;&gt;"Completed",$H773&lt;&gt;"Cancelled"),COUNTIFS($B$2:$B773,"&lt;&gt;",$H$2:$H773,"&lt;&gt;Completed",$H$2:$H773,"&lt;&gt;Cancelled"),"")</f>
        <v/>
      </c>
      <c r="Q773" s="78" t="str">
        <f>IFERROR(INDEX($B$2:$B$1500,MATCH(ROWS($Q$2:Q773),$P$2:$P$1500,0)),"")</f>
        <v/>
      </c>
    </row>
    <row r="774" spans="1:17" ht="15" customHeight="1" x14ac:dyDescent="0.25">
      <c r="A774" s="77"/>
      <c r="B774" s="174" t="str">
        <f t="shared" si="36"/>
        <v/>
      </c>
      <c r="C774" s="79"/>
      <c r="D774" s="80"/>
      <c r="E774" s="79"/>
      <c r="F774" s="81"/>
      <c r="G774" s="77"/>
      <c r="H774" s="174" t="str">
        <f>IF($B774="","",IF(N($I774)&gt;=100,"Completed",IF(COUNTIF('Work report'!$V$2:$V$1500,$B774)=0,"Not started",IF(OR(LEFT(UPPER(TRIM($K774)),8)="BLOCKED:",LEFT(UPPER(TRIM($K774)),8)="WAITING:"),"Blocked",IF(N($I774)&gt;0,"In progress","Not started")))))</f>
        <v/>
      </c>
      <c r="I774" s="175" t="str">
        <f t="array" ref="I774">IF($B774="","",IFERROR(LOOKUP(2,1/('Work report'!$V$2:$V$1500=$B774),'Work report'!$J$2:$J$1500)*100,0))</f>
        <v/>
      </c>
      <c r="J774" s="176" t="str">
        <f t="array" ref="J774">IF($B774="","",IFERROR(LOOKUP(2,1/('Work report'!$V$2:$V$1500=$B774),'Work report'!$A$2:$A$1500),""))</f>
        <v/>
      </c>
      <c r="K774" s="177" t="str">
        <f t="array" ref="K774">IF($B774="","",IFERROR(LOOKUP(2,1/('Work report'!$V$2:$V$1500=$B774),'Work report'!$P$2:$P$1500),""))</f>
        <v/>
      </c>
      <c r="L774" s="178" t="str">
        <f>IF($B774="","",SUMIFS('Work report'!$G$2:$G$1500,'Work report'!$V$2:$V$1500,$B774))</f>
        <v/>
      </c>
      <c r="M774" s="176" t="str">
        <f t="shared" si="37"/>
        <v/>
      </c>
      <c r="N774" s="174" t="str">
        <f t="shared" ca="1" si="38"/>
        <v/>
      </c>
      <c r="O774" s="78">
        <v>773</v>
      </c>
      <c r="P774" s="78" t="str">
        <f>IF(AND($B774&lt;&gt;"",$H774&lt;&gt;"Completed",$H774&lt;&gt;"Cancelled"),COUNTIFS($B$2:$B774,"&lt;&gt;",$H$2:$H774,"&lt;&gt;Completed",$H$2:$H774,"&lt;&gt;Cancelled"),"")</f>
        <v/>
      </c>
      <c r="Q774" s="78" t="str">
        <f>IFERROR(INDEX($B$2:$B$1500,MATCH(ROWS($Q$2:Q774),$P$2:$P$1500,0)),"")</f>
        <v/>
      </c>
    </row>
    <row r="775" spans="1:17" ht="15" customHeight="1" x14ac:dyDescent="0.25">
      <c r="A775" s="77"/>
      <c r="B775" s="174" t="str">
        <f t="shared" si="36"/>
        <v/>
      </c>
      <c r="C775" s="79"/>
      <c r="D775" s="80"/>
      <c r="E775" s="79"/>
      <c r="F775" s="81"/>
      <c r="G775" s="77"/>
      <c r="H775" s="174" t="str">
        <f>IF($B775="","",IF(N($I775)&gt;=100,"Completed",IF(COUNTIF('Work report'!$V$2:$V$1500,$B775)=0,"Not started",IF(OR(LEFT(UPPER(TRIM($K775)),8)="BLOCKED:",LEFT(UPPER(TRIM($K775)),8)="WAITING:"),"Blocked",IF(N($I775)&gt;0,"In progress","Not started")))))</f>
        <v/>
      </c>
      <c r="I775" s="175" t="str">
        <f t="array" ref="I775">IF($B775="","",IFERROR(LOOKUP(2,1/('Work report'!$V$2:$V$1500=$B775),'Work report'!$J$2:$J$1500)*100,0))</f>
        <v/>
      </c>
      <c r="J775" s="176" t="str">
        <f t="array" ref="J775">IF($B775="","",IFERROR(LOOKUP(2,1/('Work report'!$V$2:$V$1500=$B775),'Work report'!$A$2:$A$1500),""))</f>
        <v/>
      </c>
      <c r="K775" s="177" t="str">
        <f t="array" ref="K775">IF($B775="","",IFERROR(LOOKUP(2,1/('Work report'!$V$2:$V$1500=$B775),'Work report'!$P$2:$P$1500),""))</f>
        <v/>
      </c>
      <c r="L775" s="178" t="str">
        <f>IF($B775="","",SUMIFS('Work report'!$G$2:$G$1500,'Work report'!$V$2:$V$1500,$B775))</f>
        <v/>
      </c>
      <c r="M775" s="176" t="str">
        <f t="shared" si="37"/>
        <v/>
      </c>
      <c r="N775" s="174" t="str">
        <f t="shared" ca="1" si="38"/>
        <v/>
      </c>
      <c r="O775" s="78">
        <v>774</v>
      </c>
      <c r="P775" s="78" t="str">
        <f>IF(AND($B775&lt;&gt;"",$H775&lt;&gt;"Completed",$H775&lt;&gt;"Cancelled"),COUNTIFS($B$2:$B775,"&lt;&gt;",$H$2:$H775,"&lt;&gt;Completed",$H$2:$H775,"&lt;&gt;Cancelled"),"")</f>
        <v/>
      </c>
      <c r="Q775" s="78" t="str">
        <f>IFERROR(INDEX($B$2:$B$1500,MATCH(ROWS($Q$2:Q775),$P$2:$P$1500,0)),"")</f>
        <v/>
      </c>
    </row>
    <row r="776" spans="1:17" ht="15" customHeight="1" x14ac:dyDescent="0.25">
      <c r="A776" s="77"/>
      <c r="B776" s="174" t="str">
        <f t="shared" si="36"/>
        <v/>
      </c>
      <c r="C776" s="79"/>
      <c r="D776" s="80"/>
      <c r="E776" s="79"/>
      <c r="F776" s="81"/>
      <c r="G776" s="77"/>
      <c r="H776" s="174" t="str">
        <f>IF($B776="","",IF(N($I776)&gt;=100,"Completed",IF(COUNTIF('Work report'!$V$2:$V$1500,$B776)=0,"Not started",IF(OR(LEFT(UPPER(TRIM($K776)),8)="BLOCKED:",LEFT(UPPER(TRIM($K776)),8)="WAITING:"),"Blocked",IF(N($I776)&gt;0,"In progress","Not started")))))</f>
        <v/>
      </c>
      <c r="I776" s="175" t="str">
        <f t="array" ref="I776">IF($B776="","",IFERROR(LOOKUP(2,1/('Work report'!$V$2:$V$1500=$B776),'Work report'!$J$2:$J$1500)*100,0))</f>
        <v/>
      </c>
      <c r="J776" s="176" t="str">
        <f t="array" ref="J776">IF($B776="","",IFERROR(LOOKUP(2,1/('Work report'!$V$2:$V$1500=$B776),'Work report'!$A$2:$A$1500),""))</f>
        <v/>
      </c>
      <c r="K776" s="177" t="str">
        <f t="array" ref="K776">IF($B776="","",IFERROR(LOOKUP(2,1/('Work report'!$V$2:$V$1500=$B776),'Work report'!$P$2:$P$1500),""))</f>
        <v/>
      </c>
      <c r="L776" s="178" t="str">
        <f>IF($B776="","",SUMIFS('Work report'!$G$2:$G$1500,'Work report'!$V$2:$V$1500,$B776))</f>
        <v/>
      </c>
      <c r="M776" s="176" t="str">
        <f t="shared" si="37"/>
        <v/>
      </c>
      <c r="N776" s="174" t="str">
        <f t="shared" ca="1" si="38"/>
        <v/>
      </c>
      <c r="O776" s="78">
        <v>775</v>
      </c>
      <c r="P776" s="78" t="str">
        <f>IF(AND($B776&lt;&gt;"",$H776&lt;&gt;"Completed",$H776&lt;&gt;"Cancelled"),COUNTIFS($B$2:$B776,"&lt;&gt;",$H$2:$H776,"&lt;&gt;Completed",$H$2:$H776,"&lt;&gt;Cancelled"),"")</f>
        <v/>
      </c>
      <c r="Q776" s="78" t="str">
        <f>IFERROR(INDEX($B$2:$B$1500,MATCH(ROWS($Q$2:Q776),$P$2:$P$1500,0)),"")</f>
        <v/>
      </c>
    </row>
    <row r="777" spans="1:17" ht="15" customHeight="1" x14ac:dyDescent="0.25">
      <c r="A777" s="77"/>
      <c r="B777" s="174" t="str">
        <f t="shared" si="36"/>
        <v/>
      </c>
      <c r="C777" s="79"/>
      <c r="D777" s="80"/>
      <c r="E777" s="79"/>
      <c r="F777" s="81"/>
      <c r="G777" s="77"/>
      <c r="H777" s="174" t="str">
        <f>IF($B777="","",IF(N($I777)&gt;=100,"Completed",IF(COUNTIF('Work report'!$V$2:$V$1500,$B777)=0,"Not started",IF(OR(LEFT(UPPER(TRIM($K777)),8)="BLOCKED:",LEFT(UPPER(TRIM($K777)),8)="WAITING:"),"Blocked",IF(N($I777)&gt;0,"In progress","Not started")))))</f>
        <v/>
      </c>
      <c r="I777" s="175" t="str">
        <f t="array" ref="I777">IF($B777="","",IFERROR(LOOKUP(2,1/('Work report'!$V$2:$V$1500=$B777),'Work report'!$J$2:$J$1500)*100,0))</f>
        <v/>
      </c>
      <c r="J777" s="176" t="str">
        <f t="array" ref="J777">IF($B777="","",IFERROR(LOOKUP(2,1/('Work report'!$V$2:$V$1500=$B777),'Work report'!$A$2:$A$1500),""))</f>
        <v/>
      </c>
      <c r="K777" s="177" t="str">
        <f t="array" ref="K777">IF($B777="","",IFERROR(LOOKUP(2,1/('Work report'!$V$2:$V$1500=$B777),'Work report'!$P$2:$P$1500),""))</f>
        <v/>
      </c>
      <c r="L777" s="178" t="str">
        <f>IF($B777="","",SUMIFS('Work report'!$G$2:$G$1500,'Work report'!$V$2:$V$1500,$B777))</f>
        <v/>
      </c>
      <c r="M777" s="176" t="str">
        <f t="shared" si="37"/>
        <v/>
      </c>
      <c r="N777" s="174" t="str">
        <f t="shared" ca="1" si="38"/>
        <v/>
      </c>
      <c r="O777" s="78">
        <v>776</v>
      </c>
      <c r="P777" s="78" t="str">
        <f>IF(AND($B777&lt;&gt;"",$H777&lt;&gt;"Completed",$H777&lt;&gt;"Cancelled"),COUNTIFS($B$2:$B777,"&lt;&gt;",$H$2:$H777,"&lt;&gt;Completed",$H$2:$H777,"&lt;&gt;Cancelled"),"")</f>
        <v/>
      </c>
      <c r="Q777" s="78" t="str">
        <f>IFERROR(INDEX($B$2:$B$1500,MATCH(ROWS($Q$2:Q777),$P$2:$P$1500,0)),"")</f>
        <v/>
      </c>
    </row>
    <row r="778" spans="1:17" ht="15" customHeight="1" x14ac:dyDescent="0.25">
      <c r="A778" s="77"/>
      <c r="B778" s="174" t="str">
        <f t="shared" si="36"/>
        <v/>
      </c>
      <c r="C778" s="79"/>
      <c r="D778" s="80"/>
      <c r="E778" s="79"/>
      <c r="F778" s="81"/>
      <c r="G778" s="77"/>
      <c r="H778" s="174" t="str">
        <f>IF($B778="","",IF(N($I778)&gt;=100,"Completed",IF(COUNTIF('Work report'!$V$2:$V$1500,$B778)=0,"Not started",IF(OR(LEFT(UPPER(TRIM($K778)),8)="BLOCKED:",LEFT(UPPER(TRIM($K778)),8)="WAITING:"),"Blocked",IF(N($I778)&gt;0,"In progress","Not started")))))</f>
        <v/>
      </c>
      <c r="I778" s="175" t="str">
        <f t="array" ref="I778">IF($B778="","",IFERROR(LOOKUP(2,1/('Work report'!$V$2:$V$1500=$B778),'Work report'!$J$2:$J$1500)*100,0))</f>
        <v/>
      </c>
      <c r="J778" s="176" t="str">
        <f t="array" ref="J778">IF($B778="","",IFERROR(LOOKUP(2,1/('Work report'!$V$2:$V$1500=$B778),'Work report'!$A$2:$A$1500),""))</f>
        <v/>
      </c>
      <c r="K778" s="177" t="str">
        <f t="array" ref="K778">IF($B778="","",IFERROR(LOOKUP(2,1/('Work report'!$V$2:$V$1500=$B778),'Work report'!$P$2:$P$1500),""))</f>
        <v/>
      </c>
      <c r="L778" s="178" t="str">
        <f>IF($B778="","",SUMIFS('Work report'!$G$2:$G$1500,'Work report'!$V$2:$V$1500,$B778))</f>
        <v/>
      </c>
      <c r="M778" s="176" t="str">
        <f t="shared" si="37"/>
        <v/>
      </c>
      <c r="N778" s="174" t="str">
        <f t="shared" ca="1" si="38"/>
        <v/>
      </c>
      <c r="O778" s="78">
        <v>777</v>
      </c>
      <c r="P778" s="78" t="str">
        <f>IF(AND($B778&lt;&gt;"",$H778&lt;&gt;"Completed",$H778&lt;&gt;"Cancelled"),COUNTIFS($B$2:$B778,"&lt;&gt;",$H$2:$H778,"&lt;&gt;Completed",$H$2:$H778,"&lt;&gt;Cancelled"),"")</f>
        <v/>
      </c>
      <c r="Q778" s="78" t="str">
        <f>IFERROR(INDEX($B$2:$B$1500,MATCH(ROWS($Q$2:Q778),$P$2:$P$1500,0)),"")</f>
        <v/>
      </c>
    </row>
    <row r="779" spans="1:17" ht="15" customHeight="1" x14ac:dyDescent="0.25">
      <c r="A779" s="77"/>
      <c r="B779" s="174" t="str">
        <f t="shared" si="36"/>
        <v/>
      </c>
      <c r="C779" s="79"/>
      <c r="D779" s="80"/>
      <c r="E779" s="79"/>
      <c r="F779" s="81"/>
      <c r="G779" s="77"/>
      <c r="H779" s="174" t="str">
        <f>IF($B779="","",IF(N($I779)&gt;=100,"Completed",IF(COUNTIF('Work report'!$V$2:$V$1500,$B779)=0,"Not started",IF(OR(LEFT(UPPER(TRIM($K779)),8)="BLOCKED:",LEFT(UPPER(TRIM($K779)),8)="WAITING:"),"Blocked",IF(N($I779)&gt;0,"In progress","Not started")))))</f>
        <v/>
      </c>
      <c r="I779" s="175" t="str">
        <f t="array" ref="I779">IF($B779="","",IFERROR(LOOKUP(2,1/('Work report'!$V$2:$V$1500=$B779),'Work report'!$J$2:$J$1500)*100,0))</f>
        <v/>
      </c>
      <c r="J779" s="176" t="str">
        <f t="array" ref="J779">IF($B779="","",IFERROR(LOOKUP(2,1/('Work report'!$V$2:$V$1500=$B779),'Work report'!$A$2:$A$1500),""))</f>
        <v/>
      </c>
      <c r="K779" s="177" t="str">
        <f t="array" ref="K779">IF($B779="","",IFERROR(LOOKUP(2,1/('Work report'!$V$2:$V$1500=$B779),'Work report'!$P$2:$P$1500),""))</f>
        <v/>
      </c>
      <c r="L779" s="178" t="str">
        <f>IF($B779="","",SUMIFS('Work report'!$G$2:$G$1500,'Work report'!$V$2:$V$1500,$B779))</f>
        <v/>
      </c>
      <c r="M779" s="176" t="str">
        <f t="shared" si="37"/>
        <v/>
      </c>
      <c r="N779" s="174" t="str">
        <f t="shared" ca="1" si="38"/>
        <v/>
      </c>
      <c r="O779" s="78">
        <v>778</v>
      </c>
      <c r="P779" s="78" t="str">
        <f>IF(AND($B779&lt;&gt;"",$H779&lt;&gt;"Completed",$H779&lt;&gt;"Cancelled"),COUNTIFS($B$2:$B779,"&lt;&gt;",$H$2:$H779,"&lt;&gt;Completed",$H$2:$H779,"&lt;&gt;Cancelled"),"")</f>
        <v/>
      </c>
      <c r="Q779" s="78" t="str">
        <f>IFERROR(INDEX($B$2:$B$1500,MATCH(ROWS($Q$2:Q779),$P$2:$P$1500,0)),"")</f>
        <v/>
      </c>
    </row>
    <row r="780" spans="1:17" ht="15" customHeight="1" x14ac:dyDescent="0.25">
      <c r="A780" s="77"/>
      <c r="B780" s="174" t="str">
        <f t="shared" si="36"/>
        <v/>
      </c>
      <c r="C780" s="79"/>
      <c r="D780" s="80"/>
      <c r="E780" s="79"/>
      <c r="F780" s="81"/>
      <c r="G780" s="77"/>
      <c r="H780" s="174" t="str">
        <f>IF($B780="","",IF(N($I780)&gt;=100,"Completed",IF(COUNTIF('Work report'!$V$2:$V$1500,$B780)=0,"Not started",IF(OR(LEFT(UPPER(TRIM($K780)),8)="BLOCKED:",LEFT(UPPER(TRIM($K780)),8)="WAITING:"),"Blocked",IF(N($I780)&gt;0,"In progress","Not started")))))</f>
        <v/>
      </c>
      <c r="I780" s="175" t="str">
        <f t="array" ref="I780">IF($B780="","",IFERROR(LOOKUP(2,1/('Work report'!$V$2:$V$1500=$B780),'Work report'!$J$2:$J$1500)*100,0))</f>
        <v/>
      </c>
      <c r="J780" s="176" t="str">
        <f t="array" ref="J780">IF($B780="","",IFERROR(LOOKUP(2,1/('Work report'!$V$2:$V$1500=$B780),'Work report'!$A$2:$A$1500),""))</f>
        <v/>
      </c>
      <c r="K780" s="177" t="str">
        <f t="array" ref="K780">IF($B780="","",IFERROR(LOOKUP(2,1/('Work report'!$V$2:$V$1500=$B780),'Work report'!$P$2:$P$1500),""))</f>
        <v/>
      </c>
      <c r="L780" s="178" t="str">
        <f>IF($B780="","",SUMIFS('Work report'!$G$2:$G$1500,'Work report'!$V$2:$V$1500,$B780))</f>
        <v/>
      </c>
      <c r="M780" s="176" t="str">
        <f t="shared" si="37"/>
        <v/>
      </c>
      <c r="N780" s="174" t="str">
        <f t="shared" ca="1" si="38"/>
        <v/>
      </c>
      <c r="O780" s="78">
        <v>779</v>
      </c>
      <c r="P780" s="78" t="str">
        <f>IF(AND($B780&lt;&gt;"",$H780&lt;&gt;"Completed",$H780&lt;&gt;"Cancelled"),COUNTIFS($B$2:$B780,"&lt;&gt;",$H$2:$H780,"&lt;&gt;Completed",$H$2:$H780,"&lt;&gt;Cancelled"),"")</f>
        <v/>
      </c>
      <c r="Q780" s="78" t="str">
        <f>IFERROR(INDEX($B$2:$B$1500,MATCH(ROWS($Q$2:Q780),$P$2:$P$1500,0)),"")</f>
        <v/>
      </c>
    </row>
    <row r="781" spans="1:17" ht="15" customHeight="1" x14ac:dyDescent="0.25">
      <c r="A781" s="77"/>
      <c r="B781" s="174" t="str">
        <f t="shared" si="36"/>
        <v/>
      </c>
      <c r="C781" s="79"/>
      <c r="D781" s="80"/>
      <c r="E781" s="79"/>
      <c r="F781" s="81"/>
      <c r="G781" s="77"/>
      <c r="H781" s="174" t="str">
        <f>IF($B781="","",IF(N($I781)&gt;=100,"Completed",IF(COUNTIF('Work report'!$V$2:$V$1500,$B781)=0,"Not started",IF(OR(LEFT(UPPER(TRIM($K781)),8)="BLOCKED:",LEFT(UPPER(TRIM($K781)),8)="WAITING:"),"Blocked",IF(N($I781)&gt;0,"In progress","Not started")))))</f>
        <v/>
      </c>
      <c r="I781" s="175" t="str">
        <f t="array" ref="I781">IF($B781="","",IFERROR(LOOKUP(2,1/('Work report'!$V$2:$V$1500=$B781),'Work report'!$J$2:$J$1500)*100,0))</f>
        <v/>
      </c>
      <c r="J781" s="176" t="str">
        <f t="array" ref="J781">IF($B781="","",IFERROR(LOOKUP(2,1/('Work report'!$V$2:$V$1500=$B781),'Work report'!$A$2:$A$1500),""))</f>
        <v/>
      </c>
      <c r="K781" s="177" t="str">
        <f t="array" ref="K781">IF($B781="","",IFERROR(LOOKUP(2,1/('Work report'!$V$2:$V$1500=$B781),'Work report'!$P$2:$P$1500),""))</f>
        <v/>
      </c>
      <c r="L781" s="178" t="str">
        <f>IF($B781="","",SUMIFS('Work report'!$G$2:$G$1500,'Work report'!$V$2:$V$1500,$B781))</f>
        <v/>
      </c>
      <c r="M781" s="176" t="str">
        <f t="shared" si="37"/>
        <v/>
      </c>
      <c r="N781" s="174" t="str">
        <f t="shared" ca="1" si="38"/>
        <v/>
      </c>
      <c r="O781" s="78">
        <v>780</v>
      </c>
      <c r="P781" s="78" t="str">
        <f>IF(AND($B781&lt;&gt;"",$H781&lt;&gt;"Completed",$H781&lt;&gt;"Cancelled"),COUNTIFS($B$2:$B781,"&lt;&gt;",$H$2:$H781,"&lt;&gt;Completed",$H$2:$H781,"&lt;&gt;Cancelled"),"")</f>
        <v/>
      </c>
      <c r="Q781" s="78" t="str">
        <f>IFERROR(INDEX($B$2:$B$1500,MATCH(ROWS($Q$2:Q781),$P$2:$P$1500,0)),"")</f>
        <v/>
      </c>
    </row>
    <row r="782" spans="1:17" ht="15" customHeight="1" x14ac:dyDescent="0.25">
      <c r="A782" s="77"/>
      <c r="B782" s="174" t="str">
        <f t="shared" si="36"/>
        <v/>
      </c>
      <c r="C782" s="79"/>
      <c r="D782" s="80"/>
      <c r="E782" s="79"/>
      <c r="F782" s="81"/>
      <c r="G782" s="77"/>
      <c r="H782" s="174" t="str">
        <f>IF($B782="","",IF(N($I782)&gt;=100,"Completed",IF(COUNTIF('Work report'!$V$2:$V$1500,$B782)=0,"Not started",IF(OR(LEFT(UPPER(TRIM($K782)),8)="BLOCKED:",LEFT(UPPER(TRIM($K782)),8)="WAITING:"),"Blocked",IF(N($I782)&gt;0,"In progress","Not started")))))</f>
        <v/>
      </c>
      <c r="I782" s="175" t="str">
        <f t="array" ref="I782">IF($B782="","",IFERROR(LOOKUP(2,1/('Work report'!$V$2:$V$1500=$B782),'Work report'!$J$2:$J$1500)*100,0))</f>
        <v/>
      </c>
      <c r="J782" s="176" t="str">
        <f t="array" ref="J782">IF($B782="","",IFERROR(LOOKUP(2,1/('Work report'!$V$2:$V$1500=$B782),'Work report'!$A$2:$A$1500),""))</f>
        <v/>
      </c>
      <c r="K782" s="177" t="str">
        <f t="array" ref="K782">IF($B782="","",IFERROR(LOOKUP(2,1/('Work report'!$V$2:$V$1500=$B782),'Work report'!$P$2:$P$1500),""))</f>
        <v/>
      </c>
      <c r="L782" s="178" t="str">
        <f>IF($B782="","",SUMIFS('Work report'!$G$2:$G$1500,'Work report'!$V$2:$V$1500,$B782))</f>
        <v/>
      </c>
      <c r="M782" s="176" t="str">
        <f t="shared" si="37"/>
        <v/>
      </c>
      <c r="N782" s="174" t="str">
        <f t="shared" ca="1" si="38"/>
        <v/>
      </c>
      <c r="O782" s="78">
        <v>781</v>
      </c>
      <c r="P782" s="78" t="str">
        <f>IF(AND($B782&lt;&gt;"",$H782&lt;&gt;"Completed",$H782&lt;&gt;"Cancelled"),COUNTIFS($B$2:$B782,"&lt;&gt;",$H$2:$H782,"&lt;&gt;Completed",$H$2:$H782,"&lt;&gt;Cancelled"),"")</f>
        <v/>
      </c>
      <c r="Q782" s="78" t="str">
        <f>IFERROR(INDEX($B$2:$B$1500,MATCH(ROWS($Q$2:Q782),$P$2:$P$1500,0)),"")</f>
        <v/>
      </c>
    </row>
    <row r="783" spans="1:17" ht="15" customHeight="1" x14ac:dyDescent="0.25">
      <c r="A783" s="77"/>
      <c r="B783" s="174" t="str">
        <f t="shared" si="36"/>
        <v/>
      </c>
      <c r="C783" s="79"/>
      <c r="D783" s="80"/>
      <c r="E783" s="79"/>
      <c r="F783" s="81"/>
      <c r="G783" s="77"/>
      <c r="H783" s="174" t="str">
        <f>IF($B783="","",IF(N($I783)&gt;=100,"Completed",IF(COUNTIF('Work report'!$V$2:$V$1500,$B783)=0,"Not started",IF(OR(LEFT(UPPER(TRIM($K783)),8)="BLOCKED:",LEFT(UPPER(TRIM($K783)),8)="WAITING:"),"Blocked",IF(N($I783)&gt;0,"In progress","Not started")))))</f>
        <v/>
      </c>
      <c r="I783" s="175" t="str">
        <f t="array" ref="I783">IF($B783="","",IFERROR(LOOKUP(2,1/('Work report'!$V$2:$V$1500=$B783),'Work report'!$J$2:$J$1500)*100,0))</f>
        <v/>
      </c>
      <c r="J783" s="176" t="str">
        <f t="array" ref="J783">IF($B783="","",IFERROR(LOOKUP(2,1/('Work report'!$V$2:$V$1500=$B783),'Work report'!$A$2:$A$1500),""))</f>
        <v/>
      </c>
      <c r="K783" s="177" t="str">
        <f t="array" ref="K783">IF($B783="","",IFERROR(LOOKUP(2,1/('Work report'!$V$2:$V$1500=$B783),'Work report'!$P$2:$P$1500),""))</f>
        <v/>
      </c>
      <c r="L783" s="178" t="str">
        <f>IF($B783="","",SUMIFS('Work report'!$G$2:$G$1500,'Work report'!$V$2:$V$1500,$B783))</f>
        <v/>
      </c>
      <c r="M783" s="176" t="str">
        <f t="shared" si="37"/>
        <v/>
      </c>
      <c r="N783" s="174" t="str">
        <f t="shared" ca="1" si="38"/>
        <v/>
      </c>
      <c r="O783" s="78">
        <v>782</v>
      </c>
      <c r="P783" s="78" t="str">
        <f>IF(AND($B783&lt;&gt;"",$H783&lt;&gt;"Completed",$H783&lt;&gt;"Cancelled"),COUNTIFS($B$2:$B783,"&lt;&gt;",$H$2:$H783,"&lt;&gt;Completed",$H$2:$H783,"&lt;&gt;Cancelled"),"")</f>
        <v/>
      </c>
      <c r="Q783" s="78" t="str">
        <f>IFERROR(INDEX($B$2:$B$1500,MATCH(ROWS($Q$2:Q783),$P$2:$P$1500,0)),"")</f>
        <v/>
      </c>
    </row>
    <row r="784" spans="1:17" ht="15" customHeight="1" x14ac:dyDescent="0.25">
      <c r="A784" s="77"/>
      <c r="B784" s="174" t="str">
        <f t="shared" si="36"/>
        <v/>
      </c>
      <c r="C784" s="79"/>
      <c r="D784" s="80"/>
      <c r="E784" s="79"/>
      <c r="F784" s="81"/>
      <c r="G784" s="77"/>
      <c r="H784" s="174" t="str">
        <f>IF($B784="","",IF(N($I784)&gt;=100,"Completed",IF(COUNTIF('Work report'!$V$2:$V$1500,$B784)=0,"Not started",IF(OR(LEFT(UPPER(TRIM($K784)),8)="BLOCKED:",LEFT(UPPER(TRIM($K784)),8)="WAITING:"),"Blocked",IF(N($I784)&gt;0,"In progress","Not started")))))</f>
        <v/>
      </c>
      <c r="I784" s="175" t="str">
        <f t="array" ref="I784">IF($B784="","",IFERROR(LOOKUP(2,1/('Work report'!$V$2:$V$1500=$B784),'Work report'!$J$2:$J$1500)*100,0))</f>
        <v/>
      </c>
      <c r="J784" s="176" t="str">
        <f t="array" ref="J784">IF($B784="","",IFERROR(LOOKUP(2,1/('Work report'!$V$2:$V$1500=$B784),'Work report'!$A$2:$A$1500),""))</f>
        <v/>
      </c>
      <c r="K784" s="177" t="str">
        <f t="array" ref="K784">IF($B784="","",IFERROR(LOOKUP(2,1/('Work report'!$V$2:$V$1500=$B784),'Work report'!$P$2:$P$1500),""))</f>
        <v/>
      </c>
      <c r="L784" s="178" t="str">
        <f>IF($B784="","",SUMIFS('Work report'!$G$2:$G$1500,'Work report'!$V$2:$V$1500,$B784))</f>
        <v/>
      </c>
      <c r="M784" s="176" t="str">
        <f t="shared" si="37"/>
        <v/>
      </c>
      <c r="N784" s="174" t="str">
        <f t="shared" ca="1" si="38"/>
        <v/>
      </c>
      <c r="O784" s="78">
        <v>783</v>
      </c>
      <c r="P784" s="78" t="str">
        <f>IF(AND($B784&lt;&gt;"",$H784&lt;&gt;"Completed",$H784&lt;&gt;"Cancelled"),COUNTIFS($B$2:$B784,"&lt;&gt;",$H$2:$H784,"&lt;&gt;Completed",$H$2:$H784,"&lt;&gt;Cancelled"),"")</f>
        <v/>
      </c>
      <c r="Q784" s="78" t="str">
        <f>IFERROR(INDEX($B$2:$B$1500,MATCH(ROWS($Q$2:Q784),$P$2:$P$1500,0)),"")</f>
        <v/>
      </c>
    </row>
    <row r="785" spans="1:17" ht="15" customHeight="1" x14ac:dyDescent="0.25">
      <c r="A785" s="77"/>
      <c r="B785" s="174" t="str">
        <f t="shared" si="36"/>
        <v/>
      </c>
      <c r="C785" s="79"/>
      <c r="D785" s="80"/>
      <c r="E785" s="79"/>
      <c r="F785" s="81"/>
      <c r="G785" s="77"/>
      <c r="H785" s="174" t="str">
        <f>IF($B785="","",IF(N($I785)&gt;=100,"Completed",IF(COUNTIF('Work report'!$V$2:$V$1500,$B785)=0,"Not started",IF(OR(LEFT(UPPER(TRIM($K785)),8)="BLOCKED:",LEFT(UPPER(TRIM($K785)),8)="WAITING:"),"Blocked",IF(N($I785)&gt;0,"In progress","Not started")))))</f>
        <v/>
      </c>
      <c r="I785" s="175" t="str">
        <f t="array" ref="I785">IF($B785="","",IFERROR(LOOKUP(2,1/('Work report'!$V$2:$V$1500=$B785),'Work report'!$J$2:$J$1500)*100,0))</f>
        <v/>
      </c>
      <c r="J785" s="176" t="str">
        <f t="array" ref="J785">IF($B785="","",IFERROR(LOOKUP(2,1/('Work report'!$V$2:$V$1500=$B785),'Work report'!$A$2:$A$1500),""))</f>
        <v/>
      </c>
      <c r="K785" s="177" t="str">
        <f t="array" ref="K785">IF($B785="","",IFERROR(LOOKUP(2,1/('Work report'!$V$2:$V$1500=$B785),'Work report'!$P$2:$P$1500),""))</f>
        <v/>
      </c>
      <c r="L785" s="178" t="str">
        <f>IF($B785="","",SUMIFS('Work report'!$G$2:$G$1500,'Work report'!$V$2:$V$1500,$B785))</f>
        <v/>
      </c>
      <c r="M785" s="176" t="str">
        <f t="shared" si="37"/>
        <v/>
      </c>
      <c r="N785" s="174" t="str">
        <f t="shared" ca="1" si="38"/>
        <v/>
      </c>
      <c r="O785" s="78">
        <v>784</v>
      </c>
      <c r="P785" s="78" t="str">
        <f>IF(AND($B785&lt;&gt;"",$H785&lt;&gt;"Completed",$H785&lt;&gt;"Cancelled"),COUNTIFS($B$2:$B785,"&lt;&gt;",$H$2:$H785,"&lt;&gt;Completed",$H$2:$H785,"&lt;&gt;Cancelled"),"")</f>
        <v/>
      </c>
      <c r="Q785" s="78" t="str">
        <f>IFERROR(INDEX($B$2:$B$1500,MATCH(ROWS($Q$2:Q785),$P$2:$P$1500,0)),"")</f>
        <v/>
      </c>
    </row>
    <row r="786" spans="1:17" ht="15" customHeight="1" x14ac:dyDescent="0.25">
      <c r="A786" s="77"/>
      <c r="B786" s="174" t="str">
        <f t="shared" si="36"/>
        <v/>
      </c>
      <c r="C786" s="79"/>
      <c r="D786" s="80"/>
      <c r="E786" s="79"/>
      <c r="F786" s="81"/>
      <c r="G786" s="77"/>
      <c r="H786" s="174" t="str">
        <f>IF($B786="","",IF(N($I786)&gt;=100,"Completed",IF(COUNTIF('Work report'!$V$2:$V$1500,$B786)=0,"Not started",IF(OR(LEFT(UPPER(TRIM($K786)),8)="BLOCKED:",LEFT(UPPER(TRIM($K786)),8)="WAITING:"),"Blocked",IF(N($I786)&gt;0,"In progress","Not started")))))</f>
        <v/>
      </c>
      <c r="I786" s="175" t="str">
        <f t="array" ref="I786">IF($B786="","",IFERROR(LOOKUP(2,1/('Work report'!$V$2:$V$1500=$B786),'Work report'!$J$2:$J$1500)*100,0))</f>
        <v/>
      </c>
      <c r="J786" s="176" t="str">
        <f t="array" ref="J786">IF($B786="","",IFERROR(LOOKUP(2,1/('Work report'!$V$2:$V$1500=$B786),'Work report'!$A$2:$A$1500),""))</f>
        <v/>
      </c>
      <c r="K786" s="177" t="str">
        <f t="array" ref="K786">IF($B786="","",IFERROR(LOOKUP(2,1/('Work report'!$V$2:$V$1500=$B786),'Work report'!$P$2:$P$1500),""))</f>
        <v/>
      </c>
      <c r="L786" s="178" t="str">
        <f>IF($B786="","",SUMIFS('Work report'!$G$2:$G$1500,'Work report'!$V$2:$V$1500,$B786))</f>
        <v/>
      </c>
      <c r="M786" s="176" t="str">
        <f t="shared" si="37"/>
        <v/>
      </c>
      <c r="N786" s="174" t="str">
        <f t="shared" ca="1" si="38"/>
        <v/>
      </c>
      <c r="O786" s="78">
        <v>785</v>
      </c>
      <c r="P786" s="78" t="str">
        <f>IF(AND($B786&lt;&gt;"",$H786&lt;&gt;"Completed",$H786&lt;&gt;"Cancelled"),COUNTIFS($B$2:$B786,"&lt;&gt;",$H$2:$H786,"&lt;&gt;Completed",$H$2:$H786,"&lt;&gt;Cancelled"),"")</f>
        <v/>
      </c>
      <c r="Q786" s="78" t="str">
        <f>IFERROR(INDEX($B$2:$B$1500,MATCH(ROWS($Q$2:Q786),$P$2:$P$1500,0)),"")</f>
        <v/>
      </c>
    </row>
    <row r="787" spans="1:17" ht="15" customHeight="1" x14ac:dyDescent="0.25">
      <c r="A787" s="77"/>
      <c r="B787" s="174" t="str">
        <f t="shared" si="36"/>
        <v/>
      </c>
      <c r="C787" s="79"/>
      <c r="D787" s="80"/>
      <c r="E787" s="79"/>
      <c r="F787" s="81"/>
      <c r="G787" s="77"/>
      <c r="H787" s="174" t="str">
        <f>IF($B787="","",IF(N($I787)&gt;=100,"Completed",IF(COUNTIF('Work report'!$V$2:$V$1500,$B787)=0,"Not started",IF(OR(LEFT(UPPER(TRIM($K787)),8)="BLOCKED:",LEFT(UPPER(TRIM($K787)),8)="WAITING:"),"Blocked",IF(N($I787)&gt;0,"In progress","Not started")))))</f>
        <v/>
      </c>
      <c r="I787" s="175" t="str">
        <f t="array" ref="I787">IF($B787="","",IFERROR(LOOKUP(2,1/('Work report'!$V$2:$V$1500=$B787),'Work report'!$J$2:$J$1500)*100,0))</f>
        <v/>
      </c>
      <c r="J787" s="176" t="str">
        <f t="array" ref="J787">IF($B787="","",IFERROR(LOOKUP(2,1/('Work report'!$V$2:$V$1500=$B787),'Work report'!$A$2:$A$1500),""))</f>
        <v/>
      </c>
      <c r="K787" s="177" t="str">
        <f t="array" ref="K787">IF($B787="","",IFERROR(LOOKUP(2,1/('Work report'!$V$2:$V$1500=$B787),'Work report'!$P$2:$P$1500),""))</f>
        <v/>
      </c>
      <c r="L787" s="178" t="str">
        <f>IF($B787="","",SUMIFS('Work report'!$G$2:$G$1500,'Work report'!$V$2:$V$1500,$B787))</f>
        <v/>
      </c>
      <c r="M787" s="176" t="str">
        <f t="shared" si="37"/>
        <v/>
      </c>
      <c r="N787" s="174" t="str">
        <f t="shared" ca="1" si="38"/>
        <v/>
      </c>
      <c r="O787" s="78">
        <v>786</v>
      </c>
      <c r="P787" s="78" t="str">
        <f>IF(AND($B787&lt;&gt;"",$H787&lt;&gt;"Completed",$H787&lt;&gt;"Cancelled"),COUNTIFS($B$2:$B787,"&lt;&gt;",$H$2:$H787,"&lt;&gt;Completed",$H$2:$H787,"&lt;&gt;Cancelled"),"")</f>
        <v/>
      </c>
      <c r="Q787" s="78" t="str">
        <f>IFERROR(INDEX($B$2:$B$1500,MATCH(ROWS($Q$2:Q787),$P$2:$P$1500,0)),"")</f>
        <v/>
      </c>
    </row>
    <row r="788" spans="1:17" ht="15" customHeight="1" x14ac:dyDescent="0.25">
      <c r="A788" s="77"/>
      <c r="B788" s="174" t="str">
        <f t="shared" si="36"/>
        <v/>
      </c>
      <c r="C788" s="79"/>
      <c r="D788" s="80"/>
      <c r="E788" s="79"/>
      <c r="F788" s="81"/>
      <c r="G788" s="77"/>
      <c r="H788" s="174" t="str">
        <f>IF($B788="","",IF(N($I788)&gt;=100,"Completed",IF(COUNTIF('Work report'!$V$2:$V$1500,$B788)=0,"Not started",IF(OR(LEFT(UPPER(TRIM($K788)),8)="BLOCKED:",LEFT(UPPER(TRIM($K788)),8)="WAITING:"),"Blocked",IF(N($I788)&gt;0,"In progress","Not started")))))</f>
        <v/>
      </c>
      <c r="I788" s="175" t="str">
        <f t="array" ref="I788">IF($B788="","",IFERROR(LOOKUP(2,1/('Work report'!$V$2:$V$1500=$B788),'Work report'!$J$2:$J$1500)*100,0))</f>
        <v/>
      </c>
      <c r="J788" s="176" t="str">
        <f t="array" ref="J788">IF($B788="","",IFERROR(LOOKUP(2,1/('Work report'!$V$2:$V$1500=$B788),'Work report'!$A$2:$A$1500),""))</f>
        <v/>
      </c>
      <c r="K788" s="177" t="str">
        <f t="array" ref="K788">IF($B788="","",IFERROR(LOOKUP(2,1/('Work report'!$V$2:$V$1500=$B788),'Work report'!$P$2:$P$1500),""))</f>
        <v/>
      </c>
      <c r="L788" s="178" t="str">
        <f>IF($B788="","",SUMIFS('Work report'!$G$2:$G$1500,'Work report'!$V$2:$V$1500,$B788))</f>
        <v/>
      </c>
      <c r="M788" s="176" t="str">
        <f t="shared" si="37"/>
        <v/>
      </c>
      <c r="N788" s="174" t="str">
        <f t="shared" ca="1" si="38"/>
        <v/>
      </c>
      <c r="O788" s="78">
        <v>787</v>
      </c>
      <c r="P788" s="78" t="str">
        <f>IF(AND($B788&lt;&gt;"",$H788&lt;&gt;"Completed",$H788&lt;&gt;"Cancelled"),COUNTIFS($B$2:$B788,"&lt;&gt;",$H$2:$H788,"&lt;&gt;Completed",$H$2:$H788,"&lt;&gt;Cancelled"),"")</f>
        <v/>
      </c>
      <c r="Q788" s="78" t="str">
        <f>IFERROR(INDEX($B$2:$B$1500,MATCH(ROWS($Q$2:Q788),$P$2:$P$1500,0)),"")</f>
        <v/>
      </c>
    </row>
    <row r="789" spans="1:17" ht="15" customHeight="1" x14ac:dyDescent="0.25">
      <c r="A789" s="77"/>
      <c r="B789" s="174" t="str">
        <f t="shared" si="36"/>
        <v/>
      </c>
      <c r="C789" s="79"/>
      <c r="D789" s="80"/>
      <c r="E789" s="79"/>
      <c r="F789" s="81"/>
      <c r="G789" s="77"/>
      <c r="H789" s="174" t="str">
        <f>IF($B789="","",IF(N($I789)&gt;=100,"Completed",IF(COUNTIF('Work report'!$V$2:$V$1500,$B789)=0,"Not started",IF(OR(LEFT(UPPER(TRIM($K789)),8)="BLOCKED:",LEFT(UPPER(TRIM($K789)),8)="WAITING:"),"Blocked",IF(N($I789)&gt;0,"In progress","Not started")))))</f>
        <v/>
      </c>
      <c r="I789" s="175" t="str">
        <f t="array" ref="I789">IF($B789="","",IFERROR(LOOKUP(2,1/('Work report'!$V$2:$V$1500=$B789),'Work report'!$J$2:$J$1500)*100,0))</f>
        <v/>
      </c>
      <c r="J789" s="176" t="str">
        <f t="array" ref="J789">IF($B789="","",IFERROR(LOOKUP(2,1/('Work report'!$V$2:$V$1500=$B789),'Work report'!$A$2:$A$1500),""))</f>
        <v/>
      </c>
      <c r="K789" s="177" t="str">
        <f t="array" ref="K789">IF($B789="","",IFERROR(LOOKUP(2,1/('Work report'!$V$2:$V$1500=$B789),'Work report'!$P$2:$P$1500),""))</f>
        <v/>
      </c>
      <c r="L789" s="178" t="str">
        <f>IF($B789="","",SUMIFS('Work report'!$G$2:$G$1500,'Work report'!$V$2:$V$1500,$B789))</f>
        <v/>
      </c>
      <c r="M789" s="176" t="str">
        <f t="shared" si="37"/>
        <v/>
      </c>
      <c r="N789" s="174" t="str">
        <f t="shared" ca="1" si="38"/>
        <v/>
      </c>
      <c r="O789" s="78">
        <v>788</v>
      </c>
      <c r="P789" s="78" t="str">
        <f>IF(AND($B789&lt;&gt;"",$H789&lt;&gt;"Completed",$H789&lt;&gt;"Cancelled"),COUNTIFS($B$2:$B789,"&lt;&gt;",$H$2:$H789,"&lt;&gt;Completed",$H$2:$H789,"&lt;&gt;Cancelled"),"")</f>
        <v/>
      </c>
      <c r="Q789" s="78" t="str">
        <f>IFERROR(INDEX($B$2:$B$1500,MATCH(ROWS($Q$2:Q789),$P$2:$P$1500,0)),"")</f>
        <v/>
      </c>
    </row>
    <row r="790" spans="1:17" ht="15" customHeight="1" x14ac:dyDescent="0.25">
      <c r="A790" s="77"/>
      <c r="B790" s="174" t="str">
        <f t="shared" si="36"/>
        <v/>
      </c>
      <c r="C790" s="79"/>
      <c r="D790" s="80"/>
      <c r="E790" s="79"/>
      <c r="F790" s="81"/>
      <c r="G790" s="77"/>
      <c r="H790" s="174" t="str">
        <f>IF($B790="","",IF(N($I790)&gt;=100,"Completed",IF(COUNTIF('Work report'!$V$2:$V$1500,$B790)=0,"Not started",IF(OR(LEFT(UPPER(TRIM($K790)),8)="BLOCKED:",LEFT(UPPER(TRIM($K790)),8)="WAITING:"),"Blocked",IF(N($I790)&gt;0,"In progress","Not started")))))</f>
        <v/>
      </c>
      <c r="I790" s="175" t="str">
        <f t="array" ref="I790">IF($B790="","",IFERROR(LOOKUP(2,1/('Work report'!$V$2:$V$1500=$B790),'Work report'!$J$2:$J$1500)*100,0))</f>
        <v/>
      </c>
      <c r="J790" s="176" t="str">
        <f t="array" ref="J790">IF($B790="","",IFERROR(LOOKUP(2,1/('Work report'!$V$2:$V$1500=$B790),'Work report'!$A$2:$A$1500),""))</f>
        <v/>
      </c>
      <c r="K790" s="177" t="str">
        <f t="array" ref="K790">IF($B790="","",IFERROR(LOOKUP(2,1/('Work report'!$V$2:$V$1500=$B790),'Work report'!$P$2:$P$1500),""))</f>
        <v/>
      </c>
      <c r="L790" s="178" t="str">
        <f>IF($B790="","",SUMIFS('Work report'!$G$2:$G$1500,'Work report'!$V$2:$V$1500,$B790))</f>
        <v/>
      </c>
      <c r="M790" s="176" t="str">
        <f t="shared" si="37"/>
        <v/>
      </c>
      <c r="N790" s="174" t="str">
        <f t="shared" ca="1" si="38"/>
        <v/>
      </c>
      <c r="O790" s="78">
        <v>789</v>
      </c>
      <c r="P790" s="78" t="str">
        <f>IF(AND($B790&lt;&gt;"",$H790&lt;&gt;"Completed",$H790&lt;&gt;"Cancelled"),COUNTIFS($B$2:$B790,"&lt;&gt;",$H$2:$H790,"&lt;&gt;Completed",$H$2:$H790,"&lt;&gt;Cancelled"),"")</f>
        <v/>
      </c>
      <c r="Q790" s="78" t="str">
        <f>IFERROR(INDEX($B$2:$B$1500,MATCH(ROWS($Q$2:Q790),$P$2:$P$1500,0)),"")</f>
        <v/>
      </c>
    </row>
    <row r="791" spans="1:17" ht="15" customHeight="1" x14ac:dyDescent="0.25">
      <c r="A791" s="77"/>
      <c r="B791" s="174" t="str">
        <f t="shared" si="36"/>
        <v/>
      </c>
      <c r="C791" s="79"/>
      <c r="D791" s="80"/>
      <c r="E791" s="79"/>
      <c r="F791" s="81"/>
      <c r="G791" s="77"/>
      <c r="H791" s="174" t="str">
        <f>IF($B791="","",IF(N($I791)&gt;=100,"Completed",IF(COUNTIF('Work report'!$V$2:$V$1500,$B791)=0,"Not started",IF(OR(LEFT(UPPER(TRIM($K791)),8)="BLOCKED:",LEFT(UPPER(TRIM($K791)),8)="WAITING:"),"Blocked",IF(N($I791)&gt;0,"In progress","Not started")))))</f>
        <v/>
      </c>
      <c r="I791" s="175" t="str">
        <f t="array" ref="I791">IF($B791="","",IFERROR(LOOKUP(2,1/('Work report'!$V$2:$V$1500=$B791),'Work report'!$J$2:$J$1500)*100,0))</f>
        <v/>
      </c>
      <c r="J791" s="176" t="str">
        <f t="array" ref="J791">IF($B791="","",IFERROR(LOOKUP(2,1/('Work report'!$V$2:$V$1500=$B791),'Work report'!$A$2:$A$1500),""))</f>
        <v/>
      </c>
      <c r="K791" s="177" t="str">
        <f t="array" ref="K791">IF($B791="","",IFERROR(LOOKUP(2,1/('Work report'!$V$2:$V$1500=$B791),'Work report'!$P$2:$P$1500),""))</f>
        <v/>
      </c>
      <c r="L791" s="178" t="str">
        <f>IF($B791="","",SUMIFS('Work report'!$G$2:$G$1500,'Work report'!$V$2:$V$1500,$B791))</f>
        <v/>
      </c>
      <c r="M791" s="176" t="str">
        <f t="shared" si="37"/>
        <v/>
      </c>
      <c r="N791" s="174" t="str">
        <f t="shared" ca="1" si="38"/>
        <v/>
      </c>
      <c r="O791" s="78">
        <v>790</v>
      </c>
      <c r="P791" s="78" t="str">
        <f>IF(AND($B791&lt;&gt;"",$H791&lt;&gt;"Completed",$H791&lt;&gt;"Cancelled"),COUNTIFS($B$2:$B791,"&lt;&gt;",$H$2:$H791,"&lt;&gt;Completed",$H$2:$H791,"&lt;&gt;Cancelled"),"")</f>
        <v/>
      </c>
      <c r="Q791" s="78" t="str">
        <f>IFERROR(INDEX($B$2:$B$1500,MATCH(ROWS($Q$2:Q791),$P$2:$P$1500,0)),"")</f>
        <v/>
      </c>
    </row>
    <row r="792" spans="1:17" ht="15" customHeight="1" x14ac:dyDescent="0.25">
      <c r="A792" s="77"/>
      <c r="B792" s="174" t="str">
        <f t="shared" si="36"/>
        <v/>
      </c>
      <c r="C792" s="79"/>
      <c r="D792" s="80"/>
      <c r="E792" s="79"/>
      <c r="F792" s="81"/>
      <c r="G792" s="77"/>
      <c r="H792" s="174" t="str">
        <f>IF($B792="","",IF(N($I792)&gt;=100,"Completed",IF(COUNTIF('Work report'!$V$2:$V$1500,$B792)=0,"Not started",IF(OR(LEFT(UPPER(TRIM($K792)),8)="BLOCKED:",LEFT(UPPER(TRIM($K792)),8)="WAITING:"),"Blocked",IF(N($I792)&gt;0,"In progress","Not started")))))</f>
        <v/>
      </c>
      <c r="I792" s="175" t="str">
        <f t="array" ref="I792">IF($B792="","",IFERROR(LOOKUP(2,1/('Work report'!$V$2:$V$1500=$B792),'Work report'!$J$2:$J$1500)*100,0))</f>
        <v/>
      </c>
      <c r="J792" s="176" t="str">
        <f t="array" ref="J792">IF($B792="","",IFERROR(LOOKUP(2,1/('Work report'!$V$2:$V$1500=$B792),'Work report'!$A$2:$A$1500),""))</f>
        <v/>
      </c>
      <c r="K792" s="177" t="str">
        <f t="array" ref="K792">IF($B792="","",IFERROR(LOOKUP(2,1/('Work report'!$V$2:$V$1500=$B792),'Work report'!$P$2:$P$1500),""))</f>
        <v/>
      </c>
      <c r="L792" s="178" t="str">
        <f>IF($B792="","",SUMIFS('Work report'!$G$2:$G$1500,'Work report'!$V$2:$V$1500,$B792))</f>
        <v/>
      </c>
      <c r="M792" s="176" t="str">
        <f t="shared" si="37"/>
        <v/>
      </c>
      <c r="N792" s="174" t="str">
        <f t="shared" ca="1" si="38"/>
        <v/>
      </c>
      <c r="O792" s="78">
        <v>791</v>
      </c>
      <c r="P792" s="78" t="str">
        <f>IF(AND($B792&lt;&gt;"",$H792&lt;&gt;"Completed",$H792&lt;&gt;"Cancelled"),COUNTIFS($B$2:$B792,"&lt;&gt;",$H$2:$H792,"&lt;&gt;Completed",$H$2:$H792,"&lt;&gt;Cancelled"),"")</f>
        <v/>
      </c>
      <c r="Q792" s="78" t="str">
        <f>IFERROR(INDEX($B$2:$B$1500,MATCH(ROWS($Q$2:Q792),$P$2:$P$1500,0)),"")</f>
        <v/>
      </c>
    </row>
    <row r="793" spans="1:17" ht="15" customHeight="1" x14ac:dyDescent="0.25">
      <c r="A793" s="77"/>
      <c r="B793" s="174" t="str">
        <f t="shared" si="36"/>
        <v/>
      </c>
      <c r="C793" s="79"/>
      <c r="D793" s="80"/>
      <c r="E793" s="79"/>
      <c r="F793" s="81"/>
      <c r="G793" s="77"/>
      <c r="H793" s="174" t="str">
        <f>IF($B793="","",IF(N($I793)&gt;=100,"Completed",IF(COUNTIF('Work report'!$V$2:$V$1500,$B793)=0,"Not started",IF(OR(LEFT(UPPER(TRIM($K793)),8)="BLOCKED:",LEFT(UPPER(TRIM($K793)),8)="WAITING:"),"Blocked",IF(N($I793)&gt;0,"In progress","Not started")))))</f>
        <v/>
      </c>
      <c r="I793" s="175" t="str">
        <f t="array" ref="I793">IF($B793="","",IFERROR(LOOKUP(2,1/('Work report'!$V$2:$V$1500=$B793),'Work report'!$J$2:$J$1500)*100,0))</f>
        <v/>
      </c>
      <c r="J793" s="176" t="str">
        <f t="array" ref="J793">IF($B793="","",IFERROR(LOOKUP(2,1/('Work report'!$V$2:$V$1500=$B793),'Work report'!$A$2:$A$1500),""))</f>
        <v/>
      </c>
      <c r="K793" s="177" t="str">
        <f t="array" ref="K793">IF($B793="","",IFERROR(LOOKUP(2,1/('Work report'!$V$2:$V$1500=$B793),'Work report'!$P$2:$P$1500),""))</f>
        <v/>
      </c>
      <c r="L793" s="178" t="str">
        <f>IF($B793="","",SUMIFS('Work report'!$G$2:$G$1500,'Work report'!$V$2:$V$1500,$B793))</f>
        <v/>
      </c>
      <c r="M793" s="176" t="str">
        <f t="shared" si="37"/>
        <v/>
      </c>
      <c r="N793" s="174" t="str">
        <f t="shared" ca="1" si="38"/>
        <v/>
      </c>
      <c r="O793" s="78">
        <v>792</v>
      </c>
      <c r="P793" s="78" t="str">
        <f>IF(AND($B793&lt;&gt;"",$H793&lt;&gt;"Completed",$H793&lt;&gt;"Cancelled"),COUNTIFS($B$2:$B793,"&lt;&gt;",$H$2:$H793,"&lt;&gt;Completed",$H$2:$H793,"&lt;&gt;Cancelled"),"")</f>
        <v/>
      </c>
      <c r="Q793" s="78" t="str">
        <f>IFERROR(INDEX($B$2:$B$1500,MATCH(ROWS($Q$2:Q793),$P$2:$P$1500,0)),"")</f>
        <v/>
      </c>
    </row>
    <row r="794" spans="1:17" ht="15" customHeight="1" x14ac:dyDescent="0.25">
      <c r="A794" s="77"/>
      <c r="B794" s="174" t="str">
        <f t="shared" si="36"/>
        <v/>
      </c>
      <c r="C794" s="79"/>
      <c r="D794" s="80"/>
      <c r="E794" s="79"/>
      <c r="F794" s="81"/>
      <c r="G794" s="77"/>
      <c r="H794" s="174" t="str">
        <f>IF($B794="","",IF(N($I794)&gt;=100,"Completed",IF(COUNTIF('Work report'!$V$2:$V$1500,$B794)=0,"Not started",IF(OR(LEFT(UPPER(TRIM($K794)),8)="BLOCKED:",LEFT(UPPER(TRIM($K794)),8)="WAITING:"),"Blocked",IF(N($I794)&gt;0,"In progress","Not started")))))</f>
        <v/>
      </c>
      <c r="I794" s="175" t="str">
        <f t="array" ref="I794">IF($B794="","",IFERROR(LOOKUP(2,1/('Work report'!$V$2:$V$1500=$B794),'Work report'!$J$2:$J$1500)*100,0))</f>
        <v/>
      </c>
      <c r="J794" s="176" t="str">
        <f t="array" ref="J794">IF($B794="","",IFERROR(LOOKUP(2,1/('Work report'!$V$2:$V$1500=$B794),'Work report'!$A$2:$A$1500),""))</f>
        <v/>
      </c>
      <c r="K794" s="177" t="str">
        <f t="array" ref="K794">IF($B794="","",IFERROR(LOOKUP(2,1/('Work report'!$V$2:$V$1500=$B794),'Work report'!$P$2:$P$1500),""))</f>
        <v/>
      </c>
      <c r="L794" s="178" t="str">
        <f>IF($B794="","",SUMIFS('Work report'!$G$2:$G$1500,'Work report'!$V$2:$V$1500,$B794))</f>
        <v/>
      </c>
      <c r="M794" s="176" t="str">
        <f t="shared" si="37"/>
        <v/>
      </c>
      <c r="N794" s="174" t="str">
        <f t="shared" ca="1" si="38"/>
        <v/>
      </c>
      <c r="O794" s="78">
        <v>793</v>
      </c>
      <c r="P794" s="78" t="str">
        <f>IF(AND($B794&lt;&gt;"",$H794&lt;&gt;"Completed",$H794&lt;&gt;"Cancelled"),COUNTIFS($B$2:$B794,"&lt;&gt;",$H$2:$H794,"&lt;&gt;Completed",$H$2:$H794,"&lt;&gt;Cancelled"),"")</f>
        <v/>
      </c>
      <c r="Q794" s="78" t="str">
        <f>IFERROR(INDEX($B$2:$B$1500,MATCH(ROWS($Q$2:Q794),$P$2:$P$1500,0)),"")</f>
        <v/>
      </c>
    </row>
    <row r="795" spans="1:17" ht="15" customHeight="1" x14ac:dyDescent="0.25">
      <c r="A795" s="77"/>
      <c r="B795" s="174" t="str">
        <f t="shared" si="36"/>
        <v/>
      </c>
      <c r="C795" s="79"/>
      <c r="D795" s="80"/>
      <c r="E795" s="79"/>
      <c r="F795" s="81"/>
      <c r="G795" s="77"/>
      <c r="H795" s="174" t="str">
        <f>IF($B795="","",IF(N($I795)&gt;=100,"Completed",IF(COUNTIF('Work report'!$V$2:$V$1500,$B795)=0,"Not started",IF(OR(LEFT(UPPER(TRIM($K795)),8)="BLOCKED:",LEFT(UPPER(TRIM($K795)),8)="WAITING:"),"Blocked",IF(N($I795)&gt;0,"In progress","Not started")))))</f>
        <v/>
      </c>
      <c r="I795" s="175" t="str">
        <f t="array" ref="I795">IF($B795="","",IFERROR(LOOKUP(2,1/('Work report'!$V$2:$V$1500=$B795),'Work report'!$J$2:$J$1500)*100,0))</f>
        <v/>
      </c>
      <c r="J795" s="176" t="str">
        <f t="array" ref="J795">IF($B795="","",IFERROR(LOOKUP(2,1/('Work report'!$V$2:$V$1500=$B795),'Work report'!$A$2:$A$1500),""))</f>
        <v/>
      </c>
      <c r="K795" s="177" t="str">
        <f t="array" ref="K795">IF($B795="","",IFERROR(LOOKUP(2,1/('Work report'!$V$2:$V$1500=$B795),'Work report'!$P$2:$P$1500),""))</f>
        <v/>
      </c>
      <c r="L795" s="178" t="str">
        <f>IF($B795="","",SUMIFS('Work report'!$G$2:$G$1500,'Work report'!$V$2:$V$1500,$B795))</f>
        <v/>
      </c>
      <c r="M795" s="176" t="str">
        <f t="shared" si="37"/>
        <v/>
      </c>
      <c r="N795" s="174" t="str">
        <f t="shared" ca="1" si="38"/>
        <v/>
      </c>
      <c r="O795" s="78">
        <v>794</v>
      </c>
      <c r="P795" s="78" t="str">
        <f>IF(AND($B795&lt;&gt;"",$H795&lt;&gt;"Completed",$H795&lt;&gt;"Cancelled"),COUNTIFS($B$2:$B795,"&lt;&gt;",$H$2:$H795,"&lt;&gt;Completed",$H$2:$H795,"&lt;&gt;Cancelled"),"")</f>
        <v/>
      </c>
      <c r="Q795" s="78" t="str">
        <f>IFERROR(INDEX($B$2:$B$1500,MATCH(ROWS($Q$2:Q795),$P$2:$P$1500,0)),"")</f>
        <v/>
      </c>
    </row>
    <row r="796" spans="1:17" ht="15" customHeight="1" x14ac:dyDescent="0.25">
      <c r="A796" s="77"/>
      <c r="B796" s="174" t="str">
        <f t="shared" si="36"/>
        <v/>
      </c>
      <c r="C796" s="79"/>
      <c r="D796" s="80"/>
      <c r="E796" s="79"/>
      <c r="F796" s="81"/>
      <c r="G796" s="77"/>
      <c r="H796" s="174" t="str">
        <f>IF($B796="","",IF(N($I796)&gt;=100,"Completed",IF(COUNTIF('Work report'!$V$2:$V$1500,$B796)=0,"Not started",IF(OR(LEFT(UPPER(TRIM($K796)),8)="BLOCKED:",LEFT(UPPER(TRIM($K796)),8)="WAITING:"),"Blocked",IF(N($I796)&gt;0,"In progress","Not started")))))</f>
        <v/>
      </c>
      <c r="I796" s="175" t="str">
        <f t="array" ref="I796">IF($B796="","",IFERROR(LOOKUP(2,1/('Work report'!$V$2:$V$1500=$B796),'Work report'!$J$2:$J$1500)*100,0))</f>
        <v/>
      </c>
      <c r="J796" s="176" t="str">
        <f t="array" ref="J796">IF($B796="","",IFERROR(LOOKUP(2,1/('Work report'!$V$2:$V$1500=$B796),'Work report'!$A$2:$A$1500),""))</f>
        <v/>
      </c>
      <c r="K796" s="177" t="str">
        <f t="array" ref="K796">IF($B796="","",IFERROR(LOOKUP(2,1/('Work report'!$V$2:$V$1500=$B796),'Work report'!$P$2:$P$1500),""))</f>
        <v/>
      </c>
      <c r="L796" s="178" t="str">
        <f>IF($B796="","",SUMIFS('Work report'!$G$2:$G$1500,'Work report'!$V$2:$V$1500,$B796))</f>
        <v/>
      </c>
      <c r="M796" s="176" t="str">
        <f t="shared" si="37"/>
        <v/>
      </c>
      <c r="N796" s="174" t="str">
        <f t="shared" ca="1" si="38"/>
        <v/>
      </c>
      <c r="O796" s="78">
        <v>795</v>
      </c>
      <c r="P796" s="78" t="str">
        <f>IF(AND($B796&lt;&gt;"",$H796&lt;&gt;"Completed",$H796&lt;&gt;"Cancelled"),COUNTIFS($B$2:$B796,"&lt;&gt;",$H$2:$H796,"&lt;&gt;Completed",$H$2:$H796,"&lt;&gt;Cancelled"),"")</f>
        <v/>
      </c>
      <c r="Q796" s="78" t="str">
        <f>IFERROR(INDEX($B$2:$B$1500,MATCH(ROWS($Q$2:Q796),$P$2:$P$1500,0)),"")</f>
        <v/>
      </c>
    </row>
    <row r="797" spans="1:17" ht="15" customHeight="1" x14ac:dyDescent="0.25">
      <c r="A797" s="77"/>
      <c r="B797" s="174" t="str">
        <f t="shared" si="36"/>
        <v/>
      </c>
      <c r="C797" s="79"/>
      <c r="D797" s="80"/>
      <c r="E797" s="79"/>
      <c r="F797" s="81"/>
      <c r="G797" s="77"/>
      <c r="H797" s="174" t="str">
        <f>IF($B797="","",IF(N($I797)&gt;=100,"Completed",IF(COUNTIF('Work report'!$V$2:$V$1500,$B797)=0,"Not started",IF(OR(LEFT(UPPER(TRIM($K797)),8)="BLOCKED:",LEFT(UPPER(TRIM($K797)),8)="WAITING:"),"Blocked",IF(N($I797)&gt;0,"In progress","Not started")))))</f>
        <v/>
      </c>
      <c r="I797" s="175" t="str">
        <f t="array" ref="I797">IF($B797="","",IFERROR(LOOKUP(2,1/('Work report'!$V$2:$V$1500=$B797),'Work report'!$J$2:$J$1500)*100,0))</f>
        <v/>
      </c>
      <c r="J797" s="176" t="str">
        <f t="array" ref="J797">IF($B797="","",IFERROR(LOOKUP(2,1/('Work report'!$V$2:$V$1500=$B797),'Work report'!$A$2:$A$1500),""))</f>
        <v/>
      </c>
      <c r="K797" s="177" t="str">
        <f t="array" ref="K797">IF($B797="","",IFERROR(LOOKUP(2,1/('Work report'!$V$2:$V$1500=$B797),'Work report'!$P$2:$P$1500),""))</f>
        <v/>
      </c>
      <c r="L797" s="178" t="str">
        <f>IF($B797="","",SUMIFS('Work report'!$G$2:$G$1500,'Work report'!$V$2:$V$1500,$B797))</f>
        <v/>
      </c>
      <c r="M797" s="176" t="str">
        <f t="shared" si="37"/>
        <v/>
      </c>
      <c r="N797" s="174" t="str">
        <f t="shared" ca="1" si="38"/>
        <v/>
      </c>
      <c r="O797" s="78">
        <v>796</v>
      </c>
      <c r="P797" s="78" t="str">
        <f>IF(AND($B797&lt;&gt;"",$H797&lt;&gt;"Completed",$H797&lt;&gt;"Cancelled"),COUNTIFS($B$2:$B797,"&lt;&gt;",$H$2:$H797,"&lt;&gt;Completed",$H$2:$H797,"&lt;&gt;Cancelled"),"")</f>
        <v/>
      </c>
      <c r="Q797" s="78" t="str">
        <f>IFERROR(INDEX($B$2:$B$1500,MATCH(ROWS($Q$2:Q797),$P$2:$P$1500,0)),"")</f>
        <v/>
      </c>
    </row>
    <row r="798" spans="1:17" ht="15" customHeight="1" x14ac:dyDescent="0.25">
      <c r="A798" s="77"/>
      <c r="B798" s="174" t="str">
        <f t="shared" si="36"/>
        <v/>
      </c>
      <c r="C798" s="79"/>
      <c r="D798" s="80"/>
      <c r="E798" s="79"/>
      <c r="F798" s="81"/>
      <c r="G798" s="77"/>
      <c r="H798" s="174" t="str">
        <f>IF($B798="","",IF(N($I798)&gt;=100,"Completed",IF(COUNTIF('Work report'!$V$2:$V$1500,$B798)=0,"Not started",IF(OR(LEFT(UPPER(TRIM($K798)),8)="BLOCKED:",LEFT(UPPER(TRIM($K798)),8)="WAITING:"),"Blocked",IF(N($I798)&gt;0,"In progress","Not started")))))</f>
        <v/>
      </c>
      <c r="I798" s="175" t="str">
        <f t="array" ref="I798">IF($B798="","",IFERROR(LOOKUP(2,1/('Work report'!$V$2:$V$1500=$B798),'Work report'!$J$2:$J$1500)*100,0))</f>
        <v/>
      </c>
      <c r="J798" s="176" t="str">
        <f t="array" ref="J798">IF($B798="","",IFERROR(LOOKUP(2,1/('Work report'!$V$2:$V$1500=$B798),'Work report'!$A$2:$A$1500),""))</f>
        <v/>
      </c>
      <c r="K798" s="177" t="str">
        <f t="array" ref="K798">IF($B798="","",IFERROR(LOOKUP(2,1/('Work report'!$V$2:$V$1500=$B798),'Work report'!$P$2:$P$1500),""))</f>
        <v/>
      </c>
      <c r="L798" s="178" t="str">
        <f>IF($B798="","",SUMIFS('Work report'!$G$2:$G$1500,'Work report'!$V$2:$V$1500,$B798))</f>
        <v/>
      </c>
      <c r="M798" s="176" t="str">
        <f t="shared" si="37"/>
        <v/>
      </c>
      <c r="N798" s="174" t="str">
        <f t="shared" ca="1" si="38"/>
        <v/>
      </c>
      <c r="O798" s="78">
        <v>797</v>
      </c>
      <c r="P798" s="78" t="str">
        <f>IF(AND($B798&lt;&gt;"",$H798&lt;&gt;"Completed",$H798&lt;&gt;"Cancelled"),COUNTIFS($B$2:$B798,"&lt;&gt;",$H$2:$H798,"&lt;&gt;Completed",$H$2:$H798,"&lt;&gt;Cancelled"),"")</f>
        <v/>
      </c>
      <c r="Q798" s="78" t="str">
        <f>IFERROR(INDEX($B$2:$B$1500,MATCH(ROWS($Q$2:Q798),$P$2:$P$1500,0)),"")</f>
        <v/>
      </c>
    </row>
    <row r="799" spans="1:17" ht="15" customHeight="1" x14ac:dyDescent="0.25">
      <c r="A799" s="77"/>
      <c r="B799" s="174" t="str">
        <f t="shared" si="36"/>
        <v/>
      </c>
      <c r="C799" s="79"/>
      <c r="D799" s="80"/>
      <c r="E799" s="79"/>
      <c r="F799" s="81"/>
      <c r="G799" s="77"/>
      <c r="H799" s="174" t="str">
        <f>IF($B799="","",IF(N($I799)&gt;=100,"Completed",IF(COUNTIF('Work report'!$V$2:$V$1500,$B799)=0,"Not started",IF(OR(LEFT(UPPER(TRIM($K799)),8)="BLOCKED:",LEFT(UPPER(TRIM($K799)),8)="WAITING:"),"Blocked",IF(N($I799)&gt;0,"In progress","Not started")))))</f>
        <v/>
      </c>
      <c r="I799" s="175" t="str">
        <f t="array" ref="I799">IF($B799="","",IFERROR(LOOKUP(2,1/('Work report'!$V$2:$V$1500=$B799),'Work report'!$J$2:$J$1500)*100,0))</f>
        <v/>
      </c>
      <c r="J799" s="176" t="str">
        <f t="array" ref="J799">IF($B799="","",IFERROR(LOOKUP(2,1/('Work report'!$V$2:$V$1500=$B799),'Work report'!$A$2:$A$1500),""))</f>
        <v/>
      </c>
      <c r="K799" s="177" t="str">
        <f t="array" ref="K799">IF($B799="","",IFERROR(LOOKUP(2,1/('Work report'!$V$2:$V$1500=$B799),'Work report'!$P$2:$P$1500),""))</f>
        <v/>
      </c>
      <c r="L799" s="178" t="str">
        <f>IF($B799="","",SUMIFS('Work report'!$G$2:$G$1500,'Work report'!$V$2:$V$1500,$B799))</f>
        <v/>
      </c>
      <c r="M799" s="176" t="str">
        <f t="shared" si="37"/>
        <v/>
      </c>
      <c r="N799" s="174" t="str">
        <f t="shared" ca="1" si="38"/>
        <v/>
      </c>
      <c r="O799" s="78">
        <v>798</v>
      </c>
      <c r="P799" s="78" t="str">
        <f>IF(AND($B799&lt;&gt;"",$H799&lt;&gt;"Completed",$H799&lt;&gt;"Cancelled"),COUNTIFS($B$2:$B799,"&lt;&gt;",$H$2:$H799,"&lt;&gt;Completed",$H$2:$H799,"&lt;&gt;Cancelled"),"")</f>
        <v/>
      </c>
      <c r="Q799" s="78" t="str">
        <f>IFERROR(INDEX($B$2:$B$1500,MATCH(ROWS($Q$2:Q799),$P$2:$P$1500,0)),"")</f>
        <v/>
      </c>
    </row>
    <row r="800" spans="1:17" ht="15" customHeight="1" x14ac:dyDescent="0.25">
      <c r="A800" s="77"/>
      <c r="B800" s="174" t="str">
        <f t="shared" si="36"/>
        <v/>
      </c>
      <c r="C800" s="79"/>
      <c r="D800" s="80"/>
      <c r="E800" s="79"/>
      <c r="F800" s="81"/>
      <c r="G800" s="77"/>
      <c r="H800" s="174" t="str">
        <f>IF($B800="","",IF(N($I800)&gt;=100,"Completed",IF(COUNTIF('Work report'!$V$2:$V$1500,$B800)=0,"Not started",IF(OR(LEFT(UPPER(TRIM($K800)),8)="BLOCKED:",LEFT(UPPER(TRIM($K800)),8)="WAITING:"),"Blocked",IF(N($I800)&gt;0,"In progress","Not started")))))</f>
        <v/>
      </c>
      <c r="I800" s="175" t="str">
        <f t="array" ref="I800">IF($B800="","",IFERROR(LOOKUP(2,1/('Work report'!$V$2:$V$1500=$B800),'Work report'!$J$2:$J$1500)*100,0))</f>
        <v/>
      </c>
      <c r="J800" s="176" t="str">
        <f t="array" ref="J800">IF($B800="","",IFERROR(LOOKUP(2,1/('Work report'!$V$2:$V$1500=$B800),'Work report'!$A$2:$A$1500),""))</f>
        <v/>
      </c>
      <c r="K800" s="177" t="str">
        <f t="array" ref="K800">IF($B800="","",IFERROR(LOOKUP(2,1/('Work report'!$V$2:$V$1500=$B800),'Work report'!$P$2:$P$1500),""))</f>
        <v/>
      </c>
      <c r="L800" s="178" t="str">
        <f>IF($B800="","",SUMIFS('Work report'!$G$2:$G$1500,'Work report'!$V$2:$V$1500,$B800))</f>
        <v/>
      </c>
      <c r="M800" s="176" t="str">
        <f t="shared" si="37"/>
        <v/>
      </c>
      <c r="N800" s="174" t="str">
        <f t="shared" ca="1" si="38"/>
        <v/>
      </c>
      <c r="O800" s="78">
        <v>799</v>
      </c>
      <c r="P800" s="78" t="str">
        <f>IF(AND($B800&lt;&gt;"",$H800&lt;&gt;"Completed",$H800&lt;&gt;"Cancelled"),COUNTIFS($B$2:$B800,"&lt;&gt;",$H$2:$H800,"&lt;&gt;Completed",$H$2:$H800,"&lt;&gt;Cancelled"),"")</f>
        <v/>
      </c>
      <c r="Q800" s="78" t="str">
        <f>IFERROR(INDEX($B$2:$B$1500,MATCH(ROWS($Q$2:Q800),$P$2:$P$1500,0)),"")</f>
        <v/>
      </c>
    </row>
    <row r="801" spans="1:17" ht="15" customHeight="1" x14ac:dyDescent="0.25">
      <c r="A801" s="77"/>
      <c r="B801" s="174" t="str">
        <f t="shared" si="36"/>
        <v/>
      </c>
      <c r="C801" s="79"/>
      <c r="D801" s="80"/>
      <c r="E801" s="79"/>
      <c r="F801" s="81"/>
      <c r="G801" s="77"/>
      <c r="H801" s="174" t="str">
        <f>IF($B801="","",IF(N($I801)&gt;=100,"Completed",IF(COUNTIF('Work report'!$V$2:$V$1500,$B801)=0,"Not started",IF(OR(LEFT(UPPER(TRIM($K801)),8)="BLOCKED:",LEFT(UPPER(TRIM($K801)),8)="WAITING:"),"Blocked",IF(N($I801)&gt;0,"In progress","Not started")))))</f>
        <v/>
      </c>
      <c r="I801" s="175" t="str">
        <f t="array" ref="I801">IF($B801="","",IFERROR(LOOKUP(2,1/('Work report'!$V$2:$V$1500=$B801),'Work report'!$J$2:$J$1500)*100,0))</f>
        <v/>
      </c>
      <c r="J801" s="176" t="str">
        <f t="array" ref="J801">IF($B801="","",IFERROR(LOOKUP(2,1/('Work report'!$V$2:$V$1500=$B801),'Work report'!$A$2:$A$1500),""))</f>
        <v/>
      </c>
      <c r="K801" s="177" t="str">
        <f t="array" ref="K801">IF($B801="","",IFERROR(LOOKUP(2,1/('Work report'!$V$2:$V$1500=$B801),'Work report'!$P$2:$P$1500),""))</f>
        <v/>
      </c>
      <c r="L801" s="178" t="str">
        <f>IF($B801="","",SUMIFS('Work report'!$G$2:$G$1500,'Work report'!$V$2:$V$1500,$B801))</f>
        <v/>
      </c>
      <c r="M801" s="176" t="str">
        <f t="shared" si="37"/>
        <v/>
      </c>
      <c r="N801" s="174" t="str">
        <f t="shared" ca="1" si="38"/>
        <v/>
      </c>
      <c r="O801" s="78">
        <v>800</v>
      </c>
      <c r="P801" s="78" t="str">
        <f>IF(AND($B801&lt;&gt;"",$H801&lt;&gt;"Completed",$H801&lt;&gt;"Cancelled"),COUNTIFS($B$2:$B801,"&lt;&gt;",$H$2:$H801,"&lt;&gt;Completed",$H$2:$H801,"&lt;&gt;Cancelled"),"")</f>
        <v/>
      </c>
      <c r="Q801" s="78" t="str">
        <f>IFERROR(INDEX($B$2:$B$1500,MATCH(ROWS($Q$2:Q801),$P$2:$P$1500,0)),"")</f>
        <v/>
      </c>
    </row>
    <row r="802" spans="1:17" ht="15" customHeight="1" x14ac:dyDescent="0.25">
      <c r="A802" s="77"/>
      <c r="B802" s="174" t="str">
        <f t="shared" si="36"/>
        <v/>
      </c>
      <c r="C802" s="79"/>
      <c r="D802" s="80"/>
      <c r="E802" s="79"/>
      <c r="F802" s="81"/>
      <c r="G802" s="77"/>
      <c r="H802" s="174" t="str">
        <f>IF($B802="","",IF(N($I802)&gt;=100,"Completed",IF(COUNTIF('Work report'!$V$2:$V$1500,$B802)=0,"Not started",IF(OR(LEFT(UPPER(TRIM($K802)),8)="BLOCKED:",LEFT(UPPER(TRIM($K802)),8)="WAITING:"),"Blocked",IF(N($I802)&gt;0,"In progress","Not started")))))</f>
        <v/>
      </c>
      <c r="I802" s="175" t="str">
        <f t="array" ref="I802">IF($B802="","",IFERROR(LOOKUP(2,1/('Work report'!$V$2:$V$1500=$B802),'Work report'!$J$2:$J$1500)*100,0))</f>
        <v/>
      </c>
      <c r="J802" s="176" t="str">
        <f t="array" ref="J802">IF($B802="","",IFERROR(LOOKUP(2,1/('Work report'!$V$2:$V$1500=$B802),'Work report'!$A$2:$A$1500),""))</f>
        <v/>
      </c>
      <c r="K802" s="177" t="str">
        <f t="array" ref="K802">IF($B802="","",IFERROR(LOOKUP(2,1/('Work report'!$V$2:$V$1500=$B802),'Work report'!$P$2:$P$1500),""))</f>
        <v/>
      </c>
      <c r="L802" s="178" t="str">
        <f>IF($B802="","",SUMIFS('Work report'!$G$2:$G$1500,'Work report'!$V$2:$V$1500,$B802))</f>
        <v/>
      </c>
      <c r="M802" s="176" t="str">
        <f t="shared" si="37"/>
        <v/>
      </c>
      <c r="N802" s="174" t="str">
        <f t="shared" ca="1" si="38"/>
        <v/>
      </c>
      <c r="O802" s="78">
        <v>801</v>
      </c>
      <c r="P802" s="78" t="str">
        <f>IF(AND($B802&lt;&gt;"",$H802&lt;&gt;"Completed",$H802&lt;&gt;"Cancelled"),COUNTIFS($B$2:$B802,"&lt;&gt;",$H$2:$H802,"&lt;&gt;Completed",$H$2:$H802,"&lt;&gt;Cancelled"),"")</f>
        <v/>
      </c>
      <c r="Q802" s="78" t="str">
        <f>IFERROR(INDEX($B$2:$B$1500,MATCH(ROWS($Q$2:Q802),$P$2:$P$1500,0)),"")</f>
        <v/>
      </c>
    </row>
    <row r="803" spans="1:17" ht="15" customHeight="1" x14ac:dyDescent="0.25">
      <c r="A803" s="77"/>
      <c r="B803" s="174" t="str">
        <f t="shared" si="36"/>
        <v/>
      </c>
      <c r="C803" s="79"/>
      <c r="D803" s="80"/>
      <c r="E803" s="79"/>
      <c r="F803" s="81"/>
      <c r="G803" s="77"/>
      <c r="H803" s="174" t="str">
        <f>IF($B803="","",IF(N($I803)&gt;=100,"Completed",IF(COUNTIF('Work report'!$V$2:$V$1500,$B803)=0,"Not started",IF(OR(LEFT(UPPER(TRIM($K803)),8)="BLOCKED:",LEFT(UPPER(TRIM($K803)),8)="WAITING:"),"Blocked",IF(N($I803)&gt;0,"In progress","Not started")))))</f>
        <v/>
      </c>
      <c r="I803" s="175" t="str">
        <f t="array" ref="I803">IF($B803="","",IFERROR(LOOKUP(2,1/('Work report'!$V$2:$V$1500=$B803),'Work report'!$J$2:$J$1500)*100,0))</f>
        <v/>
      </c>
      <c r="J803" s="176" t="str">
        <f t="array" ref="J803">IF($B803="","",IFERROR(LOOKUP(2,1/('Work report'!$V$2:$V$1500=$B803),'Work report'!$A$2:$A$1500),""))</f>
        <v/>
      </c>
      <c r="K803" s="177" t="str">
        <f t="array" ref="K803">IF($B803="","",IFERROR(LOOKUP(2,1/('Work report'!$V$2:$V$1500=$B803),'Work report'!$P$2:$P$1500),""))</f>
        <v/>
      </c>
      <c r="L803" s="178" t="str">
        <f>IF($B803="","",SUMIFS('Work report'!$G$2:$G$1500,'Work report'!$V$2:$V$1500,$B803))</f>
        <v/>
      </c>
      <c r="M803" s="176" t="str">
        <f t="shared" si="37"/>
        <v/>
      </c>
      <c r="N803" s="174" t="str">
        <f t="shared" ca="1" si="38"/>
        <v/>
      </c>
      <c r="O803" s="78">
        <v>802</v>
      </c>
      <c r="P803" s="78" t="str">
        <f>IF(AND($B803&lt;&gt;"",$H803&lt;&gt;"Completed",$H803&lt;&gt;"Cancelled"),COUNTIFS($B$2:$B803,"&lt;&gt;",$H$2:$H803,"&lt;&gt;Completed",$H$2:$H803,"&lt;&gt;Cancelled"),"")</f>
        <v/>
      </c>
      <c r="Q803" s="78" t="str">
        <f>IFERROR(INDEX($B$2:$B$1500,MATCH(ROWS($Q$2:Q803),$P$2:$P$1500,0)),"")</f>
        <v/>
      </c>
    </row>
    <row r="804" spans="1:17" ht="15" customHeight="1" x14ac:dyDescent="0.25">
      <c r="A804" s="77"/>
      <c r="B804" s="174" t="str">
        <f t="shared" si="36"/>
        <v/>
      </c>
      <c r="C804" s="79"/>
      <c r="D804" s="80"/>
      <c r="E804" s="79"/>
      <c r="F804" s="81"/>
      <c r="G804" s="77"/>
      <c r="H804" s="174" t="str">
        <f>IF($B804="","",IF(N($I804)&gt;=100,"Completed",IF(COUNTIF('Work report'!$V$2:$V$1500,$B804)=0,"Not started",IF(OR(LEFT(UPPER(TRIM($K804)),8)="BLOCKED:",LEFT(UPPER(TRIM($K804)),8)="WAITING:"),"Blocked",IF(N($I804)&gt;0,"In progress","Not started")))))</f>
        <v/>
      </c>
      <c r="I804" s="175" t="str">
        <f t="array" ref="I804">IF($B804="","",IFERROR(LOOKUP(2,1/('Work report'!$V$2:$V$1500=$B804),'Work report'!$J$2:$J$1500)*100,0))</f>
        <v/>
      </c>
      <c r="J804" s="176" t="str">
        <f t="array" ref="J804">IF($B804="","",IFERROR(LOOKUP(2,1/('Work report'!$V$2:$V$1500=$B804),'Work report'!$A$2:$A$1500),""))</f>
        <v/>
      </c>
      <c r="K804" s="177" t="str">
        <f t="array" ref="K804">IF($B804="","",IFERROR(LOOKUP(2,1/('Work report'!$V$2:$V$1500=$B804),'Work report'!$P$2:$P$1500),""))</f>
        <v/>
      </c>
      <c r="L804" s="178" t="str">
        <f>IF($B804="","",SUMIFS('Work report'!$G$2:$G$1500,'Work report'!$V$2:$V$1500,$B804))</f>
        <v/>
      </c>
      <c r="M804" s="176" t="str">
        <f t="shared" si="37"/>
        <v/>
      </c>
      <c r="N804" s="174" t="str">
        <f t="shared" ca="1" si="38"/>
        <v/>
      </c>
      <c r="O804" s="78">
        <v>803</v>
      </c>
      <c r="P804" s="78" t="str">
        <f>IF(AND($B804&lt;&gt;"",$H804&lt;&gt;"Completed",$H804&lt;&gt;"Cancelled"),COUNTIFS($B$2:$B804,"&lt;&gt;",$H$2:$H804,"&lt;&gt;Completed",$H$2:$H804,"&lt;&gt;Cancelled"),"")</f>
        <v/>
      </c>
      <c r="Q804" s="78" t="str">
        <f>IFERROR(INDEX($B$2:$B$1500,MATCH(ROWS($Q$2:Q804),$P$2:$P$1500,0)),"")</f>
        <v/>
      </c>
    </row>
    <row r="805" spans="1:17" ht="15" customHeight="1" x14ac:dyDescent="0.25">
      <c r="A805" s="77"/>
      <c r="B805" s="174" t="str">
        <f t="shared" si="36"/>
        <v/>
      </c>
      <c r="C805" s="79"/>
      <c r="D805" s="80"/>
      <c r="E805" s="79"/>
      <c r="F805" s="81"/>
      <c r="G805" s="77"/>
      <c r="H805" s="174" t="str">
        <f>IF($B805="","",IF(N($I805)&gt;=100,"Completed",IF(COUNTIF('Work report'!$V$2:$V$1500,$B805)=0,"Not started",IF(OR(LEFT(UPPER(TRIM($K805)),8)="BLOCKED:",LEFT(UPPER(TRIM($K805)),8)="WAITING:"),"Blocked",IF(N($I805)&gt;0,"In progress","Not started")))))</f>
        <v/>
      </c>
      <c r="I805" s="175" t="str">
        <f t="array" ref="I805">IF($B805="","",IFERROR(LOOKUP(2,1/('Work report'!$V$2:$V$1500=$B805),'Work report'!$J$2:$J$1500)*100,0))</f>
        <v/>
      </c>
      <c r="J805" s="176" t="str">
        <f t="array" ref="J805">IF($B805="","",IFERROR(LOOKUP(2,1/('Work report'!$V$2:$V$1500=$B805),'Work report'!$A$2:$A$1500),""))</f>
        <v/>
      </c>
      <c r="K805" s="177" t="str">
        <f t="array" ref="K805">IF($B805="","",IFERROR(LOOKUP(2,1/('Work report'!$V$2:$V$1500=$B805),'Work report'!$P$2:$P$1500),""))</f>
        <v/>
      </c>
      <c r="L805" s="178" t="str">
        <f>IF($B805="","",SUMIFS('Work report'!$G$2:$G$1500,'Work report'!$V$2:$V$1500,$B805))</f>
        <v/>
      </c>
      <c r="M805" s="176" t="str">
        <f t="shared" si="37"/>
        <v/>
      </c>
      <c r="N805" s="174" t="str">
        <f t="shared" ca="1" si="38"/>
        <v/>
      </c>
      <c r="O805" s="78">
        <v>804</v>
      </c>
      <c r="P805" s="78" t="str">
        <f>IF(AND($B805&lt;&gt;"",$H805&lt;&gt;"Completed",$H805&lt;&gt;"Cancelled"),COUNTIFS($B$2:$B805,"&lt;&gt;",$H$2:$H805,"&lt;&gt;Completed",$H$2:$H805,"&lt;&gt;Cancelled"),"")</f>
        <v/>
      </c>
      <c r="Q805" s="78" t="str">
        <f>IFERROR(INDEX($B$2:$B$1500,MATCH(ROWS($Q$2:Q805),$P$2:$P$1500,0)),"")</f>
        <v/>
      </c>
    </row>
    <row r="806" spans="1:17" ht="15" customHeight="1" x14ac:dyDescent="0.25">
      <c r="A806" s="77"/>
      <c r="B806" s="174" t="str">
        <f t="shared" si="36"/>
        <v/>
      </c>
      <c r="C806" s="79"/>
      <c r="D806" s="80"/>
      <c r="E806" s="79"/>
      <c r="F806" s="81"/>
      <c r="G806" s="77"/>
      <c r="H806" s="174" t="str">
        <f>IF($B806="","",IF(N($I806)&gt;=100,"Completed",IF(COUNTIF('Work report'!$V$2:$V$1500,$B806)=0,"Not started",IF(OR(LEFT(UPPER(TRIM($K806)),8)="BLOCKED:",LEFT(UPPER(TRIM($K806)),8)="WAITING:"),"Blocked",IF(N($I806)&gt;0,"In progress","Not started")))))</f>
        <v/>
      </c>
      <c r="I806" s="175" t="str">
        <f t="array" ref="I806">IF($B806="","",IFERROR(LOOKUP(2,1/('Work report'!$V$2:$V$1500=$B806),'Work report'!$J$2:$J$1500)*100,0))</f>
        <v/>
      </c>
      <c r="J806" s="176" t="str">
        <f t="array" ref="J806">IF($B806="","",IFERROR(LOOKUP(2,1/('Work report'!$V$2:$V$1500=$B806),'Work report'!$A$2:$A$1500),""))</f>
        <v/>
      </c>
      <c r="K806" s="177" t="str">
        <f t="array" ref="K806">IF($B806="","",IFERROR(LOOKUP(2,1/('Work report'!$V$2:$V$1500=$B806),'Work report'!$P$2:$P$1500),""))</f>
        <v/>
      </c>
      <c r="L806" s="178" t="str">
        <f>IF($B806="","",SUMIFS('Work report'!$G$2:$G$1500,'Work report'!$V$2:$V$1500,$B806))</f>
        <v/>
      </c>
      <c r="M806" s="176" t="str">
        <f t="shared" si="37"/>
        <v/>
      </c>
      <c r="N806" s="174" t="str">
        <f t="shared" ca="1" si="38"/>
        <v/>
      </c>
      <c r="O806" s="78">
        <v>805</v>
      </c>
      <c r="P806" s="78" t="str">
        <f>IF(AND($B806&lt;&gt;"",$H806&lt;&gt;"Completed",$H806&lt;&gt;"Cancelled"),COUNTIFS($B$2:$B806,"&lt;&gt;",$H$2:$H806,"&lt;&gt;Completed",$H$2:$H806,"&lt;&gt;Cancelled"),"")</f>
        <v/>
      </c>
      <c r="Q806" s="78" t="str">
        <f>IFERROR(INDEX($B$2:$B$1500,MATCH(ROWS($Q$2:Q806),$P$2:$P$1500,0)),"")</f>
        <v/>
      </c>
    </row>
    <row r="807" spans="1:17" ht="15" customHeight="1" x14ac:dyDescent="0.25">
      <c r="A807" s="77"/>
      <c r="B807" s="174" t="str">
        <f t="shared" si="36"/>
        <v/>
      </c>
      <c r="C807" s="79"/>
      <c r="D807" s="80"/>
      <c r="E807" s="79"/>
      <c r="F807" s="81"/>
      <c r="G807" s="77"/>
      <c r="H807" s="174" t="str">
        <f>IF($B807="","",IF(N($I807)&gt;=100,"Completed",IF(COUNTIF('Work report'!$V$2:$V$1500,$B807)=0,"Not started",IF(OR(LEFT(UPPER(TRIM($K807)),8)="BLOCKED:",LEFT(UPPER(TRIM($K807)),8)="WAITING:"),"Blocked",IF(N($I807)&gt;0,"In progress","Not started")))))</f>
        <v/>
      </c>
      <c r="I807" s="175" t="str">
        <f t="array" ref="I807">IF($B807="","",IFERROR(LOOKUP(2,1/('Work report'!$V$2:$V$1500=$B807),'Work report'!$J$2:$J$1500)*100,0))</f>
        <v/>
      </c>
      <c r="J807" s="176" t="str">
        <f t="array" ref="J807">IF($B807="","",IFERROR(LOOKUP(2,1/('Work report'!$V$2:$V$1500=$B807),'Work report'!$A$2:$A$1500),""))</f>
        <v/>
      </c>
      <c r="K807" s="177" t="str">
        <f t="array" ref="K807">IF($B807="","",IFERROR(LOOKUP(2,1/('Work report'!$V$2:$V$1500=$B807),'Work report'!$P$2:$P$1500),""))</f>
        <v/>
      </c>
      <c r="L807" s="178" t="str">
        <f>IF($B807="","",SUMIFS('Work report'!$G$2:$G$1500,'Work report'!$V$2:$V$1500,$B807))</f>
        <v/>
      </c>
      <c r="M807" s="176" t="str">
        <f t="shared" si="37"/>
        <v/>
      </c>
      <c r="N807" s="174" t="str">
        <f t="shared" ca="1" si="38"/>
        <v/>
      </c>
      <c r="O807" s="78">
        <v>806</v>
      </c>
      <c r="P807" s="78" t="str">
        <f>IF(AND($B807&lt;&gt;"",$H807&lt;&gt;"Completed",$H807&lt;&gt;"Cancelled"),COUNTIFS($B$2:$B807,"&lt;&gt;",$H$2:$H807,"&lt;&gt;Completed",$H$2:$H807,"&lt;&gt;Cancelled"),"")</f>
        <v/>
      </c>
      <c r="Q807" s="78" t="str">
        <f>IFERROR(INDEX($B$2:$B$1500,MATCH(ROWS($Q$2:Q807),$P$2:$P$1500,0)),"")</f>
        <v/>
      </c>
    </row>
    <row r="808" spans="1:17" ht="15" customHeight="1" x14ac:dyDescent="0.25">
      <c r="A808" s="77"/>
      <c r="B808" s="174" t="str">
        <f t="shared" si="36"/>
        <v/>
      </c>
      <c r="C808" s="79"/>
      <c r="D808" s="80"/>
      <c r="E808" s="79"/>
      <c r="F808" s="81"/>
      <c r="G808" s="77"/>
      <c r="H808" s="174" t="str">
        <f>IF($B808="","",IF(N($I808)&gt;=100,"Completed",IF(COUNTIF('Work report'!$V$2:$V$1500,$B808)=0,"Not started",IF(OR(LEFT(UPPER(TRIM($K808)),8)="BLOCKED:",LEFT(UPPER(TRIM($K808)),8)="WAITING:"),"Blocked",IF(N($I808)&gt;0,"In progress","Not started")))))</f>
        <v/>
      </c>
      <c r="I808" s="175" t="str">
        <f t="array" ref="I808">IF($B808="","",IFERROR(LOOKUP(2,1/('Work report'!$V$2:$V$1500=$B808),'Work report'!$J$2:$J$1500)*100,0))</f>
        <v/>
      </c>
      <c r="J808" s="176" t="str">
        <f t="array" ref="J808">IF($B808="","",IFERROR(LOOKUP(2,1/('Work report'!$V$2:$V$1500=$B808),'Work report'!$A$2:$A$1500),""))</f>
        <v/>
      </c>
      <c r="K808" s="177" t="str">
        <f t="array" ref="K808">IF($B808="","",IFERROR(LOOKUP(2,1/('Work report'!$V$2:$V$1500=$B808),'Work report'!$P$2:$P$1500),""))</f>
        <v/>
      </c>
      <c r="L808" s="178" t="str">
        <f>IF($B808="","",SUMIFS('Work report'!$G$2:$G$1500,'Work report'!$V$2:$V$1500,$B808))</f>
        <v/>
      </c>
      <c r="M808" s="176" t="str">
        <f t="shared" si="37"/>
        <v/>
      </c>
      <c r="N808" s="174" t="str">
        <f t="shared" ca="1" si="38"/>
        <v/>
      </c>
      <c r="O808" s="78">
        <v>807</v>
      </c>
      <c r="P808" s="78" t="str">
        <f>IF(AND($B808&lt;&gt;"",$H808&lt;&gt;"Completed",$H808&lt;&gt;"Cancelled"),COUNTIFS($B$2:$B808,"&lt;&gt;",$H$2:$H808,"&lt;&gt;Completed",$H$2:$H808,"&lt;&gt;Cancelled"),"")</f>
        <v/>
      </c>
      <c r="Q808" s="78" t="str">
        <f>IFERROR(INDEX($B$2:$B$1500,MATCH(ROWS($Q$2:Q808),$P$2:$P$1500,0)),"")</f>
        <v/>
      </c>
    </row>
    <row r="809" spans="1:17" ht="15" customHeight="1" x14ac:dyDescent="0.25">
      <c r="A809" s="77"/>
      <c r="B809" s="174" t="str">
        <f t="shared" si="36"/>
        <v/>
      </c>
      <c r="C809" s="79"/>
      <c r="D809" s="80"/>
      <c r="E809" s="79"/>
      <c r="F809" s="81"/>
      <c r="G809" s="77"/>
      <c r="H809" s="174" t="str">
        <f>IF($B809="","",IF(N($I809)&gt;=100,"Completed",IF(COUNTIF('Work report'!$V$2:$V$1500,$B809)=0,"Not started",IF(OR(LEFT(UPPER(TRIM($K809)),8)="BLOCKED:",LEFT(UPPER(TRIM($K809)),8)="WAITING:"),"Blocked",IF(N($I809)&gt;0,"In progress","Not started")))))</f>
        <v/>
      </c>
      <c r="I809" s="175" t="str">
        <f t="array" ref="I809">IF($B809="","",IFERROR(LOOKUP(2,1/('Work report'!$V$2:$V$1500=$B809),'Work report'!$J$2:$J$1500)*100,0))</f>
        <v/>
      </c>
      <c r="J809" s="176" t="str">
        <f t="array" ref="J809">IF($B809="","",IFERROR(LOOKUP(2,1/('Work report'!$V$2:$V$1500=$B809),'Work report'!$A$2:$A$1500),""))</f>
        <v/>
      </c>
      <c r="K809" s="177" t="str">
        <f t="array" ref="K809">IF($B809="","",IFERROR(LOOKUP(2,1/('Work report'!$V$2:$V$1500=$B809),'Work report'!$P$2:$P$1500),""))</f>
        <v/>
      </c>
      <c r="L809" s="178" t="str">
        <f>IF($B809="","",SUMIFS('Work report'!$G$2:$G$1500,'Work report'!$V$2:$V$1500,$B809))</f>
        <v/>
      </c>
      <c r="M809" s="176" t="str">
        <f t="shared" si="37"/>
        <v/>
      </c>
      <c r="N809" s="174" t="str">
        <f t="shared" ca="1" si="38"/>
        <v/>
      </c>
      <c r="O809" s="78">
        <v>808</v>
      </c>
      <c r="P809" s="78" t="str">
        <f>IF(AND($B809&lt;&gt;"",$H809&lt;&gt;"Completed",$H809&lt;&gt;"Cancelled"),COUNTIFS($B$2:$B809,"&lt;&gt;",$H$2:$H809,"&lt;&gt;Completed",$H$2:$H809,"&lt;&gt;Cancelled"),"")</f>
        <v/>
      </c>
      <c r="Q809" s="78" t="str">
        <f>IFERROR(INDEX($B$2:$B$1500,MATCH(ROWS($Q$2:Q809),$P$2:$P$1500,0)),"")</f>
        <v/>
      </c>
    </row>
    <row r="810" spans="1:17" ht="15" customHeight="1" x14ac:dyDescent="0.25">
      <c r="A810" s="77"/>
      <c r="B810" s="174" t="str">
        <f t="shared" si="36"/>
        <v/>
      </c>
      <c r="C810" s="79"/>
      <c r="D810" s="80"/>
      <c r="E810" s="79"/>
      <c r="F810" s="81"/>
      <c r="G810" s="77"/>
      <c r="H810" s="174" t="str">
        <f>IF($B810="","",IF(N($I810)&gt;=100,"Completed",IF(COUNTIF('Work report'!$V$2:$V$1500,$B810)=0,"Not started",IF(OR(LEFT(UPPER(TRIM($K810)),8)="BLOCKED:",LEFT(UPPER(TRIM($K810)),8)="WAITING:"),"Blocked",IF(N($I810)&gt;0,"In progress","Not started")))))</f>
        <v/>
      </c>
      <c r="I810" s="175" t="str">
        <f t="array" ref="I810">IF($B810="","",IFERROR(LOOKUP(2,1/('Work report'!$V$2:$V$1500=$B810),'Work report'!$J$2:$J$1500)*100,0))</f>
        <v/>
      </c>
      <c r="J810" s="176" t="str">
        <f t="array" ref="J810">IF($B810="","",IFERROR(LOOKUP(2,1/('Work report'!$V$2:$V$1500=$B810),'Work report'!$A$2:$A$1500),""))</f>
        <v/>
      </c>
      <c r="K810" s="177" t="str">
        <f t="array" ref="K810">IF($B810="","",IFERROR(LOOKUP(2,1/('Work report'!$V$2:$V$1500=$B810),'Work report'!$P$2:$P$1500),""))</f>
        <v/>
      </c>
      <c r="L810" s="178" t="str">
        <f>IF($B810="","",SUMIFS('Work report'!$G$2:$G$1500,'Work report'!$V$2:$V$1500,$B810))</f>
        <v/>
      </c>
      <c r="M810" s="176" t="str">
        <f t="shared" si="37"/>
        <v/>
      </c>
      <c r="N810" s="174" t="str">
        <f t="shared" ca="1" si="38"/>
        <v/>
      </c>
      <c r="O810" s="78">
        <v>809</v>
      </c>
      <c r="P810" s="78" t="str">
        <f>IF(AND($B810&lt;&gt;"",$H810&lt;&gt;"Completed",$H810&lt;&gt;"Cancelled"),COUNTIFS($B$2:$B810,"&lt;&gt;",$H$2:$H810,"&lt;&gt;Completed",$H$2:$H810,"&lt;&gt;Cancelled"),"")</f>
        <v/>
      </c>
      <c r="Q810" s="78" t="str">
        <f>IFERROR(INDEX($B$2:$B$1500,MATCH(ROWS($Q$2:Q810),$P$2:$P$1500,0)),"")</f>
        <v/>
      </c>
    </row>
    <row r="811" spans="1:17" ht="15" customHeight="1" x14ac:dyDescent="0.25">
      <c r="A811" s="77"/>
      <c r="B811" s="174" t="str">
        <f t="shared" si="36"/>
        <v/>
      </c>
      <c r="C811" s="79"/>
      <c r="D811" s="80"/>
      <c r="E811" s="79"/>
      <c r="F811" s="81"/>
      <c r="G811" s="77"/>
      <c r="H811" s="174" t="str">
        <f>IF($B811="","",IF(N($I811)&gt;=100,"Completed",IF(COUNTIF('Work report'!$V$2:$V$1500,$B811)=0,"Not started",IF(OR(LEFT(UPPER(TRIM($K811)),8)="BLOCKED:",LEFT(UPPER(TRIM($K811)),8)="WAITING:"),"Blocked",IF(N($I811)&gt;0,"In progress","Not started")))))</f>
        <v/>
      </c>
      <c r="I811" s="175" t="str">
        <f t="array" ref="I811">IF($B811="","",IFERROR(LOOKUP(2,1/('Work report'!$V$2:$V$1500=$B811),'Work report'!$J$2:$J$1500)*100,0))</f>
        <v/>
      </c>
      <c r="J811" s="176" t="str">
        <f t="array" ref="J811">IF($B811="","",IFERROR(LOOKUP(2,1/('Work report'!$V$2:$V$1500=$B811),'Work report'!$A$2:$A$1500),""))</f>
        <v/>
      </c>
      <c r="K811" s="177" t="str">
        <f t="array" ref="K811">IF($B811="","",IFERROR(LOOKUP(2,1/('Work report'!$V$2:$V$1500=$B811),'Work report'!$P$2:$P$1500),""))</f>
        <v/>
      </c>
      <c r="L811" s="178" t="str">
        <f>IF($B811="","",SUMIFS('Work report'!$G$2:$G$1500,'Work report'!$V$2:$V$1500,$B811))</f>
        <v/>
      </c>
      <c r="M811" s="176" t="str">
        <f t="shared" si="37"/>
        <v/>
      </c>
      <c r="N811" s="174" t="str">
        <f t="shared" ca="1" si="38"/>
        <v/>
      </c>
      <c r="O811" s="78">
        <v>810</v>
      </c>
      <c r="P811" s="78" t="str">
        <f>IF(AND($B811&lt;&gt;"",$H811&lt;&gt;"Completed",$H811&lt;&gt;"Cancelled"),COUNTIFS($B$2:$B811,"&lt;&gt;",$H$2:$H811,"&lt;&gt;Completed",$H$2:$H811,"&lt;&gt;Cancelled"),"")</f>
        <v/>
      </c>
      <c r="Q811" s="78" t="str">
        <f>IFERROR(INDEX($B$2:$B$1500,MATCH(ROWS($Q$2:Q811),$P$2:$P$1500,0)),"")</f>
        <v/>
      </c>
    </row>
    <row r="812" spans="1:17" ht="15" customHeight="1" x14ac:dyDescent="0.25">
      <c r="A812" s="77"/>
      <c r="B812" s="174" t="str">
        <f t="shared" si="36"/>
        <v/>
      </c>
      <c r="C812" s="79"/>
      <c r="D812" s="80"/>
      <c r="E812" s="79"/>
      <c r="F812" s="81"/>
      <c r="G812" s="77"/>
      <c r="H812" s="174" t="str">
        <f>IF($B812="","",IF(N($I812)&gt;=100,"Completed",IF(COUNTIF('Work report'!$V$2:$V$1500,$B812)=0,"Not started",IF(OR(LEFT(UPPER(TRIM($K812)),8)="BLOCKED:",LEFT(UPPER(TRIM($K812)),8)="WAITING:"),"Blocked",IF(N($I812)&gt;0,"In progress","Not started")))))</f>
        <v/>
      </c>
      <c r="I812" s="175" t="str">
        <f t="array" ref="I812">IF($B812="","",IFERROR(LOOKUP(2,1/('Work report'!$V$2:$V$1500=$B812),'Work report'!$J$2:$J$1500)*100,0))</f>
        <v/>
      </c>
      <c r="J812" s="176" t="str">
        <f t="array" ref="J812">IF($B812="","",IFERROR(LOOKUP(2,1/('Work report'!$V$2:$V$1500=$B812),'Work report'!$A$2:$A$1500),""))</f>
        <v/>
      </c>
      <c r="K812" s="177" t="str">
        <f t="array" ref="K812">IF($B812="","",IFERROR(LOOKUP(2,1/('Work report'!$V$2:$V$1500=$B812),'Work report'!$P$2:$P$1500),""))</f>
        <v/>
      </c>
      <c r="L812" s="178" t="str">
        <f>IF($B812="","",SUMIFS('Work report'!$G$2:$G$1500,'Work report'!$V$2:$V$1500,$B812))</f>
        <v/>
      </c>
      <c r="M812" s="176" t="str">
        <f t="shared" si="37"/>
        <v/>
      </c>
      <c r="N812" s="174" t="str">
        <f t="shared" ca="1" si="38"/>
        <v/>
      </c>
      <c r="O812" s="78">
        <v>811</v>
      </c>
      <c r="P812" s="78" t="str">
        <f>IF(AND($B812&lt;&gt;"",$H812&lt;&gt;"Completed",$H812&lt;&gt;"Cancelled"),COUNTIFS($B$2:$B812,"&lt;&gt;",$H$2:$H812,"&lt;&gt;Completed",$H$2:$H812,"&lt;&gt;Cancelled"),"")</f>
        <v/>
      </c>
      <c r="Q812" s="78" t="str">
        <f>IFERROR(INDEX($B$2:$B$1500,MATCH(ROWS($Q$2:Q812),$P$2:$P$1500,0)),"")</f>
        <v/>
      </c>
    </row>
    <row r="813" spans="1:17" ht="15" customHeight="1" x14ac:dyDescent="0.25">
      <c r="A813" s="77"/>
      <c r="B813" s="174" t="str">
        <f t="shared" si="36"/>
        <v/>
      </c>
      <c r="C813" s="79"/>
      <c r="D813" s="80"/>
      <c r="E813" s="79"/>
      <c r="F813" s="81"/>
      <c r="G813" s="77"/>
      <c r="H813" s="174" t="str">
        <f>IF($B813="","",IF(N($I813)&gt;=100,"Completed",IF(COUNTIF('Work report'!$V$2:$V$1500,$B813)=0,"Not started",IF(OR(LEFT(UPPER(TRIM($K813)),8)="BLOCKED:",LEFT(UPPER(TRIM($K813)),8)="WAITING:"),"Blocked",IF(N($I813)&gt;0,"In progress","Not started")))))</f>
        <v/>
      </c>
      <c r="I813" s="175" t="str">
        <f t="array" ref="I813">IF($B813="","",IFERROR(LOOKUP(2,1/('Work report'!$V$2:$V$1500=$B813),'Work report'!$J$2:$J$1500)*100,0))</f>
        <v/>
      </c>
      <c r="J813" s="176" t="str">
        <f t="array" ref="J813">IF($B813="","",IFERROR(LOOKUP(2,1/('Work report'!$V$2:$V$1500=$B813),'Work report'!$A$2:$A$1500),""))</f>
        <v/>
      </c>
      <c r="K813" s="177" t="str">
        <f t="array" ref="K813">IF($B813="","",IFERROR(LOOKUP(2,1/('Work report'!$V$2:$V$1500=$B813),'Work report'!$P$2:$P$1500),""))</f>
        <v/>
      </c>
      <c r="L813" s="178" t="str">
        <f>IF($B813="","",SUMIFS('Work report'!$G$2:$G$1500,'Work report'!$V$2:$V$1500,$B813))</f>
        <v/>
      </c>
      <c r="M813" s="176" t="str">
        <f t="shared" si="37"/>
        <v/>
      </c>
      <c r="N813" s="174" t="str">
        <f t="shared" ca="1" si="38"/>
        <v/>
      </c>
      <c r="O813" s="78">
        <v>812</v>
      </c>
      <c r="P813" s="78" t="str">
        <f>IF(AND($B813&lt;&gt;"",$H813&lt;&gt;"Completed",$H813&lt;&gt;"Cancelled"),COUNTIFS($B$2:$B813,"&lt;&gt;",$H$2:$H813,"&lt;&gt;Completed",$H$2:$H813,"&lt;&gt;Cancelled"),"")</f>
        <v/>
      </c>
      <c r="Q813" s="78" t="str">
        <f>IFERROR(INDEX($B$2:$B$1500,MATCH(ROWS($Q$2:Q813),$P$2:$P$1500,0)),"")</f>
        <v/>
      </c>
    </row>
    <row r="814" spans="1:17" ht="15" customHeight="1" x14ac:dyDescent="0.25">
      <c r="A814" s="77"/>
      <c r="B814" s="174" t="str">
        <f t="shared" si="36"/>
        <v/>
      </c>
      <c r="C814" s="79"/>
      <c r="D814" s="80"/>
      <c r="E814" s="79"/>
      <c r="F814" s="81"/>
      <c r="G814" s="77"/>
      <c r="H814" s="174" t="str">
        <f>IF($B814="","",IF(N($I814)&gt;=100,"Completed",IF(COUNTIF('Work report'!$V$2:$V$1500,$B814)=0,"Not started",IF(OR(LEFT(UPPER(TRIM($K814)),8)="BLOCKED:",LEFT(UPPER(TRIM($K814)),8)="WAITING:"),"Blocked",IF(N($I814)&gt;0,"In progress","Not started")))))</f>
        <v/>
      </c>
      <c r="I814" s="175" t="str">
        <f t="array" ref="I814">IF($B814="","",IFERROR(LOOKUP(2,1/('Work report'!$V$2:$V$1500=$B814),'Work report'!$J$2:$J$1500)*100,0))</f>
        <v/>
      </c>
      <c r="J814" s="176" t="str">
        <f t="array" ref="J814">IF($B814="","",IFERROR(LOOKUP(2,1/('Work report'!$V$2:$V$1500=$B814),'Work report'!$A$2:$A$1500),""))</f>
        <v/>
      </c>
      <c r="K814" s="177" t="str">
        <f t="array" ref="K814">IF($B814="","",IFERROR(LOOKUP(2,1/('Work report'!$V$2:$V$1500=$B814),'Work report'!$P$2:$P$1500),""))</f>
        <v/>
      </c>
      <c r="L814" s="178" t="str">
        <f>IF($B814="","",SUMIFS('Work report'!$G$2:$G$1500,'Work report'!$V$2:$V$1500,$B814))</f>
        <v/>
      </c>
      <c r="M814" s="176" t="str">
        <f t="shared" si="37"/>
        <v/>
      </c>
      <c r="N814" s="174" t="str">
        <f t="shared" ca="1" si="38"/>
        <v/>
      </c>
      <c r="O814" s="78">
        <v>813</v>
      </c>
      <c r="P814" s="78" t="str">
        <f>IF(AND($B814&lt;&gt;"",$H814&lt;&gt;"Completed",$H814&lt;&gt;"Cancelled"),COUNTIFS($B$2:$B814,"&lt;&gt;",$H$2:$H814,"&lt;&gt;Completed",$H$2:$H814,"&lt;&gt;Cancelled"),"")</f>
        <v/>
      </c>
      <c r="Q814" s="78" t="str">
        <f>IFERROR(INDEX($B$2:$B$1500,MATCH(ROWS($Q$2:Q814),$P$2:$P$1500,0)),"")</f>
        <v/>
      </c>
    </row>
    <row r="815" spans="1:17" ht="15" customHeight="1" x14ac:dyDescent="0.25">
      <c r="A815" s="77"/>
      <c r="B815" s="174" t="str">
        <f t="shared" si="36"/>
        <v/>
      </c>
      <c r="C815" s="79"/>
      <c r="D815" s="80"/>
      <c r="E815" s="79"/>
      <c r="F815" s="81"/>
      <c r="G815" s="77"/>
      <c r="H815" s="174" t="str">
        <f>IF($B815="","",IF(N($I815)&gt;=100,"Completed",IF(COUNTIF('Work report'!$V$2:$V$1500,$B815)=0,"Not started",IF(OR(LEFT(UPPER(TRIM($K815)),8)="BLOCKED:",LEFT(UPPER(TRIM($K815)),8)="WAITING:"),"Blocked",IF(N($I815)&gt;0,"In progress","Not started")))))</f>
        <v/>
      </c>
      <c r="I815" s="175" t="str">
        <f t="array" ref="I815">IF($B815="","",IFERROR(LOOKUP(2,1/('Work report'!$V$2:$V$1500=$B815),'Work report'!$J$2:$J$1500)*100,0))</f>
        <v/>
      </c>
      <c r="J815" s="176" t="str">
        <f t="array" ref="J815">IF($B815="","",IFERROR(LOOKUP(2,1/('Work report'!$V$2:$V$1500=$B815),'Work report'!$A$2:$A$1500),""))</f>
        <v/>
      </c>
      <c r="K815" s="177" t="str">
        <f t="array" ref="K815">IF($B815="","",IFERROR(LOOKUP(2,1/('Work report'!$V$2:$V$1500=$B815),'Work report'!$P$2:$P$1500),""))</f>
        <v/>
      </c>
      <c r="L815" s="178" t="str">
        <f>IF($B815="","",SUMIFS('Work report'!$G$2:$G$1500,'Work report'!$V$2:$V$1500,$B815))</f>
        <v/>
      </c>
      <c r="M815" s="176" t="str">
        <f t="shared" si="37"/>
        <v/>
      </c>
      <c r="N815" s="174" t="str">
        <f t="shared" ca="1" si="38"/>
        <v/>
      </c>
      <c r="O815" s="78">
        <v>814</v>
      </c>
      <c r="P815" s="78" t="str">
        <f>IF(AND($B815&lt;&gt;"",$H815&lt;&gt;"Completed",$H815&lt;&gt;"Cancelled"),COUNTIFS($B$2:$B815,"&lt;&gt;",$H$2:$H815,"&lt;&gt;Completed",$H$2:$H815,"&lt;&gt;Cancelled"),"")</f>
        <v/>
      </c>
      <c r="Q815" s="78" t="str">
        <f>IFERROR(INDEX($B$2:$B$1500,MATCH(ROWS($Q$2:Q815),$P$2:$P$1500,0)),"")</f>
        <v/>
      </c>
    </row>
    <row r="816" spans="1:17" ht="15" customHeight="1" x14ac:dyDescent="0.25">
      <c r="A816" s="77"/>
      <c r="B816" s="174" t="str">
        <f t="shared" si="36"/>
        <v/>
      </c>
      <c r="C816" s="79"/>
      <c r="D816" s="80"/>
      <c r="E816" s="79"/>
      <c r="F816" s="81"/>
      <c r="G816" s="77"/>
      <c r="H816" s="174" t="str">
        <f>IF($B816="","",IF(N($I816)&gt;=100,"Completed",IF(COUNTIF('Work report'!$V$2:$V$1500,$B816)=0,"Not started",IF(OR(LEFT(UPPER(TRIM($K816)),8)="BLOCKED:",LEFT(UPPER(TRIM($K816)),8)="WAITING:"),"Blocked",IF(N($I816)&gt;0,"In progress","Not started")))))</f>
        <v/>
      </c>
      <c r="I816" s="175" t="str">
        <f t="array" ref="I816">IF($B816="","",IFERROR(LOOKUP(2,1/('Work report'!$V$2:$V$1500=$B816),'Work report'!$J$2:$J$1500)*100,0))</f>
        <v/>
      </c>
      <c r="J816" s="176" t="str">
        <f t="array" ref="J816">IF($B816="","",IFERROR(LOOKUP(2,1/('Work report'!$V$2:$V$1500=$B816),'Work report'!$A$2:$A$1500),""))</f>
        <v/>
      </c>
      <c r="K816" s="177" t="str">
        <f t="array" ref="K816">IF($B816="","",IFERROR(LOOKUP(2,1/('Work report'!$V$2:$V$1500=$B816),'Work report'!$P$2:$P$1500),""))</f>
        <v/>
      </c>
      <c r="L816" s="178" t="str">
        <f>IF($B816="","",SUMIFS('Work report'!$G$2:$G$1500,'Work report'!$V$2:$V$1500,$B816))</f>
        <v/>
      </c>
      <c r="M816" s="176" t="str">
        <f t="shared" si="37"/>
        <v/>
      </c>
      <c r="N816" s="174" t="str">
        <f t="shared" ca="1" si="38"/>
        <v/>
      </c>
      <c r="O816" s="78">
        <v>815</v>
      </c>
      <c r="P816" s="78" t="str">
        <f>IF(AND($B816&lt;&gt;"",$H816&lt;&gt;"Completed",$H816&lt;&gt;"Cancelled"),COUNTIFS($B$2:$B816,"&lt;&gt;",$H$2:$H816,"&lt;&gt;Completed",$H$2:$H816,"&lt;&gt;Cancelled"),"")</f>
        <v/>
      </c>
      <c r="Q816" s="78" t="str">
        <f>IFERROR(INDEX($B$2:$B$1500,MATCH(ROWS($Q$2:Q816),$P$2:$P$1500,0)),"")</f>
        <v/>
      </c>
    </row>
    <row r="817" spans="1:17" ht="15" customHeight="1" x14ac:dyDescent="0.25">
      <c r="A817" s="77"/>
      <c r="B817" s="174" t="str">
        <f t="shared" si="36"/>
        <v/>
      </c>
      <c r="C817" s="79"/>
      <c r="D817" s="80"/>
      <c r="E817" s="79"/>
      <c r="F817" s="81"/>
      <c r="G817" s="77"/>
      <c r="H817" s="174" t="str">
        <f>IF($B817="","",IF(N($I817)&gt;=100,"Completed",IF(COUNTIF('Work report'!$V$2:$V$1500,$B817)=0,"Not started",IF(OR(LEFT(UPPER(TRIM($K817)),8)="BLOCKED:",LEFT(UPPER(TRIM($K817)),8)="WAITING:"),"Blocked",IF(N($I817)&gt;0,"In progress","Not started")))))</f>
        <v/>
      </c>
      <c r="I817" s="175" t="str">
        <f t="array" ref="I817">IF($B817="","",IFERROR(LOOKUP(2,1/('Work report'!$V$2:$V$1500=$B817),'Work report'!$J$2:$J$1500)*100,0))</f>
        <v/>
      </c>
      <c r="J817" s="176" t="str">
        <f t="array" ref="J817">IF($B817="","",IFERROR(LOOKUP(2,1/('Work report'!$V$2:$V$1500=$B817),'Work report'!$A$2:$A$1500),""))</f>
        <v/>
      </c>
      <c r="K817" s="177" t="str">
        <f t="array" ref="K817">IF($B817="","",IFERROR(LOOKUP(2,1/('Work report'!$V$2:$V$1500=$B817),'Work report'!$P$2:$P$1500),""))</f>
        <v/>
      </c>
      <c r="L817" s="178" t="str">
        <f>IF($B817="","",SUMIFS('Work report'!$G$2:$G$1500,'Work report'!$V$2:$V$1500,$B817))</f>
        <v/>
      </c>
      <c r="M817" s="176" t="str">
        <f t="shared" si="37"/>
        <v/>
      </c>
      <c r="N817" s="174" t="str">
        <f t="shared" ca="1" si="38"/>
        <v/>
      </c>
      <c r="O817" s="78">
        <v>816</v>
      </c>
      <c r="P817" s="78" t="str">
        <f>IF(AND($B817&lt;&gt;"",$H817&lt;&gt;"Completed",$H817&lt;&gt;"Cancelled"),COUNTIFS($B$2:$B817,"&lt;&gt;",$H$2:$H817,"&lt;&gt;Completed",$H$2:$H817,"&lt;&gt;Cancelled"),"")</f>
        <v/>
      </c>
      <c r="Q817" s="78" t="str">
        <f>IFERROR(INDEX($B$2:$B$1500,MATCH(ROWS($Q$2:Q817),$P$2:$P$1500,0)),"")</f>
        <v/>
      </c>
    </row>
    <row r="818" spans="1:17" ht="15" customHeight="1" x14ac:dyDescent="0.25">
      <c r="A818" s="77"/>
      <c r="B818" s="174" t="str">
        <f t="shared" si="36"/>
        <v/>
      </c>
      <c r="C818" s="79"/>
      <c r="D818" s="80"/>
      <c r="E818" s="79"/>
      <c r="F818" s="81"/>
      <c r="G818" s="77"/>
      <c r="H818" s="174" t="str">
        <f>IF($B818="","",IF(N($I818)&gt;=100,"Completed",IF(COUNTIF('Work report'!$V$2:$V$1500,$B818)=0,"Not started",IF(OR(LEFT(UPPER(TRIM($K818)),8)="BLOCKED:",LEFT(UPPER(TRIM($K818)),8)="WAITING:"),"Blocked",IF(N($I818)&gt;0,"In progress","Not started")))))</f>
        <v/>
      </c>
      <c r="I818" s="175" t="str">
        <f t="array" ref="I818">IF($B818="","",IFERROR(LOOKUP(2,1/('Work report'!$V$2:$V$1500=$B818),'Work report'!$J$2:$J$1500)*100,0))</f>
        <v/>
      </c>
      <c r="J818" s="176" t="str">
        <f t="array" ref="J818">IF($B818="","",IFERROR(LOOKUP(2,1/('Work report'!$V$2:$V$1500=$B818),'Work report'!$A$2:$A$1500),""))</f>
        <v/>
      </c>
      <c r="K818" s="177" t="str">
        <f t="array" ref="K818">IF($B818="","",IFERROR(LOOKUP(2,1/('Work report'!$V$2:$V$1500=$B818),'Work report'!$P$2:$P$1500),""))</f>
        <v/>
      </c>
      <c r="L818" s="178" t="str">
        <f>IF($B818="","",SUMIFS('Work report'!$G$2:$G$1500,'Work report'!$V$2:$V$1500,$B818))</f>
        <v/>
      </c>
      <c r="M818" s="176" t="str">
        <f t="shared" si="37"/>
        <v/>
      </c>
      <c r="N818" s="174" t="str">
        <f t="shared" ca="1" si="38"/>
        <v/>
      </c>
      <c r="O818" s="78">
        <v>817</v>
      </c>
      <c r="P818" s="78" t="str">
        <f>IF(AND($B818&lt;&gt;"",$H818&lt;&gt;"Completed",$H818&lt;&gt;"Cancelled"),COUNTIFS($B$2:$B818,"&lt;&gt;",$H$2:$H818,"&lt;&gt;Completed",$H$2:$H818,"&lt;&gt;Cancelled"),"")</f>
        <v/>
      </c>
      <c r="Q818" s="78" t="str">
        <f>IFERROR(INDEX($B$2:$B$1500,MATCH(ROWS($Q$2:Q818),$P$2:$P$1500,0)),"")</f>
        <v/>
      </c>
    </row>
    <row r="819" spans="1:17" ht="15" customHeight="1" x14ac:dyDescent="0.25">
      <c r="A819" s="77"/>
      <c r="B819" s="174" t="str">
        <f t="shared" si="36"/>
        <v/>
      </c>
      <c r="C819" s="79"/>
      <c r="D819" s="80"/>
      <c r="E819" s="79"/>
      <c r="F819" s="81"/>
      <c r="G819" s="77"/>
      <c r="H819" s="174" t="str">
        <f>IF($B819="","",IF(N($I819)&gt;=100,"Completed",IF(COUNTIF('Work report'!$V$2:$V$1500,$B819)=0,"Not started",IF(OR(LEFT(UPPER(TRIM($K819)),8)="BLOCKED:",LEFT(UPPER(TRIM($K819)),8)="WAITING:"),"Blocked",IF(N($I819)&gt;0,"In progress","Not started")))))</f>
        <v/>
      </c>
      <c r="I819" s="175" t="str">
        <f t="array" ref="I819">IF($B819="","",IFERROR(LOOKUP(2,1/('Work report'!$V$2:$V$1500=$B819),'Work report'!$J$2:$J$1500)*100,0))</f>
        <v/>
      </c>
      <c r="J819" s="176" t="str">
        <f t="array" ref="J819">IF($B819="","",IFERROR(LOOKUP(2,1/('Work report'!$V$2:$V$1500=$B819),'Work report'!$A$2:$A$1500),""))</f>
        <v/>
      </c>
      <c r="K819" s="177" t="str">
        <f t="array" ref="K819">IF($B819="","",IFERROR(LOOKUP(2,1/('Work report'!$V$2:$V$1500=$B819),'Work report'!$P$2:$P$1500),""))</f>
        <v/>
      </c>
      <c r="L819" s="178" t="str">
        <f>IF($B819="","",SUMIFS('Work report'!$G$2:$G$1500,'Work report'!$V$2:$V$1500,$B819))</f>
        <v/>
      </c>
      <c r="M819" s="176" t="str">
        <f t="shared" si="37"/>
        <v/>
      </c>
      <c r="N819" s="174" t="str">
        <f t="shared" ca="1" si="38"/>
        <v/>
      </c>
      <c r="O819" s="78">
        <v>818</v>
      </c>
      <c r="P819" s="78" t="str">
        <f>IF(AND($B819&lt;&gt;"",$H819&lt;&gt;"Completed",$H819&lt;&gt;"Cancelled"),COUNTIFS($B$2:$B819,"&lt;&gt;",$H$2:$H819,"&lt;&gt;Completed",$H$2:$H819,"&lt;&gt;Cancelled"),"")</f>
        <v/>
      </c>
      <c r="Q819" s="78" t="str">
        <f>IFERROR(INDEX($B$2:$B$1500,MATCH(ROWS($Q$2:Q819),$P$2:$P$1500,0)),"")</f>
        <v/>
      </c>
    </row>
    <row r="820" spans="1:17" ht="15" customHeight="1" x14ac:dyDescent="0.25">
      <c r="A820" s="77"/>
      <c r="B820" s="174" t="str">
        <f t="shared" si="36"/>
        <v/>
      </c>
      <c r="C820" s="79"/>
      <c r="D820" s="80"/>
      <c r="E820" s="79"/>
      <c r="F820" s="81"/>
      <c r="G820" s="77"/>
      <c r="H820" s="174" t="str">
        <f>IF($B820="","",IF(N($I820)&gt;=100,"Completed",IF(COUNTIF('Work report'!$V$2:$V$1500,$B820)=0,"Not started",IF(OR(LEFT(UPPER(TRIM($K820)),8)="BLOCKED:",LEFT(UPPER(TRIM($K820)),8)="WAITING:"),"Blocked",IF(N($I820)&gt;0,"In progress","Not started")))))</f>
        <v/>
      </c>
      <c r="I820" s="175" t="str">
        <f t="array" ref="I820">IF($B820="","",IFERROR(LOOKUP(2,1/('Work report'!$V$2:$V$1500=$B820),'Work report'!$J$2:$J$1500)*100,0))</f>
        <v/>
      </c>
      <c r="J820" s="176" t="str">
        <f t="array" ref="J820">IF($B820="","",IFERROR(LOOKUP(2,1/('Work report'!$V$2:$V$1500=$B820),'Work report'!$A$2:$A$1500),""))</f>
        <v/>
      </c>
      <c r="K820" s="177" t="str">
        <f t="array" ref="K820">IF($B820="","",IFERROR(LOOKUP(2,1/('Work report'!$V$2:$V$1500=$B820),'Work report'!$P$2:$P$1500),""))</f>
        <v/>
      </c>
      <c r="L820" s="178" t="str">
        <f>IF($B820="","",SUMIFS('Work report'!$G$2:$G$1500,'Work report'!$V$2:$V$1500,$B820))</f>
        <v/>
      </c>
      <c r="M820" s="176" t="str">
        <f t="shared" si="37"/>
        <v/>
      </c>
      <c r="N820" s="174" t="str">
        <f t="shared" ca="1" si="38"/>
        <v/>
      </c>
      <c r="O820" s="78">
        <v>819</v>
      </c>
      <c r="P820" s="78" t="str">
        <f>IF(AND($B820&lt;&gt;"",$H820&lt;&gt;"Completed",$H820&lt;&gt;"Cancelled"),COUNTIFS($B$2:$B820,"&lt;&gt;",$H$2:$H820,"&lt;&gt;Completed",$H$2:$H820,"&lt;&gt;Cancelled"),"")</f>
        <v/>
      </c>
      <c r="Q820" s="78" t="str">
        <f>IFERROR(INDEX($B$2:$B$1500,MATCH(ROWS($Q$2:Q820),$P$2:$P$1500,0)),"")</f>
        <v/>
      </c>
    </row>
    <row r="821" spans="1:17" ht="15" customHeight="1" x14ac:dyDescent="0.25">
      <c r="A821" s="77"/>
      <c r="B821" s="174" t="str">
        <f t="shared" si="36"/>
        <v/>
      </c>
      <c r="C821" s="79"/>
      <c r="D821" s="80"/>
      <c r="E821" s="79"/>
      <c r="F821" s="81"/>
      <c r="G821" s="77"/>
      <c r="H821" s="174" t="str">
        <f>IF($B821="","",IF(N($I821)&gt;=100,"Completed",IF(COUNTIF('Work report'!$V$2:$V$1500,$B821)=0,"Not started",IF(OR(LEFT(UPPER(TRIM($K821)),8)="BLOCKED:",LEFT(UPPER(TRIM($K821)),8)="WAITING:"),"Blocked",IF(N($I821)&gt;0,"In progress","Not started")))))</f>
        <v/>
      </c>
      <c r="I821" s="175" t="str">
        <f t="array" ref="I821">IF($B821="","",IFERROR(LOOKUP(2,1/('Work report'!$V$2:$V$1500=$B821),'Work report'!$J$2:$J$1500)*100,0))</f>
        <v/>
      </c>
      <c r="J821" s="176" t="str">
        <f t="array" ref="J821">IF($B821="","",IFERROR(LOOKUP(2,1/('Work report'!$V$2:$V$1500=$B821),'Work report'!$A$2:$A$1500),""))</f>
        <v/>
      </c>
      <c r="K821" s="177" t="str">
        <f t="array" ref="K821">IF($B821="","",IFERROR(LOOKUP(2,1/('Work report'!$V$2:$V$1500=$B821),'Work report'!$P$2:$P$1500),""))</f>
        <v/>
      </c>
      <c r="L821" s="178" t="str">
        <f>IF($B821="","",SUMIFS('Work report'!$G$2:$G$1500,'Work report'!$V$2:$V$1500,$B821))</f>
        <v/>
      </c>
      <c r="M821" s="176" t="str">
        <f t="shared" si="37"/>
        <v/>
      </c>
      <c r="N821" s="174" t="str">
        <f t="shared" ca="1" si="38"/>
        <v/>
      </c>
      <c r="O821" s="78">
        <v>820</v>
      </c>
      <c r="P821" s="78" t="str">
        <f>IF(AND($B821&lt;&gt;"",$H821&lt;&gt;"Completed",$H821&lt;&gt;"Cancelled"),COUNTIFS($B$2:$B821,"&lt;&gt;",$H$2:$H821,"&lt;&gt;Completed",$H$2:$H821,"&lt;&gt;Cancelled"),"")</f>
        <v/>
      </c>
      <c r="Q821" s="78" t="str">
        <f>IFERROR(INDEX($B$2:$B$1500,MATCH(ROWS($Q$2:Q821),$P$2:$P$1500,0)),"")</f>
        <v/>
      </c>
    </row>
    <row r="822" spans="1:17" ht="15" customHeight="1" x14ac:dyDescent="0.25">
      <c r="A822" s="77"/>
      <c r="B822" s="174" t="str">
        <f t="shared" si="36"/>
        <v/>
      </c>
      <c r="C822" s="79"/>
      <c r="D822" s="80"/>
      <c r="E822" s="79"/>
      <c r="F822" s="81"/>
      <c r="G822" s="77"/>
      <c r="H822" s="174" t="str">
        <f>IF($B822="","",IF(N($I822)&gt;=100,"Completed",IF(COUNTIF('Work report'!$V$2:$V$1500,$B822)=0,"Not started",IF(OR(LEFT(UPPER(TRIM($K822)),8)="BLOCKED:",LEFT(UPPER(TRIM($K822)),8)="WAITING:"),"Blocked",IF(N($I822)&gt;0,"In progress","Not started")))))</f>
        <v/>
      </c>
      <c r="I822" s="175" t="str">
        <f t="array" ref="I822">IF($B822="","",IFERROR(LOOKUP(2,1/('Work report'!$V$2:$V$1500=$B822),'Work report'!$J$2:$J$1500)*100,0))</f>
        <v/>
      </c>
      <c r="J822" s="176" t="str">
        <f t="array" ref="J822">IF($B822="","",IFERROR(LOOKUP(2,1/('Work report'!$V$2:$V$1500=$B822),'Work report'!$A$2:$A$1500),""))</f>
        <v/>
      </c>
      <c r="K822" s="177" t="str">
        <f t="array" ref="K822">IF($B822="","",IFERROR(LOOKUP(2,1/('Work report'!$V$2:$V$1500=$B822),'Work report'!$P$2:$P$1500),""))</f>
        <v/>
      </c>
      <c r="L822" s="178" t="str">
        <f>IF($B822="","",SUMIFS('Work report'!$G$2:$G$1500,'Work report'!$V$2:$V$1500,$B822))</f>
        <v/>
      </c>
      <c r="M822" s="176" t="str">
        <f t="shared" si="37"/>
        <v/>
      </c>
      <c r="N822" s="174" t="str">
        <f t="shared" ca="1" si="38"/>
        <v/>
      </c>
      <c r="O822" s="78">
        <v>821</v>
      </c>
      <c r="P822" s="78" t="str">
        <f>IF(AND($B822&lt;&gt;"",$H822&lt;&gt;"Completed",$H822&lt;&gt;"Cancelled"),COUNTIFS($B$2:$B822,"&lt;&gt;",$H$2:$H822,"&lt;&gt;Completed",$H$2:$H822,"&lt;&gt;Cancelled"),"")</f>
        <v/>
      </c>
      <c r="Q822" s="78" t="str">
        <f>IFERROR(INDEX($B$2:$B$1500,MATCH(ROWS($Q$2:Q822),$P$2:$P$1500,0)),"")</f>
        <v/>
      </c>
    </row>
    <row r="823" spans="1:17" ht="15" customHeight="1" x14ac:dyDescent="0.25">
      <c r="A823" s="77"/>
      <c r="B823" s="174" t="str">
        <f t="shared" si="36"/>
        <v/>
      </c>
      <c r="C823" s="79"/>
      <c r="D823" s="80"/>
      <c r="E823" s="79"/>
      <c r="F823" s="81"/>
      <c r="G823" s="77"/>
      <c r="H823" s="174" t="str">
        <f>IF($B823="","",IF(N($I823)&gt;=100,"Completed",IF(COUNTIF('Work report'!$V$2:$V$1500,$B823)=0,"Not started",IF(OR(LEFT(UPPER(TRIM($K823)),8)="BLOCKED:",LEFT(UPPER(TRIM($K823)),8)="WAITING:"),"Blocked",IF(N($I823)&gt;0,"In progress","Not started")))))</f>
        <v/>
      </c>
      <c r="I823" s="175" t="str">
        <f t="array" ref="I823">IF($B823="","",IFERROR(LOOKUP(2,1/('Work report'!$V$2:$V$1500=$B823),'Work report'!$J$2:$J$1500)*100,0))</f>
        <v/>
      </c>
      <c r="J823" s="176" t="str">
        <f t="array" ref="J823">IF($B823="","",IFERROR(LOOKUP(2,1/('Work report'!$V$2:$V$1500=$B823),'Work report'!$A$2:$A$1500),""))</f>
        <v/>
      </c>
      <c r="K823" s="177" t="str">
        <f t="array" ref="K823">IF($B823="","",IFERROR(LOOKUP(2,1/('Work report'!$V$2:$V$1500=$B823),'Work report'!$P$2:$P$1500),""))</f>
        <v/>
      </c>
      <c r="L823" s="178" t="str">
        <f>IF($B823="","",SUMIFS('Work report'!$G$2:$G$1500,'Work report'!$V$2:$V$1500,$B823))</f>
        <v/>
      </c>
      <c r="M823" s="176" t="str">
        <f t="shared" si="37"/>
        <v/>
      </c>
      <c r="N823" s="174" t="str">
        <f t="shared" ca="1" si="38"/>
        <v/>
      </c>
      <c r="O823" s="78">
        <v>822</v>
      </c>
      <c r="P823" s="78" t="str">
        <f>IF(AND($B823&lt;&gt;"",$H823&lt;&gt;"Completed",$H823&lt;&gt;"Cancelled"),COUNTIFS($B$2:$B823,"&lt;&gt;",$H$2:$H823,"&lt;&gt;Completed",$H$2:$H823,"&lt;&gt;Cancelled"),"")</f>
        <v/>
      </c>
      <c r="Q823" s="78" t="str">
        <f>IFERROR(INDEX($B$2:$B$1500,MATCH(ROWS($Q$2:Q823),$P$2:$P$1500,0)),"")</f>
        <v/>
      </c>
    </row>
    <row r="824" spans="1:17" ht="15" customHeight="1" x14ac:dyDescent="0.25">
      <c r="A824" s="77"/>
      <c r="B824" s="174" t="str">
        <f t="shared" si="36"/>
        <v/>
      </c>
      <c r="C824" s="79"/>
      <c r="D824" s="80"/>
      <c r="E824" s="79"/>
      <c r="F824" s="81"/>
      <c r="G824" s="77"/>
      <c r="H824" s="174" t="str">
        <f>IF($B824="","",IF(N($I824)&gt;=100,"Completed",IF(COUNTIF('Work report'!$V$2:$V$1500,$B824)=0,"Not started",IF(OR(LEFT(UPPER(TRIM($K824)),8)="BLOCKED:",LEFT(UPPER(TRIM($K824)),8)="WAITING:"),"Blocked",IF(N($I824)&gt;0,"In progress","Not started")))))</f>
        <v/>
      </c>
      <c r="I824" s="175" t="str">
        <f t="array" ref="I824">IF($B824="","",IFERROR(LOOKUP(2,1/('Work report'!$V$2:$V$1500=$B824),'Work report'!$J$2:$J$1500)*100,0))</f>
        <v/>
      </c>
      <c r="J824" s="176" t="str">
        <f t="array" ref="J824">IF($B824="","",IFERROR(LOOKUP(2,1/('Work report'!$V$2:$V$1500=$B824),'Work report'!$A$2:$A$1500),""))</f>
        <v/>
      </c>
      <c r="K824" s="177" t="str">
        <f t="array" ref="K824">IF($B824="","",IFERROR(LOOKUP(2,1/('Work report'!$V$2:$V$1500=$B824),'Work report'!$P$2:$P$1500),""))</f>
        <v/>
      </c>
      <c r="L824" s="178" t="str">
        <f>IF($B824="","",SUMIFS('Work report'!$G$2:$G$1500,'Work report'!$V$2:$V$1500,$B824))</f>
        <v/>
      </c>
      <c r="M824" s="176" t="str">
        <f t="shared" si="37"/>
        <v/>
      </c>
      <c r="N824" s="174" t="str">
        <f t="shared" ca="1" si="38"/>
        <v/>
      </c>
      <c r="O824" s="78">
        <v>823</v>
      </c>
      <c r="P824" s="78" t="str">
        <f>IF(AND($B824&lt;&gt;"",$H824&lt;&gt;"Completed",$H824&lt;&gt;"Cancelled"),COUNTIFS($B$2:$B824,"&lt;&gt;",$H$2:$H824,"&lt;&gt;Completed",$H$2:$H824,"&lt;&gt;Cancelled"),"")</f>
        <v/>
      </c>
      <c r="Q824" s="78" t="str">
        <f>IFERROR(INDEX($B$2:$B$1500,MATCH(ROWS($Q$2:Q824),$P$2:$P$1500,0)),"")</f>
        <v/>
      </c>
    </row>
    <row r="825" spans="1:17" ht="15" customHeight="1" x14ac:dyDescent="0.25">
      <c r="A825" s="77"/>
      <c r="B825" s="174" t="str">
        <f t="shared" si="36"/>
        <v/>
      </c>
      <c r="C825" s="79"/>
      <c r="D825" s="80"/>
      <c r="E825" s="79"/>
      <c r="F825" s="81"/>
      <c r="G825" s="77"/>
      <c r="H825" s="174" t="str">
        <f>IF($B825="","",IF(N($I825)&gt;=100,"Completed",IF(COUNTIF('Work report'!$V$2:$V$1500,$B825)=0,"Not started",IF(OR(LEFT(UPPER(TRIM($K825)),8)="BLOCKED:",LEFT(UPPER(TRIM($K825)),8)="WAITING:"),"Blocked",IF(N($I825)&gt;0,"In progress","Not started")))))</f>
        <v/>
      </c>
      <c r="I825" s="175" t="str">
        <f t="array" ref="I825">IF($B825="","",IFERROR(LOOKUP(2,1/('Work report'!$V$2:$V$1500=$B825),'Work report'!$J$2:$J$1500)*100,0))</f>
        <v/>
      </c>
      <c r="J825" s="176" t="str">
        <f t="array" ref="J825">IF($B825="","",IFERROR(LOOKUP(2,1/('Work report'!$V$2:$V$1500=$B825),'Work report'!$A$2:$A$1500),""))</f>
        <v/>
      </c>
      <c r="K825" s="177" t="str">
        <f t="array" ref="K825">IF($B825="","",IFERROR(LOOKUP(2,1/('Work report'!$V$2:$V$1500=$B825),'Work report'!$P$2:$P$1500),""))</f>
        <v/>
      </c>
      <c r="L825" s="178" t="str">
        <f>IF($B825="","",SUMIFS('Work report'!$G$2:$G$1500,'Work report'!$V$2:$V$1500,$B825))</f>
        <v/>
      </c>
      <c r="M825" s="176" t="str">
        <f t="shared" si="37"/>
        <v/>
      </c>
      <c r="N825" s="174" t="str">
        <f t="shared" ca="1" si="38"/>
        <v/>
      </c>
      <c r="O825" s="78">
        <v>824</v>
      </c>
      <c r="P825" s="78" t="str">
        <f>IF(AND($B825&lt;&gt;"",$H825&lt;&gt;"Completed",$H825&lt;&gt;"Cancelled"),COUNTIFS($B$2:$B825,"&lt;&gt;",$H$2:$H825,"&lt;&gt;Completed",$H$2:$H825,"&lt;&gt;Cancelled"),"")</f>
        <v/>
      </c>
      <c r="Q825" s="78" t="str">
        <f>IFERROR(INDEX($B$2:$B$1500,MATCH(ROWS($Q$2:Q825),$P$2:$P$1500,0)),"")</f>
        <v/>
      </c>
    </row>
    <row r="826" spans="1:17" ht="15" customHeight="1" x14ac:dyDescent="0.25">
      <c r="A826" s="77"/>
      <c r="B826" s="174" t="str">
        <f t="shared" si="36"/>
        <v/>
      </c>
      <c r="C826" s="79"/>
      <c r="D826" s="80"/>
      <c r="E826" s="79"/>
      <c r="F826" s="81"/>
      <c r="G826" s="77"/>
      <c r="H826" s="174" t="str">
        <f>IF($B826="","",IF(N($I826)&gt;=100,"Completed",IF(COUNTIF('Work report'!$V$2:$V$1500,$B826)=0,"Not started",IF(OR(LEFT(UPPER(TRIM($K826)),8)="BLOCKED:",LEFT(UPPER(TRIM($K826)),8)="WAITING:"),"Blocked",IF(N($I826)&gt;0,"In progress","Not started")))))</f>
        <v/>
      </c>
      <c r="I826" s="175" t="str">
        <f t="array" ref="I826">IF($B826="","",IFERROR(LOOKUP(2,1/('Work report'!$V$2:$V$1500=$B826),'Work report'!$J$2:$J$1500)*100,0))</f>
        <v/>
      </c>
      <c r="J826" s="176" t="str">
        <f t="array" ref="J826">IF($B826="","",IFERROR(LOOKUP(2,1/('Work report'!$V$2:$V$1500=$B826),'Work report'!$A$2:$A$1500),""))</f>
        <v/>
      </c>
      <c r="K826" s="177" t="str">
        <f t="array" ref="K826">IF($B826="","",IFERROR(LOOKUP(2,1/('Work report'!$V$2:$V$1500=$B826),'Work report'!$P$2:$P$1500),""))</f>
        <v/>
      </c>
      <c r="L826" s="178" t="str">
        <f>IF($B826="","",SUMIFS('Work report'!$G$2:$G$1500,'Work report'!$V$2:$V$1500,$B826))</f>
        <v/>
      </c>
      <c r="M826" s="176" t="str">
        <f t="shared" si="37"/>
        <v/>
      </c>
      <c r="N826" s="174" t="str">
        <f t="shared" ca="1" si="38"/>
        <v/>
      </c>
      <c r="O826" s="78">
        <v>825</v>
      </c>
      <c r="P826" s="78" t="str">
        <f>IF(AND($B826&lt;&gt;"",$H826&lt;&gt;"Completed",$H826&lt;&gt;"Cancelled"),COUNTIFS($B$2:$B826,"&lt;&gt;",$H$2:$H826,"&lt;&gt;Completed",$H$2:$H826,"&lt;&gt;Cancelled"),"")</f>
        <v/>
      </c>
      <c r="Q826" s="78" t="str">
        <f>IFERROR(INDEX($B$2:$B$1500,MATCH(ROWS($Q$2:Q826),$P$2:$P$1500,0)),"")</f>
        <v/>
      </c>
    </row>
    <row r="827" spans="1:17" ht="15" customHeight="1" x14ac:dyDescent="0.25">
      <c r="A827" s="77"/>
      <c r="B827" s="174" t="str">
        <f t="shared" si="36"/>
        <v/>
      </c>
      <c r="C827" s="79"/>
      <c r="D827" s="80"/>
      <c r="E827" s="79"/>
      <c r="F827" s="81"/>
      <c r="G827" s="77"/>
      <c r="H827" s="174" t="str">
        <f>IF($B827="","",IF(N($I827)&gt;=100,"Completed",IF(COUNTIF('Work report'!$V$2:$V$1500,$B827)=0,"Not started",IF(OR(LEFT(UPPER(TRIM($K827)),8)="BLOCKED:",LEFT(UPPER(TRIM($K827)),8)="WAITING:"),"Blocked",IF(N($I827)&gt;0,"In progress","Not started")))))</f>
        <v/>
      </c>
      <c r="I827" s="175" t="str">
        <f t="array" ref="I827">IF($B827="","",IFERROR(LOOKUP(2,1/('Work report'!$V$2:$V$1500=$B827),'Work report'!$J$2:$J$1500)*100,0))</f>
        <v/>
      </c>
      <c r="J827" s="176" t="str">
        <f t="array" ref="J827">IF($B827="","",IFERROR(LOOKUP(2,1/('Work report'!$V$2:$V$1500=$B827),'Work report'!$A$2:$A$1500),""))</f>
        <v/>
      </c>
      <c r="K827" s="177" t="str">
        <f t="array" ref="K827">IF($B827="","",IFERROR(LOOKUP(2,1/('Work report'!$V$2:$V$1500=$B827),'Work report'!$P$2:$P$1500),""))</f>
        <v/>
      </c>
      <c r="L827" s="178" t="str">
        <f>IF($B827="","",SUMIFS('Work report'!$G$2:$G$1500,'Work report'!$V$2:$V$1500,$B827))</f>
        <v/>
      </c>
      <c r="M827" s="176" t="str">
        <f t="shared" si="37"/>
        <v/>
      </c>
      <c r="N827" s="174" t="str">
        <f t="shared" ca="1" si="38"/>
        <v/>
      </c>
      <c r="O827" s="78">
        <v>826</v>
      </c>
      <c r="P827" s="78" t="str">
        <f>IF(AND($B827&lt;&gt;"",$H827&lt;&gt;"Completed",$H827&lt;&gt;"Cancelled"),COUNTIFS($B$2:$B827,"&lt;&gt;",$H$2:$H827,"&lt;&gt;Completed",$H$2:$H827,"&lt;&gt;Cancelled"),"")</f>
        <v/>
      </c>
      <c r="Q827" s="78" t="str">
        <f>IFERROR(INDEX($B$2:$B$1500,MATCH(ROWS($Q$2:Q827),$P$2:$P$1500,0)),"")</f>
        <v/>
      </c>
    </row>
    <row r="828" spans="1:17" ht="15" customHeight="1" x14ac:dyDescent="0.25">
      <c r="A828" s="77"/>
      <c r="B828" s="174" t="str">
        <f t="shared" si="36"/>
        <v/>
      </c>
      <c r="C828" s="79"/>
      <c r="D828" s="80"/>
      <c r="E828" s="79"/>
      <c r="F828" s="81"/>
      <c r="G828" s="77"/>
      <c r="H828" s="174" t="str">
        <f>IF($B828="","",IF(N($I828)&gt;=100,"Completed",IF(COUNTIF('Work report'!$V$2:$V$1500,$B828)=0,"Not started",IF(OR(LEFT(UPPER(TRIM($K828)),8)="BLOCKED:",LEFT(UPPER(TRIM($K828)),8)="WAITING:"),"Blocked",IF(N($I828)&gt;0,"In progress","Not started")))))</f>
        <v/>
      </c>
      <c r="I828" s="175" t="str">
        <f t="array" ref="I828">IF($B828="","",IFERROR(LOOKUP(2,1/('Work report'!$V$2:$V$1500=$B828),'Work report'!$J$2:$J$1500)*100,0))</f>
        <v/>
      </c>
      <c r="J828" s="176" t="str">
        <f t="array" ref="J828">IF($B828="","",IFERROR(LOOKUP(2,1/('Work report'!$V$2:$V$1500=$B828),'Work report'!$A$2:$A$1500),""))</f>
        <v/>
      </c>
      <c r="K828" s="177" t="str">
        <f t="array" ref="K828">IF($B828="","",IFERROR(LOOKUP(2,1/('Work report'!$V$2:$V$1500=$B828),'Work report'!$P$2:$P$1500),""))</f>
        <v/>
      </c>
      <c r="L828" s="178" t="str">
        <f>IF($B828="","",SUMIFS('Work report'!$G$2:$G$1500,'Work report'!$V$2:$V$1500,$B828))</f>
        <v/>
      </c>
      <c r="M828" s="176" t="str">
        <f t="shared" si="37"/>
        <v/>
      </c>
      <c r="N828" s="174" t="str">
        <f t="shared" ca="1" si="38"/>
        <v/>
      </c>
      <c r="O828" s="78">
        <v>827</v>
      </c>
      <c r="P828" s="78" t="str">
        <f>IF(AND($B828&lt;&gt;"",$H828&lt;&gt;"Completed",$H828&lt;&gt;"Cancelled"),COUNTIFS($B$2:$B828,"&lt;&gt;",$H$2:$H828,"&lt;&gt;Completed",$H$2:$H828,"&lt;&gt;Cancelled"),"")</f>
        <v/>
      </c>
      <c r="Q828" s="78" t="str">
        <f>IFERROR(INDEX($B$2:$B$1500,MATCH(ROWS($Q$2:Q828),$P$2:$P$1500,0)),"")</f>
        <v/>
      </c>
    </row>
    <row r="829" spans="1:17" ht="15" customHeight="1" x14ac:dyDescent="0.25">
      <c r="A829" s="77"/>
      <c r="B829" s="174" t="str">
        <f t="shared" si="36"/>
        <v/>
      </c>
      <c r="C829" s="79"/>
      <c r="D829" s="80"/>
      <c r="E829" s="79"/>
      <c r="F829" s="81"/>
      <c r="G829" s="77"/>
      <c r="H829" s="174" t="str">
        <f>IF($B829="","",IF(N($I829)&gt;=100,"Completed",IF(COUNTIF('Work report'!$V$2:$V$1500,$B829)=0,"Not started",IF(OR(LEFT(UPPER(TRIM($K829)),8)="BLOCKED:",LEFT(UPPER(TRIM($K829)),8)="WAITING:"),"Blocked",IF(N($I829)&gt;0,"In progress","Not started")))))</f>
        <v/>
      </c>
      <c r="I829" s="175" t="str">
        <f t="array" ref="I829">IF($B829="","",IFERROR(LOOKUP(2,1/('Work report'!$V$2:$V$1500=$B829),'Work report'!$J$2:$J$1500)*100,0))</f>
        <v/>
      </c>
      <c r="J829" s="176" t="str">
        <f t="array" ref="J829">IF($B829="","",IFERROR(LOOKUP(2,1/('Work report'!$V$2:$V$1500=$B829),'Work report'!$A$2:$A$1500),""))</f>
        <v/>
      </c>
      <c r="K829" s="177" t="str">
        <f t="array" ref="K829">IF($B829="","",IFERROR(LOOKUP(2,1/('Work report'!$V$2:$V$1500=$B829),'Work report'!$P$2:$P$1500),""))</f>
        <v/>
      </c>
      <c r="L829" s="178" t="str">
        <f>IF($B829="","",SUMIFS('Work report'!$G$2:$G$1500,'Work report'!$V$2:$V$1500,$B829))</f>
        <v/>
      </c>
      <c r="M829" s="176" t="str">
        <f t="shared" si="37"/>
        <v/>
      </c>
      <c r="N829" s="174" t="str">
        <f t="shared" ca="1" si="38"/>
        <v/>
      </c>
      <c r="O829" s="78">
        <v>828</v>
      </c>
      <c r="P829" s="78" t="str">
        <f>IF(AND($B829&lt;&gt;"",$H829&lt;&gt;"Completed",$H829&lt;&gt;"Cancelled"),COUNTIFS($B$2:$B829,"&lt;&gt;",$H$2:$H829,"&lt;&gt;Completed",$H$2:$H829,"&lt;&gt;Cancelled"),"")</f>
        <v/>
      </c>
      <c r="Q829" s="78" t="str">
        <f>IFERROR(INDEX($B$2:$B$1500,MATCH(ROWS($Q$2:Q829),$P$2:$P$1500,0)),"")</f>
        <v/>
      </c>
    </row>
    <row r="830" spans="1:17" ht="15" customHeight="1" x14ac:dyDescent="0.25">
      <c r="A830" s="77"/>
      <c r="B830" s="174" t="str">
        <f t="shared" si="36"/>
        <v/>
      </c>
      <c r="C830" s="79"/>
      <c r="D830" s="80"/>
      <c r="E830" s="79"/>
      <c r="F830" s="81"/>
      <c r="G830" s="77"/>
      <c r="H830" s="174" t="str">
        <f>IF($B830="","",IF(N($I830)&gt;=100,"Completed",IF(COUNTIF('Work report'!$V$2:$V$1500,$B830)=0,"Not started",IF(OR(LEFT(UPPER(TRIM($K830)),8)="BLOCKED:",LEFT(UPPER(TRIM($K830)),8)="WAITING:"),"Blocked",IF(N($I830)&gt;0,"In progress","Not started")))))</f>
        <v/>
      </c>
      <c r="I830" s="175" t="str">
        <f t="array" ref="I830">IF($B830="","",IFERROR(LOOKUP(2,1/('Work report'!$V$2:$V$1500=$B830),'Work report'!$J$2:$J$1500)*100,0))</f>
        <v/>
      </c>
      <c r="J830" s="176" t="str">
        <f t="array" ref="J830">IF($B830="","",IFERROR(LOOKUP(2,1/('Work report'!$V$2:$V$1500=$B830),'Work report'!$A$2:$A$1500),""))</f>
        <v/>
      </c>
      <c r="K830" s="177" t="str">
        <f t="array" ref="K830">IF($B830="","",IFERROR(LOOKUP(2,1/('Work report'!$V$2:$V$1500=$B830),'Work report'!$P$2:$P$1500),""))</f>
        <v/>
      </c>
      <c r="L830" s="178" t="str">
        <f>IF($B830="","",SUMIFS('Work report'!$G$2:$G$1500,'Work report'!$V$2:$V$1500,$B830))</f>
        <v/>
      </c>
      <c r="M830" s="176" t="str">
        <f t="shared" si="37"/>
        <v/>
      </c>
      <c r="N830" s="174" t="str">
        <f t="shared" ca="1" si="38"/>
        <v/>
      </c>
      <c r="O830" s="78">
        <v>829</v>
      </c>
      <c r="P830" s="78" t="str">
        <f>IF(AND($B830&lt;&gt;"",$H830&lt;&gt;"Completed",$H830&lt;&gt;"Cancelled"),COUNTIFS($B$2:$B830,"&lt;&gt;",$H$2:$H830,"&lt;&gt;Completed",$H$2:$H830,"&lt;&gt;Cancelled"),"")</f>
        <v/>
      </c>
      <c r="Q830" s="78" t="str">
        <f>IFERROR(INDEX($B$2:$B$1500,MATCH(ROWS($Q$2:Q830),$P$2:$P$1500,0)),"")</f>
        <v/>
      </c>
    </row>
    <row r="831" spans="1:17" ht="15" customHeight="1" x14ac:dyDescent="0.25">
      <c r="A831" s="77"/>
      <c r="B831" s="174" t="str">
        <f t="shared" si="36"/>
        <v/>
      </c>
      <c r="C831" s="79"/>
      <c r="D831" s="80"/>
      <c r="E831" s="79"/>
      <c r="F831" s="81"/>
      <c r="G831" s="77"/>
      <c r="H831" s="174" t="str">
        <f>IF($B831="","",IF(N($I831)&gt;=100,"Completed",IF(COUNTIF('Work report'!$V$2:$V$1500,$B831)=0,"Not started",IF(OR(LEFT(UPPER(TRIM($K831)),8)="BLOCKED:",LEFT(UPPER(TRIM($K831)),8)="WAITING:"),"Blocked",IF(N($I831)&gt;0,"In progress","Not started")))))</f>
        <v/>
      </c>
      <c r="I831" s="175" t="str">
        <f t="array" ref="I831">IF($B831="","",IFERROR(LOOKUP(2,1/('Work report'!$V$2:$V$1500=$B831),'Work report'!$J$2:$J$1500)*100,0))</f>
        <v/>
      </c>
      <c r="J831" s="176" t="str">
        <f t="array" ref="J831">IF($B831="","",IFERROR(LOOKUP(2,1/('Work report'!$V$2:$V$1500=$B831),'Work report'!$A$2:$A$1500),""))</f>
        <v/>
      </c>
      <c r="K831" s="177" t="str">
        <f t="array" ref="K831">IF($B831="","",IFERROR(LOOKUP(2,1/('Work report'!$V$2:$V$1500=$B831),'Work report'!$P$2:$P$1500),""))</f>
        <v/>
      </c>
      <c r="L831" s="178" t="str">
        <f>IF($B831="","",SUMIFS('Work report'!$G$2:$G$1500,'Work report'!$V$2:$V$1500,$B831))</f>
        <v/>
      </c>
      <c r="M831" s="176" t="str">
        <f t="shared" si="37"/>
        <v/>
      </c>
      <c r="N831" s="174" t="str">
        <f t="shared" ca="1" si="38"/>
        <v/>
      </c>
      <c r="O831" s="78">
        <v>830</v>
      </c>
      <c r="P831" s="78" t="str">
        <f>IF(AND($B831&lt;&gt;"",$H831&lt;&gt;"Completed",$H831&lt;&gt;"Cancelled"),COUNTIFS($B$2:$B831,"&lt;&gt;",$H$2:$H831,"&lt;&gt;Completed",$H$2:$H831,"&lt;&gt;Cancelled"),"")</f>
        <v/>
      </c>
      <c r="Q831" s="78" t="str">
        <f>IFERROR(INDEX($B$2:$B$1500,MATCH(ROWS($Q$2:Q831),$P$2:$P$1500,0)),"")</f>
        <v/>
      </c>
    </row>
    <row r="832" spans="1:17" ht="15" customHeight="1" x14ac:dyDescent="0.25">
      <c r="A832" s="77"/>
      <c r="B832" s="174" t="str">
        <f t="shared" si="36"/>
        <v/>
      </c>
      <c r="C832" s="79"/>
      <c r="D832" s="80"/>
      <c r="E832" s="79"/>
      <c r="F832" s="81"/>
      <c r="G832" s="77"/>
      <c r="H832" s="174" t="str">
        <f>IF($B832="","",IF(N($I832)&gt;=100,"Completed",IF(COUNTIF('Work report'!$V$2:$V$1500,$B832)=0,"Not started",IF(OR(LEFT(UPPER(TRIM($K832)),8)="BLOCKED:",LEFT(UPPER(TRIM($K832)),8)="WAITING:"),"Blocked",IF(N($I832)&gt;0,"In progress","Not started")))))</f>
        <v/>
      </c>
      <c r="I832" s="175" t="str">
        <f t="array" ref="I832">IF($B832="","",IFERROR(LOOKUP(2,1/('Work report'!$V$2:$V$1500=$B832),'Work report'!$J$2:$J$1500)*100,0))</f>
        <v/>
      </c>
      <c r="J832" s="176" t="str">
        <f t="array" ref="J832">IF($B832="","",IFERROR(LOOKUP(2,1/('Work report'!$V$2:$V$1500=$B832),'Work report'!$A$2:$A$1500),""))</f>
        <v/>
      </c>
      <c r="K832" s="177" t="str">
        <f t="array" ref="K832">IF($B832="","",IFERROR(LOOKUP(2,1/('Work report'!$V$2:$V$1500=$B832),'Work report'!$P$2:$P$1500),""))</f>
        <v/>
      </c>
      <c r="L832" s="178" t="str">
        <f>IF($B832="","",SUMIFS('Work report'!$G$2:$G$1500,'Work report'!$V$2:$V$1500,$B832))</f>
        <v/>
      </c>
      <c r="M832" s="176" t="str">
        <f t="shared" si="37"/>
        <v/>
      </c>
      <c r="N832" s="174" t="str">
        <f t="shared" ca="1" si="38"/>
        <v/>
      </c>
      <c r="O832" s="78">
        <v>831</v>
      </c>
      <c r="P832" s="78" t="str">
        <f>IF(AND($B832&lt;&gt;"",$H832&lt;&gt;"Completed",$H832&lt;&gt;"Cancelled"),COUNTIFS($B$2:$B832,"&lt;&gt;",$H$2:$H832,"&lt;&gt;Completed",$H$2:$H832,"&lt;&gt;Cancelled"),"")</f>
        <v/>
      </c>
      <c r="Q832" s="78" t="str">
        <f>IFERROR(INDEX($B$2:$B$1500,MATCH(ROWS($Q$2:Q832),$P$2:$P$1500,0)),"")</f>
        <v/>
      </c>
    </row>
    <row r="833" spans="1:17" ht="15" customHeight="1" x14ac:dyDescent="0.25">
      <c r="A833" s="77"/>
      <c r="B833" s="174" t="str">
        <f t="shared" si="36"/>
        <v/>
      </c>
      <c r="C833" s="79"/>
      <c r="D833" s="80"/>
      <c r="E833" s="79"/>
      <c r="F833" s="81"/>
      <c r="G833" s="77"/>
      <c r="H833" s="174" t="str">
        <f>IF($B833="","",IF(N($I833)&gt;=100,"Completed",IF(COUNTIF('Work report'!$V$2:$V$1500,$B833)=0,"Not started",IF(OR(LEFT(UPPER(TRIM($K833)),8)="BLOCKED:",LEFT(UPPER(TRIM($K833)),8)="WAITING:"),"Blocked",IF(N($I833)&gt;0,"In progress","Not started")))))</f>
        <v/>
      </c>
      <c r="I833" s="175" t="str">
        <f t="array" ref="I833">IF($B833="","",IFERROR(LOOKUP(2,1/('Work report'!$V$2:$V$1500=$B833),'Work report'!$J$2:$J$1500)*100,0))</f>
        <v/>
      </c>
      <c r="J833" s="176" t="str">
        <f t="array" ref="J833">IF($B833="","",IFERROR(LOOKUP(2,1/('Work report'!$V$2:$V$1500=$B833),'Work report'!$A$2:$A$1500),""))</f>
        <v/>
      </c>
      <c r="K833" s="177" t="str">
        <f t="array" ref="K833">IF($B833="","",IFERROR(LOOKUP(2,1/('Work report'!$V$2:$V$1500=$B833),'Work report'!$P$2:$P$1500),""))</f>
        <v/>
      </c>
      <c r="L833" s="178" t="str">
        <f>IF($B833="","",SUMIFS('Work report'!$G$2:$G$1500,'Work report'!$V$2:$V$1500,$B833))</f>
        <v/>
      </c>
      <c r="M833" s="176" t="str">
        <f t="shared" si="37"/>
        <v/>
      </c>
      <c r="N833" s="174" t="str">
        <f t="shared" ca="1" si="38"/>
        <v/>
      </c>
      <c r="O833" s="78">
        <v>832</v>
      </c>
      <c r="P833" s="78" t="str">
        <f>IF(AND($B833&lt;&gt;"",$H833&lt;&gt;"Completed",$H833&lt;&gt;"Cancelled"),COUNTIFS($B$2:$B833,"&lt;&gt;",$H$2:$H833,"&lt;&gt;Completed",$H$2:$H833,"&lt;&gt;Cancelled"),"")</f>
        <v/>
      </c>
      <c r="Q833" s="78" t="str">
        <f>IFERROR(INDEX($B$2:$B$1500,MATCH(ROWS($Q$2:Q833),$P$2:$P$1500,0)),"")</f>
        <v/>
      </c>
    </row>
    <row r="834" spans="1:17" ht="15" customHeight="1" x14ac:dyDescent="0.25">
      <c r="A834" s="77"/>
      <c r="B834" s="174" t="str">
        <f t="shared" ref="B834:B897" si="39">IF(OR($A834&lt;&gt;"",$C834&lt;&gt;"",$D834&lt;&gt;"",$E834&lt;&gt;"",$F834&lt;&gt;"",$G834&lt;&gt;""),"WL-"&amp;TEXT($O834,"0000"),"")</f>
        <v/>
      </c>
      <c r="C834" s="79"/>
      <c r="D834" s="80"/>
      <c r="E834" s="79"/>
      <c r="F834" s="81"/>
      <c r="G834" s="77"/>
      <c r="H834" s="174" t="str">
        <f>IF($B834="","",IF(N($I834)&gt;=100,"Completed",IF(COUNTIF('Work report'!$V$2:$V$1500,$B834)=0,"Not started",IF(OR(LEFT(UPPER(TRIM($K834)),8)="BLOCKED:",LEFT(UPPER(TRIM($K834)),8)="WAITING:"),"Blocked",IF(N($I834)&gt;0,"In progress","Not started")))))</f>
        <v/>
      </c>
      <c r="I834" s="175" t="str">
        <f t="array" ref="I834">IF($B834="","",IFERROR(LOOKUP(2,1/('Work report'!$V$2:$V$1500=$B834),'Work report'!$J$2:$J$1500)*100,0))</f>
        <v/>
      </c>
      <c r="J834" s="176" t="str">
        <f t="array" ref="J834">IF($B834="","",IFERROR(LOOKUP(2,1/('Work report'!$V$2:$V$1500=$B834),'Work report'!$A$2:$A$1500),""))</f>
        <v/>
      </c>
      <c r="K834" s="177" t="str">
        <f t="array" ref="K834">IF($B834="","",IFERROR(LOOKUP(2,1/('Work report'!$V$2:$V$1500=$B834),'Work report'!$P$2:$P$1500),""))</f>
        <v/>
      </c>
      <c r="L834" s="178" t="str">
        <f>IF($B834="","",SUMIFS('Work report'!$G$2:$G$1500,'Work report'!$V$2:$V$1500,$B834))</f>
        <v/>
      </c>
      <c r="M834" s="176" t="str">
        <f t="shared" ref="M834:M897" si="40">IF($B834="","",IF($H834="Completed",$J834,""))</f>
        <v/>
      </c>
      <c r="N834" s="174" t="str">
        <f t="shared" ref="N834:N897" ca="1" si="41">IF(AND($C834&lt;&gt;"",$H834&lt;&gt;"Completed",$G834&lt;&gt;"",$G834&lt;TODAY()),"Overdue","")</f>
        <v/>
      </c>
      <c r="O834" s="78">
        <v>833</v>
      </c>
      <c r="P834" s="78" t="str">
        <f>IF(AND($B834&lt;&gt;"",$H834&lt;&gt;"Completed",$H834&lt;&gt;"Cancelled"),COUNTIFS($B$2:$B834,"&lt;&gt;",$H$2:$H834,"&lt;&gt;Completed",$H$2:$H834,"&lt;&gt;Cancelled"),"")</f>
        <v/>
      </c>
      <c r="Q834" s="78" t="str">
        <f>IFERROR(INDEX($B$2:$B$1500,MATCH(ROWS($Q$2:Q834),$P$2:$P$1500,0)),"")</f>
        <v/>
      </c>
    </row>
    <row r="835" spans="1:17" ht="15" customHeight="1" x14ac:dyDescent="0.25">
      <c r="A835" s="77"/>
      <c r="B835" s="174" t="str">
        <f t="shared" si="39"/>
        <v/>
      </c>
      <c r="C835" s="79"/>
      <c r="D835" s="80"/>
      <c r="E835" s="79"/>
      <c r="F835" s="81"/>
      <c r="G835" s="77"/>
      <c r="H835" s="174" t="str">
        <f>IF($B835="","",IF(N($I835)&gt;=100,"Completed",IF(COUNTIF('Work report'!$V$2:$V$1500,$B835)=0,"Not started",IF(OR(LEFT(UPPER(TRIM($K835)),8)="BLOCKED:",LEFT(UPPER(TRIM($K835)),8)="WAITING:"),"Blocked",IF(N($I835)&gt;0,"In progress","Not started")))))</f>
        <v/>
      </c>
      <c r="I835" s="175" t="str">
        <f t="array" ref="I835">IF($B835="","",IFERROR(LOOKUP(2,1/('Work report'!$V$2:$V$1500=$B835),'Work report'!$J$2:$J$1500)*100,0))</f>
        <v/>
      </c>
      <c r="J835" s="176" t="str">
        <f t="array" ref="J835">IF($B835="","",IFERROR(LOOKUP(2,1/('Work report'!$V$2:$V$1500=$B835),'Work report'!$A$2:$A$1500),""))</f>
        <v/>
      </c>
      <c r="K835" s="177" t="str">
        <f t="array" ref="K835">IF($B835="","",IFERROR(LOOKUP(2,1/('Work report'!$V$2:$V$1500=$B835),'Work report'!$P$2:$P$1500),""))</f>
        <v/>
      </c>
      <c r="L835" s="178" t="str">
        <f>IF($B835="","",SUMIFS('Work report'!$G$2:$G$1500,'Work report'!$V$2:$V$1500,$B835))</f>
        <v/>
      </c>
      <c r="M835" s="176" t="str">
        <f t="shared" si="40"/>
        <v/>
      </c>
      <c r="N835" s="174" t="str">
        <f t="shared" ca="1" si="41"/>
        <v/>
      </c>
      <c r="O835" s="78">
        <v>834</v>
      </c>
      <c r="P835" s="78" t="str">
        <f>IF(AND($B835&lt;&gt;"",$H835&lt;&gt;"Completed",$H835&lt;&gt;"Cancelled"),COUNTIFS($B$2:$B835,"&lt;&gt;",$H$2:$H835,"&lt;&gt;Completed",$H$2:$H835,"&lt;&gt;Cancelled"),"")</f>
        <v/>
      </c>
      <c r="Q835" s="78" t="str">
        <f>IFERROR(INDEX($B$2:$B$1500,MATCH(ROWS($Q$2:Q835),$P$2:$P$1500,0)),"")</f>
        <v/>
      </c>
    </row>
    <row r="836" spans="1:17" ht="15" customHeight="1" x14ac:dyDescent="0.25">
      <c r="A836" s="77"/>
      <c r="B836" s="174" t="str">
        <f t="shared" si="39"/>
        <v/>
      </c>
      <c r="C836" s="79"/>
      <c r="D836" s="80"/>
      <c r="E836" s="79"/>
      <c r="F836" s="81"/>
      <c r="G836" s="77"/>
      <c r="H836" s="174" t="str">
        <f>IF($B836="","",IF(N($I836)&gt;=100,"Completed",IF(COUNTIF('Work report'!$V$2:$V$1500,$B836)=0,"Not started",IF(OR(LEFT(UPPER(TRIM($K836)),8)="BLOCKED:",LEFT(UPPER(TRIM($K836)),8)="WAITING:"),"Blocked",IF(N($I836)&gt;0,"In progress","Not started")))))</f>
        <v/>
      </c>
      <c r="I836" s="175" t="str">
        <f t="array" ref="I836">IF($B836="","",IFERROR(LOOKUP(2,1/('Work report'!$V$2:$V$1500=$B836),'Work report'!$J$2:$J$1500)*100,0))</f>
        <v/>
      </c>
      <c r="J836" s="176" t="str">
        <f t="array" ref="J836">IF($B836="","",IFERROR(LOOKUP(2,1/('Work report'!$V$2:$V$1500=$B836),'Work report'!$A$2:$A$1500),""))</f>
        <v/>
      </c>
      <c r="K836" s="177" t="str">
        <f t="array" ref="K836">IF($B836="","",IFERROR(LOOKUP(2,1/('Work report'!$V$2:$V$1500=$B836),'Work report'!$P$2:$P$1500),""))</f>
        <v/>
      </c>
      <c r="L836" s="178" t="str">
        <f>IF($B836="","",SUMIFS('Work report'!$G$2:$G$1500,'Work report'!$V$2:$V$1500,$B836))</f>
        <v/>
      </c>
      <c r="M836" s="176" t="str">
        <f t="shared" si="40"/>
        <v/>
      </c>
      <c r="N836" s="174" t="str">
        <f t="shared" ca="1" si="41"/>
        <v/>
      </c>
      <c r="O836" s="78">
        <v>835</v>
      </c>
      <c r="P836" s="78" t="str">
        <f>IF(AND($B836&lt;&gt;"",$H836&lt;&gt;"Completed",$H836&lt;&gt;"Cancelled"),COUNTIFS($B$2:$B836,"&lt;&gt;",$H$2:$H836,"&lt;&gt;Completed",$H$2:$H836,"&lt;&gt;Cancelled"),"")</f>
        <v/>
      </c>
      <c r="Q836" s="78" t="str">
        <f>IFERROR(INDEX($B$2:$B$1500,MATCH(ROWS($Q$2:Q836),$P$2:$P$1500,0)),"")</f>
        <v/>
      </c>
    </row>
    <row r="837" spans="1:17" ht="15" customHeight="1" x14ac:dyDescent="0.25">
      <c r="A837" s="77"/>
      <c r="B837" s="174" t="str">
        <f t="shared" si="39"/>
        <v/>
      </c>
      <c r="C837" s="79"/>
      <c r="D837" s="80"/>
      <c r="E837" s="79"/>
      <c r="F837" s="81"/>
      <c r="G837" s="77"/>
      <c r="H837" s="174" t="str">
        <f>IF($B837="","",IF(N($I837)&gt;=100,"Completed",IF(COUNTIF('Work report'!$V$2:$V$1500,$B837)=0,"Not started",IF(OR(LEFT(UPPER(TRIM($K837)),8)="BLOCKED:",LEFT(UPPER(TRIM($K837)),8)="WAITING:"),"Blocked",IF(N($I837)&gt;0,"In progress","Not started")))))</f>
        <v/>
      </c>
      <c r="I837" s="175" t="str">
        <f t="array" ref="I837">IF($B837="","",IFERROR(LOOKUP(2,1/('Work report'!$V$2:$V$1500=$B837),'Work report'!$J$2:$J$1500)*100,0))</f>
        <v/>
      </c>
      <c r="J837" s="176" t="str">
        <f t="array" ref="J837">IF($B837="","",IFERROR(LOOKUP(2,1/('Work report'!$V$2:$V$1500=$B837),'Work report'!$A$2:$A$1500),""))</f>
        <v/>
      </c>
      <c r="K837" s="177" t="str">
        <f t="array" ref="K837">IF($B837="","",IFERROR(LOOKUP(2,1/('Work report'!$V$2:$V$1500=$B837),'Work report'!$P$2:$P$1500),""))</f>
        <v/>
      </c>
      <c r="L837" s="178" t="str">
        <f>IF($B837="","",SUMIFS('Work report'!$G$2:$G$1500,'Work report'!$V$2:$V$1500,$B837))</f>
        <v/>
      </c>
      <c r="M837" s="176" t="str">
        <f t="shared" si="40"/>
        <v/>
      </c>
      <c r="N837" s="174" t="str">
        <f t="shared" ca="1" si="41"/>
        <v/>
      </c>
      <c r="O837" s="78">
        <v>836</v>
      </c>
      <c r="P837" s="78" t="str">
        <f>IF(AND($B837&lt;&gt;"",$H837&lt;&gt;"Completed",$H837&lt;&gt;"Cancelled"),COUNTIFS($B$2:$B837,"&lt;&gt;",$H$2:$H837,"&lt;&gt;Completed",$H$2:$H837,"&lt;&gt;Cancelled"),"")</f>
        <v/>
      </c>
      <c r="Q837" s="78" t="str">
        <f>IFERROR(INDEX($B$2:$B$1500,MATCH(ROWS($Q$2:Q837),$P$2:$P$1500,0)),"")</f>
        <v/>
      </c>
    </row>
    <row r="838" spans="1:17" ht="15" customHeight="1" x14ac:dyDescent="0.25">
      <c r="A838" s="77"/>
      <c r="B838" s="174" t="str">
        <f t="shared" si="39"/>
        <v/>
      </c>
      <c r="C838" s="79"/>
      <c r="D838" s="80"/>
      <c r="E838" s="79"/>
      <c r="F838" s="81"/>
      <c r="G838" s="77"/>
      <c r="H838" s="174" t="str">
        <f>IF($B838="","",IF(N($I838)&gt;=100,"Completed",IF(COUNTIF('Work report'!$V$2:$V$1500,$B838)=0,"Not started",IF(OR(LEFT(UPPER(TRIM($K838)),8)="BLOCKED:",LEFT(UPPER(TRIM($K838)),8)="WAITING:"),"Blocked",IF(N($I838)&gt;0,"In progress","Not started")))))</f>
        <v/>
      </c>
      <c r="I838" s="175" t="str">
        <f t="array" ref="I838">IF($B838="","",IFERROR(LOOKUP(2,1/('Work report'!$V$2:$V$1500=$B838),'Work report'!$J$2:$J$1500)*100,0))</f>
        <v/>
      </c>
      <c r="J838" s="176" t="str">
        <f t="array" ref="J838">IF($B838="","",IFERROR(LOOKUP(2,1/('Work report'!$V$2:$V$1500=$B838),'Work report'!$A$2:$A$1500),""))</f>
        <v/>
      </c>
      <c r="K838" s="177" t="str">
        <f t="array" ref="K838">IF($B838="","",IFERROR(LOOKUP(2,1/('Work report'!$V$2:$V$1500=$B838),'Work report'!$P$2:$P$1500),""))</f>
        <v/>
      </c>
      <c r="L838" s="178" t="str">
        <f>IF($B838="","",SUMIFS('Work report'!$G$2:$G$1500,'Work report'!$V$2:$V$1500,$B838))</f>
        <v/>
      </c>
      <c r="M838" s="176" t="str">
        <f t="shared" si="40"/>
        <v/>
      </c>
      <c r="N838" s="174" t="str">
        <f t="shared" ca="1" si="41"/>
        <v/>
      </c>
      <c r="O838" s="78">
        <v>837</v>
      </c>
      <c r="P838" s="78" t="str">
        <f>IF(AND($B838&lt;&gt;"",$H838&lt;&gt;"Completed",$H838&lt;&gt;"Cancelled"),COUNTIFS($B$2:$B838,"&lt;&gt;",$H$2:$H838,"&lt;&gt;Completed",$H$2:$H838,"&lt;&gt;Cancelled"),"")</f>
        <v/>
      </c>
      <c r="Q838" s="78" t="str">
        <f>IFERROR(INDEX($B$2:$B$1500,MATCH(ROWS($Q$2:Q838),$P$2:$P$1500,0)),"")</f>
        <v/>
      </c>
    </row>
    <row r="839" spans="1:17" ht="15" customHeight="1" x14ac:dyDescent="0.25">
      <c r="A839" s="77"/>
      <c r="B839" s="174" t="str">
        <f t="shared" si="39"/>
        <v/>
      </c>
      <c r="C839" s="79"/>
      <c r="D839" s="80"/>
      <c r="E839" s="79"/>
      <c r="F839" s="81"/>
      <c r="G839" s="77"/>
      <c r="H839" s="174" t="str">
        <f>IF($B839="","",IF(N($I839)&gt;=100,"Completed",IF(COUNTIF('Work report'!$V$2:$V$1500,$B839)=0,"Not started",IF(OR(LEFT(UPPER(TRIM($K839)),8)="BLOCKED:",LEFT(UPPER(TRIM($K839)),8)="WAITING:"),"Blocked",IF(N($I839)&gt;0,"In progress","Not started")))))</f>
        <v/>
      </c>
      <c r="I839" s="175" t="str">
        <f t="array" ref="I839">IF($B839="","",IFERROR(LOOKUP(2,1/('Work report'!$V$2:$V$1500=$B839),'Work report'!$J$2:$J$1500)*100,0))</f>
        <v/>
      </c>
      <c r="J839" s="176" t="str">
        <f t="array" ref="J839">IF($B839="","",IFERROR(LOOKUP(2,1/('Work report'!$V$2:$V$1500=$B839),'Work report'!$A$2:$A$1500),""))</f>
        <v/>
      </c>
      <c r="K839" s="177" t="str">
        <f t="array" ref="K839">IF($B839="","",IFERROR(LOOKUP(2,1/('Work report'!$V$2:$V$1500=$B839),'Work report'!$P$2:$P$1500),""))</f>
        <v/>
      </c>
      <c r="L839" s="178" t="str">
        <f>IF($B839="","",SUMIFS('Work report'!$G$2:$G$1500,'Work report'!$V$2:$V$1500,$B839))</f>
        <v/>
      </c>
      <c r="M839" s="176" t="str">
        <f t="shared" si="40"/>
        <v/>
      </c>
      <c r="N839" s="174" t="str">
        <f t="shared" ca="1" si="41"/>
        <v/>
      </c>
      <c r="O839" s="78">
        <v>838</v>
      </c>
      <c r="P839" s="78" t="str">
        <f>IF(AND($B839&lt;&gt;"",$H839&lt;&gt;"Completed",$H839&lt;&gt;"Cancelled"),COUNTIFS($B$2:$B839,"&lt;&gt;",$H$2:$H839,"&lt;&gt;Completed",$H$2:$H839,"&lt;&gt;Cancelled"),"")</f>
        <v/>
      </c>
      <c r="Q839" s="78" t="str">
        <f>IFERROR(INDEX($B$2:$B$1500,MATCH(ROWS($Q$2:Q839),$P$2:$P$1500,0)),"")</f>
        <v/>
      </c>
    </row>
    <row r="840" spans="1:17" ht="15" customHeight="1" x14ac:dyDescent="0.25">
      <c r="A840" s="77"/>
      <c r="B840" s="174" t="str">
        <f t="shared" si="39"/>
        <v/>
      </c>
      <c r="C840" s="79"/>
      <c r="D840" s="80"/>
      <c r="E840" s="79"/>
      <c r="F840" s="81"/>
      <c r="G840" s="77"/>
      <c r="H840" s="174" t="str">
        <f>IF($B840="","",IF(N($I840)&gt;=100,"Completed",IF(COUNTIF('Work report'!$V$2:$V$1500,$B840)=0,"Not started",IF(OR(LEFT(UPPER(TRIM($K840)),8)="BLOCKED:",LEFT(UPPER(TRIM($K840)),8)="WAITING:"),"Blocked",IF(N($I840)&gt;0,"In progress","Not started")))))</f>
        <v/>
      </c>
      <c r="I840" s="175" t="str">
        <f t="array" ref="I840">IF($B840="","",IFERROR(LOOKUP(2,1/('Work report'!$V$2:$V$1500=$B840),'Work report'!$J$2:$J$1500)*100,0))</f>
        <v/>
      </c>
      <c r="J840" s="176" t="str">
        <f t="array" ref="J840">IF($B840="","",IFERROR(LOOKUP(2,1/('Work report'!$V$2:$V$1500=$B840),'Work report'!$A$2:$A$1500),""))</f>
        <v/>
      </c>
      <c r="K840" s="177" t="str">
        <f t="array" ref="K840">IF($B840="","",IFERROR(LOOKUP(2,1/('Work report'!$V$2:$V$1500=$B840),'Work report'!$P$2:$P$1500),""))</f>
        <v/>
      </c>
      <c r="L840" s="178" t="str">
        <f>IF($B840="","",SUMIFS('Work report'!$G$2:$G$1500,'Work report'!$V$2:$V$1500,$B840))</f>
        <v/>
      </c>
      <c r="M840" s="176" t="str">
        <f t="shared" si="40"/>
        <v/>
      </c>
      <c r="N840" s="174" t="str">
        <f t="shared" ca="1" si="41"/>
        <v/>
      </c>
      <c r="O840" s="78">
        <v>839</v>
      </c>
      <c r="P840" s="78" t="str">
        <f>IF(AND($B840&lt;&gt;"",$H840&lt;&gt;"Completed",$H840&lt;&gt;"Cancelled"),COUNTIFS($B$2:$B840,"&lt;&gt;",$H$2:$H840,"&lt;&gt;Completed",$H$2:$H840,"&lt;&gt;Cancelled"),"")</f>
        <v/>
      </c>
      <c r="Q840" s="78" t="str">
        <f>IFERROR(INDEX($B$2:$B$1500,MATCH(ROWS($Q$2:Q840),$P$2:$P$1500,0)),"")</f>
        <v/>
      </c>
    </row>
    <row r="841" spans="1:17" ht="15" customHeight="1" x14ac:dyDescent="0.25">
      <c r="A841" s="77"/>
      <c r="B841" s="174" t="str">
        <f t="shared" si="39"/>
        <v/>
      </c>
      <c r="C841" s="79"/>
      <c r="D841" s="80"/>
      <c r="E841" s="79"/>
      <c r="F841" s="81"/>
      <c r="G841" s="77"/>
      <c r="H841" s="174" t="str">
        <f>IF($B841="","",IF(N($I841)&gt;=100,"Completed",IF(COUNTIF('Work report'!$V$2:$V$1500,$B841)=0,"Not started",IF(OR(LEFT(UPPER(TRIM($K841)),8)="BLOCKED:",LEFT(UPPER(TRIM($K841)),8)="WAITING:"),"Blocked",IF(N($I841)&gt;0,"In progress","Not started")))))</f>
        <v/>
      </c>
      <c r="I841" s="175" t="str">
        <f t="array" ref="I841">IF($B841="","",IFERROR(LOOKUP(2,1/('Work report'!$V$2:$V$1500=$B841),'Work report'!$J$2:$J$1500)*100,0))</f>
        <v/>
      </c>
      <c r="J841" s="176" t="str">
        <f t="array" ref="J841">IF($B841="","",IFERROR(LOOKUP(2,1/('Work report'!$V$2:$V$1500=$B841),'Work report'!$A$2:$A$1500),""))</f>
        <v/>
      </c>
      <c r="K841" s="177" t="str">
        <f t="array" ref="K841">IF($B841="","",IFERROR(LOOKUP(2,1/('Work report'!$V$2:$V$1500=$B841),'Work report'!$P$2:$P$1500),""))</f>
        <v/>
      </c>
      <c r="L841" s="178" t="str">
        <f>IF($B841="","",SUMIFS('Work report'!$G$2:$G$1500,'Work report'!$V$2:$V$1500,$B841))</f>
        <v/>
      </c>
      <c r="M841" s="176" t="str">
        <f t="shared" si="40"/>
        <v/>
      </c>
      <c r="N841" s="174" t="str">
        <f t="shared" ca="1" si="41"/>
        <v/>
      </c>
      <c r="O841" s="78">
        <v>840</v>
      </c>
      <c r="P841" s="78" t="str">
        <f>IF(AND($B841&lt;&gt;"",$H841&lt;&gt;"Completed",$H841&lt;&gt;"Cancelled"),COUNTIFS($B$2:$B841,"&lt;&gt;",$H$2:$H841,"&lt;&gt;Completed",$H$2:$H841,"&lt;&gt;Cancelled"),"")</f>
        <v/>
      </c>
      <c r="Q841" s="78" t="str">
        <f>IFERROR(INDEX($B$2:$B$1500,MATCH(ROWS($Q$2:Q841),$P$2:$P$1500,0)),"")</f>
        <v/>
      </c>
    </row>
    <row r="842" spans="1:17" ht="15" customHeight="1" x14ac:dyDescent="0.25">
      <c r="A842" s="77"/>
      <c r="B842" s="174" t="str">
        <f t="shared" si="39"/>
        <v/>
      </c>
      <c r="C842" s="79"/>
      <c r="D842" s="80"/>
      <c r="E842" s="79"/>
      <c r="F842" s="81"/>
      <c r="G842" s="77"/>
      <c r="H842" s="174" t="str">
        <f>IF($B842="","",IF(N($I842)&gt;=100,"Completed",IF(COUNTIF('Work report'!$V$2:$V$1500,$B842)=0,"Not started",IF(OR(LEFT(UPPER(TRIM($K842)),8)="BLOCKED:",LEFT(UPPER(TRIM($K842)),8)="WAITING:"),"Blocked",IF(N($I842)&gt;0,"In progress","Not started")))))</f>
        <v/>
      </c>
      <c r="I842" s="175" t="str">
        <f t="array" ref="I842">IF($B842="","",IFERROR(LOOKUP(2,1/('Work report'!$V$2:$V$1500=$B842),'Work report'!$J$2:$J$1500)*100,0))</f>
        <v/>
      </c>
      <c r="J842" s="176" t="str">
        <f t="array" ref="J842">IF($B842="","",IFERROR(LOOKUP(2,1/('Work report'!$V$2:$V$1500=$B842),'Work report'!$A$2:$A$1500),""))</f>
        <v/>
      </c>
      <c r="K842" s="177" t="str">
        <f t="array" ref="K842">IF($B842="","",IFERROR(LOOKUP(2,1/('Work report'!$V$2:$V$1500=$B842),'Work report'!$P$2:$P$1500),""))</f>
        <v/>
      </c>
      <c r="L842" s="178" t="str">
        <f>IF($B842="","",SUMIFS('Work report'!$G$2:$G$1500,'Work report'!$V$2:$V$1500,$B842))</f>
        <v/>
      </c>
      <c r="M842" s="176" t="str">
        <f t="shared" si="40"/>
        <v/>
      </c>
      <c r="N842" s="174" t="str">
        <f t="shared" ca="1" si="41"/>
        <v/>
      </c>
      <c r="O842" s="78">
        <v>841</v>
      </c>
      <c r="P842" s="78" t="str">
        <f>IF(AND($B842&lt;&gt;"",$H842&lt;&gt;"Completed",$H842&lt;&gt;"Cancelled"),COUNTIFS($B$2:$B842,"&lt;&gt;",$H$2:$H842,"&lt;&gt;Completed",$H$2:$H842,"&lt;&gt;Cancelled"),"")</f>
        <v/>
      </c>
      <c r="Q842" s="78" t="str">
        <f>IFERROR(INDEX($B$2:$B$1500,MATCH(ROWS($Q$2:Q842),$P$2:$P$1500,0)),"")</f>
        <v/>
      </c>
    </row>
    <row r="843" spans="1:17" ht="15" customHeight="1" x14ac:dyDescent="0.25">
      <c r="A843" s="77"/>
      <c r="B843" s="174" t="str">
        <f t="shared" si="39"/>
        <v/>
      </c>
      <c r="C843" s="79"/>
      <c r="D843" s="80"/>
      <c r="E843" s="79"/>
      <c r="F843" s="81"/>
      <c r="G843" s="77"/>
      <c r="H843" s="174" t="str">
        <f>IF($B843="","",IF(N($I843)&gt;=100,"Completed",IF(COUNTIF('Work report'!$V$2:$V$1500,$B843)=0,"Not started",IF(OR(LEFT(UPPER(TRIM($K843)),8)="BLOCKED:",LEFT(UPPER(TRIM($K843)),8)="WAITING:"),"Blocked",IF(N($I843)&gt;0,"In progress","Not started")))))</f>
        <v/>
      </c>
      <c r="I843" s="175" t="str">
        <f t="array" ref="I843">IF($B843="","",IFERROR(LOOKUP(2,1/('Work report'!$V$2:$V$1500=$B843),'Work report'!$J$2:$J$1500)*100,0))</f>
        <v/>
      </c>
      <c r="J843" s="176" t="str">
        <f t="array" ref="J843">IF($B843="","",IFERROR(LOOKUP(2,1/('Work report'!$V$2:$V$1500=$B843),'Work report'!$A$2:$A$1500),""))</f>
        <v/>
      </c>
      <c r="K843" s="177" t="str">
        <f t="array" ref="K843">IF($B843="","",IFERROR(LOOKUP(2,1/('Work report'!$V$2:$V$1500=$B843),'Work report'!$P$2:$P$1500),""))</f>
        <v/>
      </c>
      <c r="L843" s="178" t="str">
        <f>IF($B843="","",SUMIFS('Work report'!$G$2:$G$1500,'Work report'!$V$2:$V$1500,$B843))</f>
        <v/>
      </c>
      <c r="M843" s="176" t="str">
        <f t="shared" si="40"/>
        <v/>
      </c>
      <c r="N843" s="174" t="str">
        <f t="shared" ca="1" si="41"/>
        <v/>
      </c>
      <c r="O843" s="78">
        <v>842</v>
      </c>
      <c r="P843" s="78" t="str">
        <f>IF(AND($B843&lt;&gt;"",$H843&lt;&gt;"Completed",$H843&lt;&gt;"Cancelled"),COUNTIFS($B$2:$B843,"&lt;&gt;",$H$2:$H843,"&lt;&gt;Completed",$H$2:$H843,"&lt;&gt;Cancelled"),"")</f>
        <v/>
      </c>
      <c r="Q843" s="78" t="str">
        <f>IFERROR(INDEX($B$2:$B$1500,MATCH(ROWS($Q$2:Q843),$P$2:$P$1500,0)),"")</f>
        <v/>
      </c>
    </row>
    <row r="844" spans="1:17" ht="15" customHeight="1" x14ac:dyDescent="0.25">
      <c r="A844" s="77"/>
      <c r="B844" s="174" t="str">
        <f t="shared" si="39"/>
        <v/>
      </c>
      <c r="C844" s="79"/>
      <c r="D844" s="80"/>
      <c r="E844" s="79"/>
      <c r="F844" s="81"/>
      <c r="G844" s="77"/>
      <c r="H844" s="174" t="str">
        <f>IF($B844="","",IF(N($I844)&gt;=100,"Completed",IF(COUNTIF('Work report'!$V$2:$V$1500,$B844)=0,"Not started",IF(OR(LEFT(UPPER(TRIM($K844)),8)="BLOCKED:",LEFT(UPPER(TRIM($K844)),8)="WAITING:"),"Blocked",IF(N($I844)&gt;0,"In progress","Not started")))))</f>
        <v/>
      </c>
      <c r="I844" s="175" t="str">
        <f t="array" ref="I844">IF($B844="","",IFERROR(LOOKUP(2,1/('Work report'!$V$2:$V$1500=$B844),'Work report'!$J$2:$J$1500)*100,0))</f>
        <v/>
      </c>
      <c r="J844" s="176" t="str">
        <f t="array" ref="J844">IF($B844="","",IFERROR(LOOKUP(2,1/('Work report'!$V$2:$V$1500=$B844),'Work report'!$A$2:$A$1500),""))</f>
        <v/>
      </c>
      <c r="K844" s="177" t="str">
        <f t="array" ref="K844">IF($B844="","",IFERROR(LOOKUP(2,1/('Work report'!$V$2:$V$1500=$B844),'Work report'!$P$2:$P$1500),""))</f>
        <v/>
      </c>
      <c r="L844" s="178" t="str">
        <f>IF($B844="","",SUMIFS('Work report'!$G$2:$G$1500,'Work report'!$V$2:$V$1500,$B844))</f>
        <v/>
      </c>
      <c r="M844" s="176" t="str">
        <f t="shared" si="40"/>
        <v/>
      </c>
      <c r="N844" s="174" t="str">
        <f t="shared" ca="1" si="41"/>
        <v/>
      </c>
      <c r="O844" s="78">
        <v>843</v>
      </c>
      <c r="P844" s="78" t="str">
        <f>IF(AND($B844&lt;&gt;"",$H844&lt;&gt;"Completed",$H844&lt;&gt;"Cancelled"),COUNTIFS($B$2:$B844,"&lt;&gt;",$H$2:$H844,"&lt;&gt;Completed",$H$2:$H844,"&lt;&gt;Cancelled"),"")</f>
        <v/>
      </c>
      <c r="Q844" s="78" t="str">
        <f>IFERROR(INDEX($B$2:$B$1500,MATCH(ROWS($Q$2:Q844),$P$2:$P$1500,0)),"")</f>
        <v/>
      </c>
    </row>
    <row r="845" spans="1:17" ht="15" customHeight="1" x14ac:dyDescent="0.25">
      <c r="A845" s="77"/>
      <c r="B845" s="174" t="str">
        <f t="shared" si="39"/>
        <v/>
      </c>
      <c r="C845" s="79"/>
      <c r="D845" s="80"/>
      <c r="E845" s="79"/>
      <c r="F845" s="81"/>
      <c r="G845" s="77"/>
      <c r="H845" s="174" t="str">
        <f>IF($B845="","",IF(N($I845)&gt;=100,"Completed",IF(COUNTIF('Work report'!$V$2:$V$1500,$B845)=0,"Not started",IF(OR(LEFT(UPPER(TRIM($K845)),8)="BLOCKED:",LEFT(UPPER(TRIM($K845)),8)="WAITING:"),"Blocked",IF(N($I845)&gt;0,"In progress","Not started")))))</f>
        <v/>
      </c>
      <c r="I845" s="175" t="str">
        <f t="array" ref="I845">IF($B845="","",IFERROR(LOOKUP(2,1/('Work report'!$V$2:$V$1500=$B845),'Work report'!$J$2:$J$1500)*100,0))</f>
        <v/>
      </c>
      <c r="J845" s="176" t="str">
        <f t="array" ref="J845">IF($B845="","",IFERROR(LOOKUP(2,1/('Work report'!$V$2:$V$1500=$B845),'Work report'!$A$2:$A$1500),""))</f>
        <v/>
      </c>
      <c r="K845" s="177" t="str">
        <f t="array" ref="K845">IF($B845="","",IFERROR(LOOKUP(2,1/('Work report'!$V$2:$V$1500=$B845),'Work report'!$P$2:$P$1500),""))</f>
        <v/>
      </c>
      <c r="L845" s="178" t="str">
        <f>IF($B845="","",SUMIFS('Work report'!$G$2:$G$1500,'Work report'!$V$2:$V$1500,$B845))</f>
        <v/>
      </c>
      <c r="M845" s="176" t="str">
        <f t="shared" si="40"/>
        <v/>
      </c>
      <c r="N845" s="174" t="str">
        <f t="shared" ca="1" si="41"/>
        <v/>
      </c>
      <c r="O845" s="78">
        <v>844</v>
      </c>
      <c r="P845" s="78" t="str">
        <f>IF(AND($B845&lt;&gt;"",$H845&lt;&gt;"Completed",$H845&lt;&gt;"Cancelled"),COUNTIFS($B$2:$B845,"&lt;&gt;",$H$2:$H845,"&lt;&gt;Completed",$H$2:$H845,"&lt;&gt;Cancelled"),"")</f>
        <v/>
      </c>
      <c r="Q845" s="78" t="str">
        <f>IFERROR(INDEX($B$2:$B$1500,MATCH(ROWS($Q$2:Q845),$P$2:$P$1500,0)),"")</f>
        <v/>
      </c>
    </row>
    <row r="846" spans="1:17" ht="15" customHeight="1" x14ac:dyDescent="0.25">
      <c r="A846" s="77"/>
      <c r="B846" s="174" t="str">
        <f t="shared" si="39"/>
        <v/>
      </c>
      <c r="C846" s="79"/>
      <c r="D846" s="80"/>
      <c r="E846" s="79"/>
      <c r="F846" s="81"/>
      <c r="G846" s="77"/>
      <c r="H846" s="174" t="str">
        <f>IF($B846="","",IF(N($I846)&gt;=100,"Completed",IF(COUNTIF('Work report'!$V$2:$V$1500,$B846)=0,"Not started",IF(OR(LEFT(UPPER(TRIM($K846)),8)="BLOCKED:",LEFT(UPPER(TRIM($K846)),8)="WAITING:"),"Blocked",IF(N($I846)&gt;0,"In progress","Not started")))))</f>
        <v/>
      </c>
      <c r="I846" s="175" t="str">
        <f t="array" ref="I846">IF($B846="","",IFERROR(LOOKUP(2,1/('Work report'!$V$2:$V$1500=$B846),'Work report'!$J$2:$J$1500)*100,0))</f>
        <v/>
      </c>
      <c r="J846" s="176" t="str">
        <f t="array" ref="J846">IF($B846="","",IFERROR(LOOKUP(2,1/('Work report'!$V$2:$V$1500=$B846),'Work report'!$A$2:$A$1500),""))</f>
        <v/>
      </c>
      <c r="K846" s="177" t="str">
        <f t="array" ref="K846">IF($B846="","",IFERROR(LOOKUP(2,1/('Work report'!$V$2:$V$1500=$B846),'Work report'!$P$2:$P$1500),""))</f>
        <v/>
      </c>
      <c r="L846" s="178" t="str">
        <f>IF($B846="","",SUMIFS('Work report'!$G$2:$G$1500,'Work report'!$V$2:$V$1500,$B846))</f>
        <v/>
      </c>
      <c r="M846" s="176" t="str">
        <f t="shared" si="40"/>
        <v/>
      </c>
      <c r="N846" s="174" t="str">
        <f t="shared" ca="1" si="41"/>
        <v/>
      </c>
      <c r="O846" s="78">
        <v>845</v>
      </c>
      <c r="P846" s="78" t="str">
        <f>IF(AND($B846&lt;&gt;"",$H846&lt;&gt;"Completed",$H846&lt;&gt;"Cancelled"),COUNTIFS($B$2:$B846,"&lt;&gt;",$H$2:$H846,"&lt;&gt;Completed",$H$2:$H846,"&lt;&gt;Cancelled"),"")</f>
        <v/>
      </c>
      <c r="Q846" s="78" t="str">
        <f>IFERROR(INDEX($B$2:$B$1500,MATCH(ROWS($Q$2:Q846),$P$2:$P$1500,0)),"")</f>
        <v/>
      </c>
    </row>
    <row r="847" spans="1:17" ht="15" customHeight="1" x14ac:dyDescent="0.25">
      <c r="A847" s="77"/>
      <c r="B847" s="174" t="str">
        <f t="shared" si="39"/>
        <v/>
      </c>
      <c r="C847" s="79"/>
      <c r="D847" s="80"/>
      <c r="E847" s="79"/>
      <c r="F847" s="81"/>
      <c r="G847" s="77"/>
      <c r="H847" s="174" t="str">
        <f>IF($B847="","",IF(N($I847)&gt;=100,"Completed",IF(COUNTIF('Work report'!$V$2:$V$1500,$B847)=0,"Not started",IF(OR(LEFT(UPPER(TRIM($K847)),8)="BLOCKED:",LEFT(UPPER(TRIM($K847)),8)="WAITING:"),"Blocked",IF(N($I847)&gt;0,"In progress","Not started")))))</f>
        <v/>
      </c>
      <c r="I847" s="175" t="str">
        <f t="array" ref="I847">IF($B847="","",IFERROR(LOOKUP(2,1/('Work report'!$V$2:$V$1500=$B847),'Work report'!$J$2:$J$1500)*100,0))</f>
        <v/>
      </c>
      <c r="J847" s="176" t="str">
        <f t="array" ref="J847">IF($B847="","",IFERROR(LOOKUP(2,1/('Work report'!$V$2:$V$1500=$B847),'Work report'!$A$2:$A$1500),""))</f>
        <v/>
      </c>
      <c r="K847" s="177" t="str">
        <f t="array" ref="K847">IF($B847="","",IFERROR(LOOKUP(2,1/('Work report'!$V$2:$V$1500=$B847),'Work report'!$P$2:$P$1500),""))</f>
        <v/>
      </c>
      <c r="L847" s="178" t="str">
        <f>IF($B847="","",SUMIFS('Work report'!$G$2:$G$1500,'Work report'!$V$2:$V$1500,$B847))</f>
        <v/>
      </c>
      <c r="M847" s="176" t="str">
        <f t="shared" si="40"/>
        <v/>
      </c>
      <c r="N847" s="174" t="str">
        <f t="shared" ca="1" si="41"/>
        <v/>
      </c>
      <c r="O847" s="78">
        <v>846</v>
      </c>
      <c r="P847" s="78" t="str">
        <f>IF(AND($B847&lt;&gt;"",$H847&lt;&gt;"Completed",$H847&lt;&gt;"Cancelled"),COUNTIFS($B$2:$B847,"&lt;&gt;",$H$2:$H847,"&lt;&gt;Completed",$H$2:$H847,"&lt;&gt;Cancelled"),"")</f>
        <v/>
      </c>
      <c r="Q847" s="78" t="str">
        <f>IFERROR(INDEX($B$2:$B$1500,MATCH(ROWS($Q$2:Q847),$P$2:$P$1500,0)),"")</f>
        <v/>
      </c>
    </row>
    <row r="848" spans="1:17" ht="15" customHeight="1" x14ac:dyDescent="0.25">
      <c r="A848" s="77"/>
      <c r="B848" s="174" t="str">
        <f t="shared" si="39"/>
        <v/>
      </c>
      <c r="C848" s="79"/>
      <c r="D848" s="80"/>
      <c r="E848" s="79"/>
      <c r="F848" s="81"/>
      <c r="G848" s="77"/>
      <c r="H848" s="174" t="str">
        <f>IF($B848="","",IF(N($I848)&gt;=100,"Completed",IF(COUNTIF('Work report'!$V$2:$V$1500,$B848)=0,"Not started",IF(OR(LEFT(UPPER(TRIM($K848)),8)="BLOCKED:",LEFT(UPPER(TRIM($K848)),8)="WAITING:"),"Blocked",IF(N($I848)&gt;0,"In progress","Not started")))))</f>
        <v/>
      </c>
      <c r="I848" s="175" t="str">
        <f t="array" ref="I848">IF($B848="","",IFERROR(LOOKUP(2,1/('Work report'!$V$2:$V$1500=$B848),'Work report'!$J$2:$J$1500)*100,0))</f>
        <v/>
      </c>
      <c r="J848" s="176" t="str">
        <f t="array" ref="J848">IF($B848="","",IFERROR(LOOKUP(2,1/('Work report'!$V$2:$V$1500=$B848),'Work report'!$A$2:$A$1500),""))</f>
        <v/>
      </c>
      <c r="K848" s="177" t="str">
        <f t="array" ref="K848">IF($B848="","",IFERROR(LOOKUP(2,1/('Work report'!$V$2:$V$1500=$B848),'Work report'!$P$2:$P$1500),""))</f>
        <v/>
      </c>
      <c r="L848" s="178" t="str">
        <f>IF($B848="","",SUMIFS('Work report'!$G$2:$G$1500,'Work report'!$V$2:$V$1500,$B848))</f>
        <v/>
      </c>
      <c r="M848" s="176" t="str">
        <f t="shared" si="40"/>
        <v/>
      </c>
      <c r="N848" s="174" t="str">
        <f t="shared" ca="1" si="41"/>
        <v/>
      </c>
      <c r="O848" s="78">
        <v>847</v>
      </c>
      <c r="P848" s="78" t="str">
        <f>IF(AND($B848&lt;&gt;"",$H848&lt;&gt;"Completed",$H848&lt;&gt;"Cancelled"),COUNTIFS($B$2:$B848,"&lt;&gt;",$H$2:$H848,"&lt;&gt;Completed",$H$2:$H848,"&lt;&gt;Cancelled"),"")</f>
        <v/>
      </c>
      <c r="Q848" s="78" t="str">
        <f>IFERROR(INDEX($B$2:$B$1500,MATCH(ROWS($Q$2:Q848),$P$2:$P$1500,0)),"")</f>
        <v/>
      </c>
    </row>
    <row r="849" spans="1:17" ht="15" customHeight="1" x14ac:dyDescent="0.25">
      <c r="A849" s="77"/>
      <c r="B849" s="174" t="str">
        <f t="shared" si="39"/>
        <v/>
      </c>
      <c r="C849" s="79"/>
      <c r="D849" s="80"/>
      <c r="E849" s="79"/>
      <c r="F849" s="81"/>
      <c r="G849" s="77"/>
      <c r="H849" s="174" t="str">
        <f>IF($B849="","",IF(N($I849)&gt;=100,"Completed",IF(COUNTIF('Work report'!$V$2:$V$1500,$B849)=0,"Not started",IF(OR(LEFT(UPPER(TRIM($K849)),8)="BLOCKED:",LEFT(UPPER(TRIM($K849)),8)="WAITING:"),"Blocked",IF(N($I849)&gt;0,"In progress","Not started")))))</f>
        <v/>
      </c>
      <c r="I849" s="175" t="str">
        <f t="array" ref="I849">IF($B849="","",IFERROR(LOOKUP(2,1/('Work report'!$V$2:$V$1500=$B849),'Work report'!$J$2:$J$1500)*100,0))</f>
        <v/>
      </c>
      <c r="J849" s="176" t="str">
        <f t="array" ref="J849">IF($B849="","",IFERROR(LOOKUP(2,1/('Work report'!$V$2:$V$1500=$B849),'Work report'!$A$2:$A$1500),""))</f>
        <v/>
      </c>
      <c r="K849" s="177" t="str">
        <f t="array" ref="K849">IF($B849="","",IFERROR(LOOKUP(2,1/('Work report'!$V$2:$V$1500=$B849),'Work report'!$P$2:$P$1500),""))</f>
        <v/>
      </c>
      <c r="L849" s="178" t="str">
        <f>IF($B849="","",SUMIFS('Work report'!$G$2:$G$1500,'Work report'!$V$2:$V$1500,$B849))</f>
        <v/>
      </c>
      <c r="M849" s="176" t="str">
        <f t="shared" si="40"/>
        <v/>
      </c>
      <c r="N849" s="174" t="str">
        <f t="shared" ca="1" si="41"/>
        <v/>
      </c>
      <c r="O849" s="78">
        <v>848</v>
      </c>
      <c r="P849" s="78" t="str">
        <f>IF(AND($B849&lt;&gt;"",$H849&lt;&gt;"Completed",$H849&lt;&gt;"Cancelled"),COUNTIFS($B$2:$B849,"&lt;&gt;",$H$2:$H849,"&lt;&gt;Completed",$H$2:$H849,"&lt;&gt;Cancelled"),"")</f>
        <v/>
      </c>
      <c r="Q849" s="78" t="str">
        <f>IFERROR(INDEX($B$2:$B$1500,MATCH(ROWS($Q$2:Q849),$P$2:$P$1500,0)),"")</f>
        <v/>
      </c>
    </row>
    <row r="850" spans="1:17" ht="15" customHeight="1" x14ac:dyDescent="0.25">
      <c r="A850" s="77"/>
      <c r="B850" s="174" t="str">
        <f t="shared" si="39"/>
        <v/>
      </c>
      <c r="C850" s="79"/>
      <c r="D850" s="80"/>
      <c r="E850" s="79"/>
      <c r="F850" s="81"/>
      <c r="G850" s="77"/>
      <c r="H850" s="174" t="str">
        <f>IF($B850="","",IF(N($I850)&gt;=100,"Completed",IF(COUNTIF('Work report'!$V$2:$V$1500,$B850)=0,"Not started",IF(OR(LEFT(UPPER(TRIM($K850)),8)="BLOCKED:",LEFT(UPPER(TRIM($K850)),8)="WAITING:"),"Blocked",IF(N($I850)&gt;0,"In progress","Not started")))))</f>
        <v/>
      </c>
      <c r="I850" s="175" t="str">
        <f t="array" ref="I850">IF($B850="","",IFERROR(LOOKUP(2,1/('Work report'!$V$2:$V$1500=$B850),'Work report'!$J$2:$J$1500)*100,0))</f>
        <v/>
      </c>
      <c r="J850" s="176" t="str">
        <f t="array" ref="J850">IF($B850="","",IFERROR(LOOKUP(2,1/('Work report'!$V$2:$V$1500=$B850),'Work report'!$A$2:$A$1500),""))</f>
        <v/>
      </c>
      <c r="K850" s="177" t="str">
        <f t="array" ref="K850">IF($B850="","",IFERROR(LOOKUP(2,1/('Work report'!$V$2:$V$1500=$B850),'Work report'!$P$2:$P$1500),""))</f>
        <v/>
      </c>
      <c r="L850" s="178" t="str">
        <f>IF($B850="","",SUMIFS('Work report'!$G$2:$G$1500,'Work report'!$V$2:$V$1500,$B850))</f>
        <v/>
      </c>
      <c r="M850" s="176" t="str">
        <f t="shared" si="40"/>
        <v/>
      </c>
      <c r="N850" s="174" t="str">
        <f t="shared" ca="1" si="41"/>
        <v/>
      </c>
      <c r="O850" s="78">
        <v>849</v>
      </c>
      <c r="P850" s="78" t="str">
        <f>IF(AND($B850&lt;&gt;"",$H850&lt;&gt;"Completed",$H850&lt;&gt;"Cancelled"),COUNTIFS($B$2:$B850,"&lt;&gt;",$H$2:$H850,"&lt;&gt;Completed",$H$2:$H850,"&lt;&gt;Cancelled"),"")</f>
        <v/>
      </c>
      <c r="Q850" s="78" t="str">
        <f>IFERROR(INDEX($B$2:$B$1500,MATCH(ROWS($Q$2:Q850),$P$2:$P$1500,0)),"")</f>
        <v/>
      </c>
    </row>
    <row r="851" spans="1:17" ht="15" customHeight="1" x14ac:dyDescent="0.25">
      <c r="A851" s="77"/>
      <c r="B851" s="174" t="str">
        <f t="shared" si="39"/>
        <v/>
      </c>
      <c r="C851" s="79"/>
      <c r="D851" s="80"/>
      <c r="E851" s="79"/>
      <c r="F851" s="81"/>
      <c r="G851" s="77"/>
      <c r="H851" s="174" t="str">
        <f>IF($B851="","",IF(N($I851)&gt;=100,"Completed",IF(COUNTIF('Work report'!$V$2:$V$1500,$B851)=0,"Not started",IF(OR(LEFT(UPPER(TRIM($K851)),8)="BLOCKED:",LEFT(UPPER(TRIM($K851)),8)="WAITING:"),"Blocked",IF(N($I851)&gt;0,"In progress","Not started")))))</f>
        <v/>
      </c>
      <c r="I851" s="175" t="str">
        <f t="array" ref="I851">IF($B851="","",IFERROR(LOOKUP(2,1/('Work report'!$V$2:$V$1500=$B851),'Work report'!$J$2:$J$1500)*100,0))</f>
        <v/>
      </c>
      <c r="J851" s="176" t="str">
        <f t="array" ref="J851">IF($B851="","",IFERROR(LOOKUP(2,1/('Work report'!$V$2:$V$1500=$B851),'Work report'!$A$2:$A$1500),""))</f>
        <v/>
      </c>
      <c r="K851" s="177" t="str">
        <f t="array" ref="K851">IF($B851="","",IFERROR(LOOKUP(2,1/('Work report'!$V$2:$V$1500=$B851),'Work report'!$P$2:$P$1500),""))</f>
        <v/>
      </c>
      <c r="L851" s="178" t="str">
        <f>IF($B851="","",SUMIFS('Work report'!$G$2:$G$1500,'Work report'!$V$2:$V$1500,$B851))</f>
        <v/>
      </c>
      <c r="M851" s="176" t="str">
        <f t="shared" si="40"/>
        <v/>
      </c>
      <c r="N851" s="174" t="str">
        <f t="shared" ca="1" si="41"/>
        <v/>
      </c>
      <c r="O851" s="78">
        <v>850</v>
      </c>
      <c r="P851" s="78" t="str">
        <f>IF(AND($B851&lt;&gt;"",$H851&lt;&gt;"Completed",$H851&lt;&gt;"Cancelled"),COUNTIFS($B$2:$B851,"&lt;&gt;",$H$2:$H851,"&lt;&gt;Completed",$H$2:$H851,"&lt;&gt;Cancelled"),"")</f>
        <v/>
      </c>
      <c r="Q851" s="78" t="str">
        <f>IFERROR(INDEX($B$2:$B$1500,MATCH(ROWS($Q$2:Q851),$P$2:$P$1500,0)),"")</f>
        <v/>
      </c>
    </row>
    <row r="852" spans="1:17" ht="15" customHeight="1" x14ac:dyDescent="0.25">
      <c r="A852" s="77"/>
      <c r="B852" s="174" t="str">
        <f t="shared" si="39"/>
        <v/>
      </c>
      <c r="C852" s="79"/>
      <c r="D852" s="80"/>
      <c r="E852" s="79"/>
      <c r="F852" s="81"/>
      <c r="G852" s="77"/>
      <c r="H852" s="174" t="str">
        <f>IF($B852="","",IF(N($I852)&gt;=100,"Completed",IF(COUNTIF('Work report'!$V$2:$V$1500,$B852)=0,"Not started",IF(OR(LEFT(UPPER(TRIM($K852)),8)="BLOCKED:",LEFT(UPPER(TRIM($K852)),8)="WAITING:"),"Blocked",IF(N($I852)&gt;0,"In progress","Not started")))))</f>
        <v/>
      </c>
      <c r="I852" s="175" t="str">
        <f t="array" ref="I852">IF($B852="","",IFERROR(LOOKUP(2,1/('Work report'!$V$2:$V$1500=$B852),'Work report'!$J$2:$J$1500)*100,0))</f>
        <v/>
      </c>
      <c r="J852" s="176" t="str">
        <f t="array" ref="J852">IF($B852="","",IFERROR(LOOKUP(2,1/('Work report'!$V$2:$V$1500=$B852),'Work report'!$A$2:$A$1500),""))</f>
        <v/>
      </c>
      <c r="K852" s="177" t="str">
        <f t="array" ref="K852">IF($B852="","",IFERROR(LOOKUP(2,1/('Work report'!$V$2:$V$1500=$B852),'Work report'!$P$2:$P$1500),""))</f>
        <v/>
      </c>
      <c r="L852" s="178" t="str">
        <f>IF($B852="","",SUMIFS('Work report'!$G$2:$G$1500,'Work report'!$V$2:$V$1500,$B852))</f>
        <v/>
      </c>
      <c r="M852" s="176" t="str">
        <f t="shared" si="40"/>
        <v/>
      </c>
      <c r="N852" s="174" t="str">
        <f t="shared" ca="1" si="41"/>
        <v/>
      </c>
      <c r="O852" s="78">
        <v>851</v>
      </c>
      <c r="P852" s="78" t="str">
        <f>IF(AND($B852&lt;&gt;"",$H852&lt;&gt;"Completed",$H852&lt;&gt;"Cancelled"),COUNTIFS($B$2:$B852,"&lt;&gt;",$H$2:$H852,"&lt;&gt;Completed",$H$2:$H852,"&lt;&gt;Cancelled"),"")</f>
        <v/>
      </c>
      <c r="Q852" s="78" t="str">
        <f>IFERROR(INDEX($B$2:$B$1500,MATCH(ROWS($Q$2:Q852),$P$2:$P$1500,0)),"")</f>
        <v/>
      </c>
    </row>
    <row r="853" spans="1:17" ht="15" customHeight="1" x14ac:dyDescent="0.25">
      <c r="A853" s="77"/>
      <c r="B853" s="174" t="str">
        <f t="shared" si="39"/>
        <v/>
      </c>
      <c r="C853" s="79"/>
      <c r="D853" s="80"/>
      <c r="E853" s="79"/>
      <c r="F853" s="81"/>
      <c r="G853" s="77"/>
      <c r="H853" s="174" t="str">
        <f>IF($B853="","",IF(N($I853)&gt;=100,"Completed",IF(COUNTIF('Work report'!$V$2:$V$1500,$B853)=0,"Not started",IF(OR(LEFT(UPPER(TRIM($K853)),8)="BLOCKED:",LEFT(UPPER(TRIM($K853)),8)="WAITING:"),"Blocked",IF(N($I853)&gt;0,"In progress","Not started")))))</f>
        <v/>
      </c>
      <c r="I853" s="175" t="str">
        <f t="array" ref="I853">IF($B853="","",IFERROR(LOOKUP(2,1/('Work report'!$V$2:$V$1500=$B853),'Work report'!$J$2:$J$1500)*100,0))</f>
        <v/>
      </c>
      <c r="J853" s="176" t="str">
        <f t="array" ref="J853">IF($B853="","",IFERROR(LOOKUP(2,1/('Work report'!$V$2:$V$1500=$B853),'Work report'!$A$2:$A$1500),""))</f>
        <v/>
      </c>
      <c r="K853" s="177" t="str">
        <f t="array" ref="K853">IF($B853="","",IFERROR(LOOKUP(2,1/('Work report'!$V$2:$V$1500=$B853),'Work report'!$P$2:$P$1500),""))</f>
        <v/>
      </c>
      <c r="L853" s="178" t="str">
        <f>IF($B853="","",SUMIFS('Work report'!$G$2:$G$1500,'Work report'!$V$2:$V$1500,$B853))</f>
        <v/>
      </c>
      <c r="M853" s="176" t="str">
        <f t="shared" si="40"/>
        <v/>
      </c>
      <c r="N853" s="174" t="str">
        <f t="shared" ca="1" si="41"/>
        <v/>
      </c>
      <c r="O853" s="78">
        <v>852</v>
      </c>
      <c r="P853" s="78" t="str">
        <f>IF(AND($B853&lt;&gt;"",$H853&lt;&gt;"Completed",$H853&lt;&gt;"Cancelled"),COUNTIFS($B$2:$B853,"&lt;&gt;",$H$2:$H853,"&lt;&gt;Completed",$H$2:$H853,"&lt;&gt;Cancelled"),"")</f>
        <v/>
      </c>
      <c r="Q853" s="78" t="str">
        <f>IFERROR(INDEX($B$2:$B$1500,MATCH(ROWS($Q$2:Q853),$P$2:$P$1500,0)),"")</f>
        <v/>
      </c>
    </row>
    <row r="854" spans="1:17" ht="15" customHeight="1" x14ac:dyDescent="0.25">
      <c r="A854" s="77"/>
      <c r="B854" s="174" t="str">
        <f t="shared" si="39"/>
        <v/>
      </c>
      <c r="C854" s="79"/>
      <c r="D854" s="80"/>
      <c r="E854" s="79"/>
      <c r="F854" s="81"/>
      <c r="G854" s="77"/>
      <c r="H854" s="174" t="str">
        <f>IF($B854="","",IF(N($I854)&gt;=100,"Completed",IF(COUNTIF('Work report'!$V$2:$V$1500,$B854)=0,"Not started",IF(OR(LEFT(UPPER(TRIM($K854)),8)="BLOCKED:",LEFT(UPPER(TRIM($K854)),8)="WAITING:"),"Blocked",IF(N($I854)&gt;0,"In progress","Not started")))))</f>
        <v/>
      </c>
      <c r="I854" s="175" t="str">
        <f t="array" ref="I854">IF($B854="","",IFERROR(LOOKUP(2,1/('Work report'!$V$2:$V$1500=$B854),'Work report'!$J$2:$J$1500)*100,0))</f>
        <v/>
      </c>
      <c r="J854" s="176" t="str">
        <f t="array" ref="J854">IF($B854="","",IFERROR(LOOKUP(2,1/('Work report'!$V$2:$V$1500=$B854),'Work report'!$A$2:$A$1500),""))</f>
        <v/>
      </c>
      <c r="K854" s="177" t="str">
        <f t="array" ref="K854">IF($B854="","",IFERROR(LOOKUP(2,1/('Work report'!$V$2:$V$1500=$B854),'Work report'!$P$2:$P$1500),""))</f>
        <v/>
      </c>
      <c r="L854" s="178" t="str">
        <f>IF($B854="","",SUMIFS('Work report'!$G$2:$G$1500,'Work report'!$V$2:$V$1500,$B854))</f>
        <v/>
      </c>
      <c r="M854" s="176" t="str">
        <f t="shared" si="40"/>
        <v/>
      </c>
      <c r="N854" s="174" t="str">
        <f t="shared" ca="1" si="41"/>
        <v/>
      </c>
      <c r="O854" s="78">
        <v>853</v>
      </c>
      <c r="P854" s="78" t="str">
        <f>IF(AND($B854&lt;&gt;"",$H854&lt;&gt;"Completed",$H854&lt;&gt;"Cancelled"),COUNTIFS($B$2:$B854,"&lt;&gt;",$H$2:$H854,"&lt;&gt;Completed",$H$2:$H854,"&lt;&gt;Cancelled"),"")</f>
        <v/>
      </c>
      <c r="Q854" s="78" t="str">
        <f>IFERROR(INDEX($B$2:$B$1500,MATCH(ROWS($Q$2:Q854),$P$2:$P$1500,0)),"")</f>
        <v/>
      </c>
    </row>
    <row r="855" spans="1:17" ht="15" customHeight="1" x14ac:dyDescent="0.25">
      <c r="A855" s="77"/>
      <c r="B855" s="174" t="str">
        <f t="shared" si="39"/>
        <v/>
      </c>
      <c r="C855" s="79"/>
      <c r="D855" s="80"/>
      <c r="E855" s="79"/>
      <c r="F855" s="81"/>
      <c r="G855" s="77"/>
      <c r="H855" s="174" t="str">
        <f>IF($B855="","",IF(N($I855)&gt;=100,"Completed",IF(COUNTIF('Work report'!$V$2:$V$1500,$B855)=0,"Not started",IF(OR(LEFT(UPPER(TRIM($K855)),8)="BLOCKED:",LEFT(UPPER(TRIM($K855)),8)="WAITING:"),"Blocked",IF(N($I855)&gt;0,"In progress","Not started")))))</f>
        <v/>
      </c>
      <c r="I855" s="175" t="str">
        <f t="array" ref="I855">IF($B855="","",IFERROR(LOOKUP(2,1/('Work report'!$V$2:$V$1500=$B855),'Work report'!$J$2:$J$1500)*100,0))</f>
        <v/>
      </c>
      <c r="J855" s="176" t="str">
        <f t="array" ref="J855">IF($B855="","",IFERROR(LOOKUP(2,1/('Work report'!$V$2:$V$1500=$B855),'Work report'!$A$2:$A$1500),""))</f>
        <v/>
      </c>
      <c r="K855" s="177" t="str">
        <f t="array" ref="K855">IF($B855="","",IFERROR(LOOKUP(2,1/('Work report'!$V$2:$V$1500=$B855),'Work report'!$P$2:$P$1500),""))</f>
        <v/>
      </c>
      <c r="L855" s="178" t="str">
        <f>IF($B855="","",SUMIFS('Work report'!$G$2:$G$1500,'Work report'!$V$2:$V$1500,$B855))</f>
        <v/>
      </c>
      <c r="M855" s="176" t="str">
        <f t="shared" si="40"/>
        <v/>
      </c>
      <c r="N855" s="174" t="str">
        <f t="shared" ca="1" si="41"/>
        <v/>
      </c>
      <c r="O855" s="78">
        <v>854</v>
      </c>
      <c r="P855" s="78" t="str">
        <f>IF(AND($B855&lt;&gt;"",$H855&lt;&gt;"Completed",$H855&lt;&gt;"Cancelled"),COUNTIFS($B$2:$B855,"&lt;&gt;",$H$2:$H855,"&lt;&gt;Completed",$H$2:$H855,"&lt;&gt;Cancelled"),"")</f>
        <v/>
      </c>
      <c r="Q855" s="78" t="str">
        <f>IFERROR(INDEX($B$2:$B$1500,MATCH(ROWS($Q$2:Q855),$P$2:$P$1500,0)),"")</f>
        <v/>
      </c>
    </row>
    <row r="856" spans="1:17" ht="15" customHeight="1" x14ac:dyDescent="0.25">
      <c r="A856" s="77"/>
      <c r="B856" s="174" t="str">
        <f t="shared" si="39"/>
        <v/>
      </c>
      <c r="C856" s="79"/>
      <c r="D856" s="80"/>
      <c r="E856" s="79"/>
      <c r="F856" s="81"/>
      <c r="G856" s="77"/>
      <c r="H856" s="174" t="str">
        <f>IF($B856="","",IF(N($I856)&gt;=100,"Completed",IF(COUNTIF('Work report'!$V$2:$V$1500,$B856)=0,"Not started",IF(OR(LEFT(UPPER(TRIM($K856)),8)="BLOCKED:",LEFT(UPPER(TRIM($K856)),8)="WAITING:"),"Blocked",IF(N($I856)&gt;0,"In progress","Not started")))))</f>
        <v/>
      </c>
      <c r="I856" s="175" t="str">
        <f t="array" ref="I856">IF($B856="","",IFERROR(LOOKUP(2,1/('Work report'!$V$2:$V$1500=$B856),'Work report'!$J$2:$J$1500)*100,0))</f>
        <v/>
      </c>
      <c r="J856" s="176" t="str">
        <f t="array" ref="J856">IF($B856="","",IFERROR(LOOKUP(2,1/('Work report'!$V$2:$V$1500=$B856),'Work report'!$A$2:$A$1500),""))</f>
        <v/>
      </c>
      <c r="K856" s="177" t="str">
        <f t="array" ref="K856">IF($B856="","",IFERROR(LOOKUP(2,1/('Work report'!$V$2:$V$1500=$B856),'Work report'!$P$2:$P$1500),""))</f>
        <v/>
      </c>
      <c r="L856" s="178" t="str">
        <f>IF($B856="","",SUMIFS('Work report'!$G$2:$G$1500,'Work report'!$V$2:$V$1500,$B856))</f>
        <v/>
      </c>
      <c r="M856" s="176" t="str">
        <f t="shared" si="40"/>
        <v/>
      </c>
      <c r="N856" s="174" t="str">
        <f t="shared" ca="1" si="41"/>
        <v/>
      </c>
      <c r="O856" s="78">
        <v>855</v>
      </c>
      <c r="P856" s="78" t="str">
        <f>IF(AND($B856&lt;&gt;"",$H856&lt;&gt;"Completed",$H856&lt;&gt;"Cancelled"),COUNTIFS($B$2:$B856,"&lt;&gt;",$H$2:$H856,"&lt;&gt;Completed",$H$2:$H856,"&lt;&gt;Cancelled"),"")</f>
        <v/>
      </c>
      <c r="Q856" s="78" t="str">
        <f>IFERROR(INDEX($B$2:$B$1500,MATCH(ROWS($Q$2:Q856),$P$2:$P$1500,0)),"")</f>
        <v/>
      </c>
    </row>
    <row r="857" spans="1:17" ht="15" customHeight="1" x14ac:dyDescent="0.25">
      <c r="A857" s="77"/>
      <c r="B857" s="174" t="str">
        <f t="shared" si="39"/>
        <v/>
      </c>
      <c r="C857" s="79"/>
      <c r="D857" s="80"/>
      <c r="E857" s="79"/>
      <c r="F857" s="81"/>
      <c r="G857" s="77"/>
      <c r="H857" s="174" t="str">
        <f>IF($B857="","",IF(N($I857)&gt;=100,"Completed",IF(COUNTIF('Work report'!$V$2:$V$1500,$B857)=0,"Not started",IF(OR(LEFT(UPPER(TRIM($K857)),8)="BLOCKED:",LEFT(UPPER(TRIM($K857)),8)="WAITING:"),"Blocked",IF(N($I857)&gt;0,"In progress","Not started")))))</f>
        <v/>
      </c>
      <c r="I857" s="175" t="str">
        <f t="array" ref="I857">IF($B857="","",IFERROR(LOOKUP(2,1/('Work report'!$V$2:$V$1500=$B857),'Work report'!$J$2:$J$1500)*100,0))</f>
        <v/>
      </c>
      <c r="J857" s="176" t="str">
        <f t="array" ref="J857">IF($B857="","",IFERROR(LOOKUP(2,1/('Work report'!$V$2:$V$1500=$B857),'Work report'!$A$2:$A$1500),""))</f>
        <v/>
      </c>
      <c r="K857" s="177" t="str">
        <f t="array" ref="K857">IF($B857="","",IFERROR(LOOKUP(2,1/('Work report'!$V$2:$V$1500=$B857),'Work report'!$P$2:$P$1500),""))</f>
        <v/>
      </c>
      <c r="L857" s="178" t="str">
        <f>IF($B857="","",SUMIFS('Work report'!$G$2:$G$1500,'Work report'!$V$2:$V$1500,$B857))</f>
        <v/>
      </c>
      <c r="M857" s="176" t="str">
        <f t="shared" si="40"/>
        <v/>
      </c>
      <c r="N857" s="174" t="str">
        <f t="shared" ca="1" si="41"/>
        <v/>
      </c>
      <c r="O857" s="78">
        <v>856</v>
      </c>
      <c r="P857" s="78" t="str">
        <f>IF(AND($B857&lt;&gt;"",$H857&lt;&gt;"Completed",$H857&lt;&gt;"Cancelled"),COUNTIFS($B$2:$B857,"&lt;&gt;",$H$2:$H857,"&lt;&gt;Completed",$H$2:$H857,"&lt;&gt;Cancelled"),"")</f>
        <v/>
      </c>
      <c r="Q857" s="78" t="str">
        <f>IFERROR(INDEX($B$2:$B$1500,MATCH(ROWS($Q$2:Q857),$P$2:$P$1500,0)),"")</f>
        <v/>
      </c>
    </row>
    <row r="858" spans="1:17" ht="15" customHeight="1" x14ac:dyDescent="0.25">
      <c r="A858" s="77"/>
      <c r="B858" s="174" t="str">
        <f t="shared" si="39"/>
        <v/>
      </c>
      <c r="C858" s="79"/>
      <c r="D858" s="80"/>
      <c r="E858" s="79"/>
      <c r="F858" s="81"/>
      <c r="G858" s="77"/>
      <c r="H858" s="174" t="str">
        <f>IF($B858="","",IF(N($I858)&gt;=100,"Completed",IF(COUNTIF('Work report'!$V$2:$V$1500,$B858)=0,"Not started",IF(OR(LEFT(UPPER(TRIM($K858)),8)="BLOCKED:",LEFT(UPPER(TRIM($K858)),8)="WAITING:"),"Blocked",IF(N($I858)&gt;0,"In progress","Not started")))))</f>
        <v/>
      </c>
      <c r="I858" s="175" t="str">
        <f t="array" ref="I858">IF($B858="","",IFERROR(LOOKUP(2,1/('Work report'!$V$2:$V$1500=$B858),'Work report'!$J$2:$J$1500)*100,0))</f>
        <v/>
      </c>
      <c r="J858" s="176" t="str">
        <f t="array" ref="J858">IF($B858="","",IFERROR(LOOKUP(2,1/('Work report'!$V$2:$V$1500=$B858),'Work report'!$A$2:$A$1500),""))</f>
        <v/>
      </c>
      <c r="K858" s="177" t="str">
        <f t="array" ref="K858">IF($B858="","",IFERROR(LOOKUP(2,1/('Work report'!$V$2:$V$1500=$B858),'Work report'!$P$2:$P$1500),""))</f>
        <v/>
      </c>
      <c r="L858" s="178" t="str">
        <f>IF($B858="","",SUMIFS('Work report'!$G$2:$G$1500,'Work report'!$V$2:$V$1500,$B858))</f>
        <v/>
      </c>
      <c r="M858" s="176" t="str">
        <f t="shared" si="40"/>
        <v/>
      </c>
      <c r="N858" s="174" t="str">
        <f t="shared" ca="1" si="41"/>
        <v/>
      </c>
      <c r="O858" s="78">
        <v>857</v>
      </c>
      <c r="P858" s="78" t="str">
        <f>IF(AND($B858&lt;&gt;"",$H858&lt;&gt;"Completed",$H858&lt;&gt;"Cancelled"),COUNTIFS($B$2:$B858,"&lt;&gt;",$H$2:$H858,"&lt;&gt;Completed",$H$2:$H858,"&lt;&gt;Cancelled"),"")</f>
        <v/>
      </c>
      <c r="Q858" s="78" t="str">
        <f>IFERROR(INDEX($B$2:$B$1500,MATCH(ROWS($Q$2:Q858),$P$2:$P$1500,0)),"")</f>
        <v/>
      </c>
    </row>
    <row r="859" spans="1:17" ht="15" customHeight="1" x14ac:dyDescent="0.25">
      <c r="A859" s="77"/>
      <c r="B859" s="174" t="str">
        <f t="shared" si="39"/>
        <v/>
      </c>
      <c r="C859" s="79"/>
      <c r="D859" s="80"/>
      <c r="E859" s="79"/>
      <c r="F859" s="81"/>
      <c r="G859" s="77"/>
      <c r="H859" s="174" t="str">
        <f>IF($B859="","",IF(N($I859)&gt;=100,"Completed",IF(COUNTIF('Work report'!$V$2:$V$1500,$B859)=0,"Not started",IF(OR(LEFT(UPPER(TRIM($K859)),8)="BLOCKED:",LEFT(UPPER(TRIM($K859)),8)="WAITING:"),"Blocked",IF(N($I859)&gt;0,"In progress","Not started")))))</f>
        <v/>
      </c>
      <c r="I859" s="175" t="str">
        <f t="array" ref="I859">IF($B859="","",IFERROR(LOOKUP(2,1/('Work report'!$V$2:$V$1500=$B859),'Work report'!$J$2:$J$1500)*100,0))</f>
        <v/>
      </c>
      <c r="J859" s="176" t="str">
        <f t="array" ref="J859">IF($B859="","",IFERROR(LOOKUP(2,1/('Work report'!$V$2:$V$1500=$B859),'Work report'!$A$2:$A$1500),""))</f>
        <v/>
      </c>
      <c r="K859" s="177" t="str">
        <f t="array" ref="K859">IF($B859="","",IFERROR(LOOKUP(2,1/('Work report'!$V$2:$V$1500=$B859),'Work report'!$P$2:$P$1500),""))</f>
        <v/>
      </c>
      <c r="L859" s="178" t="str">
        <f>IF($B859="","",SUMIFS('Work report'!$G$2:$G$1500,'Work report'!$V$2:$V$1500,$B859))</f>
        <v/>
      </c>
      <c r="M859" s="176" t="str">
        <f t="shared" si="40"/>
        <v/>
      </c>
      <c r="N859" s="174" t="str">
        <f t="shared" ca="1" si="41"/>
        <v/>
      </c>
      <c r="O859" s="78">
        <v>858</v>
      </c>
      <c r="P859" s="78" t="str">
        <f>IF(AND($B859&lt;&gt;"",$H859&lt;&gt;"Completed",$H859&lt;&gt;"Cancelled"),COUNTIFS($B$2:$B859,"&lt;&gt;",$H$2:$H859,"&lt;&gt;Completed",$H$2:$H859,"&lt;&gt;Cancelled"),"")</f>
        <v/>
      </c>
      <c r="Q859" s="78" t="str">
        <f>IFERROR(INDEX($B$2:$B$1500,MATCH(ROWS($Q$2:Q859),$P$2:$P$1500,0)),"")</f>
        <v/>
      </c>
    </row>
    <row r="860" spans="1:17" ht="15" customHeight="1" x14ac:dyDescent="0.25">
      <c r="A860" s="77"/>
      <c r="B860" s="174" t="str">
        <f t="shared" si="39"/>
        <v/>
      </c>
      <c r="C860" s="79"/>
      <c r="D860" s="80"/>
      <c r="E860" s="79"/>
      <c r="F860" s="81"/>
      <c r="G860" s="77"/>
      <c r="H860" s="174" t="str">
        <f>IF($B860="","",IF(N($I860)&gt;=100,"Completed",IF(COUNTIF('Work report'!$V$2:$V$1500,$B860)=0,"Not started",IF(OR(LEFT(UPPER(TRIM($K860)),8)="BLOCKED:",LEFT(UPPER(TRIM($K860)),8)="WAITING:"),"Blocked",IF(N($I860)&gt;0,"In progress","Not started")))))</f>
        <v/>
      </c>
      <c r="I860" s="175" t="str">
        <f t="array" ref="I860">IF($B860="","",IFERROR(LOOKUP(2,1/('Work report'!$V$2:$V$1500=$B860),'Work report'!$J$2:$J$1500)*100,0))</f>
        <v/>
      </c>
      <c r="J860" s="176" t="str">
        <f t="array" ref="J860">IF($B860="","",IFERROR(LOOKUP(2,1/('Work report'!$V$2:$V$1500=$B860),'Work report'!$A$2:$A$1500),""))</f>
        <v/>
      </c>
      <c r="K860" s="177" t="str">
        <f t="array" ref="K860">IF($B860="","",IFERROR(LOOKUP(2,1/('Work report'!$V$2:$V$1500=$B860),'Work report'!$P$2:$P$1500),""))</f>
        <v/>
      </c>
      <c r="L860" s="178" t="str">
        <f>IF($B860="","",SUMIFS('Work report'!$G$2:$G$1500,'Work report'!$V$2:$V$1500,$B860))</f>
        <v/>
      </c>
      <c r="M860" s="176" t="str">
        <f t="shared" si="40"/>
        <v/>
      </c>
      <c r="N860" s="174" t="str">
        <f t="shared" ca="1" si="41"/>
        <v/>
      </c>
      <c r="O860" s="78">
        <v>859</v>
      </c>
      <c r="P860" s="78" t="str">
        <f>IF(AND($B860&lt;&gt;"",$H860&lt;&gt;"Completed",$H860&lt;&gt;"Cancelled"),COUNTIFS($B$2:$B860,"&lt;&gt;",$H$2:$H860,"&lt;&gt;Completed",$H$2:$H860,"&lt;&gt;Cancelled"),"")</f>
        <v/>
      </c>
      <c r="Q860" s="78" t="str">
        <f>IFERROR(INDEX($B$2:$B$1500,MATCH(ROWS($Q$2:Q860),$P$2:$P$1500,0)),"")</f>
        <v/>
      </c>
    </row>
    <row r="861" spans="1:17" ht="15" customHeight="1" x14ac:dyDescent="0.25">
      <c r="A861" s="77"/>
      <c r="B861" s="174" t="str">
        <f t="shared" si="39"/>
        <v/>
      </c>
      <c r="C861" s="79"/>
      <c r="D861" s="80"/>
      <c r="E861" s="79"/>
      <c r="F861" s="81"/>
      <c r="G861" s="77"/>
      <c r="H861" s="174" t="str">
        <f>IF($B861="","",IF(N($I861)&gt;=100,"Completed",IF(COUNTIF('Work report'!$V$2:$V$1500,$B861)=0,"Not started",IF(OR(LEFT(UPPER(TRIM($K861)),8)="BLOCKED:",LEFT(UPPER(TRIM($K861)),8)="WAITING:"),"Blocked",IF(N($I861)&gt;0,"In progress","Not started")))))</f>
        <v/>
      </c>
      <c r="I861" s="175" t="str">
        <f t="array" ref="I861">IF($B861="","",IFERROR(LOOKUP(2,1/('Work report'!$V$2:$V$1500=$B861),'Work report'!$J$2:$J$1500)*100,0))</f>
        <v/>
      </c>
      <c r="J861" s="176" t="str">
        <f t="array" ref="J861">IF($B861="","",IFERROR(LOOKUP(2,1/('Work report'!$V$2:$V$1500=$B861),'Work report'!$A$2:$A$1500),""))</f>
        <v/>
      </c>
      <c r="K861" s="177" t="str">
        <f t="array" ref="K861">IF($B861="","",IFERROR(LOOKUP(2,1/('Work report'!$V$2:$V$1500=$B861),'Work report'!$P$2:$P$1500),""))</f>
        <v/>
      </c>
      <c r="L861" s="178" t="str">
        <f>IF($B861="","",SUMIFS('Work report'!$G$2:$G$1500,'Work report'!$V$2:$V$1500,$B861))</f>
        <v/>
      </c>
      <c r="M861" s="176" t="str">
        <f t="shared" si="40"/>
        <v/>
      </c>
      <c r="N861" s="174" t="str">
        <f t="shared" ca="1" si="41"/>
        <v/>
      </c>
      <c r="O861" s="78">
        <v>860</v>
      </c>
      <c r="P861" s="78" t="str">
        <f>IF(AND($B861&lt;&gt;"",$H861&lt;&gt;"Completed",$H861&lt;&gt;"Cancelled"),COUNTIFS($B$2:$B861,"&lt;&gt;",$H$2:$H861,"&lt;&gt;Completed",$H$2:$H861,"&lt;&gt;Cancelled"),"")</f>
        <v/>
      </c>
      <c r="Q861" s="78" t="str">
        <f>IFERROR(INDEX($B$2:$B$1500,MATCH(ROWS($Q$2:Q861),$P$2:$P$1500,0)),"")</f>
        <v/>
      </c>
    </row>
    <row r="862" spans="1:17" ht="15" customHeight="1" x14ac:dyDescent="0.25">
      <c r="A862" s="77"/>
      <c r="B862" s="174" t="str">
        <f t="shared" si="39"/>
        <v/>
      </c>
      <c r="C862" s="79"/>
      <c r="D862" s="80"/>
      <c r="E862" s="79"/>
      <c r="F862" s="81"/>
      <c r="G862" s="77"/>
      <c r="H862" s="174" t="str">
        <f>IF($B862="","",IF(N($I862)&gt;=100,"Completed",IF(COUNTIF('Work report'!$V$2:$V$1500,$B862)=0,"Not started",IF(OR(LEFT(UPPER(TRIM($K862)),8)="BLOCKED:",LEFT(UPPER(TRIM($K862)),8)="WAITING:"),"Blocked",IF(N($I862)&gt;0,"In progress","Not started")))))</f>
        <v/>
      </c>
      <c r="I862" s="175" t="str">
        <f t="array" ref="I862">IF($B862="","",IFERROR(LOOKUP(2,1/('Work report'!$V$2:$V$1500=$B862),'Work report'!$J$2:$J$1500)*100,0))</f>
        <v/>
      </c>
      <c r="J862" s="176" t="str">
        <f t="array" ref="J862">IF($B862="","",IFERROR(LOOKUP(2,1/('Work report'!$V$2:$V$1500=$B862),'Work report'!$A$2:$A$1500),""))</f>
        <v/>
      </c>
      <c r="K862" s="177" t="str">
        <f t="array" ref="K862">IF($B862="","",IFERROR(LOOKUP(2,1/('Work report'!$V$2:$V$1500=$B862),'Work report'!$P$2:$P$1500),""))</f>
        <v/>
      </c>
      <c r="L862" s="178" t="str">
        <f>IF($B862="","",SUMIFS('Work report'!$G$2:$G$1500,'Work report'!$V$2:$V$1500,$B862))</f>
        <v/>
      </c>
      <c r="M862" s="176" t="str">
        <f t="shared" si="40"/>
        <v/>
      </c>
      <c r="N862" s="174" t="str">
        <f t="shared" ca="1" si="41"/>
        <v/>
      </c>
      <c r="O862" s="78">
        <v>861</v>
      </c>
      <c r="P862" s="78" t="str">
        <f>IF(AND($B862&lt;&gt;"",$H862&lt;&gt;"Completed",$H862&lt;&gt;"Cancelled"),COUNTIFS($B$2:$B862,"&lt;&gt;",$H$2:$H862,"&lt;&gt;Completed",$H$2:$H862,"&lt;&gt;Cancelled"),"")</f>
        <v/>
      </c>
      <c r="Q862" s="78" t="str">
        <f>IFERROR(INDEX($B$2:$B$1500,MATCH(ROWS($Q$2:Q862),$P$2:$P$1500,0)),"")</f>
        <v/>
      </c>
    </row>
    <row r="863" spans="1:17" ht="15" customHeight="1" x14ac:dyDescent="0.25">
      <c r="A863" s="77"/>
      <c r="B863" s="174" t="str">
        <f t="shared" si="39"/>
        <v/>
      </c>
      <c r="C863" s="79"/>
      <c r="D863" s="80"/>
      <c r="E863" s="79"/>
      <c r="F863" s="81"/>
      <c r="G863" s="77"/>
      <c r="H863" s="174" t="str">
        <f>IF($B863="","",IF(N($I863)&gt;=100,"Completed",IF(COUNTIF('Work report'!$V$2:$V$1500,$B863)=0,"Not started",IF(OR(LEFT(UPPER(TRIM($K863)),8)="BLOCKED:",LEFT(UPPER(TRIM($K863)),8)="WAITING:"),"Blocked",IF(N($I863)&gt;0,"In progress","Not started")))))</f>
        <v/>
      </c>
      <c r="I863" s="175" t="str">
        <f t="array" ref="I863">IF($B863="","",IFERROR(LOOKUP(2,1/('Work report'!$V$2:$V$1500=$B863),'Work report'!$J$2:$J$1500)*100,0))</f>
        <v/>
      </c>
      <c r="J863" s="176" t="str">
        <f t="array" ref="J863">IF($B863="","",IFERROR(LOOKUP(2,1/('Work report'!$V$2:$V$1500=$B863),'Work report'!$A$2:$A$1500),""))</f>
        <v/>
      </c>
      <c r="K863" s="177" t="str">
        <f t="array" ref="K863">IF($B863="","",IFERROR(LOOKUP(2,1/('Work report'!$V$2:$V$1500=$B863),'Work report'!$P$2:$P$1500),""))</f>
        <v/>
      </c>
      <c r="L863" s="178" t="str">
        <f>IF($B863="","",SUMIFS('Work report'!$G$2:$G$1500,'Work report'!$V$2:$V$1500,$B863))</f>
        <v/>
      </c>
      <c r="M863" s="176" t="str">
        <f t="shared" si="40"/>
        <v/>
      </c>
      <c r="N863" s="174" t="str">
        <f t="shared" ca="1" si="41"/>
        <v/>
      </c>
      <c r="O863" s="78">
        <v>862</v>
      </c>
      <c r="P863" s="78" t="str">
        <f>IF(AND($B863&lt;&gt;"",$H863&lt;&gt;"Completed",$H863&lt;&gt;"Cancelled"),COUNTIFS($B$2:$B863,"&lt;&gt;",$H$2:$H863,"&lt;&gt;Completed",$H$2:$H863,"&lt;&gt;Cancelled"),"")</f>
        <v/>
      </c>
      <c r="Q863" s="78" t="str">
        <f>IFERROR(INDEX($B$2:$B$1500,MATCH(ROWS($Q$2:Q863),$P$2:$P$1500,0)),"")</f>
        <v/>
      </c>
    </row>
    <row r="864" spans="1:17" ht="15" customHeight="1" x14ac:dyDescent="0.25">
      <c r="A864" s="77"/>
      <c r="B864" s="174" t="str">
        <f t="shared" si="39"/>
        <v/>
      </c>
      <c r="C864" s="79"/>
      <c r="D864" s="80"/>
      <c r="E864" s="79"/>
      <c r="F864" s="81"/>
      <c r="G864" s="77"/>
      <c r="H864" s="174" t="str">
        <f>IF($B864="","",IF(N($I864)&gt;=100,"Completed",IF(COUNTIF('Work report'!$V$2:$V$1500,$B864)=0,"Not started",IF(OR(LEFT(UPPER(TRIM($K864)),8)="BLOCKED:",LEFT(UPPER(TRIM($K864)),8)="WAITING:"),"Blocked",IF(N($I864)&gt;0,"In progress","Not started")))))</f>
        <v/>
      </c>
      <c r="I864" s="175" t="str">
        <f t="array" ref="I864">IF($B864="","",IFERROR(LOOKUP(2,1/('Work report'!$V$2:$V$1500=$B864),'Work report'!$J$2:$J$1500)*100,0))</f>
        <v/>
      </c>
      <c r="J864" s="176" t="str">
        <f t="array" ref="J864">IF($B864="","",IFERROR(LOOKUP(2,1/('Work report'!$V$2:$V$1500=$B864),'Work report'!$A$2:$A$1500),""))</f>
        <v/>
      </c>
      <c r="K864" s="177" t="str">
        <f t="array" ref="K864">IF($B864="","",IFERROR(LOOKUP(2,1/('Work report'!$V$2:$V$1500=$B864),'Work report'!$P$2:$P$1500),""))</f>
        <v/>
      </c>
      <c r="L864" s="178" t="str">
        <f>IF($B864="","",SUMIFS('Work report'!$G$2:$G$1500,'Work report'!$V$2:$V$1500,$B864))</f>
        <v/>
      </c>
      <c r="M864" s="176" t="str">
        <f t="shared" si="40"/>
        <v/>
      </c>
      <c r="N864" s="174" t="str">
        <f t="shared" ca="1" si="41"/>
        <v/>
      </c>
      <c r="O864" s="78">
        <v>863</v>
      </c>
      <c r="P864" s="78" t="str">
        <f>IF(AND($B864&lt;&gt;"",$H864&lt;&gt;"Completed",$H864&lt;&gt;"Cancelled"),COUNTIFS($B$2:$B864,"&lt;&gt;",$H$2:$H864,"&lt;&gt;Completed",$H$2:$H864,"&lt;&gt;Cancelled"),"")</f>
        <v/>
      </c>
      <c r="Q864" s="78" t="str">
        <f>IFERROR(INDEX($B$2:$B$1500,MATCH(ROWS($Q$2:Q864),$P$2:$P$1500,0)),"")</f>
        <v/>
      </c>
    </row>
    <row r="865" spans="1:17" ht="15" customHeight="1" x14ac:dyDescent="0.25">
      <c r="A865" s="77"/>
      <c r="B865" s="174" t="str">
        <f t="shared" si="39"/>
        <v/>
      </c>
      <c r="C865" s="79"/>
      <c r="D865" s="80"/>
      <c r="E865" s="79"/>
      <c r="F865" s="81"/>
      <c r="G865" s="77"/>
      <c r="H865" s="174" t="str">
        <f>IF($B865="","",IF(N($I865)&gt;=100,"Completed",IF(COUNTIF('Work report'!$V$2:$V$1500,$B865)=0,"Not started",IF(OR(LEFT(UPPER(TRIM($K865)),8)="BLOCKED:",LEFT(UPPER(TRIM($K865)),8)="WAITING:"),"Blocked",IF(N($I865)&gt;0,"In progress","Not started")))))</f>
        <v/>
      </c>
      <c r="I865" s="175" t="str">
        <f t="array" ref="I865">IF($B865="","",IFERROR(LOOKUP(2,1/('Work report'!$V$2:$V$1500=$B865),'Work report'!$J$2:$J$1500)*100,0))</f>
        <v/>
      </c>
      <c r="J865" s="176" t="str">
        <f t="array" ref="J865">IF($B865="","",IFERROR(LOOKUP(2,1/('Work report'!$V$2:$V$1500=$B865),'Work report'!$A$2:$A$1500),""))</f>
        <v/>
      </c>
      <c r="K865" s="177" t="str">
        <f t="array" ref="K865">IF($B865="","",IFERROR(LOOKUP(2,1/('Work report'!$V$2:$V$1500=$B865),'Work report'!$P$2:$P$1500),""))</f>
        <v/>
      </c>
      <c r="L865" s="178" t="str">
        <f>IF($B865="","",SUMIFS('Work report'!$G$2:$G$1500,'Work report'!$V$2:$V$1500,$B865))</f>
        <v/>
      </c>
      <c r="M865" s="176" t="str">
        <f t="shared" si="40"/>
        <v/>
      </c>
      <c r="N865" s="174" t="str">
        <f t="shared" ca="1" si="41"/>
        <v/>
      </c>
      <c r="O865" s="78">
        <v>864</v>
      </c>
      <c r="P865" s="78" t="str">
        <f>IF(AND($B865&lt;&gt;"",$H865&lt;&gt;"Completed",$H865&lt;&gt;"Cancelled"),COUNTIFS($B$2:$B865,"&lt;&gt;",$H$2:$H865,"&lt;&gt;Completed",$H$2:$H865,"&lt;&gt;Cancelled"),"")</f>
        <v/>
      </c>
      <c r="Q865" s="78" t="str">
        <f>IFERROR(INDEX($B$2:$B$1500,MATCH(ROWS($Q$2:Q865),$P$2:$P$1500,0)),"")</f>
        <v/>
      </c>
    </row>
    <row r="866" spans="1:17" ht="15" customHeight="1" x14ac:dyDescent="0.25">
      <c r="A866" s="77"/>
      <c r="B866" s="174" t="str">
        <f t="shared" si="39"/>
        <v/>
      </c>
      <c r="C866" s="79"/>
      <c r="D866" s="80"/>
      <c r="E866" s="79"/>
      <c r="F866" s="81"/>
      <c r="G866" s="77"/>
      <c r="H866" s="174" t="str">
        <f>IF($B866="","",IF(N($I866)&gt;=100,"Completed",IF(COUNTIF('Work report'!$V$2:$V$1500,$B866)=0,"Not started",IF(OR(LEFT(UPPER(TRIM($K866)),8)="BLOCKED:",LEFT(UPPER(TRIM($K866)),8)="WAITING:"),"Blocked",IF(N($I866)&gt;0,"In progress","Not started")))))</f>
        <v/>
      </c>
      <c r="I866" s="175" t="str">
        <f t="array" ref="I866">IF($B866="","",IFERROR(LOOKUP(2,1/('Work report'!$V$2:$V$1500=$B866),'Work report'!$J$2:$J$1500)*100,0))</f>
        <v/>
      </c>
      <c r="J866" s="176" t="str">
        <f t="array" ref="J866">IF($B866="","",IFERROR(LOOKUP(2,1/('Work report'!$V$2:$V$1500=$B866),'Work report'!$A$2:$A$1500),""))</f>
        <v/>
      </c>
      <c r="K866" s="177" t="str">
        <f t="array" ref="K866">IF($B866="","",IFERROR(LOOKUP(2,1/('Work report'!$V$2:$V$1500=$B866),'Work report'!$P$2:$P$1500),""))</f>
        <v/>
      </c>
      <c r="L866" s="178" t="str">
        <f>IF($B866="","",SUMIFS('Work report'!$G$2:$G$1500,'Work report'!$V$2:$V$1500,$B866))</f>
        <v/>
      </c>
      <c r="M866" s="176" t="str">
        <f t="shared" si="40"/>
        <v/>
      </c>
      <c r="N866" s="174" t="str">
        <f t="shared" ca="1" si="41"/>
        <v/>
      </c>
      <c r="O866" s="78">
        <v>865</v>
      </c>
      <c r="P866" s="78" t="str">
        <f>IF(AND($B866&lt;&gt;"",$H866&lt;&gt;"Completed",$H866&lt;&gt;"Cancelled"),COUNTIFS($B$2:$B866,"&lt;&gt;",$H$2:$H866,"&lt;&gt;Completed",$H$2:$H866,"&lt;&gt;Cancelled"),"")</f>
        <v/>
      </c>
      <c r="Q866" s="78" t="str">
        <f>IFERROR(INDEX($B$2:$B$1500,MATCH(ROWS($Q$2:Q866),$P$2:$P$1500,0)),"")</f>
        <v/>
      </c>
    </row>
    <row r="867" spans="1:17" ht="15" customHeight="1" x14ac:dyDescent="0.25">
      <c r="A867" s="77"/>
      <c r="B867" s="174" t="str">
        <f t="shared" si="39"/>
        <v/>
      </c>
      <c r="C867" s="79"/>
      <c r="D867" s="80"/>
      <c r="E867" s="79"/>
      <c r="F867" s="81"/>
      <c r="G867" s="77"/>
      <c r="H867" s="174" t="str">
        <f>IF($B867="","",IF(N($I867)&gt;=100,"Completed",IF(COUNTIF('Work report'!$V$2:$V$1500,$B867)=0,"Not started",IF(OR(LEFT(UPPER(TRIM($K867)),8)="BLOCKED:",LEFT(UPPER(TRIM($K867)),8)="WAITING:"),"Blocked",IF(N($I867)&gt;0,"In progress","Not started")))))</f>
        <v/>
      </c>
      <c r="I867" s="175" t="str">
        <f t="array" ref="I867">IF($B867="","",IFERROR(LOOKUP(2,1/('Work report'!$V$2:$V$1500=$B867),'Work report'!$J$2:$J$1500)*100,0))</f>
        <v/>
      </c>
      <c r="J867" s="176" t="str">
        <f t="array" ref="J867">IF($B867="","",IFERROR(LOOKUP(2,1/('Work report'!$V$2:$V$1500=$B867),'Work report'!$A$2:$A$1500),""))</f>
        <v/>
      </c>
      <c r="K867" s="177" t="str">
        <f t="array" ref="K867">IF($B867="","",IFERROR(LOOKUP(2,1/('Work report'!$V$2:$V$1500=$B867),'Work report'!$P$2:$P$1500),""))</f>
        <v/>
      </c>
      <c r="L867" s="178" t="str">
        <f>IF($B867="","",SUMIFS('Work report'!$G$2:$G$1500,'Work report'!$V$2:$V$1500,$B867))</f>
        <v/>
      </c>
      <c r="M867" s="176" t="str">
        <f t="shared" si="40"/>
        <v/>
      </c>
      <c r="N867" s="174" t="str">
        <f t="shared" ca="1" si="41"/>
        <v/>
      </c>
      <c r="O867" s="78">
        <v>866</v>
      </c>
      <c r="P867" s="78" t="str">
        <f>IF(AND($B867&lt;&gt;"",$H867&lt;&gt;"Completed",$H867&lt;&gt;"Cancelled"),COUNTIFS($B$2:$B867,"&lt;&gt;",$H$2:$H867,"&lt;&gt;Completed",$H$2:$H867,"&lt;&gt;Cancelled"),"")</f>
        <v/>
      </c>
      <c r="Q867" s="78" t="str">
        <f>IFERROR(INDEX($B$2:$B$1500,MATCH(ROWS($Q$2:Q867),$P$2:$P$1500,0)),"")</f>
        <v/>
      </c>
    </row>
    <row r="868" spans="1:17" ht="15" customHeight="1" x14ac:dyDescent="0.25">
      <c r="A868" s="77"/>
      <c r="B868" s="174" t="str">
        <f t="shared" si="39"/>
        <v/>
      </c>
      <c r="C868" s="79"/>
      <c r="D868" s="80"/>
      <c r="E868" s="79"/>
      <c r="F868" s="81"/>
      <c r="G868" s="77"/>
      <c r="H868" s="174" t="str">
        <f>IF($B868="","",IF(N($I868)&gt;=100,"Completed",IF(COUNTIF('Work report'!$V$2:$V$1500,$B868)=0,"Not started",IF(OR(LEFT(UPPER(TRIM($K868)),8)="BLOCKED:",LEFT(UPPER(TRIM($K868)),8)="WAITING:"),"Blocked",IF(N($I868)&gt;0,"In progress","Not started")))))</f>
        <v/>
      </c>
      <c r="I868" s="175" t="str">
        <f t="array" ref="I868">IF($B868="","",IFERROR(LOOKUP(2,1/('Work report'!$V$2:$V$1500=$B868),'Work report'!$J$2:$J$1500)*100,0))</f>
        <v/>
      </c>
      <c r="J868" s="176" t="str">
        <f t="array" ref="J868">IF($B868="","",IFERROR(LOOKUP(2,1/('Work report'!$V$2:$V$1500=$B868),'Work report'!$A$2:$A$1500),""))</f>
        <v/>
      </c>
      <c r="K868" s="177" t="str">
        <f t="array" ref="K868">IF($B868="","",IFERROR(LOOKUP(2,1/('Work report'!$V$2:$V$1500=$B868),'Work report'!$P$2:$P$1500),""))</f>
        <v/>
      </c>
      <c r="L868" s="178" t="str">
        <f>IF($B868="","",SUMIFS('Work report'!$G$2:$G$1500,'Work report'!$V$2:$V$1500,$B868))</f>
        <v/>
      </c>
      <c r="M868" s="176" t="str">
        <f t="shared" si="40"/>
        <v/>
      </c>
      <c r="N868" s="174" t="str">
        <f t="shared" ca="1" si="41"/>
        <v/>
      </c>
      <c r="O868" s="78">
        <v>867</v>
      </c>
      <c r="P868" s="78" t="str">
        <f>IF(AND($B868&lt;&gt;"",$H868&lt;&gt;"Completed",$H868&lt;&gt;"Cancelled"),COUNTIFS($B$2:$B868,"&lt;&gt;",$H$2:$H868,"&lt;&gt;Completed",$H$2:$H868,"&lt;&gt;Cancelled"),"")</f>
        <v/>
      </c>
      <c r="Q868" s="78" t="str">
        <f>IFERROR(INDEX($B$2:$B$1500,MATCH(ROWS($Q$2:Q868),$P$2:$P$1500,0)),"")</f>
        <v/>
      </c>
    </row>
    <row r="869" spans="1:17" ht="15" customHeight="1" x14ac:dyDescent="0.25">
      <c r="A869" s="77"/>
      <c r="B869" s="174" t="str">
        <f t="shared" si="39"/>
        <v/>
      </c>
      <c r="C869" s="79"/>
      <c r="D869" s="80"/>
      <c r="E869" s="79"/>
      <c r="F869" s="81"/>
      <c r="G869" s="77"/>
      <c r="H869" s="174" t="str">
        <f>IF($B869="","",IF(N($I869)&gt;=100,"Completed",IF(COUNTIF('Work report'!$V$2:$V$1500,$B869)=0,"Not started",IF(OR(LEFT(UPPER(TRIM($K869)),8)="BLOCKED:",LEFT(UPPER(TRIM($K869)),8)="WAITING:"),"Blocked",IF(N($I869)&gt;0,"In progress","Not started")))))</f>
        <v/>
      </c>
      <c r="I869" s="175" t="str">
        <f t="array" ref="I869">IF($B869="","",IFERROR(LOOKUP(2,1/('Work report'!$V$2:$V$1500=$B869),'Work report'!$J$2:$J$1500)*100,0))</f>
        <v/>
      </c>
      <c r="J869" s="176" t="str">
        <f t="array" ref="J869">IF($B869="","",IFERROR(LOOKUP(2,1/('Work report'!$V$2:$V$1500=$B869),'Work report'!$A$2:$A$1500),""))</f>
        <v/>
      </c>
      <c r="K869" s="177" t="str">
        <f t="array" ref="K869">IF($B869="","",IFERROR(LOOKUP(2,1/('Work report'!$V$2:$V$1500=$B869),'Work report'!$P$2:$P$1500),""))</f>
        <v/>
      </c>
      <c r="L869" s="178" t="str">
        <f>IF($B869="","",SUMIFS('Work report'!$G$2:$G$1500,'Work report'!$V$2:$V$1500,$B869))</f>
        <v/>
      </c>
      <c r="M869" s="176" t="str">
        <f t="shared" si="40"/>
        <v/>
      </c>
      <c r="N869" s="174" t="str">
        <f t="shared" ca="1" si="41"/>
        <v/>
      </c>
      <c r="O869" s="78">
        <v>868</v>
      </c>
      <c r="P869" s="78" t="str">
        <f>IF(AND($B869&lt;&gt;"",$H869&lt;&gt;"Completed",$H869&lt;&gt;"Cancelled"),COUNTIFS($B$2:$B869,"&lt;&gt;",$H$2:$H869,"&lt;&gt;Completed",$H$2:$H869,"&lt;&gt;Cancelled"),"")</f>
        <v/>
      </c>
      <c r="Q869" s="78" t="str">
        <f>IFERROR(INDEX($B$2:$B$1500,MATCH(ROWS($Q$2:Q869),$P$2:$P$1500,0)),"")</f>
        <v/>
      </c>
    </row>
    <row r="870" spans="1:17" ht="15" customHeight="1" x14ac:dyDescent="0.25">
      <c r="A870" s="77"/>
      <c r="B870" s="174" t="str">
        <f t="shared" si="39"/>
        <v/>
      </c>
      <c r="C870" s="79"/>
      <c r="D870" s="80"/>
      <c r="E870" s="79"/>
      <c r="F870" s="81"/>
      <c r="G870" s="77"/>
      <c r="H870" s="174" t="str">
        <f>IF($B870="","",IF(N($I870)&gt;=100,"Completed",IF(COUNTIF('Work report'!$V$2:$V$1500,$B870)=0,"Not started",IF(OR(LEFT(UPPER(TRIM($K870)),8)="BLOCKED:",LEFT(UPPER(TRIM($K870)),8)="WAITING:"),"Blocked",IF(N($I870)&gt;0,"In progress","Not started")))))</f>
        <v/>
      </c>
      <c r="I870" s="175" t="str">
        <f t="array" ref="I870">IF($B870="","",IFERROR(LOOKUP(2,1/('Work report'!$V$2:$V$1500=$B870),'Work report'!$J$2:$J$1500)*100,0))</f>
        <v/>
      </c>
      <c r="J870" s="176" t="str">
        <f t="array" ref="J870">IF($B870="","",IFERROR(LOOKUP(2,1/('Work report'!$V$2:$V$1500=$B870),'Work report'!$A$2:$A$1500),""))</f>
        <v/>
      </c>
      <c r="K870" s="177" t="str">
        <f t="array" ref="K870">IF($B870="","",IFERROR(LOOKUP(2,1/('Work report'!$V$2:$V$1500=$B870),'Work report'!$P$2:$P$1500),""))</f>
        <v/>
      </c>
      <c r="L870" s="178" t="str">
        <f>IF($B870="","",SUMIFS('Work report'!$G$2:$G$1500,'Work report'!$V$2:$V$1500,$B870))</f>
        <v/>
      </c>
      <c r="M870" s="176" t="str">
        <f t="shared" si="40"/>
        <v/>
      </c>
      <c r="N870" s="174" t="str">
        <f t="shared" ca="1" si="41"/>
        <v/>
      </c>
      <c r="O870" s="78">
        <v>869</v>
      </c>
      <c r="P870" s="78" t="str">
        <f>IF(AND($B870&lt;&gt;"",$H870&lt;&gt;"Completed",$H870&lt;&gt;"Cancelled"),COUNTIFS($B$2:$B870,"&lt;&gt;",$H$2:$H870,"&lt;&gt;Completed",$H$2:$H870,"&lt;&gt;Cancelled"),"")</f>
        <v/>
      </c>
      <c r="Q870" s="78" t="str">
        <f>IFERROR(INDEX($B$2:$B$1500,MATCH(ROWS($Q$2:Q870),$P$2:$P$1500,0)),"")</f>
        <v/>
      </c>
    </row>
    <row r="871" spans="1:17" ht="15" customHeight="1" x14ac:dyDescent="0.25">
      <c r="A871" s="77"/>
      <c r="B871" s="174" t="str">
        <f t="shared" si="39"/>
        <v/>
      </c>
      <c r="C871" s="79"/>
      <c r="D871" s="80"/>
      <c r="E871" s="79"/>
      <c r="F871" s="81"/>
      <c r="G871" s="77"/>
      <c r="H871" s="174" t="str">
        <f>IF($B871="","",IF(N($I871)&gt;=100,"Completed",IF(COUNTIF('Work report'!$V$2:$V$1500,$B871)=0,"Not started",IF(OR(LEFT(UPPER(TRIM($K871)),8)="BLOCKED:",LEFT(UPPER(TRIM($K871)),8)="WAITING:"),"Blocked",IF(N($I871)&gt;0,"In progress","Not started")))))</f>
        <v/>
      </c>
      <c r="I871" s="175" t="str">
        <f t="array" ref="I871">IF($B871="","",IFERROR(LOOKUP(2,1/('Work report'!$V$2:$V$1500=$B871),'Work report'!$J$2:$J$1500)*100,0))</f>
        <v/>
      </c>
      <c r="J871" s="176" t="str">
        <f t="array" ref="J871">IF($B871="","",IFERROR(LOOKUP(2,1/('Work report'!$V$2:$V$1500=$B871),'Work report'!$A$2:$A$1500),""))</f>
        <v/>
      </c>
      <c r="K871" s="177" t="str">
        <f t="array" ref="K871">IF($B871="","",IFERROR(LOOKUP(2,1/('Work report'!$V$2:$V$1500=$B871),'Work report'!$P$2:$P$1500),""))</f>
        <v/>
      </c>
      <c r="L871" s="178" t="str">
        <f>IF($B871="","",SUMIFS('Work report'!$G$2:$G$1500,'Work report'!$V$2:$V$1500,$B871))</f>
        <v/>
      </c>
      <c r="M871" s="176" t="str">
        <f t="shared" si="40"/>
        <v/>
      </c>
      <c r="N871" s="174" t="str">
        <f t="shared" ca="1" si="41"/>
        <v/>
      </c>
      <c r="O871" s="78">
        <v>870</v>
      </c>
      <c r="P871" s="78" t="str">
        <f>IF(AND($B871&lt;&gt;"",$H871&lt;&gt;"Completed",$H871&lt;&gt;"Cancelled"),COUNTIFS($B$2:$B871,"&lt;&gt;",$H$2:$H871,"&lt;&gt;Completed",$H$2:$H871,"&lt;&gt;Cancelled"),"")</f>
        <v/>
      </c>
      <c r="Q871" s="78" t="str">
        <f>IFERROR(INDEX($B$2:$B$1500,MATCH(ROWS($Q$2:Q871),$P$2:$P$1500,0)),"")</f>
        <v/>
      </c>
    </row>
    <row r="872" spans="1:17" ht="15" customHeight="1" x14ac:dyDescent="0.25">
      <c r="A872" s="77"/>
      <c r="B872" s="174" t="str">
        <f t="shared" si="39"/>
        <v/>
      </c>
      <c r="C872" s="79"/>
      <c r="D872" s="80"/>
      <c r="E872" s="79"/>
      <c r="F872" s="81"/>
      <c r="G872" s="77"/>
      <c r="H872" s="174" t="str">
        <f>IF($B872="","",IF(N($I872)&gt;=100,"Completed",IF(COUNTIF('Work report'!$V$2:$V$1500,$B872)=0,"Not started",IF(OR(LEFT(UPPER(TRIM($K872)),8)="BLOCKED:",LEFT(UPPER(TRIM($K872)),8)="WAITING:"),"Blocked",IF(N($I872)&gt;0,"In progress","Not started")))))</f>
        <v/>
      </c>
      <c r="I872" s="175" t="str">
        <f t="array" ref="I872">IF($B872="","",IFERROR(LOOKUP(2,1/('Work report'!$V$2:$V$1500=$B872),'Work report'!$J$2:$J$1500)*100,0))</f>
        <v/>
      </c>
      <c r="J872" s="176" t="str">
        <f t="array" ref="J872">IF($B872="","",IFERROR(LOOKUP(2,1/('Work report'!$V$2:$V$1500=$B872),'Work report'!$A$2:$A$1500),""))</f>
        <v/>
      </c>
      <c r="K872" s="177" t="str">
        <f t="array" ref="K872">IF($B872="","",IFERROR(LOOKUP(2,1/('Work report'!$V$2:$V$1500=$B872),'Work report'!$P$2:$P$1500),""))</f>
        <v/>
      </c>
      <c r="L872" s="178" t="str">
        <f>IF($B872="","",SUMIFS('Work report'!$G$2:$G$1500,'Work report'!$V$2:$V$1500,$B872))</f>
        <v/>
      </c>
      <c r="M872" s="176" t="str">
        <f t="shared" si="40"/>
        <v/>
      </c>
      <c r="N872" s="174" t="str">
        <f t="shared" ca="1" si="41"/>
        <v/>
      </c>
      <c r="O872" s="78">
        <v>871</v>
      </c>
      <c r="P872" s="78" t="str">
        <f>IF(AND($B872&lt;&gt;"",$H872&lt;&gt;"Completed",$H872&lt;&gt;"Cancelled"),COUNTIFS($B$2:$B872,"&lt;&gt;",$H$2:$H872,"&lt;&gt;Completed",$H$2:$H872,"&lt;&gt;Cancelled"),"")</f>
        <v/>
      </c>
      <c r="Q872" s="78" t="str">
        <f>IFERROR(INDEX($B$2:$B$1500,MATCH(ROWS($Q$2:Q872),$P$2:$P$1500,0)),"")</f>
        <v/>
      </c>
    </row>
    <row r="873" spans="1:17" ht="15" customHeight="1" x14ac:dyDescent="0.25">
      <c r="A873" s="77"/>
      <c r="B873" s="174" t="str">
        <f t="shared" si="39"/>
        <v/>
      </c>
      <c r="C873" s="79"/>
      <c r="D873" s="80"/>
      <c r="E873" s="79"/>
      <c r="F873" s="81"/>
      <c r="G873" s="77"/>
      <c r="H873" s="174" t="str">
        <f>IF($B873="","",IF(N($I873)&gt;=100,"Completed",IF(COUNTIF('Work report'!$V$2:$V$1500,$B873)=0,"Not started",IF(OR(LEFT(UPPER(TRIM($K873)),8)="BLOCKED:",LEFT(UPPER(TRIM($K873)),8)="WAITING:"),"Blocked",IF(N($I873)&gt;0,"In progress","Not started")))))</f>
        <v/>
      </c>
      <c r="I873" s="175" t="str">
        <f t="array" ref="I873">IF($B873="","",IFERROR(LOOKUP(2,1/('Work report'!$V$2:$V$1500=$B873),'Work report'!$J$2:$J$1500)*100,0))</f>
        <v/>
      </c>
      <c r="J873" s="176" t="str">
        <f t="array" ref="J873">IF($B873="","",IFERROR(LOOKUP(2,1/('Work report'!$V$2:$V$1500=$B873),'Work report'!$A$2:$A$1500),""))</f>
        <v/>
      </c>
      <c r="K873" s="177" t="str">
        <f t="array" ref="K873">IF($B873="","",IFERROR(LOOKUP(2,1/('Work report'!$V$2:$V$1500=$B873),'Work report'!$P$2:$P$1500),""))</f>
        <v/>
      </c>
      <c r="L873" s="178" t="str">
        <f>IF($B873="","",SUMIFS('Work report'!$G$2:$G$1500,'Work report'!$V$2:$V$1500,$B873))</f>
        <v/>
      </c>
      <c r="M873" s="176" t="str">
        <f t="shared" si="40"/>
        <v/>
      </c>
      <c r="N873" s="174" t="str">
        <f t="shared" ca="1" si="41"/>
        <v/>
      </c>
      <c r="O873" s="78">
        <v>872</v>
      </c>
      <c r="P873" s="78" t="str">
        <f>IF(AND($B873&lt;&gt;"",$H873&lt;&gt;"Completed",$H873&lt;&gt;"Cancelled"),COUNTIFS($B$2:$B873,"&lt;&gt;",$H$2:$H873,"&lt;&gt;Completed",$H$2:$H873,"&lt;&gt;Cancelled"),"")</f>
        <v/>
      </c>
      <c r="Q873" s="78" t="str">
        <f>IFERROR(INDEX($B$2:$B$1500,MATCH(ROWS($Q$2:Q873),$P$2:$P$1500,0)),"")</f>
        <v/>
      </c>
    </row>
    <row r="874" spans="1:17" ht="15" customHeight="1" x14ac:dyDescent="0.25">
      <c r="A874" s="77"/>
      <c r="B874" s="174" t="str">
        <f t="shared" si="39"/>
        <v/>
      </c>
      <c r="C874" s="79"/>
      <c r="D874" s="80"/>
      <c r="E874" s="79"/>
      <c r="F874" s="81"/>
      <c r="G874" s="77"/>
      <c r="H874" s="174" t="str">
        <f>IF($B874="","",IF(N($I874)&gt;=100,"Completed",IF(COUNTIF('Work report'!$V$2:$V$1500,$B874)=0,"Not started",IF(OR(LEFT(UPPER(TRIM($K874)),8)="BLOCKED:",LEFT(UPPER(TRIM($K874)),8)="WAITING:"),"Blocked",IF(N($I874)&gt;0,"In progress","Not started")))))</f>
        <v/>
      </c>
      <c r="I874" s="175" t="str">
        <f t="array" ref="I874">IF($B874="","",IFERROR(LOOKUP(2,1/('Work report'!$V$2:$V$1500=$B874),'Work report'!$J$2:$J$1500)*100,0))</f>
        <v/>
      </c>
      <c r="J874" s="176" t="str">
        <f t="array" ref="J874">IF($B874="","",IFERROR(LOOKUP(2,1/('Work report'!$V$2:$V$1500=$B874),'Work report'!$A$2:$A$1500),""))</f>
        <v/>
      </c>
      <c r="K874" s="177" t="str">
        <f t="array" ref="K874">IF($B874="","",IFERROR(LOOKUP(2,1/('Work report'!$V$2:$V$1500=$B874),'Work report'!$P$2:$P$1500),""))</f>
        <v/>
      </c>
      <c r="L874" s="178" t="str">
        <f>IF($B874="","",SUMIFS('Work report'!$G$2:$G$1500,'Work report'!$V$2:$V$1500,$B874))</f>
        <v/>
      </c>
      <c r="M874" s="176" t="str">
        <f t="shared" si="40"/>
        <v/>
      </c>
      <c r="N874" s="174" t="str">
        <f t="shared" ca="1" si="41"/>
        <v/>
      </c>
      <c r="O874" s="78">
        <v>873</v>
      </c>
      <c r="P874" s="78" t="str">
        <f>IF(AND($B874&lt;&gt;"",$H874&lt;&gt;"Completed",$H874&lt;&gt;"Cancelled"),COUNTIFS($B$2:$B874,"&lt;&gt;",$H$2:$H874,"&lt;&gt;Completed",$H$2:$H874,"&lt;&gt;Cancelled"),"")</f>
        <v/>
      </c>
      <c r="Q874" s="78" t="str">
        <f>IFERROR(INDEX($B$2:$B$1500,MATCH(ROWS($Q$2:Q874),$P$2:$P$1500,0)),"")</f>
        <v/>
      </c>
    </row>
    <row r="875" spans="1:17" ht="15" customHeight="1" x14ac:dyDescent="0.25">
      <c r="A875" s="77"/>
      <c r="B875" s="174" t="str">
        <f t="shared" si="39"/>
        <v/>
      </c>
      <c r="C875" s="79"/>
      <c r="D875" s="80"/>
      <c r="E875" s="79"/>
      <c r="F875" s="81"/>
      <c r="G875" s="77"/>
      <c r="H875" s="174" t="str">
        <f>IF($B875="","",IF(N($I875)&gt;=100,"Completed",IF(COUNTIF('Work report'!$V$2:$V$1500,$B875)=0,"Not started",IF(OR(LEFT(UPPER(TRIM($K875)),8)="BLOCKED:",LEFT(UPPER(TRIM($K875)),8)="WAITING:"),"Blocked",IF(N($I875)&gt;0,"In progress","Not started")))))</f>
        <v/>
      </c>
      <c r="I875" s="175" t="str">
        <f t="array" ref="I875">IF($B875="","",IFERROR(LOOKUP(2,1/('Work report'!$V$2:$V$1500=$B875),'Work report'!$J$2:$J$1500)*100,0))</f>
        <v/>
      </c>
      <c r="J875" s="176" t="str">
        <f t="array" ref="J875">IF($B875="","",IFERROR(LOOKUP(2,1/('Work report'!$V$2:$V$1500=$B875),'Work report'!$A$2:$A$1500),""))</f>
        <v/>
      </c>
      <c r="K875" s="177" t="str">
        <f t="array" ref="K875">IF($B875="","",IFERROR(LOOKUP(2,1/('Work report'!$V$2:$V$1500=$B875),'Work report'!$P$2:$P$1500),""))</f>
        <v/>
      </c>
      <c r="L875" s="178" t="str">
        <f>IF($B875="","",SUMIFS('Work report'!$G$2:$G$1500,'Work report'!$V$2:$V$1500,$B875))</f>
        <v/>
      </c>
      <c r="M875" s="176" t="str">
        <f t="shared" si="40"/>
        <v/>
      </c>
      <c r="N875" s="174" t="str">
        <f t="shared" ca="1" si="41"/>
        <v/>
      </c>
      <c r="O875" s="78">
        <v>874</v>
      </c>
      <c r="P875" s="78" t="str">
        <f>IF(AND($B875&lt;&gt;"",$H875&lt;&gt;"Completed",$H875&lt;&gt;"Cancelled"),COUNTIFS($B$2:$B875,"&lt;&gt;",$H$2:$H875,"&lt;&gt;Completed",$H$2:$H875,"&lt;&gt;Cancelled"),"")</f>
        <v/>
      </c>
      <c r="Q875" s="78" t="str">
        <f>IFERROR(INDEX($B$2:$B$1500,MATCH(ROWS($Q$2:Q875),$P$2:$P$1500,0)),"")</f>
        <v/>
      </c>
    </row>
    <row r="876" spans="1:17" ht="15" customHeight="1" x14ac:dyDescent="0.25">
      <c r="A876" s="77"/>
      <c r="B876" s="174" t="str">
        <f t="shared" si="39"/>
        <v/>
      </c>
      <c r="C876" s="79"/>
      <c r="D876" s="80"/>
      <c r="E876" s="79"/>
      <c r="F876" s="81"/>
      <c r="G876" s="77"/>
      <c r="H876" s="174" t="str">
        <f>IF($B876="","",IF(N($I876)&gt;=100,"Completed",IF(COUNTIF('Work report'!$V$2:$V$1500,$B876)=0,"Not started",IF(OR(LEFT(UPPER(TRIM($K876)),8)="BLOCKED:",LEFT(UPPER(TRIM($K876)),8)="WAITING:"),"Blocked",IF(N($I876)&gt;0,"In progress","Not started")))))</f>
        <v/>
      </c>
      <c r="I876" s="175" t="str">
        <f t="array" ref="I876">IF($B876="","",IFERROR(LOOKUP(2,1/('Work report'!$V$2:$V$1500=$B876),'Work report'!$J$2:$J$1500)*100,0))</f>
        <v/>
      </c>
      <c r="J876" s="176" t="str">
        <f t="array" ref="J876">IF($B876="","",IFERROR(LOOKUP(2,1/('Work report'!$V$2:$V$1500=$B876),'Work report'!$A$2:$A$1500),""))</f>
        <v/>
      </c>
      <c r="K876" s="177" t="str">
        <f t="array" ref="K876">IF($B876="","",IFERROR(LOOKUP(2,1/('Work report'!$V$2:$V$1500=$B876),'Work report'!$P$2:$P$1500),""))</f>
        <v/>
      </c>
      <c r="L876" s="178" t="str">
        <f>IF($B876="","",SUMIFS('Work report'!$G$2:$G$1500,'Work report'!$V$2:$V$1500,$B876))</f>
        <v/>
      </c>
      <c r="M876" s="176" t="str">
        <f t="shared" si="40"/>
        <v/>
      </c>
      <c r="N876" s="174" t="str">
        <f t="shared" ca="1" si="41"/>
        <v/>
      </c>
      <c r="O876" s="78">
        <v>875</v>
      </c>
      <c r="P876" s="78" t="str">
        <f>IF(AND($B876&lt;&gt;"",$H876&lt;&gt;"Completed",$H876&lt;&gt;"Cancelled"),COUNTIFS($B$2:$B876,"&lt;&gt;",$H$2:$H876,"&lt;&gt;Completed",$H$2:$H876,"&lt;&gt;Cancelled"),"")</f>
        <v/>
      </c>
      <c r="Q876" s="78" t="str">
        <f>IFERROR(INDEX($B$2:$B$1500,MATCH(ROWS($Q$2:Q876),$P$2:$P$1500,0)),"")</f>
        <v/>
      </c>
    </row>
    <row r="877" spans="1:17" ht="15" customHeight="1" x14ac:dyDescent="0.25">
      <c r="A877" s="77"/>
      <c r="B877" s="174" t="str">
        <f t="shared" si="39"/>
        <v/>
      </c>
      <c r="C877" s="79"/>
      <c r="D877" s="80"/>
      <c r="E877" s="79"/>
      <c r="F877" s="81"/>
      <c r="G877" s="77"/>
      <c r="H877" s="174" t="str">
        <f>IF($B877="","",IF(N($I877)&gt;=100,"Completed",IF(COUNTIF('Work report'!$V$2:$V$1500,$B877)=0,"Not started",IF(OR(LEFT(UPPER(TRIM($K877)),8)="BLOCKED:",LEFT(UPPER(TRIM($K877)),8)="WAITING:"),"Blocked",IF(N($I877)&gt;0,"In progress","Not started")))))</f>
        <v/>
      </c>
      <c r="I877" s="175" t="str">
        <f t="array" ref="I877">IF($B877="","",IFERROR(LOOKUP(2,1/('Work report'!$V$2:$V$1500=$B877),'Work report'!$J$2:$J$1500)*100,0))</f>
        <v/>
      </c>
      <c r="J877" s="176" t="str">
        <f t="array" ref="J877">IF($B877="","",IFERROR(LOOKUP(2,1/('Work report'!$V$2:$V$1500=$B877),'Work report'!$A$2:$A$1500),""))</f>
        <v/>
      </c>
      <c r="K877" s="177" t="str">
        <f t="array" ref="K877">IF($B877="","",IFERROR(LOOKUP(2,1/('Work report'!$V$2:$V$1500=$B877),'Work report'!$P$2:$P$1500),""))</f>
        <v/>
      </c>
      <c r="L877" s="178" t="str">
        <f>IF($B877="","",SUMIFS('Work report'!$G$2:$G$1500,'Work report'!$V$2:$V$1500,$B877))</f>
        <v/>
      </c>
      <c r="M877" s="176" t="str">
        <f t="shared" si="40"/>
        <v/>
      </c>
      <c r="N877" s="174" t="str">
        <f t="shared" ca="1" si="41"/>
        <v/>
      </c>
      <c r="O877" s="78">
        <v>876</v>
      </c>
      <c r="P877" s="78" t="str">
        <f>IF(AND($B877&lt;&gt;"",$H877&lt;&gt;"Completed",$H877&lt;&gt;"Cancelled"),COUNTIFS($B$2:$B877,"&lt;&gt;",$H$2:$H877,"&lt;&gt;Completed",$H$2:$H877,"&lt;&gt;Cancelled"),"")</f>
        <v/>
      </c>
      <c r="Q877" s="78" t="str">
        <f>IFERROR(INDEX($B$2:$B$1500,MATCH(ROWS($Q$2:Q877),$P$2:$P$1500,0)),"")</f>
        <v/>
      </c>
    </row>
    <row r="878" spans="1:17" ht="15" customHeight="1" x14ac:dyDescent="0.25">
      <c r="A878" s="77"/>
      <c r="B878" s="174" t="str">
        <f t="shared" si="39"/>
        <v/>
      </c>
      <c r="C878" s="79"/>
      <c r="D878" s="80"/>
      <c r="E878" s="79"/>
      <c r="F878" s="81"/>
      <c r="G878" s="77"/>
      <c r="H878" s="174" t="str">
        <f>IF($B878="","",IF(N($I878)&gt;=100,"Completed",IF(COUNTIF('Work report'!$V$2:$V$1500,$B878)=0,"Not started",IF(OR(LEFT(UPPER(TRIM($K878)),8)="BLOCKED:",LEFT(UPPER(TRIM($K878)),8)="WAITING:"),"Blocked",IF(N($I878)&gt;0,"In progress","Not started")))))</f>
        <v/>
      </c>
      <c r="I878" s="175" t="str">
        <f t="array" ref="I878">IF($B878="","",IFERROR(LOOKUP(2,1/('Work report'!$V$2:$V$1500=$B878),'Work report'!$J$2:$J$1500)*100,0))</f>
        <v/>
      </c>
      <c r="J878" s="176" t="str">
        <f t="array" ref="J878">IF($B878="","",IFERROR(LOOKUP(2,1/('Work report'!$V$2:$V$1500=$B878),'Work report'!$A$2:$A$1500),""))</f>
        <v/>
      </c>
      <c r="K878" s="177" t="str">
        <f t="array" ref="K878">IF($B878="","",IFERROR(LOOKUP(2,1/('Work report'!$V$2:$V$1500=$B878),'Work report'!$P$2:$P$1500),""))</f>
        <v/>
      </c>
      <c r="L878" s="178" t="str">
        <f>IF($B878="","",SUMIFS('Work report'!$G$2:$G$1500,'Work report'!$V$2:$V$1500,$B878))</f>
        <v/>
      </c>
      <c r="M878" s="176" t="str">
        <f t="shared" si="40"/>
        <v/>
      </c>
      <c r="N878" s="174" t="str">
        <f t="shared" ca="1" si="41"/>
        <v/>
      </c>
      <c r="O878" s="78">
        <v>877</v>
      </c>
      <c r="P878" s="78" t="str">
        <f>IF(AND($B878&lt;&gt;"",$H878&lt;&gt;"Completed",$H878&lt;&gt;"Cancelled"),COUNTIFS($B$2:$B878,"&lt;&gt;",$H$2:$H878,"&lt;&gt;Completed",$H$2:$H878,"&lt;&gt;Cancelled"),"")</f>
        <v/>
      </c>
      <c r="Q878" s="78" t="str">
        <f>IFERROR(INDEX($B$2:$B$1500,MATCH(ROWS($Q$2:Q878),$P$2:$P$1500,0)),"")</f>
        <v/>
      </c>
    </row>
    <row r="879" spans="1:17" ht="15" customHeight="1" x14ac:dyDescent="0.25">
      <c r="A879" s="77"/>
      <c r="B879" s="174" t="str">
        <f t="shared" si="39"/>
        <v/>
      </c>
      <c r="C879" s="79"/>
      <c r="D879" s="80"/>
      <c r="E879" s="79"/>
      <c r="F879" s="81"/>
      <c r="G879" s="77"/>
      <c r="H879" s="174" t="str">
        <f>IF($B879="","",IF(N($I879)&gt;=100,"Completed",IF(COUNTIF('Work report'!$V$2:$V$1500,$B879)=0,"Not started",IF(OR(LEFT(UPPER(TRIM($K879)),8)="BLOCKED:",LEFT(UPPER(TRIM($K879)),8)="WAITING:"),"Blocked",IF(N($I879)&gt;0,"In progress","Not started")))))</f>
        <v/>
      </c>
      <c r="I879" s="175" t="str">
        <f t="array" ref="I879">IF($B879="","",IFERROR(LOOKUP(2,1/('Work report'!$V$2:$V$1500=$B879),'Work report'!$J$2:$J$1500)*100,0))</f>
        <v/>
      </c>
      <c r="J879" s="176" t="str">
        <f t="array" ref="J879">IF($B879="","",IFERROR(LOOKUP(2,1/('Work report'!$V$2:$V$1500=$B879),'Work report'!$A$2:$A$1500),""))</f>
        <v/>
      </c>
      <c r="K879" s="177" t="str">
        <f t="array" ref="K879">IF($B879="","",IFERROR(LOOKUP(2,1/('Work report'!$V$2:$V$1500=$B879),'Work report'!$P$2:$P$1500),""))</f>
        <v/>
      </c>
      <c r="L879" s="178" t="str">
        <f>IF($B879="","",SUMIFS('Work report'!$G$2:$G$1500,'Work report'!$V$2:$V$1500,$B879))</f>
        <v/>
      </c>
      <c r="M879" s="176" t="str">
        <f t="shared" si="40"/>
        <v/>
      </c>
      <c r="N879" s="174" t="str">
        <f t="shared" ca="1" si="41"/>
        <v/>
      </c>
      <c r="O879" s="78">
        <v>878</v>
      </c>
      <c r="P879" s="78" t="str">
        <f>IF(AND($B879&lt;&gt;"",$H879&lt;&gt;"Completed",$H879&lt;&gt;"Cancelled"),COUNTIFS($B$2:$B879,"&lt;&gt;",$H$2:$H879,"&lt;&gt;Completed",$H$2:$H879,"&lt;&gt;Cancelled"),"")</f>
        <v/>
      </c>
      <c r="Q879" s="78" t="str">
        <f>IFERROR(INDEX($B$2:$B$1500,MATCH(ROWS($Q$2:Q879),$P$2:$P$1500,0)),"")</f>
        <v/>
      </c>
    </row>
    <row r="880" spans="1:17" ht="15" customHeight="1" x14ac:dyDescent="0.25">
      <c r="A880" s="77"/>
      <c r="B880" s="174" t="str">
        <f t="shared" si="39"/>
        <v/>
      </c>
      <c r="C880" s="79"/>
      <c r="D880" s="80"/>
      <c r="E880" s="79"/>
      <c r="F880" s="81"/>
      <c r="G880" s="77"/>
      <c r="H880" s="174" t="str">
        <f>IF($B880="","",IF(N($I880)&gt;=100,"Completed",IF(COUNTIF('Work report'!$V$2:$V$1500,$B880)=0,"Not started",IF(OR(LEFT(UPPER(TRIM($K880)),8)="BLOCKED:",LEFT(UPPER(TRIM($K880)),8)="WAITING:"),"Blocked",IF(N($I880)&gt;0,"In progress","Not started")))))</f>
        <v/>
      </c>
      <c r="I880" s="175" t="str">
        <f t="array" ref="I880">IF($B880="","",IFERROR(LOOKUP(2,1/('Work report'!$V$2:$V$1500=$B880),'Work report'!$J$2:$J$1500)*100,0))</f>
        <v/>
      </c>
      <c r="J880" s="176" t="str">
        <f t="array" ref="J880">IF($B880="","",IFERROR(LOOKUP(2,1/('Work report'!$V$2:$V$1500=$B880),'Work report'!$A$2:$A$1500),""))</f>
        <v/>
      </c>
      <c r="K880" s="177" t="str">
        <f t="array" ref="K880">IF($B880="","",IFERROR(LOOKUP(2,1/('Work report'!$V$2:$V$1500=$B880),'Work report'!$P$2:$P$1500),""))</f>
        <v/>
      </c>
      <c r="L880" s="178" t="str">
        <f>IF($B880="","",SUMIFS('Work report'!$G$2:$G$1500,'Work report'!$V$2:$V$1500,$B880))</f>
        <v/>
      </c>
      <c r="M880" s="176" t="str">
        <f t="shared" si="40"/>
        <v/>
      </c>
      <c r="N880" s="174" t="str">
        <f t="shared" ca="1" si="41"/>
        <v/>
      </c>
      <c r="O880" s="78">
        <v>879</v>
      </c>
      <c r="P880" s="78" t="str">
        <f>IF(AND($B880&lt;&gt;"",$H880&lt;&gt;"Completed",$H880&lt;&gt;"Cancelled"),COUNTIFS($B$2:$B880,"&lt;&gt;",$H$2:$H880,"&lt;&gt;Completed",$H$2:$H880,"&lt;&gt;Cancelled"),"")</f>
        <v/>
      </c>
      <c r="Q880" s="78" t="str">
        <f>IFERROR(INDEX($B$2:$B$1500,MATCH(ROWS($Q$2:Q880),$P$2:$P$1500,0)),"")</f>
        <v/>
      </c>
    </row>
    <row r="881" spans="1:17" ht="15" customHeight="1" x14ac:dyDescent="0.25">
      <c r="A881" s="77"/>
      <c r="B881" s="174" t="str">
        <f t="shared" si="39"/>
        <v/>
      </c>
      <c r="C881" s="79"/>
      <c r="D881" s="80"/>
      <c r="E881" s="79"/>
      <c r="F881" s="81"/>
      <c r="G881" s="77"/>
      <c r="H881" s="174" t="str">
        <f>IF($B881="","",IF(N($I881)&gt;=100,"Completed",IF(COUNTIF('Work report'!$V$2:$V$1500,$B881)=0,"Not started",IF(OR(LEFT(UPPER(TRIM($K881)),8)="BLOCKED:",LEFT(UPPER(TRIM($K881)),8)="WAITING:"),"Blocked",IF(N($I881)&gt;0,"In progress","Not started")))))</f>
        <v/>
      </c>
      <c r="I881" s="175" t="str">
        <f t="array" ref="I881">IF($B881="","",IFERROR(LOOKUP(2,1/('Work report'!$V$2:$V$1500=$B881),'Work report'!$J$2:$J$1500)*100,0))</f>
        <v/>
      </c>
      <c r="J881" s="176" t="str">
        <f t="array" ref="J881">IF($B881="","",IFERROR(LOOKUP(2,1/('Work report'!$V$2:$V$1500=$B881),'Work report'!$A$2:$A$1500),""))</f>
        <v/>
      </c>
      <c r="K881" s="177" t="str">
        <f t="array" ref="K881">IF($B881="","",IFERROR(LOOKUP(2,1/('Work report'!$V$2:$V$1500=$B881),'Work report'!$P$2:$P$1500),""))</f>
        <v/>
      </c>
      <c r="L881" s="178" t="str">
        <f>IF($B881="","",SUMIFS('Work report'!$G$2:$G$1500,'Work report'!$V$2:$V$1500,$B881))</f>
        <v/>
      </c>
      <c r="M881" s="176" t="str">
        <f t="shared" si="40"/>
        <v/>
      </c>
      <c r="N881" s="174" t="str">
        <f t="shared" ca="1" si="41"/>
        <v/>
      </c>
      <c r="O881" s="78">
        <v>880</v>
      </c>
      <c r="P881" s="78" t="str">
        <f>IF(AND($B881&lt;&gt;"",$H881&lt;&gt;"Completed",$H881&lt;&gt;"Cancelled"),COUNTIFS($B$2:$B881,"&lt;&gt;",$H$2:$H881,"&lt;&gt;Completed",$H$2:$H881,"&lt;&gt;Cancelled"),"")</f>
        <v/>
      </c>
      <c r="Q881" s="78" t="str">
        <f>IFERROR(INDEX($B$2:$B$1500,MATCH(ROWS($Q$2:Q881),$P$2:$P$1500,0)),"")</f>
        <v/>
      </c>
    </row>
    <row r="882" spans="1:17" ht="15" customHeight="1" x14ac:dyDescent="0.25">
      <c r="A882" s="77"/>
      <c r="B882" s="174" t="str">
        <f t="shared" si="39"/>
        <v/>
      </c>
      <c r="C882" s="79"/>
      <c r="D882" s="80"/>
      <c r="E882" s="79"/>
      <c r="F882" s="81"/>
      <c r="G882" s="77"/>
      <c r="H882" s="174" t="str">
        <f>IF($B882="","",IF(N($I882)&gt;=100,"Completed",IF(COUNTIF('Work report'!$V$2:$V$1500,$B882)=0,"Not started",IF(OR(LEFT(UPPER(TRIM($K882)),8)="BLOCKED:",LEFT(UPPER(TRIM($K882)),8)="WAITING:"),"Blocked",IF(N($I882)&gt;0,"In progress","Not started")))))</f>
        <v/>
      </c>
      <c r="I882" s="175" t="str">
        <f t="array" ref="I882">IF($B882="","",IFERROR(LOOKUP(2,1/('Work report'!$V$2:$V$1500=$B882),'Work report'!$J$2:$J$1500)*100,0))</f>
        <v/>
      </c>
      <c r="J882" s="176" t="str">
        <f t="array" ref="J882">IF($B882="","",IFERROR(LOOKUP(2,1/('Work report'!$V$2:$V$1500=$B882),'Work report'!$A$2:$A$1500),""))</f>
        <v/>
      </c>
      <c r="K882" s="177" t="str">
        <f t="array" ref="K882">IF($B882="","",IFERROR(LOOKUP(2,1/('Work report'!$V$2:$V$1500=$B882),'Work report'!$P$2:$P$1500),""))</f>
        <v/>
      </c>
      <c r="L882" s="178" t="str">
        <f>IF($B882="","",SUMIFS('Work report'!$G$2:$G$1500,'Work report'!$V$2:$V$1500,$B882))</f>
        <v/>
      </c>
      <c r="M882" s="176" t="str">
        <f t="shared" si="40"/>
        <v/>
      </c>
      <c r="N882" s="174" t="str">
        <f t="shared" ca="1" si="41"/>
        <v/>
      </c>
      <c r="O882" s="78">
        <v>881</v>
      </c>
      <c r="P882" s="78" t="str">
        <f>IF(AND($B882&lt;&gt;"",$H882&lt;&gt;"Completed",$H882&lt;&gt;"Cancelled"),COUNTIFS($B$2:$B882,"&lt;&gt;",$H$2:$H882,"&lt;&gt;Completed",$H$2:$H882,"&lt;&gt;Cancelled"),"")</f>
        <v/>
      </c>
      <c r="Q882" s="78" t="str">
        <f>IFERROR(INDEX($B$2:$B$1500,MATCH(ROWS($Q$2:Q882),$P$2:$P$1500,0)),"")</f>
        <v/>
      </c>
    </row>
    <row r="883" spans="1:17" ht="15" customHeight="1" x14ac:dyDescent="0.25">
      <c r="A883" s="77"/>
      <c r="B883" s="174" t="str">
        <f t="shared" si="39"/>
        <v/>
      </c>
      <c r="C883" s="79"/>
      <c r="D883" s="80"/>
      <c r="E883" s="79"/>
      <c r="F883" s="81"/>
      <c r="G883" s="77"/>
      <c r="H883" s="174" t="str">
        <f>IF($B883="","",IF(N($I883)&gt;=100,"Completed",IF(COUNTIF('Work report'!$V$2:$V$1500,$B883)=0,"Not started",IF(OR(LEFT(UPPER(TRIM($K883)),8)="BLOCKED:",LEFT(UPPER(TRIM($K883)),8)="WAITING:"),"Blocked",IF(N($I883)&gt;0,"In progress","Not started")))))</f>
        <v/>
      </c>
      <c r="I883" s="175" t="str">
        <f t="array" ref="I883">IF($B883="","",IFERROR(LOOKUP(2,1/('Work report'!$V$2:$V$1500=$B883),'Work report'!$J$2:$J$1500)*100,0))</f>
        <v/>
      </c>
      <c r="J883" s="176" t="str">
        <f t="array" ref="J883">IF($B883="","",IFERROR(LOOKUP(2,1/('Work report'!$V$2:$V$1500=$B883),'Work report'!$A$2:$A$1500),""))</f>
        <v/>
      </c>
      <c r="K883" s="177" t="str">
        <f t="array" ref="K883">IF($B883="","",IFERROR(LOOKUP(2,1/('Work report'!$V$2:$V$1500=$B883),'Work report'!$P$2:$P$1500),""))</f>
        <v/>
      </c>
      <c r="L883" s="178" t="str">
        <f>IF($B883="","",SUMIFS('Work report'!$G$2:$G$1500,'Work report'!$V$2:$V$1500,$B883))</f>
        <v/>
      </c>
      <c r="M883" s="176" t="str">
        <f t="shared" si="40"/>
        <v/>
      </c>
      <c r="N883" s="174" t="str">
        <f t="shared" ca="1" si="41"/>
        <v/>
      </c>
      <c r="O883" s="78">
        <v>882</v>
      </c>
      <c r="P883" s="78" t="str">
        <f>IF(AND($B883&lt;&gt;"",$H883&lt;&gt;"Completed",$H883&lt;&gt;"Cancelled"),COUNTIFS($B$2:$B883,"&lt;&gt;",$H$2:$H883,"&lt;&gt;Completed",$H$2:$H883,"&lt;&gt;Cancelled"),"")</f>
        <v/>
      </c>
      <c r="Q883" s="78" t="str">
        <f>IFERROR(INDEX($B$2:$B$1500,MATCH(ROWS($Q$2:Q883),$P$2:$P$1500,0)),"")</f>
        <v/>
      </c>
    </row>
    <row r="884" spans="1:17" ht="15" customHeight="1" x14ac:dyDescent="0.25">
      <c r="A884" s="77"/>
      <c r="B884" s="174" t="str">
        <f t="shared" si="39"/>
        <v/>
      </c>
      <c r="C884" s="79"/>
      <c r="D884" s="80"/>
      <c r="E884" s="79"/>
      <c r="F884" s="81"/>
      <c r="G884" s="77"/>
      <c r="H884" s="174" t="str">
        <f>IF($B884="","",IF(N($I884)&gt;=100,"Completed",IF(COUNTIF('Work report'!$V$2:$V$1500,$B884)=0,"Not started",IF(OR(LEFT(UPPER(TRIM($K884)),8)="BLOCKED:",LEFT(UPPER(TRIM($K884)),8)="WAITING:"),"Blocked",IF(N($I884)&gt;0,"In progress","Not started")))))</f>
        <v/>
      </c>
      <c r="I884" s="175" t="str">
        <f t="array" ref="I884">IF($B884="","",IFERROR(LOOKUP(2,1/('Work report'!$V$2:$V$1500=$B884),'Work report'!$J$2:$J$1500)*100,0))</f>
        <v/>
      </c>
      <c r="J884" s="176" t="str">
        <f t="array" ref="J884">IF($B884="","",IFERROR(LOOKUP(2,1/('Work report'!$V$2:$V$1500=$B884),'Work report'!$A$2:$A$1500),""))</f>
        <v/>
      </c>
      <c r="K884" s="177" t="str">
        <f t="array" ref="K884">IF($B884="","",IFERROR(LOOKUP(2,1/('Work report'!$V$2:$V$1500=$B884),'Work report'!$P$2:$P$1500),""))</f>
        <v/>
      </c>
      <c r="L884" s="178" t="str">
        <f>IF($B884="","",SUMIFS('Work report'!$G$2:$G$1500,'Work report'!$V$2:$V$1500,$B884))</f>
        <v/>
      </c>
      <c r="M884" s="176" t="str">
        <f t="shared" si="40"/>
        <v/>
      </c>
      <c r="N884" s="174" t="str">
        <f t="shared" ca="1" si="41"/>
        <v/>
      </c>
      <c r="O884" s="78">
        <v>883</v>
      </c>
      <c r="P884" s="78" t="str">
        <f>IF(AND($B884&lt;&gt;"",$H884&lt;&gt;"Completed",$H884&lt;&gt;"Cancelled"),COUNTIFS($B$2:$B884,"&lt;&gt;",$H$2:$H884,"&lt;&gt;Completed",$H$2:$H884,"&lt;&gt;Cancelled"),"")</f>
        <v/>
      </c>
      <c r="Q884" s="78" t="str">
        <f>IFERROR(INDEX($B$2:$B$1500,MATCH(ROWS($Q$2:Q884),$P$2:$P$1500,0)),"")</f>
        <v/>
      </c>
    </row>
    <row r="885" spans="1:17" ht="15" customHeight="1" x14ac:dyDescent="0.25">
      <c r="A885" s="77"/>
      <c r="B885" s="174" t="str">
        <f t="shared" si="39"/>
        <v/>
      </c>
      <c r="C885" s="79"/>
      <c r="D885" s="80"/>
      <c r="E885" s="79"/>
      <c r="F885" s="81"/>
      <c r="G885" s="77"/>
      <c r="H885" s="174" t="str">
        <f>IF($B885="","",IF(N($I885)&gt;=100,"Completed",IF(COUNTIF('Work report'!$V$2:$V$1500,$B885)=0,"Not started",IF(OR(LEFT(UPPER(TRIM($K885)),8)="BLOCKED:",LEFT(UPPER(TRIM($K885)),8)="WAITING:"),"Blocked",IF(N($I885)&gt;0,"In progress","Not started")))))</f>
        <v/>
      </c>
      <c r="I885" s="175" t="str">
        <f t="array" ref="I885">IF($B885="","",IFERROR(LOOKUP(2,1/('Work report'!$V$2:$V$1500=$B885),'Work report'!$J$2:$J$1500)*100,0))</f>
        <v/>
      </c>
      <c r="J885" s="176" t="str">
        <f t="array" ref="J885">IF($B885="","",IFERROR(LOOKUP(2,1/('Work report'!$V$2:$V$1500=$B885),'Work report'!$A$2:$A$1500),""))</f>
        <v/>
      </c>
      <c r="K885" s="177" t="str">
        <f t="array" ref="K885">IF($B885="","",IFERROR(LOOKUP(2,1/('Work report'!$V$2:$V$1500=$B885),'Work report'!$P$2:$P$1500),""))</f>
        <v/>
      </c>
      <c r="L885" s="178" t="str">
        <f>IF($B885="","",SUMIFS('Work report'!$G$2:$G$1500,'Work report'!$V$2:$V$1500,$B885))</f>
        <v/>
      </c>
      <c r="M885" s="176" t="str">
        <f t="shared" si="40"/>
        <v/>
      </c>
      <c r="N885" s="174" t="str">
        <f t="shared" ca="1" si="41"/>
        <v/>
      </c>
      <c r="O885" s="78">
        <v>884</v>
      </c>
      <c r="P885" s="78" t="str">
        <f>IF(AND($B885&lt;&gt;"",$H885&lt;&gt;"Completed",$H885&lt;&gt;"Cancelled"),COUNTIFS($B$2:$B885,"&lt;&gt;",$H$2:$H885,"&lt;&gt;Completed",$H$2:$H885,"&lt;&gt;Cancelled"),"")</f>
        <v/>
      </c>
      <c r="Q885" s="78" t="str">
        <f>IFERROR(INDEX($B$2:$B$1500,MATCH(ROWS($Q$2:Q885),$P$2:$P$1500,0)),"")</f>
        <v/>
      </c>
    </row>
    <row r="886" spans="1:17" ht="15" customHeight="1" x14ac:dyDescent="0.25">
      <c r="A886" s="77"/>
      <c r="B886" s="174" t="str">
        <f t="shared" si="39"/>
        <v/>
      </c>
      <c r="C886" s="79"/>
      <c r="D886" s="80"/>
      <c r="E886" s="79"/>
      <c r="F886" s="81"/>
      <c r="G886" s="77"/>
      <c r="H886" s="174" t="str">
        <f>IF($B886="","",IF(N($I886)&gt;=100,"Completed",IF(COUNTIF('Work report'!$V$2:$V$1500,$B886)=0,"Not started",IF(OR(LEFT(UPPER(TRIM($K886)),8)="BLOCKED:",LEFT(UPPER(TRIM($K886)),8)="WAITING:"),"Blocked",IF(N($I886)&gt;0,"In progress","Not started")))))</f>
        <v/>
      </c>
      <c r="I886" s="175" t="str">
        <f t="array" ref="I886">IF($B886="","",IFERROR(LOOKUP(2,1/('Work report'!$V$2:$V$1500=$B886),'Work report'!$J$2:$J$1500)*100,0))</f>
        <v/>
      </c>
      <c r="J886" s="176" t="str">
        <f t="array" ref="J886">IF($B886="","",IFERROR(LOOKUP(2,1/('Work report'!$V$2:$V$1500=$B886),'Work report'!$A$2:$A$1500),""))</f>
        <v/>
      </c>
      <c r="K886" s="177" t="str">
        <f t="array" ref="K886">IF($B886="","",IFERROR(LOOKUP(2,1/('Work report'!$V$2:$V$1500=$B886),'Work report'!$P$2:$P$1500),""))</f>
        <v/>
      </c>
      <c r="L886" s="178" t="str">
        <f>IF($B886="","",SUMIFS('Work report'!$G$2:$G$1500,'Work report'!$V$2:$V$1500,$B886))</f>
        <v/>
      </c>
      <c r="M886" s="176" t="str">
        <f t="shared" si="40"/>
        <v/>
      </c>
      <c r="N886" s="174" t="str">
        <f t="shared" ca="1" si="41"/>
        <v/>
      </c>
      <c r="O886" s="78">
        <v>885</v>
      </c>
      <c r="P886" s="78" t="str">
        <f>IF(AND($B886&lt;&gt;"",$H886&lt;&gt;"Completed",$H886&lt;&gt;"Cancelled"),COUNTIFS($B$2:$B886,"&lt;&gt;",$H$2:$H886,"&lt;&gt;Completed",$H$2:$H886,"&lt;&gt;Cancelled"),"")</f>
        <v/>
      </c>
      <c r="Q886" s="78" t="str">
        <f>IFERROR(INDEX($B$2:$B$1500,MATCH(ROWS($Q$2:Q886),$P$2:$P$1500,0)),"")</f>
        <v/>
      </c>
    </row>
    <row r="887" spans="1:17" ht="15" customHeight="1" x14ac:dyDescent="0.25">
      <c r="A887" s="77"/>
      <c r="B887" s="174" t="str">
        <f t="shared" si="39"/>
        <v/>
      </c>
      <c r="C887" s="79"/>
      <c r="D887" s="80"/>
      <c r="E887" s="79"/>
      <c r="F887" s="81"/>
      <c r="G887" s="77"/>
      <c r="H887" s="174" t="str">
        <f>IF($B887="","",IF(N($I887)&gt;=100,"Completed",IF(COUNTIF('Work report'!$V$2:$V$1500,$B887)=0,"Not started",IF(OR(LEFT(UPPER(TRIM($K887)),8)="BLOCKED:",LEFT(UPPER(TRIM($K887)),8)="WAITING:"),"Blocked",IF(N($I887)&gt;0,"In progress","Not started")))))</f>
        <v/>
      </c>
      <c r="I887" s="175" t="str">
        <f t="array" ref="I887">IF($B887="","",IFERROR(LOOKUP(2,1/('Work report'!$V$2:$V$1500=$B887),'Work report'!$J$2:$J$1500)*100,0))</f>
        <v/>
      </c>
      <c r="J887" s="176" t="str">
        <f t="array" ref="J887">IF($B887="","",IFERROR(LOOKUP(2,1/('Work report'!$V$2:$V$1500=$B887),'Work report'!$A$2:$A$1500),""))</f>
        <v/>
      </c>
      <c r="K887" s="177" t="str">
        <f t="array" ref="K887">IF($B887="","",IFERROR(LOOKUP(2,1/('Work report'!$V$2:$V$1500=$B887),'Work report'!$P$2:$P$1500),""))</f>
        <v/>
      </c>
      <c r="L887" s="178" t="str">
        <f>IF($B887="","",SUMIFS('Work report'!$G$2:$G$1500,'Work report'!$V$2:$V$1500,$B887))</f>
        <v/>
      </c>
      <c r="M887" s="176" t="str">
        <f t="shared" si="40"/>
        <v/>
      </c>
      <c r="N887" s="174" t="str">
        <f t="shared" ca="1" si="41"/>
        <v/>
      </c>
      <c r="O887" s="78">
        <v>886</v>
      </c>
      <c r="P887" s="78" t="str">
        <f>IF(AND($B887&lt;&gt;"",$H887&lt;&gt;"Completed",$H887&lt;&gt;"Cancelled"),COUNTIFS($B$2:$B887,"&lt;&gt;",$H$2:$H887,"&lt;&gt;Completed",$H$2:$H887,"&lt;&gt;Cancelled"),"")</f>
        <v/>
      </c>
      <c r="Q887" s="78" t="str">
        <f>IFERROR(INDEX($B$2:$B$1500,MATCH(ROWS($Q$2:Q887),$P$2:$P$1500,0)),"")</f>
        <v/>
      </c>
    </row>
    <row r="888" spans="1:17" ht="15" customHeight="1" x14ac:dyDescent="0.25">
      <c r="A888" s="77"/>
      <c r="B888" s="174" t="str">
        <f t="shared" si="39"/>
        <v/>
      </c>
      <c r="C888" s="79"/>
      <c r="D888" s="80"/>
      <c r="E888" s="79"/>
      <c r="F888" s="81"/>
      <c r="G888" s="77"/>
      <c r="H888" s="174" t="str">
        <f>IF($B888="","",IF(N($I888)&gt;=100,"Completed",IF(COUNTIF('Work report'!$V$2:$V$1500,$B888)=0,"Not started",IF(OR(LEFT(UPPER(TRIM($K888)),8)="BLOCKED:",LEFT(UPPER(TRIM($K888)),8)="WAITING:"),"Blocked",IF(N($I888)&gt;0,"In progress","Not started")))))</f>
        <v/>
      </c>
      <c r="I888" s="175" t="str">
        <f t="array" ref="I888">IF($B888="","",IFERROR(LOOKUP(2,1/('Work report'!$V$2:$V$1500=$B888),'Work report'!$J$2:$J$1500)*100,0))</f>
        <v/>
      </c>
      <c r="J888" s="176" t="str">
        <f t="array" ref="J888">IF($B888="","",IFERROR(LOOKUP(2,1/('Work report'!$V$2:$V$1500=$B888),'Work report'!$A$2:$A$1500),""))</f>
        <v/>
      </c>
      <c r="K888" s="177" t="str">
        <f t="array" ref="K888">IF($B888="","",IFERROR(LOOKUP(2,1/('Work report'!$V$2:$V$1500=$B888),'Work report'!$P$2:$P$1500),""))</f>
        <v/>
      </c>
      <c r="L888" s="178" t="str">
        <f>IF($B888="","",SUMIFS('Work report'!$G$2:$G$1500,'Work report'!$V$2:$V$1500,$B888))</f>
        <v/>
      </c>
      <c r="M888" s="176" t="str">
        <f t="shared" si="40"/>
        <v/>
      </c>
      <c r="N888" s="174" t="str">
        <f t="shared" ca="1" si="41"/>
        <v/>
      </c>
      <c r="O888" s="78">
        <v>887</v>
      </c>
      <c r="P888" s="78" t="str">
        <f>IF(AND($B888&lt;&gt;"",$H888&lt;&gt;"Completed",$H888&lt;&gt;"Cancelled"),COUNTIFS($B$2:$B888,"&lt;&gt;",$H$2:$H888,"&lt;&gt;Completed",$H$2:$H888,"&lt;&gt;Cancelled"),"")</f>
        <v/>
      </c>
      <c r="Q888" s="78" t="str">
        <f>IFERROR(INDEX($B$2:$B$1500,MATCH(ROWS($Q$2:Q888),$P$2:$P$1500,0)),"")</f>
        <v/>
      </c>
    </row>
    <row r="889" spans="1:17" ht="15" customHeight="1" x14ac:dyDescent="0.25">
      <c r="A889" s="77"/>
      <c r="B889" s="174" t="str">
        <f t="shared" si="39"/>
        <v/>
      </c>
      <c r="C889" s="79"/>
      <c r="D889" s="80"/>
      <c r="E889" s="79"/>
      <c r="F889" s="81"/>
      <c r="G889" s="77"/>
      <c r="H889" s="174" t="str">
        <f>IF($B889="","",IF(N($I889)&gt;=100,"Completed",IF(COUNTIF('Work report'!$V$2:$V$1500,$B889)=0,"Not started",IF(OR(LEFT(UPPER(TRIM($K889)),8)="BLOCKED:",LEFT(UPPER(TRIM($K889)),8)="WAITING:"),"Blocked",IF(N($I889)&gt;0,"In progress","Not started")))))</f>
        <v/>
      </c>
      <c r="I889" s="175" t="str">
        <f t="array" ref="I889">IF($B889="","",IFERROR(LOOKUP(2,1/('Work report'!$V$2:$V$1500=$B889),'Work report'!$J$2:$J$1500)*100,0))</f>
        <v/>
      </c>
      <c r="J889" s="176" t="str">
        <f t="array" ref="J889">IF($B889="","",IFERROR(LOOKUP(2,1/('Work report'!$V$2:$V$1500=$B889),'Work report'!$A$2:$A$1500),""))</f>
        <v/>
      </c>
      <c r="K889" s="177" t="str">
        <f t="array" ref="K889">IF($B889="","",IFERROR(LOOKUP(2,1/('Work report'!$V$2:$V$1500=$B889),'Work report'!$P$2:$P$1500),""))</f>
        <v/>
      </c>
      <c r="L889" s="178" t="str">
        <f>IF($B889="","",SUMIFS('Work report'!$G$2:$G$1500,'Work report'!$V$2:$V$1500,$B889))</f>
        <v/>
      </c>
      <c r="M889" s="176" t="str">
        <f t="shared" si="40"/>
        <v/>
      </c>
      <c r="N889" s="174" t="str">
        <f t="shared" ca="1" si="41"/>
        <v/>
      </c>
      <c r="O889" s="78">
        <v>888</v>
      </c>
      <c r="P889" s="78" t="str">
        <f>IF(AND($B889&lt;&gt;"",$H889&lt;&gt;"Completed",$H889&lt;&gt;"Cancelled"),COUNTIFS($B$2:$B889,"&lt;&gt;",$H$2:$H889,"&lt;&gt;Completed",$H$2:$H889,"&lt;&gt;Cancelled"),"")</f>
        <v/>
      </c>
      <c r="Q889" s="78" t="str">
        <f>IFERROR(INDEX($B$2:$B$1500,MATCH(ROWS($Q$2:Q889),$P$2:$P$1500,0)),"")</f>
        <v/>
      </c>
    </row>
    <row r="890" spans="1:17" ht="15" customHeight="1" x14ac:dyDescent="0.25">
      <c r="A890" s="77"/>
      <c r="B890" s="174" t="str">
        <f t="shared" si="39"/>
        <v/>
      </c>
      <c r="C890" s="79"/>
      <c r="D890" s="80"/>
      <c r="E890" s="79"/>
      <c r="F890" s="81"/>
      <c r="G890" s="77"/>
      <c r="H890" s="174" t="str">
        <f>IF($B890="","",IF(N($I890)&gt;=100,"Completed",IF(COUNTIF('Work report'!$V$2:$V$1500,$B890)=0,"Not started",IF(OR(LEFT(UPPER(TRIM($K890)),8)="BLOCKED:",LEFT(UPPER(TRIM($K890)),8)="WAITING:"),"Blocked",IF(N($I890)&gt;0,"In progress","Not started")))))</f>
        <v/>
      </c>
      <c r="I890" s="175" t="str">
        <f t="array" ref="I890">IF($B890="","",IFERROR(LOOKUP(2,1/('Work report'!$V$2:$V$1500=$B890),'Work report'!$J$2:$J$1500)*100,0))</f>
        <v/>
      </c>
      <c r="J890" s="176" t="str">
        <f t="array" ref="J890">IF($B890="","",IFERROR(LOOKUP(2,1/('Work report'!$V$2:$V$1500=$B890),'Work report'!$A$2:$A$1500),""))</f>
        <v/>
      </c>
      <c r="K890" s="177" t="str">
        <f t="array" ref="K890">IF($B890="","",IFERROR(LOOKUP(2,1/('Work report'!$V$2:$V$1500=$B890),'Work report'!$P$2:$P$1500),""))</f>
        <v/>
      </c>
      <c r="L890" s="178" t="str">
        <f>IF($B890="","",SUMIFS('Work report'!$G$2:$G$1500,'Work report'!$V$2:$V$1500,$B890))</f>
        <v/>
      </c>
      <c r="M890" s="176" t="str">
        <f t="shared" si="40"/>
        <v/>
      </c>
      <c r="N890" s="174" t="str">
        <f t="shared" ca="1" si="41"/>
        <v/>
      </c>
      <c r="O890" s="78">
        <v>889</v>
      </c>
      <c r="P890" s="78" t="str">
        <f>IF(AND($B890&lt;&gt;"",$H890&lt;&gt;"Completed",$H890&lt;&gt;"Cancelled"),COUNTIFS($B$2:$B890,"&lt;&gt;",$H$2:$H890,"&lt;&gt;Completed",$H$2:$H890,"&lt;&gt;Cancelled"),"")</f>
        <v/>
      </c>
      <c r="Q890" s="78" t="str">
        <f>IFERROR(INDEX($B$2:$B$1500,MATCH(ROWS($Q$2:Q890),$P$2:$P$1500,0)),"")</f>
        <v/>
      </c>
    </row>
    <row r="891" spans="1:17" ht="15" customHeight="1" x14ac:dyDescent="0.25">
      <c r="A891" s="77"/>
      <c r="B891" s="174" t="str">
        <f t="shared" si="39"/>
        <v/>
      </c>
      <c r="C891" s="79"/>
      <c r="D891" s="80"/>
      <c r="E891" s="79"/>
      <c r="F891" s="81"/>
      <c r="G891" s="77"/>
      <c r="H891" s="174" t="str">
        <f>IF($B891="","",IF(N($I891)&gt;=100,"Completed",IF(COUNTIF('Work report'!$V$2:$V$1500,$B891)=0,"Not started",IF(OR(LEFT(UPPER(TRIM($K891)),8)="BLOCKED:",LEFT(UPPER(TRIM($K891)),8)="WAITING:"),"Blocked",IF(N($I891)&gt;0,"In progress","Not started")))))</f>
        <v/>
      </c>
      <c r="I891" s="175" t="str">
        <f t="array" ref="I891">IF($B891="","",IFERROR(LOOKUP(2,1/('Work report'!$V$2:$V$1500=$B891),'Work report'!$J$2:$J$1500)*100,0))</f>
        <v/>
      </c>
      <c r="J891" s="176" t="str">
        <f t="array" ref="J891">IF($B891="","",IFERROR(LOOKUP(2,1/('Work report'!$V$2:$V$1500=$B891),'Work report'!$A$2:$A$1500),""))</f>
        <v/>
      </c>
      <c r="K891" s="177" t="str">
        <f t="array" ref="K891">IF($B891="","",IFERROR(LOOKUP(2,1/('Work report'!$V$2:$V$1500=$B891),'Work report'!$P$2:$P$1500),""))</f>
        <v/>
      </c>
      <c r="L891" s="178" t="str">
        <f>IF($B891="","",SUMIFS('Work report'!$G$2:$G$1500,'Work report'!$V$2:$V$1500,$B891))</f>
        <v/>
      </c>
      <c r="M891" s="176" t="str">
        <f t="shared" si="40"/>
        <v/>
      </c>
      <c r="N891" s="174" t="str">
        <f t="shared" ca="1" si="41"/>
        <v/>
      </c>
      <c r="O891" s="78">
        <v>890</v>
      </c>
      <c r="P891" s="78" t="str">
        <f>IF(AND($B891&lt;&gt;"",$H891&lt;&gt;"Completed",$H891&lt;&gt;"Cancelled"),COUNTIFS($B$2:$B891,"&lt;&gt;",$H$2:$H891,"&lt;&gt;Completed",$H$2:$H891,"&lt;&gt;Cancelled"),"")</f>
        <v/>
      </c>
      <c r="Q891" s="78" t="str">
        <f>IFERROR(INDEX($B$2:$B$1500,MATCH(ROWS($Q$2:Q891),$P$2:$P$1500,0)),"")</f>
        <v/>
      </c>
    </row>
    <row r="892" spans="1:17" ht="15" customHeight="1" x14ac:dyDescent="0.25">
      <c r="A892" s="77"/>
      <c r="B892" s="174" t="str">
        <f t="shared" si="39"/>
        <v/>
      </c>
      <c r="C892" s="79"/>
      <c r="D892" s="80"/>
      <c r="E892" s="79"/>
      <c r="F892" s="81"/>
      <c r="G892" s="77"/>
      <c r="H892" s="174" t="str">
        <f>IF($B892="","",IF(N($I892)&gt;=100,"Completed",IF(COUNTIF('Work report'!$V$2:$V$1500,$B892)=0,"Not started",IF(OR(LEFT(UPPER(TRIM($K892)),8)="BLOCKED:",LEFT(UPPER(TRIM($K892)),8)="WAITING:"),"Blocked",IF(N($I892)&gt;0,"In progress","Not started")))))</f>
        <v/>
      </c>
      <c r="I892" s="175" t="str">
        <f t="array" ref="I892">IF($B892="","",IFERROR(LOOKUP(2,1/('Work report'!$V$2:$V$1500=$B892),'Work report'!$J$2:$J$1500)*100,0))</f>
        <v/>
      </c>
      <c r="J892" s="176" t="str">
        <f t="array" ref="J892">IF($B892="","",IFERROR(LOOKUP(2,1/('Work report'!$V$2:$V$1500=$B892),'Work report'!$A$2:$A$1500),""))</f>
        <v/>
      </c>
      <c r="K892" s="177" t="str">
        <f t="array" ref="K892">IF($B892="","",IFERROR(LOOKUP(2,1/('Work report'!$V$2:$V$1500=$B892),'Work report'!$P$2:$P$1500),""))</f>
        <v/>
      </c>
      <c r="L892" s="178" t="str">
        <f>IF($B892="","",SUMIFS('Work report'!$G$2:$G$1500,'Work report'!$V$2:$V$1500,$B892))</f>
        <v/>
      </c>
      <c r="M892" s="176" t="str">
        <f t="shared" si="40"/>
        <v/>
      </c>
      <c r="N892" s="174" t="str">
        <f t="shared" ca="1" si="41"/>
        <v/>
      </c>
      <c r="O892" s="78">
        <v>891</v>
      </c>
      <c r="P892" s="78" t="str">
        <f>IF(AND($B892&lt;&gt;"",$H892&lt;&gt;"Completed",$H892&lt;&gt;"Cancelled"),COUNTIFS($B$2:$B892,"&lt;&gt;",$H$2:$H892,"&lt;&gt;Completed",$H$2:$H892,"&lt;&gt;Cancelled"),"")</f>
        <v/>
      </c>
      <c r="Q892" s="78" t="str">
        <f>IFERROR(INDEX($B$2:$B$1500,MATCH(ROWS($Q$2:Q892),$P$2:$P$1500,0)),"")</f>
        <v/>
      </c>
    </row>
    <row r="893" spans="1:17" ht="15" customHeight="1" x14ac:dyDescent="0.25">
      <c r="A893" s="77"/>
      <c r="B893" s="174" t="str">
        <f t="shared" si="39"/>
        <v/>
      </c>
      <c r="C893" s="79"/>
      <c r="D893" s="80"/>
      <c r="E893" s="79"/>
      <c r="F893" s="81"/>
      <c r="G893" s="77"/>
      <c r="H893" s="174" t="str">
        <f>IF($B893="","",IF(N($I893)&gt;=100,"Completed",IF(COUNTIF('Work report'!$V$2:$V$1500,$B893)=0,"Not started",IF(OR(LEFT(UPPER(TRIM($K893)),8)="BLOCKED:",LEFT(UPPER(TRIM($K893)),8)="WAITING:"),"Blocked",IF(N($I893)&gt;0,"In progress","Not started")))))</f>
        <v/>
      </c>
      <c r="I893" s="175" t="str">
        <f t="array" ref="I893">IF($B893="","",IFERROR(LOOKUP(2,1/('Work report'!$V$2:$V$1500=$B893),'Work report'!$J$2:$J$1500)*100,0))</f>
        <v/>
      </c>
      <c r="J893" s="176" t="str">
        <f t="array" ref="J893">IF($B893="","",IFERROR(LOOKUP(2,1/('Work report'!$V$2:$V$1500=$B893),'Work report'!$A$2:$A$1500),""))</f>
        <v/>
      </c>
      <c r="K893" s="177" t="str">
        <f t="array" ref="K893">IF($B893="","",IFERROR(LOOKUP(2,1/('Work report'!$V$2:$V$1500=$B893),'Work report'!$P$2:$P$1500),""))</f>
        <v/>
      </c>
      <c r="L893" s="178" t="str">
        <f>IF($B893="","",SUMIFS('Work report'!$G$2:$G$1500,'Work report'!$V$2:$V$1500,$B893))</f>
        <v/>
      </c>
      <c r="M893" s="176" t="str">
        <f t="shared" si="40"/>
        <v/>
      </c>
      <c r="N893" s="174" t="str">
        <f t="shared" ca="1" si="41"/>
        <v/>
      </c>
      <c r="O893" s="78">
        <v>892</v>
      </c>
      <c r="P893" s="78" t="str">
        <f>IF(AND($B893&lt;&gt;"",$H893&lt;&gt;"Completed",$H893&lt;&gt;"Cancelled"),COUNTIFS($B$2:$B893,"&lt;&gt;",$H$2:$H893,"&lt;&gt;Completed",$H$2:$H893,"&lt;&gt;Cancelled"),"")</f>
        <v/>
      </c>
      <c r="Q893" s="78" t="str">
        <f>IFERROR(INDEX($B$2:$B$1500,MATCH(ROWS($Q$2:Q893),$P$2:$P$1500,0)),"")</f>
        <v/>
      </c>
    </row>
    <row r="894" spans="1:17" ht="15" customHeight="1" x14ac:dyDescent="0.25">
      <c r="A894" s="77"/>
      <c r="B894" s="174" t="str">
        <f t="shared" si="39"/>
        <v/>
      </c>
      <c r="C894" s="79"/>
      <c r="D894" s="80"/>
      <c r="E894" s="79"/>
      <c r="F894" s="81"/>
      <c r="G894" s="77"/>
      <c r="H894" s="174" t="str">
        <f>IF($B894="","",IF(N($I894)&gt;=100,"Completed",IF(COUNTIF('Work report'!$V$2:$V$1500,$B894)=0,"Not started",IF(OR(LEFT(UPPER(TRIM($K894)),8)="BLOCKED:",LEFT(UPPER(TRIM($K894)),8)="WAITING:"),"Blocked",IF(N($I894)&gt;0,"In progress","Not started")))))</f>
        <v/>
      </c>
      <c r="I894" s="175" t="str">
        <f t="array" ref="I894">IF($B894="","",IFERROR(LOOKUP(2,1/('Work report'!$V$2:$V$1500=$B894),'Work report'!$J$2:$J$1500)*100,0))</f>
        <v/>
      </c>
      <c r="J894" s="176" t="str">
        <f t="array" ref="J894">IF($B894="","",IFERROR(LOOKUP(2,1/('Work report'!$V$2:$V$1500=$B894),'Work report'!$A$2:$A$1500),""))</f>
        <v/>
      </c>
      <c r="K894" s="177" t="str">
        <f t="array" ref="K894">IF($B894="","",IFERROR(LOOKUP(2,1/('Work report'!$V$2:$V$1500=$B894),'Work report'!$P$2:$P$1500),""))</f>
        <v/>
      </c>
      <c r="L894" s="178" t="str">
        <f>IF($B894="","",SUMIFS('Work report'!$G$2:$G$1500,'Work report'!$V$2:$V$1500,$B894))</f>
        <v/>
      </c>
      <c r="M894" s="176" t="str">
        <f t="shared" si="40"/>
        <v/>
      </c>
      <c r="N894" s="174" t="str">
        <f t="shared" ca="1" si="41"/>
        <v/>
      </c>
      <c r="O894" s="78">
        <v>893</v>
      </c>
      <c r="P894" s="78" t="str">
        <f>IF(AND($B894&lt;&gt;"",$H894&lt;&gt;"Completed",$H894&lt;&gt;"Cancelled"),COUNTIFS($B$2:$B894,"&lt;&gt;",$H$2:$H894,"&lt;&gt;Completed",$H$2:$H894,"&lt;&gt;Cancelled"),"")</f>
        <v/>
      </c>
      <c r="Q894" s="78" t="str">
        <f>IFERROR(INDEX($B$2:$B$1500,MATCH(ROWS($Q$2:Q894),$P$2:$P$1500,0)),"")</f>
        <v/>
      </c>
    </row>
    <row r="895" spans="1:17" ht="15" customHeight="1" x14ac:dyDescent="0.25">
      <c r="A895" s="77"/>
      <c r="B895" s="174" t="str">
        <f t="shared" si="39"/>
        <v/>
      </c>
      <c r="C895" s="79"/>
      <c r="D895" s="80"/>
      <c r="E895" s="79"/>
      <c r="F895" s="81"/>
      <c r="G895" s="77"/>
      <c r="H895" s="174" t="str">
        <f>IF($B895="","",IF(N($I895)&gt;=100,"Completed",IF(COUNTIF('Work report'!$V$2:$V$1500,$B895)=0,"Not started",IF(OR(LEFT(UPPER(TRIM($K895)),8)="BLOCKED:",LEFT(UPPER(TRIM($K895)),8)="WAITING:"),"Blocked",IF(N($I895)&gt;0,"In progress","Not started")))))</f>
        <v/>
      </c>
      <c r="I895" s="175" t="str">
        <f t="array" ref="I895">IF($B895="","",IFERROR(LOOKUP(2,1/('Work report'!$V$2:$V$1500=$B895),'Work report'!$J$2:$J$1500)*100,0))</f>
        <v/>
      </c>
      <c r="J895" s="176" t="str">
        <f t="array" ref="J895">IF($B895="","",IFERROR(LOOKUP(2,1/('Work report'!$V$2:$V$1500=$B895),'Work report'!$A$2:$A$1500),""))</f>
        <v/>
      </c>
      <c r="K895" s="177" t="str">
        <f t="array" ref="K895">IF($B895="","",IFERROR(LOOKUP(2,1/('Work report'!$V$2:$V$1500=$B895),'Work report'!$P$2:$P$1500),""))</f>
        <v/>
      </c>
      <c r="L895" s="178" t="str">
        <f>IF($B895="","",SUMIFS('Work report'!$G$2:$G$1500,'Work report'!$V$2:$V$1500,$B895))</f>
        <v/>
      </c>
      <c r="M895" s="176" t="str">
        <f t="shared" si="40"/>
        <v/>
      </c>
      <c r="N895" s="174" t="str">
        <f t="shared" ca="1" si="41"/>
        <v/>
      </c>
      <c r="O895" s="78">
        <v>894</v>
      </c>
      <c r="P895" s="78" t="str">
        <f>IF(AND($B895&lt;&gt;"",$H895&lt;&gt;"Completed",$H895&lt;&gt;"Cancelled"),COUNTIFS($B$2:$B895,"&lt;&gt;",$H$2:$H895,"&lt;&gt;Completed",$H$2:$H895,"&lt;&gt;Cancelled"),"")</f>
        <v/>
      </c>
      <c r="Q895" s="78" t="str">
        <f>IFERROR(INDEX($B$2:$B$1500,MATCH(ROWS($Q$2:Q895),$P$2:$P$1500,0)),"")</f>
        <v/>
      </c>
    </row>
    <row r="896" spans="1:17" ht="15" customHeight="1" x14ac:dyDescent="0.25">
      <c r="A896" s="77"/>
      <c r="B896" s="174" t="str">
        <f t="shared" si="39"/>
        <v/>
      </c>
      <c r="C896" s="79"/>
      <c r="D896" s="80"/>
      <c r="E896" s="79"/>
      <c r="F896" s="81"/>
      <c r="G896" s="77"/>
      <c r="H896" s="174" t="str">
        <f>IF($B896="","",IF(N($I896)&gt;=100,"Completed",IF(COUNTIF('Work report'!$V$2:$V$1500,$B896)=0,"Not started",IF(OR(LEFT(UPPER(TRIM($K896)),8)="BLOCKED:",LEFT(UPPER(TRIM($K896)),8)="WAITING:"),"Blocked",IF(N($I896)&gt;0,"In progress","Not started")))))</f>
        <v/>
      </c>
      <c r="I896" s="175" t="str">
        <f t="array" ref="I896">IF($B896="","",IFERROR(LOOKUP(2,1/('Work report'!$V$2:$V$1500=$B896),'Work report'!$J$2:$J$1500)*100,0))</f>
        <v/>
      </c>
      <c r="J896" s="176" t="str">
        <f t="array" ref="J896">IF($B896="","",IFERROR(LOOKUP(2,1/('Work report'!$V$2:$V$1500=$B896),'Work report'!$A$2:$A$1500),""))</f>
        <v/>
      </c>
      <c r="K896" s="177" t="str">
        <f t="array" ref="K896">IF($B896="","",IFERROR(LOOKUP(2,1/('Work report'!$V$2:$V$1500=$B896),'Work report'!$P$2:$P$1500),""))</f>
        <v/>
      </c>
      <c r="L896" s="178" t="str">
        <f>IF($B896="","",SUMIFS('Work report'!$G$2:$G$1500,'Work report'!$V$2:$V$1500,$B896))</f>
        <v/>
      </c>
      <c r="M896" s="176" t="str">
        <f t="shared" si="40"/>
        <v/>
      </c>
      <c r="N896" s="174" t="str">
        <f t="shared" ca="1" si="41"/>
        <v/>
      </c>
      <c r="O896" s="78">
        <v>895</v>
      </c>
      <c r="P896" s="78" t="str">
        <f>IF(AND($B896&lt;&gt;"",$H896&lt;&gt;"Completed",$H896&lt;&gt;"Cancelled"),COUNTIFS($B$2:$B896,"&lt;&gt;",$H$2:$H896,"&lt;&gt;Completed",$H$2:$H896,"&lt;&gt;Cancelled"),"")</f>
        <v/>
      </c>
      <c r="Q896" s="78" t="str">
        <f>IFERROR(INDEX($B$2:$B$1500,MATCH(ROWS($Q$2:Q896),$P$2:$P$1500,0)),"")</f>
        <v/>
      </c>
    </row>
    <row r="897" spans="1:17" ht="15" customHeight="1" x14ac:dyDescent="0.25">
      <c r="A897" s="77"/>
      <c r="B897" s="174" t="str">
        <f t="shared" si="39"/>
        <v/>
      </c>
      <c r="C897" s="79"/>
      <c r="D897" s="80"/>
      <c r="E897" s="79"/>
      <c r="F897" s="81"/>
      <c r="G897" s="77"/>
      <c r="H897" s="174" t="str">
        <f>IF($B897="","",IF(N($I897)&gt;=100,"Completed",IF(COUNTIF('Work report'!$V$2:$V$1500,$B897)=0,"Not started",IF(OR(LEFT(UPPER(TRIM($K897)),8)="BLOCKED:",LEFT(UPPER(TRIM($K897)),8)="WAITING:"),"Blocked",IF(N($I897)&gt;0,"In progress","Not started")))))</f>
        <v/>
      </c>
      <c r="I897" s="175" t="str">
        <f t="array" ref="I897">IF($B897="","",IFERROR(LOOKUP(2,1/('Work report'!$V$2:$V$1500=$B897),'Work report'!$J$2:$J$1500)*100,0))</f>
        <v/>
      </c>
      <c r="J897" s="176" t="str">
        <f t="array" ref="J897">IF($B897="","",IFERROR(LOOKUP(2,1/('Work report'!$V$2:$V$1500=$B897),'Work report'!$A$2:$A$1500),""))</f>
        <v/>
      </c>
      <c r="K897" s="177" t="str">
        <f t="array" ref="K897">IF($B897="","",IFERROR(LOOKUP(2,1/('Work report'!$V$2:$V$1500=$B897),'Work report'!$P$2:$P$1500),""))</f>
        <v/>
      </c>
      <c r="L897" s="178" t="str">
        <f>IF($B897="","",SUMIFS('Work report'!$G$2:$G$1500,'Work report'!$V$2:$V$1500,$B897))</f>
        <v/>
      </c>
      <c r="M897" s="176" t="str">
        <f t="shared" si="40"/>
        <v/>
      </c>
      <c r="N897" s="174" t="str">
        <f t="shared" ca="1" si="41"/>
        <v/>
      </c>
      <c r="O897" s="78">
        <v>896</v>
      </c>
      <c r="P897" s="78" t="str">
        <f>IF(AND($B897&lt;&gt;"",$H897&lt;&gt;"Completed",$H897&lt;&gt;"Cancelled"),COUNTIFS($B$2:$B897,"&lt;&gt;",$H$2:$H897,"&lt;&gt;Completed",$H$2:$H897,"&lt;&gt;Cancelled"),"")</f>
        <v/>
      </c>
      <c r="Q897" s="78" t="str">
        <f>IFERROR(INDEX($B$2:$B$1500,MATCH(ROWS($Q$2:Q897),$P$2:$P$1500,0)),"")</f>
        <v/>
      </c>
    </row>
    <row r="898" spans="1:17" ht="15" customHeight="1" x14ac:dyDescent="0.25">
      <c r="A898" s="77"/>
      <c r="B898" s="174" t="str">
        <f t="shared" ref="B898:B961" si="42">IF(OR($A898&lt;&gt;"",$C898&lt;&gt;"",$D898&lt;&gt;"",$E898&lt;&gt;"",$F898&lt;&gt;"",$G898&lt;&gt;""),"WL-"&amp;TEXT($O898,"0000"),"")</f>
        <v/>
      </c>
      <c r="C898" s="79"/>
      <c r="D898" s="80"/>
      <c r="E898" s="79"/>
      <c r="F898" s="81"/>
      <c r="G898" s="77"/>
      <c r="H898" s="174" t="str">
        <f>IF($B898="","",IF(N($I898)&gt;=100,"Completed",IF(COUNTIF('Work report'!$V$2:$V$1500,$B898)=0,"Not started",IF(OR(LEFT(UPPER(TRIM($K898)),8)="BLOCKED:",LEFT(UPPER(TRIM($K898)),8)="WAITING:"),"Blocked",IF(N($I898)&gt;0,"In progress","Not started")))))</f>
        <v/>
      </c>
      <c r="I898" s="175" t="str">
        <f t="array" ref="I898">IF($B898="","",IFERROR(LOOKUP(2,1/('Work report'!$V$2:$V$1500=$B898),'Work report'!$J$2:$J$1500)*100,0))</f>
        <v/>
      </c>
      <c r="J898" s="176" t="str">
        <f t="array" ref="J898">IF($B898="","",IFERROR(LOOKUP(2,1/('Work report'!$V$2:$V$1500=$B898),'Work report'!$A$2:$A$1500),""))</f>
        <v/>
      </c>
      <c r="K898" s="177" t="str">
        <f t="array" ref="K898">IF($B898="","",IFERROR(LOOKUP(2,1/('Work report'!$V$2:$V$1500=$B898),'Work report'!$P$2:$P$1500),""))</f>
        <v/>
      </c>
      <c r="L898" s="178" t="str">
        <f>IF($B898="","",SUMIFS('Work report'!$G$2:$G$1500,'Work report'!$V$2:$V$1500,$B898))</f>
        <v/>
      </c>
      <c r="M898" s="176" t="str">
        <f t="shared" ref="M898:M961" si="43">IF($B898="","",IF($H898="Completed",$J898,""))</f>
        <v/>
      </c>
      <c r="N898" s="174" t="str">
        <f t="shared" ref="N898:N961" ca="1" si="44">IF(AND($C898&lt;&gt;"",$H898&lt;&gt;"Completed",$G898&lt;&gt;"",$G898&lt;TODAY()),"Overdue","")</f>
        <v/>
      </c>
      <c r="O898" s="78">
        <v>897</v>
      </c>
      <c r="P898" s="78" t="str">
        <f>IF(AND($B898&lt;&gt;"",$H898&lt;&gt;"Completed",$H898&lt;&gt;"Cancelled"),COUNTIFS($B$2:$B898,"&lt;&gt;",$H$2:$H898,"&lt;&gt;Completed",$H$2:$H898,"&lt;&gt;Cancelled"),"")</f>
        <v/>
      </c>
      <c r="Q898" s="78" t="str">
        <f>IFERROR(INDEX($B$2:$B$1500,MATCH(ROWS($Q$2:Q898),$P$2:$P$1500,0)),"")</f>
        <v/>
      </c>
    </row>
    <row r="899" spans="1:17" ht="15" customHeight="1" x14ac:dyDescent="0.25">
      <c r="A899" s="77"/>
      <c r="B899" s="174" t="str">
        <f t="shared" si="42"/>
        <v/>
      </c>
      <c r="C899" s="79"/>
      <c r="D899" s="80"/>
      <c r="E899" s="79"/>
      <c r="F899" s="81"/>
      <c r="G899" s="77"/>
      <c r="H899" s="174" t="str">
        <f>IF($B899="","",IF(N($I899)&gt;=100,"Completed",IF(COUNTIF('Work report'!$V$2:$V$1500,$B899)=0,"Not started",IF(OR(LEFT(UPPER(TRIM($K899)),8)="BLOCKED:",LEFT(UPPER(TRIM($K899)),8)="WAITING:"),"Blocked",IF(N($I899)&gt;0,"In progress","Not started")))))</f>
        <v/>
      </c>
      <c r="I899" s="175" t="str">
        <f t="array" ref="I899">IF($B899="","",IFERROR(LOOKUP(2,1/('Work report'!$V$2:$V$1500=$B899),'Work report'!$J$2:$J$1500)*100,0))</f>
        <v/>
      </c>
      <c r="J899" s="176" t="str">
        <f t="array" ref="J899">IF($B899="","",IFERROR(LOOKUP(2,1/('Work report'!$V$2:$V$1500=$B899),'Work report'!$A$2:$A$1500),""))</f>
        <v/>
      </c>
      <c r="K899" s="177" t="str">
        <f t="array" ref="K899">IF($B899="","",IFERROR(LOOKUP(2,1/('Work report'!$V$2:$V$1500=$B899),'Work report'!$P$2:$P$1500),""))</f>
        <v/>
      </c>
      <c r="L899" s="178" t="str">
        <f>IF($B899="","",SUMIFS('Work report'!$G$2:$G$1500,'Work report'!$V$2:$V$1500,$B899))</f>
        <v/>
      </c>
      <c r="M899" s="176" t="str">
        <f t="shared" si="43"/>
        <v/>
      </c>
      <c r="N899" s="174" t="str">
        <f t="shared" ca="1" si="44"/>
        <v/>
      </c>
      <c r="O899" s="78">
        <v>898</v>
      </c>
      <c r="P899" s="78" t="str">
        <f>IF(AND($B899&lt;&gt;"",$H899&lt;&gt;"Completed",$H899&lt;&gt;"Cancelled"),COUNTIFS($B$2:$B899,"&lt;&gt;",$H$2:$H899,"&lt;&gt;Completed",$H$2:$H899,"&lt;&gt;Cancelled"),"")</f>
        <v/>
      </c>
      <c r="Q899" s="78" t="str">
        <f>IFERROR(INDEX($B$2:$B$1500,MATCH(ROWS($Q$2:Q899),$P$2:$P$1500,0)),"")</f>
        <v/>
      </c>
    </row>
    <row r="900" spans="1:17" ht="15" customHeight="1" x14ac:dyDescent="0.25">
      <c r="A900" s="77"/>
      <c r="B900" s="174" t="str">
        <f t="shared" si="42"/>
        <v/>
      </c>
      <c r="C900" s="79"/>
      <c r="D900" s="80"/>
      <c r="E900" s="79"/>
      <c r="F900" s="81"/>
      <c r="G900" s="77"/>
      <c r="H900" s="174" t="str">
        <f>IF($B900="","",IF(N($I900)&gt;=100,"Completed",IF(COUNTIF('Work report'!$V$2:$V$1500,$B900)=0,"Not started",IF(OR(LEFT(UPPER(TRIM($K900)),8)="BLOCKED:",LEFT(UPPER(TRIM($K900)),8)="WAITING:"),"Blocked",IF(N($I900)&gt;0,"In progress","Not started")))))</f>
        <v/>
      </c>
      <c r="I900" s="175" t="str">
        <f t="array" ref="I900">IF($B900="","",IFERROR(LOOKUP(2,1/('Work report'!$V$2:$V$1500=$B900),'Work report'!$J$2:$J$1500)*100,0))</f>
        <v/>
      </c>
      <c r="J900" s="176" t="str">
        <f t="array" ref="J900">IF($B900="","",IFERROR(LOOKUP(2,1/('Work report'!$V$2:$V$1500=$B900),'Work report'!$A$2:$A$1500),""))</f>
        <v/>
      </c>
      <c r="K900" s="177" t="str">
        <f t="array" ref="K900">IF($B900="","",IFERROR(LOOKUP(2,1/('Work report'!$V$2:$V$1500=$B900),'Work report'!$P$2:$P$1500),""))</f>
        <v/>
      </c>
      <c r="L900" s="178" t="str">
        <f>IF($B900="","",SUMIFS('Work report'!$G$2:$G$1500,'Work report'!$V$2:$V$1500,$B900))</f>
        <v/>
      </c>
      <c r="M900" s="176" t="str">
        <f t="shared" si="43"/>
        <v/>
      </c>
      <c r="N900" s="174" t="str">
        <f t="shared" ca="1" si="44"/>
        <v/>
      </c>
      <c r="O900" s="78">
        <v>899</v>
      </c>
      <c r="P900" s="78" t="str">
        <f>IF(AND($B900&lt;&gt;"",$H900&lt;&gt;"Completed",$H900&lt;&gt;"Cancelled"),COUNTIFS($B$2:$B900,"&lt;&gt;",$H$2:$H900,"&lt;&gt;Completed",$H$2:$H900,"&lt;&gt;Cancelled"),"")</f>
        <v/>
      </c>
      <c r="Q900" s="78" t="str">
        <f>IFERROR(INDEX($B$2:$B$1500,MATCH(ROWS($Q$2:Q900),$P$2:$P$1500,0)),"")</f>
        <v/>
      </c>
    </row>
    <row r="901" spans="1:17" ht="15" customHeight="1" x14ac:dyDescent="0.25">
      <c r="A901" s="77"/>
      <c r="B901" s="174" t="str">
        <f t="shared" si="42"/>
        <v/>
      </c>
      <c r="C901" s="79"/>
      <c r="D901" s="80"/>
      <c r="E901" s="79"/>
      <c r="F901" s="81"/>
      <c r="G901" s="77"/>
      <c r="H901" s="174" t="str">
        <f>IF($B901="","",IF(N($I901)&gt;=100,"Completed",IF(COUNTIF('Work report'!$V$2:$V$1500,$B901)=0,"Not started",IF(OR(LEFT(UPPER(TRIM($K901)),8)="BLOCKED:",LEFT(UPPER(TRIM($K901)),8)="WAITING:"),"Blocked",IF(N($I901)&gt;0,"In progress","Not started")))))</f>
        <v/>
      </c>
      <c r="I901" s="175" t="str">
        <f t="array" ref="I901">IF($B901="","",IFERROR(LOOKUP(2,1/('Work report'!$V$2:$V$1500=$B901),'Work report'!$J$2:$J$1500)*100,0))</f>
        <v/>
      </c>
      <c r="J901" s="176" t="str">
        <f t="array" ref="J901">IF($B901="","",IFERROR(LOOKUP(2,1/('Work report'!$V$2:$V$1500=$B901),'Work report'!$A$2:$A$1500),""))</f>
        <v/>
      </c>
      <c r="K901" s="177" t="str">
        <f t="array" ref="K901">IF($B901="","",IFERROR(LOOKUP(2,1/('Work report'!$V$2:$V$1500=$B901),'Work report'!$P$2:$P$1500),""))</f>
        <v/>
      </c>
      <c r="L901" s="178" t="str">
        <f>IF($B901="","",SUMIFS('Work report'!$G$2:$G$1500,'Work report'!$V$2:$V$1500,$B901))</f>
        <v/>
      </c>
      <c r="M901" s="176" t="str">
        <f t="shared" si="43"/>
        <v/>
      </c>
      <c r="N901" s="174" t="str">
        <f t="shared" ca="1" si="44"/>
        <v/>
      </c>
      <c r="O901" s="78">
        <v>900</v>
      </c>
      <c r="P901" s="78" t="str">
        <f>IF(AND($B901&lt;&gt;"",$H901&lt;&gt;"Completed",$H901&lt;&gt;"Cancelled"),COUNTIFS($B$2:$B901,"&lt;&gt;",$H$2:$H901,"&lt;&gt;Completed",$H$2:$H901,"&lt;&gt;Cancelled"),"")</f>
        <v/>
      </c>
      <c r="Q901" s="78" t="str">
        <f>IFERROR(INDEX($B$2:$B$1500,MATCH(ROWS($Q$2:Q901),$P$2:$P$1500,0)),"")</f>
        <v/>
      </c>
    </row>
    <row r="902" spans="1:17" ht="15" customHeight="1" x14ac:dyDescent="0.25">
      <c r="A902" s="77"/>
      <c r="B902" s="174" t="str">
        <f t="shared" si="42"/>
        <v/>
      </c>
      <c r="C902" s="79"/>
      <c r="D902" s="80"/>
      <c r="E902" s="79"/>
      <c r="F902" s="81"/>
      <c r="G902" s="77"/>
      <c r="H902" s="174" t="str">
        <f>IF($B902="","",IF(N($I902)&gt;=100,"Completed",IF(COUNTIF('Work report'!$V$2:$V$1500,$B902)=0,"Not started",IF(OR(LEFT(UPPER(TRIM($K902)),8)="BLOCKED:",LEFT(UPPER(TRIM($K902)),8)="WAITING:"),"Blocked",IF(N($I902)&gt;0,"In progress","Not started")))))</f>
        <v/>
      </c>
      <c r="I902" s="175" t="str">
        <f t="array" ref="I902">IF($B902="","",IFERROR(LOOKUP(2,1/('Work report'!$V$2:$V$1500=$B902),'Work report'!$J$2:$J$1500)*100,0))</f>
        <v/>
      </c>
      <c r="J902" s="176" t="str">
        <f t="array" ref="J902">IF($B902="","",IFERROR(LOOKUP(2,1/('Work report'!$V$2:$V$1500=$B902),'Work report'!$A$2:$A$1500),""))</f>
        <v/>
      </c>
      <c r="K902" s="177" t="str">
        <f t="array" ref="K902">IF($B902="","",IFERROR(LOOKUP(2,1/('Work report'!$V$2:$V$1500=$B902),'Work report'!$P$2:$P$1500),""))</f>
        <v/>
      </c>
      <c r="L902" s="178" t="str">
        <f>IF($B902="","",SUMIFS('Work report'!$G$2:$G$1500,'Work report'!$V$2:$V$1500,$B902))</f>
        <v/>
      </c>
      <c r="M902" s="176" t="str">
        <f t="shared" si="43"/>
        <v/>
      </c>
      <c r="N902" s="174" t="str">
        <f t="shared" ca="1" si="44"/>
        <v/>
      </c>
      <c r="O902" s="78">
        <v>901</v>
      </c>
      <c r="P902" s="78" t="str">
        <f>IF(AND($B902&lt;&gt;"",$H902&lt;&gt;"Completed",$H902&lt;&gt;"Cancelled"),COUNTIFS($B$2:$B902,"&lt;&gt;",$H$2:$H902,"&lt;&gt;Completed",$H$2:$H902,"&lt;&gt;Cancelled"),"")</f>
        <v/>
      </c>
      <c r="Q902" s="78" t="str">
        <f>IFERROR(INDEX($B$2:$B$1500,MATCH(ROWS($Q$2:Q902),$P$2:$P$1500,0)),"")</f>
        <v/>
      </c>
    </row>
    <row r="903" spans="1:17" ht="15" customHeight="1" x14ac:dyDescent="0.25">
      <c r="A903" s="77"/>
      <c r="B903" s="174" t="str">
        <f t="shared" si="42"/>
        <v/>
      </c>
      <c r="C903" s="79"/>
      <c r="D903" s="80"/>
      <c r="E903" s="79"/>
      <c r="F903" s="81"/>
      <c r="G903" s="77"/>
      <c r="H903" s="174" t="str">
        <f>IF($B903="","",IF(N($I903)&gt;=100,"Completed",IF(COUNTIF('Work report'!$V$2:$V$1500,$B903)=0,"Not started",IF(OR(LEFT(UPPER(TRIM($K903)),8)="BLOCKED:",LEFT(UPPER(TRIM($K903)),8)="WAITING:"),"Blocked",IF(N($I903)&gt;0,"In progress","Not started")))))</f>
        <v/>
      </c>
      <c r="I903" s="175" t="str">
        <f t="array" ref="I903">IF($B903="","",IFERROR(LOOKUP(2,1/('Work report'!$V$2:$V$1500=$B903),'Work report'!$J$2:$J$1500)*100,0))</f>
        <v/>
      </c>
      <c r="J903" s="176" t="str">
        <f t="array" ref="J903">IF($B903="","",IFERROR(LOOKUP(2,1/('Work report'!$V$2:$V$1500=$B903),'Work report'!$A$2:$A$1500),""))</f>
        <v/>
      </c>
      <c r="K903" s="177" t="str">
        <f t="array" ref="K903">IF($B903="","",IFERROR(LOOKUP(2,1/('Work report'!$V$2:$V$1500=$B903),'Work report'!$P$2:$P$1500),""))</f>
        <v/>
      </c>
      <c r="L903" s="178" t="str">
        <f>IF($B903="","",SUMIFS('Work report'!$G$2:$G$1500,'Work report'!$V$2:$V$1500,$B903))</f>
        <v/>
      </c>
      <c r="M903" s="176" t="str">
        <f t="shared" si="43"/>
        <v/>
      </c>
      <c r="N903" s="174" t="str">
        <f t="shared" ca="1" si="44"/>
        <v/>
      </c>
      <c r="O903" s="78">
        <v>902</v>
      </c>
      <c r="P903" s="78" t="str">
        <f>IF(AND($B903&lt;&gt;"",$H903&lt;&gt;"Completed",$H903&lt;&gt;"Cancelled"),COUNTIFS($B$2:$B903,"&lt;&gt;",$H$2:$H903,"&lt;&gt;Completed",$H$2:$H903,"&lt;&gt;Cancelled"),"")</f>
        <v/>
      </c>
      <c r="Q903" s="78" t="str">
        <f>IFERROR(INDEX($B$2:$B$1500,MATCH(ROWS($Q$2:Q903),$P$2:$P$1500,0)),"")</f>
        <v/>
      </c>
    </row>
    <row r="904" spans="1:17" ht="15" customHeight="1" x14ac:dyDescent="0.25">
      <c r="A904" s="77"/>
      <c r="B904" s="174" t="str">
        <f t="shared" si="42"/>
        <v/>
      </c>
      <c r="C904" s="79"/>
      <c r="D904" s="80"/>
      <c r="E904" s="79"/>
      <c r="F904" s="81"/>
      <c r="G904" s="77"/>
      <c r="H904" s="174" t="str">
        <f>IF($B904="","",IF(N($I904)&gt;=100,"Completed",IF(COUNTIF('Work report'!$V$2:$V$1500,$B904)=0,"Not started",IF(OR(LEFT(UPPER(TRIM($K904)),8)="BLOCKED:",LEFT(UPPER(TRIM($K904)),8)="WAITING:"),"Blocked",IF(N($I904)&gt;0,"In progress","Not started")))))</f>
        <v/>
      </c>
      <c r="I904" s="175" t="str">
        <f t="array" ref="I904">IF($B904="","",IFERROR(LOOKUP(2,1/('Work report'!$V$2:$V$1500=$B904),'Work report'!$J$2:$J$1500)*100,0))</f>
        <v/>
      </c>
      <c r="J904" s="176" t="str">
        <f t="array" ref="J904">IF($B904="","",IFERROR(LOOKUP(2,1/('Work report'!$V$2:$V$1500=$B904),'Work report'!$A$2:$A$1500),""))</f>
        <v/>
      </c>
      <c r="K904" s="177" t="str">
        <f t="array" ref="K904">IF($B904="","",IFERROR(LOOKUP(2,1/('Work report'!$V$2:$V$1500=$B904),'Work report'!$P$2:$P$1500),""))</f>
        <v/>
      </c>
      <c r="L904" s="178" t="str">
        <f>IF($B904="","",SUMIFS('Work report'!$G$2:$G$1500,'Work report'!$V$2:$V$1500,$B904))</f>
        <v/>
      </c>
      <c r="M904" s="176" t="str">
        <f t="shared" si="43"/>
        <v/>
      </c>
      <c r="N904" s="174" t="str">
        <f t="shared" ca="1" si="44"/>
        <v/>
      </c>
      <c r="O904" s="78">
        <v>903</v>
      </c>
      <c r="P904" s="78" t="str">
        <f>IF(AND($B904&lt;&gt;"",$H904&lt;&gt;"Completed",$H904&lt;&gt;"Cancelled"),COUNTIFS($B$2:$B904,"&lt;&gt;",$H$2:$H904,"&lt;&gt;Completed",$H$2:$H904,"&lt;&gt;Cancelled"),"")</f>
        <v/>
      </c>
      <c r="Q904" s="78" t="str">
        <f>IFERROR(INDEX($B$2:$B$1500,MATCH(ROWS($Q$2:Q904),$P$2:$P$1500,0)),"")</f>
        <v/>
      </c>
    </row>
    <row r="905" spans="1:17" ht="15" customHeight="1" x14ac:dyDescent="0.25">
      <c r="A905" s="77"/>
      <c r="B905" s="174" t="str">
        <f t="shared" si="42"/>
        <v/>
      </c>
      <c r="C905" s="79"/>
      <c r="D905" s="80"/>
      <c r="E905" s="79"/>
      <c r="F905" s="81"/>
      <c r="G905" s="77"/>
      <c r="H905" s="174" t="str">
        <f>IF($B905="","",IF(N($I905)&gt;=100,"Completed",IF(COUNTIF('Work report'!$V$2:$V$1500,$B905)=0,"Not started",IF(OR(LEFT(UPPER(TRIM($K905)),8)="BLOCKED:",LEFT(UPPER(TRIM($K905)),8)="WAITING:"),"Blocked",IF(N($I905)&gt;0,"In progress","Not started")))))</f>
        <v/>
      </c>
      <c r="I905" s="175" t="str">
        <f t="array" ref="I905">IF($B905="","",IFERROR(LOOKUP(2,1/('Work report'!$V$2:$V$1500=$B905),'Work report'!$J$2:$J$1500)*100,0))</f>
        <v/>
      </c>
      <c r="J905" s="176" t="str">
        <f t="array" ref="J905">IF($B905="","",IFERROR(LOOKUP(2,1/('Work report'!$V$2:$V$1500=$B905),'Work report'!$A$2:$A$1500),""))</f>
        <v/>
      </c>
      <c r="K905" s="177" t="str">
        <f t="array" ref="K905">IF($B905="","",IFERROR(LOOKUP(2,1/('Work report'!$V$2:$V$1500=$B905),'Work report'!$P$2:$P$1500),""))</f>
        <v/>
      </c>
      <c r="L905" s="178" t="str">
        <f>IF($B905="","",SUMIFS('Work report'!$G$2:$G$1500,'Work report'!$V$2:$V$1500,$B905))</f>
        <v/>
      </c>
      <c r="M905" s="176" t="str">
        <f t="shared" si="43"/>
        <v/>
      </c>
      <c r="N905" s="174" t="str">
        <f t="shared" ca="1" si="44"/>
        <v/>
      </c>
      <c r="O905" s="78">
        <v>904</v>
      </c>
      <c r="P905" s="78" t="str">
        <f>IF(AND($B905&lt;&gt;"",$H905&lt;&gt;"Completed",$H905&lt;&gt;"Cancelled"),COUNTIFS($B$2:$B905,"&lt;&gt;",$H$2:$H905,"&lt;&gt;Completed",$H$2:$H905,"&lt;&gt;Cancelled"),"")</f>
        <v/>
      </c>
      <c r="Q905" s="78" t="str">
        <f>IFERROR(INDEX($B$2:$B$1500,MATCH(ROWS($Q$2:Q905),$P$2:$P$1500,0)),"")</f>
        <v/>
      </c>
    </row>
    <row r="906" spans="1:17" ht="15" customHeight="1" x14ac:dyDescent="0.25">
      <c r="A906" s="77"/>
      <c r="B906" s="174" t="str">
        <f t="shared" si="42"/>
        <v/>
      </c>
      <c r="C906" s="79"/>
      <c r="D906" s="80"/>
      <c r="E906" s="79"/>
      <c r="F906" s="81"/>
      <c r="G906" s="77"/>
      <c r="H906" s="174" t="str">
        <f>IF($B906="","",IF(N($I906)&gt;=100,"Completed",IF(COUNTIF('Work report'!$V$2:$V$1500,$B906)=0,"Not started",IF(OR(LEFT(UPPER(TRIM($K906)),8)="BLOCKED:",LEFT(UPPER(TRIM($K906)),8)="WAITING:"),"Blocked",IF(N($I906)&gt;0,"In progress","Not started")))))</f>
        <v/>
      </c>
      <c r="I906" s="175" t="str">
        <f t="array" ref="I906">IF($B906="","",IFERROR(LOOKUP(2,1/('Work report'!$V$2:$V$1500=$B906),'Work report'!$J$2:$J$1500)*100,0))</f>
        <v/>
      </c>
      <c r="J906" s="176" t="str">
        <f t="array" ref="J906">IF($B906="","",IFERROR(LOOKUP(2,1/('Work report'!$V$2:$V$1500=$B906),'Work report'!$A$2:$A$1500),""))</f>
        <v/>
      </c>
      <c r="K906" s="177" t="str">
        <f t="array" ref="K906">IF($B906="","",IFERROR(LOOKUP(2,1/('Work report'!$V$2:$V$1500=$B906),'Work report'!$P$2:$P$1500),""))</f>
        <v/>
      </c>
      <c r="L906" s="178" t="str">
        <f>IF($B906="","",SUMIFS('Work report'!$G$2:$G$1500,'Work report'!$V$2:$V$1500,$B906))</f>
        <v/>
      </c>
      <c r="M906" s="176" t="str">
        <f t="shared" si="43"/>
        <v/>
      </c>
      <c r="N906" s="174" t="str">
        <f t="shared" ca="1" si="44"/>
        <v/>
      </c>
      <c r="O906" s="78">
        <v>905</v>
      </c>
      <c r="P906" s="78" t="str">
        <f>IF(AND($B906&lt;&gt;"",$H906&lt;&gt;"Completed",$H906&lt;&gt;"Cancelled"),COUNTIFS($B$2:$B906,"&lt;&gt;",$H$2:$H906,"&lt;&gt;Completed",$H$2:$H906,"&lt;&gt;Cancelled"),"")</f>
        <v/>
      </c>
      <c r="Q906" s="78" t="str">
        <f>IFERROR(INDEX($B$2:$B$1500,MATCH(ROWS($Q$2:Q906),$P$2:$P$1500,0)),"")</f>
        <v/>
      </c>
    </row>
    <row r="907" spans="1:17" ht="15" customHeight="1" x14ac:dyDescent="0.25">
      <c r="A907" s="77"/>
      <c r="B907" s="174" t="str">
        <f t="shared" si="42"/>
        <v/>
      </c>
      <c r="C907" s="79"/>
      <c r="D907" s="80"/>
      <c r="E907" s="79"/>
      <c r="F907" s="81"/>
      <c r="G907" s="77"/>
      <c r="H907" s="174" t="str">
        <f>IF($B907="","",IF(N($I907)&gt;=100,"Completed",IF(COUNTIF('Work report'!$V$2:$V$1500,$B907)=0,"Not started",IF(OR(LEFT(UPPER(TRIM($K907)),8)="BLOCKED:",LEFT(UPPER(TRIM($K907)),8)="WAITING:"),"Blocked",IF(N($I907)&gt;0,"In progress","Not started")))))</f>
        <v/>
      </c>
      <c r="I907" s="175" t="str">
        <f t="array" ref="I907">IF($B907="","",IFERROR(LOOKUP(2,1/('Work report'!$V$2:$V$1500=$B907),'Work report'!$J$2:$J$1500)*100,0))</f>
        <v/>
      </c>
      <c r="J907" s="176" t="str">
        <f t="array" ref="J907">IF($B907="","",IFERROR(LOOKUP(2,1/('Work report'!$V$2:$V$1500=$B907),'Work report'!$A$2:$A$1500),""))</f>
        <v/>
      </c>
      <c r="K907" s="177" t="str">
        <f t="array" ref="K907">IF($B907="","",IFERROR(LOOKUP(2,1/('Work report'!$V$2:$V$1500=$B907),'Work report'!$P$2:$P$1500),""))</f>
        <v/>
      </c>
      <c r="L907" s="178" t="str">
        <f>IF($B907="","",SUMIFS('Work report'!$G$2:$G$1500,'Work report'!$V$2:$V$1500,$B907))</f>
        <v/>
      </c>
      <c r="M907" s="176" t="str">
        <f t="shared" si="43"/>
        <v/>
      </c>
      <c r="N907" s="174" t="str">
        <f t="shared" ca="1" si="44"/>
        <v/>
      </c>
      <c r="O907" s="78">
        <v>906</v>
      </c>
      <c r="P907" s="78" t="str">
        <f>IF(AND($B907&lt;&gt;"",$H907&lt;&gt;"Completed",$H907&lt;&gt;"Cancelled"),COUNTIFS($B$2:$B907,"&lt;&gt;",$H$2:$H907,"&lt;&gt;Completed",$H$2:$H907,"&lt;&gt;Cancelled"),"")</f>
        <v/>
      </c>
      <c r="Q907" s="78" t="str">
        <f>IFERROR(INDEX($B$2:$B$1500,MATCH(ROWS($Q$2:Q907),$P$2:$P$1500,0)),"")</f>
        <v/>
      </c>
    </row>
    <row r="908" spans="1:17" ht="15" customHeight="1" x14ac:dyDescent="0.25">
      <c r="A908" s="77"/>
      <c r="B908" s="174" t="str">
        <f t="shared" si="42"/>
        <v/>
      </c>
      <c r="C908" s="79"/>
      <c r="D908" s="80"/>
      <c r="E908" s="79"/>
      <c r="F908" s="81"/>
      <c r="G908" s="77"/>
      <c r="H908" s="174" t="str">
        <f>IF($B908="","",IF(N($I908)&gt;=100,"Completed",IF(COUNTIF('Work report'!$V$2:$V$1500,$B908)=0,"Not started",IF(OR(LEFT(UPPER(TRIM($K908)),8)="BLOCKED:",LEFT(UPPER(TRIM($K908)),8)="WAITING:"),"Blocked",IF(N($I908)&gt;0,"In progress","Not started")))))</f>
        <v/>
      </c>
      <c r="I908" s="175" t="str">
        <f t="array" ref="I908">IF($B908="","",IFERROR(LOOKUP(2,1/('Work report'!$V$2:$V$1500=$B908),'Work report'!$J$2:$J$1500)*100,0))</f>
        <v/>
      </c>
      <c r="J908" s="176" t="str">
        <f t="array" ref="J908">IF($B908="","",IFERROR(LOOKUP(2,1/('Work report'!$V$2:$V$1500=$B908),'Work report'!$A$2:$A$1500),""))</f>
        <v/>
      </c>
      <c r="K908" s="177" t="str">
        <f t="array" ref="K908">IF($B908="","",IFERROR(LOOKUP(2,1/('Work report'!$V$2:$V$1500=$B908),'Work report'!$P$2:$P$1500),""))</f>
        <v/>
      </c>
      <c r="L908" s="178" t="str">
        <f>IF($B908="","",SUMIFS('Work report'!$G$2:$G$1500,'Work report'!$V$2:$V$1500,$B908))</f>
        <v/>
      </c>
      <c r="M908" s="176" t="str">
        <f t="shared" si="43"/>
        <v/>
      </c>
      <c r="N908" s="174" t="str">
        <f t="shared" ca="1" si="44"/>
        <v/>
      </c>
      <c r="O908" s="78">
        <v>907</v>
      </c>
      <c r="P908" s="78" t="str">
        <f>IF(AND($B908&lt;&gt;"",$H908&lt;&gt;"Completed",$H908&lt;&gt;"Cancelled"),COUNTIFS($B$2:$B908,"&lt;&gt;",$H$2:$H908,"&lt;&gt;Completed",$H$2:$H908,"&lt;&gt;Cancelled"),"")</f>
        <v/>
      </c>
      <c r="Q908" s="78" t="str">
        <f>IFERROR(INDEX($B$2:$B$1500,MATCH(ROWS($Q$2:Q908),$P$2:$P$1500,0)),"")</f>
        <v/>
      </c>
    </row>
    <row r="909" spans="1:17" ht="15" customHeight="1" x14ac:dyDescent="0.25">
      <c r="A909" s="77"/>
      <c r="B909" s="174" t="str">
        <f t="shared" si="42"/>
        <v/>
      </c>
      <c r="C909" s="79"/>
      <c r="D909" s="80"/>
      <c r="E909" s="79"/>
      <c r="F909" s="81"/>
      <c r="G909" s="77"/>
      <c r="H909" s="174" t="str">
        <f>IF($B909="","",IF(N($I909)&gt;=100,"Completed",IF(COUNTIF('Work report'!$V$2:$V$1500,$B909)=0,"Not started",IF(OR(LEFT(UPPER(TRIM($K909)),8)="BLOCKED:",LEFT(UPPER(TRIM($K909)),8)="WAITING:"),"Blocked",IF(N($I909)&gt;0,"In progress","Not started")))))</f>
        <v/>
      </c>
      <c r="I909" s="175" t="str">
        <f t="array" ref="I909">IF($B909="","",IFERROR(LOOKUP(2,1/('Work report'!$V$2:$V$1500=$B909),'Work report'!$J$2:$J$1500)*100,0))</f>
        <v/>
      </c>
      <c r="J909" s="176" t="str">
        <f t="array" ref="J909">IF($B909="","",IFERROR(LOOKUP(2,1/('Work report'!$V$2:$V$1500=$B909),'Work report'!$A$2:$A$1500),""))</f>
        <v/>
      </c>
      <c r="K909" s="177" t="str">
        <f t="array" ref="K909">IF($B909="","",IFERROR(LOOKUP(2,1/('Work report'!$V$2:$V$1500=$B909),'Work report'!$P$2:$P$1500),""))</f>
        <v/>
      </c>
      <c r="L909" s="178" t="str">
        <f>IF($B909="","",SUMIFS('Work report'!$G$2:$G$1500,'Work report'!$V$2:$V$1500,$B909))</f>
        <v/>
      </c>
      <c r="M909" s="176" t="str">
        <f t="shared" si="43"/>
        <v/>
      </c>
      <c r="N909" s="174" t="str">
        <f t="shared" ca="1" si="44"/>
        <v/>
      </c>
      <c r="O909" s="78">
        <v>908</v>
      </c>
      <c r="P909" s="78" t="str">
        <f>IF(AND($B909&lt;&gt;"",$H909&lt;&gt;"Completed",$H909&lt;&gt;"Cancelled"),COUNTIFS($B$2:$B909,"&lt;&gt;",$H$2:$H909,"&lt;&gt;Completed",$H$2:$H909,"&lt;&gt;Cancelled"),"")</f>
        <v/>
      </c>
      <c r="Q909" s="78" t="str">
        <f>IFERROR(INDEX($B$2:$B$1500,MATCH(ROWS($Q$2:Q909),$P$2:$P$1500,0)),"")</f>
        <v/>
      </c>
    </row>
    <row r="910" spans="1:17" ht="15" customHeight="1" x14ac:dyDescent="0.25">
      <c r="A910" s="77"/>
      <c r="B910" s="174" t="str">
        <f t="shared" si="42"/>
        <v/>
      </c>
      <c r="C910" s="79"/>
      <c r="D910" s="80"/>
      <c r="E910" s="79"/>
      <c r="F910" s="81"/>
      <c r="G910" s="77"/>
      <c r="H910" s="174" t="str">
        <f>IF($B910="","",IF(N($I910)&gt;=100,"Completed",IF(COUNTIF('Work report'!$V$2:$V$1500,$B910)=0,"Not started",IF(OR(LEFT(UPPER(TRIM($K910)),8)="BLOCKED:",LEFT(UPPER(TRIM($K910)),8)="WAITING:"),"Blocked",IF(N($I910)&gt;0,"In progress","Not started")))))</f>
        <v/>
      </c>
      <c r="I910" s="175" t="str">
        <f t="array" ref="I910">IF($B910="","",IFERROR(LOOKUP(2,1/('Work report'!$V$2:$V$1500=$B910),'Work report'!$J$2:$J$1500)*100,0))</f>
        <v/>
      </c>
      <c r="J910" s="176" t="str">
        <f t="array" ref="J910">IF($B910="","",IFERROR(LOOKUP(2,1/('Work report'!$V$2:$V$1500=$B910),'Work report'!$A$2:$A$1500),""))</f>
        <v/>
      </c>
      <c r="K910" s="177" t="str">
        <f t="array" ref="K910">IF($B910="","",IFERROR(LOOKUP(2,1/('Work report'!$V$2:$V$1500=$B910),'Work report'!$P$2:$P$1500),""))</f>
        <v/>
      </c>
      <c r="L910" s="178" t="str">
        <f>IF($B910="","",SUMIFS('Work report'!$G$2:$G$1500,'Work report'!$V$2:$V$1500,$B910))</f>
        <v/>
      </c>
      <c r="M910" s="176" t="str">
        <f t="shared" si="43"/>
        <v/>
      </c>
      <c r="N910" s="174" t="str">
        <f t="shared" ca="1" si="44"/>
        <v/>
      </c>
      <c r="O910" s="78">
        <v>909</v>
      </c>
      <c r="P910" s="78" t="str">
        <f>IF(AND($B910&lt;&gt;"",$H910&lt;&gt;"Completed",$H910&lt;&gt;"Cancelled"),COUNTIFS($B$2:$B910,"&lt;&gt;",$H$2:$H910,"&lt;&gt;Completed",$H$2:$H910,"&lt;&gt;Cancelled"),"")</f>
        <v/>
      </c>
      <c r="Q910" s="78" t="str">
        <f>IFERROR(INDEX($B$2:$B$1500,MATCH(ROWS($Q$2:Q910),$P$2:$P$1500,0)),"")</f>
        <v/>
      </c>
    </row>
    <row r="911" spans="1:17" ht="15" customHeight="1" x14ac:dyDescent="0.25">
      <c r="A911" s="77"/>
      <c r="B911" s="174" t="str">
        <f t="shared" si="42"/>
        <v/>
      </c>
      <c r="C911" s="79"/>
      <c r="D911" s="80"/>
      <c r="E911" s="79"/>
      <c r="F911" s="81"/>
      <c r="G911" s="77"/>
      <c r="H911" s="174" t="str">
        <f>IF($B911="","",IF(N($I911)&gt;=100,"Completed",IF(COUNTIF('Work report'!$V$2:$V$1500,$B911)=0,"Not started",IF(OR(LEFT(UPPER(TRIM($K911)),8)="BLOCKED:",LEFT(UPPER(TRIM($K911)),8)="WAITING:"),"Blocked",IF(N($I911)&gt;0,"In progress","Not started")))))</f>
        <v/>
      </c>
      <c r="I911" s="175" t="str">
        <f t="array" ref="I911">IF($B911="","",IFERROR(LOOKUP(2,1/('Work report'!$V$2:$V$1500=$B911),'Work report'!$J$2:$J$1500)*100,0))</f>
        <v/>
      </c>
      <c r="J911" s="176" t="str">
        <f t="array" ref="J911">IF($B911="","",IFERROR(LOOKUP(2,1/('Work report'!$V$2:$V$1500=$B911),'Work report'!$A$2:$A$1500),""))</f>
        <v/>
      </c>
      <c r="K911" s="177" t="str">
        <f t="array" ref="K911">IF($B911="","",IFERROR(LOOKUP(2,1/('Work report'!$V$2:$V$1500=$B911),'Work report'!$P$2:$P$1500),""))</f>
        <v/>
      </c>
      <c r="L911" s="178" t="str">
        <f>IF($B911="","",SUMIFS('Work report'!$G$2:$G$1500,'Work report'!$V$2:$V$1500,$B911))</f>
        <v/>
      </c>
      <c r="M911" s="176" t="str">
        <f t="shared" si="43"/>
        <v/>
      </c>
      <c r="N911" s="174" t="str">
        <f t="shared" ca="1" si="44"/>
        <v/>
      </c>
      <c r="O911" s="78">
        <v>910</v>
      </c>
      <c r="P911" s="78" t="str">
        <f>IF(AND($B911&lt;&gt;"",$H911&lt;&gt;"Completed",$H911&lt;&gt;"Cancelled"),COUNTIFS($B$2:$B911,"&lt;&gt;",$H$2:$H911,"&lt;&gt;Completed",$H$2:$H911,"&lt;&gt;Cancelled"),"")</f>
        <v/>
      </c>
      <c r="Q911" s="78" t="str">
        <f>IFERROR(INDEX($B$2:$B$1500,MATCH(ROWS($Q$2:Q911),$P$2:$P$1500,0)),"")</f>
        <v/>
      </c>
    </row>
    <row r="912" spans="1:17" ht="15" customHeight="1" x14ac:dyDescent="0.25">
      <c r="A912" s="77"/>
      <c r="B912" s="174" t="str">
        <f t="shared" si="42"/>
        <v/>
      </c>
      <c r="C912" s="79"/>
      <c r="D912" s="80"/>
      <c r="E912" s="79"/>
      <c r="F912" s="81"/>
      <c r="G912" s="77"/>
      <c r="H912" s="174" t="str">
        <f>IF($B912="","",IF(N($I912)&gt;=100,"Completed",IF(COUNTIF('Work report'!$V$2:$V$1500,$B912)=0,"Not started",IF(OR(LEFT(UPPER(TRIM($K912)),8)="BLOCKED:",LEFT(UPPER(TRIM($K912)),8)="WAITING:"),"Blocked",IF(N($I912)&gt;0,"In progress","Not started")))))</f>
        <v/>
      </c>
      <c r="I912" s="175" t="str">
        <f t="array" ref="I912">IF($B912="","",IFERROR(LOOKUP(2,1/('Work report'!$V$2:$V$1500=$B912),'Work report'!$J$2:$J$1500)*100,0))</f>
        <v/>
      </c>
      <c r="J912" s="176" t="str">
        <f t="array" ref="J912">IF($B912="","",IFERROR(LOOKUP(2,1/('Work report'!$V$2:$V$1500=$B912),'Work report'!$A$2:$A$1500),""))</f>
        <v/>
      </c>
      <c r="K912" s="177" t="str">
        <f t="array" ref="K912">IF($B912="","",IFERROR(LOOKUP(2,1/('Work report'!$V$2:$V$1500=$B912),'Work report'!$P$2:$P$1500),""))</f>
        <v/>
      </c>
      <c r="L912" s="178" t="str">
        <f>IF($B912="","",SUMIFS('Work report'!$G$2:$G$1500,'Work report'!$V$2:$V$1500,$B912))</f>
        <v/>
      </c>
      <c r="M912" s="176" t="str">
        <f t="shared" si="43"/>
        <v/>
      </c>
      <c r="N912" s="174" t="str">
        <f t="shared" ca="1" si="44"/>
        <v/>
      </c>
      <c r="O912" s="78">
        <v>911</v>
      </c>
      <c r="P912" s="78" t="str">
        <f>IF(AND($B912&lt;&gt;"",$H912&lt;&gt;"Completed",$H912&lt;&gt;"Cancelled"),COUNTIFS($B$2:$B912,"&lt;&gt;",$H$2:$H912,"&lt;&gt;Completed",$H$2:$H912,"&lt;&gt;Cancelled"),"")</f>
        <v/>
      </c>
      <c r="Q912" s="78" t="str">
        <f>IFERROR(INDEX($B$2:$B$1500,MATCH(ROWS($Q$2:Q912),$P$2:$P$1500,0)),"")</f>
        <v/>
      </c>
    </row>
    <row r="913" spans="1:17" ht="15" customHeight="1" x14ac:dyDescent="0.25">
      <c r="A913" s="77"/>
      <c r="B913" s="174" t="str">
        <f t="shared" si="42"/>
        <v/>
      </c>
      <c r="C913" s="79"/>
      <c r="D913" s="80"/>
      <c r="E913" s="79"/>
      <c r="F913" s="81"/>
      <c r="G913" s="77"/>
      <c r="H913" s="174" t="str">
        <f>IF($B913="","",IF(N($I913)&gt;=100,"Completed",IF(COUNTIF('Work report'!$V$2:$V$1500,$B913)=0,"Not started",IF(OR(LEFT(UPPER(TRIM($K913)),8)="BLOCKED:",LEFT(UPPER(TRIM($K913)),8)="WAITING:"),"Blocked",IF(N($I913)&gt;0,"In progress","Not started")))))</f>
        <v/>
      </c>
      <c r="I913" s="175" t="str">
        <f t="array" ref="I913">IF($B913="","",IFERROR(LOOKUP(2,1/('Work report'!$V$2:$V$1500=$B913),'Work report'!$J$2:$J$1500)*100,0))</f>
        <v/>
      </c>
      <c r="J913" s="176" t="str">
        <f t="array" ref="J913">IF($B913="","",IFERROR(LOOKUP(2,1/('Work report'!$V$2:$V$1500=$B913),'Work report'!$A$2:$A$1500),""))</f>
        <v/>
      </c>
      <c r="K913" s="177" t="str">
        <f t="array" ref="K913">IF($B913="","",IFERROR(LOOKUP(2,1/('Work report'!$V$2:$V$1500=$B913),'Work report'!$P$2:$P$1500),""))</f>
        <v/>
      </c>
      <c r="L913" s="178" t="str">
        <f>IF($B913="","",SUMIFS('Work report'!$G$2:$G$1500,'Work report'!$V$2:$V$1500,$B913))</f>
        <v/>
      </c>
      <c r="M913" s="176" t="str">
        <f t="shared" si="43"/>
        <v/>
      </c>
      <c r="N913" s="174" t="str">
        <f t="shared" ca="1" si="44"/>
        <v/>
      </c>
      <c r="O913" s="78">
        <v>912</v>
      </c>
      <c r="P913" s="78" t="str">
        <f>IF(AND($B913&lt;&gt;"",$H913&lt;&gt;"Completed",$H913&lt;&gt;"Cancelled"),COUNTIFS($B$2:$B913,"&lt;&gt;",$H$2:$H913,"&lt;&gt;Completed",$H$2:$H913,"&lt;&gt;Cancelled"),"")</f>
        <v/>
      </c>
      <c r="Q913" s="78" t="str">
        <f>IFERROR(INDEX($B$2:$B$1500,MATCH(ROWS($Q$2:Q913),$P$2:$P$1500,0)),"")</f>
        <v/>
      </c>
    </row>
    <row r="914" spans="1:17" ht="15" customHeight="1" x14ac:dyDescent="0.25">
      <c r="A914" s="77"/>
      <c r="B914" s="174" t="str">
        <f t="shared" si="42"/>
        <v/>
      </c>
      <c r="C914" s="79"/>
      <c r="D914" s="80"/>
      <c r="E914" s="79"/>
      <c r="F914" s="81"/>
      <c r="G914" s="77"/>
      <c r="H914" s="174" t="str">
        <f>IF($B914="","",IF(N($I914)&gt;=100,"Completed",IF(COUNTIF('Work report'!$V$2:$V$1500,$B914)=0,"Not started",IF(OR(LEFT(UPPER(TRIM($K914)),8)="BLOCKED:",LEFT(UPPER(TRIM($K914)),8)="WAITING:"),"Blocked",IF(N($I914)&gt;0,"In progress","Not started")))))</f>
        <v/>
      </c>
      <c r="I914" s="175" t="str">
        <f t="array" ref="I914">IF($B914="","",IFERROR(LOOKUP(2,1/('Work report'!$V$2:$V$1500=$B914),'Work report'!$J$2:$J$1500)*100,0))</f>
        <v/>
      </c>
      <c r="J914" s="176" t="str">
        <f t="array" ref="J914">IF($B914="","",IFERROR(LOOKUP(2,1/('Work report'!$V$2:$V$1500=$B914),'Work report'!$A$2:$A$1500),""))</f>
        <v/>
      </c>
      <c r="K914" s="177" t="str">
        <f t="array" ref="K914">IF($B914="","",IFERROR(LOOKUP(2,1/('Work report'!$V$2:$V$1500=$B914),'Work report'!$P$2:$P$1500),""))</f>
        <v/>
      </c>
      <c r="L914" s="178" t="str">
        <f>IF($B914="","",SUMIFS('Work report'!$G$2:$G$1500,'Work report'!$V$2:$V$1500,$B914))</f>
        <v/>
      </c>
      <c r="M914" s="176" t="str">
        <f t="shared" si="43"/>
        <v/>
      </c>
      <c r="N914" s="174" t="str">
        <f t="shared" ca="1" si="44"/>
        <v/>
      </c>
      <c r="O914" s="78">
        <v>913</v>
      </c>
      <c r="P914" s="78" t="str">
        <f>IF(AND($B914&lt;&gt;"",$H914&lt;&gt;"Completed",$H914&lt;&gt;"Cancelled"),COUNTIFS($B$2:$B914,"&lt;&gt;",$H$2:$H914,"&lt;&gt;Completed",$H$2:$H914,"&lt;&gt;Cancelled"),"")</f>
        <v/>
      </c>
      <c r="Q914" s="78" t="str">
        <f>IFERROR(INDEX($B$2:$B$1500,MATCH(ROWS($Q$2:Q914),$P$2:$P$1500,0)),"")</f>
        <v/>
      </c>
    </row>
    <row r="915" spans="1:17" ht="15" customHeight="1" x14ac:dyDescent="0.25">
      <c r="A915" s="77"/>
      <c r="B915" s="174" t="str">
        <f t="shared" si="42"/>
        <v/>
      </c>
      <c r="C915" s="79"/>
      <c r="D915" s="80"/>
      <c r="E915" s="79"/>
      <c r="F915" s="81"/>
      <c r="G915" s="77"/>
      <c r="H915" s="174" t="str">
        <f>IF($B915="","",IF(N($I915)&gt;=100,"Completed",IF(COUNTIF('Work report'!$V$2:$V$1500,$B915)=0,"Not started",IF(OR(LEFT(UPPER(TRIM($K915)),8)="BLOCKED:",LEFT(UPPER(TRIM($K915)),8)="WAITING:"),"Blocked",IF(N($I915)&gt;0,"In progress","Not started")))))</f>
        <v/>
      </c>
      <c r="I915" s="175" t="str">
        <f t="array" ref="I915">IF($B915="","",IFERROR(LOOKUP(2,1/('Work report'!$V$2:$V$1500=$B915),'Work report'!$J$2:$J$1500)*100,0))</f>
        <v/>
      </c>
      <c r="J915" s="176" t="str">
        <f t="array" ref="J915">IF($B915="","",IFERROR(LOOKUP(2,1/('Work report'!$V$2:$V$1500=$B915),'Work report'!$A$2:$A$1500),""))</f>
        <v/>
      </c>
      <c r="K915" s="177" t="str">
        <f t="array" ref="K915">IF($B915="","",IFERROR(LOOKUP(2,1/('Work report'!$V$2:$V$1500=$B915),'Work report'!$P$2:$P$1500),""))</f>
        <v/>
      </c>
      <c r="L915" s="178" t="str">
        <f>IF($B915="","",SUMIFS('Work report'!$G$2:$G$1500,'Work report'!$V$2:$V$1500,$B915))</f>
        <v/>
      </c>
      <c r="M915" s="176" t="str">
        <f t="shared" si="43"/>
        <v/>
      </c>
      <c r="N915" s="174" t="str">
        <f t="shared" ca="1" si="44"/>
        <v/>
      </c>
      <c r="O915" s="78">
        <v>914</v>
      </c>
      <c r="P915" s="78" t="str">
        <f>IF(AND($B915&lt;&gt;"",$H915&lt;&gt;"Completed",$H915&lt;&gt;"Cancelled"),COUNTIFS($B$2:$B915,"&lt;&gt;",$H$2:$H915,"&lt;&gt;Completed",$H$2:$H915,"&lt;&gt;Cancelled"),"")</f>
        <v/>
      </c>
      <c r="Q915" s="78" t="str">
        <f>IFERROR(INDEX($B$2:$B$1500,MATCH(ROWS($Q$2:Q915),$P$2:$P$1500,0)),"")</f>
        <v/>
      </c>
    </row>
    <row r="916" spans="1:17" ht="15" customHeight="1" x14ac:dyDescent="0.25">
      <c r="A916" s="77"/>
      <c r="B916" s="174" t="str">
        <f t="shared" si="42"/>
        <v/>
      </c>
      <c r="C916" s="79"/>
      <c r="D916" s="80"/>
      <c r="E916" s="79"/>
      <c r="F916" s="81"/>
      <c r="G916" s="77"/>
      <c r="H916" s="174" t="str">
        <f>IF($B916="","",IF(N($I916)&gt;=100,"Completed",IF(COUNTIF('Work report'!$V$2:$V$1500,$B916)=0,"Not started",IF(OR(LEFT(UPPER(TRIM($K916)),8)="BLOCKED:",LEFT(UPPER(TRIM($K916)),8)="WAITING:"),"Blocked",IF(N($I916)&gt;0,"In progress","Not started")))))</f>
        <v/>
      </c>
      <c r="I916" s="175" t="str">
        <f t="array" ref="I916">IF($B916="","",IFERROR(LOOKUP(2,1/('Work report'!$V$2:$V$1500=$B916),'Work report'!$J$2:$J$1500)*100,0))</f>
        <v/>
      </c>
      <c r="J916" s="176" t="str">
        <f t="array" ref="J916">IF($B916="","",IFERROR(LOOKUP(2,1/('Work report'!$V$2:$V$1500=$B916),'Work report'!$A$2:$A$1500),""))</f>
        <v/>
      </c>
      <c r="K916" s="177" t="str">
        <f t="array" ref="K916">IF($B916="","",IFERROR(LOOKUP(2,1/('Work report'!$V$2:$V$1500=$B916),'Work report'!$P$2:$P$1500),""))</f>
        <v/>
      </c>
      <c r="L916" s="178" t="str">
        <f>IF($B916="","",SUMIFS('Work report'!$G$2:$G$1500,'Work report'!$V$2:$V$1500,$B916))</f>
        <v/>
      </c>
      <c r="M916" s="176" t="str">
        <f t="shared" si="43"/>
        <v/>
      </c>
      <c r="N916" s="174" t="str">
        <f t="shared" ca="1" si="44"/>
        <v/>
      </c>
      <c r="O916" s="78">
        <v>915</v>
      </c>
      <c r="P916" s="78" t="str">
        <f>IF(AND($B916&lt;&gt;"",$H916&lt;&gt;"Completed",$H916&lt;&gt;"Cancelled"),COUNTIFS($B$2:$B916,"&lt;&gt;",$H$2:$H916,"&lt;&gt;Completed",$H$2:$H916,"&lt;&gt;Cancelled"),"")</f>
        <v/>
      </c>
      <c r="Q916" s="78" t="str">
        <f>IFERROR(INDEX($B$2:$B$1500,MATCH(ROWS($Q$2:Q916),$P$2:$P$1500,0)),"")</f>
        <v/>
      </c>
    </row>
    <row r="917" spans="1:17" ht="15" customHeight="1" x14ac:dyDescent="0.25">
      <c r="A917" s="77"/>
      <c r="B917" s="174" t="str">
        <f t="shared" si="42"/>
        <v/>
      </c>
      <c r="C917" s="79"/>
      <c r="D917" s="80"/>
      <c r="E917" s="79"/>
      <c r="F917" s="81"/>
      <c r="G917" s="77"/>
      <c r="H917" s="174" t="str">
        <f>IF($B917="","",IF(N($I917)&gt;=100,"Completed",IF(COUNTIF('Work report'!$V$2:$V$1500,$B917)=0,"Not started",IF(OR(LEFT(UPPER(TRIM($K917)),8)="BLOCKED:",LEFT(UPPER(TRIM($K917)),8)="WAITING:"),"Blocked",IF(N($I917)&gt;0,"In progress","Not started")))))</f>
        <v/>
      </c>
      <c r="I917" s="175" t="str">
        <f t="array" ref="I917">IF($B917="","",IFERROR(LOOKUP(2,1/('Work report'!$V$2:$V$1500=$B917),'Work report'!$J$2:$J$1500)*100,0))</f>
        <v/>
      </c>
      <c r="J917" s="176" t="str">
        <f t="array" ref="J917">IF($B917="","",IFERROR(LOOKUP(2,1/('Work report'!$V$2:$V$1500=$B917),'Work report'!$A$2:$A$1500),""))</f>
        <v/>
      </c>
      <c r="K917" s="177" t="str">
        <f t="array" ref="K917">IF($B917="","",IFERROR(LOOKUP(2,1/('Work report'!$V$2:$V$1500=$B917),'Work report'!$P$2:$P$1500),""))</f>
        <v/>
      </c>
      <c r="L917" s="178" t="str">
        <f>IF($B917="","",SUMIFS('Work report'!$G$2:$G$1500,'Work report'!$V$2:$V$1500,$B917))</f>
        <v/>
      </c>
      <c r="M917" s="176" t="str">
        <f t="shared" si="43"/>
        <v/>
      </c>
      <c r="N917" s="174" t="str">
        <f t="shared" ca="1" si="44"/>
        <v/>
      </c>
      <c r="O917" s="78">
        <v>916</v>
      </c>
      <c r="P917" s="78" t="str">
        <f>IF(AND($B917&lt;&gt;"",$H917&lt;&gt;"Completed",$H917&lt;&gt;"Cancelled"),COUNTIFS($B$2:$B917,"&lt;&gt;",$H$2:$H917,"&lt;&gt;Completed",$H$2:$H917,"&lt;&gt;Cancelled"),"")</f>
        <v/>
      </c>
      <c r="Q917" s="78" t="str">
        <f>IFERROR(INDEX($B$2:$B$1500,MATCH(ROWS($Q$2:Q917),$P$2:$P$1500,0)),"")</f>
        <v/>
      </c>
    </row>
    <row r="918" spans="1:17" ht="15" customHeight="1" x14ac:dyDescent="0.25">
      <c r="A918" s="77"/>
      <c r="B918" s="174" t="str">
        <f t="shared" si="42"/>
        <v/>
      </c>
      <c r="C918" s="79"/>
      <c r="D918" s="80"/>
      <c r="E918" s="79"/>
      <c r="F918" s="81"/>
      <c r="G918" s="77"/>
      <c r="H918" s="174" t="str">
        <f>IF($B918="","",IF(N($I918)&gt;=100,"Completed",IF(COUNTIF('Work report'!$V$2:$V$1500,$B918)=0,"Not started",IF(OR(LEFT(UPPER(TRIM($K918)),8)="BLOCKED:",LEFT(UPPER(TRIM($K918)),8)="WAITING:"),"Blocked",IF(N($I918)&gt;0,"In progress","Not started")))))</f>
        <v/>
      </c>
      <c r="I918" s="175" t="str">
        <f t="array" ref="I918">IF($B918="","",IFERROR(LOOKUP(2,1/('Work report'!$V$2:$V$1500=$B918),'Work report'!$J$2:$J$1500)*100,0))</f>
        <v/>
      </c>
      <c r="J918" s="176" t="str">
        <f t="array" ref="J918">IF($B918="","",IFERROR(LOOKUP(2,1/('Work report'!$V$2:$V$1500=$B918),'Work report'!$A$2:$A$1500),""))</f>
        <v/>
      </c>
      <c r="K918" s="177" t="str">
        <f t="array" ref="K918">IF($B918="","",IFERROR(LOOKUP(2,1/('Work report'!$V$2:$V$1500=$B918),'Work report'!$P$2:$P$1500),""))</f>
        <v/>
      </c>
      <c r="L918" s="178" t="str">
        <f>IF($B918="","",SUMIFS('Work report'!$G$2:$G$1500,'Work report'!$V$2:$V$1500,$B918))</f>
        <v/>
      </c>
      <c r="M918" s="176" t="str">
        <f t="shared" si="43"/>
        <v/>
      </c>
      <c r="N918" s="174" t="str">
        <f t="shared" ca="1" si="44"/>
        <v/>
      </c>
      <c r="O918" s="78">
        <v>917</v>
      </c>
      <c r="P918" s="78" t="str">
        <f>IF(AND($B918&lt;&gt;"",$H918&lt;&gt;"Completed",$H918&lt;&gt;"Cancelled"),COUNTIFS($B$2:$B918,"&lt;&gt;",$H$2:$H918,"&lt;&gt;Completed",$H$2:$H918,"&lt;&gt;Cancelled"),"")</f>
        <v/>
      </c>
      <c r="Q918" s="78" t="str">
        <f>IFERROR(INDEX($B$2:$B$1500,MATCH(ROWS($Q$2:Q918),$P$2:$P$1500,0)),"")</f>
        <v/>
      </c>
    </row>
    <row r="919" spans="1:17" ht="15" customHeight="1" x14ac:dyDescent="0.25">
      <c r="A919" s="77"/>
      <c r="B919" s="174" t="str">
        <f t="shared" si="42"/>
        <v/>
      </c>
      <c r="C919" s="79"/>
      <c r="D919" s="80"/>
      <c r="E919" s="79"/>
      <c r="F919" s="81"/>
      <c r="G919" s="77"/>
      <c r="H919" s="174" t="str">
        <f>IF($B919="","",IF(N($I919)&gt;=100,"Completed",IF(COUNTIF('Work report'!$V$2:$V$1500,$B919)=0,"Not started",IF(OR(LEFT(UPPER(TRIM($K919)),8)="BLOCKED:",LEFT(UPPER(TRIM($K919)),8)="WAITING:"),"Blocked",IF(N($I919)&gt;0,"In progress","Not started")))))</f>
        <v/>
      </c>
      <c r="I919" s="175" t="str">
        <f t="array" ref="I919">IF($B919="","",IFERROR(LOOKUP(2,1/('Work report'!$V$2:$V$1500=$B919),'Work report'!$J$2:$J$1500)*100,0))</f>
        <v/>
      </c>
      <c r="J919" s="176" t="str">
        <f t="array" ref="J919">IF($B919="","",IFERROR(LOOKUP(2,1/('Work report'!$V$2:$V$1500=$B919),'Work report'!$A$2:$A$1500),""))</f>
        <v/>
      </c>
      <c r="K919" s="177" t="str">
        <f t="array" ref="K919">IF($B919="","",IFERROR(LOOKUP(2,1/('Work report'!$V$2:$V$1500=$B919),'Work report'!$P$2:$P$1500),""))</f>
        <v/>
      </c>
      <c r="L919" s="178" t="str">
        <f>IF($B919="","",SUMIFS('Work report'!$G$2:$G$1500,'Work report'!$V$2:$V$1500,$B919))</f>
        <v/>
      </c>
      <c r="M919" s="176" t="str">
        <f t="shared" si="43"/>
        <v/>
      </c>
      <c r="N919" s="174" t="str">
        <f t="shared" ca="1" si="44"/>
        <v/>
      </c>
      <c r="O919" s="78">
        <v>918</v>
      </c>
      <c r="P919" s="78" t="str">
        <f>IF(AND($B919&lt;&gt;"",$H919&lt;&gt;"Completed",$H919&lt;&gt;"Cancelled"),COUNTIFS($B$2:$B919,"&lt;&gt;",$H$2:$H919,"&lt;&gt;Completed",$H$2:$H919,"&lt;&gt;Cancelled"),"")</f>
        <v/>
      </c>
      <c r="Q919" s="78" t="str">
        <f>IFERROR(INDEX($B$2:$B$1500,MATCH(ROWS($Q$2:Q919),$P$2:$P$1500,0)),"")</f>
        <v/>
      </c>
    </row>
    <row r="920" spans="1:17" ht="15" customHeight="1" x14ac:dyDescent="0.25">
      <c r="A920" s="77"/>
      <c r="B920" s="174" t="str">
        <f t="shared" si="42"/>
        <v/>
      </c>
      <c r="C920" s="79"/>
      <c r="D920" s="80"/>
      <c r="E920" s="79"/>
      <c r="F920" s="81"/>
      <c r="G920" s="77"/>
      <c r="H920" s="174" t="str">
        <f>IF($B920="","",IF(N($I920)&gt;=100,"Completed",IF(COUNTIF('Work report'!$V$2:$V$1500,$B920)=0,"Not started",IF(OR(LEFT(UPPER(TRIM($K920)),8)="BLOCKED:",LEFT(UPPER(TRIM($K920)),8)="WAITING:"),"Blocked",IF(N($I920)&gt;0,"In progress","Not started")))))</f>
        <v/>
      </c>
      <c r="I920" s="175" t="str">
        <f t="array" ref="I920">IF($B920="","",IFERROR(LOOKUP(2,1/('Work report'!$V$2:$V$1500=$B920),'Work report'!$J$2:$J$1500)*100,0))</f>
        <v/>
      </c>
      <c r="J920" s="176" t="str">
        <f t="array" ref="J920">IF($B920="","",IFERROR(LOOKUP(2,1/('Work report'!$V$2:$V$1500=$B920),'Work report'!$A$2:$A$1500),""))</f>
        <v/>
      </c>
      <c r="K920" s="177" t="str">
        <f t="array" ref="K920">IF($B920="","",IFERROR(LOOKUP(2,1/('Work report'!$V$2:$V$1500=$B920),'Work report'!$P$2:$P$1500),""))</f>
        <v/>
      </c>
      <c r="L920" s="178" t="str">
        <f>IF($B920="","",SUMIFS('Work report'!$G$2:$G$1500,'Work report'!$V$2:$V$1500,$B920))</f>
        <v/>
      </c>
      <c r="M920" s="176" t="str">
        <f t="shared" si="43"/>
        <v/>
      </c>
      <c r="N920" s="174" t="str">
        <f t="shared" ca="1" si="44"/>
        <v/>
      </c>
      <c r="O920" s="78">
        <v>919</v>
      </c>
      <c r="P920" s="78" t="str">
        <f>IF(AND($B920&lt;&gt;"",$H920&lt;&gt;"Completed",$H920&lt;&gt;"Cancelled"),COUNTIFS($B$2:$B920,"&lt;&gt;",$H$2:$H920,"&lt;&gt;Completed",$H$2:$H920,"&lt;&gt;Cancelled"),"")</f>
        <v/>
      </c>
      <c r="Q920" s="78" t="str">
        <f>IFERROR(INDEX($B$2:$B$1500,MATCH(ROWS($Q$2:Q920),$P$2:$P$1500,0)),"")</f>
        <v/>
      </c>
    </row>
    <row r="921" spans="1:17" ht="15" customHeight="1" x14ac:dyDescent="0.25">
      <c r="A921" s="77"/>
      <c r="B921" s="174" t="str">
        <f t="shared" si="42"/>
        <v/>
      </c>
      <c r="C921" s="79"/>
      <c r="D921" s="80"/>
      <c r="E921" s="79"/>
      <c r="F921" s="81"/>
      <c r="G921" s="77"/>
      <c r="H921" s="174" t="str">
        <f>IF($B921="","",IF(N($I921)&gt;=100,"Completed",IF(COUNTIF('Work report'!$V$2:$V$1500,$B921)=0,"Not started",IF(OR(LEFT(UPPER(TRIM($K921)),8)="BLOCKED:",LEFT(UPPER(TRIM($K921)),8)="WAITING:"),"Blocked",IF(N($I921)&gt;0,"In progress","Not started")))))</f>
        <v/>
      </c>
      <c r="I921" s="175" t="str">
        <f t="array" ref="I921">IF($B921="","",IFERROR(LOOKUP(2,1/('Work report'!$V$2:$V$1500=$B921),'Work report'!$J$2:$J$1500)*100,0))</f>
        <v/>
      </c>
      <c r="J921" s="176" t="str">
        <f t="array" ref="J921">IF($B921="","",IFERROR(LOOKUP(2,1/('Work report'!$V$2:$V$1500=$B921),'Work report'!$A$2:$A$1500),""))</f>
        <v/>
      </c>
      <c r="K921" s="177" t="str">
        <f t="array" ref="K921">IF($B921="","",IFERROR(LOOKUP(2,1/('Work report'!$V$2:$V$1500=$B921),'Work report'!$P$2:$P$1500),""))</f>
        <v/>
      </c>
      <c r="L921" s="178" t="str">
        <f>IF($B921="","",SUMIFS('Work report'!$G$2:$G$1500,'Work report'!$V$2:$V$1500,$B921))</f>
        <v/>
      </c>
      <c r="M921" s="176" t="str">
        <f t="shared" si="43"/>
        <v/>
      </c>
      <c r="N921" s="174" t="str">
        <f t="shared" ca="1" si="44"/>
        <v/>
      </c>
      <c r="O921" s="78">
        <v>920</v>
      </c>
      <c r="P921" s="78" t="str">
        <f>IF(AND($B921&lt;&gt;"",$H921&lt;&gt;"Completed",$H921&lt;&gt;"Cancelled"),COUNTIFS($B$2:$B921,"&lt;&gt;",$H$2:$H921,"&lt;&gt;Completed",$H$2:$H921,"&lt;&gt;Cancelled"),"")</f>
        <v/>
      </c>
      <c r="Q921" s="78" t="str">
        <f>IFERROR(INDEX($B$2:$B$1500,MATCH(ROWS($Q$2:Q921),$P$2:$P$1500,0)),"")</f>
        <v/>
      </c>
    </row>
    <row r="922" spans="1:17" ht="15" customHeight="1" x14ac:dyDescent="0.25">
      <c r="A922" s="77"/>
      <c r="B922" s="174" t="str">
        <f t="shared" si="42"/>
        <v/>
      </c>
      <c r="C922" s="79"/>
      <c r="D922" s="80"/>
      <c r="E922" s="79"/>
      <c r="F922" s="81"/>
      <c r="G922" s="77"/>
      <c r="H922" s="174" t="str">
        <f>IF($B922="","",IF(N($I922)&gt;=100,"Completed",IF(COUNTIF('Work report'!$V$2:$V$1500,$B922)=0,"Not started",IF(OR(LEFT(UPPER(TRIM($K922)),8)="BLOCKED:",LEFT(UPPER(TRIM($K922)),8)="WAITING:"),"Blocked",IF(N($I922)&gt;0,"In progress","Not started")))))</f>
        <v/>
      </c>
      <c r="I922" s="175" t="str">
        <f t="array" ref="I922">IF($B922="","",IFERROR(LOOKUP(2,1/('Work report'!$V$2:$V$1500=$B922),'Work report'!$J$2:$J$1500)*100,0))</f>
        <v/>
      </c>
      <c r="J922" s="176" t="str">
        <f t="array" ref="J922">IF($B922="","",IFERROR(LOOKUP(2,1/('Work report'!$V$2:$V$1500=$B922),'Work report'!$A$2:$A$1500),""))</f>
        <v/>
      </c>
      <c r="K922" s="177" t="str">
        <f t="array" ref="K922">IF($B922="","",IFERROR(LOOKUP(2,1/('Work report'!$V$2:$V$1500=$B922),'Work report'!$P$2:$P$1500),""))</f>
        <v/>
      </c>
      <c r="L922" s="178" t="str">
        <f>IF($B922="","",SUMIFS('Work report'!$G$2:$G$1500,'Work report'!$V$2:$V$1500,$B922))</f>
        <v/>
      </c>
      <c r="M922" s="176" t="str">
        <f t="shared" si="43"/>
        <v/>
      </c>
      <c r="N922" s="174" t="str">
        <f t="shared" ca="1" si="44"/>
        <v/>
      </c>
      <c r="O922" s="78">
        <v>921</v>
      </c>
      <c r="P922" s="78" t="str">
        <f>IF(AND($B922&lt;&gt;"",$H922&lt;&gt;"Completed",$H922&lt;&gt;"Cancelled"),COUNTIFS($B$2:$B922,"&lt;&gt;",$H$2:$H922,"&lt;&gt;Completed",$H$2:$H922,"&lt;&gt;Cancelled"),"")</f>
        <v/>
      </c>
      <c r="Q922" s="78" t="str">
        <f>IFERROR(INDEX($B$2:$B$1500,MATCH(ROWS($Q$2:Q922),$P$2:$P$1500,0)),"")</f>
        <v/>
      </c>
    </row>
    <row r="923" spans="1:17" ht="15" customHeight="1" x14ac:dyDescent="0.25">
      <c r="A923" s="77"/>
      <c r="B923" s="174" t="str">
        <f t="shared" si="42"/>
        <v/>
      </c>
      <c r="C923" s="79"/>
      <c r="D923" s="80"/>
      <c r="E923" s="79"/>
      <c r="F923" s="81"/>
      <c r="G923" s="77"/>
      <c r="H923" s="174" t="str">
        <f>IF($B923="","",IF(N($I923)&gt;=100,"Completed",IF(COUNTIF('Work report'!$V$2:$V$1500,$B923)=0,"Not started",IF(OR(LEFT(UPPER(TRIM($K923)),8)="BLOCKED:",LEFT(UPPER(TRIM($K923)),8)="WAITING:"),"Blocked",IF(N($I923)&gt;0,"In progress","Not started")))))</f>
        <v/>
      </c>
      <c r="I923" s="175" t="str">
        <f t="array" ref="I923">IF($B923="","",IFERROR(LOOKUP(2,1/('Work report'!$V$2:$V$1500=$B923),'Work report'!$J$2:$J$1500)*100,0))</f>
        <v/>
      </c>
      <c r="J923" s="176" t="str">
        <f t="array" ref="J923">IF($B923="","",IFERROR(LOOKUP(2,1/('Work report'!$V$2:$V$1500=$B923),'Work report'!$A$2:$A$1500),""))</f>
        <v/>
      </c>
      <c r="K923" s="177" t="str">
        <f t="array" ref="K923">IF($B923="","",IFERROR(LOOKUP(2,1/('Work report'!$V$2:$V$1500=$B923),'Work report'!$P$2:$P$1500),""))</f>
        <v/>
      </c>
      <c r="L923" s="178" t="str">
        <f>IF($B923="","",SUMIFS('Work report'!$G$2:$G$1500,'Work report'!$V$2:$V$1500,$B923))</f>
        <v/>
      </c>
      <c r="M923" s="176" t="str">
        <f t="shared" si="43"/>
        <v/>
      </c>
      <c r="N923" s="174" t="str">
        <f t="shared" ca="1" si="44"/>
        <v/>
      </c>
      <c r="O923" s="78">
        <v>922</v>
      </c>
      <c r="P923" s="78" t="str">
        <f>IF(AND($B923&lt;&gt;"",$H923&lt;&gt;"Completed",$H923&lt;&gt;"Cancelled"),COUNTIFS($B$2:$B923,"&lt;&gt;",$H$2:$H923,"&lt;&gt;Completed",$H$2:$H923,"&lt;&gt;Cancelled"),"")</f>
        <v/>
      </c>
      <c r="Q923" s="78" t="str">
        <f>IFERROR(INDEX($B$2:$B$1500,MATCH(ROWS($Q$2:Q923),$P$2:$P$1500,0)),"")</f>
        <v/>
      </c>
    </row>
    <row r="924" spans="1:17" ht="15" customHeight="1" x14ac:dyDescent="0.25">
      <c r="A924" s="77"/>
      <c r="B924" s="174" t="str">
        <f t="shared" si="42"/>
        <v/>
      </c>
      <c r="C924" s="79"/>
      <c r="D924" s="80"/>
      <c r="E924" s="79"/>
      <c r="F924" s="81"/>
      <c r="G924" s="77"/>
      <c r="H924" s="174" t="str">
        <f>IF($B924="","",IF(N($I924)&gt;=100,"Completed",IF(COUNTIF('Work report'!$V$2:$V$1500,$B924)=0,"Not started",IF(OR(LEFT(UPPER(TRIM($K924)),8)="BLOCKED:",LEFT(UPPER(TRIM($K924)),8)="WAITING:"),"Blocked",IF(N($I924)&gt;0,"In progress","Not started")))))</f>
        <v/>
      </c>
      <c r="I924" s="175" t="str">
        <f t="array" ref="I924">IF($B924="","",IFERROR(LOOKUP(2,1/('Work report'!$V$2:$V$1500=$B924),'Work report'!$J$2:$J$1500)*100,0))</f>
        <v/>
      </c>
      <c r="J924" s="176" t="str">
        <f t="array" ref="J924">IF($B924="","",IFERROR(LOOKUP(2,1/('Work report'!$V$2:$V$1500=$B924),'Work report'!$A$2:$A$1500),""))</f>
        <v/>
      </c>
      <c r="K924" s="177" t="str">
        <f t="array" ref="K924">IF($B924="","",IFERROR(LOOKUP(2,1/('Work report'!$V$2:$V$1500=$B924),'Work report'!$P$2:$P$1500),""))</f>
        <v/>
      </c>
      <c r="L924" s="178" t="str">
        <f>IF($B924="","",SUMIFS('Work report'!$G$2:$G$1500,'Work report'!$V$2:$V$1500,$B924))</f>
        <v/>
      </c>
      <c r="M924" s="176" t="str">
        <f t="shared" si="43"/>
        <v/>
      </c>
      <c r="N924" s="174" t="str">
        <f t="shared" ca="1" si="44"/>
        <v/>
      </c>
      <c r="O924" s="78">
        <v>923</v>
      </c>
      <c r="P924" s="78" t="str">
        <f>IF(AND($B924&lt;&gt;"",$H924&lt;&gt;"Completed",$H924&lt;&gt;"Cancelled"),COUNTIFS($B$2:$B924,"&lt;&gt;",$H$2:$H924,"&lt;&gt;Completed",$H$2:$H924,"&lt;&gt;Cancelled"),"")</f>
        <v/>
      </c>
      <c r="Q924" s="78" t="str">
        <f>IFERROR(INDEX($B$2:$B$1500,MATCH(ROWS($Q$2:Q924),$P$2:$P$1500,0)),"")</f>
        <v/>
      </c>
    </row>
    <row r="925" spans="1:17" ht="15" customHeight="1" x14ac:dyDescent="0.25">
      <c r="A925" s="77"/>
      <c r="B925" s="174" t="str">
        <f t="shared" si="42"/>
        <v/>
      </c>
      <c r="C925" s="79"/>
      <c r="D925" s="80"/>
      <c r="E925" s="79"/>
      <c r="F925" s="81"/>
      <c r="G925" s="77"/>
      <c r="H925" s="174" t="str">
        <f>IF($B925="","",IF(N($I925)&gt;=100,"Completed",IF(COUNTIF('Work report'!$V$2:$V$1500,$B925)=0,"Not started",IF(OR(LEFT(UPPER(TRIM($K925)),8)="BLOCKED:",LEFT(UPPER(TRIM($K925)),8)="WAITING:"),"Blocked",IF(N($I925)&gt;0,"In progress","Not started")))))</f>
        <v/>
      </c>
      <c r="I925" s="175" t="str">
        <f t="array" ref="I925">IF($B925="","",IFERROR(LOOKUP(2,1/('Work report'!$V$2:$V$1500=$B925),'Work report'!$J$2:$J$1500)*100,0))</f>
        <v/>
      </c>
      <c r="J925" s="176" t="str">
        <f t="array" ref="J925">IF($B925="","",IFERROR(LOOKUP(2,1/('Work report'!$V$2:$V$1500=$B925),'Work report'!$A$2:$A$1500),""))</f>
        <v/>
      </c>
      <c r="K925" s="177" t="str">
        <f t="array" ref="K925">IF($B925="","",IFERROR(LOOKUP(2,1/('Work report'!$V$2:$V$1500=$B925),'Work report'!$P$2:$P$1500),""))</f>
        <v/>
      </c>
      <c r="L925" s="178" t="str">
        <f>IF($B925="","",SUMIFS('Work report'!$G$2:$G$1500,'Work report'!$V$2:$V$1500,$B925))</f>
        <v/>
      </c>
      <c r="M925" s="176" t="str">
        <f t="shared" si="43"/>
        <v/>
      </c>
      <c r="N925" s="174" t="str">
        <f t="shared" ca="1" si="44"/>
        <v/>
      </c>
      <c r="O925" s="78">
        <v>924</v>
      </c>
      <c r="P925" s="78" t="str">
        <f>IF(AND($B925&lt;&gt;"",$H925&lt;&gt;"Completed",$H925&lt;&gt;"Cancelled"),COUNTIFS($B$2:$B925,"&lt;&gt;",$H$2:$H925,"&lt;&gt;Completed",$H$2:$H925,"&lt;&gt;Cancelled"),"")</f>
        <v/>
      </c>
      <c r="Q925" s="78" t="str">
        <f>IFERROR(INDEX($B$2:$B$1500,MATCH(ROWS($Q$2:Q925),$P$2:$P$1500,0)),"")</f>
        <v/>
      </c>
    </row>
    <row r="926" spans="1:17" ht="15" customHeight="1" x14ac:dyDescent="0.25">
      <c r="A926" s="77"/>
      <c r="B926" s="174" t="str">
        <f t="shared" si="42"/>
        <v/>
      </c>
      <c r="C926" s="79"/>
      <c r="D926" s="80"/>
      <c r="E926" s="79"/>
      <c r="F926" s="81"/>
      <c r="G926" s="77"/>
      <c r="H926" s="174" t="str">
        <f>IF($B926="","",IF(N($I926)&gt;=100,"Completed",IF(COUNTIF('Work report'!$V$2:$V$1500,$B926)=0,"Not started",IF(OR(LEFT(UPPER(TRIM($K926)),8)="BLOCKED:",LEFT(UPPER(TRIM($K926)),8)="WAITING:"),"Blocked",IF(N($I926)&gt;0,"In progress","Not started")))))</f>
        <v/>
      </c>
      <c r="I926" s="175" t="str">
        <f t="array" ref="I926">IF($B926="","",IFERROR(LOOKUP(2,1/('Work report'!$V$2:$V$1500=$B926),'Work report'!$J$2:$J$1500)*100,0))</f>
        <v/>
      </c>
      <c r="J926" s="176" t="str">
        <f t="array" ref="J926">IF($B926="","",IFERROR(LOOKUP(2,1/('Work report'!$V$2:$V$1500=$B926),'Work report'!$A$2:$A$1500),""))</f>
        <v/>
      </c>
      <c r="K926" s="177" t="str">
        <f t="array" ref="K926">IF($B926="","",IFERROR(LOOKUP(2,1/('Work report'!$V$2:$V$1500=$B926),'Work report'!$P$2:$P$1500),""))</f>
        <v/>
      </c>
      <c r="L926" s="178" t="str">
        <f>IF($B926="","",SUMIFS('Work report'!$G$2:$G$1500,'Work report'!$V$2:$V$1500,$B926))</f>
        <v/>
      </c>
      <c r="M926" s="176" t="str">
        <f t="shared" si="43"/>
        <v/>
      </c>
      <c r="N926" s="174" t="str">
        <f t="shared" ca="1" si="44"/>
        <v/>
      </c>
      <c r="O926" s="78">
        <v>925</v>
      </c>
      <c r="P926" s="78" t="str">
        <f>IF(AND($B926&lt;&gt;"",$H926&lt;&gt;"Completed",$H926&lt;&gt;"Cancelled"),COUNTIFS($B$2:$B926,"&lt;&gt;",$H$2:$H926,"&lt;&gt;Completed",$H$2:$H926,"&lt;&gt;Cancelled"),"")</f>
        <v/>
      </c>
      <c r="Q926" s="78" t="str">
        <f>IFERROR(INDEX($B$2:$B$1500,MATCH(ROWS($Q$2:Q926),$P$2:$P$1500,0)),"")</f>
        <v/>
      </c>
    </row>
    <row r="927" spans="1:17" ht="15" customHeight="1" x14ac:dyDescent="0.25">
      <c r="A927" s="77"/>
      <c r="B927" s="174" t="str">
        <f t="shared" si="42"/>
        <v/>
      </c>
      <c r="C927" s="79"/>
      <c r="D927" s="80"/>
      <c r="E927" s="79"/>
      <c r="F927" s="81"/>
      <c r="G927" s="77"/>
      <c r="H927" s="174" t="str">
        <f>IF($B927="","",IF(N($I927)&gt;=100,"Completed",IF(COUNTIF('Work report'!$V$2:$V$1500,$B927)=0,"Not started",IF(OR(LEFT(UPPER(TRIM($K927)),8)="BLOCKED:",LEFT(UPPER(TRIM($K927)),8)="WAITING:"),"Blocked",IF(N($I927)&gt;0,"In progress","Not started")))))</f>
        <v/>
      </c>
      <c r="I927" s="175" t="str">
        <f t="array" ref="I927">IF($B927="","",IFERROR(LOOKUP(2,1/('Work report'!$V$2:$V$1500=$B927),'Work report'!$J$2:$J$1500)*100,0))</f>
        <v/>
      </c>
      <c r="J927" s="176" t="str">
        <f t="array" ref="J927">IF($B927="","",IFERROR(LOOKUP(2,1/('Work report'!$V$2:$V$1500=$B927),'Work report'!$A$2:$A$1500),""))</f>
        <v/>
      </c>
      <c r="K927" s="177" t="str">
        <f t="array" ref="K927">IF($B927="","",IFERROR(LOOKUP(2,1/('Work report'!$V$2:$V$1500=$B927),'Work report'!$P$2:$P$1500),""))</f>
        <v/>
      </c>
      <c r="L927" s="178" t="str">
        <f>IF($B927="","",SUMIFS('Work report'!$G$2:$G$1500,'Work report'!$V$2:$V$1500,$B927))</f>
        <v/>
      </c>
      <c r="M927" s="176" t="str">
        <f t="shared" si="43"/>
        <v/>
      </c>
      <c r="N927" s="174" t="str">
        <f t="shared" ca="1" si="44"/>
        <v/>
      </c>
      <c r="O927" s="78">
        <v>926</v>
      </c>
      <c r="P927" s="78" t="str">
        <f>IF(AND($B927&lt;&gt;"",$H927&lt;&gt;"Completed",$H927&lt;&gt;"Cancelled"),COUNTIFS($B$2:$B927,"&lt;&gt;",$H$2:$H927,"&lt;&gt;Completed",$H$2:$H927,"&lt;&gt;Cancelled"),"")</f>
        <v/>
      </c>
      <c r="Q927" s="78" t="str">
        <f>IFERROR(INDEX($B$2:$B$1500,MATCH(ROWS($Q$2:Q927),$P$2:$P$1500,0)),"")</f>
        <v/>
      </c>
    </row>
    <row r="928" spans="1:17" ht="15" customHeight="1" x14ac:dyDescent="0.25">
      <c r="A928" s="77"/>
      <c r="B928" s="174" t="str">
        <f t="shared" si="42"/>
        <v/>
      </c>
      <c r="C928" s="79"/>
      <c r="D928" s="80"/>
      <c r="E928" s="79"/>
      <c r="F928" s="81"/>
      <c r="G928" s="77"/>
      <c r="H928" s="174" t="str">
        <f>IF($B928="","",IF(N($I928)&gt;=100,"Completed",IF(COUNTIF('Work report'!$V$2:$V$1500,$B928)=0,"Not started",IF(OR(LEFT(UPPER(TRIM($K928)),8)="BLOCKED:",LEFT(UPPER(TRIM($K928)),8)="WAITING:"),"Blocked",IF(N($I928)&gt;0,"In progress","Not started")))))</f>
        <v/>
      </c>
      <c r="I928" s="175" t="str">
        <f t="array" ref="I928">IF($B928="","",IFERROR(LOOKUP(2,1/('Work report'!$V$2:$V$1500=$B928),'Work report'!$J$2:$J$1500)*100,0))</f>
        <v/>
      </c>
      <c r="J928" s="176" t="str">
        <f t="array" ref="J928">IF($B928="","",IFERROR(LOOKUP(2,1/('Work report'!$V$2:$V$1500=$B928),'Work report'!$A$2:$A$1500),""))</f>
        <v/>
      </c>
      <c r="K928" s="177" t="str">
        <f t="array" ref="K928">IF($B928="","",IFERROR(LOOKUP(2,1/('Work report'!$V$2:$V$1500=$B928),'Work report'!$P$2:$P$1500),""))</f>
        <v/>
      </c>
      <c r="L928" s="178" t="str">
        <f>IF($B928="","",SUMIFS('Work report'!$G$2:$G$1500,'Work report'!$V$2:$V$1500,$B928))</f>
        <v/>
      </c>
      <c r="M928" s="176" t="str">
        <f t="shared" si="43"/>
        <v/>
      </c>
      <c r="N928" s="174" t="str">
        <f t="shared" ca="1" si="44"/>
        <v/>
      </c>
      <c r="O928" s="78">
        <v>927</v>
      </c>
      <c r="P928" s="78" t="str">
        <f>IF(AND($B928&lt;&gt;"",$H928&lt;&gt;"Completed",$H928&lt;&gt;"Cancelled"),COUNTIFS($B$2:$B928,"&lt;&gt;",$H$2:$H928,"&lt;&gt;Completed",$H$2:$H928,"&lt;&gt;Cancelled"),"")</f>
        <v/>
      </c>
      <c r="Q928" s="78" t="str">
        <f>IFERROR(INDEX($B$2:$B$1500,MATCH(ROWS($Q$2:Q928),$P$2:$P$1500,0)),"")</f>
        <v/>
      </c>
    </row>
    <row r="929" spans="1:17" ht="15" customHeight="1" x14ac:dyDescent="0.25">
      <c r="A929" s="77"/>
      <c r="B929" s="174" t="str">
        <f t="shared" si="42"/>
        <v/>
      </c>
      <c r="C929" s="79"/>
      <c r="D929" s="80"/>
      <c r="E929" s="79"/>
      <c r="F929" s="81"/>
      <c r="G929" s="77"/>
      <c r="H929" s="174" t="str">
        <f>IF($B929="","",IF(N($I929)&gt;=100,"Completed",IF(COUNTIF('Work report'!$V$2:$V$1500,$B929)=0,"Not started",IF(OR(LEFT(UPPER(TRIM($K929)),8)="BLOCKED:",LEFT(UPPER(TRIM($K929)),8)="WAITING:"),"Blocked",IF(N($I929)&gt;0,"In progress","Not started")))))</f>
        <v/>
      </c>
      <c r="I929" s="175" t="str">
        <f t="array" ref="I929">IF($B929="","",IFERROR(LOOKUP(2,1/('Work report'!$V$2:$V$1500=$B929),'Work report'!$J$2:$J$1500)*100,0))</f>
        <v/>
      </c>
      <c r="J929" s="176" t="str">
        <f t="array" ref="J929">IF($B929="","",IFERROR(LOOKUP(2,1/('Work report'!$V$2:$V$1500=$B929),'Work report'!$A$2:$A$1500),""))</f>
        <v/>
      </c>
      <c r="K929" s="177" t="str">
        <f t="array" ref="K929">IF($B929="","",IFERROR(LOOKUP(2,1/('Work report'!$V$2:$V$1500=$B929),'Work report'!$P$2:$P$1500),""))</f>
        <v/>
      </c>
      <c r="L929" s="178" t="str">
        <f>IF($B929="","",SUMIFS('Work report'!$G$2:$G$1500,'Work report'!$V$2:$V$1500,$B929))</f>
        <v/>
      </c>
      <c r="M929" s="176" t="str">
        <f t="shared" si="43"/>
        <v/>
      </c>
      <c r="N929" s="174" t="str">
        <f t="shared" ca="1" si="44"/>
        <v/>
      </c>
      <c r="O929" s="78">
        <v>928</v>
      </c>
      <c r="P929" s="78" t="str">
        <f>IF(AND($B929&lt;&gt;"",$H929&lt;&gt;"Completed",$H929&lt;&gt;"Cancelled"),COUNTIFS($B$2:$B929,"&lt;&gt;",$H$2:$H929,"&lt;&gt;Completed",$H$2:$H929,"&lt;&gt;Cancelled"),"")</f>
        <v/>
      </c>
      <c r="Q929" s="78" t="str">
        <f>IFERROR(INDEX($B$2:$B$1500,MATCH(ROWS($Q$2:Q929),$P$2:$P$1500,0)),"")</f>
        <v/>
      </c>
    </row>
    <row r="930" spans="1:17" ht="15" customHeight="1" x14ac:dyDescent="0.25">
      <c r="A930" s="77"/>
      <c r="B930" s="174" t="str">
        <f t="shared" si="42"/>
        <v/>
      </c>
      <c r="C930" s="79"/>
      <c r="D930" s="80"/>
      <c r="E930" s="79"/>
      <c r="F930" s="81"/>
      <c r="G930" s="77"/>
      <c r="H930" s="174" t="str">
        <f>IF($B930="","",IF(N($I930)&gt;=100,"Completed",IF(COUNTIF('Work report'!$V$2:$V$1500,$B930)=0,"Not started",IF(OR(LEFT(UPPER(TRIM($K930)),8)="BLOCKED:",LEFT(UPPER(TRIM($K930)),8)="WAITING:"),"Blocked",IF(N($I930)&gt;0,"In progress","Not started")))))</f>
        <v/>
      </c>
      <c r="I930" s="175" t="str">
        <f t="array" ref="I930">IF($B930="","",IFERROR(LOOKUP(2,1/('Work report'!$V$2:$V$1500=$B930),'Work report'!$J$2:$J$1500)*100,0))</f>
        <v/>
      </c>
      <c r="J930" s="176" t="str">
        <f t="array" ref="J930">IF($B930="","",IFERROR(LOOKUP(2,1/('Work report'!$V$2:$V$1500=$B930),'Work report'!$A$2:$A$1500),""))</f>
        <v/>
      </c>
      <c r="K930" s="177" t="str">
        <f t="array" ref="K930">IF($B930="","",IFERROR(LOOKUP(2,1/('Work report'!$V$2:$V$1500=$B930),'Work report'!$P$2:$P$1500),""))</f>
        <v/>
      </c>
      <c r="L930" s="178" t="str">
        <f>IF($B930="","",SUMIFS('Work report'!$G$2:$G$1500,'Work report'!$V$2:$V$1500,$B930))</f>
        <v/>
      </c>
      <c r="M930" s="176" t="str">
        <f t="shared" si="43"/>
        <v/>
      </c>
      <c r="N930" s="174" t="str">
        <f t="shared" ca="1" si="44"/>
        <v/>
      </c>
      <c r="O930" s="78">
        <v>929</v>
      </c>
      <c r="P930" s="78" t="str">
        <f>IF(AND($B930&lt;&gt;"",$H930&lt;&gt;"Completed",$H930&lt;&gt;"Cancelled"),COUNTIFS($B$2:$B930,"&lt;&gt;",$H$2:$H930,"&lt;&gt;Completed",$H$2:$H930,"&lt;&gt;Cancelled"),"")</f>
        <v/>
      </c>
      <c r="Q930" s="78" t="str">
        <f>IFERROR(INDEX($B$2:$B$1500,MATCH(ROWS($Q$2:Q930),$P$2:$P$1500,0)),"")</f>
        <v/>
      </c>
    </row>
    <row r="931" spans="1:17" ht="15" customHeight="1" x14ac:dyDescent="0.25">
      <c r="A931" s="77"/>
      <c r="B931" s="174" t="str">
        <f t="shared" si="42"/>
        <v/>
      </c>
      <c r="C931" s="79"/>
      <c r="D931" s="80"/>
      <c r="E931" s="79"/>
      <c r="F931" s="81"/>
      <c r="G931" s="77"/>
      <c r="H931" s="174" t="str">
        <f>IF($B931="","",IF(N($I931)&gt;=100,"Completed",IF(COUNTIF('Work report'!$V$2:$V$1500,$B931)=0,"Not started",IF(OR(LEFT(UPPER(TRIM($K931)),8)="BLOCKED:",LEFT(UPPER(TRIM($K931)),8)="WAITING:"),"Blocked",IF(N($I931)&gt;0,"In progress","Not started")))))</f>
        <v/>
      </c>
      <c r="I931" s="175" t="str">
        <f t="array" ref="I931">IF($B931="","",IFERROR(LOOKUP(2,1/('Work report'!$V$2:$V$1500=$B931),'Work report'!$J$2:$J$1500)*100,0))</f>
        <v/>
      </c>
      <c r="J931" s="176" t="str">
        <f t="array" ref="J931">IF($B931="","",IFERROR(LOOKUP(2,1/('Work report'!$V$2:$V$1500=$B931),'Work report'!$A$2:$A$1500),""))</f>
        <v/>
      </c>
      <c r="K931" s="177" t="str">
        <f t="array" ref="K931">IF($B931="","",IFERROR(LOOKUP(2,1/('Work report'!$V$2:$V$1500=$B931),'Work report'!$P$2:$P$1500),""))</f>
        <v/>
      </c>
      <c r="L931" s="178" t="str">
        <f>IF($B931="","",SUMIFS('Work report'!$G$2:$G$1500,'Work report'!$V$2:$V$1500,$B931))</f>
        <v/>
      </c>
      <c r="M931" s="176" t="str">
        <f t="shared" si="43"/>
        <v/>
      </c>
      <c r="N931" s="174" t="str">
        <f t="shared" ca="1" si="44"/>
        <v/>
      </c>
      <c r="O931" s="78">
        <v>930</v>
      </c>
      <c r="P931" s="78" t="str">
        <f>IF(AND($B931&lt;&gt;"",$H931&lt;&gt;"Completed",$H931&lt;&gt;"Cancelled"),COUNTIFS($B$2:$B931,"&lt;&gt;",$H$2:$H931,"&lt;&gt;Completed",$H$2:$H931,"&lt;&gt;Cancelled"),"")</f>
        <v/>
      </c>
      <c r="Q931" s="78" t="str">
        <f>IFERROR(INDEX($B$2:$B$1500,MATCH(ROWS($Q$2:Q931),$P$2:$P$1500,0)),"")</f>
        <v/>
      </c>
    </row>
    <row r="932" spans="1:17" ht="15" customHeight="1" x14ac:dyDescent="0.25">
      <c r="A932" s="77"/>
      <c r="B932" s="174" t="str">
        <f t="shared" si="42"/>
        <v/>
      </c>
      <c r="C932" s="79"/>
      <c r="D932" s="80"/>
      <c r="E932" s="79"/>
      <c r="F932" s="81"/>
      <c r="G932" s="77"/>
      <c r="H932" s="174" t="str">
        <f>IF($B932="","",IF(N($I932)&gt;=100,"Completed",IF(COUNTIF('Work report'!$V$2:$V$1500,$B932)=0,"Not started",IF(OR(LEFT(UPPER(TRIM($K932)),8)="BLOCKED:",LEFT(UPPER(TRIM($K932)),8)="WAITING:"),"Blocked",IF(N($I932)&gt;0,"In progress","Not started")))))</f>
        <v/>
      </c>
      <c r="I932" s="175" t="str">
        <f t="array" ref="I932">IF($B932="","",IFERROR(LOOKUP(2,1/('Work report'!$V$2:$V$1500=$B932),'Work report'!$J$2:$J$1500)*100,0))</f>
        <v/>
      </c>
      <c r="J932" s="176" t="str">
        <f t="array" ref="J932">IF($B932="","",IFERROR(LOOKUP(2,1/('Work report'!$V$2:$V$1500=$B932),'Work report'!$A$2:$A$1500),""))</f>
        <v/>
      </c>
      <c r="K932" s="177" t="str">
        <f t="array" ref="K932">IF($B932="","",IFERROR(LOOKUP(2,1/('Work report'!$V$2:$V$1500=$B932),'Work report'!$P$2:$P$1500),""))</f>
        <v/>
      </c>
      <c r="L932" s="178" t="str">
        <f>IF($B932="","",SUMIFS('Work report'!$G$2:$G$1500,'Work report'!$V$2:$V$1500,$B932))</f>
        <v/>
      </c>
      <c r="M932" s="176" t="str">
        <f t="shared" si="43"/>
        <v/>
      </c>
      <c r="N932" s="174" t="str">
        <f t="shared" ca="1" si="44"/>
        <v/>
      </c>
      <c r="O932" s="78">
        <v>931</v>
      </c>
      <c r="P932" s="78" t="str">
        <f>IF(AND($B932&lt;&gt;"",$H932&lt;&gt;"Completed",$H932&lt;&gt;"Cancelled"),COUNTIFS($B$2:$B932,"&lt;&gt;",$H$2:$H932,"&lt;&gt;Completed",$H$2:$H932,"&lt;&gt;Cancelled"),"")</f>
        <v/>
      </c>
      <c r="Q932" s="78" t="str">
        <f>IFERROR(INDEX($B$2:$B$1500,MATCH(ROWS($Q$2:Q932),$P$2:$P$1500,0)),"")</f>
        <v/>
      </c>
    </row>
    <row r="933" spans="1:17" ht="15" customHeight="1" x14ac:dyDescent="0.25">
      <c r="A933" s="77"/>
      <c r="B933" s="174" t="str">
        <f t="shared" si="42"/>
        <v/>
      </c>
      <c r="C933" s="79"/>
      <c r="D933" s="80"/>
      <c r="E933" s="79"/>
      <c r="F933" s="81"/>
      <c r="G933" s="77"/>
      <c r="H933" s="174" t="str">
        <f>IF($B933="","",IF(N($I933)&gt;=100,"Completed",IF(COUNTIF('Work report'!$V$2:$V$1500,$B933)=0,"Not started",IF(OR(LEFT(UPPER(TRIM($K933)),8)="BLOCKED:",LEFT(UPPER(TRIM($K933)),8)="WAITING:"),"Blocked",IF(N($I933)&gt;0,"In progress","Not started")))))</f>
        <v/>
      </c>
      <c r="I933" s="175" t="str">
        <f t="array" ref="I933">IF($B933="","",IFERROR(LOOKUP(2,1/('Work report'!$V$2:$V$1500=$B933),'Work report'!$J$2:$J$1500)*100,0))</f>
        <v/>
      </c>
      <c r="J933" s="176" t="str">
        <f t="array" ref="J933">IF($B933="","",IFERROR(LOOKUP(2,1/('Work report'!$V$2:$V$1500=$B933),'Work report'!$A$2:$A$1500),""))</f>
        <v/>
      </c>
      <c r="K933" s="177" t="str">
        <f t="array" ref="K933">IF($B933="","",IFERROR(LOOKUP(2,1/('Work report'!$V$2:$V$1500=$B933),'Work report'!$P$2:$P$1500),""))</f>
        <v/>
      </c>
      <c r="L933" s="178" t="str">
        <f>IF($B933="","",SUMIFS('Work report'!$G$2:$G$1500,'Work report'!$V$2:$V$1500,$B933))</f>
        <v/>
      </c>
      <c r="M933" s="176" t="str">
        <f t="shared" si="43"/>
        <v/>
      </c>
      <c r="N933" s="174" t="str">
        <f t="shared" ca="1" si="44"/>
        <v/>
      </c>
      <c r="O933" s="78">
        <v>932</v>
      </c>
      <c r="P933" s="78" t="str">
        <f>IF(AND($B933&lt;&gt;"",$H933&lt;&gt;"Completed",$H933&lt;&gt;"Cancelled"),COUNTIFS($B$2:$B933,"&lt;&gt;",$H$2:$H933,"&lt;&gt;Completed",$H$2:$H933,"&lt;&gt;Cancelled"),"")</f>
        <v/>
      </c>
      <c r="Q933" s="78" t="str">
        <f>IFERROR(INDEX($B$2:$B$1500,MATCH(ROWS($Q$2:Q933),$P$2:$P$1500,0)),"")</f>
        <v/>
      </c>
    </row>
    <row r="934" spans="1:17" ht="15" customHeight="1" x14ac:dyDescent="0.25">
      <c r="A934" s="77"/>
      <c r="B934" s="174" t="str">
        <f t="shared" si="42"/>
        <v/>
      </c>
      <c r="C934" s="79"/>
      <c r="D934" s="80"/>
      <c r="E934" s="79"/>
      <c r="F934" s="81"/>
      <c r="G934" s="77"/>
      <c r="H934" s="174" t="str">
        <f>IF($B934="","",IF(N($I934)&gt;=100,"Completed",IF(COUNTIF('Work report'!$V$2:$V$1500,$B934)=0,"Not started",IF(OR(LEFT(UPPER(TRIM($K934)),8)="BLOCKED:",LEFT(UPPER(TRIM($K934)),8)="WAITING:"),"Blocked",IF(N($I934)&gt;0,"In progress","Not started")))))</f>
        <v/>
      </c>
      <c r="I934" s="175" t="str">
        <f t="array" ref="I934">IF($B934="","",IFERROR(LOOKUP(2,1/('Work report'!$V$2:$V$1500=$B934),'Work report'!$J$2:$J$1500)*100,0))</f>
        <v/>
      </c>
      <c r="J934" s="176" t="str">
        <f t="array" ref="J934">IF($B934="","",IFERROR(LOOKUP(2,1/('Work report'!$V$2:$V$1500=$B934),'Work report'!$A$2:$A$1500),""))</f>
        <v/>
      </c>
      <c r="K934" s="177" t="str">
        <f t="array" ref="K934">IF($B934="","",IFERROR(LOOKUP(2,1/('Work report'!$V$2:$V$1500=$B934),'Work report'!$P$2:$P$1500),""))</f>
        <v/>
      </c>
      <c r="L934" s="178" t="str">
        <f>IF($B934="","",SUMIFS('Work report'!$G$2:$G$1500,'Work report'!$V$2:$V$1500,$B934))</f>
        <v/>
      </c>
      <c r="M934" s="176" t="str">
        <f t="shared" si="43"/>
        <v/>
      </c>
      <c r="N934" s="174" t="str">
        <f t="shared" ca="1" si="44"/>
        <v/>
      </c>
      <c r="O934" s="78">
        <v>933</v>
      </c>
      <c r="P934" s="78" t="str">
        <f>IF(AND($B934&lt;&gt;"",$H934&lt;&gt;"Completed",$H934&lt;&gt;"Cancelled"),COUNTIFS($B$2:$B934,"&lt;&gt;",$H$2:$H934,"&lt;&gt;Completed",$H$2:$H934,"&lt;&gt;Cancelled"),"")</f>
        <v/>
      </c>
      <c r="Q934" s="78" t="str">
        <f>IFERROR(INDEX($B$2:$B$1500,MATCH(ROWS($Q$2:Q934),$P$2:$P$1500,0)),"")</f>
        <v/>
      </c>
    </row>
    <row r="935" spans="1:17" ht="15" customHeight="1" x14ac:dyDescent="0.25">
      <c r="A935" s="77"/>
      <c r="B935" s="174" t="str">
        <f t="shared" si="42"/>
        <v/>
      </c>
      <c r="C935" s="79"/>
      <c r="D935" s="80"/>
      <c r="E935" s="79"/>
      <c r="F935" s="81"/>
      <c r="G935" s="77"/>
      <c r="H935" s="174" t="str">
        <f>IF($B935="","",IF(N($I935)&gt;=100,"Completed",IF(COUNTIF('Work report'!$V$2:$V$1500,$B935)=0,"Not started",IF(OR(LEFT(UPPER(TRIM($K935)),8)="BLOCKED:",LEFT(UPPER(TRIM($K935)),8)="WAITING:"),"Blocked",IF(N($I935)&gt;0,"In progress","Not started")))))</f>
        <v/>
      </c>
      <c r="I935" s="175" t="str">
        <f t="array" ref="I935">IF($B935="","",IFERROR(LOOKUP(2,1/('Work report'!$V$2:$V$1500=$B935),'Work report'!$J$2:$J$1500)*100,0))</f>
        <v/>
      </c>
      <c r="J935" s="176" t="str">
        <f t="array" ref="J935">IF($B935="","",IFERROR(LOOKUP(2,1/('Work report'!$V$2:$V$1500=$B935),'Work report'!$A$2:$A$1500),""))</f>
        <v/>
      </c>
      <c r="K935" s="177" t="str">
        <f t="array" ref="K935">IF($B935="","",IFERROR(LOOKUP(2,1/('Work report'!$V$2:$V$1500=$B935),'Work report'!$P$2:$P$1500),""))</f>
        <v/>
      </c>
      <c r="L935" s="178" t="str">
        <f>IF($B935="","",SUMIFS('Work report'!$G$2:$G$1500,'Work report'!$V$2:$V$1500,$B935))</f>
        <v/>
      </c>
      <c r="M935" s="176" t="str">
        <f t="shared" si="43"/>
        <v/>
      </c>
      <c r="N935" s="174" t="str">
        <f t="shared" ca="1" si="44"/>
        <v/>
      </c>
      <c r="O935" s="78">
        <v>934</v>
      </c>
      <c r="P935" s="78" t="str">
        <f>IF(AND($B935&lt;&gt;"",$H935&lt;&gt;"Completed",$H935&lt;&gt;"Cancelled"),COUNTIFS($B$2:$B935,"&lt;&gt;",$H$2:$H935,"&lt;&gt;Completed",$H$2:$H935,"&lt;&gt;Cancelled"),"")</f>
        <v/>
      </c>
      <c r="Q935" s="78" t="str">
        <f>IFERROR(INDEX($B$2:$B$1500,MATCH(ROWS($Q$2:Q935),$P$2:$P$1500,0)),"")</f>
        <v/>
      </c>
    </row>
    <row r="936" spans="1:17" ht="15" customHeight="1" x14ac:dyDescent="0.25">
      <c r="A936" s="77"/>
      <c r="B936" s="174" t="str">
        <f t="shared" si="42"/>
        <v/>
      </c>
      <c r="C936" s="79"/>
      <c r="D936" s="80"/>
      <c r="E936" s="79"/>
      <c r="F936" s="81"/>
      <c r="G936" s="77"/>
      <c r="H936" s="174" t="str">
        <f>IF($B936="","",IF(N($I936)&gt;=100,"Completed",IF(COUNTIF('Work report'!$V$2:$V$1500,$B936)=0,"Not started",IF(OR(LEFT(UPPER(TRIM($K936)),8)="BLOCKED:",LEFT(UPPER(TRIM($K936)),8)="WAITING:"),"Blocked",IF(N($I936)&gt;0,"In progress","Not started")))))</f>
        <v/>
      </c>
      <c r="I936" s="175" t="str">
        <f t="array" ref="I936">IF($B936="","",IFERROR(LOOKUP(2,1/('Work report'!$V$2:$V$1500=$B936),'Work report'!$J$2:$J$1500)*100,0))</f>
        <v/>
      </c>
      <c r="J936" s="176" t="str">
        <f t="array" ref="J936">IF($B936="","",IFERROR(LOOKUP(2,1/('Work report'!$V$2:$V$1500=$B936),'Work report'!$A$2:$A$1500),""))</f>
        <v/>
      </c>
      <c r="K936" s="177" t="str">
        <f t="array" ref="K936">IF($B936="","",IFERROR(LOOKUP(2,1/('Work report'!$V$2:$V$1500=$B936),'Work report'!$P$2:$P$1500),""))</f>
        <v/>
      </c>
      <c r="L936" s="178" t="str">
        <f>IF($B936="","",SUMIFS('Work report'!$G$2:$G$1500,'Work report'!$V$2:$V$1500,$B936))</f>
        <v/>
      </c>
      <c r="M936" s="176" t="str">
        <f t="shared" si="43"/>
        <v/>
      </c>
      <c r="N936" s="174" t="str">
        <f t="shared" ca="1" si="44"/>
        <v/>
      </c>
      <c r="O936" s="78">
        <v>935</v>
      </c>
      <c r="P936" s="78" t="str">
        <f>IF(AND($B936&lt;&gt;"",$H936&lt;&gt;"Completed",$H936&lt;&gt;"Cancelled"),COUNTIFS($B$2:$B936,"&lt;&gt;",$H$2:$H936,"&lt;&gt;Completed",$H$2:$H936,"&lt;&gt;Cancelled"),"")</f>
        <v/>
      </c>
      <c r="Q936" s="78" t="str">
        <f>IFERROR(INDEX($B$2:$B$1500,MATCH(ROWS($Q$2:Q936),$P$2:$P$1500,0)),"")</f>
        <v/>
      </c>
    </row>
    <row r="937" spans="1:17" ht="15" customHeight="1" x14ac:dyDescent="0.25">
      <c r="A937" s="77"/>
      <c r="B937" s="174" t="str">
        <f t="shared" si="42"/>
        <v/>
      </c>
      <c r="C937" s="79"/>
      <c r="D937" s="80"/>
      <c r="E937" s="79"/>
      <c r="F937" s="81"/>
      <c r="G937" s="77"/>
      <c r="H937" s="174" t="str">
        <f>IF($B937="","",IF(N($I937)&gt;=100,"Completed",IF(COUNTIF('Work report'!$V$2:$V$1500,$B937)=0,"Not started",IF(OR(LEFT(UPPER(TRIM($K937)),8)="BLOCKED:",LEFT(UPPER(TRIM($K937)),8)="WAITING:"),"Blocked",IF(N($I937)&gt;0,"In progress","Not started")))))</f>
        <v/>
      </c>
      <c r="I937" s="175" t="str">
        <f t="array" ref="I937">IF($B937="","",IFERROR(LOOKUP(2,1/('Work report'!$V$2:$V$1500=$B937),'Work report'!$J$2:$J$1500)*100,0))</f>
        <v/>
      </c>
      <c r="J937" s="176" t="str">
        <f t="array" ref="J937">IF($B937="","",IFERROR(LOOKUP(2,1/('Work report'!$V$2:$V$1500=$B937),'Work report'!$A$2:$A$1500),""))</f>
        <v/>
      </c>
      <c r="K937" s="177" t="str">
        <f t="array" ref="K937">IF($B937="","",IFERROR(LOOKUP(2,1/('Work report'!$V$2:$V$1500=$B937),'Work report'!$P$2:$P$1500),""))</f>
        <v/>
      </c>
      <c r="L937" s="178" t="str">
        <f>IF($B937="","",SUMIFS('Work report'!$G$2:$G$1500,'Work report'!$V$2:$V$1500,$B937))</f>
        <v/>
      </c>
      <c r="M937" s="176" t="str">
        <f t="shared" si="43"/>
        <v/>
      </c>
      <c r="N937" s="174" t="str">
        <f t="shared" ca="1" si="44"/>
        <v/>
      </c>
      <c r="O937" s="78">
        <v>936</v>
      </c>
      <c r="P937" s="78" t="str">
        <f>IF(AND($B937&lt;&gt;"",$H937&lt;&gt;"Completed",$H937&lt;&gt;"Cancelled"),COUNTIFS($B$2:$B937,"&lt;&gt;",$H$2:$H937,"&lt;&gt;Completed",$H$2:$H937,"&lt;&gt;Cancelled"),"")</f>
        <v/>
      </c>
      <c r="Q937" s="78" t="str">
        <f>IFERROR(INDEX($B$2:$B$1500,MATCH(ROWS($Q$2:Q937),$P$2:$P$1500,0)),"")</f>
        <v/>
      </c>
    </row>
    <row r="938" spans="1:17" ht="15" customHeight="1" x14ac:dyDescent="0.25">
      <c r="A938" s="77"/>
      <c r="B938" s="174" t="str">
        <f t="shared" si="42"/>
        <v/>
      </c>
      <c r="C938" s="79"/>
      <c r="D938" s="80"/>
      <c r="E938" s="79"/>
      <c r="F938" s="81"/>
      <c r="G938" s="77"/>
      <c r="H938" s="174" t="str">
        <f>IF($B938="","",IF(N($I938)&gt;=100,"Completed",IF(COUNTIF('Work report'!$V$2:$V$1500,$B938)=0,"Not started",IF(OR(LEFT(UPPER(TRIM($K938)),8)="BLOCKED:",LEFT(UPPER(TRIM($K938)),8)="WAITING:"),"Blocked",IF(N($I938)&gt;0,"In progress","Not started")))))</f>
        <v/>
      </c>
      <c r="I938" s="175" t="str">
        <f t="array" ref="I938">IF($B938="","",IFERROR(LOOKUP(2,1/('Work report'!$V$2:$V$1500=$B938),'Work report'!$J$2:$J$1500)*100,0))</f>
        <v/>
      </c>
      <c r="J938" s="176" t="str">
        <f t="array" ref="J938">IF($B938="","",IFERROR(LOOKUP(2,1/('Work report'!$V$2:$V$1500=$B938),'Work report'!$A$2:$A$1500),""))</f>
        <v/>
      </c>
      <c r="K938" s="177" t="str">
        <f t="array" ref="K938">IF($B938="","",IFERROR(LOOKUP(2,1/('Work report'!$V$2:$V$1500=$B938),'Work report'!$P$2:$P$1500),""))</f>
        <v/>
      </c>
      <c r="L938" s="178" t="str">
        <f>IF($B938="","",SUMIFS('Work report'!$G$2:$G$1500,'Work report'!$V$2:$V$1500,$B938))</f>
        <v/>
      </c>
      <c r="M938" s="176" t="str">
        <f t="shared" si="43"/>
        <v/>
      </c>
      <c r="N938" s="174" t="str">
        <f t="shared" ca="1" si="44"/>
        <v/>
      </c>
      <c r="O938" s="78">
        <v>937</v>
      </c>
      <c r="P938" s="78" t="str">
        <f>IF(AND($B938&lt;&gt;"",$H938&lt;&gt;"Completed",$H938&lt;&gt;"Cancelled"),COUNTIFS($B$2:$B938,"&lt;&gt;",$H$2:$H938,"&lt;&gt;Completed",$H$2:$H938,"&lt;&gt;Cancelled"),"")</f>
        <v/>
      </c>
      <c r="Q938" s="78" t="str">
        <f>IFERROR(INDEX($B$2:$B$1500,MATCH(ROWS($Q$2:Q938),$P$2:$P$1500,0)),"")</f>
        <v/>
      </c>
    </row>
    <row r="939" spans="1:17" ht="15" customHeight="1" x14ac:dyDescent="0.25">
      <c r="A939" s="77"/>
      <c r="B939" s="174" t="str">
        <f t="shared" si="42"/>
        <v/>
      </c>
      <c r="C939" s="79"/>
      <c r="D939" s="80"/>
      <c r="E939" s="79"/>
      <c r="F939" s="81"/>
      <c r="G939" s="77"/>
      <c r="H939" s="174" t="str">
        <f>IF($B939="","",IF(N($I939)&gt;=100,"Completed",IF(COUNTIF('Work report'!$V$2:$V$1500,$B939)=0,"Not started",IF(OR(LEFT(UPPER(TRIM($K939)),8)="BLOCKED:",LEFT(UPPER(TRIM($K939)),8)="WAITING:"),"Blocked",IF(N($I939)&gt;0,"In progress","Not started")))))</f>
        <v/>
      </c>
      <c r="I939" s="175" t="str">
        <f t="array" ref="I939">IF($B939="","",IFERROR(LOOKUP(2,1/('Work report'!$V$2:$V$1500=$B939),'Work report'!$J$2:$J$1500)*100,0))</f>
        <v/>
      </c>
      <c r="J939" s="176" t="str">
        <f t="array" ref="J939">IF($B939="","",IFERROR(LOOKUP(2,1/('Work report'!$V$2:$V$1500=$B939),'Work report'!$A$2:$A$1500),""))</f>
        <v/>
      </c>
      <c r="K939" s="177" t="str">
        <f t="array" ref="K939">IF($B939="","",IFERROR(LOOKUP(2,1/('Work report'!$V$2:$V$1500=$B939),'Work report'!$P$2:$P$1500),""))</f>
        <v/>
      </c>
      <c r="L939" s="178" t="str">
        <f>IF($B939="","",SUMIFS('Work report'!$G$2:$G$1500,'Work report'!$V$2:$V$1500,$B939))</f>
        <v/>
      </c>
      <c r="M939" s="176" t="str">
        <f t="shared" si="43"/>
        <v/>
      </c>
      <c r="N939" s="174" t="str">
        <f t="shared" ca="1" si="44"/>
        <v/>
      </c>
      <c r="O939" s="78">
        <v>938</v>
      </c>
      <c r="P939" s="78" t="str">
        <f>IF(AND($B939&lt;&gt;"",$H939&lt;&gt;"Completed",$H939&lt;&gt;"Cancelled"),COUNTIFS($B$2:$B939,"&lt;&gt;",$H$2:$H939,"&lt;&gt;Completed",$H$2:$H939,"&lt;&gt;Cancelled"),"")</f>
        <v/>
      </c>
      <c r="Q939" s="78" t="str">
        <f>IFERROR(INDEX($B$2:$B$1500,MATCH(ROWS($Q$2:Q939),$P$2:$P$1500,0)),"")</f>
        <v/>
      </c>
    </row>
    <row r="940" spans="1:17" ht="15" customHeight="1" x14ac:dyDescent="0.25">
      <c r="A940" s="77"/>
      <c r="B940" s="174" t="str">
        <f t="shared" si="42"/>
        <v/>
      </c>
      <c r="C940" s="79"/>
      <c r="D940" s="80"/>
      <c r="E940" s="79"/>
      <c r="F940" s="81"/>
      <c r="G940" s="77"/>
      <c r="H940" s="174" t="str">
        <f>IF($B940="","",IF(N($I940)&gt;=100,"Completed",IF(COUNTIF('Work report'!$V$2:$V$1500,$B940)=0,"Not started",IF(OR(LEFT(UPPER(TRIM($K940)),8)="BLOCKED:",LEFT(UPPER(TRIM($K940)),8)="WAITING:"),"Blocked",IF(N($I940)&gt;0,"In progress","Not started")))))</f>
        <v/>
      </c>
      <c r="I940" s="175" t="str">
        <f t="array" ref="I940">IF($B940="","",IFERROR(LOOKUP(2,1/('Work report'!$V$2:$V$1500=$B940),'Work report'!$J$2:$J$1500)*100,0))</f>
        <v/>
      </c>
      <c r="J940" s="176" t="str">
        <f t="array" ref="J940">IF($B940="","",IFERROR(LOOKUP(2,1/('Work report'!$V$2:$V$1500=$B940),'Work report'!$A$2:$A$1500),""))</f>
        <v/>
      </c>
      <c r="K940" s="177" t="str">
        <f t="array" ref="K940">IF($B940="","",IFERROR(LOOKUP(2,1/('Work report'!$V$2:$V$1500=$B940),'Work report'!$P$2:$P$1500),""))</f>
        <v/>
      </c>
      <c r="L940" s="178" t="str">
        <f>IF($B940="","",SUMIFS('Work report'!$G$2:$G$1500,'Work report'!$V$2:$V$1500,$B940))</f>
        <v/>
      </c>
      <c r="M940" s="176" t="str">
        <f t="shared" si="43"/>
        <v/>
      </c>
      <c r="N940" s="174" t="str">
        <f t="shared" ca="1" si="44"/>
        <v/>
      </c>
      <c r="O940" s="78">
        <v>939</v>
      </c>
      <c r="P940" s="78" t="str">
        <f>IF(AND($B940&lt;&gt;"",$H940&lt;&gt;"Completed",$H940&lt;&gt;"Cancelled"),COUNTIFS($B$2:$B940,"&lt;&gt;",$H$2:$H940,"&lt;&gt;Completed",$H$2:$H940,"&lt;&gt;Cancelled"),"")</f>
        <v/>
      </c>
      <c r="Q940" s="78" t="str">
        <f>IFERROR(INDEX($B$2:$B$1500,MATCH(ROWS($Q$2:Q940),$P$2:$P$1500,0)),"")</f>
        <v/>
      </c>
    </row>
    <row r="941" spans="1:17" ht="15" customHeight="1" x14ac:dyDescent="0.25">
      <c r="A941" s="77"/>
      <c r="B941" s="174" t="str">
        <f t="shared" si="42"/>
        <v/>
      </c>
      <c r="C941" s="79"/>
      <c r="D941" s="80"/>
      <c r="E941" s="79"/>
      <c r="F941" s="81"/>
      <c r="G941" s="77"/>
      <c r="H941" s="174" t="str">
        <f>IF($B941="","",IF(N($I941)&gt;=100,"Completed",IF(COUNTIF('Work report'!$V$2:$V$1500,$B941)=0,"Not started",IF(OR(LEFT(UPPER(TRIM($K941)),8)="BLOCKED:",LEFT(UPPER(TRIM($K941)),8)="WAITING:"),"Blocked",IF(N($I941)&gt;0,"In progress","Not started")))))</f>
        <v/>
      </c>
      <c r="I941" s="175" t="str">
        <f t="array" ref="I941">IF($B941="","",IFERROR(LOOKUP(2,1/('Work report'!$V$2:$V$1500=$B941),'Work report'!$J$2:$J$1500)*100,0))</f>
        <v/>
      </c>
      <c r="J941" s="176" t="str">
        <f t="array" ref="J941">IF($B941="","",IFERROR(LOOKUP(2,1/('Work report'!$V$2:$V$1500=$B941),'Work report'!$A$2:$A$1500),""))</f>
        <v/>
      </c>
      <c r="K941" s="177" t="str">
        <f t="array" ref="K941">IF($B941="","",IFERROR(LOOKUP(2,1/('Work report'!$V$2:$V$1500=$B941),'Work report'!$P$2:$P$1500),""))</f>
        <v/>
      </c>
      <c r="L941" s="178" t="str">
        <f>IF($B941="","",SUMIFS('Work report'!$G$2:$G$1500,'Work report'!$V$2:$V$1500,$B941))</f>
        <v/>
      </c>
      <c r="M941" s="176" t="str">
        <f t="shared" si="43"/>
        <v/>
      </c>
      <c r="N941" s="174" t="str">
        <f t="shared" ca="1" si="44"/>
        <v/>
      </c>
      <c r="O941" s="78">
        <v>940</v>
      </c>
      <c r="P941" s="78" t="str">
        <f>IF(AND($B941&lt;&gt;"",$H941&lt;&gt;"Completed",$H941&lt;&gt;"Cancelled"),COUNTIFS($B$2:$B941,"&lt;&gt;",$H$2:$H941,"&lt;&gt;Completed",$H$2:$H941,"&lt;&gt;Cancelled"),"")</f>
        <v/>
      </c>
      <c r="Q941" s="78" t="str">
        <f>IFERROR(INDEX($B$2:$B$1500,MATCH(ROWS($Q$2:Q941),$P$2:$P$1500,0)),"")</f>
        <v/>
      </c>
    </row>
    <row r="942" spans="1:17" ht="15" customHeight="1" x14ac:dyDescent="0.25">
      <c r="A942" s="77"/>
      <c r="B942" s="174" t="str">
        <f t="shared" si="42"/>
        <v/>
      </c>
      <c r="C942" s="79"/>
      <c r="D942" s="80"/>
      <c r="E942" s="79"/>
      <c r="F942" s="81"/>
      <c r="G942" s="77"/>
      <c r="H942" s="174" t="str">
        <f>IF($B942="","",IF(N($I942)&gt;=100,"Completed",IF(COUNTIF('Work report'!$V$2:$V$1500,$B942)=0,"Not started",IF(OR(LEFT(UPPER(TRIM($K942)),8)="BLOCKED:",LEFT(UPPER(TRIM($K942)),8)="WAITING:"),"Blocked",IF(N($I942)&gt;0,"In progress","Not started")))))</f>
        <v/>
      </c>
      <c r="I942" s="175" t="str">
        <f t="array" ref="I942">IF($B942="","",IFERROR(LOOKUP(2,1/('Work report'!$V$2:$V$1500=$B942),'Work report'!$J$2:$J$1500)*100,0))</f>
        <v/>
      </c>
      <c r="J942" s="176" t="str">
        <f t="array" ref="J942">IF($B942="","",IFERROR(LOOKUP(2,1/('Work report'!$V$2:$V$1500=$B942),'Work report'!$A$2:$A$1500),""))</f>
        <v/>
      </c>
      <c r="K942" s="177" t="str">
        <f t="array" ref="K942">IF($B942="","",IFERROR(LOOKUP(2,1/('Work report'!$V$2:$V$1500=$B942),'Work report'!$P$2:$P$1500),""))</f>
        <v/>
      </c>
      <c r="L942" s="178" t="str">
        <f>IF($B942="","",SUMIFS('Work report'!$G$2:$G$1500,'Work report'!$V$2:$V$1500,$B942))</f>
        <v/>
      </c>
      <c r="M942" s="176" t="str">
        <f t="shared" si="43"/>
        <v/>
      </c>
      <c r="N942" s="174" t="str">
        <f t="shared" ca="1" si="44"/>
        <v/>
      </c>
      <c r="O942" s="78">
        <v>941</v>
      </c>
      <c r="P942" s="78" t="str">
        <f>IF(AND($B942&lt;&gt;"",$H942&lt;&gt;"Completed",$H942&lt;&gt;"Cancelled"),COUNTIFS($B$2:$B942,"&lt;&gt;",$H$2:$H942,"&lt;&gt;Completed",$H$2:$H942,"&lt;&gt;Cancelled"),"")</f>
        <v/>
      </c>
      <c r="Q942" s="78" t="str">
        <f>IFERROR(INDEX($B$2:$B$1500,MATCH(ROWS($Q$2:Q942),$P$2:$P$1500,0)),"")</f>
        <v/>
      </c>
    </row>
    <row r="943" spans="1:17" ht="15" customHeight="1" x14ac:dyDescent="0.25">
      <c r="A943" s="77"/>
      <c r="B943" s="174" t="str">
        <f t="shared" si="42"/>
        <v/>
      </c>
      <c r="C943" s="79"/>
      <c r="D943" s="80"/>
      <c r="E943" s="79"/>
      <c r="F943" s="81"/>
      <c r="G943" s="77"/>
      <c r="H943" s="174" t="str">
        <f>IF($B943="","",IF(N($I943)&gt;=100,"Completed",IF(COUNTIF('Work report'!$V$2:$V$1500,$B943)=0,"Not started",IF(OR(LEFT(UPPER(TRIM($K943)),8)="BLOCKED:",LEFT(UPPER(TRIM($K943)),8)="WAITING:"),"Blocked",IF(N($I943)&gt;0,"In progress","Not started")))))</f>
        <v/>
      </c>
      <c r="I943" s="175" t="str">
        <f t="array" ref="I943">IF($B943="","",IFERROR(LOOKUP(2,1/('Work report'!$V$2:$V$1500=$B943),'Work report'!$J$2:$J$1500)*100,0))</f>
        <v/>
      </c>
      <c r="J943" s="176" t="str">
        <f t="array" ref="J943">IF($B943="","",IFERROR(LOOKUP(2,1/('Work report'!$V$2:$V$1500=$B943),'Work report'!$A$2:$A$1500),""))</f>
        <v/>
      </c>
      <c r="K943" s="177" t="str">
        <f t="array" ref="K943">IF($B943="","",IFERROR(LOOKUP(2,1/('Work report'!$V$2:$V$1500=$B943),'Work report'!$P$2:$P$1500),""))</f>
        <v/>
      </c>
      <c r="L943" s="178" t="str">
        <f>IF($B943="","",SUMIFS('Work report'!$G$2:$G$1500,'Work report'!$V$2:$V$1500,$B943))</f>
        <v/>
      </c>
      <c r="M943" s="176" t="str">
        <f t="shared" si="43"/>
        <v/>
      </c>
      <c r="N943" s="174" t="str">
        <f t="shared" ca="1" si="44"/>
        <v/>
      </c>
      <c r="O943" s="78">
        <v>942</v>
      </c>
      <c r="P943" s="78" t="str">
        <f>IF(AND($B943&lt;&gt;"",$H943&lt;&gt;"Completed",$H943&lt;&gt;"Cancelled"),COUNTIFS($B$2:$B943,"&lt;&gt;",$H$2:$H943,"&lt;&gt;Completed",$H$2:$H943,"&lt;&gt;Cancelled"),"")</f>
        <v/>
      </c>
      <c r="Q943" s="78" t="str">
        <f>IFERROR(INDEX($B$2:$B$1500,MATCH(ROWS($Q$2:Q943),$P$2:$P$1500,0)),"")</f>
        <v/>
      </c>
    </row>
    <row r="944" spans="1:17" ht="15" customHeight="1" x14ac:dyDescent="0.25">
      <c r="A944" s="77"/>
      <c r="B944" s="174" t="str">
        <f t="shared" si="42"/>
        <v/>
      </c>
      <c r="C944" s="79"/>
      <c r="D944" s="80"/>
      <c r="E944" s="79"/>
      <c r="F944" s="81"/>
      <c r="G944" s="77"/>
      <c r="H944" s="174" t="str">
        <f>IF($B944="","",IF(N($I944)&gt;=100,"Completed",IF(COUNTIF('Work report'!$V$2:$V$1500,$B944)=0,"Not started",IF(OR(LEFT(UPPER(TRIM($K944)),8)="BLOCKED:",LEFT(UPPER(TRIM($K944)),8)="WAITING:"),"Blocked",IF(N($I944)&gt;0,"In progress","Not started")))))</f>
        <v/>
      </c>
      <c r="I944" s="175" t="str">
        <f t="array" ref="I944">IF($B944="","",IFERROR(LOOKUP(2,1/('Work report'!$V$2:$V$1500=$B944),'Work report'!$J$2:$J$1500)*100,0))</f>
        <v/>
      </c>
      <c r="J944" s="176" t="str">
        <f t="array" ref="J944">IF($B944="","",IFERROR(LOOKUP(2,1/('Work report'!$V$2:$V$1500=$B944),'Work report'!$A$2:$A$1500),""))</f>
        <v/>
      </c>
      <c r="K944" s="177" t="str">
        <f t="array" ref="K944">IF($B944="","",IFERROR(LOOKUP(2,1/('Work report'!$V$2:$V$1500=$B944),'Work report'!$P$2:$P$1500),""))</f>
        <v/>
      </c>
      <c r="L944" s="178" t="str">
        <f>IF($B944="","",SUMIFS('Work report'!$G$2:$G$1500,'Work report'!$V$2:$V$1500,$B944))</f>
        <v/>
      </c>
      <c r="M944" s="176" t="str">
        <f t="shared" si="43"/>
        <v/>
      </c>
      <c r="N944" s="174" t="str">
        <f t="shared" ca="1" si="44"/>
        <v/>
      </c>
      <c r="O944" s="78">
        <v>943</v>
      </c>
      <c r="P944" s="78" t="str">
        <f>IF(AND($B944&lt;&gt;"",$H944&lt;&gt;"Completed",$H944&lt;&gt;"Cancelled"),COUNTIFS($B$2:$B944,"&lt;&gt;",$H$2:$H944,"&lt;&gt;Completed",$H$2:$H944,"&lt;&gt;Cancelled"),"")</f>
        <v/>
      </c>
      <c r="Q944" s="78" t="str">
        <f>IFERROR(INDEX($B$2:$B$1500,MATCH(ROWS($Q$2:Q944),$P$2:$P$1500,0)),"")</f>
        <v/>
      </c>
    </row>
    <row r="945" spans="1:17" ht="15" customHeight="1" x14ac:dyDescent="0.25">
      <c r="A945" s="77"/>
      <c r="B945" s="174" t="str">
        <f t="shared" si="42"/>
        <v/>
      </c>
      <c r="C945" s="79"/>
      <c r="D945" s="80"/>
      <c r="E945" s="79"/>
      <c r="F945" s="81"/>
      <c r="G945" s="77"/>
      <c r="H945" s="174" t="str">
        <f>IF($B945="","",IF(N($I945)&gt;=100,"Completed",IF(COUNTIF('Work report'!$V$2:$V$1500,$B945)=0,"Not started",IF(OR(LEFT(UPPER(TRIM($K945)),8)="BLOCKED:",LEFT(UPPER(TRIM($K945)),8)="WAITING:"),"Blocked",IF(N($I945)&gt;0,"In progress","Not started")))))</f>
        <v/>
      </c>
      <c r="I945" s="175" t="str">
        <f t="array" ref="I945">IF($B945="","",IFERROR(LOOKUP(2,1/('Work report'!$V$2:$V$1500=$B945),'Work report'!$J$2:$J$1500)*100,0))</f>
        <v/>
      </c>
      <c r="J945" s="176" t="str">
        <f t="array" ref="J945">IF($B945="","",IFERROR(LOOKUP(2,1/('Work report'!$V$2:$V$1500=$B945),'Work report'!$A$2:$A$1500),""))</f>
        <v/>
      </c>
      <c r="K945" s="177" t="str">
        <f t="array" ref="K945">IF($B945="","",IFERROR(LOOKUP(2,1/('Work report'!$V$2:$V$1500=$B945),'Work report'!$P$2:$P$1500),""))</f>
        <v/>
      </c>
      <c r="L945" s="178" t="str">
        <f>IF($B945="","",SUMIFS('Work report'!$G$2:$G$1500,'Work report'!$V$2:$V$1500,$B945))</f>
        <v/>
      </c>
      <c r="M945" s="176" t="str">
        <f t="shared" si="43"/>
        <v/>
      </c>
      <c r="N945" s="174" t="str">
        <f t="shared" ca="1" si="44"/>
        <v/>
      </c>
      <c r="O945" s="78">
        <v>944</v>
      </c>
      <c r="P945" s="78" t="str">
        <f>IF(AND($B945&lt;&gt;"",$H945&lt;&gt;"Completed",$H945&lt;&gt;"Cancelled"),COUNTIFS($B$2:$B945,"&lt;&gt;",$H$2:$H945,"&lt;&gt;Completed",$H$2:$H945,"&lt;&gt;Cancelled"),"")</f>
        <v/>
      </c>
      <c r="Q945" s="78" t="str">
        <f>IFERROR(INDEX($B$2:$B$1500,MATCH(ROWS($Q$2:Q945),$P$2:$P$1500,0)),"")</f>
        <v/>
      </c>
    </row>
    <row r="946" spans="1:17" ht="15" customHeight="1" x14ac:dyDescent="0.25">
      <c r="A946" s="77"/>
      <c r="B946" s="174" t="str">
        <f t="shared" si="42"/>
        <v/>
      </c>
      <c r="C946" s="79"/>
      <c r="D946" s="80"/>
      <c r="E946" s="79"/>
      <c r="F946" s="81"/>
      <c r="G946" s="77"/>
      <c r="H946" s="174" t="str">
        <f>IF($B946="","",IF(N($I946)&gt;=100,"Completed",IF(COUNTIF('Work report'!$V$2:$V$1500,$B946)=0,"Not started",IF(OR(LEFT(UPPER(TRIM($K946)),8)="BLOCKED:",LEFT(UPPER(TRIM($K946)),8)="WAITING:"),"Blocked",IF(N($I946)&gt;0,"In progress","Not started")))))</f>
        <v/>
      </c>
      <c r="I946" s="175" t="str">
        <f t="array" ref="I946">IF($B946="","",IFERROR(LOOKUP(2,1/('Work report'!$V$2:$V$1500=$B946),'Work report'!$J$2:$J$1500)*100,0))</f>
        <v/>
      </c>
      <c r="J946" s="176" t="str">
        <f t="array" ref="J946">IF($B946="","",IFERROR(LOOKUP(2,1/('Work report'!$V$2:$V$1500=$B946),'Work report'!$A$2:$A$1500),""))</f>
        <v/>
      </c>
      <c r="K946" s="177" t="str">
        <f t="array" ref="K946">IF($B946="","",IFERROR(LOOKUP(2,1/('Work report'!$V$2:$V$1500=$B946),'Work report'!$P$2:$P$1500),""))</f>
        <v/>
      </c>
      <c r="L946" s="178" t="str">
        <f>IF($B946="","",SUMIFS('Work report'!$G$2:$G$1500,'Work report'!$V$2:$V$1500,$B946))</f>
        <v/>
      </c>
      <c r="M946" s="176" t="str">
        <f t="shared" si="43"/>
        <v/>
      </c>
      <c r="N946" s="174" t="str">
        <f t="shared" ca="1" si="44"/>
        <v/>
      </c>
      <c r="O946" s="78">
        <v>945</v>
      </c>
      <c r="P946" s="78" t="str">
        <f>IF(AND($B946&lt;&gt;"",$H946&lt;&gt;"Completed",$H946&lt;&gt;"Cancelled"),COUNTIFS($B$2:$B946,"&lt;&gt;",$H$2:$H946,"&lt;&gt;Completed",$H$2:$H946,"&lt;&gt;Cancelled"),"")</f>
        <v/>
      </c>
      <c r="Q946" s="78" t="str">
        <f>IFERROR(INDEX($B$2:$B$1500,MATCH(ROWS($Q$2:Q946),$P$2:$P$1500,0)),"")</f>
        <v/>
      </c>
    </row>
    <row r="947" spans="1:17" ht="15" customHeight="1" x14ac:dyDescent="0.25">
      <c r="A947" s="77"/>
      <c r="B947" s="174" t="str">
        <f t="shared" si="42"/>
        <v/>
      </c>
      <c r="C947" s="79"/>
      <c r="D947" s="80"/>
      <c r="E947" s="79"/>
      <c r="F947" s="81"/>
      <c r="G947" s="77"/>
      <c r="H947" s="174" t="str">
        <f>IF($B947="","",IF(N($I947)&gt;=100,"Completed",IF(COUNTIF('Work report'!$V$2:$V$1500,$B947)=0,"Not started",IF(OR(LEFT(UPPER(TRIM($K947)),8)="BLOCKED:",LEFT(UPPER(TRIM($K947)),8)="WAITING:"),"Blocked",IF(N($I947)&gt;0,"In progress","Not started")))))</f>
        <v/>
      </c>
      <c r="I947" s="175" t="str">
        <f t="array" ref="I947">IF($B947="","",IFERROR(LOOKUP(2,1/('Work report'!$V$2:$V$1500=$B947),'Work report'!$J$2:$J$1500)*100,0))</f>
        <v/>
      </c>
      <c r="J947" s="176" t="str">
        <f t="array" ref="J947">IF($B947="","",IFERROR(LOOKUP(2,1/('Work report'!$V$2:$V$1500=$B947),'Work report'!$A$2:$A$1500),""))</f>
        <v/>
      </c>
      <c r="K947" s="177" t="str">
        <f t="array" ref="K947">IF($B947="","",IFERROR(LOOKUP(2,1/('Work report'!$V$2:$V$1500=$B947),'Work report'!$P$2:$P$1500),""))</f>
        <v/>
      </c>
      <c r="L947" s="178" t="str">
        <f>IF($B947="","",SUMIFS('Work report'!$G$2:$G$1500,'Work report'!$V$2:$V$1500,$B947))</f>
        <v/>
      </c>
      <c r="M947" s="176" t="str">
        <f t="shared" si="43"/>
        <v/>
      </c>
      <c r="N947" s="174" t="str">
        <f t="shared" ca="1" si="44"/>
        <v/>
      </c>
      <c r="O947" s="78">
        <v>946</v>
      </c>
      <c r="P947" s="78" t="str">
        <f>IF(AND($B947&lt;&gt;"",$H947&lt;&gt;"Completed",$H947&lt;&gt;"Cancelled"),COUNTIFS($B$2:$B947,"&lt;&gt;",$H$2:$H947,"&lt;&gt;Completed",$H$2:$H947,"&lt;&gt;Cancelled"),"")</f>
        <v/>
      </c>
      <c r="Q947" s="78" t="str">
        <f>IFERROR(INDEX($B$2:$B$1500,MATCH(ROWS($Q$2:Q947),$P$2:$P$1500,0)),"")</f>
        <v/>
      </c>
    </row>
    <row r="948" spans="1:17" ht="15" customHeight="1" x14ac:dyDescent="0.25">
      <c r="A948" s="77"/>
      <c r="B948" s="174" t="str">
        <f t="shared" si="42"/>
        <v/>
      </c>
      <c r="C948" s="79"/>
      <c r="D948" s="80"/>
      <c r="E948" s="79"/>
      <c r="F948" s="81"/>
      <c r="G948" s="77"/>
      <c r="H948" s="174" t="str">
        <f>IF($B948="","",IF(N($I948)&gt;=100,"Completed",IF(COUNTIF('Work report'!$V$2:$V$1500,$B948)=0,"Not started",IF(OR(LEFT(UPPER(TRIM($K948)),8)="BLOCKED:",LEFT(UPPER(TRIM($K948)),8)="WAITING:"),"Blocked",IF(N($I948)&gt;0,"In progress","Not started")))))</f>
        <v/>
      </c>
      <c r="I948" s="175" t="str">
        <f t="array" ref="I948">IF($B948="","",IFERROR(LOOKUP(2,1/('Work report'!$V$2:$V$1500=$B948),'Work report'!$J$2:$J$1500)*100,0))</f>
        <v/>
      </c>
      <c r="J948" s="176" t="str">
        <f t="array" ref="J948">IF($B948="","",IFERROR(LOOKUP(2,1/('Work report'!$V$2:$V$1500=$B948),'Work report'!$A$2:$A$1500),""))</f>
        <v/>
      </c>
      <c r="K948" s="177" t="str">
        <f t="array" ref="K948">IF($B948="","",IFERROR(LOOKUP(2,1/('Work report'!$V$2:$V$1500=$B948),'Work report'!$P$2:$P$1500),""))</f>
        <v/>
      </c>
      <c r="L948" s="178" t="str">
        <f>IF($B948="","",SUMIFS('Work report'!$G$2:$G$1500,'Work report'!$V$2:$V$1500,$B948))</f>
        <v/>
      </c>
      <c r="M948" s="176" t="str">
        <f t="shared" si="43"/>
        <v/>
      </c>
      <c r="N948" s="174" t="str">
        <f t="shared" ca="1" si="44"/>
        <v/>
      </c>
      <c r="O948" s="78">
        <v>947</v>
      </c>
      <c r="P948" s="78" t="str">
        <f>IF(AND($B948&lt;&gt;"",$H948&lt;&gt;"Completed",$H948&lt;&gt;"Cancelled"),COUNTIFS($B$2:$B948,"&lt;&gt;",$H$2:$H948,"&lt;&gt;Completed",$H$2:$H948,"&lt;&gt;Cancelled"),"")</f>
        <v/>
      </c>
      <c r="Q948" s="78" t="str">
        <f>IFERROR(INDEX($B$2:$B$1500,MATCH(ROWS($Q$2:Q948),$P$2:$P$1500,0)),"")</f>
        <v/>
      </c>
    </row>
    <row r="949" spans="1:17" ht="15" customHeight="1" x14ac:dyDescent="0.25">
      <c r="A949" s="77"/>
      <c r="B949" s="174" t="str">
        <f t="shared" si="42"/>
        <v/>
      </c>
      <c r="C949" s="79"/>
      <c r="D949" s="80"/>
      <c r="E949" s="79"/>
      <c r="F949" s="81"/>
      <c r="G949" s="77"/>
      <c r="H949" s="174" t="str">
        <f>IF($B949="","",IF(N($I949)&gt;=100,"Completed",IF(COUNTIF('Work report'!$V$2:$V$1500,$B949)=0,"Not started",IF(OR(LEFT(UPPER(TRIM($K949)),8)="BLOCKED:",LEFT(UPPER(TRIM($K949)),8)="WAITING:"),"Blocked",IF(N($I949)&gt;0,"In progress","Not started")))))</f>
        <v/>
      </c>
      <c r="I949" s="175" t="str">
        <f t="array" ref="I949">IF($B949="","",IFERROR(LOOKUP(2,1/('Work report'!$V$2:$V$1500=$B949),'Work report'!$J$2:$J$1500)*100,0))</f>
        <v/>
      </c>
      <c r="J949" s="176" t="str">
        <f t="array" ref="J949">IF($B949="","",IFERROR(LOOKUP(2,1/('Work report'!$V$2:$V$1500=$B949),'Work report'!$A$2:$A$1500),""))</f>
        <v/>
      </c>
      <c r="K949" s="177" t="str">
        <f t="array" ref="K949">IF($B949="","",IFERROR(LOOKUP(2,1/('Work report'!$V$2:$V$1500=$B949),'Work report'!$P$2:$P$1500),""))</f>
        <v/>
      </c>
      <c r="L949" s="178" t="str">
        <f>IF($B949="","",SUMIFS('Work report'!$G$2:$G$1500,'Work report'!$V$2:$V$1500,$B949))</f>
        <v/>
      </c>
      <c r="M949" s="176" t="str">
        <f t="shared" si="43"/>
        <v/>
      </c>
      <c r="N949" s="174" t="str">
        <f t="shared" ca="1" si="44"/>
        <v/>
      </c>
      <c r="O949" s="78">
        <v>948</v>
      </c>
      <c r="P949" s="78" t="str">
        <f>IF(AND($B949&lt;&gt;"",$H949&lt;&gt;"Completed",$H949&lt;&gt;"Cancelled"),COUNTIFS($B$2:$B949,"&lt;&gt;",$H$2:$H949,"&lt;&gt;Completed",$H$2:$H949,"&lt;&gt;Cancelled"),"")</f>
        <v/>
      </c>
      <c r="Q949" s="78" t="str">
        <f>IFERROR(INDEX($B$2:$B$1500,MATCH(ROWS($Q$2:Q949),$P$2:$P$1500,0)),"")</f>
        <v/>
      </c>
    </row>
    <row r="950" spans="1:17" ht="15" customHeight="1" x14ac:dyDescent="0.25">
      <c r="A950" s="77"/>
      <c r="B950" s="174" t="str">
        <f t="shared" si="42"/>
        <v/>
      </c>
      <c r="C950" s="79"/>
      <c r="D950" s="80"/>
      <c r="E950" s="79"/>
      <c r="F950" s="81"/>
      <c r="G950" s="77"/>
      <c r="H950" s="174" t="str">
        <f>IF($B950="","",IF(N($I950)&gt;=100,"Completed",IF(COUNTIF('Work report'!$V$2:$V$1500,$B950)=0,"Not started",IF(OR(LEFT(UPPER(TRIM($K950)),8)="BLOCKED:",LEFT(UPPER(TRIM($K950)),8)="WAITING:"),"Blocked",IF(N($I950)&gt;0,"In progress","Not started")))))</f>
        <v/>
      </c>
      <c r="I950" s="175" t="str">
        <f t="array" ref="I950">IF($B950="","",IFERROR(LOOKUP(2,1/('Work report'!$V$2:$V$1500=$B950),'Work report'!$J$2:$J$1500)*100,0))</f>
        <v/>
      </c>
      <c r="J950" s="176" t="str">
        <f t="array" ref="J950">IF($B950="","",IFERROR(LOOKUP(2,1/('Work report'!$V$2:$V$1500=$B950),'Work report'!$A$2:$A$1500),""))</f>
        <v/>
      </c>
      <c r="K950" s="177" t="str">
        <f t="array" ref="K950">IF($B950="","",IFERROR(LOOKUP(2,1/('Work report'!$V$2:$V$1500=$B950),'Work report'!$P$2:$P$1500),""))</f>
        <v/>
      </c>
      <c r="L950" s="178" t="str">
        <f>IF($B950="","",SUMIFS('Work report'!$G$2:$G$1500,'Work report'!$V$2:$V$1500,$B950))</f>
        <v/>
      </c>
      <c r="M950" s="176" t="str">
        <f t="shared" si="43"/>
        <v/>
      </c>
      <c r="N950" s="174" t="str">
        <f t="shared" ca="1" si="44"/>
        <v/>
      </c>
      <c r="O950" s="78">
        <v>949</v>
      </c>
      <c r="P950" s="78" t="str">
        <f>IF(AND($B950&lt;&gt;"",$H950&lt;&gt;"Completed",$H950&lt;&gt;"Cancelled"),COUNTIFS($B$2:$B950,"&lt;&gt;",$H$2:$H950,"&lt;&gt;Completed",$H$2:$H950,"&lt;&gt;Cancelled"),"")</f>
        <v/>
      </c>
      <c r="Q950" s="78" t="str">
        <f>IFERROR(INDEX($B$2:$B$1500,MATCH(ROWS($Q$2:Q950),$P$2:$P$1500,0)),"")</f>
        <v/>
      </c>
    </row>
    <row r="951" spans="1:17" ht="15" customHeight="1" x14ac:dyDescent="0.25">
      <c r="A951" s="77"/>
      <c r="B951" s="174" t="str">
        <f t="shared" si="42"/>
        <v/>
      </c>
      <c r="C951" s="79"/>
      <c r="D951" s="80"/>
      <c r="E951" s="79"/>
      <c r="F951" s="81"/>
      <c r="G951" s="77"/>
      <c r="H951" s="174" t="str">
        <f>IF($B951="","",IF(N($I951)&gt;=100,"Completed",IF(COUNTIF('Work report'!$V$2:$V$1500,$B951)=0,"Not started",IF(OR(LEFT(UPPER(TRIM($K951)),8)="BLOCKED:",LEFT(UPPER(TRIM($K951)),8)="WAITING:"),"Blocked",IF(N($I951)&gt;0,"In progress","Not started")))))</f>
        <v/>
      </c>
      <c r="I951" s="175" t="str">
        <f t="array" ref="I951">IF($B951="","",IFERROR(LOOKUP(2,1/('Work report'!$V$2:$V$1500=$B951),'Work report'!$J$2:$J$1500)*100,0))</f>
        <v/>
      </c>
      <c r="J951" s="176" t="str">
        <f t="array" ref="J951">IF($B951="","",IFERROR(LOOKUP(2,1/('Work report'!$V$2:$V$1500=$B951),'Work report'!$A$2:$A$1500),""))</f>
        <v/>
      </c>
      <c r="K951" s="177" t="str">
        <f t="array" ref="K951">IF($B951="","",IFERROR(LOOKUP(2,1/('Work report'!$V$2:$V$1500=$B951),'Work report'!$P$2:$P$1500),""))</f>
        <v/>
      </c>
      <c r="L951" s="178" t="str">
        <f>IF($B951="","",SUMIFS('Work report'!$G$2:$G$1500,'Work report'!$V$2:$V$1500,$B951))</f>
        <v/>
      </c>
      <c r="M951" s="176" t="str">
        <f t="shared" si="43"/>
        <v/>
      </c>
      <c r="N951" s="174" t="str">
        <f t="shared" ca="1" si="44"/>
        <v/>
      </c>
      <c r="O951" s="78">
        <v>950</v>
      </c>
      <c r="P951" s="78" t="str">
        <f>IF(AND($B951&lt;&gt;"",$H951&lt;&gt;"Completed",$H951&lt;&gt;"Cancelled"),COUNTIFS($B$2:$B951,"&lt;&gt;",$H$2:$H951,"&lt;&gt;Completed",$H$2:$H951,"&lt;&gt;Cancelled"),"")</f>
        <v/>
      </c>
      <c r="Q951" s="78" t="str">
        <f>IFERROR(INDEX($B$2:$B$1500,MATCH(ROWS($Q$2:Q951),$P$2:$P$1500,0)),"")</f>
        <v/>
      </c>
    </row>
    <row r="952" spans="1:17" ht="15" customHeight="1" x14ac:dyDescent="0.25">
      <c r="A952" s="77"/>
      <c r="B952" s="174" t="str">
        <f t="shared" si="42"/>
        <v/>
      </c>
      <c r="C952" s="79"/>
      <c r="D952" s="80"/>
      <c r="E952" s="79"/>
      <c r="F952" s="81"/>
      <c r="G952" s="77"/>
      <c r="H952" s="174" t="str">
        <f>IF($B952="","",IF(N($I952)&gt;=100,"Completed",IF(COUNTIF('Work report'!$V$2:$V$1500,$B952)=0,"Not started",IF(OR(LEFT(UPPER(TRIM($K952)),8)="BLOCKED:",LEFT(UPPER(TRIM($K952)),8)="WAITING:"),"Blocked",IF(N($I952)&gt;0,"In progress","Not started")))))</f>
        <v/>
      </c>
      <c r="I952" s="175" t="str">
        <f t="array" ref="I952">IF($B952="","",IFERROR(LOOKUP(2,1/('Work report'!$V$2:$V$1500=$B952),'Work report'!$J$2:$J$1500)*100,0))</f>
        <v/>
      </c>
      <c r="J952" s="176" t="str">
        <f t="array" ref="J952">IF($B952="","",IFERROR(LOOKUP(2,1/('Work report'!$V$2:$V$1500=$B952),'Work report'!$A$2:$A$1500),""))</f>
        <v/>
      </c>
      <c r="K952" s="177" t="str">
        <f t="array" ref="K952">IF($B952="","",IFERROR(LOOKUP(2,1/('Work report'!$V$2:$V$1500=$B952),'Work report'!$P$2:$P$1500),""))</f>
        <v/>
      </c>
      <c r="L952" s="178" t="str">
        <f>IF($B952="","",SUMIFS('Work report'!$G$2:$G$1500,'Work report'!$V$2:$V$1500,$B952))</f>
        <v/>
      </c>
      <c r="M952" s="176" t="str">
        <f t="shared" si="43"/>
        <v/>
      </c>
      <c r="N952" s="174" t="str">
        <f t="shared" ca="1" si="44"/>
        <v/>
      </c>
      <c r="O952" s="78">
        <v>951</v>
      </c>
      <c r="P952" s="78" t="str">
        <f>IF(AND($B952&lt;&gt;"",$H952&lt;&gt;"Completed",$H952&lt;&gt;"Cancelled"),COUNTIFS($B$2:$B952,"&lt;&gt;",$H$2:$H952,"&lt;&gt;Completed",$H$2:$H952,"&lt;&gt;Cancelled"),"")</f>
        <v/>
      </c>
      <c r="Q952" s="78" t="str">
        <f>IFERROR(INDEX($B$2:$B$1500,MATCH(ROWS($Q$2:Q952),$P$2:$P$1500,0)),"")</f>
        <v/>
      </c>
    </row>
    <row r="953" spans="1:17" ht="15" customHeight="1" x14ac:dyDescent="0.25">
      <c r="A953" s="77"/>
      <c r="B953" s="174" t="str">
        <f t="shared" si="42"/>
        <v/>
      </c>
      <c r="C953" s="79"/>
      <c r="D953" s="80"/>
      <c r="E953" s="79"/>
      <c r="F953" s="81"/>
      <c r="G953" s="77"/>
      <c r="H953" s="174" t="str">
        <f>IF($B953="","",IF(N($I953)&gt;=100,"Completed",IF(COUNTIF('Work report'!$V$2:$V$1500,$B953)=0,"Not started",IF(OR(LEFT(UPPER(TRIM($K953)),8)="BLOCKED:",LEFT(UPPER(TRIM($K953)),8)="WAITING:"),"Blocked",IF(N($I953)&gt;0,"In progress","Not started")))))</f>
        <v/>
      </c>
      <c r="I953" s="175" t="str">
        <f t="array" ref="I953">IF($B953="","",IFERROR(LOOKUP(2,1/('Work report'!$V$2:$V$1500=$B953),'Work report'!$J$2:$J$1500)*100,0))</f>
        <v/>
      </c>
      <c r="J953" s="176" t="str">
        <f t="array" ref="J953">IF($B953="","",IFERROR(LOOKUP(2,1/('Work report'!$V$2:$V$1500=$B953),'Work report'!$A$2:$A$1500),""))</f>
        <v/>
      </c>
      <c r="K953" s="177" t="str">
        <f t="array" ref="K953">IF($B953="","",IFERROR(LOOKUP(2,1/('Work report'!$V$2:$V$1500=$B953),'Work report'!$P$2:$P$1500),""))</f>
        <v/>
      </c>
      <c r="L953" s="178" t="str">
        <f>IF($B953="","",SUMIFS('Work report'!$G$2:$G$1500,'Work report'!$V$2:$V$1500,$B953))</f>
        <v/>
      </c>
      <c r="M953" s="176" t="str">
        <f t="shared" si="43"/>
        <v/>
      </c>
      <c r="N953" s="174" t="str">
        <f t="shared" ca="1" si="44"/>
        <v/>
      </c>
      <c r="O953" s="78">
        <v>952</v>
      </c>
      <c r="P953" s="78" t="str">
        <f>IF(AND($B953&lt;&gt;"",$H953&lt;&gt;"Completed",$H953&lt;&gt;"Cancelled"),COUNTIFS($B$2:$B953,"&lt;&gt;",$H$2:$H953,"&lt;&gt;Completed",$H$2:$H953,"&lt;&gt;Cancelled"),"")</f>
        <v/>
      </c>
      <c r="Q953" s="78" t="str">
        <f>IFERROR(INDEX($B$2:$B$1500,MATCH(ROWS($Q$2:Q953),$P$2:$P$1500,0)),"")</f>
        <v/>
      </c>
    </row>
    <row r="954" spans="1:17" ht="15" customHeight="1" x14ac:dyDescent="0.25">
      <c r="A954" s="77"/>
      <c r="B954" s="174" t="str">
        <f t="shared" si="42"/>
        <v/>
      </c>
      <c r="C954" s="79"/>
      <c r="D954" s="80"/>
      <c r="E954" s="79"/>
      <c r="F954" s="81"/>
      <c r="G954" s="77"/>
      <c r="H954" s="174" t="str">
        <f>IF($B954="","",IF(N($I954)&gt;=100,"Completed",IF(COUNTIF('Work report'!$V$2:$V$1500,$B954)=0,"Not started",IF(OR(LEFT(UPPER(TRIM($K954)),8)="BLOCKED:",LEFT(UPPER(TRIM($K954)),8)="WAITING:"),"Blocked",IF(N($I954)&gt;0,"In progress","Not started")))))</f>
        <v/>
      </c>
      <c r="I954" s="175" t="str">
        <f t="array" ref="I954">IF($B954="","",IFERROR(LOOKUP(2,1/('Work report'!$V$2:$V$1500=$B954),'Work report'!$J$2:$J$1500)*100,0))</f>
        <v/>
      </c>
      <c r="J954" s="176" t="str">
        <f t="array" ref="J954">IF($B954="","",IFERROR(LOOKUP(2,1/('Work report'!$V$2:$V$1500=$B954),'Work report'!$A$2:$A$1500),""))</f>
        <v/>
      </c>
      <c r="K954" s="177" t="str">
        <f t="array" ref="K954">IF($B954="","",IFERROR(LOOKUP(2,1/('Work report'!$V$2:$V$1500=$B954),'Work report'!$P$2:$P$1500),""))</f>
        <v/>
      </c>
      <c r="L954" s="178" t="str">
        <f>IF($B954="","",SUMIFS('Work report'!$G$2:$G$1500,'Work report'!$V$2:$V$1500,$B954))</f>
        <v/>
      </c>
      <c r="M954" s="176" t="str">
        <f t="shared" si="43"/>
        <v/>
      </c>
      <c r="N954" s="174" t="str">
        <f t="shared" ca="1" si="44"/>
        <v/>
      </c>
      <c r="O954" s="78">
        <v>953</v>
      </c>
      <c r="P954" s="78" t="str">
        <f>IF(AND($B954&lt;&gt;"",$H954&lt;&gt;"Completed",$H954&lt;&gt;"Cancelled"),COUNTIFS($B$2:$B954,"&lt;&gt;",$H$2:$H954,"&lt;&gt;Completed",$H$2:$H954,"&lt;&gt;Cancelled"),"")</f>
        <v/>
      </c>
      <c r="Q954" s="78" t="str">
        <f>IFERROR(INDEX($B$2:$B$1500,MATCH(ROWS($Q$2:Q954),$P$2:$P$1500,0)),"")</f>
        <v/>
      </c>
    </row>
    <row r="955" spans="1:17" ht="15" customHeight="1" x14ac:dyDescent="0.25">
      <c r="A955" s="77"/>
      <c r="B955" s="174" t="str">
        <f t="shared" si="42"/>
        <v/>
      </c>
      <c r="C955" s="79"/>
      <c r="D955" s="80"/>
      <c r="E955" s="79"/>
      <c r="F955" s="81"/>
      <c r="G955" s="77"/>
      <c r="H955" s="174" t="str">
        <f>IF($B955="","",IF(N($I955)&gt;=100,"Completed",IF(COUNTIF('Work report'!$V$2:$V$1500,$B955)=0,"Not started",IF(OR(LEFT(UPPER(TRIM($K955)),8)="BLOCKED:",LEFT(UPPER(TRIM($K955)),8)="WAITING:"),"Blocked",IF(N($I955)&gt;0,"In progress","Not started")))))</f>
        <v/>
      </c>
      <c r="I955" s="175" t="str">
        <f t="array" ref="I955">IF($B955="","",IFERROR(LOOKUP(2,1/('Work report'!$V$2:$V$1500=$B955),'Work report'!$J$2:$J$1500)*100,0))</f>
        <v/>
      </c>
      <c r="J955" s="176" t="str">
        <f t="array" ref="J955">IF($B955="","",IFERROR(LOOKUP(2,1/('Work report'!$V$2:$V$1500=$B955),'Work report'!$A$2:$A$1500),""))</f>
        <v/>
      </c>
      <c r="K955" s="177" t="str">
        <f t="array" ref="K955">IF($B955="","",IFERROR(LOOKUP(2,1/('Work report'!$V$2:$V$1500=$B955),'Work report'!$P$2:$P$1500),""))</f>
        <v/>
      </c>
      <c r="L955" s="178" t="str">
        <f>IF($B955="","",SUMIFS('Work report'!$G$2:$G$1500,'Work report'!$V$2:$V$1500,$B955))</f>
        <v/>
      </c>
      <c r="M955" s="176" t="str">
        <f t="shared" si="43"/>
        <v/>
      </c>
      <c r="N955" s="174" t="str">
        <f t="shared" ca="1" si="44"/>
        <v/>
      </c>
      <c r="O955" s="78">
        <v>954</v>
      </c>
      <c r="P955" s="78" t="str">
        <f>IF(AND($B955&lt;&gt;"",$H955&lt;&gt;"Completed",$H955&lt;&gt;"Cancelled"),COUNTIFS($B$2:$B955,"&lt;&gt;",$H$2:$H955,"&lt;&gt;Completed",$H$2:$H955,"&lt;&gt;Cancelled"),"")</f>
        <v/>
      </c>
      <c r="Q955" s="78" t="str">
        <f>IFERROR(INDEX($B$2:$B$1500,MATCH(ROWS($Q$2:Q955),$P$2:$P$1500,0)),"")</f>
        <v/>
      </c>
    </row>
    <row r="956" spans="1:17" ht="15" customHeight="1" x14ac:dyDescent="0.25">
      <c r="A956" s="77"/>
      <c r="B956" s="174" t="str">
        <f t="shared" si="42"/>
        <v/>
      </c>
      <c r="C956" s="79"/>
      <c r="D956" s="80"/>
      <c r="E956" s="79"/>
      <c r="F956" s="81"/>
      <c r="G956" s="77"/>
      <c r="H956" s="174" t="str">
        <f>IF($B956="","",IF(N($I956)&gt;=100,"Completed",IF(COUNTIF('Work report'!$V$2:$V$1500,$B956)=0,"Not started",IF(OR(LEFT(UPPER(TRIM($K956)),8)="BLOCKED:",LEFT(UPPER(TRIM($K956)),8)="WAITING:"),"Blocked",IF(N($I956)&gt;0,"In progress","Not started")))))</f>
        <v/>
      </c>
      <c r="I956" s="175" t="str">
        <f t="array" ref="I956">IF($B956="","",IFERROR(LOOKUP(2,1/('Work report'!$V$2:$V$1500=$B956),'Work report'!$J$2:$J$1500)*100,0))</f>
        <v/>
      </c>
      <c r="J956" s="176" t="str">
        <f t="array" ref="J956">IF($B956="","",IFERROR(LOOKUP(2,1/('Work report'!$V$2:$V$1500=$B956),'Work report'!$A$2:$A$1500),""))</f>
        <v/>
      </c>
      <c r="K956" s="177" t="str">
        <f t="array" ref="K956">IF($B956="","",IFERROR(LOOKUP(2,1/('Work report'!$V$2:$V$1500=$B956),'Work report'!$P$2:$P$1500),""))</f>
        <v/>
      </c>
      <c r="L956" s="178" t="str">
        <f>IF($B956="","",SUMIFS('Work report'!$G$2:$G$1500,'Work report'!$V$2:$V$1500,$B956))</f>
        <v/>
      </c>
      <c r="M956" s="176" t="str">
        <f t="shared" si="43"/>
        <v/>
      </c>
      <c r="N956" s="174" t="str">
        <f t="shared" ca="1" si="44"/>
        <v/>
      </c>
      <c r="O956" s="78">
        <v>955</v>
      </c>
      <c r="P956" s="78" t="str">
        <f>IF(AND($B956&lt;&gt;"",$H956&lt;&gt;"Completed",$H956&lt;&gt;"Cancelled"),COUNTIFS($B$2:$B956,"&lt;&gt;",$H$2:$H956,"&lt;&gt;Completed",$H$2:$H956,"&lt;&gt;Cancelled"),"")</f>
        <v/>
      </c>
      <c r="Q956" s="78" t="str">
        <f>IFERROR(INDEX($B$2:$B$1500,MATCH(ROWS($Q$2:Q956),$P$2:$P$1500,0)),"")</f>
        <v/>
      </c>
    </row>
    <row r="957" spans="1:17" ht="15" customHeight="1" x14ac:dyDescent="0.25">
      <c r="A957" s="77"/>
      <c r="B957" s="174" t="str">
        <f t="shared" si="42"/>
        <v/>
      </c>
      <c r="C957" s="79"/>
      <c r="D957" s="80"/>
      <c r="E957" s="79"/>
      <c r="F957" s="81"/>
      <c r="G957" s="77"/>
      <c r="H957" s="174" t="str">
        <f>IF($B957="","",IF(N($I957)&gt;=100,"Completed",IF(COUNTIF('Work report'!$V$2:$V$1500,$B957)=0,"Not started",IF(OR(LEFT(UPPER(TRIM($K957)),8)="BLOCKED:",LEFT(UPPER(TRIM($K957)),8)="WAITING:"),"Blocked",IF(N($I957)&gt;0,"In progress","Not started")))))</f>
        <v/>
      </c>
      <c r="I957" s="175" t="str">
        <f t="array" ref="I957">IF($B957="","",IFERROR(LOOKUP(2,1/('Work report'!$V$2:$V$1500=$B957),'Work report'!$J$2:$J$1500)*100,0))</f>
        <v/>
      </c>
      <c r="J957" s="176" t="str">
        <f t="array" ref="J957">IF($B957="","",IFERROR(LOOKUP(2,1/('Work report'!$V$2:$V$1500=$B957),'Work report'!$A$2:$A$1500),""))</f>
        <v/>
      </c>
      <c r="K957" s="177" t="str">
        <f t="array" ref="K957">IF($B957="","",IFERROR(LOOKUP(2,1/('Work report'!$V$2:$V$1500=$B957),'Work report'!$P$2:$P$1500),""))</f>
        <v/>
      </c>
      <c r="L957" s="178" t="str">
        <f>IF($B957="","",SUMIFS('Work report'!$G$2:$G$1500,'Work report'!$V$2:$V$1500,$B957))</f>
        <v/>
      </c>
      <c r="M957" s="176" t="str">
        <f t="shared" si="43"/>
        <v/>
      </c>
      <c r="N957" s="174" t="str">
        <f t="shared" ca="1" si="44"/>
        <v/>
      </c>
      <c r="O957" s="78">
        <v>956</v>
      </c>
      <c r="P957" s="78" t="str">
        <f>IF(AND($B957&lt;&gt;"",$H957&lt;&gt;"Completed",$H957&lt;&gt;"Cancelled"),COUNTIFS($B$2:$B957,"&lt;&gt;",$H$2:$H957,"&lt;&gt;Completed",$H$2:$H957,"&lt;&gt;Cancelled"),"")</f>
        <v/>
      </c>
      <c r="Q957" s="78" t="str">
        <f>IFERROR(INDEX($B$2:$B$1500,MATCH(ROWS($Q$2:Q957),$P$2:$P$1500,0)),"")</f>
        <v/>
      </c>
    </row>
    <row r="958" spans="1:17" ht="15" customHeight="1" x14ac:dyDescent="0.25">
      <c r="A958" s="77"/>
      <c r="B958" s="174" t="str">
        <f t="shared" si="42"/>
        <v/>
      </c>
      <c r="C958" s="79"/>
      <c r="D958" s="80"/>
      <c r="E958" s="79"/>
      <c r="F958" s="81"/>
      <c r="G958" s="77"/>
      <c r="H958" s="174" t="str">
        <f>IF($B958="","",IF(N($I958)&gt;=100,"Completed",IF(COUNTIF('Work report'!$V$2:$V$1500,$B958)=0,"Not started",IF(OR(LEFT(UPPER(TRIM($K958)),8)="BLOCKED:",LEFT(UPPER(TRIM($K958)),8)="WAITING:"),"Blocked",IF(N($I958)&gt;0,"In progress","Not started")))))</f>
        <v/>
      </c>
      <c r="I958" s="175" t="str">
        <f t="array" ref="I958">IF($B958="","",IFERROR(LOOKUP(2,1/('Work report'!$V$2:$V$1500=$B958),'Work report'!$J$2:$J$1500)*100,0))</f>
        <v/>
      </c>
      <c r="J958" s="176" t="str">
        <f t="array" ref="J958">IF($B958="","",IFERROR(LOOKUP(2,1/('Work report'!$V$2:$V$1500=$B958),'Work report'!$A$2:$A$1500),""))</f>
        <v/>
      </c>
      <c r="K958" s="177" t="str">
        <f t="array" ref="K958">IF($B958="","",IFERROR(LOOKUP(2,1/('Work report'!$V$2:$V$1500=$B958),'Work report'!$P$2:$P$1500),""))</f>
        <v/>
      </c>
      <c r="L958" s="178" t="str">
        <f>IF($B958="","",SUMIFS('Work report'!$G$2:$G$1500,'Work report'!$V$2:$V$1500,$B958))</f>
        <v/>
      </c>
      <c r="M958" s="176" t="str">
        <f t="shared" si="43"/>
        <v/>
      </c>
      <c r="N958" s="174" t="str">
        <f t="shared" ca="1" si="44"/>
        <v/>
      </c>
      <c r="O958" s="78">
        <v>957</v>
      </c>
      <c r="P958" s="78" t="str">
        <f>IF(AND($B958&lt;&gt;"",$H958&lt;&gt;"Completed",$H958&lt;&gt;"Cancelled"),COUNTIFS($B$2:$B958,"&lt;&gt;",$H$2:$H958,"&lt;&gt;Completed",$H$2:$H958,"&lt;&gt;Cancelled"),"")</f>
        <v/>
      </c>
      <c r="Q958" s="78" t="str">
        <f>IFERROR(INDEX($B$2:$B$1500,MATCH(ROWS($Q$2:Q958),$P$2:$P$1500,0)),"")</f>
        <v/>
      </c>
    </row>
    <row r="959" spans="1:17" ht="15" customHeight="1" x14ac:dyDescent="0.25">
      <c r="A959" s="77"/>
      <c r="B959" s="174" t="str">
        <f t="shared" si="42"/>
        <v/>
      </c>
      <c r="C959" s="79"/>
      <c r="D959" s="80"/>
      <c r="E959" s="79"/>
      <c r="F959" s="81"/>
      <c r="G959" s="77"/>
      <c r="H959" s="174" t="str">
        <f>IF($B959="","",IF(N($I959)&gt;=100,"Completed",IF(COUNTIF('Work report'!$V$2:$V$1500,$B959)=0,"Not started",IF(OR(LEFT(UPPER(TRIM($K959)),8)="BLOCKED:",LEFT(UPPER(TRIM($K959)),8)="WAITING:"),"Blocked",IF(N($I959)&gt;0,"In progress","Not started")))))</f>
        <v/>
      </c>
      <c r="I959" s="175" t="str">
        <f t="array" ref="I959">IF($B959="","",IFERROR(LOOKUP(2,1/('Work report'!$V$2:$V$1500=$B959),'Work report'!$J$2:$J$1500)*100,0))</f>
        <v/>
      </c>
      <c r="J959" s="176" t="str">
        <f t="array" ref="J959">IF($B959="","",IFERROR(LOOKUP(2,1/('Work report'!$V$2:$V$1500=$B959),'Work report'!$A$2:$A$1500),""))</f>
        <v/>
      </c>
      <c r="K959" s="177" t="str">
        <f t="array" ref="K959">IF($B959="","",IFERROR(LOOKUP(2,1/('Work report'!$V$2:$V$1500=$B959),'Work report'!$P$2:$P$1500),""))</f>
        <v/>
      </c>
      <c r="L959" s="178" t="str">
        <f>IF($B959="","",SUMIFS('Work report'!$G$2:$G$1500,'Work report'!$V$2:$V$1500,$B959))</f>
        <v/>
      </c>
      <c r="M959" s="176" t="str">
        <f t="shared" si="43"/>
        <v/>
      </c>
      <c r="N959" s="174" t="str">
        <f t="shared" ca="1" si="44"/>
        <v/>
      </c>
      <c r="O959" s="78">
        <v>958</v>
      </c>
      <c r="P959" s="78" t="str">
        <f>IF(AND($B959&lt;&gt;"",$H959&lt;&gt;"Completed",$H959&lt;&gt;"Cancelled"),COUNTIFS($B$2:$B959,"&lt;&gt;",$H$2:$H959,"&lt;&gt;Completed",$H$2:$H959,"&lt;&gt;Cancelled"),"")</f>
        <v/>
      </c>
      <c r="Q959" s="78" t="str">
        <f>IFERROR(INDEX($B$2:$B$1500,MATCH(ROWS($Q$2:Q959),$P$2:$P$1500,0)),"")</f>
        <v/>
      </c>
    </row>
    <row r="960" spans="1:17" ht="15" customHeight="1" x14ac:dyDescent="0.25">
      <c r="A960" s="77"/>
      <c r="B960" s="174" t="str">
        <f t="shared" si="42"/>
        <v/>
      </c>
      <c r="C960" s="79"/>
      <c r="D960" s="80"/>
      <c r="E960" s="79"/>
      <c r="F960" s="81"/>
      <c r="G960" s="77"/>
      <c r="H960" s="174" t="str">
        <f>IF($B960="","",IF(N($I960)&gt;=100,"Completed",IF(COUNTIF('Work report'!$V$2:$V$1500,$B960)=0,"Not started",IF(OR(LEFT(UPPER(TRIM($K960)),8)="BLOCKED:",LEFT(UPPER(TRIM($K960)),8)="WAITING:"),"Blocked",IF(N($I960)&gt;0,"In progress","Not started")))))</f>
        <v/>
      </c>
      <c r="I960" s="175" t="str">
        <f t="array" ref="I960">IF($B960="","",IFERROR(LOOKUP(2,1/('Work report'!$V$2:$V$1500=$B960),'Work report'!$J$2:$J$1500)*100,0))</f>
        <v/>
      </c>
      <c r="J960" s="176" t="str">
        <f t="array" ref="J960">IF($B960="","",IFERROR(LOOKUP(2,1/('Work report'!$V$2:$V$1500=$B960),'Work report'!$A$2:$A$1500),""))</f>
        <v/>
      </c>
      <c r="K960" s="177" t="str">
        <f t="array" ref="K960">IF($B960="","",IFERROR(LOOKUP(2,1/('Work report'!$V$2:$V$1500=$B960),'Work report'!$P$2:$P$1500),""))</f>
        <v/>
      </c>
      <c r="L960" s="178" t="str">
        <f>IF($B960="","",SUMIFS('Work report'!$G$2:$G$1500,'Work report'!$V$2:$V$1500,$B960))</f>
        <v/>
      </c>
      <c r="M960" s="176" t="str">
        <f t="shared" si="43"/>
        <v/>
      </c>
      <c r="N960" s="174" t="str">
        <f t="shared" ca="1" si="44"/>
        <v/>
      </c>
      <c r="O960" s="78">
        <v>959</v>
      </c>
      <c r="P960" s="78" t="str">
        <f>IF(AND($B960&lt;&gt;"",$H960&lt;&gt;"Completed",$H960&lt;&gt;"Cancelled"),COUNTIFS($B$2:$B960,"&lt;&gt;",$H$2:$H960,"&lt;&gt;Completed",$H$2:$H960,"&lt;&gt;Cancelled"),"")</f>
        <v/>
      </c>
      <c r="Q960" s="78" t="str">
        <f>IFERROR(INDEX($B$2:$B$1500,MATCH(ROWS($Q$2:Q960),$P$2:$P$1500,0)),"")</f>
        <v/>
      </c>
    </row>
    <row r="961" spans="1:17" ht="15" customHeight="1" x14ac:dyDescent="0.25">
      <c r="A961" s="77"/>
      <c r="B961" s="174" t="str">
        <f t="shared" si="42"/>
        <v/>
      </c>
      <c r="C961" s="79"/>
      <c r="D961" s="80"/>
      <c r="E961" s="79"/>
      <c r="F961" s="81"/>
      <c r="G961" s="77"/>
      <c r="H961" s="174" t="str">
        <f>IF($B961="","",IF(N($I961)&gt;=100,"Completed",IF(COUNTIF('Work report'!$V$2:$V$1500,$B961)=0,"Not started",IF(OR(LEFT(UPPER(TRIM($K961)),8)="BLOCKED:",LEFT(UPPER(TRIM($K961)),8)="WAITING:"),"Blocked",IF(N($I961)&gt;0,"In progress","Not started")))))</f>
        <v/>
      </c>
      <c r="I961" s="175" t="str">
        <f t="array" ref="I961">IF($B961="","",IFERROR(LOOKUP(2,1/('Work report'!$V$2:$V$1500=$B961),'Work report'!$J$2:$J$1500)*100,0))</f>
        <v/>
      </c>
      <c r="J961" s="176" t="str">
        <f t="array" ref="J961">IF($B961="","",IFERROR(LOOKUP(2,1/('Work report'!$V$2:$V$1500=$B961),'Work report'!$A$2:$A$1500),""))</f>
        <v/>
      </c>
      <c r="K961" s="177" t="str">
        <f t="array" ref="K961">IF($B961="","",IFERROR(LOOKUP(2,1/('Work report'!$V$2:$V$1500=$B961),'Work report'!$P$2:$P$1500),""))</f>
        <v/>
      </c>
      <c r="L961" s="178" t="str">
        <f>IF($B961="","",SUMIFS('Work report'!$G$2:$G$1500,'Work report'!$V$2:$V$1500,$B961))</f>
        <v/>
      </c>
      <c r="M961" s="176" t="str">
        <f t="shared" si="43"/>
        <v/>
      </c>
      <c r="N961" s="174" t="str">
        <f t="shared" ca="1" si="44"/>
        <v/>
      </c>
      <c r="O961" s="78">
        <v>960</v>
      </c>
      <c r="P961" s="78" t="str">
        <f>IF(AND($B961&lt;&gt;"",$H961&lt;&gt;"Completed",$H961&lt;&gt;"Cancelled"),COUNTIFS($B$2:$B961,"&lt;&gt;",$H$2:$H961,"&lt;&gt;Completed",$H$2:$H961,"&lt;&gt;Cancelled"),"")</f>
        <v/>
      </c>
      <c r="Q961" s="78" t="str">
        <f>IFERROR(INDEX($B$2:$B$1500,MATCH(ROWS($Q$2:Q961),$P$2:$P$1500,0)),"")</f>
        <v/>
      </c>
    </row>
    <row r="962" spans="1:17" ht="15" customHeight="1" x14ac:dyDescent="0.25">
      <c r="A962" s="77"/>
      <c r="B962" s="174" t="str">
        <f t="shared" ref="B962:B1025" si="45">IF(OR($A962&lt;&gt;"",$C962&lt;&gt;"",$D962&lt;&gt;"",$E962&lt;&gt;"",$F962&lt;&gt;"",$G962&lt;&gt;""),"WL-"&amp;TEXT($O962,"0000"),"")</f>
        <v/>
      </c>
      <c r="C962" s="79"/>
      <c r="D962" s="80"/>
      <c r="E962" s="79"/>
      <c r="F962" s="81"/>
      <c r="G962" s="77"/>
      <c r="H962" s="174" t="str">
        <f>IF($B962="","",IF(N($I962)&gt;=100,"Completed",IF(COUNTIF('Work report'!$V$2:$V$1500,$B962)=0,"Not started",IF(OR(LEFT(UPPER(TRIM($K962)),8)="BLOCKED:",LEFT(UPPER(TRIM($K962)),8)="WAITING:"),"Blocked",IF(N($I962)&gt;0,"In progress","Not started")))))</f>
        <v/>
      </c>
      <c r="I962" s="175" t="str">
        <f t="array" ref="I962">IF($B962="","",IFERROR(LOOKUP(2,1/('Work report'!$V$2:$V$1500=$B962),'Work report'!$J$2:$J$1500)*100,0))</f>
        <v/>
      </c>
      <c r="J962" s="176" t="str">
        <f t="array" ref="J962">IF($B962="","",IFERROR(LOOKUP(2,1/('Work report'!$V$2:$V$1500=$B962),'Work report'!$A$2:$A$1500),""))</f>
        <v/>
      </c>
      <c r="K962" s="177" t="str">
        <f t="array" ref="K962">IF($B962="","",IFERROR(LOOKUP(2,1/('Work report'!$V$2:$V$1500=$B962),'Work report'!$P$2:$P$1500),""))</f>
        <v/>
      </c>
      <c r="L962" s="178" t="str">
        <f>IF($B962="","",SUMIFS('Work report'!$G$2:$G$1500,'Work report'!$V$2:$V$1500,$B962))</f>
        <v/>
      </c>
      <c r="M962" s="176" t="str">
        <f t="shared" ref="M962:M1025" si="46">IF($B962="","",IF($H962="Completed",$J962,""))</f>
        <v/>
      </c>
      <c r="N962" s="174" t="str">
        <f t="shared" ref="N962:N1025" ca="1" si="47">IF(AND($C962&lt;&gt;"",$H962&lt;&gt;"Completed",$G962&lt;&gt;"",$G962&lt;TODAY()),"Overdue","")</f>
        <v/>
      </c>
      <c r="O962" s="78">
        <v>961</v>
      </c>
      <c r="P962" s="78" t="str">
        <f>IF(AND($B962&lt;&gt;"",$H962&lt;&gt;"Completed",$H962&lt;&gt;"Cancelled"),COUNTIFS($B$2:$B962,"&lt;&gt;",$H$2:$H962,"&lt;&gt;Completed",$H$2:$H962,"&lt;&gt;Cancelled"),"")</f>
        <v/>
      </c>
      <c r="Q962" s="78" t="str">
        <f>IFERROR(INDEX($B$2:$B$1500,MATCH(ROWS($Q$2:Q962),$P$2:$P$1500,0)),"")</f>
        <v/>
      </c>
    </row>
    <row r="963" spans="1:17" ht="15" customHeight="1" x14ac:dyDescent="0.25">
      <c r="A963" s="77"/>
      <c r="B963" s="174" t="str">
        <f t="shared" si="45"/>
        <v/>
      </c>
      <c r="C963" s="79"/>
      <c r="D963" s="80"/>
      <c r="E963" s="79"/>
      <c r="F963" s="81"/>
      <c r="G963" s="77"/>
      <c r="H963" s="174" t="str">
        <f>IF($B963="","",IF(N($I963)&gt;=100,"Completed",IF(COUNTIF('Work report'!$V$2:$V$1500,$B963)=0,"Not started",IF(OR(LEFT(UPPER(TRIM($K963)),8)="BLOCKED:",LEFT(UPPER(TRIM($K963)),8)="WAITING:"),"Blocked",IF(N($I963)&gt;0,"In progress","Not started")))))</f>
        <v/>
      </c>
      <c r="I963" s="175" t="str">
        <f t="array" ref="I963">IF($B963="","",IFERROR(LOOKUP(2,1/('Work report'!$V$2:$V$1500=$B963),'Work report'!$J$2:$J$1500)*100,0))</f>
        <v/>
      </c>
      <c r="J963" s="176" t="str">
        <f t="array" ref="J963">IF($B963="","",IFERROR(LOOKUP(2,1/('Work report'!$V$2:$V$1500=$B963),'Work report'!$A$2:$A$1500),""))</f>
        <v/>
      </c>
      <c r="K963" s="177" t="str">
        <f t="array" ref="K963">IF($B963="","",IFERROR(LOOKUP(2,1/('Work report'!$V$2:$V$1500=$B963),'Work report'!$P$2:$P$1500),""))</f>
        <v/>
      </c>
      <c r="L963" s="178" t="str">
        <f>IF($B963="","",SUMIFS('Work report'!$G$2:$G$1500,'Work report'!$V$2:$V$1500,$B963))</f>
        <v/>
      </c>
      <c r="M963" s="176" t="str">
        <f t="shared" si="46"/>
        <v/>
      </c>
      <c r="N963" s="174" t="str">
        <f t="shared" ca="1" si="47"/>
        <v/>
      </c>
      <c r="O963" s="78">
        <v>962</v>
      </c>
      <c r="P963" s="78" t="str">
        <f>IF(AND($B963&lt;&gt;"",$H963&lt;&gt;"Completed",$H963&lt;&gt;"Cancelled"),COUNTIFS($B$2:$B963,"&lt;&gt;",$H$2:$H963,"&lt;&gt;Completed",$H$2:$H963,"&lt;&gt;Cancelled"),"")</f>
        <v/>
      </c>
      <c r="Q963" s="78" t="str">
        <f>IFERROR(INDEX($B$2:$B$1500,MATCH(ROWS($Q$2:Q963),$P$2:$P$1500,0)),"")</f>
        <v/>
      </c>
    </row>
    <row r="964" spans="1:17" ht="15" customHeight="1" x14ac:dyDescent="0.25">
      <c r="A964" s="77"/>
      <c r="B964" s="174" t="str">
        <f t="shared" si="45"/>
        <v/>
      </c>
      <c r="C964" s="79"/>
      <c r="D964" s="80"/>
      <c r="E964" s="79"/>
      <c r="F964" s="81"/>
      <c r="G964" s="77"/>
      <c r="H964" s="174" t="str">
        <f>IF($B964="","",IF(N($I964)&gt;=100,"Completed",IF(COUNTIF('Work report'!$V$2:$V$1500,$B964)=0,"Not started",IF(OR(LEFT(UPPER(TRIM($K964)),8)="BLOCKED:",LEFT(UPPER(TRIM($K964)),8)="WAITING:"),"Blocked",IF(N($I964)&gt;0,"In progress","Not started")))))</f>
        <v/>
      </c>
      <c r="I964" s="175" t="str">
        <f t="array" ref="I964">IF($B964="","",IFERROR(LOOKUP(2,1/('Work report'!$V$2:$V$1500=$B964),'Work report'!$J$2:$J$1500)*100,0))</f>
        <v/>
      </c>
      <c r="J964" s="176" t="str">
        <f t="array" ref="J964">IF($B964="","",IFERROR(LOOKUP(2,1/('Work report'!$V$2:$V$1500=$B964),'Work report'!$A$2:$A$1500),""))</f>
        <v/>
      </c>
      <c r="K964" s="177" t="str">
        <f t="array" ref="K964">IF($B964="","",IFERROR(LOOKUP(2,1/('Work report'!$V$2:$V$1500=$B964),'Work report'!$P$2:$P$1500),""))</f>
        <v/>
      </c>
      <c r="L964" s="178" t="str">
        <f>IF($B964="","",SUMIFS('Work report'!$G$2:$G$1500,'Work report'!$V$2:$V$1500,$B964))</f>
        <v/>
      </c>
      <c r="M964" s="176" t="str">
        <f t="shared" si="46"/>
        <v/>
      </c>
      <c r="N964" s="174" t="str">
        <f t="shared" ca="1" si="47"/>
        <v/>
      </c>
      <c r="O964" s="78">
        <v>963</v>
      </c>
      <c r="P964" s="78" t="str">
        <f>IF(AND($B964&lt;&gt;"",$H964&lt;&gt;"Completed",$H964&lt;&gt;"Cancelled"),COUNTIFS($B$2:$B964,"&lt;&gt;",$H$2:$H964,"&lt;&gt;Completed",$H$2:$H964,"&lt;&gt;Cancelled"),"")</f>
        <v/>
      </c>
      <c r="Q964" s="78" t="str">
        <f>IFERROR(INDEX($B$2:$B$1500,MATCH(ROWS($Q$2:Q964),$P$2:$P$1500,0)),"")</f>
        <v/>
      </c>
    </row>
    <row r="965" spans="1:17" ht="15" customHeight="1" x14ac:dyDescent="0.25">
      <c r="A965" s="77"/>
      <c r="B965" s="174" t="str">
        <f t="shared" si="45"/>
        <v/>
      </c>
      <c r="C965" s="79"/>
      <c r="D965" s="80"/>
      <c r="E965" s="79"/>
      <c r="F965" s="81"/>
      <c r="G965" s="77"/>
      <c r="H965" s="174" t="str">
        <f>IF($B965="","",IF(N($I965)&gt;=100,"Completed",IF(COUNTIF('Work report'!$V$2:$V$1500,$B965)=0,"Not started",IF(OR(LEFT(UPPER(TRIM($K965)),8)="BLOCKED:",LEFT(UPPER(TRIM($K965)),8)="WAITING:"),"Blocked",IF(N($I965)&gt;0,"In progress","Not started")))))</f>
        <v/>
      </c>
      <c r="I965" s="175" t="str">
        <f t="array" ref="I965">IF($B965="","",IFERROR(LOOKUP(2,1/('Work report'!$V$2:$V$1500=$B965),'Work report'!$J$2:$J$1500)*100,0))</f>
        <v/>
      </c>
      <c r="J965" s="176" t="str">
        <f t="array" ref="J965">IF($B965="","",IFERROR(LOOKUP(2,1/('Work report'!$V$2:$V$1500=$B965),'Work report'!$A$2:$A$1500),""))</f>
        <v/>
      </c>
      <c r="K965" s="177" t="str">
        <f t="array" ref="K965">IF($B965="","",IFERROR(LOOKUP(2,1/('Work report'!$V$2:$V$1500=$B965),'Work report'!$P$2:$P$1500),""))</f>
        <v/>
      </c>
      <c r="L965" s="178" t="str">
        <f>IF($B965="","",SUMIFS('Work report'!$G$2:$G$1500,'Work report'!$V$2:$V$1500,$B965))</f>
        <v/>
      </c>
      <c r="M965" s="176" t="str">
        <f t="shared" si="46"/>
        <v/>
      </c>
      <c r="N965" s="174" t="str">
        <f t="shared" ca="1" si="47"/>
        <v/>
      </c>
      <c r="O965" s="78">
        <v>964</v>
      </c>
      <c r="P965" s="78" t="str">
        <f>IF(AND($B965&lt;&gt;"",$H965&lt;&gt;"Completed",$H965&lt;&gt;"Cancelled"),COUNTIFS($B$2:$B965,"&lt;&gt;",$H$2:$H965,"&lt;&gt;Completed",$H$2:$H965,"&lt;&gt;Cancelled"),"")</f>
        <v/>
      </c>
      <c r="Q965" s="78" t="str">
        <f>IFERROR(INDEX($B$2:$B$1500,MATCH(ROWS($Q$2:Q965),$P$2:$P$1500,0)),"")</f>
        <v/>
      </c>
    </row>
    <row r="966" spans="1:17" ht="15" customHeight="1" x14ac:dyDescent="0.25">
      <c r="A966" s="77"/>
      <c r="B966" s="174" t="str">
        <f t="shared" si="45"/>
        <v/>
      </c>
      <c r="C966" s="79"/>
      <c r="D966" s="80"/>
      <c r="E966" s="79"/>
      <c r="F966" s="81"/>
      <c r="G966" s="77"/>
      <c r="H966" s="174" t="str">
        <f>IF($B966="","",IF(N($I966)&gt;=100,"Completed",IF(COUNTIF('Work report'!$V$2:$V$1500,$B966)=0,"Not started",IF(OR(LEFT(UPPER(TRIM($K966)),8)="BLOCKED:",LEFT(UPPER(TRIM($K966)),8)="WAITING:"),"Blocked",IF(N($I966)&gt;0,"In progress","Not started")))))</f>
        <v/>
      </c>
      <c r="I966" s="175" t="str">
        <f t="array" ref="I966">IF($B966="","",IFERROR(LOOKUP(2,1/('Work report'!$V$2:$V$1500=$B966),'Work report'!$J$2:$J$1500)*100,0))</f>
        <v/>
      </c>
      <c r="J966" s="176" t="str">
        <f t="array" ref="J966">IF($B966="","",IFERROR(LOOKUP(2,1/('Work report'!$V$2:$V$1500=$B966),'Work report'!$A$2:$A$1500),""))</f>
        <v/>
      </c>
      <c r="K966" s="177" t="str">
        <f t="array" ref="K966">IF($B966="","",IFERROR(LOOKUP(2,1/('Work report'!$V$2:$V$1500=$B966),'Work report'!$P$2:$P$1500),""))</f>
        <v/>
      </c>
      <c r="L966" s="178" t="str">
        <f>IF($B966="","",SUMIFS('Work report'!$G$2:$G$1500,'Work report'!$V$2:$V$1500,$B966))</f>
        <v/>
      </c>
      <c r="M966" s="176" t="str">
        <f t="shared" si="46"/>
        <v/>
      </c>
      <c r="N966" s="174" t="str">
        <f t="shared" ca="1" si="47"/>
        <v/>
      </c>
      <c r="O966" s="78">
        <v>965</v>
      </c>
      <c r="P966" s="78" t="str">
        <f>IF(AND($B966&lt;&gt;"",$H966&lt;&gt;"Completed",$H966&lt;&gt;"Cancelled"),COUNTIFS($B$2:$B966,"&lt;&gt;",$H$2:$H966,"&lt;&gt;Completed",$H$2:$H966,"&lt;&gt;Cancelled"),"")</f>
        <v/>
      </c>
      <c r="Q966" s="78" t="str">
        <f>IFERROR(INDEX($B$2:$B$1500,MATCH(ROWS($Q$2:Q966),$P$2:$P$1500,0)),"")</f>
        <v/>
      </c>
    </row>
    <row r="967" spans="1:17" ht="15" customHeight="1" x14ac:dyDescent="0.25">
      <c r="A967" s="77"/>
      <c r="B967" s="174" t="str">
        <f t="shared" si="45"/>
        <v/>
      </c>
      <c r="C967" s="79"/>
      <c r="D967" s="80"/>
      <c r="E967" s="79"/>
      <c r="F967" s="81"/>
      <c r="G967" s="77"/>
      <c r="H967" s="174" t="str">
        <f>IF($B967="","",IF(N($I967)&gt;=100,"Completed",IF(COUNTIF('Work report'!$V$2:$V$1500,$B967)=0,"Not started",IF(OR(LEFT(UPPER(TRIM($K967)),8)="BLOCKED:",LEFT(UPPER(TRIM($K967)),8)="WAITING:"),"Blocked",IF(N($I967)&gt;0,"In progress","Not started")))))</f>
        <v/>
      </c>
      <c r="I967" s="175" t="str">
        <f t="array" ref="I967">IF($B967="","",IFERROR(LOOKUP(2,1/('Work report'!$V$2:$V$1500=$B967),'Work report'!$J$2:$J$1500)*100,0))</f>
        <v/>
      </c>
      <c r="J967" s="176" t="str">
        <f t="array" ref="J967">IF($B967="","",IFERROR(LOOKUP(2,1/('Work report'!$V$2:$V$1500=$B967),'Work report'!$A$2:$A$1500),""))</f>
        <v/>
      </c>
      <c r="K967" s="177" t="str">
        <f t="array" ref="K967">IF($B967="","",IFERROR(LOOKUP(2,1/('Work report'!$V$2:$V$1500=$B967),'Work report'!$P$2:$P$1500),""))</f>
        <v/>
      </c>
      <c r="L967" s="178" t="str">
        <f>IF($B967="","",SUMIFS('Work report'!$G$2:$G$1500,'Work report'!$V$2:$V$1500,$B967))</f>
        <v/>
      </c>
      <c r="M967" s="176" t="str">
        <f t="shared" si="46"/>
        <v/>
      </c>
      <c r="N967" s="174" t="str">
        <f t="shared" ca="1" si="47"/>
        <v/>
      </c>
      <c r="O967" s="78">
        <v>966</v>
      </c>
      <c r="P967" s="78" t="str">
        <f>IF(AND($B967&lt;&gt;"",$H967&lt;&gt;"Completed",$H967&lt;&gt;"Cancelled"),COUNTIFS($B$2:$B967,"&lt;&gt;",$H$2:$H967,"&lt;&gt;Completed",$H$2:$H967,"&lt;&gt;Cancelled"),"")</f>
        <v/>
      </c>
      <c r="Q967" s="78" t="str">
        <f>IFERROR(INDEX($B$2:$B$1500,MATCH(ROWS($Q$2:Q967),$P$2:$P$1500,0)),"")</f>
        <v/>
      </c>
    </row>
    <row r="968" spans="1:17" ht="15" customHeight="1" x14ac:dyDescent="0.25">
      <c r="A968" s="77"/>
      <c r="B968" s="174" t="str">
        <f t="shared" si="45"/>
        <v/>
      </c>
      <c r="C968" s="79"/>
      <c r="D968" s="80"/>
      <c r="E968" s="79"/>
      <c r="F968" s="81"/>
      <c r="G968" s="77"/>
      <c r="H968" s="174" t="str">
        <f>IF($B968="","",IF(N($I968)&gt;=100,"Completed",IF(COUNTIF('Work report'!$V$2:$V$1500,$B968)=0,"Not started",IF(OR(LEFT(UPPER(TRIM($K968)),8)="BLOCKED:",LEFT(UPPER(TRIM($K968)),8)="WAITING:"),"Blocked",IF(N($I968)&gt;0,"In progress","Not started")))))</f>
        <v/>
      </c>
      <c r="I968" s="175" t="str">
        <f t="array" ref="I968">IF($B968="","",IFERROR(LOOKUP(2,1/('Work report'!$V$2:$V$1500=$B968),'Work report'!$J$2:$J$1500)*100,0))</f>
        <v/>
      </c>
      <c r="J968" s="176" t="str">
        <f t="array" ref="J968">IF($B968="","",IFERROR(LOOKUP(2,1/('Work report'!$V$2:$V$1500=$B968),'Work report'!$A$2:$A$1500),""))</f>
        <v/>
      </c>
      <c r="K968" s="177" t="str">
        <f t="array" ref="K968">IF($B968="","",IFERROR(LOOKUP(2,1/('Work report'!$V$2:$V$1500=$B968),'Work report'!$P$2:$P$1500),""))</f>
        <v/>
      </c>
      <c r="L968" s="178" t="str">
        <f>IF($B968="","",SUMIFS('Work report'!$G$2:$G$1500,'Work report'!$V$2:$V$1500,$B968))</f>
        <v/>
      </c>
      <c r="M968" s="176" t="str">
        <f t="shared" si="46"/>
        <v/>
      </c>
      <c r="N968" s="174" t="str">
        <f t="shared" ca="1" si="47"/>
        <v/>
      </c>
      <c r="O968" s="78">
        <v>967</v>
      </c>
      <c r="P968" s="78" t="str">
        <f>IF(AND($B968&lt;&gt;"",$H968&lt;&gt;"Completed",$H968&lt;&gt;"Cancelled"),COUNTIFS($B$2:$B968,"&lt;&gt;",$H$2:$H968,"&lt;&gt;Completed",$H$2:$H968,"&lt;&gt;Cancelled"),"")</f>
        <v/>
      </c>
      <c r="Q968" s="78" t="str">
        <f>IFERROR(INDEX($B$2:$B$1500,MATCH(ROWS($Q$2:Q968),$P$2:$P$1500,0)),"")</f>
        <v/>
      </c>
    </row>
    <row r="969" spans="1:17" ht="15" customHeight="1" x14ac:dyDescent="0.25">
      <c r="A969" s="77"/>
      <c r="B969" s="174" t="str">
        <f t="shared" si="45"/>
        <v/>
      </c>
      <c r="C969" s="79"/>
      <c r="D969" s="80"/>
      <c r="E969" s="79"/>
      <c r="F969" s="81"/>
      <c r="G969" s="77"/>
      <c r="H969" s="174" t="str">
        <f>IF($B969="","",IF(N($I969)&gt;=100,"Completed",IF(COUNTIF('Work report'!$V$2:$V$1500,$B969)=0,"Not started",IF(OR(LEFT(UPPER(TRIM($K969)),8)="BLOCKED:",LEFT(UPPER(TRIM($K969)),8)="WAITING:"),"Blocked",IF(N($I969)&gt;0,"In progress","Not started")))))</f>
        <v/>
      </c>
      <c r="I969" s="175" t="str">
        <f t="array" ref="I969">IF($B969="","",IFERROR(LOOKUP(2,1/('Work report'!$V$2:$V$1500=$B969),'Work report'!$J$2:$J$1500)*100,0))</f>
        <v/>
      </c>
      <c r="J969" s="176" t="str">
        <f t="array" ref="J969">IF($B969="","",IFERROR(LOOKUP(2,1/('Work report'!$V$2:$V$1500=$B969),'Work report'!$A$2:$A$1500),""))</f>
        <v/>
      </c>
      <c r="K969" s="177" t="str">
        <f t="array" ref="K969">IF($B969="","",IFERROR(LOOKUP(2,1/('Work report'!$V$2:$V$1500=$B969),'Work report'!$P$2:$P$1500),""))</f>
        <v/>
      </c>
      <c r="L969" s="178" t="str">
        <f>IF($B969="","",SUMIFS('Work report'!$G$2:$G$1500,'Work report'!$V$2:$V$1500,$B969))</f>
        <v/>
      </c>
      <c r="M969" s="176" t="str">
        <f t="shared" si="46"/>
        <v/>
      </c>
      <c r="N969" s="174" t="str">
        <f t="shared" ca="1" si="47"/>
        <v/>
      </c>
      <c r="O969" s="78">
        <v>968</v>
      </c>
      <c r="P969" s="78" t="str">
        <f>IF(AND($B969&lt;&gt;"",$H969&lt;&gt;"Completed",$H969&lt;&gt;"Cancelled"),COUNTIFS($B$2:$B969,"&lt;&gt;",$H$2:$H969,"&lt;&gt;Completed",$H$2:$H969,"&lt;&gt;Cancelled"),"")</f>
        <v/>
      </c>
      <c r="Q969" s="78" t="str">
        <f>IFERROR(INDEX($B$2:$B$1500,MATCH(ROWS($Q$2:Q969),$P$2:$P$1500,0)),"")</f>
        <v/>
      </c>
    </row>
    <row r="970" spans="1:17" ht="15" customHeight="1" x14ac:dyDescent="0.25">
      <c r="A970" s="77"/>
      <c r="B970" s="174" t="str">
        <f t="shared" si="45"/>
        <v/>
      </c>
      <c r="C970" s="79"/>
      <c r="D970" s="80"/>
      <c r="E970" s="79"/>
      <c r="F970" s="81"/>
      <c r="G970" s="77"/>
      <c r="H970" s="174" t="str">
        <f>IF($B970="","",IF(N($I970)&gt;=100,"Completed",IF(COUNTIF('Work report'!$V$2:$V$1500,$B970)=0,"Not started",IF(OR(LEFT(UPPER(TRIM($K970)),8)="BLOCKED:",LEFT(UPPER(TRIM($K970)),8)="WAITING:"),"Blocked",IF(N($I970)&gt;0,"In progress","Not started")))))</f>
        <v/>
      </c>
      <c r="I970" s="175" t="str">
        <f t="array" ref="I970">IF($B970="","",IFERROR(LOOKUP(2,1/('Work report'!$V$2:$V$1500=$B970),'Work report'!$J$2:$J$1500)*100,0))</f>
        <v/>
      </c>
      <c r="J970" s="176" t="str">
        <f t="array" ref="J970">IF($B970="","",IFERROR(LOOKUP(2,1/('Work report'!$V$2:$V$1500=$B970),'Work report'!$A$2:$A$1500),""))</f>
        <v/>
      </c>
      <c r="K970" s="177" t="str">
        <f t="array" ref="K970">IF($B970="","",IFERROR(LOOKUP(2,1/('Work report'!$V$2:$V$1500=$B970),'Work report'!$P$2:$P$1500),""))</f>
        <v/>
      </c>
      <c r="L970" s="178" t="str">
        <f>IF($B970="","",SUMIFS('Work report'!$G$2:$G$1500,'Work report'!$V$2:$V$1500,$B970))</f>
        <v/>
      </c>
      <c r="M970" s="176" t="str">
        <f t="shared" si="46"/>
        <v/>
      </c>
      <c r="N970" s="174" t="str">
        <f t="shared" ca="1" si="47"/>
        <v/>
      </c>
      <c r="O970" s="78">
        <v>969</v>
      </c>
      <c r="P970" s="78" t="str">
        <f>IF(AND($B970&lt;&gt;"",$H970&lt;&gt;"Completed",$H970&lt;&gt;"Cancelled"),COUNTIFS($B$2:$B970,"&lt;&gt;",$H$2:$H970,"&lt;&gt;Completed",$H$2:$H970,"&lt;&gt;Cancelled"),"")</f>
        <v/>
      </c>
      <c r="Q970" s="78" t="str">
        <f>IFERROR(INDEX($B$2:$B$1500,MATCH(ROWS($Q$2:Q970),$P$2:$P$1500,0)),"")</f>
        <v/>
      </c>
    </row>
    <row r="971" spans="1:17" ht="15" customHeight="1" x14ac:dyDescent="0.25">
      <c r="A971" s="77"/>
      <c r="B971" s="174" t="str">
        <f t="shared" si="45"/>
        <v/>
      </c>
      <c r="C971" s="79"/>
      <c r="D971" s="80"/>
      <c r="E971" s="79"/>
      <c r="F971" s="81"/>
      <c r="G971" s="77"/>
      <c r="H971" s="174" t="str">
        <f>IF($B971="","",IF(N($I971)&gt;=100,"Completed",IF(COUNTIF('Work report'!$V$2:$V$1500,$B971)=0,"Not started",IF(OR(LEFT(UPPER(TRIM($K971)),8)="BLOCKED:",LEFT(UPPER(TRIM($K971)),8)="WAITING:"),"Blocked",IF(N($I971)&gt;0,"In progress","Not started")))))</f>
        <v/>
      </c>
      <c r="I971" s="175" t="str">
        <f t="array" ref="I971">IF($B971="","",IFERROR(LOOKUP(2,1/('Work report'!$V$2:$V$1500=$B971),'Work report'!$J$2:$J$1500)*100,0))</f>
        <v/>
      </c>
      <c r="J971" s="176" t="str">
        <f t="array" ref="J971">IF($B971="","",IFERROR(LOOKUP(2,1/('Work report'!$V$2:$V$1500=$B971),'Work report'!$A$2:$A$1500),""))</f>
        <v/>
      </c>
      <c r="K971" s="177" t="str">
        <f t="array" ref="K971">IF($B971="","",IFERROR(LOOKUP(2,1/('Work report'!$V$2:$V$1500=$B971),'Work report'!$P$2:$P$1500),""))</f>
        <v/>
      </c>
      <c r="L971" s="178" t="str">
        <f>IF($B971="","",SUMIFS('Work report'!$G$2:$G$1500,'Work report'!$V$2:$V$1500,$B971))</f>
        <v/>
      </c>
      <c r="M971" s="176" t="str">
        <f t="shared" si="46"/>
        <v/>
      </c>
      <c r="N971" s="174" t="str">
        <f t="shared" ca="1" si="47"/>
        <v/>
      </c>
      <c r="O971" s="78">
        <v>970</v>
      </c>
      <c r="P971" s="78" t="str">
        <f>IF(AND($B971&lt;&gt;"",$H971&lt;&gt;"Completed",$H971&lt;&gt;"Cancelled"),COUNTIFS($B$2:$B971,"&lt;&gt;",$H$2:$H971,"&lt;&gt;Completed",$H$2:$H971,"&lt;&gt;Cancelled"),"")</f>
        <v/>
      </c>
      <c r="Q971" s="78" t="str">
        <f>IFERROR(INDEX($B$2:$B$1500,MATCH(ROWS($Q$2:Q971),$P$2:$P$1500,0)),"")</f>
        <v/>
      </c>
    </row>
    <row r="972" spans="1:17" ht="15" customHeight="1" x14ac:dyDescent="0.25">
      <c r="A972" s="77"/>
      <c r="B972" s="174" t="str">
        <f t="shared" si="45"/>
        <v/>
      </c>
      <c r="C972" s="79"/>
      <c r="D972" s="80"/>
      <c r="E972" s="79"/>
      <c r="F972" s="81"/>
      <c r="G972" s="77"/>
      <c r="H972" s="174" t="str">
        <f>IF($B972="","",IF(N($I972)&gt;=100,"Completed",IF(COUNTIF('Work report'!$V$2:$V$1500,$B972)=0,"Not started",IF(OR(LEFT(UPPER(TRIM($K972)),8)="BLOCKED:",LEFT(UPPER(TRIM($K972)),8)="WAITING:"),"Blocked",IF(N($I972)&gt;0,"In progress","Not started")))))</f>
        <v/>
      </c>
      <c r="I972" s="175" t="str">
        <f t="array" ref="I972">IF($B972="","",IFERROR(LOOKUP(2,1/('Work report'!$V$2:$V$1500=$B972),'Work report'!$J$2:$J$1500)*100,0))</f>
        <v/>
      </c>
      <c r="J972" s="176" t="str">
        <f t="array" ref="J972">IF($B972="","",IFERROR(LOOKUP(2,1/('Work report'!$V$2:$V$1500=$B972),'Work report'!$A$2:$A$1500),""))</f>
        <v/>
      </c>
      <c r="K972" s="177" t="str">
        <f t="array" ref="K972">IF($B972="","",IFERROR(LOOKUP(2,1/('Work report'!$V$2:$V$1500=$B972),'Work report'!$P$2:$P$1500),""))</f>
        <v/>
      </c>
      <c r="L972" s="178" t="str">
        <f>IF($B972="","",SUMIFS('Work report'!$G$2:$G$1500,'Work report'!$V$2:$V$1500,$B972))</f>
        <v/>
      </c>
      <c r="M972" s="176" t="str">
        <f t="shared" si="46"/>
        <v/>
      </c>
      <c r="N972" s="174" t="str">
        <f t="shared" ca="1" si="47"/>
        <v/>
      </c>
      <c r="O972" s="78">
        <v>971</v>
      </c>
      <c r="P972" s="78" t="str">
        <f>IF(AND($B972&lt;&gt;"",$H972&lt;&gt;"Completed",$H972&lt;&gt;"Cancelled"),COUNTIFS($B$2:$B972,"&lt;&gt;",$H$2:$H972,"&lt;&gt;Completed",$H$2:$H972,"&lt;&gt;Cancelled"),"")</f>
        <v/>
      </c>
      <c r="Q972" s="78" t="str">
        <f>IFERROR(INDEX($B$2:$B$1500,MATCH(ROWS($Q$2:Q972),$P$2:$P$1500,0)),"")</f>
        <v/>
      </c>
    </row>
    <row r="973" spans="1:17" ht="15" customHeight="1" x14ac:dyDescent="0.25">
      <c r="A973" s="77"/>
      <c r="B973" s="174" t="str">
        <f t="shared" si="45"/>
        <v/>
      </c>
      <c r="C973" s="79"/>
      <c r="D973" s="80"/>
      <c r="E973" s="79"/>
      <c r="F973" s="81"/>
      <c r="G973" s="77"/>
      <c r="H973" s="174" t="str">
        <f>IF($B973="","",IF(N($I973)&gt;=100,"Completed",IF(COUNTIF('Work report'!$V$2:$V$1500,$B973)=0,"Not started",IF(OR(LEFT(UPPER(TRIM($K973)),8)="BLOCKED:",LEFT(UPPER(TRIM($K973)),8)="WAITING:"),"Blocked",IF(N($I973)&gt;0,"In progress","Not started")))))</f>
        <v/>
      </c>
      <c r="I973" s="175" t="str">
        <f t="array" ref="I973">IF($B973="","",IFERROR(LOOKUP(2,1/('Work report'!$V$2:$V$1500=$B973),'Work report'!$J$2:$J$1500)*100,0))</f>
        <v/>
      </c>
      <c r="J973" s="176" t="str">
        <f t="array" ref="J973">IF($B973="","",IFERROR(LOOKUP(2,1/('Work report'!$V$2:$V$1500=$B973),'Work report'!$A$2:$A$1500),""))</f>
        <v/>
      </c>
      <c r="K973" s="177" t="str">
        <f t="array" ref="K973">IF($B973="","",IFERROR(LOOKUP(2,1/('Work report'!$V$2:$V$1500=$B973),'Work report'!$P$2:$P$1500),""))</f>
        <v/>
      </c>
      <c r="L973" s="178" t="str">
        <f>IF($B973="","",SUMIFS('Work report'!$G$2:$G$1500,'Work report'!$V$2:$V$1500,$B973))</f>
        <v/>
      </c>
      <c r="M973" s="176" t="str">
        <f t="shared" si="46"/>
        <v/>
      </c>
      <c r="N973" s="174" t="str">
        <f t="shared" ca="1" si="47"/>
        <v/>
      </c>
      <c r="O973" s="78">
        <v>972</v>
      </c>
      <c r="P973" s="78" t="str">
        <f>IF(AND($B973&lt;&gt;"",$H973&lt;&gt;"Completed",$H973&lt;&gt;"Cancelled"),COUNTIFS($B$2:$B973,"&lt;&gt;",$H$2:$H973,"&lt;&gt;Completed",$H$2:$H973,"&lt;&gt;Cancelled"),"")</f>
        <v/>
      </c>
      <c r="Q973" s="78" t="str">
        <f>IFERROR(INDEX($B$2:$B$1500,MATCH(ROWS($Q$2:Q973),$P$2:$P$1500,0)),"")</f>
        <v/>
      </c>
    </row>
    <row r="974" spans="1:17" ht="15" customHeight="1" x14ac:dyDescent="0.25">
      <c r="A974" s="77"/>
      <c r="B974" s="174" t="str">
        <f t="shared" si="45"/>
        <v/>
      </c>
      <c r="C974" s="79"/>
      <c r="D974" s="80"/>
      <c r="E974" s="79"/>
      <c r="F974" s="81"/>
      <c r="G974" s="77"/>
      <c r="H974" s="174" t="str">
        <f>IF($B974="","",IF(N($I974)&gt;=100,"Completed",IF(COUNTIF('Work report'!$V$2:$V$1500,$B974)=0,"Not started",IF(OR(LEFT(UPPER(TRIM($K974)),8)="BLOCKED:",LEFT(UPPER(TRIM($K974)),8)="WAITING:"),"Blocked",IF(N($I974)&gt;0,"In progress","Not started")))))</f>
        <v/>
      </c>
      <c r="I974" s="175" t="str">
        <f t="array" ref="I974">IF($B974="","",IFERROR(LOOKUP(2,1/('Work report'!$V$2:$V$1500=$B974),'Work report'!$J$2:$J$1500)*100,0))</f>
        <v/>
      </c>
      <c r="J974" s="176" t="str">
        <f t="array" ref="J974">IF($B974="","",IFERROR(LOOKUP(2,1/('Work report'!$V$2:$V$1500=$B974),'Work report'!$A$2:$A$1500),""))</f>
        <v/>
      </c>
      <c r="K974" s="177" t="str">
        <f t="array" ref="K974">IF($B974="","",IFERROR(LOOKUP(2,1/('Work report'!$V$2:$V$1500=$B974),'Work report'!$P$2:$P$1500),""))</f>
        <v/>
      </c>
      <c r="L974" s="178" t="str">
        <f>IF($B974="","",SUMIFS('Work report'!$G$2:$G$1500,'Work report'!$V$2:$V$1500,$B974))</f>
        <v/>
      </c>
      <c r="M974" s="176" t="str">
        <f t="shared" si="46"/>
        <v/>
      </c>
      <c r="N974" s="174" t="str">
        <f t="shared" ca="1" si="47"/>
        <v/>
      </c>
      <c r="O974" s="78">
        <v>973</v>
      </c>
      <c r="P974" s="78" t="str">
        <f>IF(AND($B974&lt;&gt;"",$H974&lt;&gt;"Completed",$H974&lt;&gt;"Cancelled"),COUNTIFS($B$2:$B974,"&lt;&gt;",$H$2:$H974,"&lt;&gt;Completed",$H$2:$H974,"&lt;&gt;Cancelled"),"")</f>
        <v/>
      </c>
      <c r="Q974" s="78" t="str">
        <f>IFERROR(INDEX($B$2:$B$1500,MATCH(ROWS($Q$2:Q974),$P$2:$P$1500,0)),"")</f>
        <v/>
      </c>
    </row>
    <row r="975" spans="1:17" ht="15" customHeight="1" x14ac:dyDescent="0.25">
      <c r="A975" s="77"/>
      <c r="B975" s="174" t="str">
        <f t="shared" si="45"/>
        <v/>
      </c>
      <c r="C975" s="79"/>
      <c r="D975" s="80"/>
      <c r="E975" s="79"/>
      <c r="F975" s="81"/>
      <c r="G975" s="77"/>
      <c r="H975" s="174" t="str">
        <f>IF($B975="","",IF(N($I975)&gt;=100,"Completed",IF(COUNTIF('Work report'!$V$2:$V$1500,$B975)=0,"Not started",IF(OR(LEFT(UPPER(TRIM($K975)),8)="BLOCKED:",LEFT(UPPER(TRIM($K975)),8)="WAITING:"),"Blocked",IF(N($I975)&gt;0,"In progress","Not started")))))</f>
        <v/>
      </c>
      <c r="I975" s="175" t="str">
        <f t="array" ref="I975">IF($B975="","",IFERROR(LOOKUP(2,1/('Work report'!$V$2:$V$1500=$B975),'Work report'!$J$2:$J$1500)*100,0))</f>
        <v/>
      </c>
      <c r="J975" s="176" t="str">
        <f t="array" ref="J975">IF($B975="","",IFERROR(LOOKUP(2,1/('Work report'!$V$2:$V$1500=$B975),'Work report'!$A$2:$A$1500),""))</f>
        <v/>
      </c>
      <c r="K975" s="177" t="str">
        <f t="array" ref="K975">IF($B975="","",IFERROR(LOOKUP(2,1/('Work report'!$V$2:$V$1500=$B975),'Work report'!$P$2:$P$1500),""))</f>
        <v/>
      </c>
      <c r="L975" s="178" t="str">
        <f>IF($B975="","",SUMIFS('Work report'!$G$2:$G$1500,'Work report'!$V$2:$V$1500,$B975))</f>
        <v/>
      </c>
      <c r="M975" s="176" t="str">
        <f t="shared" si="46"/>
        <v/>
      </c>
      <c r="N975" s="174" t="str">
        <f t="shared" ca="1" si="47"/>
        <v/>
      </c>
      <c r="O975" s="78">
        <v>974</v>
      </c>
      <c r="P975" s="78" t="str">
        <f>IF(AND($B975&lt;&gt;"",$H975&lt;&gt;"Completed",$H975&lt;&gt;"Cancelled"),COUNTIFS($B$2:$B975,"&lt;&gt;",$H$2:$H975,"&lt;&gt;Completed",$H$2:$H975,"&lt;&gt;Cancelled"),"")</f>
        <v/>
      </c>
      <c r="Q975" s="78" t="str">
        <f>IFERROR(INDEX($B$2:$B$1500,MATCH(ROWS($Q$2:Q975),$P$2:$P$1500,0)),"")</f>
        <v/>
      </c>
    </row>
    <row r="976" spans="1:17" ht="15" customHeight="1" x14ac:dyDescent="0.25">
      <c r="A976" s="77"/>
      <c r="B976" s="174" t="str">
        <f t="shared" si="45"/>
        <v/>
      </c>
      <c r="C976" s="79"/>
      <c r="D976" s="80"/>
      <c r="E976" s="79"/>
      <c r="F976" s="81"/>
      <c r="G976" s="77"/>
      <c r="H976" s="174" t="str">
        <f>IF($B976="","",IF(N($I976)&gt;=100,"Completed",IF(COUNTIF('Work report'!$V$2:$V$1500,$B976)=0,"Not started",IF(OR(LEFT(UPPER(TRIM($K976)),8)="BLOCKED:",LEFT(UPPER(TRIM($K976)),8)="WAITING:"),"Blocked",IF(N($I976)&gt;0,"In progress","Not started")))))</f>
        <v/>
      </c>
      <c r="I976" s="175" t="str">
        <f t="array" ref="I976">IF($B976="","",IFERROR(LOOKUP(2,1/('Work report'!$V$2:$V$1500=$B976),'Work report'!$J$2:$J$1500)*100,0))</f>
        <v/>
      </c>
      <c r="J976" s="176" t="str">
        <f t="array" ref="J976">IF($B976="","",IFERROR(LOOKUP(2,1/('Work report'!$V$2:$V$1500=$B976),'Work report'!$A$2:$A$1500),""))</f>
        <v/>
      </c>
      <c r="K976" s="177" t="str">
        <f t="array" ref="K976">IF($B976="","",IFERROR(LOOKUP(2,1/('Work report'!$V$2:$V$1500=$B976),'Work report'!$P$2:$P$1500),""))</f>
        <v/>
      </c>
      <c r="L976" s="178" t="str">
        <f>IF($B976="","",SUMIFS('Work report'!$G$2:$G$1500,'Work report'!$V$2:$V$1500,$B976))</f>
        <v/>
      </c>
      <c r="M976" s="176" t="str">
        <f t="shared" si="46"/>
        <v/>
      </c>
      <c r="N976" s="174" t="str">
        <f t="shared" ca="1" si="47"/>
        <v/>
      </c>
      <c r="O976" s="78">
        <v>975</v>
      </c>
      <c r="P976" s="78" t="str">
        <f>IF(AND($B976&lt;&gt;"",$H976&lt;&gt;"Completed",$H976&lt;&gt;"Cancelled"),COUNTIFS($B$2:$B976,"&lt;&gt;",$H$2:$H976,"&lt;&gt;Completed",$H$2:$H976,"&lt;&gt;Cancelled"),"")</f>
        <v/>
      </c>
      <c r="Q976" s="78" t="str">
        <f>IFERROR(INDEX($B$2:$B$1500,MATCH(ROWS($Q$2:Q976),$P$2:$P$1500,0)),"")</f>
        <v/>
      </c>
    </row>
    <row r="977" spans="1:17" ht="15" customHeight="1" x14ac:dyDescent="0.25">
      <c r="A977" s="77"/>
      <c r="B977" s="174" t="str">
        <f t="shared" si="45"/>
        <v/>
      </c>
      <c r="C977" s="79"/>
      <c r="D977" s="80"/>
      <c r="E977" s="79"/>
      <c r="F977" s="81"/>
      <c r="G977" s="77"/>
      <c r="H977" s="174" t="str">
        <f>IF($B977="","",IF(N($I977)&gt;=100,"Completed",IF(COUNTIF('Work report'!$V$2:$V$1500,$B977)=0,"Not started",IF(OR(LEFT(UPPER(TRIM($K977)),8)="BLOCKED:",LEFT(UPPER(TRIM($K977)),8)="WAITING:"),"Blocked",IF(N($I977)&gt;0,"In progress","Not started")))))</f>
        <v/>
      </c>
      <c r="I977" s="175" t="str">
        <f t="array" ref="I977">IF($B977="","",IFERROR(LOOKUP(2,1/('Work report'!$V$2:$V$1500=$B977),'Work report'!$J$2:$J$1500)*100,0))</f>
        <v/>
      </c>
      <c r="J977" s="176" t="str">
        <f t="array" ref="J977">IF($B977="","",IFERROR(LOOKUP(2,1/('Work report'!$V$2:$V$1500=$B977),'Work report'!$A$2:$A$1500),""))</f>
        <v/>
      </c>
      <c r="K977" s="177" t="str">
        <f t="array" ref="K977">IF($B977="","",IFERROR(LOOKUP(2,1/('Work report'!$V$2:$V$1500=$B977),'Work report'!$P$2:$P$1500),""))</f>
        <v/>
      </c>
      <c r="L977" s="178" t="str">
        <f>IF($B977="","",SUMIFS('Work report'!$G$2:$G$1500,'Work report'!$V$2:$V$1500,$B977))</f>
        <v/>
      </c>
      <c r="M977" s="176" t="str">
        <f t="shared" si="46"/>
        <v/>
      </c>
      <c r="N977" s="174" t="str">
        <f t="shared" ca="1" si="47"/>
        <v/>
      </c>
      <c r="O977" s="78">
        <v>976</v>
      </c>
      <c r="P977" s="78" t="str">
        <f>IF(AND($B977&lt;&gt;"",$H977&lt;&gt;"Completed",$H977&lt;&gt;"Cancelled"),COUNTIFS($B$2:$B977,"&lt;&gt;",$H$2:$H977,"&lt;&gt;Completed",$H$2:$H977,"&lt;&gt;Cancelled"),"")</f>
        <v/>
      </c>
      <c r="Q977" s="78" t="str">
        <f>IFERROR(INDEX($B$2:$B$1500,MATCH(ROWS($Q$2:Q977),$P$2:$P$1500,0)),"")</f>
        <v/>
      </c>
    </row>
    <row r="978" spans="1:17" ht="15" customHeight="1" x14ac:dyDescent="0.25">
      <c r="A978" s="77"/>
      <c r="B978" s="174" t="str">
        <f t="shared" si="45"/>
        <v/>
      </c>
      <c r="C978" s="79"/>
      <c r="D978" s="80"/>
      <c r="E978" s="79"/>
      <c r="F978" s="81"/>
      <c r="G978" s="77"/>
      <c r="H978" s="174" t="str">
        <f>IF($B978="","",IF(N($I978)&gt;=100,"Completed",IF(COUNTIF('Work report'!$V$2:$V$1500,$B978)=0,"Not started",IF(OR(LEFT(UPPER(TRIM($K978)),8)="BLOCKED:",LEFT(UPPER(TRIM($K978)),8)="WAITING:"),"Blocked",IF(N($I978)&gt;0,"In progress","Not started")))))</f>
        <v/>
      </c>
      <c r="I978" s="175" t="str">
        <f t="array" ref="I978">IF($B978="","",IFERROR(LOOKUP(2,1/('Work report'!$V$2:$V$1500=$B978),'Work report'!$J$2:$J$1500)*100,0))</f>
        <v/>
      </c>
      <c r="J978" s="176" t="str">
        <f t="array" ref="J978">IF($B978="","",IFERROR(LOOKUP(2,1/('Work report'!$V$2:$V$1500=$B978),'Work report'!$A$2:$A$1500),""))</f>
        <v/>
      </c>
      <c r="K978" s="177" t="str">
        <f t="array" ref="K978">IF($B978="","",IFERROR(LOOKUP(2,1/('Work report'!$V$2:$V$1500=$B978),'Work report'!$P$2:$P$1500),""))</f>
        <v/>
      </c>
      <c r="L978" s="178" t="str">
        <f>IF($B978="","",SUMIFS('Work report'!$G$2:$G$1500,'Work report'!$V$2:$V$1500,$B978))</f>
        <v/>
      </c>
      <c r="M978" s="176" t="str">
        <f t="shared" si="46"/>
        <v/>
      </c>
      <c r="N978" s="174" t="str">
        <f t="shared" ca="1" si="47"/>
        <v/>
      </c>
      <c r="O978" s="78">
        <v>977</v>
      </c>
      <c r="P978" s="78" t="str">
        <f>IF(AND($B978&lt;&gt;"",$H978&lt;&gt;"Completed",$H978&lt;&gt;"Cancelled"),COUNTIFS($B$2:$B978,"&lt;&gt;",$H$2:$H978,"&lt;&gt;Completed",$H$2:$H978,"&lt;&gt;Cancelled"),"")</f>
        <v/>
      </c>
      <c r="Q978" s="78" t="str">
        <f>IFERROR(INDEX($B$2:$B$1500,MATCH(ROWS($Q$2:Q978),$P$2:$P$1500,0)),"")</f>
        <v/>
      </c>
    </row>
    <row r="979" spans="1:17" ht="15" customHeight="1" x14ac:dyDescent="0.25">
      <c r="A979" s="77"/>
      <c r="B979" s="174" t="str">
        <f t="shared" si="45"/>
        <v/>
      </c>
      <c r="C979" s="79"/>
      <c r="D979" s="80"/>
      <c r="E979" s="79"/>
      <c r="F979" s="81"/>
      <c r="G979" s="77"/>
      <c r="H979" s="174" t="str">
        <f>IF($B979="","",IF(N($I979)&gt;=100,"Completed",IF(COUNTIF('Work report'!$V$2:$V$1500,$B979)=0,"Not started",IF(OR(LEFT(UPPER(TRIM($K979)),8)="BLOCKED:",LEFT(UPPER(TRIM($K979)),8)="WAITING:"),"Blocked",IF(N($I979)&gt;0,"In progress","Not started")))))</f>
        <v/>
      </c>
      <c r="I979" s="175" t="str">
        <f t="array" ref="I979">IF($B979="","",IFERROR(LOOKUP(2,1/('Work report'!$V$2:$V$1500=$B979),'Work report'!$J$2:$J$1500)*100,0))</f>
        <v/>
      </c>
      <c r="J979" s="176" t="str">
        <f t="array" ref="J979">IF($B979="","",IFERROR(LOOKUP(2,1/('Work report'!$V$2:$V$1500=$B979),'Work report'!$A$2:$A$1500),""))</f>
        <v/>
      </c>
      <c r="K979" s="177" t="str">
        <f t="array" ref="K979">IF($B979="","",IFERROR(LOOKUP(2,1/('Work report'!$V$2:$V$1500=$B979),'Work report'!$P$2:$P$1500),""))</f>
        <v/>
      </c>
      <c r="L979" s="178" t="str">
        <f>IF($B979="","",SUMIFS('Work report'!$G$2:$G$1500,'Work report'!$V$2:$V$1500,$B979))</f>
        <v/>
      </c>
      <c r="M979" s="176" t="str">
        <f t="shared" si="46"/>
        <v/>
      </c>
      <c r="N979" s="174" t="str">
        <f t="shared" ca="1" si="47"/>
        <v/>
      </c>
      <c r="O979" s="78">
        <v>978</v>
      </c>
      <c r="P979" s="78" t="str">
        <f>IF(AND($B979&lt;&gt;"",$H979&lt;&gt;"Completed",$H979&lt;&gt;"Cancelled"),COUNTIFS($B$2:$B979,"&lt;&gt;",$H$2:$H979,"&lt;&gt;Completed",$H$2:$H979,"&lt;&gt;Cancelled"),"")</f>
        <v/>
      </c>
      <c r="Q979" s="78" t="str">
        <f>IFERROR(INDEX($B$2:$B$1500,MATCH(ROWS($Q$2:Q979),$P$2:$P$1500,0)),"")</f>
        <v/>
      </c>
    </row>
    <row r="980" spans="1:17" ht="15" customHeight="1" x14ac:dyDescent="0.25">
      <c r="A980" s="77"/>
      <c r="B980" s="174" t="str">
        <f t="shared" si="45"/>
        <v/>
      </c>
      <c r="C980" s="79"/>
      <c r="D980" s="80"/>
      <c r="E980" s="79"/>
      <c r="F980" s="81"/>
      <c r="G980" s="77"/>
      <c r="H980" s="174" t="str">
        <f>IF($B980="","",IF(N($I980)&gt;=100,"Completed",IF(COUNTIF('Work report'!$V$2:$V$1500,$B980)=0,"Not started",IF(OR(LEFT(UPPER(TRIM($K980)),8)="BLOCKED:",LEFT(UPPER(TRIM($K980)),8)="WAITING:"),"Blocked",IF(N($I980)&gt;0,"In progress","Not started")))))</f>
        <v/>
      </c>
      <c r="I980" s="175" t="str">
        <f t="array" ref="I980">IF($B980="","",IFERROR(LOOKUP(2,1/('Work report'!$V$2:$V$1500=$B980),'Work report'!$J$2:$J$1500)*100,0))</f>
        <v/>
      </c>
      <c r="J980" s="176" t="str">
        <f t="array" ref="J980">IF($B980="","",IFERROR(LOOKUP(2,1/('Work report'!$V$2:$V$1500=$B980),'Work report'!$A$2:$A$1500),""))</f>
        <v/>
      </c>
      <c r="K980" s="177" t="str">
        <f t="array" ref="K980">IF($B980="","",IFERROR(LOOKUP(2,1/('Work report'!$V$2:$V$1500=$B980),'Work report'!$P$2:$P$1500),""))</f>
        <v/>
      </c>
      <c r="L980" s="178" t="str">
        <f>IF($B980="","",SUMIFS('Work report'!$G$2:$G$1500,'Work report'!$V$2:$V$1500,$B980))</f>
        <v/>
      </c>
      <c r="M980" s="176" t="str">
        <f t="shared" si="46"/>
        <v/>
      </c>
      <c r="N980" s="174" t="str">
        <f t="shared" ca="1" si="47"/>
        <v/>
      </c>
      <c r="O980" s="78">
        <v>979</v>
      </c>
      <c r="P980" s="78" t="str">
        <f>IF(AND($B980&lt;&gt;"",$H980&lt;&gt;"Completed",$H980&lt;&gt;"Cancelled"),COUNTIFS($B$2:$B980,"&lt;&gt;",$H$2:$H980,"&lt;&gt;Completed",$H$2:$H980,"&lt;&gt;Cancelled"),"")</f>
        <v/>
      </c>
      <c r="Q980" s="78" t="str">
        <f>IFERROR(INDEX($B$2:$B$1500,MATCH(ROWS($Q$2:Q980),$P$2:$P$1500,0)),"")</f>
        <v/>
      </c>
    </row>
    <row r="981" spans="1:17" ht="15" customHeight="1" x14ac:dyDescent="0.25">
      <c r="A981" s="77"/>
      <c r="B981" s="174" t="str">
        <f t="shared" si="45"/>
        <v/>
      </c>
      <c r="C981" s="79"/>
      <c r="D981" s="80"/>
      <c r="E981" s="79"/>
      <c r="F981" s="81"/>
      <c r="G981" s="77"/>
      <c r="H981" s="174" t="str">
        <f>IF($B981="","",IF(N($I981)&gt;=100,"Completed",IF(COUNTIF('Work report'!$V$2:$V$1500,$B981)=0,"Not started",IF(OR(LEFT(UPPER(TRIM($K981)),8)="BLOCKED:",LEFT(UPPER(TRIM($K981)),8)="WAITING:"),"Blocked",IF(N($I981)&gt;0,"In progress","Not started")))))</f>
        <v/>
      </c>
      <c r="I981" s="175" t="str">
        <f t="array" ref="I981">IF($B981="","",IFERROR(LOOKUP(2,1/('Work report'!$V$2:$V$1500=$B981),'Work report'!$J$2:$J$1500)*100,0))</f>
        <v/>
      </c>
      <c r="J981" s="176" t="str">
        <f t="array" ref="J981">IF($B981="","",IFERROR(LOOKUP(2,1/('Work report'!$V$2:$V$1500=$B981),'Work report'!$A$2:$A$1500),""))</f>
        <v/>
      </c>
      <c r="K981" s="177" t="str">
        <f t="array" ref="K981">IF($B981="","",IFERROR(LOOKUP(2,1/('Work report'!$V$2:$V$1500=$B981),'Work report'!$P$2:$P$1500),""))</f>
        <v/>
      </c>
      <c r="L981" s="178" t="str">
        <f>IF($B981="","",SUMIFS('Work report'!$G$2:$G$1500,'Work report'!$V$2:$V$1500,$B981))</f>
        <v/>
      </c>
      <c r="M981" s="176" t="str">
        <f t="shared" si="46"/>
        <v/>
      </c>
      <c r="N981" s="174" t="str">
        <f t="shared" ca="1" si="47"/>
        <v/>
      </c>
      <c r="O981" s="78">
        <v>980</v>
      </c>
      <c r="P981" s="78" t="str">
        <f>IF(AND($B981&lt;&gt;"",$H981&lt;&gt;"Completed",$H981&lt;&gt;"Cancelled"),COUNTIFS($B$2:$B981,"&lt;&gt;",$H$2:$H981,"&lt;&gt;Completed",$H$2:$H981,"&lt;&gt;Cancelled"),"")</f>
        <v/>
      </c>
      <c r="Q981" s="78" t="str">
        <f>IFERROR(INDEX($B$2:$B$1500,MATCH(ROWS($Q$2:Q981),$P$2:$P$1500,0)),"")</f>
        <v/>
      </c>
    </row>
    <row r="982" spans="1:17" ht="15" customHeight="1" x14ac:dyDescent="0.25">
      <c r="A982" s="77"/>
      <c r="B982" s="174" t="str">
        <f t="shared" si="45"/>
        <v/>
      </c>
      <c r="C982" s="79"/>
      <c r="D982" s="80"/>
      <c r="E982" s="79"/>
      <c r="F982" s="81"/>
      <c r="G982" s="77"/>
      <c r="H982" s="174" t="str">
        <f>IF($B982="","",IF(N($I982)&gt;=100,"Completed",IF(COUNTIF('Work report'!$V$2:$V$1500,$B982)=0,"Not started",IF(OR(LEFT(UPPER(TRIM($K982)),8)="BLOCKED:",LEFT(UPPER(TRIM($K982)),8)="WAITING:"),"Blocked",IF(N($I982)&gt;0,"In progress","Not started")))))</f>
        <v/>
      </c>
      <c r="I982" s="175" t="str">
        <f t="array" ref="I982">IF($B982="","",IFERROR(LOOKUP(2,1/('Work report'!$V$2:$V$1500=$B982),'Work report'!$J$2:$J$1500)*100,0))</f>
        <v/>
      </c>
      <c r="J982" s="176" t="str">
        <f t="array" ref="J982">IF($B982="","",IFERROR(LOOKUP(2,1/('Work report'!$V$2:$V$1500=$B982),'Work report'!$A$2:$A$1500),""))</f>
        <v/>
      </c>
      <c r="K982" s="177" t="str">
        <f t="array" ref="K982">IF($B982="","",IFERROR(LOOKUP(2,1/('Work report'!$V$2:$V$1500=$B982),'Work report'!$P$2:$P$1500),""))</f>
        <v/>
      </c>
      <c r="L982" s="178" t="str">
        <f>IF($B982="","",SUMIFS('Work report'!$G$2:$G$1500,'Work report'!$V$2:$V$1500,$B982))</f>
        <v/>
      </c>
      <c r="M982" s="176" t="str">
        <f t="shared" si="46"/>
        <v/>
      </c>
      <c r="N982" s="174" t="str">
        <f t="shared" ca="1" si="47"/>
        <v/>
      </c>
      <c r="O982" s="78">
        <v>981</v>
      </c>
      <c r="P982" s="78" t="str">
        <f>IF(AND($B982&lt;&gt;"",$H982&lt;&gt;"Completed",$H982&lt;&gt;"Cancelled"),COUNTIFS($B$2:$B982,"&lt;&gt;",$H$2:$H982,"&lt;&gt;Completed",$H$2:$H982,"&lt;&gt;Cancelled"),"")</f>
        <v/>
      </c>
      <c r="Q982" s="78" t="str">
        <f>IFERROR(INDEX($B$2:$B$1500,MATCH(ROWS($Q$2:Q982),$P$2:$P$1500,0)),"")</f>
        <v/>
      </c>
    </row>
    <row r="983" spans="1:17" ht="15" customHeight="1" x14ac:dyDescent="0.25">
      <c r="A983" s="77"/>
      <c r="B983" s="174" t="str">
        <f t="shared" si="45"/>
        <v/>
      </c>
      <c r="C983" s="79"/>
      <c r="D983" s="80"/>
      <c r="E983" s="79"/>
      <c r="F983" s="81"/>
      <c r="G983" s="77"/>
      <c r="H983" s="174" t="str">
        <f>IF($B983="","",IF(N($I983)&gt;=100,"Completed",IF(COUNTIF('Work report'!$V$2:$V$1500,$B983)=0,"Not started",IF(OR(LEFT(UPPER(TRIM($K983)),8)="BLOCKED:",LEFT(UPPER(TRIM($K983)),8)="WAITING:"),"Blocked",IF(N($I983)&gt;0,"In progress","Not started")))))</f>
        <v/>
      </c>
      <c r="I983" s="175" t="str">
        <f t="array" ref="I983">IF($B983="","",IFERROR(LOOKUP(2,1/('Work report'!$V$2:$V$1500=$B983),'Work report'!$J$2:$J$1500)*100,0))</f>
        <v/>
      </c>
      <c r="J983" s="176" t="str">
        <f t="array" ref="J983">IF($B983="","",IFERROR(LOOKUP(2,1/('Work report'!$V$2:$V$1500=$B983),'Work report'!$A$2:$A$1500),""))</f>
        <v/>
      </c>
      <c r="K983" s="177" t="str">
        <f t="array" ref="K983">IF($B983="","",IFERROR(LOOKUP(2,1/('Work report'!$V$2:$V$1500=$B983),'Work report'!$P$2:$P$1500),""))</f>
        <v/>
      </c>
      <c r="L983" s="178" t="str">
        <f>IF($B983="","",SUMIFS('Work report'!$G$2:$G$1500,'Work report'!$V$2:$V$1500,$B983))</f>
        <v/>
      </c>
      <c r="M983" s="176" t="str">
        <f t="shared" si="46"/>
        <v/>
      </c>
      <c r="N983" s="174" t="str">
        <f t="shared" ca="1" si="47"/>
        <v/>
      </c>
      <c r="O983" s="78">
        <v>982</v>
      </c>
      <c r="P983" s="78" t="str">
        <f>IF(AND($B983&lt;&gt;"",$H983&lt;&gt;"Completed",$H983&lt;&gt;"Cancelled"),COUNTIFS($B$2:$B983,"&lt;&gt;",$H$2:$H983,"&lt;&gt;Completed",$H$2:$H983,"&lt;&gt;Cancelled"),"")</f>
        <v/>
      </c>
      <c r="Q983" s="78" t="str">
        <f>IFERROR(INDEX($B$2:$B$1500,MATCH(ROWS($Q$2:Q983),$P$2:$P$1500,0)),"")</f>
        <v/>
      </c>
    </row>
    <row r="984" spans="1:17" ht="15" customHeight="1" x14ac:dyDescent="0.25">
      <c r="A984" s="77"/>
      <c r="B984" s="174" t="str">
        <f t="shared" si="45"/>
        <v/>
      </c>
      <c r="C984" s="79"/>
      <c r="D984" s="80"/>
      <c r="E984" s="79"/>
      <c r="F984" s="81"/>
      <c r="G984" s="77"/>
      <c r="H984" s="174" t="str">
        <f>IF($B984="","",IF(N($I984)&gt;=100,"Completed",IF(COUNTIF('Work report'!$V$2:$V$1500,$B984)=0,"Not started",IF(OR(LEFT(UPPER(TRIM($K984)),8)="BLOCKED:",LEFT(UPPER(TRIM($K984)),8)="WAITING:"),"Blocked",IF(N($I984)&gt;0,"In progress","Not started")))))</f>
        <v/>
      </c>
      <c r="I984" s="175" t="str">
        <f t="array" ref="I984">IF($B984="","",IFERROR(LOOKUP(2,1/('Work report'!$V$2:$V$1500=$B984),'Work report'!$J$2:$J$1500)*100,0))</f>
        <v/>
      </c>
      <c r="J984" s="176" t="str">
        <f t="array" ref="J984">IF($B984="","",IFERROR(LOOKUP(2,1/('Work report'!$V$2:$V$1500=$B984),'Work report'!$A$2:$A$1500),""))</f>
        <v/>
      </c>
      <c r="K984" s="177" t="str">
        <f t="array" ref="K984">IF($B984="","",IFERROR(LOOKUP(2,1/('Work report'!$V$2:$V$1500=$B984),'Work report'!$P$2:$P$1500),""))</f>
        <v/>
      </c>
      <c r="L984" s="178" t="str">
        <f>IF($B984="","",SUMIFS('Work report'!$G$2:$G$1500,'Work report'!$V$2:$V$1500,$B984))</f>
        <v/>
      </c>
      <c r="M984" s="176" t="str">
        <f t="shared" si="46"/>
        <v/>
      </c>
      <c r="N984" s="174" t="str">
        <f t="shared" ca="1" si="47"/>
        <v/>
      </c>
      <c r="O984" s="78">
        <v>983</v>
      </c>
      <c r="P984" s="78" t="str">
        <f>IF(AND($B984&lt;&gt;"",$H984&lt;&gt;"Completed",$H984&lt;&gt;"Cancelled"),COUNTIFS($B$2:$B984,"&lt;&gt;",$H$2:$H984,"&lt;&gt;Completed",$H$2:$H984,"&lt;&gt;Cancelled"),"")</f>
        <v/>
      </c>
      <c r="Q984" s="78" t="str">
        <f>IFERROR(INDEX($B$2:$B$1500,MATCH(ROWS($Q$2:Q984),$P$2:$P$1500,0)),"")</f>
        <v/>
      </c>
    </row>
    <row r="985" spans="1:17" ht="15" customHeight="1" x14ac:dyDescent="0.25">
      <c r="A985" s="77"/>
      <c r="B985" s="174" t="str">
        <f t="shared" si="45"/>
        <v/>
      </c>
      <c r="C985" s="79"/>
      <c r="D985" s="80"/>
      <c r="E985" s="79"/>
      <c r="F985" s="81"/>
      <c r="G985" s="77"/>
      <c r="H985" s="174" t="str">
        <f>IF($B985="","",IF(N($I985)&gt;=100,"Completed",IF(COUNTIF('Work report'!$V$2:$V$1500,$B985)=0,"Not started",IF(OR(LEFT(UPPER(TRIM($K985)),8)="BLOCKED:",LEFT(UPPER(TRIM($K985)),8)="WAITING:"),"Blocked",IF(N($I985)&gt;0,"In progress","Not started")))))</f>
        <v/>
      </c>
      <c r="I985" s="175" t="str">
        <f t="array" ref="I985">IF($B985="","",IFERROR(LOOKUP(2,1/('Work report'!$V$2:$V$1500=$B985),'Work report'!$J$2:$J$1500)*100,0))</f>
        <v/>
      </c>
      <c r="J985" s="176" t="str">
        <f t="array" ref="J985">IF($B985="","",IFERROR(LOOKUP(2,1/('Work report'!$V$2:$V$1500=$B985),'Work report'!$A$2:$A$1500),""))</f>
        <v/>
      </c>
      <c r="K985" s="177" t="str">
        <f t="array" ref="K985">IF($B985="","",IFERROR(LOOKUP(2,1/('Work report'!$V$2:$V$1500=$B985),'Work report'!$P$2:$P$1500),""))</f>
        <v/>
      </c>
      <c r="L985" s="178" t="str">
        <f>IF($B985="","",SUMIFS('Work report'!$G$2:$G$1500,'Work report'!$V$2:$V$1500,$B985))</f>
        <v/>
      </c>
      <c r="M985" s="176" t="str">
        <f t="shared" si="46"/>
        <v/>
      </c>
      <c r="N985" s="174" t="str">
        <f t="shared" ca="1" si="47"/>
        <v/>
      </c>
      <c r="O985" s="78">
        <v>984</v>
      </c>
      <c r="P985" s="78" t="str">
        <f>IF(AND($B985&lt;&gt;"",$H985&lt;&gt;"Completed",$H985&lt;&gt;"Cancelled"),COUNTIFS($B$2:$B985,"&lt;&gt;",$H$2:$H985,"&lt;&gt;Completed",$H$2:$H985,"&lt;&gt;Cancelled"),"")</f>
        <v/>
      </c>
      <c r="Q985" s="78" t="str">
        <f>IFERROR(INDEX($B$2:$B$1500,MATCH(ROWS($Q$2:Q985),$P$2:$P$1500,0)),"")</f>
        <v/>
      </c>
    </row>
    <row r="986" spans="1:17" ht="15" customHeight="1" x14ac:dyDescent="0.25">
      <c r="A986" s="77"/>
      <c r="B986" s="174" t="str">
        <f t="shared" si="45"/>
        <v/>
      </c>
      <c r="C986" s="79"/>
      <c r="D986" s="80"/>
      <c r="E986" s="79"/>
      <c r="F986" s="81"/>
      <c r="G986" s="77"/>
      <c r="H986" s="174" t="str">
        <f>IF($B986="","",IF(N($I986)&gt;=100,"Completed",IF(COUNTIF('Work report'!$V$2:$V$1500,$B986)=0,"Not started",IF(OR(LEFT(UPPER(TRIM($K986)),8)="BLOCKED:",LEFT(UPPER(TRIM($K986)),8)="WAITING:"),"Blocked",IF(N($I986)&gt;0,"In progress","Not started")))))</f>
        <v/>
      </c>
      <c r="I986" s="175" t="str">
        <f t="array" ref="I986">IF($B986="","",IFERROR(LOOKUP(2,1/('Work report'!$V$2:$V$1500=$B986),'Work report'!$J$2:$J$1500)*100,0))</f>
        <v/>
      </c>
      <c r="J986" s="176" t="str">
        <f t="array" ref="J986">IF($B986="","",IFERROR(LOOKUP(2,1/('Work report'!$V$2:$V$1500=$B986),'Work report'!$A$2:$A$1500),""))</f>
        <v/>
      </c>
      <c r="K986" s="177" t="str">
        <f t="array" ref="K986">IF($B986="","",IFERROR(LOOKUP(2,1/('Work report'!$V$2:$V$1500=$B986),'Work report'!$P$2:$P$1500),""))</f>
        <v/>
      </c>
      <c r="L986" s="178" t="str">
        <f>IF($B986="","",SUMIFS('Work report'!$G$2:$G$1500,'Work report'!$V$2:$V$1500,$B986))</f>
        <v/>
      </c>
      <c r="M986" s="176" t="str">
        <f t="shared" si="46"/>
        <v/>
      </c>
      <c r="N986" s="174" t="str">
        <f t="shared" ca="1" si="47"/>
        <v/>
      </c>
      <c r="O986" s="78">
        <v>985</v>
      </c>
      <c r="P986" s="78" t="str">
        <f>IF(AND($B986&lt;&gt;"",$H986&lt;&gt;"Completed",$H986&lt;&gt;"Cancelled"),COUNTIFS($B$2:$B986,"&lt;&gt;",$H$2:$H986,"&lt;&gt;Completed",$H$2:$H986,"&lt;&gt;Cancelled"),"")</f>
        <v/>
      </c>
      <c r="Q986" s="78" t="str">
        <f>IFERROR(INDEX($B$2:$B$1500,MATCH(ROWS($Q$2:Q986),$P$2:$P$1500,0)),"")</f>
        <v/>
      </c>
    </row>
    <row r="987" spans="1:17" ht="15" customHeight="1" x14ac:dyDescent="0.25">
      <c r="A987" s="77"/>
      <c r="B987" s="174" t="str">
        <f t="shared" si="45"/>
        <v/>
      </c>
      <c r="C987" s="79"/>
      <c r="D987" s="80"/>
      <c r="E987" s="79"/>
      <c r="F987" s="81"/>
      <c r="G987" s="77"/>
      <c r="H987" s="174" t="str">
        <f>IF($B987="","",IF(N($I987)&gt;=100,"Completed",IF(COUNTIF('Work report'!$V$2:$V$1500,$B987)=0,"Not started",IF(OR(LEFT(UPPER(TRIM($K987)),8)="BLOCKED:",LEFT(UPPER(TRIM($K987)),8)="WAITING:"),"Blocked",IF(N($I987)&gt;0,"In progress","Not started")))))</f>
        <v/>
      </c>
      <c r="I987" s="175" t="str">
        <f t="array" ref="I987">IF($B987="","",IFERROR(LOOKUP(2,1/('Work report'!$V$2:$V$1500=$B987),'Work report'!$J$2:$J$1500)*100,0))</f>
        <v/>
      </c>
      <c r="J987" s="176" t="str">
        <f t="array" ref="J987">IF($B987="","",IFERROR(LOOKUP(2,1/('Work report'!$V$2:$V$1500=$B987),'Work report'!$A$2:$A$1500),""))</f>
        <v/>
      </c>
      <c r="K987" s="177" t="str">
        <f t="array" ref="K987">IF($B987="","",IFERROR(LOOKUP(2,1/('Work report'!$V$2:$V$1500=$B987),'Work report'!$P$2:$P$1500),""))</f>
        <v/>
      </c>
      <c r="L987" s="178" t="str">
        <f>IF($B987="","",SUMIFS('Work report'!$G$2:$G$1500,'Work report'!$V$2:$V$1500,$B987))</f>
        <v/>
      </c>
      <c r="M987" s="176" t="str">
        <f t="shared" si="46"/>
        <v/>
      </c>
      <c r="N987" s="174" t="str">
        <f t="shared" ca="1" si="47"/>
        <v/>
      </c>
      <c r="O987" s="78">
        <v>986</v>
      </c>
      <c r="P987" s="78" t="str">
        <f>IF(AND($B987&lt;&gt;"",$H987&lt;&gt;"Completed",$H987&lt;&gt;"Cancelled"),COUNTIFS($B$2:$B987,"&lt;&gt;",$H$2:$H987,"&lt;&gt;Completed",$H$2:$H987,"&lt;&gt;Cancelled"),"")</f>
        <v/>
      </c>
      <c r="Q987" s="78" t="str">
        <f>IFERROR(INDEX($B$2:$B$1500,MATCH(ROWS($Q$2:Q987),$P$2:$P$1500,0)),"")</f>
        <v/>
      </c>
    </row>
    <row r="988" spans="1:17" ht="15" customHeight="1" x14ac:dyDescent="0.25">
      <c r="A988" s="77"/>
      <c r="B988" s="174" t="str">
        <f t="shared" si="45"/>
        <v/>
      </c>
      <c r="C988" s="79"/>
      <c r="D988" s="80"/>
      <c r="E988" s="79"/>
      <c r="F988" s="81"/>
      <c r="G988" s="77"/>
      <c r="H988" s="174" t="str">
        <f>IF($B988="","",IF(N($I988)&gt;=100,"Completed",IF(COUNTIF('Work report'!$V$2:$V$1500,$B988)=0,"Not started",IF(OR(LEFT(UPPER(TRIM($K988)),8)="BLOCKED:",LEFT(UPPER(TRIM($K988)),8)="WAITING:"),"Blocked",IF(N($I988)&gt;0,"In progress","Not started")))))</f>
        <v/>
      </c>
      <c r="I988" s="175" t="str">
        <f t="array" ref="I988">IF($B988="","",IFERROR(LOOKUP(2,1/('Work report'!$V$2:$V$1500=$B988),'Work report'!$J$2:$J$1500)*100,0))</f>
        <v/>
      </c>
      <c r="J988" s="176" t="str">
        <f t="array" ref="J988">IF($B988="","",IFERROR(LOOKUP(2,1/('Work report'!$V$2:$V$1500=$B988),'Work report'!$A$2:$A$1500),""))</f>
        <v/>
      </c>
      <c r="K988" s="177" t="str">
        <f t="array" ref="K988">IF($B988="","",IFERROR(LOOKUP(2,1/('Work report'!$V$2:$V$1500=$B988),'Work report'!$P$2:$P$1500),""))</f>
        <v/>
      </c>
      <c r="L988" s="178" t="str">
        <f>IF($B988="","",SUMIFS('Work report'!$G$2:$G$1500,'Work report'!$V$2:$V$1500,$B988))</f>
        <v/>
      </c>
      <c r="M988" s="176" t="str">
        <f t="shared" si="46"/>
        <v/>
      </c>
      <c r="N988" s="174" t="str">
        <f t="shared" ca="1" si="47"/>
        <v/>
      </c>
      <c r="O988" s="78">
        <v>987</v>
      </c>
      <c r="P988" s="78" t="str">
        <f>IF(AND($B988&lt;&gt;"",$H988&lt;&gt;"Completed",$H988&lt;&gt;"Cancelled"),COUNTIFS($B$2:$B988,"&lt;&gt;",$H$2:$H988,"&lt;&gt;Completed",$H$2:$H988,"&lt;&gt;Cancelled"),"")</f>
        <v/>
      </c>
      <c r="Q988" s="78" t="str">
        <f>IFERROR(INDEX($B$2:$B$1500,MATCH(ROWS($Q$2:Q988),$P$2:$P$1500,0)),"")</f>
        <v/>
      </c>
    </row>
    <row r="989" spans="1:17" ht="15" customHeight="1" x14ac:dyDescent="0.25">
      <c r="A989" s="77"/>
      <c r="B989" s="174" t="str">
        <f t="shared" si="45"/>
        <v/>
      </c>
      <c r="C989" s="79"/>
      <c r="D989" s="80"/>
      <c r="E989" s="79"/>
      <c r="F989" s="81"/>
      <c r="G989" s="77"/>
      <c r="H989" s="174" t="str">
        <f>IF($B989="","",IF(N($I989)&gt;=100,"Completed",IF(COUNTIF('Work report'!$V$2:$V$1500,$B989)=0,"Not started",IF(OR(LEFT(UPPER(TRIM($K989)),8)="BLOCKED:",LEFT(UPPER(TRIM($K989)),8)="WAITING:"),"Blocked",IF(N($I989)&gt;0,"In progress","Not started")))))</f>
        <v/>
      </c>
      <c r="I989" s="175" t="str">
        <f t="array" ref="I989">IF($B989="","",IFERROR(LOOKUP(2,1/('Work report'!$V$2:$V$1500=$B989),'Work report'!$J$2:$J$1500)*100,0))</f>
        <v/>
      </c>
      <c r="J989" s="176" t="str">
        <f t="array" ref="J989">IF($B989="","",IFERROR(LOOKUP(2,1/('Work report'!$V$2:$V$1500=$B989),'Work report'!$A$2:$A$1500),""))</f>
        <v/>
      </c>
      <c r="K989" s="177" t="str">
        <f t="array" ref="K989">IF($B989="","",IFERROR(LOOKUP(2,1/('Work report'!$V$2:$V$1500=$B989),'Work report'!$P$2:$P$1500),""))</f>
        <v/>
      </c>
      <c r="L989" s="178" t="str">
        <f>IF($B989="","",SUMIFS('Work report'!$G$2:$G$1500,'Work report'!$V$2:$V$1500,$B989))</f>
        <v/>
      </c>
      <c r="M989" s="176" t="str">
        <f t="shared" si="46"/>
        <v/>
      </c>
      <c r="N989" s="174" t="str">
        <f t="shared" ca="1" si="47"/>
        <v/>
      </c>
      <c r="O989" s="78">
        <v>988</v>
      </c>
      <c r="P989" s="78" t="str">
        <f>IF(AND($B989&lt;&gt;"",$H989&lt;&gt;"Completed",$H989&lt;&gt;"Cancelled"),COUNTIFS($B$2:$B989,"&lt;&gt;",$H$2:$H989,"&lt;&gt;Completed",$H$2:$H989,"&lt;&gt;Cancelled"),"")</f>
        <v/>
      </c>
      <c r="Q989" s="78" t="str">
        <f>IFERROR(INDEX($B$2:$B$1500,MATCH(ROWS($Q$2:Q989),$P$2:$P$1500,0)),"")</f>
        <v/>
      </c>
    </row>
    <row r="990" spans="1:17" ht="15" customHeight="1" x14ac:dyDescent="0.25">
      <c r="A990" s="77"/>
      <c r="B990" s="174" t="str">
        <f t="shared" si="45"/>
        <v/>
      </c>
      <c r="C990" s="79"/>
      <c r="D990" s="80"/>
      <c r="E990" s="79"/>
      <c r="F990" s="81"/>
      <c r="G990" s="77"/>
      <c r="H990" s="174" t="str">
        <f>IF($B990="","",IF(N($I990)&gt;=100,"Completed",IF(COUNTIF('Work report'!$V$2:$V$1500,$B990)=0,"Not started",IF(OR(LEFT(UPPER(TRIM($K990)),8)="BLOCKED:",LEFT(UPPER(TRIM($K990)),8)="WAITING:"),"Blocked",IF(N($I990)&gt;0,"In progress","Not started")))))</f>
        <v/>
      </c>
      <c r="I990" s="175" t="str">
        <f t="array" ref="I990">IF($B990="","",IFERROR(LOOKUP(2,1/('Work report'!$V$2:$V$1500=$B990),'Work report'!$J$2:$J$1500)*100,0))</f>
        <v/>
      </c>
      <c r="J990" s="176" t="str">
        <f t="array" ref="J990">IF($B990="","",IFERROR(LOOKUP(2,1/('Work report'!$V$2:$V$1500=$B990),'Work report'!$A$2:$A$1500),""))</f>
        <v/>
      </c>
      <c r="K990" s="177" t="str">
        <f t="array" ref="K990">IF($B990="","",IFERROR(LOOKUP(2,1/('Work report'!$V$2:$V$1500=$B990),'Work report'!$P$2:$P$1500),""))</f>
        <v/>
      </c>
      <c r="L990" s="178" t="str">
        <f>IF($B990="","",SUMIFS('Work report'!$G$2:$G$1500,'Work report'!$V$2:$V$1500,$B990))</f>
        <v/>
      </c>
      <c r="M990" s="176" t="str">
        <f t="shared" si="46"/>
        <v/>
      </c>
      <c r="N990" s="174" t="str">
        <f t="shared" ca="1" si="47"/>
        <v/>
      </c>
      <c r="O990" s="78">
        <v>989</v>
      </c>
      <c r="P990" s="78" t="str">
        <f>IF(AND($B990&lt;&gt;"",$H990&lt;&gt;"Completed",$H990&lt;&gt;"Cancelled"),COUNTIFS($B$2:$B990,"&lt;&gt;",$H$2:$H990,"&lt;&gt;Completed",$H$2:$H990,"&lt;&gt;Cancelled"),"")</f>
        <v/>
      </c>
      <c r="Q990" s="78" t="str">
        <f>IFERROR(INDEX($B$2:$B$1500,MATCH(ROWS($Q$2:Q990),$P$2:$P$1500,0)),"")</f>
        <v/>
      </c>
    </row>
    <row r="991" spans="1:17" ht="15" customHeight="1" x14ac:dyDescent="0.25">
      <c r="A991" s="77"/>
      <c r="B991" s="174" t="str">
        <f t="shared" si="45"/>
        <v/>
      </c>
      <c r="C991" s="79"/>
      <c r="D991" s="80"/>
      <c r="E991" s="79"/>
      <c r="F991" s="81"/>
      <c r="G991" s="77"/>
      <c r="H991" s="174" t="str">
        <f>IF($B991="","",IF(N($I991)&gt;=100,"Completed",IF(COUNTIF('Work report'!$V$2:$V$1500,$B991)=0,"Not started",IF(OR(LEFT(UPPER(TRIM($K991)),8)="BLOCKED:",LEFT(UPPER(TRIM($K991)),8)="WAITING:"),"Blocked",IF(N($I991)&gt;0,"In progress","Not started")))))</f>
        <v/>
      </c>
      <c r="I991" s="175" t="str">
        <f t="array" ref="I991">IF($B991="","",IFERROR(LOOKUP(2,1/('Work report'!$V$2:$V$1500=$B991),'Work report'!$J$2:$J$1500)*100,0))</f>
        <v/>
      </c>
      <c r="J991" s="176" t="str">
        <f t="array" ref="J991">IF($B991="","",IFERROR(LOOKUP(2,1/('Work report'!$V$2:$V$1500=$B991),'Work report'!$A$2:$A$1500),""))</f>
        <v/>
      </c>
      <c r="K991" s="177" t="str">
        <f t="array" ref="K991">IF($B991="","",IFERROR(LOOKUP(2,1/('Work report'!$V$2:$V$1500=$B991),'Work report'!$P$2:$P$1500),""))</f>
        <v/>
      </c>
      <c r="L991" s="178" t="str">
        <f>IF($B991="","",SUMIFS('Work report'!$G$2:$G$1500,'Work report'!$V$2:$V$1500,$B991))</f>
        <v/>
      </c>
      <c r="M991" s="176" t="str">
        <f t="shared" si="46"/>
        <v/>
      </c>
      <c r="N991" s="174" t="str">
        <f t="shared" ca="1" si="47"/>
        <v/>
      </c>
      <c r="O991" s="78">
        <v>990</v>
      </c>
      <c r="P991" s="78" t="str">
        <f>IF(AND($B991&lt;&gt;"",$H991&lt;&gt;"Completed",$H991&lt;&gt;"Cancelled"),COUNTIFS($B$2:$B991,"&lt;&gt;",$H$2:$H991,"&lt;&gt;Completed",$H$2:$H991,"&lt;&gt;Cancelled"),"")</f>
        <v/>
      </c>
      <c r="Q991" s="78" t="str">
        <f>IFERROR(INDEX($B$2:$B$1500,MATCH(ROWS($Q$2:Q991),$P$2:$P$1500,0)),"")</f>
        <v/>
      </c>
    </row>
    <row r="992" spans="1:17" ht="15" customHeight="1" x14ac:dyDescent="0.25">
      <c r="A992" s="77"/>
      <c r="B992" s="174" t="str">
        <f t="shared" si="45"/>
        <v/>
      </c>
      <c r="C992" s="79"/>
      <c r="D992" s="80"/>
      <c r="E992" s="79"/>
      <c r="F992" s="81"/>
      <c r="G992" s="77"/>
      <c r="H992" s="174" t="str">
        <f>IF($B992="","",IF(N($I992)&gt;=100,"Completed",IF(COUNTIF('Work report'!$V$2:$V$1500,$B992)=0,"Not started",IF(OR(LEFT(UPPER(TRIM($K992)),8)="BLOCKED:",LEFT(UPPER(TRIM($K992)),8)="WAITING:"),"Blocked",IF(N($I992)&gt;0,"In progress","Not started")))))</f>
        <v/>
      </c>
      <c r="I992" s="175" t="str">
        <f t="array" ref="I992">IF($B992="","",IFERROR(LOOKUP(2,1/('Work report'!$V$2:$V$1500=$B992),'Work report'!$J$2:$J$1500)*100,0))</f>
        <v/>
      </c>
      <c r="J992" s="176" t="str">
        <f t="array" ref="J992">IF($B992="","",IFERROR(LOOKUP(2,1/('Work report'!$V$2:$V$1500=$B992),'Work report'!$A$2:$A$1500),""))</f>
        <v/>
      </c>
      <c r="K992" s="177" t="str">
        <f t="array" ref="K992">IF($B992="","",IFERROR(LOOKUP(2,1/('Work report'!$V$2:$V$1500=$B992),'Work report'!$P$2:$P$1500),""))</f>
        <v/>
      </c>
      <c r="L992" s="178" t="str">
        <f>IF($B992="","",SUMIFS('Work report'!$G$2:$G$1500,'Work report'!$V$2:$V$1500,$B992))</f>
        <v/>
      </c>
      <c r="M992" s="176" t="str">
        <f t="shared" si="46"/>
        <v/>
      </c>
      <c r="N992" s="174" t="str">
        <f t="shared" ca="1" si="47"/>
        <v/>
      </c>
      <c r="O992" s="78">
        <v>991</v>
      </c>
      <c r="P992" s="78" t="str">
        <f>IF(AND($B992&lt;&gt;"",$H992&lt;&gt;"Completed",$H992&lt;&gt;"Cancelled"),COUNTIFS($B$2:$B992,"&lt;&gt;",$H$2:$H992,"&lt;&gt;Completed",$H$2:$H992,"&lt;&gt;Cancelled"),"")</f>
        <v/>
      </c>
      <c r="Q992" s="78" t="str">
        <f>IFERROR(INDEX($B$2:$B$1500,MATCH(ROWS($Q$2:Q992),$P$2:$P$1500,0)),"")</f>
        <v/>
      </c>
    </row>
    <row r="993" spans="1:17" ht="15" customHeight="1" x14ac:dyDescent="0.25">
      <c r="A993" s="77"/>
      <c r="B993" s="174" t="str">
        <f t="shared" si="45"/>
        <v/>
      </c>
      <c r="C993" s="79"/>
      <c r="D993" s="80"/>
      <c r="E993" s="79"/>
      <c r="F993" s="81"/>
      <c r="G993" s="77"/>
      <c r="H993" s="174" t="str">
        <f>IF($B993="","",IF(N($I993)&gt;=100,"Completed",IF(COUNTIF('Work report'!$V$2:$V$1500,$B993)=0,"Not started",IF(OR(LEFT(UPPER(TRIM($K993)),8)="BLOCKED:",LEFT(UPPER(TRIM($K993)),8)="WAITING:"),"Blocked",IF(N($I993)&gt;0,"In progress","Not started")))))</f>
        <v/>
      </c>
      <c r="I993" s="175" t="str">
        <f t="array" ref="I993">IF($B993="","",IFERROR(LOOKUP(2,1/('Work report'!$V$2:$V$1500=$B993),'Work report'!$J$2:$J$1500)*100,0))</f>
        <v/>
      </c>
      <c r="J993" s="176" t="str">
        <f t="array" ref="J993">IF($B993="","",IFERROR(LOOKUP(2,1/('Work report'!$V$2:$V$1500=$B993),'Work report'!$A$2:$A$1500),""))</f>
        <v/>
      </c>
      <c r="K993" s="177" t="str">
        <f t="array" ref="K993">IF($B993="","",IFERROR(LOOKUP(2,1/('Work report'!$V$2:$V$1500=$B993),'Work report'!$P$2:$P$1500),""))</f>
        <v/>
      </c>
      <c r="L993" s="178" t="str">
        <f>IF($B993="","",SUMIFS('Work report'!$G$2:$G$1500,'Work report'!$V$2:$V$1500,$B993))</f>
        <v/>
      </c>
      <c r="M993" s="176" t="str">
        <f t="shared" si="46"/>
        <v/>
      </c>
      <c r="N993" s="174" t="str">
        <f t="shared" ca="1" si="47"/>
        <v/>
      </c>
      <c r="O993" s="78">
        <v>992</v>
      </c>
      <c r="P993" s="78" t="str">
        <f>IF(AND($B993&lt;&gt;"",$H993&lt;&gt;"Completed",$H993&lt;&gt;"Cancelled"),COUNTIFS($B$2:$B993,"&lt;&gt;",$H$2:$H993,"&lt;&gt;Completed",$H$2:$H993,"&lt;&gt;Cancelled"),"")</f>
        <v/>
      </c>
      <c r="Q993" s="78" t="str">
        <f>IFERROR(INDEX($B$2:$B$1500,MATCH(ROWS($Q$2:Q993),$P$2:$P$1500,0)),"")</f>
        <v/>
      </c>
    </row>
    <row r="994" spans="1:17" ht="15" customHeight="1" x14ac:dyDescent="0.25">
      <c r="A994" s="77"/>
      <c r="B994" s="174" t="str">
        <f t="shared" si="45"/>
        <v/>
      </c>
      <c r="C994" s="79"/>
      <c r="D994" s="80"/>
      <c r="E994" s="79"/>
      <c r="F994" s="81"/>
      <c r="G994" s="77"/>
      <c r="H994" s="174" t="str">
        <f>IF($B994="","",IF(N($I994)&gt;=100,"Completed",IF(COUNTIF('Work report'!$V$2:$V$1500,$B994)=0,"Not started",IF(OR(LEFT(UPPER(TRIM($K994)),8)="BLOCKED:",LEFT(UPPER(TRIM($K994)),8)="WAITING:"),"Blocked",IF(N($I994)&gt;0,"In progress","Not started")))))</f>
        <v/>
      </c>
      <c r="I994" s="175" t="str">
        <f t="array" ref="I994">IF($B994="","",IFERROR(LOOKUP(2,1/('Work report'!$V$2:$V$1500=$B994),'Work report'!$J$2:$J$1500)*100,0))</f>
        <v/>
      </c>
      <c r="J994" s="176" t="str">
        <f t="array" ref="J994">IF($B994="","",IFERROR(LOOKUP(2,1/('Work report'!$V$2:$V$1500=$B994),'Work report'!$A$2:$A$1500),""))</f>
        <v/>
      </c>
      <c r="K994" s="177" t="str">
        <f t="array" ref="K994">IF($B994="","",IFERROR(LOOKUP(2,1/('Work report'!$V$2:$V$1500=$B994),'Work report'!$P$2:$P$1500),""))</f>
        <v/>
      </c>
      <c r="L994" s="178" t="str">
        <f>IF($B994="","",SUMIFS('Work report'!$G$2:$G$1500,'Work report'!$V$2:$V$1500,$B994))</f>
        <v/>
      </c>
      <c r="M994" s="176" t="str">
        <f t="shared" si="46"/>
        <v/>
      </c>
      <c r="N994" s="174" t="str">
        <f t="shared" ca="1" si="47"/>
        <v/>
      </c>
      <c r="O994" s="78">
        <v>993</v>
      </c>
      <c r="P994" s="78" t="str">
        <f>IF(AND($B994&lt;&gt;"",$H994&lt;&gt;"Completed",$H994&lt;&gt;"Cancelled"),COUNTIFS($B$2:$B994,"&lt;&gt;",$H$2:$H994,"&lt;&gt;Completed",$H$2:$H994,"&lt;&gt;Cancelled"),"")</f>
        <v/>
      </c>
      <c r="Q994" s="78" t="str">
        <f>IFERROR(INDEX($B$2:$B$1500,MATCH(ROWS($Q$2:Q994),$P$2:$P$1500,0)),"")</f>
        <v/>
      </c>
    </row>
    <row r="995" spans="1:17" ht="15" customHeight="1" x14ac:dyDescent="0.25">
      <c r="A995" s="77"/>
      <c r="B995" s="174" t="str">
        <f t="shared" si="45"/>
        <v/>
      </c>
      <c r="C995" s="79"/>
      <c r="D995" s="80"/>
      <c r="E995" s="79"/>
      <c r="F995" s="81"/>
      <c r="G995" s="77"/>
      <c r="H995" s="174" t="str">
        <f>IF($B995="","",IF(N($I995)&gt;=100,"Completed",IF(COUNTIF('Work report'!$V$2:$V$1500,$B995)=0,"Not started",IF(OR(LEFT(UPPER(TRIM($K995)),8)="BLOCKED:",LEFT(UPPER(TRIM($K995)),8)="WAITING:"),"Blocked",IF(N($I995)&gt;0,"In progress","Not started")))))</f>
        <v/>
      </c>
      <c r="I995" s="175" t="str">
        <f t="array" ref="I995">IF($B995="","",IFERROR(LOOKUP(2,1/('Work report'!$V$2:$V$1500=$B995),'Work report'!$J$2:$J$1500)*100,0))</f>
        <v/>
      </c>
      <c r="J995" s="176" t="str">
        <f t="array" ref="J995">IF($B995="","",IFERROR(LOOKUP(2,1/('Work report'!$V$2:$V$1500=$B995),'Work report'!$A$2:$A$1500),""))</f>
        <v/>
      </c>
      <c r="K995" s="177" t="str">
        <f t="array" ref="K995">IF($B995="","",IFERROR(LOOKUP(2,1/('Work report'!$V$2:$V$1500=$B995),'Work report'!$P$2:$P$1500),""))</f>
        <v/>
      </c>
      <c r="L995" s="178" t="str">
        <f>IF($B995="","",SUMIFS('Work report'!$G$2:$G$1500,'Work report'!$V$2:$V$1500,$B995))</f>
        <v/>
      </c>
      <c r="M995" s="176" t="str">
        <f t="shared" si="46"/>
        <v/>
      </c>
      <c r="N995" s="174" t="str">
        <f t="shared" ca="1" si="47"/>
        <v/>
      </c>
      <c r="O995" s="78">
        <v>994</v>
      </c>
      <c r="P995" s="78" t="str">
        <f>IF(AND($B995&lt;&gt;"",$H995&lt;&gt;"Completed",$H995&lt;&gt;"Cancelled"),COUNTIFS($B$2:$B995,"&lt;&gt;",$H$2:$H995,"&lt;&gt;Completed",$H$2:$H995,"&lt;&gt;Cancelled"),"")</f>
        <v/>
      </c>
      <c r="Q995" s="78" t="str">
        <f>IFERROR(INDEX($B$2:$B$1500,MATCH(ROWS($Q$2:Q995),$P$2:$P$1500,0)),"")</f>
        <v/>
      </c>
    </row>
    <row r="996" spans="1:17" ht="15" customHeight="1" x14ac:dyDescent="0.25">
      <c r="A996" s="77"/>
      <c r="B996" s="174" t="str">
        <f t="shared" si="45"/>
        <v/>
      </c>
      <c r="C996" s="79"/>
      <c r="D996" s="80"/>
      <c r="E996" s="79"/>
      <c r="F996" s="81"/>
      <c r="G996" s="77"/>
      <c r="H996" s="174" t="str">
        <f>IF($B996="","",IF(N($I996)&gt;=100,"Completed",IF(COUNTIF('Work report'!$V$2:$V$1500,$B996)=0,"Not started",IF(OR(LEFT(UPPER(TRIM($K996)),8)="BLOCKED:",LEFT(UPPER(TRIM($K996)),8)="WAITING:"),"Blocked",IF(N($I996)&gt;0,"In progress","Not started")))))</f>
        <v/>
      </c>
      <c r="I996" s="175" t="str">
        <f t="array" ref="I996">IF($B996="","",IFERROR(LOOKUP(2,1/('Work report'!$V$2:$V$1500=$B996),'Work report'!$J$2:$J$1500)*100,0))</f>
        <v/>
      </c>
      <c r="J996" s="176" t="str">
        <f t="array" ref="J996">IF($B996="","",IFERROR(LOOKUP(2,1/('Work report'!$V$2:$V$1500=$B996),'Work report'!$A$2:$A$1500),""))</f>
        <v/>
      </c>
      <c r="K996" s="177" t="str">
        <f t="array" ref="K996">IF($B996="","",IFERROR(LOOKUP(2,1/('Work report'!$V$2:$V$1500=$B996),'Work report'!$P$2:$P$1500),""))</f>
        <v/>
      </c>
      <c r="L996" s="178" t="str">
        <f>IF($B996="","",SUMIFS('Work report'!$G$2:$G$1500,'Work report'!$V$2:$V$1500,$B996))</f>
        <v/>
      </c>
      <c r="M996" s="176" t="str">
        <f t="shared" si="46"/>
        <v/>
      </c>
      <c r="N996" s="174" t="str">
        <f t="shared" ca="1" si="47"/>
        <v/>
      </c>
      <c r="O996" s="78">
        <v>995</v>
      </c>
      <c r="P996" s="78" t="str">
        <f>IF(AND($B996&lt;&gt;"",$H996&lt;&gt;"Completed",$H996&lt;&gt;"Cancelled"),COUNTIFS($B$2:$B996,"&lt;&gt;",$H$2:$H996,"&lt;&gt;Completed",$H$2:$H996,"&lt;&gt;Cancelled"),"")</f>
        <v/>
      </c>
      <c r="Q996" s="78" t="str">
        <f>IFERROR(INDEX($B$2:$B$1500,MATCH(ROWS($Q$2:Q996),$P$2:$P$1500,0)),"")</f>
        <v/>
      </c>
    </row>
    <row r="997" spans="1:17" ht="15" customHeight="1" x14ac:dyDescent="0.25">
      <c r="A997" s="77"/>
      <c r="B997" s="174" t="str">
        <f t="shared" si="45"/>
        <v/>
      </c>
      <c r="C997" s="79"/>
      <c r="D997" s="80"/>
      <c r="E997" s="79"/>
      <c r="F997" s="81"/>
      <c r="G997" s="77"/>
      <c r="H997" s="174" t="str">
        <f>IF($B997="","",IF(N($I997)&gt;=100,"Completed",IF(COUNTIF('Work report'!$V$2:$V$1500,$B997)=0,"Not started",IF(OR(LEFT(UPPER(TRIM($K997)),8)="BLOCKED:",LEFT(UPPER(TRIM($K997)),8)="WAITING:"),"Blocked",IF(N($I997)&gt;0,"In progress","Not started")))))</f>
        <v/>
      </c>
      <c r="I997" s="175" t="str">
        <f t="array" ref="I997">IF($B997="","",IFERROR(LOOKUP(2,1/('Work report'!$V$2:$V$1500=$B997),'Work report'!$J$2:$J$1500)*100,0))</f>
        <v/>
      </c>
      <c r="J997" s="176" t="str">
        <f t="array" ref="J997">IF($B997="","",IFERROR(LOOKUP(2,1/('Work report'!$V$2:$V$1500=$B997),'Work report'!$A$2:$A$1500),""))</f>
        <v/>
      </c>
      <c r="K997" s="177" t="str">
        <f t="array" ref="K997">IF($B997="","",IFERROR(LOOKUP(2,1/('Work report'!$V$2:$V$1500=$B997),'Work report'!$P$2:$P$1500),""))</f>
        <v/>
      </c>
      <c r="L997" s="178" t="str">
        <f>IF($B997="","",SUMIFS('Work report'!$G$2:$G$1500,'Work report'!$V$2:$V$1500,$B997))</f>
        <v/>
      </c>
      <c r="M997" s="176" t="str">
        <f t="shared" si="46"/>
        <v/>
      </c>
      <c r="N997" s="174" t="str">
        <f t="shared" ca="1" si="47"/>
        <v/>
      </c>
      <c r="O997" s="78">
        <v>996</v>
      </c>
      <c r="P997" s="78" t="str">
        <f>IF(AND($B997&lt;&gt;"",$H997&lt;&gt;"Completed",$H997&lt;&gt;"Cancelled"),COUNTIFS($B$2:$B997,"&lt;&gt;",$H$2:$H997,"&lt;&gt;Completed",$H$2:$H997,"&lt;&gt;Cancelled"),"")</f>
        <v/>
      </c>
      <c r="Q997" s="78" t="str">
        <f>IFERROR(INDEX($B$2:$B$1500,MATCH(ROWS($Q$2:Q997),$P$2:$P$1500,0)),"")</f>
        <v/>
      </c>
    </row>
    <row r="998" spans="1:17" ht="15" customHeight="1" x14ac:dyDescent="0.25">
      <c r="A998" s="77"/>
      <c r="B998" s="174" t="str">
        <f t="shared" si="45"/>
        <v/>
      </c>
      <c r="C998" s="79"/>
      <c r="D998" s="80"/>
      <c r="E998" s="79"/>
      <c r="F998" s="81"/>
      <c r="G998" s="77"/>
      <c r="H998" s="174" t="str">
        <f>IF($B998="","",IF(N($I998)&gt;=100,"Completed",IF(COUNTIF('Work report'!$V$2:$V$1500,$B998)=0,"Not started",IF(OR(LEFT(UPPER(TRIM($K998)),8)="BLOCKED:",LEFT(UPPER(TRIM($K998)),8)="WAITING:"),"Blocked",IF(N($I998)&gt;0,"In progress","Not started")))))</f>
        <v/>
      </c>
      <c r="I998" s="175" t="str">
        <f t="array" ref="I998">IF($B998="","",IFERROR(LOOKUP(2,1/('Work report'!$V$2:$V$1500=$B998),'Work report'!$J$2:$J$1500)*100,0))</f>
        <v/>
      </c>
      <c r="J998" s="176" t="str">
        <f t="array" ref="J998">IF($B998="","",IFERROR(LOOKUP(2,1/('Work report'!$V$2:$V$1500=$B998),'Work report'!$A$2:$A$1500),""))</f>
        <v/>
      </c>
      <c r="K998" s="177" t="str">
        <f t="array" ref="K998">IF($B998="","",IFERROR(LOOKUP(2,1/('Work report'!$V$2:$V$1500=$B998),'Work report'!$P$2:$P$1500),""))</f>
        <v/>
      </c>
      <c r="L998" s="178" t="str">
        <f>IF($B998="","",SUMIFS('Work report'!$G$2:$G$1500,'Work report'!$V$2:$V$1500,$B998))</f>
        <v/>
      </c>
      <c r="M998" s="176" t="str">
        <f t="shared" si="46"/>
        <v/>
      </c>
      <c r="N998" s="174" t="str">
        <f t="shared" ca="1" si="47"/>
        <v/>
      </c>
      <c r="O998" s="78">
        <v>997</v>
      </c>
      <c r="P998" s="78" t="str">
        <f>IF(AND($B998&lt;&gt;"",$H998&lt;&gt;"Completed",$H998&lt;&gt;"Cancelled"),COUNTIFS($B$2:$B998,"&lt;&gt;",$H$2:$H998,"&lt;&gt;Completed",$H$2:$H998,"&lt;&gt;Cancelled"),"")</f>
        <v/>
      </c>
      <c r="Q998" s="78" t="str">
        <f>IFERROR(INDEX($B$2:$B$1500,MATCH(ROWS($Q$2:Q998),$P$2:$P$1500,0)),"")</f>
        <v/>
      </c>
    </row>
    <row r="999" spans="1:17" ht="15" customHeight="1" x14ac:dyDescent="0.25">
      <c r="A999" s="77"/>
      <c r="B999" s="174" t="str">
        <f t="shared" si="45"/>
        <v/>
      </c>
      <c r="C999" s="79"/>
      <c r="D999" s="80"/>
      <c r="E999" s="79"/>
      <c r="F999" s="81"/>
      <c r="G999" s="77"/>
      <c r="H999" s="174" t="str">
        <f>IF($B999="","",IF(N($I999)&gt;=100,"Completed",IF(COUNTIF('Work report'!$V$2:$V$1500,$B999)=0,"Not started",IF(OR(LEFT(UPPER(TRIM($K999)),8)="BLOCKED:",LEFT(UPPER(TRIM($K999)),8)="WAITING:"),"Blocked",IF(N($I999)&gt;0,"In progress","Not started")))))</f>
        <v/>
      </c>
      <c r="I999" s="175" t="str">
        <f t="array" ref="I999">IF($B999="","",IFERROR(LOOKUP(2,1/('Work report'!$V$2:$V$1500=$B999),'Work report'!$J$2:$J$1500)*100,0))</f>
        <v/>
      </c>
      <c r="J999" s="176" t="str">
        <f t="array" ref="J999">IF($B999="","",IFERROR(LOOKUP(2,1/('Work report'!$V$2:$V$1500=$B999),'Work report'!$A$2:$A$1500),""))</f>
        <v/>
      </c>
      <c r="K999" s="177" t="str">
        <f t="array" ref="K999">IF($B999="","",IFERROR(LOOKUP(2,1/('Work report'!$V$2:$V$1500=$B999),'Work report'!$P$2:$P$1500),""))</f>
        <v/>
      </c>
      <c r="L999" s="178" t="str">
        <f>IF($B999="","",SUMIFS('Work report'!$G$2:$G$1500,'Work report'!$V$2:$V$1500,$B999))</f>
        <v/>
      </c>
      <c r="M999" s="176" t="str">
        <f t="shared" si="46"/>
        <v/>
      </c>
      <c r="N999" s="174" t="str">
        <f t="shared" ca="1" si="47"/>
        <v/>
      </c>
      <c r="O999" s="78">
        <v>998</v>
      </c>
      <c r="P999" s="78" t="str">
        <f>IF(AND($B999&lt;&gt;"",$H999&lt;&gt;"Completed",$H999&lt;&gt;"Cancelled"),COUNTIFS($B$2:$B999,"&lt;&gt;",$H$2:$H999,"&lt;&gt;Completed",$H$2:$H999,"&lt;&gt;Cancelled"),"")</f>
        <v/>
      </c>
      <c r="Q999" s="78" t="str">
        <f>IFERROR(INDEX($B$2:$B$1500,MATCH(ROWS($Q$2:Q999),$P$2:$P$1500,0)),"")</f>
        <v/>
      </c>
    </row>
    <row r="1000" spans="1:17" ht="15" customHeight="1" x14ac:dyDescent="0.25">
      <c r="A1000" s="77"/>
      <c r="B1000" s="174" t="str">
        <f t="shared" si="45"/>
        <v/>
      </c>
      <c r="C1000" s="79"/>
      <c r="D1000" s="80"/>
      <c r="E1000" s="79"/>
      <c r="F1000" s="81"/>
      <c r="G1000" s="77"/>
      <c r="H1000" s="174" t="str">
        <f>IF($B1000="","",IF(N($I1000)&gt;=100,"Completed",IF(COUNTIF('Work report'!$V$2:$V$1500,$B1000)=0,"Not started",IF(OR(LEFT(UPPER(TRIM($K1000)),8)="BLOCKED:",LEFT(UPPER(TRIM($K1000)),8)="WAITING:"),"Blocked",IF(N($I1000)&gt;0,"In progress","Not started")))))</f>
        <v/>
      </c>
      <c r="I1000" s="175" t="str">
        <f t="array" ref="I1000">IF($B1000="","",IFERROR(LOOKUP(2,1/('Work report'!$V$2:$V$1500=$B1000),'Work report'!$J$2:$J$1500)*100,0))</f>
        <v/>
      </c>
      <c r="J1000" s="176" t="str">
        <f t="array" ref="J1000">IF($B1000="","",IFERROR(LOOKUP(2,1/('Work report'!$V$2:$V$1500=$B1000),'Work report'!$A$2:$A$1500),""))</f>
        <v/>
      </c>
      <c r="K1000" s="177" t="str">
        <f t="array" ref="K1000">IF($B1000="","",IFERROR(LOOKUP(2,1/('Work report'!$V$2:$V$1500=$B1000),'Work report'!$P$2:$P$1500),""))</f>
        <v/>
      </c>
      <c r="L1000" s="178" t="str">
        <f>IF($B1000="","",SUMIFS('Work report'!$G$2:$G$1500,'Work report'!$V$2:$V$1500,$B1000))</f>
        <v/>
      </c>
      <c r="M1000" s="176" t="str">
        <f t="shared" si="46"/>
        <v/>
      </c>
      <c r="N1000" s="174" t="str">
        <f t="shared" ca="1" si="47"/>
        <v/>
      </c>
      <c r="O1000" s="78">
        <v>999</v>
      </c>
      <c r="P1000" s="78" t="str">
        <f>IF(AND($B1000&lt;&gt;"",$H1000&lt;&gt;"Completed",$H1000&lt;&gt;"Cancelled"),COUNTIFS($B$2:$B1000,"&lt;&gt;",$H$2:$H1000,"&lt;&gt;Completed",$H$2:$H1000,"&lt;&gt;Cancelled"),"")</f>
        <v/>
      </c>
      <c r="Q1000" s="78" t="str">
        <f>IFERROR(INDEX($B$2:$B$1500,MATCH(ROWS($Q$2:Q1000),$P$2:$P$1500,0)),"")</f>
        <v/>
      </c>
    </row>
    <row r="1001" spans="1:17" ht="15" customHeight="1" x14ac:dyDescent="0.25">
      <c r="A1001" s="77"/>
      <c r="B1001" s="174" t="str">
        <f t="shared" si="45"/>
        <v/>
      </c>
      <c r="C1001" s="79"/>
      <c r="D1001" s="80"/>
      <c r="E1001" s="79"/>
      <c r="F1001" s="81"/>
      <c r="G1001" s="77"/>
      <c r="H1001" s="174" t="str">
        <f>IF($B1001="","",IF(N($I1001)&gt;=100,"Completed",IF(COUNTIF('Work report'!$V$2:$V$1500,$B1001)=0,"Not started",IF(OR(LEFT(UPPER(TRIM($K1001)),8)="BLOCKED:",LEFT(UPPER(TRIM($K1001)),8)="WAITING:"),"Blocked",IF(N($I1001)&gt;0,"In progress","Not started")))))</f>
        <v/>
      </c>
      <c r="I1001" s="175" t="str">
        <f t="array" ref="I1001">IF($B1001="","",IFERROR(LOOKUP(2,1/('Work report'!$V$2:$V$1500=$B1001),'Work report'!$J$2:$J$1500)*100,0))</f>
        <v/>
      </c>
      <c r="J1001" s="176" t="str">
        <f t="array" ref="J1001">IF($B1001="","",IFERROR(LOOKUP(2,1/('Work report'!$V$2:$V$1500=$B1001),'Work report'!$A$2:$A$1500),""))</f>
        <v/>
      </c>
      <c r="K1001" s="177" t="str">
        <f t="array" ref="K1001">IF($B1001="","",IFERROR(LOOKUP(2,1/('Work report'!$V$2:$V$1500=$B1001),'Work report'!$P$2:$P$1500),""))</f>
        <v/>
      </c>
      <c r="L1001" s="178" t="str">
        <f>IF($B1001="","",SUMIFS('Work report'!$G$2:$G$1500,'Work report'!$V$2:$V$1500,$B1001))</f>
        <v/>
      </c>
      <c r="M1001" s="176" t="str">
        <f t="shared" si="46"/>
        <v/>
      </c>
      <c r="N1001" s="174" t="str">
        <f t="shared" ca="1" si="47"/>
        <v/>
      </c>
      <c r="O1001" s="78">
        <v>1000</v>
      </c>
      <c r="P1001" s="78" t="str">
        <f>IF(AND($B1001&lt;&gt;"",$H1001&lt;&gt;"Completed",$H1001&lt;&gt;"Cancelled"),COUNTIFS($B$2:$B1001,"&lt;&gt;",$H$2:$H1001,"&lt;&gt;Completed",$H$2:$H1001,"&lt;&gt;Cancelled"),"")</f>
        <v/>
      </c>
      <c r="Q1001" s="78" t="str">
        <f>IFERROR(INDEX($B$2:$B$1500,MATCH(ROWS($Q$2:Q1001),$P$2:$P$1500,0)),"")</f>
        <v/>
      </c>
    </row>
    <row r="1002" spans="1:17" ht="15" customHeight="1" x14ac:dyDescent="0.25">
      <c r="A1002" s="77"/>
      <c r="B1002" s="174" t="str">
        <f t="shared" si="45"/>
        <v/>
      </c>
      <c r="C1002" s="79"/>
      <c r="D1002" s="80"/>
      <c r="E1002" s="79"/>
      <c r="F1002" s="81"/>
      <c r="G1002" s="77"/>
      <c r="H1002" s="174" t="str">
        <f>IF($B1002="","",IF(N($I1002)&gt;=100,"Completed",IF(COUNTIF('Work report'!$V$2:$V$1500,$B1002)=0,"Not started",IF(OR(LEFT(UPPER(TRIM($K1002)),8)="BLOCKED:",LEFT(UPPER(TRIM($K1002)),8)="WAITING:"),"Blocked",IF(N($I1002)&gt;0,"In progress","Not started")))))</f>
        <v/>
      </c>
      <c r="I1002" s="175" t="str">
        <f t="array" ref="I1002">IF($B1002="","",IFERROR(LOOKUP(2,1/('Work report'!$V$2:$V$1500=$B1002),'Work report'!$J$2:$J$1500)*100,0))</f>
        <v/>
      </c>
      <c r="J1002" s="176" t="str">
        <f t="array" ref="J1002">IF($B1002="","",IFERROR(LOOKUP(2,1/('Work report'!$V$2:$V$1500=$B1002),'Work report'!$A$2:$A$1500),""))</f>
        <v/>
      </c>
      <c r="K1002" s="177" t="str">
        <f t="array" ref="K1002">IF($B1002="","",IFERROR(LOOKUP(2,1/('Work report'!$V$2:$V$1500=$B1002),'Work report'!$P$2:$P$1500),""))</f>
        <v/>
      </c>
      <c r="L1002" s="178" t="str">
        <f>IF($B1002="","",SUMIFS('Work report'!$G$2:$G$1500,'Work report'!$V$2:$V$1500,$B1002))</f>
        <v/>
      </c>
      <c r="M1002" s="176" t="str">
        <f t="shared" si="46"/>
        <v/>
      </c>
      <c r="N1002" s="174" t="str">
        <f t="shared" ca="1" si="47"/>
        <v/>
      </c>
      <c r="O1002" s="78">
        <v>1001</v>
      </c>
      <c r="P1002" s="78" t="str">
        <f>IF(AND($B1002&lt;&gt;"",$H1002&lt;&gt;"Completed",$H1002&lt;&gt;"Cancelled"),COUNTIFS($B$2:$B1002,"&lt;&gt;",$H$2:$H1002,"&lt;&gt;Completed",$H$2:$H1002,"&lt;&gt;Cancelled"),"")</f>
        <v/>
      </c>
      <c r="Q1002" s="78" t="str">
        <f>IFERROR(INDEX($B$2:$B$1500,MATCH(ROWS($Q$2:Q1002),$P$2:$P$1500,0)),"")</f>
        <v/>
      </c>
    </row>
    <row r="1003" spans="1:17" ht="15" customHeight="1" x14ac:dyDescent="0.25">
      <c r="A1003" s="77"/>
      <c r="B1003" s="174" t="str">
        <f t="shared" si="45"/>
        <v/>
      </c>
      <c r="C1003" s="79"/>
      <c r="D1003" s="80"/>
      <c r="E1003" s="79"/>
      <c r="F1003" s="81"/>
      <c r="G1003" s="77"/>
      <c r="H1003" s="174" t="str">
        <f>IF($B1003="","",IF(N($I1003)&gt;=100,"Completed",IF(COUNTIF('Work report'!$V$2:$V$1500,$B1003)=0,"Not started",IF(OR(LEFT(UPPER(TRIM($K1003)),8)="BLOCKED:",LEFT(UPPER(TRIM($K1003)),8)="WAITING:"),"Blocked",IF(N($I1003)&gt;0,"In progress","Not started")))))</f>
        <v/>
      </c>
      <c r="I1003" s="175" t="str">
        <f t="array" ref="I1003">IF($B1003="","",IFERROR(LOOKUP(2,1/('Work report'!$V$2:$V$1500=$B1003),'Work report'!$J$2:$J$1500)*100,0))</f>
        <v/>
      </c>
      <c r="J1003" s="176" t="str">
        <f t="array" ref="J1003">IF($B1003="","",IFERROR(LOOKUP(2,1/('Work report'!$V$2:$V$1500=$B1003),'Work report'!$A$2:$A$1500),""))</f>
        <v/>
      </c>
      <c r="K1003" s="177" t="str">
        <f t="array" ref="K1003">IF($B1003="","",IFERROR(LOOKUP(2,1/('Work report'!$V$2:$V$1500=$B1003),'Work report'!$P$2:$P$1500),""))</f>
        <v/>
      </c>
      <c r="L1003" s="178" t="str">
        <f>IF($B1003="","",SUMIFS('Work report'!$G$2:$G$1500,'Work report'!$V$2:$V$1500,$B1003))</f>
        <v/>
      </c>
      <c r="M1003" s="176" t="str">
        <f t="shared" si="46"/>
        <v/>
      </c>
      <c r="N1003" s="174" t="str">
        <f t="shared" ca="1" si="47"/>
        <v/>
      </c>
      <c r="O1003" s="78">
        <v>1002</v>
      </c>
      <c r="P1003" s="78" t="str">
        <f>IF(AND($B1003&lt;&gt;"",$H1003&lt;&gt;"Completed",$H1003&lt;&gt;"Cancelled"),COUNTIFS($B$2:$B1003,"&lt;&gt;",$H$2:$H1003,"&lt;&gt;Completed",$H$2:$H1003,"&lt;&gt;Cancelled"),"")</f>
        <v/>
      </c>
      <c r="Q1003" s="78" t="str">
        <f>IFERROR(INDEX($B$2:$B$1500,MATCH(ROWS($Q$2:Q1003),$P$2:$P$1500,0)),"")</f>
        <v/>
      </c>
    </row>
    <row r="1004" spans="1:17" ht="15" customHeight="1" x14ac:dyDescent="0.25">
      <c r="A1004" s="77"/>
      <c r="B1004" s="174" t="str">
        <f t="shared" si="45"/>
        <v/>
      </c>
      <c r="C1004" s="79"/>
      <c r="D1004" s="80"/>
      <c r="E1004" s="79"/>
      <c r="F1004" s="81"/>
      <c r="G1004" s="77"/>
      <c r="H1004" s="174" t="str">
        <f>IF($B1004="","",IF(N($I1004)&gt;=100,"Completed",IF(COUNTIF('Work report'!$V$2:$V$1500,$B1004)=0,"Not started",IF(OR(LEFT(UPPER(TRIM($K1004)),8)="BLOCKED:",LEFT(UPPER(TRIM($K1004)),8)="WAITING:"),"Blocked",IF(N($I1004)&gt;0,"In progress","Not started")))))</f>
        <v/>
      </c>
      <c r="I1004" s="175" t="str">
        <f t="array" ref="I1004">IF($B1004="","",IFERROR(LOOKUP(2,1/('Work report'!$V$2:$V$1500=$B1004),'Work report'!$J$2:$J$1500)*100,0))</f>
        <v/>
      </c>
      <c r="J1004" s="176" t="str">
        <f t="array" ref="J1004">IF($B1004="","",IFERROR(LOOKUP(2,1/('Work report'!$V$2:$V$1500=$B1004),'Work report'!$A$2:$A$1500),""))</f>
        <v/>
      </c>
      <c r="K1004" s="177" t="str">
        <f t="array" ref="K1004">IF($B1004="","",IFERROR(LOOKUP(2,1/('Work report'!$V$2:$V$1500=$B1004),'Work report'!$P$2:$P$1500),""))</f>
        <v/>
      </c>
      <c r="L1004" s="178" t="str">
        <f>IF($B1004="","",SUMIFS('Work report'!$G$2:$G$1500,'Work report'!$V$2:$V$1500,$B1004))</f>
        <v/>
      </c>
      <c r="M1004" s="176" t="str">
        <f t="shared" si="46"/>
        <v/>
      </c>
      <c r="N1004" s="174" t="str">
        <f t="shared" ca="1" si="47"/>
        <v/>
      </c>
      <c r="O1004" s="78">
        <v>1003</v>
      </c>
      <c r="P1004" s="78" t="str">
        <f>IF(AND($B1004&lt;&gt;"",$H1004&lt;&gt;"Completed",$H1004&lt;&gt;"Cancelled"),COUNTIFS($B$2:$B1004,"&lt;&gt;",$H$2:$H1004,"&lt;&gt;Completed",$H$2:$H1004,"&lt;&gt;Cancelled"),"")</f>
        <v/>
      </c>
      <c r="Q1004" s="78" t="str">
        <f>IFERROR(INDEX($B$2:$B$1500,MATCH(ROWS($Q$2:Q1004),$P$2:$P$1500,0)),"")</f>
        <v/>
      </c>
    </row>
    <row r="1005" spans="1:17" ht="15" customHeight="1" x14ac:dyDescent="0.25">
      <c r="A1005" s="77"/>
      <c r="B1005" s="174" t="str">
        <f t="shared" si="45"/>
        <v/>
      </c>
      <c r="C1005" s="79"/>
      <c r="D1005" s="80"/>
      <c r="E1005" s="79"/>
      <c r="F1005" s="81"/>
      <c r="G1005" s="77"/>
      <c r="H1005" s="174" t="str">
        <f>IF($B1005="","",IF(N($I1005)&gt;=100,"Completed",IF(COUNTIF('Work report'!$V$2:$V$1500,$B1005)=0,"Not started",IF(OR(LEFT(UPPER(TRIM($K1005)),8)="BLOCKED:",LEFT(UPPER(TRIM($K1005)),8)="WAITING:"),"Blocked",IF(N($I1005)&gt;0,"In progress","Not started")))))</f>
        <v/>
      </c>
      <c r="I1005" s="175" t="str">
        <f t="array" ref="I1005">IF($B1005="","",IFERROR(LOOKUP(2,1/('Work report'!$V$2:$V$1500=$B1005),'Work report'!$J$2:$J$1500)*100,0))</f>
        <v/>
      </c>
      <c r="J1005" s="176" t="str">
        <f t="array" ref="J1005">IF($B1005="","",IFERROR(LOOKUP(2,1/('Work report'!$V$2:$V$1500=$B1005),'Work report'!$A$2:$A$1500),""))</f>
        <v/>
      </c>
      <c r="K1005" s="177" t="str">
        <f t="array" ref="K1005">IF($B1005="","",IFERROR(LOOKUP(2,1/('Work report'!$V$2:$V$1500=$B1005),'Work report'!$P$2:$P$1500),""))</f>
        <v/>
      </c>
      <c r="L1005" s="178" t="str">
        <f>IF($B1005="","",SUMIFS('Work report'!$G$2:$G$1500,'Work report'!$V$2:$V$1500,$B1005))</f>
        <v/>
      </c>
      <c r="M1005" s="176" t="str">
        <f t="shared" si="46"/>
        <v/>
      </c>
      <c r="N1005" s="174" t="str">
        <f t="shared" ca="1" si="47"/>
        <v/>
      </c>
      <c r="O1005" s="78">
        <v>1004</v>
      </c>
      <c r="P1005" s="78" t="str">
        <f>IF(AND($B1005&lt;&gt;"",$H1005&lt;&gt;"Completed",$H1005&lt;&gt;"Cancelled"),COUNTIFS($B$2:$B1005,"&lt;&gt;",$H$2:$H1005,"&lt;&gt;Completed",$H$2:$H1005,"&lt;&gt;Cancelled"),"")</f>
        <v/>
      </c>
      <c r="Q1005" s="78" t="str">
        <f>IFERROR(INDEX($B$2:$B$1500,MATCH(ROWS($Q$2:Q1005),$P$2:$P$1500,0)),"")</f>
        <v/>
      </c>
    </row>
    <row r="1006" spans="1:17" ht="15" customHeight="1" x14ac:dyDescent="0.25">
      <c r="A1006" s="77"/>
      <c r="B1006" s="174" t="str">
        <f t="shared" si="45"/>
        <v/>
      </c>
      <c r="C1006" s="79"/>
      <c r="D1006" s="80"/>
      <c r="E1006" s="79"/>
      <c r="F1006" s="81"/>
      <c r="G1006" s="77"/>
      <c r="H1006" s="174" t="str">
        <f>IF($B1006="","",IF(N($I1006)&gt;=100,"Completed",IF(COUNTIF('Work report'!$V$2:$V$1500,$B1006)=0,"Not started",IF(OR(LEFT(UPPER(TRIM($K1006)),8)="BLOCKED:",LEFT(UPPER(TRIM($K1006)),8)="WAITING:"),"Blocked",IF(N($I1006)&gt;0,"In progress","Not started")))))</f>
        <v/>
      </c>
      <c r="I1006" s="175" t="str">
        <f t="array" ref="I1006">IF($B1006="","",IFERROR(LOOKUP(2,1/('Work report'!$V$2:$V$1500=$B1006),'Work report'!$J$2:$J$1500)*100,0))</f>
        <v/>
      </c>
      <c r="J1006" s="176" t="str">
        <f t="array" ref="J1006">IF($B1006="","",IFERROR(LOOKUP(2,1/('Work report'!$V$2:$V$1500=$B1006),'Work report'!$A$2:$A$1500),""))</f>
        <v/>
      </c>
      <c r="K1006" s="177" t="str">
        <f t="array" ref="K1006">IF($B1006="","",IFERROR(LOOKUP(2,1/('Work report'!$V$2:$V$1500=$B1006),'Work report'!$P$2:$P$1500),""))</f>
        <v/>
      </c>
      <c r="L1006" s="178" t="str">
        <f>IF($B1006="","",SUMIFS('Work report'!$G$2:$G$1500,'Work report'!$V$2:$V$1500,$B1006))</f>
        <v/>
      </c>
      <c r="M1006" s="176" t="str">
        <f t="shared" si="46"/>
        <v/>
      </c>
      <c r="N1006" s="174" t="str">
        <f t="shared" ca="1" si="47"/>
        <v/>
      </c>
      <c r="O1006" s="78">
        <v>1005</v>
      </c>
      <c r="P1006" s="78" t="str">
        <f>IF(AND($B1006&lt;&gt;"",$H1006&lt;&gt;"Completed",$H1006&lt;&gt;"Cancelled"),COUNTIFS($B$2:$B1006,"&lt;&gt;",$H$2:$H1006,"&lt;&gt;Completed",$H$2:$H1006,"&lt;&gt;Cancelled"),"")</f>
        <v/>
      </c>
      <c r="Q1006" s="78" t="str">
        <f>IFERROR(INDEX($B$2:$B$1500,MATCH(ROWS($Q$2:Q1006),$P$2:$P$1500,0)),"")</f>
        <v/>
      </c>
    </row>
    <row r="1007" spans="1:17" ht="15" customHeight="1" x14ac:dyDescent="0.25">
      <c r="A1007" s="77"/>
      <c r="B1007" s="174" t="str">
        <f t="shared" si="45"/>
        <v/>
      </c>
      <c r="C1007" s="79"/>
      <c r="D1007" s="80"/>
      <c r="E1007" s="79"/>
      <c r="F1007" s="81"/>
      <c r="G1007" s="77"/>
      <c r="H1007" s="174" t="str">
        <f>IF($B1007="","",IF(N($I1007)&gt;=100,"Completed",IF(COUNTIF('Work report'!$V$2:$V$1500,$B1007)=0,"Not started",IF(OR(LEFT(UPPER(TRIM($K1007)),8)="BLOCKED:",LEFT(UPPER(TRIM($K1007)),8)="WAITING:"),"Blocked",IF(N($I1007)&gt;0,"In progress","Not started")))))</f>
        <v/>
      </c>
      <c r="I1007" s="175" t="str">
        <f t="array" ref="I1007">IF($B1007="","",IFERROR(LOOKUP(2,1/('Work report'!$V$2:$V$1500=$B1007),'Work report'!$J$2:$J$1500)*100,0))</f>
        <v/>
      </c>
      <c r="J1007" s="176" t="str">
        <f t="array" ref="J1007">IF($B1007="","",IFERROR(LOOKUP(2,1/('Work report'!$V$2:$V$1500=$B1007),'Work report'!$A$2:$A$1500),""))</f>
        <v/>
      </c>
      <c r="K1007" s="177" t="str">
        <f t="array" ref="K1007">IF($B1007="","",IFERROR(LOOKUP(2,1/('Work report'!$V$2:$V$1500=$B1007),'Work report'!$P$2:$P$1500),""))</f>
        <v/>
      </c>
      <c r="L1007" s="178" t="str">
        <f>IF($B1007="","",SUMIFS('Work report'!$G$2:$G$1500,'Work report'!$V$2:$V$1500,$B1007))</f>
        <v/>
      </c>
      <c r="M1007" s="176" t="str">
        <f t="shared" si="46"/>
        <v/>
      </c>
      <c r="N1007" s="174" t="str">
        <f t="shared" ca="1" si="47"/>
        <v/>
      </c>
      <c r="O1007" s="78">
        <v>1006</v>
      </c>
      <c r="P1007" s="78" t="str">
        <f>IF(AND($B1007&lt;&gt;"",$H1007&lt;&gt;"Completed",$H1007&lt;&gt;"Cancelled"),COUNTIFS($B$2:$B1007,"&lt;&gt;",$H$2:$H1007,"&lt;&gt;Completed",$H$2:$H1007,"&lt;&gt;Cancelled"),"")</f>
        <v/>
      </c>
      <c r="Q1007" s="78" t="str">
        <f>IFERROR(INDEX($B$2:$B$1500,MATCH(ROWS($Q$2:Q1007),$P$2:$P$1500,0)),"")</f>
        <v/>
      </c>
    </row>
    <row r="1008" spans="1:17" ht="15" customHeight="1" x14ac:dyDescent="0.25">
      <c r="A1008" s="77"/>
      <c r="B1008" s="174" t="str">
        <f t="shared" si="45"/>
        <v/>
      </c>
      <c r="C1008" s="79"/>
      <c r="D1008" s="80"/>
      <c r="E1008" s="79"/>
      <c r="F1008" s="81"/>
      <c r="G1008" s="77"/>
      <c r="H1008" s="174" t="str">
        <f>IF($B1008="","",IF(N($I1008)&gt;=100,"Completed",IF(COUNTIF('Work report'!$V$2:$V$1500,$B1008)=0,"Not started",IF(OR(LEFT(UPPER(TRIM($K1008)),8)="BLOCKED:",LEFT(UPPER(TRIM($K1008)),8)="WAITING:"),"Blocked",IF(N($I1008)&gt;0,"In progress","Not started")))))</f>
        <v/>
      </c>
      <c r="I1008" s="175" t="str">
        <f t="array" ref="I1008">IF($B1008="","",IFERROR(LOOKUP(2,1/('Work report'!$V$2:$V$1500=$B1008),'Work report'!$J$2:$J$1500)*100,0))</f>
        <v/>
      </c>
      <c r="J1008" s="176" t="str">
        <f t="array" ref="J1008">IF($B1008="","",IFERROR(LOOKUP(2,1/('Work report'!$V$2:$V$1500=$B1008),'Work report'!$A$2:$A$1500),""))</f>
        <v/>
      </c>
      <c r="K1008" s="177" t="str">
        <f t="array" ref="K1008">IF($B1008="","",IFERROR(LOOKUP(2,1/('Work report'!$V$2:$V$1500=$B1008),'Work report'!$P$2:$P$1500),""))</f>
        <v/>
      </c>
      <c r="L1008" s="178" t="str">
        <f>IF($B1008="","",SUMIFS('Work report'!$G$2:$G$1500,'Work report'!$V$2:$V$1500,$B1008))</f>
        <v/>
      </c>
      <c r="M1008" s="176" t="str">
        <f t="shared" si="46"/>
        <v/>
      </c>
      <c r="N1008" s="174" t="str">
        <f t="shared" ca="1" si="47"/>
        <v/>
      </c>
      <c r="O1008" s="78">
        <v>1007</v>
      </c>
      <c r="P1008" s="78" t="str">
        <f>IF(AND($B1008&lt;&gt;"",$H1008&lt;&gt;"Completed",$H1008&lt;&gt;"Cancelled"),COUNTIFS($B$2:$B1008,"&lt;&gt;",$H$2:$H1008,"&lt;&gt;Completed",$H$2:$H1008,"&lt;&gt;Cancelled"),"")</f>
        <v/>
      </c>
      <c r="Q1008" s="78" t="str">
        <f>IFERROR(INDEX($B$2:$B$1500,MATCH(ROWS($Q$2:Q1008),$P$2:$P$1500,0)),"")</f>
        <v/>
      </c>
    </row>
    <row r="1009" spans="1:17" ht="15" customHeight="1" x14ac:dyDescent="0.25">
      <c r="A1009" s="77"/>
      <c r="B1009" s="174" t="str">
        <f t="shared" si="45"/>
        <v/>
      </c>
      <c r="C1009" s="79"/>
      <c r="D1009" s="80"/>
      <c r="E1009" s="79"/>
      <c r="F1009" s="81"/>
      <c r="G1009" s="77"/>
      <c r="H1009" s="174" t="str">
        <f>IF($B1009="","",IF(N($I1009)&gt;=100,"Completed",IF(COUNTIF('Work report'!$V$2:$V$1500,$B1009)=0,"Not started",IF(OR(LEFT(UPPER(TRIM($K1009)),8)="BLOCKED:",LEFT(UPPER(TRIM($K1009)),8)="WAITING:"),"Blocked",IF(N($I1009)&gt;0,"In progress","Not started")))))</f>
        <v/>
      </c>
      <c r="I1009" s="175" t="str">
        <f t="array" ref="I1009">IF($B1009="","",IFERROR(LOOKUP(2,1/('Work report'!$V$2:$V$1500=$B1009),'Work report'!$J$2:$J$1500)*100,0))</f>
        <v/>
      </c>
      <c r="J1009" s="176" t="str">
        <f t="array" ref="J1009">IF($B1009="","",IFERROR(LOOKUP(2,1/('Work report'!$V$2:$V$1500=$B1009),'Work report'!$A$2:$A$1500),""))</f>
        <v/>
      </c>
      <c r="K1009" s="177" t="str">
        <f t="array" ref="K1009">IF($B1009="","",IFERROR(LOOKUP(2,1/('Work report'!$V$2:$V$1500=$B1009),'Work report'!$P$2:$P$1500),""))</f>
        <v/>
      </c>
      <c r="L1009" s="178" t="str">
        <f>IF($B1009="","",SUMIFS('Work report'!$G$2:$G$1500,'Work report'!$V$2:$V$1500,$B1009))</f>
        <v/>
      </c>
      <c r="M1009" s="176" t="str">
        <f t="shared" si="46"/>
        <v/>
      </c>
      <c r="N1009" s="174" t="str">
        <f t="shared" ca="1" si="47"/>
        <v/>
      </c>
      <c r="O1009" s="78">
        <v>1008</v>
      </c>
      <c r="P1009" s="78" t="str">
        <f>IF(AND($B1009&lt;&gt;"",$H1009&lt;&gt;"Completed",$H1009&lt;&gt;"Cancelled"),COUNTIFS($B$2:$B1009,"&lt;&gt;",$H$2:$H1009,"&lt;&gt;Completed",$H$2:$H1009,"&lt;&gt;Cancelled"),"")</f>
        <v/>
      </c>
      <c r="Q1009" s="78" t="str">
        <f>IFERROR(INDEX($B$2:$B$1500,MATCH(ROWS($Q$2:Q1009),$P$2:$P$1500,0)),"")</f>
        <v/>
      </c>
    </row>
    <row r="1010" spans="1:17" ht="15" customHeight="1" x14ac:dyDescent="0.25">
      <c r="A1010" s="77"/>
      <c r="B1010" s="174" t="str">
        <f t="shared" si="45"/>
        <v/>
      </c>
      <c r="C1010" s="79"/>
      <c r="D1010" s="80"/>
      <c r="E1010" s="79"/>
      <c r="F1010" s="81"/>
      <c r="G1010" s="77"/>
      <c r="H1010" s="174" t="str">
        <f>IF($B1010="","",IF(N($I1010)&gt;=100,"Completed",IF(COUNTIF('Work report'!$V$2:$V$1500,$B1010)=0,"Not started",IF(OR(LEFT(UPPER(TRIM($K1010)),8)="BLOCKED:",LEFT(UPPER(TRIM($K1010)),8)="WAITING:"),"Blocked",IF(N($I1010)&gt;0,"In progress","Not started")))))</f>
        <v/>
      </c>
      <c r="I1010" s="175" t="str">
        <f t="array" ref="I1010">IF($B1010="","",IFERROR(LOOKUP(2,1/('Work report'!$V$2:$V$1500=$B1010),'Work report'!$J$2:$J$1500)*100,0))</f>
        <v/>
      </c>
      <c r="J1010" s="176" t="str">
        <f t="array" ref="J1010">IF($B1010="","",IFERROR(LOOKUP(2,1/('Work report'!$V$2:$V$1500=$B1010),'Work report'!$A$2:$A$1500),""))</f>
        <v/>
      </c>
      <c r="K1010" s="177" t="str">
        <f t="array" ref="K1010">IF($B1010="","",IFERROR(LOOKUP(2,1/('Work report'!$V$2:$V$1500=$B1010),'Work report'!$P$2:$P$1500),""))</f>
        <v/>
      </c>
      <c r="L1010" s="178" t="str">
        <f>IF($B1010="","",SUMIFS('Work report'!$G$2:$G$1500,'Work report'!$V$2:$V$1500,$B1010))</f>
        <v/>
      </c>
      <c r="M1010" s="176" t="str">
        <f t="shared" si="46"/>
        <v/>
      </c>
      <c r="N1010" s="174" t="str">
        <f t="shared" ca="1" si="47"/>
        <v/>
      </c>
      <c r="O1010" s="78">
        <v>1009</v>
      </c>
      <c r="P1010" s="78" t="str">
        <f>IF(AND($B1010&lt;&gt;"",$H1010&lt;&gt;"Completed",$H1010&lt;&gt;"Cancelled"),COUNTIFS($B$2:$B1010,"&lt;&gt;",$H$2:$H1010,"&lt;&gt;Completed",$H$2:$H1010,"&lt;&gt;Cancelled"),"")</f>
        <v/>
      </c>
      <c r="Q1010" s="78" t="str">
        <f>IFERROR(INDEX($B$2:$B$1500,MATCH(ROWS($Q$2:Q1010),$P$2:$P$1500,0)),"")</f>
        <v/>
      </c>
    </row>
    <row r="1011" spans="1:17" ht="15" customHeight="1" x14ac:dyDescent="0.25">
      <c r="A1011" s="77"/>
      <c r="B1011" s="174" t="str">
        <f t="shared" si="45"/>
        <v/>
      </c>
      <c r="C1011" s="79"/>
      <c r="D1011" s="80"/>
      <c r="E1011" s="79"/>
      <c r="F1011" s="81"/>
      <c r="G1011" s="77"/>
      <c r="H1011" s="174" t="str">
        <f>IF($B1011="","",IF(N($I1011)&gt;=100,"Completed",IF(COUNTIF('Work report'!$V$2:$V$1500,$B1011)=0,"Not started",IF(OR(LEFT(UPPER(TRIM($K1011)),8)="BLOCKED:",LEFT(UPPER(TRIM($K1011)),8)="WAITING:"),"Blocked",IF(N($I1011)&gt;0,"In progress","Not started")))))</f>
        <v/>
      </c>
      <c r="I1011" s="175" t="str">
        <f t="array" ref="I1011">IF($B1011="","",IFERROR(LOOKUP(2,1/('Work report'!$V$2:$V$1500=$B1011),'Work report'!$J$2:$J$1500)*100,0))</f>
        <v/>
      </c>
      <c r="J1011" s="176" t="str">
        <f t="array" ref="J1011">IF($B1011="","",IFERROR(LOOKUP(2,1/('Work report'!$V$2:$V$1500=$B1011),'Work report'!$A$2:$A$1500),""))</f>
        <v/>
      </c>
      <c r="K1011" s="177" t="str">
        <f t="array" ref="K1011">IF($B1011="","",IFERROR(LOOKUP(2,1/('Work report'!$V$2:$V$1500=$B1011),'Work report'!$P$2:$P$1500),""))</f>
        <v/>
      </c>
      <c r="L1011" s="178" t="str">
        <f>IF($B1011="","",SUMIFS('Work report'!$G$2:$G$1500,'Work report'!$V$2:$V$1500,$B1011))</f>
        <v/>
      </c>
      <c r="M1011" s="176" t="str">
        <f t="shared" si="46"/>
        <v/>
      </c>
      <c r="N1011" s="174" t="str">
        <f t="shared" ca="1" si="47"/>
        <v/>
      </c>
      <c r="O1011" s="78">
        <v>1010</v>
      </c>
      <c r="P1011" s="78" t="str">
        <f>IF(AND($B1011&lt;&gt;"",$H1011&lt;&gt;"Completed",$H1011&lt;&gt;"Cancelled"),COUNTIFS($B$2:$B1011,"&lt;&gt;",$H$2:$H1011,"&lt;&gt;Completed",$H$2:$H1011,"&lt;&gt;Cancelled"),"")</f>
        <v/>
      </c>
      <c r="Q1011" s="78" t="str">
        <f>IFERROR(INDEX($B$2:$B$1500,MATCH(ROWS($Q$2:Q1011),$P$2:$P$1500,0)),"")</f>
        <v/>
      </c>
    </row>
    <row r="1012" spans="1:17" ht="15" customHeight="1" x14ac:dyDescent="0.25">
      <c r="A1012" s="77"/>
      <c r="B1012" s="174" t="str">
        <f t="shared" si="45"/>
        <v/>
      </c>
      <c r="C1012" s="79"/>
      <c r="D1012" s="80"/>
      <c r="E1012" s="79"/>
      <c r="F1012" s="81"/>
      <c r="G1012" s="77"/>
      <c r="H1012" s="174" t="str">
        <f>IF($B1012="","",IF(N($I1012)&gt;=100,"Completed",IF(COUNTIF('Work report'!$V$2:$V$1500,$B1012)=0,"Not started",IF(OR(LEFT(UPPER(TRIM($K1012)),8)="BLOCKED:",LEFT(UPPER(TRIM($K1012)),8)="WAITING:"),"Blocked",IF(N($I1012)&gt;0,"In progress","Not started")))))</f>
        <v/>
      </c>
      <c r="I1012" s="175" t="str">
        <f t="array" ref="I1012">IF($B1012="","",IFERROR(LOOKUP(2,1/('Work report'!$V$2:$V$1500=$B1012),'Work report'!$J$2:$J$1500)*100,0))</f>
        <v/>
      </c>
      <c r="J1012" s="176" t="str">
        <f t="array" ref="J1012">IF($B1012="","",IFERROR(LOOKUP(2,1/('Work report'!$V$2:$V$1500=$B1012),'Work report'!$A$2:$A$1500),""))</f>
        <v/>
      </c>
      <c r="K1012" s="177" t="str">
        <f t="array" ref="K1012">IF($B1012="","",IFERROR(LOOKUP(2,1/('Work report'!$V$2:$V$1500=$B1012),'Work report'!$P$2:$P$1500),""))</f>
        <v/>
      </c>
      <c r="L1012" s="178" t="str">
        <f>IF($B1012="","",SUMIFS('Work report'!$G$2:$G$1500,'Work report'!$V$2:$V$1500,$B1012))</f>
        <v/>
      </c>
      <c r="M1012" s="176" t="str">
        <f t="shared" si="46"/>
        <v/>
      </c>
      <c r="N1012" s="174" t="str">
        <f t="shared" ca="1" si="47"/>
        <v/>
      </c>
      <c r="O1012" s="78">
        <v>1011</v>
      </c>
      <c r="P1012" s="78" t="str">
        <f>IF(AND($B1012&lt;&gt;"",$H1012&lt;&gt;"Completed",$H1012&lt;&gt;"Cancelled"),COUNTIFS($B$2:$B1012,"&lt;&gt;",$H$2:$H1012,"&lt;&gt;Completed",$H$2:$H1012,"&lt;&gt;Cancelled"),"")</f>
        <v/>
      </c>
      <c r="Q1012" s="78" t="str">
        <f>IFERROR(INDEX($B$2:$B$1500,MATCH(ROWS($Q$2:Q1012),$P$2:$P$1500,0)),"")</f>
        <v/>
      </c>
    </row>
    <row r="1013" spans="1:17" ht="15" customHeight="1" x14ac:dyDescent="0.25">
      <c r="A1013" s="77"/>
      <c r="B1013" s="174" t="str">
        <f t="shared" si="45"/>
        <v/>
      </c>
      <c r="C1013" s="79"/>
      <c r="D1013" s="80"/>
      <c r="E1013" s="79"/>
      <c r="F1013" s="81"/>
      <c r="G1013" s="77"/>
      <c r="H1013" s="174" t="str">
        <f>IF($B1013="","",IF(N($I1013)&gt;=100,"Completed",IF(COUNTIF('Work report'!$V$2:$V$1500,$B1013)=0,"Not started",IF(OR(LEFT(UPPER(TRIM($K1013)),8)="BLOCKED:",LEFT(UPPER(TRIM($K1013)),8)="WAITING:"),"Blocked",IF(N($I1013)&gt;0,"In progress","Not started")))))</f>
        <v/>
      </c>
      <c r="I1013" s="175" t="str">
        <f t="array" ref="I1013">IF($B1013="","",IFERROR(LOOKUP(2,1/('Work report'!$V$2:$V$1500=$B1013),'Work report'!$J$2:$J$1500)*100,0))</f>
        <v/>
      </c>
      <c r="J1013" s="176" t="str">
        <f t="array" ref="J1013">IF($B1013="","",IFERROR(LOOKUP(2,1/('Work report'!$V$2:$V$1500=$B1013),'Work report'!$A$2:$A$1500),""))</f>
        <v/>
      </c>
      <c r="K1013" s="177" t="str">
        <f t="array" ref="K1013">IF($B1013="","",IFERROR(LOOKUP(2,1/('Work report'!$V$2:$V$1500=$B1013),'Work report'!$P$2:$P$1500),""))</f>
        <v/>
      </c>
      <c r="L1013" s="178" t="str">
        <f>IF($B1013="","",SUMIFS('Work report'!$G$2:$G$1500,'Work report'!$V$2:$V$1500,$B1013))</f>
        <v/>
      </c>
      <c r="M1013" s="176" t="str">
        <f t="shared" si="46"/>
        <v/>
      </c>
      <c r="N1013" s="174" t="str">
        <f t="shared" ca="1" si="47"/>
        <v/>
      </c>
      <c r="O1013" s="78">
        <v>1012</v>
      </c>
      <c r="P1013" s="78" t="str">
        <f>IF(AND($B1013&lt;&gt;"",$H1013&lt;&gt;"Completed",$H1013&lt;&gt;"Cancelled"),COUNTIFS($B$2:$B1013,"&lt;&gt;",$H$2:$H1013,"&lt;&gt;Completed",$H$2:$H1013,"&lt;&gt;Cancelled"),"")</f>
        <v/>
      </c>
      <c r="Q1013" s="78" t="str">
        <f>IFERROR(INDEX($B$2:$B$1500,MATCH(ROWS($Q$2:Q1013),$P$2:$P$1500,0)),"")</f>
        <v/>
      </c>
    </row>
    <row r="1014" spans="1:17" ht="15" customHeight="1" x14ac:dyDescent="0.25">
      <c r="A1014" s="77"/>
      <c r="B1014" s="174" t="str">
        <f t="shared" si="45"/>
        <v/>
      </c>
      <c r="C1014" s="79"/>
      <c r="D1014" s="80"/>
      <c r="E1014" s="79"/>
      <c r="F1014" s="81"/>
      <c r="G1014" s="77"/>
      <c r="H1014" s="174" t="str">
        <f>IF($B1014="","",IF(N($I1014)&gt;=100,"Completed",IF(COUNTIF('Work report'!$V$2:$V$1500,$B1014)=0,"Not started",IF(OR(LEFT(UPPER(TRIM($K1014)),8)="BLOCKED:",LEFT(UPPER(TRIM($K1014)),8)="WAITING:"),"Blocked",IF(N($I1014)&gt;0,"In progress","Not started")))))</f>
        <v/>
      </c>
      <c r="I1014" s="175" t="str">
        <f t="array" ref="I1014">IF($B1014="","",IFERROR(LOOKUP(2,1/('Work report'!$V$2:$V$1500=$B1014),'Work report'!$J$2:$J$1500)*100,0))</f>
        <v/>
      </c>
      <c r="J1014" s="176" t="str">
        <f t="array" ref="J1014">IF($B1014="","",IFERROR(LOOKUP(2,1/('Work report'!$V$2:$V$1500=$B1014),'Work report'!$A$2:$A$1500),""))</f>
        <v/>
      </c>
      <c r="K1014" s="177" t="str">
        <f t="array" ref="K1014">IF($B1014="","",IFERROR(LOOKUP(2,1/('Work report'!$V$2:$V$1500=$B1014),'Work report'!$P$2:$P$1500),""))</f>
        <v/>
      </c>
      <c r="L1014" s="178" t="str">
        <f>IF($B1014="","",SUMIFS('Work report'!$G$2:$G$1500,'Work report'!$V$2:$V$1500,$B1014))</f>
        <v/>
      </c>
      <c r="M1014" s="176" t="str">
        <f t="shared" si="46"/>
        <v/>
      </c>
      <c r="N1014" s="174" t="str">
        <f t="shared" ca="1" si="47"/>
        <v/>
      </c>
      <c r="O1014" s="78">
        <v>1013</v>
      </c>
      <c r="P1014" s="78" t="str">
        <f>IF(AND($B1014&lt;&gt;"",$H1014&lt;&gt;"Completed",$H1014&lt;&gt;"Cancelled"),COUNTIFS($B$2:$B1014,"&lt;&gt;",$H$2:$H1014,"&lt;&gt;Completed",$H$2:$H1014,"&lt;&gt;Cancelled"),"")</f>
        <v/>
      </c>
      <c r="Q1014" s="78" t="str">
        <f>IFERROR(INDEX($B$2:$B$1500,MATCH(ROWS($Q$2:Q1014),$P$2:$P$1500,0)),"")</f>
        <v/>
      </c>
    </row>
    <row r="1015" spans="1:17" ht="15" customHeight="1" x14ac:dyDescent="0.25">
      <c r="B1015" s="174" t="str">
        <f t="shared" si="45"/>
        <v/>
      </c>
      <c r="F1015" s="81"/>
      <c r="H1015" s="174" t="str">
        <f>IF($B1015="","",IF(N($I1015)&gt;=100,"Completed",IF(COUNTIF('Work report'!$V$2:$V$1500,$B1015)=0,"Not started",IF(OR(LEFT(UPPER(TRIM($K1015)),8)="BLOCKED:",LEFT(UPPER(TRIM($K1015)),8)="WAITING:"),"Blocked",IF(N($I1015)&gt;0,"In progress","Not started")))))</f>
        <v/>
      </c>
      <c r="I1015" s="175" t="str">
        <f t="array" ref="I1015">IF($B1015="","",IFERROR(LOOKUP(2,1/('Work report'!$V$2:$V$1500=$B1015),'Work report'!$J$2:$J$1500)*100,0))</f>
        <v/>
      </c>
      <c r="J1015" s="176" t="str">
        <f t="array" ref="J1015">IF($B1015="","",IFERROR(LOOKUP(2,1/('Work report'!$V$2:$V$1500=$B1015),'Work report'!$A$2:$A$1500),""))</f>
        <v/>
      </c>
      <c r="K1015" s="177" t="str">
        <f t="array" ref="K1015">IF($B1015="","",IFERROR(LOOKUP(2,1/('Work report'!$V$2:$V$1500=$B1015),'Work report'!$P$2:$P$1500),""))</f>
        <v/>
      </c>
      <c r="L1015" s="178" t="str">
        <f>IF($B1015="","",SUMIFS('Work report'!$G$2:$G$1500,'Work report'!$V$2:$V$1500,$B1015))</f>
        <v/>
      </c>
      <c r="M1015" s="176" t="str">
        <f t="shared" si="46"/>
        <v/>
      </c>
      <c r="N1015" s="174" t="str">
        <f t="shared" ca="1" si="47"/>
        <v/>
      </c>
      <c r="O1015" s="78">
        <v>1014</v>
      </c>
      <c r="P1015" s="78" t="str">
        <f>IF(AND($B1015&lt;&gt;"",$H1015&lt;&gt;"Completed",$H1015&lt;&gt;"Cancelled"),COUNTIFS($B$2:$B1015,"&lt;&gt;",$H$2:$H1015,"&lt;&gt;Completed",$H$2:$H1015,"&lt;&gt;Cancelled"),"")</f>
        <v/>
      </c>
      <c r="Q1015" s="78" t="str">
        <f>IFERROR(INDEX($B$2:$B$1500,MATCH(ROWS($Q$2:Q1015),$P$2:$P$1500,0)),"")</f>
        <v/>
      </c>
    </row>
    <row r="1016" spans="1:17" ht="15" customHeight="1" x14ac:dyDescent="0.25">
      <c r="B1016" s="174" t="str">
        <f t="shared" si="45"/>
        <v/>
      </c>
      <c r="F1016" s="81"/>
      <c r="H1016" s="174" t="str">
        <f>IF($B1016="","",IF(N($I1016)&gt;=100,"Completed",IF(COUNTIF('Work report'!$V$2:$V$1500,$B1016)=0,"Not started",IF(OR(LEFT(UPPER(TRIM($K1016)),8)="BLOCKED:",LEFT(UPPER(TRIM($K1016)),8)="WAITING:"),"Blocked",IF(N($I1016)&gt;0,"In progress","Not started")))))</f>
        <v/>
      </c>
      <c r="I1016" s="175" t="str">
        <f t="array" ref="I1016">IF($B1016="","",IFERROR(LOOKUP(2,1/('Work report'!$V$2:$V$1500=$B1016),'Work report'!$J$2:$J$1500)*100,0))</f>
        <v/>
      </c>
      <c r="J1016" s="176" t="str">
        <f t="array" ref="J1016">IF($B1016="","",IFERROR(LOOKUP(2,1/('Work report'!$V$2:$V$1500=$B1016),'Work report'!$A$2:$A$1500),""))</f>
        <v/>
      </c>
      <c r="K1016" s="177" t="str">
        <f t="array" ref="K1016">IF($B1016="","",IFERROR(LOOKUP(2,1/('Work report'!$V$2:$V$1500=$B1016),'Work report'!$P$2:$P$1500),""))</f>
        <v/>
      </c>
      <c r="L1016" s="178" t="str">
        <f>IF($B1016="","",SUMIFS('Work report'!$G$2:$G$1500,'Work report'!$V$2:$V$1500,$B1016))</f>
        <v/>
      </c>
      <c r="M1016" s="176" t="str">
        <f t="shared" si="46"/>
        <v/>
      </c>
      <c r="N1016" s="174" t="str">
        <f t="shared" ca="1" si="47"/>
        <v/>
      </c>
      <c r="O1016" s="78">
        <v>1015</v>
      </c>
      <c r="P1016" s="78" t="str">
        <f>IF(AND($B1016&lt;&gt;"",$H1016&lt;&gt;"Completed",$H1016&lt;&gt;"Cancelled"),COUNTIFS($B$2:$B1016,"&lt;&gt;",$H$2:$H1016,"&lt;&gt;Completed",$H$2:$H1016,"&lt;&gt;Cancelled"),"")</f>
        <v/>
      </c>
      <c r="Q1016" s="78" t="str">
        <f>IFERROR(INDEX($B$2:$B$1500,MATCH(ROWS($Q$2:Q1016),$P$2:$P$1500,0)),"")</f>
        <v/>
      </c>
    </row>
    <row r="1017" spans="1:17" ht="15" customHeight="1" x14ac:dyDescent="0.25">
      <c r="B1017" s="174" t="str">
        <f t="shared" si="45"/>
        <v/>
      </c>
      <c r="F1017" s="81"/>
      <c r="H1017" s="174" t="str">
        <f>IF($B1017="","",IF(N($I1017)&gt;=100,"Completed",IF(COUNTIF('Work report'!$V$2:$V$1500,$B1017)=0,"Not started",IF(OR(LEFT(UPPER(TRIM($K1017)),8)="BLOCKED:",LEFT(UPPER(TRIM($K1017)),8)="WAITING:"),"Blocked",IF(N($I1017)&gt;0,"In progress","Not started")))))</f>
        <v/>
      </c>
      <c r="I1017" s="175" t="str">
        <f t="array" ref="I1017">IF($B1017="","",IFERROR(LOOKUP(2,1/('Work report'!$V$2:$V$1500=$B1017),'Work report'!$J$2:$J$1500)*100,0))</f>
        <v/>
      </c>
      <c r="J1017" s="176" t="str">
        <f t="array" ref="J1017">IF($B1017="","",IFERROR(LOOKUP(2,1/('Work report'!$V$2:$V$1500=$B1017),'Work report'!$A$2:$A$1500),""))</f>
        <v/>
      </c>
      <c r="K1017" s="177" t="str">
        <f t="array" ref="K1017">IF($B1017="","",IFERROR(LOOKUP(2,1/('Work report'!$V$2:$V$1500=$B1017),'Work report'!$P$2:$P$1500),""))</f>
        <v/>
      </c>
      <c r="L1017" s="178" t="str">
        <f>IF($B1017="","",SUMIFS('Work report'!$G$2:$G$1500,'Work report'!$V$2:$V$1500,$B1017))</f>
        <v/>
      </c>
      <c r="M1017" s="176" t="str">
        <f t="shared" si="46"/>
        <v/>
      </c>
      <c r="N1017" s="174" t="str">
        <f t="shared" ca="1" si="47"/>
        <v/>
      </c>
      <c r="O1017" s="78">
        <v>1016</v>
      </c>
      <c r="P1017" s="78" t="str">
        <f>IF(AND($B1017&lt;&gt;"",$H1017&lt;&gt;"Completed",$H1017&lt;&gt;"Cancelled"),COUNTIFS($B$2:$B1017,"&lt;&gt;",$H$2:$H1017,"&lt;&gt;Completed",$H$2:$H1017,"&lt;&gt;Cancelled"),"")</f>
        <v/>
      </c>
      <c r="Q1017" s="78" t="str">
        <f>IFERROR(INDEX($B$2:$B$1500,MATCH(ROWS($Q$2:Q1017),$P$2:$P$1500,0)),"")</f>
        <v/>
      </c>
    </row>
    <row r="1018" spans="1:17" ht="15" customHeight="1" x14ac:dyDescent="0.25">
      <c r="B1018" s="174" t="str">
        <f t="shared" si="45"/>
        <v/>
      </c>
      <c r="F1018" s="81"/>
      <c r="H1018" s="174" t="str">
        <f>IF($B1018="","",IF(N($I1018)&gt;=100,"Completed",IF(COUNTIF('Work report'!$V$2:$V$1500,$B1018)=0,"Not started",IF(OR(LEFT(UPPER(TRIM($K1018)),8)="BLOCKED:",LEFT(UPPER(TRIM($K1018)),8)="WAITING:"),"Blocked",IF(N($I1018)&gt;0,"In progress","Not started")))))</f>
        <v/>
      </c>
      <c r="I1018" s="175" t="str">
        <f t="array" ref="I1018">IF($B1018="","",IFERROR(LOOKUP(2,1/('Work report'!$V$2:$V$1500=$B1018),'Work report'!$J$2:$J$1500)*100,0))</f>
        <v/>
      </c>
      <c r="J1018" s="176" t="str">
        <f t="array" ref="J1018">IF($B1018="","",IFERROR(LOOKUP(2,1/('Work report'!$V$2:$V$1500=$B1018),'Work report'!$A$2:$A$1500),""))</f>
        <v/>
      </c>
      <c r="K1018" s="177" t="str">
        <f t="array" ref="K1018">IF($B1018="","",IFERROR(LOOKUP(2,1/('Work report'!$V$2:$V$1500=$B1018),'Work report'!$P$2:$P$1500),""))</f>
        <v/>
      </c>
      <c r="L1018" s="178" t="str">
        <f>IF($B1018="","",SUMIFS('Work report'!$G$2:$G$1500,'Work report'!$V$2:$V$1500,$B1018))</f>
        <v/>
      </c>
      <c r="M1018" s="176" t="str">
        <f t="shared" si="46"/>
        <v/>
      </c>
      <c r="N1018" s="174" t="str">
        <f t="shared" ca="1" si="47"/>
        <v/>
      </c>
      <c r="O1018" s="78">
        <v>1017</v>
      </c>
      <c r="P1018" s="78" t="str">
        <f>IF(AND($B1018&lt;&gt;"",$H1018&lt;&gt;"Completed",$H1018&lt;&gt;"Cancelled"),COUNTIFS($B$2:$B1018,"&lt;&gt;",$H$2:$H1018,"&lt;&gt;Completed",$H$2:$H1018,"&lt;&gt;Cancelled"),"")</f>
        <v/>
      </c>
      <c r="Q1018" s="78" t="str">
        <f>IFERROR(INDEX($B$2:$B$1500,MATCH(ROWS($Q$2:Q1018),$P$2:$P$1500,0)),"")</f>
        <v/>
      </c>
    </row>
    <row r="1019" spans="1:17" ht="15" customHeight="1" x14ac:dyDescent="0.25">
      <c r="B1019" s="174" t="str">
        <f t="shared" si="45"/>
        <v/>
      </c>
      <c r="F1019" s="81"/>
      <c r="H1019" s="174" t="str">
        <f>IF($B1019="","",IF(N($I1019)&gt;=100,"Completed",IF(COUNTIF('Work report'!$V$2:$V$1500,$B1019)=0,"Not started",IF(OR(LEFT(UPPER(TRIM($K1019)),8)="BLOCKED:",LEFT(UPPER(TRIM($K1019)),8)="WAITING:"),"Blocked",IF(N($I1019)&gt;0,"In progress","Not started")))))</f>
        <v/>
      </c>
      <c r="I1019" s="175" t="str">
        <f t="array" ref="I1019">IF($B1019="","",IFERROR(LOOKUP(2,1/('Work report'!$V$2:$V$1500=$B1019),'Work report'!$J$2:$J$1500)*100,0))</f>
        <v/>
      </c>
      <c r="J1019" s="176" t="str">
        <f t="array" ref="J1019">IF($B1019="","",IFERROR(LOOKUP(2,1/('Work report'!$V$2:$V$1500=$B1019),'Work report'!$A$2:$A$1500),""))</f>
        <v/>
      </c>
      <c r="K1019" s="177" t="str">
        <f t="array" ref="K1019">IF($B1019="","",IFERROR(LOOKUP(2,1/('Work report'!$V$2:$V$1500=$B1019),'Work report'!$P$2:$P$1500),""))</f>
        <v/>
      </c>
      <c r="L1019" s="178" t="str">
        <f>IF($B1019="","",SUMIFS('Work report'!$G$2:$G$1500,'Work report'!$V$2:$V$1500,$B1019))</f>
        <v/>
      </c>
      <c r="M1019" s="176" t="str">
        <f t="shared" si="46"/>
        <v/>
      </c>
      <c r="N1019" s="174" t="str">
        <f t="shared" ca="1" si="47"/>
        <v/>
      </c>
      <c r="O1019" s="78">
        <v>1018</v>
      </c>
      <c r="P1019" s="78" t="str">
        <f>IF(AND($B1019&lt;&gt;"",$H1019&lt;&gt;"Completed",$H1019&lt;&gt;"Cancelled"),COUNTIFS($B$2:$B1019,"&lt;&gt;",$H$2:$H1019,"&lt;&gt;Completed",$H$2:$H1019,"&lt;&gt;Cancelled"),"")</f>
        <v/>
      </c>
      <c r="Q1019" s="78" t="str">
        <f>IFERROR(INDEX($B$2:$B$1500,MATCH(ROWS($Q$2:Q1019),$P$2:$P$1500,0)),"")</f>
        <v/>
      </c>
    </row>
    <row r="1020" spans="1:17" ht="15" customHeight="1" x14ac:dyDescent="0.25">
      <c r="B1020" s="174" t="str">
        <f t="shared" si="45"/>
        <v/>
      </c>
      <c r="F1020" s="81"/>
      <c r="H1020" s="174" t="str">
        <f>IF($B1020="","",IF(N($I1020)&gt;=100,"Completed",IF(COUNTIF('Work report'!$V$2:$V$1500,$B1020)=0,"Not started",IF(OR(LEFT(UPPER(TRIM($K1020)),8)="BLOCKED:",LEFT(UPPER(TRIM($K1020)),8)="WAITING:"),"Blocked",IF(N($I1020)&gt;0,"In progress","Not started")))))</f>
        <v/>
      </c>
      <c r="I1020" s="175" t="str">
        <f t="array" ref="I1020">IF($B1020="","",IFERROR(LOOKUP(2,1/('Work report'!$V$2:$V$1500=$B1020),'Work report'!$J$2:$J$1500)*100,0))</f>
        <v/>
      </c>
      <c r="J1020" s="176" t="str">
        <f t="array" ref="J1020">IF($B1020="","",IFERROR(LOOKUP(2,1/('Work report'!$V$2:$V$1500=$B1020),'Work report'!$A$2:$A$1500),""))</f>
        <v/>
      </c>
      <c r="K1020" s="177" t="str">
        <f t="array" ref="K1020">IF($B1020="","",IFERROR(LOOKUP(2,1/('Work report'!$V$2:$V$1500=$B1020),'Work report'!$P$2:$P$1500),""))</f>
        <v/>
      </c>
      <c r="L1020" s="178" t="str">
        <f>IF($B1020="","",SUMIFS('Work report'!$G$2:$G$1500,'Work report'!$V$2:$V$1500,$B1020))</f>
        <v/>
      </c>
      <c r="M1020" s="176" t="str">
        <f t="shared" si="46"/>
        <v/>
      </c>
      <c r="N1020" s="174" t="str">
        <f t="shared" ca="1" si="47"/>
        <v/>
      </c>
      <c r="O1020" s="78">
        <v>1019</v>
      </c>
      <c r="P1020" s="78" t="str">
        <f>IF(AND($B1020&lt;&gt;"",$H1020&lt;&gt;"Completed",$H1020&lt;&gt;"Cancelled"),COUNTIFS($B$2:$B1020,"&lt;&gt;",$H$2:$H1020,"&lt;&gt;Completed",$H$2:$H1020,"&lt;&gt;Cancelled"),"")</f>
        <v/>
      </c>
      <c r="Q1020" s="78" t="str">
        <f>IFERROR(INDEX($B$2:$B$1500,MATCH(ROWS($Q$2:Q1020),$P$2:$P$1500,0)),"")</f>
        <v/>
      </c>
    </row>
    <row r="1021" spans="1:17" ht="15" customHeight="1" x14ac:dyDescent="0.25">
      <c r="B1021" s="174" t="str">
        <f t="shared" si="45"/>
        <v/>
      </c>
      <c r="F1021" s="81"/>
      <c r="H1021" s="174" t="str">
        <f>IF($B1021="","",IF(N($I1021)&gt;=100,"Completed",IF(COUNTIF('Work report'!$V$2:$V$1500,$B1021)=0,"Not started",IF(OR(LEFT(UPPER(TRIM($K1021)),8)="BLOCKED:",LEFT(UPPER(TRIM($K1021)),8)="WAITING:"),"Blocked",IF(N($I1021)&gt;0,"In progress","Not started")))))</f>
        <v/>
      </c>
      <c r="I1021" s="175" t="str">
        <f t="array" ref="I1021">IF($B1021="","",IFERROR(LOOKUP(2,1/('Work report'!$V$2:$V$1500=$B1021),'Work report'!$J$2:$J$1500)*100,0))</f>
        <v/>
      </c>
      <c r="J1021" s="176" t="str">
        <f t="array" ref="J1021">IF($B1021="","",IFERROR(LOOKUP(2,1/('Work report'!$V$2:$V$1500=$B1021),'Work report'!$A$2:$A$1500),""))</f>
        <v/>
      </c>
      <c r="K1021" s="177" t="str">
        <f t="array" ref="K1021">IF($B1021="","",IFERROR(LOOKUP(2,1/('Work report'!$V$2:$V$1500=$B1021),'Work report'!$P$2:$P$1500),""))</f>
        <v/>
      </c>
      <c r="L1021" s="178" t="str">
        <f>IF($B1021="","",SUMIFS('Work report'!$G$2:$G$1500,'Work report'!$V$2:$V$1500,$B1021))</f>
        <v/>
      </c>
      <c r="M1021" s="176" t="str">
        <f t="shared" si="46"/>
        <v/>
      </c>
      <c r="N1021" s="174" t="str">
        <f t="shared" ca="1" si="47"/>
        <v/>
      </c>
      <c r="O1021" s="78">
        <v>1020</v>
      </c>
      <c r="P1021" s="78" t="str">
        <f>IF(AND($B1021&lt;&gt;"",$H1021&lt;&gt;"Completed",$H1021&lt;&gt;"Cancelled"),COUNTIFS($B$2:$B1021,"&lt;&gt;",$H$2:$H1021,"&lt;&gt;Completed",$H$2:$H1021,"&lt;&gt;Cancelled"),"")</f>
        <v/>
      </c>
      <c r="Q1021" s="78" t="str">
        <f>IFERROR(INDEX($B$2:$B$1500,MATCH(ROWS($Q$2:Q1021),$P$2:$P$1500,0)),"")</f>
        <v/>
      </c>
    </row>
    <row r="1022" spans="1:17" ht="15" customHeight="1" x14ac:dyDescent="0.25">
      <c r="B1022" s="174" t="str">
        <f t="shared" si="45"/>
        <v/>
      </c>
      <c r="F1022" s="81"/>
      <c r="H1022" s="174" t="str">
        <f>IF($B1022="","",IF(N($I1022)&gt;=100,"Completed",IF(COUNTIF('Work report'!$V$2:$V$1500,$B1022)=0,"Not started",IF(OR(LEFT(UPPER(TRIM($K1022)),8)="BLOCKED:",LEFT(UPPER(TRIM($K1022)),8)="WAITING:"),"Blocked",IF(N($I1022)&gt;0,"In progress","Not started")))))</f>
        <v/>
      </c>
      <c r="I1022" s="175" t="str">
        <f t="array" ref="I1022">IF($B1022="","",IFERROR(LOOKUP(2,1/('Work report'!$V$2:$V$1500=$B1022),'Work report'!$J$2:$J$1500)*100,0))</f>
        <v/>
      </c>
      <c r="J1022" s="176" t="str">
        <f t="array" ref="J1022">IF($B1022="","",IFERROR(LOOKUP(2,1/('Work report'!$V$2:$V$1500=$B1022),'Work report'!$A$2:$A$1500),""))</f>
        <v/>
      </c>
      <c r="K1022" s="177" t="str">
        <f t="array" ref="K1022">IF($B1022="","",IFERROR(LOOKUP(2,1/('Work report'!$V$2:$V$1500=$B1022),'Work report'!$P$2:$P$1500),""))</f>
        <v/>
      </c>
      <c r="L1022" s="178" t="str">
        <f>IF($B1022="","",SUMIFS('Work report'!$G$2:$G$1500,'Work report'!$V$2:$V$1500,$B1022))</f>
        <v/>
      </c>
      <c r="M1022" s="176" t="str">
        <f t="shared" si="46"/>
        <v/>
      </c>
      <c r="N1022" s="174" t="str">
        <f t="shared" ca="1" si="47"/>
        <v/>
      </c>
      <c r="O1022" s="78">
        <v>1021</v>
      </c>
      <c r="P1022" s="78" t="str">
        <f>IF(AND($B1022&lt;&gt;"",$H1022&lt;&gt;"Completed",$H1022&lt;&gt;"Cancelled"),COUNTIFS($B$2:$B1022,"&lt;&gt;",$H$2:$H1022,"&lt;&gt;Completed",$H$2:$H1022,"&lt;&gt;Cancelled"),"")</f>
        <v/>
      </c>
      <c r="Q1022" s="78" t="str">
        <f>IFERROR(INDEX($B$2:$B$1500,MATCH(ROWS($Q$2:Q1022),$P$2:$P$1500,0)),"")</f>
        <v/>
      </c>
    </row>
    <row r="1023" spans="1:17" ht="15" customHeight="1" x14ac:dyDescent="0.25">
      <c r="B1023" s="174" t="str">
        <f t="shared" si="45"/>
        <v/>
      </c>
      <c r="F1023" s="81"/>
      <c r="H1023" s="174" t="str">
        <f>IF($B1023="","",IF(N($I1023)&gt;=100,"Completed",IF(COUNTIF('Work report'!$V$2:$V$1500,$B1023)=0,"Not started",IF(OR(LEFT(UPPER(TRIM($K1023)),8)="BLOCKED:",LEFT(UPPER(TRIM($K1023)),8)="WAITING:"),"Blocked",IF(N($I1023)&gt;0,"In progress","Not started")))))</f>
        <v/>
      </c>
      <c r="I1023" s="175" t="str">
        <f t="array" ref="I1023">IF($B1023="","",IFERROR(LOOKUP(2,1/('Work report'!$V$2:$V$1500=$B1023),'Work report'!$J$2:$J$1500)*100,0))</f>
        <v/>
      </c>
      <c r="J1023" s="176" t="str">
        <f t="array" ref="J1023">IF($B1023="","",IFERROR(LOOKUP(2,1/('Work report'!$V$2:$V$1500=$B1023),'Work report'!$A$2:$A$1500),""))</f>
        <v/>
      </c>
      <c r="K1023" s="177" t="str">
        <f t="array" ref="K1023">IF($B1023="","",IFERROR(LOOKUP(2,1/('Work report'!$V$2:$V$1500=$B1023),'Work report'!$P$2:$P$1500),""))</f>
        <v/>
      </c>
      <c r="L1023" s="178" t="str">
        <f>IF($B1023="","",SUMIFS('Work report'!$G$2:$G$1500,'Work report'!$V$2:$V$1500,$B1023))</f>
        <v/>
      </c>
      <c r="M1023" s="176" t="str">
        <f t="shared" si="46"/>
        <v/>
      </c>
      <c r="N1023" s="174" t="str">
        <f t="shared" ca="1" si="47"/>
        <v/>
      </c>
      <c r="O1023" s="78">
        <v>1022</v>
      </c>
      <c r="P1023" s="78" t="str">
        <f>IF(AND($B1023&lt;&gt;"",$H1023&lt;&gt;"Completed",$H1023&lt;&gt;"Cancelled"),COUNTIFS($B$2:$B1023,"&lt;&gt;",$H$2:$H1023,"&lt;&gt;Completed",$H$2:$H1023,"&lt;&gt;Cancelled"),"")</f>
        <v/>
      </c>
      <c r="Q1023" s="78" t="str">
        <f>IFERROR(INDEX($B$2:$B$1500,MATCH(ROWS($Q$2:Q1023),$P$2:$P$1500,0)),"")</f>
        <v/>
      </c>
    </row>
    <row r="1024" spans="1:17" ht="15" customHeight="1" x14ac:dyDescent="0.25">
      <c r="B1024" s="174" t="str">
        <f t="shared" si="45"/>
        <v/>
      </c>
      <c r="F1024" s="81"/>
      <c r="H1024" s="174" t="str">
        <f>IF($B1024="","",IF(N($I1024)&gt;=100,"Completed",IF(COUNTIF('Work report'!$V$2:$V$1500,$B1024)=0,"Not started",IF(OR(LEFT(UPPER(TRIM($K1024)),8)="BLOCKED:",LEFT(UPPER(TRIM($K1024)),8)="WAITING:"),"Blocked",IF(N($I1024)&gt;0,"In progress","Not started")))))</f>
        <v/>
      </c>
      <c r="I1024" s="175" t="str">
        <f t="array" ref="I1024">IF($B1024="","",IFERROR(LOOKUP(2,1/('Work report'!$V$2:$V$1500=$B1024),'Work report'!$J$2:$J$1500)*100,0))</f>
        <v/>
      </c>
      <c r="J1024" s="176" t="str">
        <f t="array" ref="J1024">IF($B1024="","",IFERROR(LOOKUP(2,1/('Work report'!$V$2:$V$1500=$B1024),'Work report'!$A$2:$A$1500),""))</f>
        <v/>
      </c>
      <c r="K1024" s="177" t="str">
        <f t="array" ref="K1024">IF($B1024="","",IFERROR(LOOKUP(2,1/('Work report'!$V$2:$V$1500=$B1024),'Work report'!$P$2:$P$1500),""))</f>
        <v/>
      </c>
      <c r="L1024" s="178" t="str">
        <f>IF($B1024="","",SUMIFS('Work report'!$G$2:$G$1500,'Work report'!$V$2:$V$1500,$B1024))</f>
        <v/>
      </c>
      <c r="M1024" s="176" t="str">
        <f t="shared" si="46"/>
        <v/>
      </c>
      <c r="N1024" s="174" t="str">
        <f t="shared" ca="1" si="47"/>
        <v/>
      </c>
      <c r="O1024" s="78">
        <v>1023</v>
      </c>
      <c r="P1024" s="78" t="str">
        <f>IF(AND($B1024&lt;&gt;"",$H1024&lt;&gt;"Completed",$H1024&lt;&gt;"Cancelled"),COUNTIFS($B$2:$B1024,"&lt;&gt;",$H$2:$H1024,"&lt;&gt;Completed",$H$2:$H1024,"&lt;&gt;Cancelled"),"")</f>
        <v/>
      </c>
      <c r="Q1024" s="78" t="str">
        <f>IFERROR(INDEX($B$2:$B$1500,MATCH(ROWS($Q$2:Q1024),$P$2:$P$1500,0)),"")</f>
        <v/>
      </c>
    </row>
    <row r="1025" spans="2:17" ht="15" customHeight="1" x14ac:dyDescent="0.25">
      <c r="B1025" s="174" t="str">
        <f t="shared" si="45"/>
        <v/>
      </c>
      <c r="F1025" s="81"/>
      <c r="H1025" s="174" t="str">
        <f>IF($B1025="","",IF(N($I1025)&gt;=100,"Completed",IF(COUNTIF('Work report'!$V$2:$V$1500,$B1025)=0,"Not started",IF(OR(LEFT(UPPER(TRIM($K1025)),8)="BLOCKED:",LEFT(UPPER(TRIM($K1025)),8)="WAITING:"),"Blocked",IF(N($I1025)&gt;0,"In progress","Not started")))))</f>
        <v/>
      </c>
      <c r="I1025" s="175" t="str">
        <f t="array" ref="I1025">IF($B1025="","",IFERROR(LOOKUP(2,1/('Work report'!$V$2:$V$1500=$B1025),'Work report'!$J$2:$J$1500)*100,0))</f>
        <v/>
      </c>
      <c r="J1025" s="176" t="str">
        <f t="array" ref="J1025">IF($B1025="","",IFERROR(LOOKUP(2,1/('Work report'!$V$2:$V$1500=$B1025),'Work report'!$A$2:$A$1500),""))</f>
        <v/>
      </c>
      <c r="K1025" s="177" t="str">
        <f t="array" ref="K1025">IF($B1025="","",IFERROR(LOOKUP(2,1/('Work report'!$V$2:$V$1500=$B1025),'Work report'!$P$2:$P$1500),""))</f>
        <v/>
      </c>
      <c r="L1025" s="178" t="str">
        <f>IF($B1025="","",SUMIFS('Work report'!$G$2:$G$1500,'Work report'!$V$2:$V$1500,$B1025))</f>
        <v/>
      </c>
      <c r="M1025" s="176" t="str">
        <f t="shared" si="46"/>
        <v/>
      </c>
      <c r="N1025" s="174" t="str">
        <f t="shared" ca="1" si="47"/>
        <v/>
      </c>
      <c r="O1025" s="78">
        <v>1024</v>
      </c>
      <c r="P1025" s="78" t="str">
        <f>IF(AND($B1025&lt;&gt;"",$H1025&lt;&gt;"Completed",$H1025&lt;&gt;"Cancelled"),COUNTIFS($B$2:$B1025,"&lt;&gt;",$H$2:$H1025,"&lt;&gt;Completed",$H$2:$H1025,"&lt;&gt;Cancelled"),"")</f>
        <v/>
      </c>
      <c r="Q1025" s="78" t="str">
        <f>IFERROR(INDEX($B$2:$B$1500,MATCH(ROWS($Q$2:Q1025),$P$2:$P$1500,0)),"")</f>
        <v/>
      </c>
    </row>
    <row r="1026" spans="2:17" ht="15" customHeight="1" x14ac:dyDescent="0.25">
      <c r="B1026" s="174" t="str">
        <f t="shared" ref="B1026:B1089" si="48">IF(OR($A1026&lt;&gt;"",$C1026&lt;&gt;"",$D1026&lt;&gt;"",$E1026&lt;&gt;"",$F1026&lt;&gt;"",$G1026&lt;&gt;""),"WL-"&amp;TEXT($O1026,"0000"),"")</f>
        <v/>
      </c>
      <c r="F1026" s="81"/>
      <c r="H1026" s="174" t="str">
        <f>IF($B1026="","",IF(N($I1026)&gt;=100,"Completed",IF(COUNTIF('Work report'!$V$2:$V$1500,$B1026)=0,"Not started",IF(OR(LEFT(UPPER(TRIM($K1026)),8)="BLOCKED:",LEFT(UPPER(TRIM($K1026)),8)="WAITING:"),"Blocked",IF(N($I1026)&gt;0,"In progress","Not started")))))</f>
        <v/>
      </c>
      <c r="I1026" s="175" t="str">
        <f t="array" ref="I1026">IF($B1026="","",IFERROR(LOOKUP(2,1/('Work report'!$V$2:$V$1500=$B1026),'Work report'!$J$2:$J$1500)*100,0))</f>
        <v/>
      </c>
      <c r="J1026" s="176" t="str">
        <f t="array" ref="J1026">IF($B1026="","",IFERROR(LOOKUP(2,1/('Work report'!$V$2:$V$1500=$B1026),'Work report'!$A$2:$A$1500),""))</f>
        <v/>
      </c>
      <c r="K1026" s="177" t="str">
        <f t="array" ref="K1026">IF($B1026="","",IFERROR(LOOKUP(2,1/('Work report'!$V$2:$V$1500=$B1026),'Work report'!$P$2:$P$1500),""))</f>
        <v/>
      </c>
      <c r="L1026" s="178" t="str">
        <f>IF($B1026="","",SUMIFS('Work report'!$G$2:$G$1500,'Work report'!$V$2:$V$1500,$B1026))</f>
        <v/>
      </c>
      <c r="M1026" s="176" t="str">
        <f t="shared" ref="M1026:M1089" si="49">IF($B1026="","",IF($H1026="Completed",$J1026,""))</f>
        <v/>
      </c>
      <c r="N1026" s="174" t="str">
        <f t="shared" ref="N1026:N1089" ca="1" si="50">IF(AND($C1026&lt;&gt;"",$H1026&lt;&gt;"Completed",$G1026&lt;&gt;"",$G1026&lt;TODAY()),"Overdue","")</f>
        <v/>
      </c>
      <c r="O1026" s="78">
        <v>1025</v>
      </c>
      <c r="P1026" s="78" t="str">
        <f>IF(AND($B1026&lt;&gt;"",$H1026&lt;&gt;"Completed",$H1026&lt;&gt;"Cancelled"),COUNTIFS($B$2:$B1026,"&lt;&gt;",$H$2:$H1026,"&lt;&gt;Completed",$H$2:$H1026,"&lt;&gt;Cancelled"),"")</f>
        <v/>
      </c>
      <c r="Q1026" s="78" t="str">
        <f>IFERROR(INDEX($B$2:$B$1500,MATCH(ROWS($Q$2:Q1026),$P$2:$P$1500,0)),"")</f>
        <v/>
      </c>
    </row>
    <row r="1027" spans="2:17" ht="15" customHeight="1" x14ac:dyDescent="0.25">
      <c r="B1027" s="174" t="str">
        <f t="shared" si="48"/>
        <v/>
      </c>
      <c r="F1027" s="81"/>
      <c r="H1027" s="174" t="str">
        <f>IF($B1027="","",IF(N($I1027)&gt;=100,"Completed",IF(COUNTIF('Work report'!$V$2:$V$1500,$B1027)=0,"Not started",IF(OR(LEFT(UPPER(TRIM($K1027)),8)="BLOCKED:",LEFT(UPPER(TRIM($K1027)),8)="WAITING:"),"Blocked",IF(N($I1027)&gt;0,"In progress","Not started")))))</f>
        <v/>
      </c>
      <c r="I1027" s="175" t="str">
        <f t="array" ref="I1027">IF($B1027="","",IFERROR(LOOKUP(2,1/('Work report'!$V$2:$V$1500=$B1027),'Work report'!$J$2:$J$1500)*100,0))</f>
        <v/>
      </c>
      <c r="J1027" s="176" t="str">
        <f t="array" ref="J1027">IF($B1027="","",IFERROR(LOOKUP(2,1/('Work report'!$V$2:$V$1500=$B1027),'Work report'!$A$2:$A$1500),""))</f>
        <v/>
      </c>
      <c r="K1027" s="177" t="str">
        <f t="array" ref="K1027">IF($B1027="","",IFERROR(LOOKUP(2,1/('Work report'!$V$2:$V$1500=$B1027),'Work report'!$P$2:$P$1500),""))</f>
        <v/>
      </c>
      <c r="L1027" s="178" t="str">
        <f>IF($B1027="","",SUMIFS('Work report'!$G$2:$G$1500,'Work report'!$V$2:$V$1500,$B1027))</f>
        <v/>
      </c>
      <c r="M1027" s="176" t="str">
        <f t="shared" si="49"/>
        <v/>
      </c>
      <c r="N1027" s="174" t="str">
        <f t="shared" ca="1" si="50"/>
        <v/>
      </c>
      <c r="O1027" s="78">
        <v>1026</v>
      </c>
      <c r="P1027" s="78" t="str">
        <f>IF(AND($B1027&lt;&gt;"",$H1027&lt;&gt;"Completed",$H1027&lt;&gt;"Cancelled"),COUNTIFS($B$2:$B1027,"&lt;&gt;",$H$2:$H1027,"&lt;&gt;Completed",$H$2:$H1027,"&lt;&gt;Cancelled"),"")</f>
        <v/>
      </c>
      <c r="Q1027" s="78" t="str">
        <f>IFERROR(INDEX($B$2:$B$1500,MATCH(ROWS($Q$2:Q1027),$P$2:$P$1500,0)),"")</f>
        <v/>
      </c>
    </row>
    <row r="1028" spans="2:17" ht="15" customHeight="1" x14ac:dyDescent="0.25">
      <c r="B1028" s="174" t="str">
        <f t="shared" si="48"/>
        <v/>
      </c>
      <c r="F1028" s="81"/>
      <c r="H1028" s="174" t="str">
        <f>IF($B1028="","",IF(N($I1028)&gt;=100,"Completed",IF(COUNTIF('Work report'!$V$2:$V$1500,$B1028)=0,"Not started",IF(OR(LEFT(UPPER(TRIM($K1028)),8)="BLOCKED:",LEFT(UPPER(TRIM($K1028)),8)="WAITING:"),"Blocked",IF(N($I1028)&gt;0,"In progress","Not started")))))</f>
        <v/>
      </c>
      <c r="I1028" s="175" t="str">
        <f t="array" ref="I1028">IF($B1028="","",IFERROR(LOOKUP(2,1/('Work report'!$V$2:$V$1500=$B1028),'Work report'!$J$2:$J$1500)*100,0))</f>
        <v/>
      </c>
      <c r="J1028" s="176" t="str">
        <f t="array" ref="J1028">IF($B1028="","",IFERROR(LOOKUP(2,1/('Work report'!$V$2:$V$1500=$B1028),'Work report'!$A$2:$A$1500),""))</f>
        <v/>
      </c>
      <c r="K1028" s="177" t="str">
        <f t="array" ref="K1028">IF($B1028="","",IFERROR(LOOKUP(2,1/('Work report'!$V$2:$V$1500=$B1028),'Work report'!$P$2:$P$1500),""))</f>
        <v/>
      </c>
      <c r="L1028" s="178" t="str">
        <f>IF($B1028="","",SUMIFS('Work report'!$G$2:$G$1500,'Work report'!$V$2:$V$1500,$B1028))</f>
        <v/>
      </c>
      <c r="M1028" s="176" t="str">
        <f t="shared" si="49"/>
        <v/>
      </c>
      <c r="N1028" s="174" t="str">
        <f t="shared" ca="1" si="50"/>
        <v/>
      </c>
      <c r="O1028" s="78">
        <v>1027</v>
      </c>
      <c r="P1028" s="78" t="str">
        <f>IF(AND($B1028&lt;&gt;"",$H1028&lt;&gt;"Completed",$H1028&lt;&gt;"Cancelled"),COUNTIFS($B$2:$B1028,"&lt;&gt;",$H$2:$H1028,"&lt;&gt;Completed",$H$2:$H1028,"&lt;&gt;Cancelled"),"")</f>
        <v/>
      </c>
      <c r="Q1028" s="78" t="str">
        <f>IFERROR(INDEX($B$2:$B$1500,MATCH(ROWS($Q$2:Q1028),$P$2:$P$1500,0)),"")</f>
        <v/>
      </c>
    </row>
    <row r="1029" spans="2:17" ht="15" customHeight="1" x14ac:dyDescent="0.25">
      <c r="B1029" s="174" t="str">
        <f t="shared" si="48"/>
        <v/>
      </c>
      <c r="F1029" s="81"/>
      <c r="H1029" s="174" t="str">
        <f>IF($B1029="","",IF(N($I1029)&gt;=100,"Completed",IF(COUNTIF('Work report'!$V$2:$V$1500,$B1029)=0,"Not started",IF(OR(LEFT(UPPER(TRIM($K1029)),8)="BLOCKED:",LEFT(UPPER(TRIM($K1029)),8)="WAITING:"),"Blocked",IF(N($I1029)&gt;0,"In progress","Not started")))))</f>
        <v/>
      </c>
      <c r="I1029" s="175" t="str">
        <f t="array" ref="I1029">IF($B1029="","",IFERROR(LOOKUP(2,1/('Work report'!$V$2:$V$1500=$B1029),'Work report'!$J$2:$J$1500)*100,0))</f>
        <v/>
      </c>
      <c r="J1029" s="176" t="str">
        <f t="array" ref="J1029">IF($B1029="","",IFERROR(LOOKUP(2,1/('Work report'!$V$2:$V$1500=$B1029),'Work report'!$A$2:$A$1500),""))</f>
        <v/>
      </c>
      <c r="K1029" s="177" t="str">
        <f t="array" ref="K1029">IF($B1029="","",IFERROR(LOOKUP(2,1/('Work report'!$V$2:$V$1500=$B1029),'Work report'!$P$2:$P$1500),""))</f>
        <v/>
      </c>
      <c r="L1029" s="178" t="str">
        <f>IF($B1029="","",SUMIFS('Work report'!$G$2:$G$1500,'Work report'!$V$2:$V$1500,$B1029))</f>
        <v/>
      </c>
      <c r="M1029" s="176" t="str">
        <f t="shared" si="49"/>
        <v/>
      </c>
      <c r="N1029" s="174" t="str">
        <f t="shared" ca="1" si="50"/>
        <v/>
      </c>
      <c r="O1029" s="78">
        <v>1028</v>
      </c>
      <c r="P1029" s="78" t="str">
        <f>IF(AND($B1029&lt;&gt;"",$H1029&lt;&gt;"Completed",$H1029&lt;&gt;"Cancelled"),COUNTIFS($B$2:$B1029,"&lt;&gt;",$H$2:$H1029,"&lt;&gt;Completed",$H$2:$H1029,"&lt;&gt;Cancelled"),"")</f>
        <v/>
      </c>
      <c r="Q1029" s="78" t="str">
        <f>IFERROR(INDEX($B$2:$B$1500,MATCH(ROWS($Q$2:Q1029),$P$2:$P$1500,0)),"")</f>
        <v/>
      </c>
    </row>
    <row r="1030" spans="2:17" ht="15" customHeight="1" x14ac:dyDescent="0.25">
      <c r="B1030" s="174" t="str">
        <f t="shared" si="48"/>
        <v/>
      </c>
      <c r="F1030" s="81"/>
      <c r="H1030" s="174" t="str">
        <f>IF($B1030="","",IF(N($I1030)&gt;=100,"Completed",IF(COUNTIF('Work report'!$V$2:$V$1500,$B1030)=0,"Not started",IF(OR(LEFT(UPPER(TRIM($K1030)),8)="BLOCKED:",LEFT(UPPER(TRIM($K1030)),8)="WAITING:"),"Blocked",IF(N($I1030)&gt;0,"In progress","Not started")))))</f>
        <v/>
      </c>
      <c r="I1030" s="175" t="str">
        <f t="array" ref="I1030">IF($B1030="","",IFERROR(LOOKUP(2,1/('Work report'!$V$2:$V$1500=$B1030),'Work report'!$J$2:$J$1500)*100,0))</f>
        <v/>
      </c>
      <c r="J1030" s="176" t="str">
        <f t="array" ref="J1030">IF($B1030="","",IFERROR(LOOKUP(2,1/('Work report'!$V$2:$V$1500=$B1030),'Work report'!$A$2:$A$1500),""))</f>
        <v/>
      </c>
      <c r="K1030" s="177" t="str">
        <f t="array" ref="K1030">IF($B1030="","",IFERROR(LOOKUP(2,1/('Work report'!$V$2:$V$1500=$B1030),'Work report'!$P$2:$P$1500),""))</f>
        <v/>
      </c>
      <c r="L1030" s="178" t="str">
        <f>IF($B1030="","",SUMIFS('Work report'!$G$2:$G$1500,'Work report'!$V$2:$V$1500,$B1030))</f>
        <v/>
      </c>
      <c r="M1030" s="176" t="str">
        <f t="shared" si="49"/>
        <v/>
      </c>
      <c r="N1030" s="174" t="str">
        <f t="shared" ca="1" si="50"/>
        <v/>
      </c>
      <c r="O1030" s="78">
        <v>1029</v>
      </c>
      <c r="P1030" s="78" t="str">
        <f>IF(AND($B1030&lt;&gt;"",$H1030&lt;&gt;"Completed",$H1030&lt;&gt;"Cancelled"),COUNTIFS($B$2:$B1030,"&lt;&gt;",$H$2:$H1030,"&lt;&gt;Completed",$H$2:$H1030,"&lt;&gt;Cancelled"),"")</f>
        <v/>
      </c>
      <c r="Q1030" s="78" t="str">
        <f>IFERROR(INDEX($B$2:$B$1500,MATCH(ROWS($Q$2:Q1030),$P$2:$P$1500,0)),"")</f>
        <v/>
      </c>
    </row>
    <row r="1031" spans="2:17" ht="15" customHeight="1" x14ac:dyDescent="0.25">
      <c r="B1031" s="174" t="str">
        <f t="shared" si="48"/>
        <v/>
      </c>
      <c r="F1031" s="81"/>
      <c r="H1031" s="174" t="str">
        <f>IF($B1031="","",IF(N($I1031)&gt;=100,"Completed",IF(COUNTIF('Work report'!$V$2:$V$1500,$B1031)=0,"Not started",IF(OR(LEFT(UPPER(TRIM($K1031)),8)="BLOCKED:",LEFT(UPPER(TRIM($K1031)),8)="WAITING:"),"Blocked",IF(N($I1031)&gt;0,"In progress","Not started")))))</f>
        <v/>
      </c>
      <c r="I1031" s="175" t="str">
        <f t="array" ref="I1031">IF($B1031="","",IFERROR(LOOKUP(2,1/('Work report'!$V$2:$V$1500=$B1031),'Work report'!$J$2:$J$1500)*100,0))</f>
        <v/>
      </c>
      <c r="J1031" s="176" t="str">
        <f t="array" ref="J1031">IF($B1031="","",IFERROR(LOOKUP(2,1/('Work report'!$V$2:$V$1500=$B1031),'Work report'!$A$2:$A$1500),""))</f>
        <v/>
      </c>
      <c r="K1031" s="177" t="str">
        <f t="array" ref="K1031">IF($B1031="","",IFERROR(LOOKUP(2,1/('Work report'!$V$2:$V$1500=$B1031),'Work report'!$P$2:$P$1500),""))</f>
        <v/>
      </c>
      <c r="L1031" s="178" t="str">
        <f>IF($B1031="","",SUMIFS('Work report'!$G$2:$G$1500,'Work report'!$V$2:$V$1500,$B1031))</f>
        <v/>
      </c>
      <c r="M1031" s="176" t="str">
        <f t="shared" si="49"/>
        <v/>
      </c>
      <c r="N1031" s="174" t="str">
        <f t="shared" ca="1" si="50"/>
        <v/>
      </c>
      <c r="O1031" s="78">
        <v>1030</v>
      </c>
      <c r="P1031" s="78" t="str">
        <f>IF(AND($B1031&lt;&gt;"",$H1031&lt;&gt;"Completed",$H1031&lt;&gt;"Cancelled"),COUNTIFS($B$2:$B1031,"&lt;&gt;",$H$2:$H1031,"&lt;&gt;Completed",$H$2:$H1031,"&lt;&gt;Cancelled"),"")</f>
        <v/>
      </c>
      <c r="Q1031" s="78" t="str">
        <f>IFERROR(INDEX($B$2:$B$1500,MATCH(ROWS($Q$2:Q1031),$P$2:$P$1500,0)),"")</f>
        <v/>
      </c>
    </row>
    <row r="1032" spans="2:17" ht="15" customHeight="1" x14ac:dyDescent="0.25">
      <c r="B1032" s="174" t="str">
        <f t="shared" si="48"/>
        <v/>
      </c>
      <c r="F1032" s="81"/>
      <c r="H1032" s="174" t="str">
        <f>IF($B1032="","",IF(N($I1032)&gt;=100,"Completed",IF(COUNTIF('Work report'!$V$2:$V$1500,$B1032)=0,"Not started",IF(OR(LEFT(UPPER(TRIM($K1032)),8)="BLOCKED:",LEFT(UPPER(TRIM($K1032)),8)="WAITING:"),"Blocked",IF(N($I1032)&gt;0,"In progress","Not started")))))</f>
        <v/>
      </c>
      <c r="I1032" s="175" t="str">
        <f t="array" ref="I1032">IF($B1032="","",IFERROR(LOOKUP(2,1/('Work report'!$V$2:$V$1500=$B1032),'Work report'!$J$2:$J$1500)*100,0))</f>
        <v/>
      </c>
      <c r="J1032" s="176" t="str">
        <f t="array" ref="J1032">IF($B1032="","",IFERROR(LOOKUP(2,1/('Work report'!$V$2:$V$1500=$B1032),'Work report'!$A$2:$A$1500),""))</f>
        <v/>
      </c>
      <c r="K1032" s="177" t="str">
        <f t="array" ref="K1032">IF($B1032="","",IFERROR(LOOKUP(2,1/('Work report'!$V$2:$V$1500=$B1032),'Work report'!$P$2:$P$1500),""))</f>
        <v/>
      </c>
      <c r="L1032" s="178" t="str">
        <f>IF($B1032="","",SUMIFS('Work report'!$G$2:$G$1500,'Work report'!$V$2:$V$1500,$B1032))</f>
        <v/>
      </c>
      <c r="M1032" s="176" t="str">
        <f t="shared" si="49"/>
        <v/>
      </c>
      <c r="N1032" s="174" t="str">
        <f t="shared" ca="1" si="50"/>
        <v/>
      </c>
      <c r="O1032" s="78">
        <v>1031</v>
      </c>
      <c r="P1032" s="78" t="str">
        <f>IF(AND($B1032&lt;&gt;"",$H1032&lt;&gt;"Completed",$H1032&lt;&gt;"Cancelled"),COUNTIFS($B$2:$B1032,"&lt;&gt;",$H$2:$H1032,"&lt;&gt;Completed",$H$2:$H1032,"&lt;&gt;Cancelled"),"")</f>
        <v/>
      </c>
      <c r="Q1032" s="78" t="str">
        <f>IFERROR(INDEX($B$2:$B$1500,MATCH(ROWS($Q$2:Q1032),$P$2:$P$1500,0)),"")</f>
        <v/>
      </c>
    </row>
    <row r="1033" spans="2:17" ht="15" customHeight="1" x14ac:dyDescent="0.25">
      <c r="B1033" s="174" t="str">
        <f t="shared" si="48"/>
        <v/>
      </c>
      <c r="F1033" s="81"/>
      <c r="H1033" s="174" t="str">
        <f>IF($B1033="","",IF(N($I1033)&gt;=100,"Completed",IF(COUNTIF('Work report'!$V$2:$V$1500,$B1033)=0,"Not started",IF(OR(LEFT(UPPER(TRIM($K1033)),8)="BLOCKED:",LEFT(UPPER(TRIM($K1033)),8)="WAITING:"),"Blocked",IF(N($I1033)&gt;0,"In progress","Not started")))))</f>
        <v/>
      </c>
      <c r="I1033" s="175" t="str">
        <f t="array" ref="I1033">IF($B1033="","",IFERROR(LOOKUP(2,1/('Work report'!$V$2:$V$1500=$B1033),'Work report'!$J$2:$J$1500)*100,0))</f>
        <v/>
      </c>
      <c r="J1033" s="176" t="str">
        <f t="array" ref="J1033">IF($B1033="","",IFERROR(LOOKUP(2,1/('Work report'!$V$2:$V$1500=$B1033),'Work report'!$A$2:$A$1500),""))</f>
        <v/>
      </c>
      <c r="K1033" s="177" t="str">
        <f t="array" ref="K1033">IF($B1033="","",IFERROR(LOOKUP(2,1/('Work report'!$V$2:$V$1500=$B1033),'Work report'!$P$2:$P$1500),""))</f>
        <v/>
      </c>
      <c r="L1033" s="178" t="str">
        <f>IF($B1033="","",SUMIFS('Work report'!$G$2:$G$1500,'Work report'!$V$2:$V$1500,$B1033))</f>
        <v/>
      </c>
      <c r="M1033" s="176" t="str">
        <f t="shared" si="49"/>
        <v/>
      </c>
      <c r="N1033" s="174" t="str">
        <f t="shared" ca="1" si="50"/>
        <v/>
      </c>
      <c r="O1033" s="78">
        <v>1032</v>
      </c>
      <c r="P1033" s="78" t="str">
        <f>IF(AND($B1033&lt;&gt;"",$H1033&lt;&gt;"Completed",$H1033&lt;&gt;"Cancelled"),COUNTIFS($B$2:$B1033,"&lt;&gt;",$H$2:$H1033,"&lt;&gt;Completed",$H$2:$H1033,"&lt;&gt;Cancelled"),"")</f>
        <v/>
      </c>
      <c r="Q1033" s="78" t="str">
        <f>IFERROR(INDEX($B$2:$B$1500,MATCH(ROWS($Q$2:Q1033),$P$2:$P$1500,0)),"")</f>
        <v/>
      </c>
    </row>
    <row r="1034" spans="2:17" ht="15" customHeight="1" x14ac:dyDescent="0.25">
      <c r="B1034" s="174" t="str">
        <f t="shared" si="48"/>
        <v/>
      </c>
      <c r="F1034" s="81"/>
      <c r="H1034" s="174" t="str">
        <f>IF($B1034="","",IF(N($I1034)&gt;=100,"Completed",IF(COUNTIF('Work report'!$V$2:$V$1500,$B1034)=0,"Not started",IF(OR(LEFT(UPPER(TRIM($K1034)),8)="BLOCKED:",LEFT(UPPER(TRIM($K1034)),8)="WAITING:"),"Blocked",IF(N($I1034)&gt;0,"In progress","Not started")))))</f>
        <v/>
      </c>
      <c r="I1034" s="175" t="str">
        <f t="array" ref="I1034">IF($B1034="","",IFERROR(LOOKUP(2,1/('Work report'!$V$2:$V$1500=$B1034),'Work report'!$J$2:$J$1500)*100,0))</f>
        <v/>
      </c>
      <c r="J1034" s="176" t="str">
        <f t="array" ref="J1034">IF($B1034="","",IFERROR(LOOKUP(2,1/('Work report'!$V$2:$V$1500=$B1034),'Work report'!$A$2:$A$1500),""))</f>
        <v/>
      </c>
      <c r="K1034" s="177" t="str">
        <f t="array" ref="K1034">IF($B1034="","",IFERROR(LOOKUP(2,1/('Work report'!$V$2:$V$1500=$B1034),'Work report'!$P$2:$P$1500),""))</f>
        <v/>
      </c>
      <c r="L1034" s="178" t="str">
        <f>IF($B1034="","",SUMIFS('Work report'!$G$2:$G$1500,'Work report'!$V$2:$V$1500,$B1034))</f>
        <v/>
      </c>
      <c r="M1034" s="176" t="str">
        <f t="shared" si="49"/>
        <v/>
      </c>
      <c r="N1034" s="174" t="str">
        <f t="shared" ca="1" si="50"/>
        <v/>
      </c>
      <c r="O1034" s="78">
        <v>1033</v>
      </c>
      <c r="P1034" s="78" t="str">
        <f>IF(AND($B1034&lt;&gt;"",$H1034&lt;&gt;"Completed",$H1034&lt;&gt;"Cancelled"),COUNTIFS($B$2:$B1034,"&lt;&gt;",$H$2:$H1034,"&lt;&gt;Completed",$H$2:$H1034,"&lt;&gt;Cancelled"),"")</f>
        <v/>
      </c>
      <c r="Q1034" s="78" t="str">
        <f>IFERROR(INDEX($B$2:$B$1500,MATCH(ROWS($Q$2:Q1034),$P$2:$P$1500,0)),"")</f>
        <v/>
      </c>
    </row>
    <row r="1035" spans="2:17" ht="15" customHeight="1" x14ac:dyDescent="0.25">
      <c r="B1035" s="174" t="str">
        <f t="shared" si="48"/>
        <v/>
      </c>
      <c r="F1035" s="81"/>
      <c r="H1035" s="174" t="str">
        <f>IF($B1035="","",IF(N($I1035)&gt;=100,"Completed",IF(COUNTIF('Work report'!$V$2:$V$1500,$B1035)=0,"Not started",IF(OR(LEFT(UPPER(TRIM($K1035)),8)="BLOCKED:",LEFT(UPPER(TRIM($K1035)),8)="WAITING:"),"Blocked",IF(N($I1035)&gt;0,"In progress","Not started")))))</f>
        <v/>
      </c>
      <c r="I1035" s="175" t="str">
        <f t="array" ref="I1035">IF($B1035="","",IFERROR(LOOKUP(2,1/('Work report'!$V$2:$V$1500=$B1035),'Work report'!$J$2:$J$1500)*100,0))</f>
        <v/>
      </c>
      <c r="J1035" s="176" t="str">
        <f t="array" ref="J1035">IF($B1035="","",IFERROR(LOOKUP(2,1/('Work report'!$V$2:$V$1500=$B1035),'Work report'!$A$2:$A$1500),""))</f>
        <v/>
      </c>
      <c r="K1035" s="177" t="str">
        <f t="array" ref="K1035">IF($B1035="","",IFERROR(LOOKUP(2,1/('Work report'!$V$2:$V$1500=$B1035),'Work report'!$P$2:$P$1500),""))</f>
        <v/>
      </c>
      <c r="L1035" s="178" t="str">
        <f>IF($B1035="","",SUMIFS('Work report'!$G$2:$G$1500,'Work report'!$V$2:$V$1500,$B1035))</f>
        <v/>
      </c>
      <c r="M1035" s="176" t="str">
        <f t="shared" si="49"/>
        <v/>
      </c>
      <c r="N1035" s="174" t="str">
        <f t="shared" ca="1" si="50"/>
        <v/>
      </c>
      <c r="O1035" s="78">
        <v>1034</v>
      </c>
      <c r="P1035" s="78" t="str">
        <f>IF(AND($B1035&lt;&gt;"",$H1035&lt;&gt;"Completed",$H1035&lt;&gt;"Cancelled"),COUNTIFS($B$2:$B1035,"&lt;&gt;",$H$2:$H1035,"&lt;&gt;Completed",$H$2:$H1035,"&lt;&gt;Cancelled"),"")</f>
        <v/>
      </c>
      <c r="Q1035" s="78" t="str">
        <f>IFERROR(INDEX($B$2:$B$1500,MATCH(ROWS($Q$2:Q1035),$P$2:$P$1500,0)),"")</f>
        <v/>
      </c>
    </row>
    <row r="1036" spans="2:17" ht="15" customHeight="1" x14ac:dyDescent="0.25">
      <c r="B1036" s="174" t="str">
        <f t="shared" si="48"/>
        <v/>
      </c>
      <c r="F1036" s="81"/>
      <c r="H1036" s="174" t="str">
        <f>IF($B1036="","",IF(N($I1036)&gt;=100,"Completed",IF(COUNTIF('Work report'!$V$2:$V$1500,$B1036)=0,"Not started",IF(OR(LEFT(UPPER(TRIM($K1036)),8)="BLOCKED:",LEFT(UPPER(TRIM($K1036)),8)="WAITING:"),"Blocked",IF(N($I1036)&gt;0,"In progress","Not started")))))</f>
        <v/>
      </c>
      <c r="I1036" s="175" t="str">
        <f t="array" ref="I1036">IF($B1036="","",IFERROR(LOOKUP(2,1/('Work report'!$V$2:$V$1500=$B1036),'Work report'!$J$2:$J$1500)*100,0))</f>
        <v/>
      </c>
      <c r="J1036" s="176" t="str">
        <f t="array" ref="J1036">IF($B1036="","",IFERROR(LOOKUP(2,1/('Work report'!$V$2:$V$1500=$B1036),'Work report'!$A$2:$A$1500),""))</f>
        <v/>
      </c>
      <c r="K1036" s="177" t="str">
        <f t="array" ref="K1036">IF($B1036="","",IFERROR(LOOKUP(2,1/('Work report'!$V$2:$V$1500=$B1036),'Work report'!$P$2:$P$1500),""))</f>
        <v/>
      </c>
      <c r="L1036" s="178" t="str">
        <f>IF($B1036="","",SUMIFS('Work report'!$G$2:$G$1500,'Work report'!$V$2:$V$1500,$B1036))</f>
        <v/>
      </c>
      <c r="M1036" s="176" t="str">
        <f t="shared" si="49"/>
        <v/>
      </c>
      <c r="N1036" s="174" t="str">
        <f t="shared" ca="1" si="50"/>
        <v/>
      </c>
      <c r="O1036" s="78">
        <v>1035</v>
      </c>
      <c r="P1036" s="78" t="str">
        <f>IF(AND($B1036&lt;&gt;"",$H1036&lt;&gt;"Completed",$H1036&lt;&gt;"Cancelled"),COUNTIFS($B$2:$B1036,"&lt;&gt;",$H$2:$H1036,"&lt;&gt;Completed",$H$2:$H1036,"&lt;&gt;Cancelled"),"")</f>
        <v/>
      </c>
      <c r="Q1036" s="78" t="str">
        <f>IFERROR(INDEX($B$2:$B$1500,MATCH(ROWS($Q$2:Q1036),$P$2:$P$1500,0)),"")</f>
        <v/>
      </c>
    </row>
    <row r="1037" spans="2:17" ht="15" customHeight="1" x14ac:dyDescent="0.25">
      <c r="B1037" s="174" t="str">
        <f t="shared" si="48"/>
        <v/>
      </c>
      <c r="F1037" s="81"/>
      <c r="H1037" s="174" t="str">
        <f>IF($B1037="","",IF(N($I1037)&gt;=100,"Completed",IF(COUNTIF('Work report'!$V$2:$V$1500,$B1037)=0,"Not started",IF(OR(LEFT(UPPER(TRIM($K1037)),8)="BLOCKED:",LEFT(UPPER(TRIM($K1037)),8)="WAITING:"),"Blocked",IF(N($I1037)&gt;0,"In progress","Not started")))))</f>
        <v/>
      </c>
      <c r="I1037" s="175" t="str">
        <f t="array" ref="I1037">IF($B1037="","",IFERROR(LOOKUP(2,1/('Work report'!$V$2:$V$1500=$B1037),'Work report'!$J$2:$J$1500)*100,0))</f>
        <v/>
      </c>
      <c r="J1037" s="176" t="str">
        <f t="array" ref="J1037">IF($B1037="","",IFERROR(LOOKUP(2,1/('Work report'!$V$2:$V$1500=$B1037),'Work report'!$A$2:$A$1500),""))</f>
        <v/>
      </c>
      <c r="K1037" s="177" t="str">
        <f t="array" ref="K1037">IF($B1037="","",IFERROR(LOOKUP(2,1/('Work report'!$V$2:$V$1500=$B1037),'Work report'!$P$2:$P$1500),""))</f>
        <v/>
      </c>
      <c r="L1037" s="178" t="str">
        <f>IF($B1037="","",SUMIFS('Work report'!$G$2:$G$1500,'Work report'!$V$2:$V$1500,$B1037))</f>
        <v/>
      </c>
      <c r="M1037" s="176" t="str">
        <f t="shared" si="49"/>
        <v/>
      </c>
      <c r="N1037" s="174" t="str">
        <f t="shared" ca="1" si="50"/>
        <v/>
      </c>
      <c r="O1037" s="78">
        <v>1036</v>
      </c>
      <c r="P1037" s="78" t="str">
        <f>IF(AND($B1037&lt;&gt;"",$H1037&lt;&gt;"Completed",$H1037&lt;&gt;"Cancelled"),COUNTIFS($B$2:$B1037,"&lt;&gt;",$H$2:$H1037,"&lt;&gt;Completed",$H$2:$H1037,"&lt;&gt;Cancelled"),"")</f>
        <v/>
      </c>
      <c r="Q1037" s="78" t="str">
        <f>IFERROR(INDEX($B$2:$B$1500,MATCH(ROWS($Q$2:Q1037),$P$2:$P$1500,0)),"")</f>
        <v/>
      </c>
    </row>
    <row r="1038" spans="2:17" ht="15" customHeight="1" x14ac:dyDescent="0.25">
      <c r="B1038" s="174" t="str">
        <f t="shared" si="48"/>
        <v/>
      </c>
      <c r="F1038" s="81"/>
      <c r="H1038" s="174" t="str">
        <f>IF($B1038="","",IF(N($I1038)&gt;=100,"Completed",IF(COUNTIF('Work report'!$V$2:$V$1500,$B1038)=0,"Not started",IF(OR(LEFT(UPPER(TRIM($K1038)),8)="BLOCKED:",LEFT(UPPER(TRIM($K1038)),8)="WAITING:"),"Blocked",IF(N($I1038)&gt;0,"In progress","Not started")))))</f>
        <v/>
      </c>
      <c r="I1038" s="175" t="str">
        <f t="array" ref="I1038">IF($B1038="","",IFERROR(LOOKUP(2,1/('Work report'!$V$2:$V$1500=$B1038),'Work report'!$J$2:$J$1500)*100,0))</f>
        <v/>
      </c>
      <c r="J1038" s="176" t="str">
        <f t="array" ref="J1038">IF($B1038="","",IFERROR(LOOKUP(2,1/('Work report'!$V$2:$V$1500=$B1038),'Work report'!$A$2:$A$1500),""))</f>
        <v/>
      </c>
      <c r="K1038" s="177" t="str">
        <f t="array" ref="K1038">IF($B1038="","",IFERROR(LOOKUP(2,1/('Work report'!$V$2:$V$1500=$B1038),'Work report'!$P$2:$P$1500),""))</f>
        <v/>
      </c>
      <c r="L1038" s="178" t="str">
        <f>IF($B1038="","",SUMIFS('Work report'!$G$2:$G$1500,'Work report'!$V$2:$V$1500,$B1038))</f>
        <v/>
      </c>
      <c r="M1038" s="176" t="str">
        <f t="shared" si="49"/>
        <v/>
      </c>
      <c r="N1038" s="174" t="str">
        <f t="shared" ca="1" si="50"/>
        <v/>
      </c>
      <c r="O1038" s="78">
        <v>1037</v>
      </c>
      <c r="P1038" s="78" t="str">
        <f>IF(AND($B1038&lt;&gt;"",$H1038&lt;&gt;"Completed",$H1038&lt;&gt;"Cancelled"),COUNTIFS($B$2:$B1038,"&lt;&gt;",$H$2:$H1038,"&lt;&gt;Completed",$H$2:$H1038,"&lt;&gt;Cancelled"),"")</f>
        <v/>
      </c>
      <c r="Q1038" s="78" t="str">
        <f>IFERROR(INDEX($B$2:$B$1500,MATCH(ROWS($Q$2:Q1038),$P$2:$P$1500,0)),"")</f>
        <v/>
      </c>
    </row>
    <row r="1039" spans="2:17" ht="15" customHeight="1" x14ac:dyDescent="0.25">
      <c r="B1039" s="174" t="str">
        <f t="shared" si="48"/>
        <v/>
      </c>
      <c r="F1039" s="81"/>
      <c r="H1039" s="174" t="str">
        <f>IF($B1039="","",IF(N($I1039)&gt;=100,"Completed",IF(COUNTIF('Work report'!$V$2:$V$1500,$B1039)=0,"Not started",IF(OR(LEFT(UPPER(TRIM($K1039)),8)="BLOCKED:",LEFT(UPPER(TRIM($K1039)),8)="WAITING:"),"Blocked",IF(N($I1039)&gt;0,"In progress","Not started")))))</f>
        <v/>
      </c>
      <c r="I1039" s="175" t="str">
        <f t="array" ref="I1039">IF($B1039="","",IFERROR(LOOKUP(2,1/('Work report'!$V$2:$V$1500=$B1039),'Work report'!$J$2:$J$1500)*100,0))</f>
        <v/>
      </c>
      <c r="J1039" s="176" t="str">
        <f t="array" ref="J1039">IF($B1039="","",IFERROR(LOOKUP(2,1/('Work report'!$V$2:$V$1500=$B1039),'Work report'!$A$2:$A$1500),""))</f>
        <v/>
      </c>
      <c r="K1039" s="177" t="str">
        <f t="array" ref="K1039">IF($B1039="","",IFERROR(LOOKUP(2,1/('Work report'!$V$2:$V$1500=$B1039),'Work report'!$P$2:$P$1500),""))</f>
        <v/>
      </c>
      <c r="L1039" s="178" t="str">
        <f>IF($B1039="","",SUMIFS('Work report'!$G$2:$G$1500,'Work report'!$V$2:$V$1500,$B1039))</f>
        <v/>
      </c>
      <c r="M1039" s="176" t="str">
        <f t="shared" si="49"/>
        <v/>
      </c>
      <c r="N1039" s="174" t="str">
        <f t="shared" ca="1" si="50"/>
        <v/>
      </c>
      <c r="O1039" s="78">
        <v>1038</v>
      </c>
      <c r="P1039" s="78" t="str">
        <f>IF(AND($B1039&lt;&gt;"",$H1039&lt;&gt;"Completed",$H1039&lt;&gt;"Cancelled"),COUNTIFS($B$2:$B1039,"&lt;&gt;",$H$2:$H1039,"&lt;&gt;Completed",$H$2:$H1039,"&lt;&gt;Cancelled"),"")</f>
        <v/>
      </c>
      <c r="Q1039" s="78" t="str">
        <f>IFERROR(INDEX($B$2:$B$1500,MATCH(ROWS($Q$2:Q1039),$P$2:$P$1500,0)),"")</f>
        <v/>
      </c>
    </row>
    <row r="1040" spans="2:17" ht="15" customHeight="1" x14ac:dyDescent="0.25">
      <c r="B1040" s="174" t="str">
        <f t="shared" si="48"/>
        <v/>
      </c>
      <c r="F1040" s="81"/>
      <c r="H1040" s="174" t="str">
        <f>IF($B1040="","",IF(N($I1040)&gt;=100,"Completed",IF(COUNTIF('Work report'!$V$2:$V$1500,$B1040)=0,"Not started",IF(OR(LEFT(UPPER(TRIM($K1040)),8)="BLOCKED:",LEFT(UPPER(TRIM($K1040)),8)="WAITING:"),"Blocked",IF(N($I1040)&gt;0,"In progress","Not started")))))</f>
        <v/>
      </c>
      <c r="I1040" s="175" t="str">
        <f t="array" ref="I1040">IF($B1040="","",IFERROR(LOOKUP(2,1/('Work report'!$V$2:$V$1500=$B1040),'Work report'!$J$2:$J$1500)*100,0))</f>
        <v/>
      </c>
      <c r="J1040" s="176" t="str">
        <f t="array" ref="J1040">IF($B1040="","",IFERROR(LOOKUP(2,1/('Work report'!$V$2:$V$1500=$B1040),'Work report'!$A$2:$A$1500),""))</f>
        <v/>
      </c>
      <c r="K1040" s="177" t="str">
        <f t="array" ref="K1040">IF($B1040="","",IFERROR(LOOKUP(2,1/('Work report'!$V$2:$V$1500=$B1040),'Work report'!$P$2:$P$1500),""))</f>
        <v/>
      </c>
      <c r="L1040" s="178" t="str">
        <f>IF($B1040="","",SUMIFS('Work report'!$G$2:$G$1500,'Work report'!$V$2:$V$1500,$B1040))</f>
        <v/>
      </c>
      <c r="M1040" s="176" t="str">
        <f t="shared" si="49"/>
        <v/>
      </c>
      <c r="N1040" s="174" t="str">
        <f t="shared" ca="1" si="50"/>
        <v/>
      </c>
      <c r="O1040" s="78">
        <v>1039</v>
      </c>
      <c r="P1040" s="78" t="str">
        <f>IF(AND($B1040&lt;&gt;"",$H1040&lt;&gt;"Completed",$H1040&lt;&gt;"Cancelled"),COUNTIFS($B$2:$B1040,"&lt;&gt;",$H$2:$H1040,"&lt;&gt;Completed",$H$2:$H1040,"&lt;&gt;Cancelled"),"")</f>
        <v/>
      </c>
      <c r="Q1040" s="78" t="str">
        <f>IFERROR(INDEX($B$2:$B$1500,MATCH(ROWS($Q$2:Q1040),$P$2:$P$1500,0)),"")</f>
        <v/>
      </c>
    </row>
    <row r="1041" spans="2:17" ht="15" customHeight="1" x14ac:dyDescent="0.25">
      <c r="B1041" s="174" t="str">
        <f t="shared" si="48"/>
        <v/>
      </c>
      <c r="F1041" s="81"/>
      <c r="H1041" s="174" t="str">
        <f>IF($B1041="","",IF(N($I1041)&gt;=100,"Completed",IF(COUNTIF('Work report'!$V$2:$V$1500,$B1041)=0,"Not started",IF(OR(LEFT(UPPER(TRIM($K1041)),8)="BLOCKED:",LEFT(UPPER(TRIM($K1041)),8)="WAITING:"),"Blocked",IF(N($I1041)&gt;0,"In progress","Not started")))))</f>
        <v/>
      </c>
      <c r="I1041" s="175" t="str">
        <f t="array" ref="I1041">IF($B1041="","",IFERROR(LOOKUP(2,1/('Work report'!$V$2:$V$1500=$B1041),'Work report'!$J$2:$J$1500)*100,0))</f>
        <v/>
      </c>
      <c r="J1041" s="176" t="str">
        <f t="array" ref="J1041">IF($B1041="","",IFERROR(LOOKUP(2,1/('Work report'!$V$2:$V$1500=$B1041),'Work report'!$A$2:$A$1500),""))</f>
        <v/>
      </c>
      <c r="K1041" s="177" t="str">
        <f t="array" ref="K1041">IF($B1041="","",IFERROR(LOOKUP(2,1/('Work report'!$V$2:$V$1500=$B1041),'Work report'!$P$2:$P$1500),""))</f>
        <v/>
      </c>
      <c r="L1041" s="178" t="str">
        <f>IF($B1041="","",SUMIFS('Work report'!$G$2:$G$1500,'Work report'!$V$2:$V$1500,$B1041))</f>
        <v/>
      </c>
      <c r="M1041" s="176" t="str">
        <f t="shared" si="49"/>
        <v/>
      </c>
      <c r="N1041" s="174" t="str">
        <f t="shared" ca="1" si="50"/>
        <v/>
      </c>
      <c r="O1041" s="78">
        <v>1040</v>
      </c>
      <c r="P1041" s="78" t="str">
        <f>IF(AND($B1041&lt;&gt;"",$H1041&lt;&gt;"Completed",$H1041&lt;&gt;"Cancelled"),COUNTIFS($B$2:$B1041,"&lt;&gt;",$H$2:$H1041,"&lt;&gt;Completed",$H$2:$H1041,"&lt;&gt;Cancelled"),"")</f>
        <v/>
      </c>
      <c r="Q1041" s="78" t="str">
        <f>IFERROR(INDEX($B$2:$B$1500,MATCH(ROWS($Q$2:Q1041),$P$2:$P$1500,0)),"")</f>
        <v/>
      </c>
    </row>
    <row r="1042" spans="2:17" ht="15" customHeight="1" x14ac:dyDescent="0.25">
      <c r="B1042" s="174" t="str">
        <f t="shared" si="48"/>
        <v/>
      </c>
      <c r="F1042" s="81"/>
      <c r="H1042" s="174" t="str">
        <f>IF($B1042="","",IF(N($I1042)&gt;=100,"Completed",IF(COUNTIF('Work report'!$V$2:$V$1500,$B1042)=0,"Not started",IF(OR(LEFT(UPPER(TRIM($K1042)),8)="BLOCKED:",LEFT(UPPER(TRIM($K1042)),8)="WAITING:"),"Blocked",IF(N($I1042)&gt;0,"In progress","Not started")))))</f>
        <v/>
      </c>
      <c r="I1042" s="175" t="str">
        <f t="array" ref="I1042">IF($B1042="","",IFERROR(LOOKUP(2,1/('Work report'!$V$2:$V$1500=$B1042),'Work report'!$J$2:$J$1500)*100,0))</f>
        <v/>
      </c>
      <c r="J1042" s="176" t="str">
        <f t="array" ref="J1042">IF($B1042="","",IFERROR(LOOKUP(2,1/('Work report'!$V$2:$V$1500=$B1042),'Work report'!$A$2:$A$1500),""))</f>
        <v/>
      </c>
      <c r="K1042" s="177" t="str">
        <f t="array" ref="K1042">IF($B1042="","",IFERROR(LOOKUP(2,1/('Work report'!$V$2:$V$1500=$B1042),'Work report'!$P$2:$P$1500),""))</f>
        <v/>
      </c>
      <c r="L1042" s="178" t="str">
        <f>IF($B1042="","",SUMIFS('Work report'!$G$2:$G$1500,'Work report'!$V$2:$V$1500,$B1042))</f>
        <v/>
      </c>
      <c r="M1042" s="176" t="str">
        <f t="shared" si="49"/>
        <v/>
      </c>
      <c r="N1042" s="174" t="str">
        <f t="shared" ca="1" si="50"/>
        <v/>
      </c>
      <c r="O1042" s="78">
        <v>1041</v>
      </c>
      <c r="P1042" s="78" t="str">
        <f>IF(AND($B1042&lt;&gt;"",$H1042&lt;&gt;"Completed",$H1042&lt;&gt;"Cancelled"),COUNTIFS($B$2:$B1042,"&lt;&gt;",$H$2:$H1042,"&lt;&gt;Completed",$H$2:$H1042,"&lt;&gt;Cancelled"),"")</f>
        <v/>
      </c>
      <c r="Q1042" s="78" t="str">
        <f>IFERROR(INDEX($B$2:$B$1500,MATCH(ROWS($Q$2:Q1042),$P$2:$P$1500,0)),"")</f>
        <v/>
      </c>
    </row>
    <row r="1043" spans="2:17" ht="15" customHeight="1" x14ac:dyDescent="0.25">
      <c r="B1043" s="174" t="str">
        <f t="shared" si="48"/>
        <v/>
      </c>
      <c r="F1043" s="81"/>
      <c r="H1043" s="174" t="str">
        <f>IF($B1043="","",IF(N($I1043)&gt;=100,"Completed",IF(COUNTIF('Work report'!$V$2:$V$1500,$B1043)=0,"Not started",IF(OR(LEFT(UPPER(TRIM($K1043)),8)="BLOCKED:",LEFT(UPPER(TRIM($K1043)),8)="WAITING:"),"Blocked",IF(N($I1043)&gt;0,"In progress","Not started")))))</f>
        <v/>
      </c>
      <c r="I1043" s="175" t="str">
        <f t="array" ref="I1043">IF($B1043="","",IFERROR(LOOKUP(2,1/('Work report'!$V$2:$V$1500=$B1043),'Work report'!$J$2:$J$1500)*100,0))</f>
        <v/>
      </c>
      <c r="J1043" s="176" t="str">
        <f t="array" ref="J1043">IF($B1043="","",IFERROR(LOOKUP(2,1/('Work report'!$V$2:$V$1500=$B1043),'Work report'!$A$2:$A$1500),""))</f>
        <v/>
      </c>
      <c r="K1043" s="177" t="str">
        <f t="array" ref="K1043">IF($B1043="","",IFERROR(LOOKUP(2,1/('Work report'!$V$2:$V$1500=$B1043),'Work report'!$P$2:$P$1500),""))</f>
        <v/>
      </c>
      <c r="L1043" s="178" t="str">
        <f>IF($B1043="","",SUMIFS('Work report'!$G$2:$G$1500,'Work report'!$V$2:$V$1500,$B1043))</f>
        <v/>
      </c>
      <c r="M1043" s="176" t="str">
        <f t="shared" si="49"/>
        <v/>
      </c>
      <c r="N1043" s="174" t="str">
        <f t="shared" ca="1" si="50"/>
        <v/>
      </c>
      <c r="O1043" s="78">
        <v>1042</v>
      </c>
      <c r="P1043" s="78" t="str">
        <f>IF(AND($B1043&lt;&gt;"",$H1043&lt;&gt;"Completed",$H1043&lt;&gt;"Cancelled"),COUNTIFS($B$2:$B1043,"&lt;&gt;",$H$2:$H1043,"&lt;&gt;Completed",$H$2:$H1043,"&lt;&gt;Cancelled"),"")</f>
        <v/>
      </c>
      <c r="Q1043" s="78" t="str">
        <f>IFERROR(INDEX($B$2:$B$1500,MATCH(ROWS($Q$2:Q1043),$P$2:$P$1500,0)),"")</f>
        <v/>
      </c>
    </row>
    <row r="1044" spans="2:17" ht="15" customHeight="1" x14ac:dyDescent="0.25">
      <c r="B1044" s="174" t="str">
        <f t="shared" si="48"/>
        <v/>
      </c>
      <c r="F1044" s="81"/>
      <c r="H1044" s="174" t="str">
        <f>IF($B1044="","",IF(N($I1044)&gt;=100,"Completed",IF(COUNTIF('Work report'!$V$2:$V$1500,$B1044)=0,"Not started",IF(OR(LEFT(UPPER(TRIM($K1044)),8)="BLOCKED:",LEFT(UPPER(TRIM($K1044)),8)="WAITING:"),"Blocked",IF(N($I1044)&gt;0,"In progress","Not started")))))</f>
        <v/>
      </c>
      <c r="I1044" s="175" t="str">
        <f t="array" ref="I1044">IF($B1044="","",IFERROR(LOOKUP(2,1/('Work report'!$V$2:$V$1500=$B1044),'Work report'!$J$2:$J$1500)*100,0))</f>
        <v/>
      </c>
      <c r="J1044" s="176" t="str">
        <f t="array" ref="J1044">IF($B1044="","",IFERROR(LOOKUP(2,1/('Work report'!$V$2:$V$1500=$B1044),'Work report'!$A$2:$A$1500),""))</f>
        <v/>
      </c>
      <c r="K1044" s="177" t="str">
        <f t="array" ref="K1044">IF($B1044="","",IFERROR(LOOKUP(2,1/('Work report'!$V$2:$V$1500=$B1044),'Work report'!$P$2:$P$1500),""))</f>
        <v/>
      </c>
      <c r="L1044" s="178" t="str">
        <f>IF($B1044="","",SUMIFS('Work report'!$G$2:$G$1500,'Work report'!$V$2:$V$1500,$B1044))</f>
        <v/>
      </c>
      <c r="M1044" s="176" t="str">
        <f t="shared" si="49"/>
        <v/>
      </c>
      <c r="N1044" s="174" t="str">
        <f t="shared" ca="1" si="50"/>
        <v/>
      </c>
      <c r="O1044" s="78">
        <v>1043</v>
      </c>
      <c r="P1044" s="78" t="str">
        <f>IF(AND($B1044&lt;&gt;"",$H1044&lt;&gt;"Completed",$H1044&lt;&gt;"Cancelled"),COUNTIFS($B$2:$B1044,"&lt;&gt;",$H$2:$H1044,"&lt;&gt;Completed",$H$2:$H1044,"&lt;&gt;Cancelled"),"")</f>
        <v/>
      </c>
      <c r="Q1044" s="78" t="str">
        <f>IFERROR(INDEX($B$2:$B$1500,MATCH(ROWS($Q$2:Q1044),$P$2:$P$1500,0)),"")</f>
        <v/>
      </c>
    </row>
    <row r="1045" spans="2:17" ht="15" customHeight="1" x14ac:dyDescent="0.25">
      <c r="B1045" s="174" t="str">
        <f t="shared" si="48"/>
        <v/>
      </c>
      <c r="F1045" s="81"/>
      <c r="H1045" s="174" t="str">
        <f>IF($B1045="","",IF(N($I1045)&gt;=100,"Completed",IF(COUNTIF('Work report'!$V$2:$V$1500,$B1045)=0,"Not started",IF(OR(LEFT(UPPER(TRIM($K1045)),8)="BLOCKED:",LEFT(UPPER(TRIM($K1045)),8)="WAITING:"),"Blocked",IF(N($I1045)&gt;0,"In progress","Not started")))))</f>
        <v/>
      </c>
      <c r="I1045" s="175" t="str">
        <f t="array" ref="I1045">IF($B1045="","",IFERROR(LOOKUP(2,1/('Work report'!$V$2:$V$1500=$B1045),'Work report'!$J$2:$J$1500)*100,0))</f>
        <v/>
      </c>
      <c r="J1045" s="176" t="str">
        <f t="array" ref="J1045">IF($B1045="","",IFERROR(LOOKUP(2,1/('Work report'!$V$2:$V$1500=$B1045),'Work report'!$A$2:$A$1500),""))</f>
        <v/>
      </c>
      <c r="K1045" s="177" t="str">
        <f t="array" ref="K1045">IF($B1045="","",IFERROR(LOOKUP(2,1/('Work report'!$V$2:$V$1500=$B1045),'Work report'!$P$2:$P$1500),""))</f>
        <v/>
      </c>
      <c r="L1045" s="178" t="str">
        <f>IF($B1045="","",SUMIFS('Work report'!$G$2:$G$1500,'Work report'!$V$2:$V$1500,$B1045))</f>
        <v/>
      </c>
      <c r="M1045" s="176" t="str">
        <f t="shared" si="49"/>
        <v/>
      </c>
      <c r="N1045" s="174" t="str">
        <f t="shared" ca="1" si="50"/>
        <v/>
      </c>
      <c r="O1045" s="78">
        <v>1044</v>
      </c>
      <c r="P1045" s="78" t="str">
        <f>IF(AND($B1045&lt;&gt;"",$H1045&lt;&gt;"Completed",$H1045&lt;&gt;"Cancelled"),COUNTIFS($B$2:$B1045,"&lt;&gt;",$H$2:$H1045,"&lt;&gt;Completed",$H$2:$H1045,"&lt;&gt;Cancelled"),"")</f>
        <v/>
      </c>
      <c r="Q1045" s="78" t="str">
        <f>IFERROR(INDEX($B$2:$B$1500,MATCH(ROWS($Q$2:Q1045),$P$2:$P$1500,0)),"")</f>
        <v/>
      </c>
    </row>
    <row r="1046" spans="2:17" ht="15" customHeight="1" x14ac:dyDescent="0.25">
      <c r="B1046" s="174" t="str">
        <f t="shared" si="48"/>
        <v/>
      </c>
      <c r="F1046" s="81"/>
      <c r="H1046" s="174" t="str">
        <f>IF($B1046="","",IF(N($I1046)&gt;=100,"Completed",IF(COUNTIF('Work report'!$V$2:$V$1500,$B1046)=0,"Not started",IF(OR(LEFT(UPPER(TRIM($K1046)),8)="BLOCKED:",LEFT(UPPER(TRIM($K1046)),8)="WAITING:"),"Blocked",IF(N($I1046)&gt;0,"In progress","Not started")))))</f>
        <v/>
      </c>
      <c r="I1046" s="175" t="str">
        <f t="array" ref="I1046">IF($B1046="","",IFERROR(LOOKUP(2,1/('Work report'!$V$2:$V$1500=$B1046),'Work report'!$J$2:$J$1500)*100,0))</f>
        <v/>
      </c>
      <c r="J1046" s="176" t="str">
        <f t="array" ref="J1046">IF($B1046="","",IFERROR(LOOKUP(2,1/('Work report'!$V$2:$V$1500=$B1046),'Work report'!$A$2:$A$1500),""))</f>
        <v/>
      </c>
      <c r="K1046" s="177" t="str">
        <f t="array" ref="K1046">IF($B1046="","",IFERROR(LOOKUP(2,1/('Work report'!$V$2:$V$1500=$B1046),'Work report'!$P$2:$P$1500),""))</f>
        <v/>
      </c>
      <c r="L1046" s="178" t="str">
        <f>IF($B1046="","",SUMIFS('Work report'!$G$2:$G$1500,'Work report'!$V$2:$V$1500,$B1046))</f>
        <v/>
      </c>
      <c r="M1046" s="176" t="str">
        <f t="shared" si="49"/>
        <v/>
      </c>
      <c r="N1046" s="174" t="str">
        <f t="shared" ca="1" si="50"/>
        <v/>
      </c>
      <c r="O1046" s="78">
        <v>1045</v>
      </c>
      <c r="P1046" s="78" t="str">
        <f>IF(AND($B1046&lt;&gt;"",$H1046&lt;&gt;"Completed",$H1046&lt;&gt;"Cancelled"),COUNTIFS($B$2:$B1046,"&lt;&gt;",$H$2:$H1046,"&lt;&gt;Completed",$H$2:$H1046,"&lt;&gt;Cancelled"),"")</f>
        <v/>
      </c>
      <c r="Q1046" s="78" t="str">
        <f>IFERROR(INDEX($B$2:$B$1500,MATCH(ROWS($Q$2:Q1046),$P$2:$P$1500,0)),"")</f>
        <v/>
      </c>
    </row>
    <row r="1047" spans="2:17" ht="15" customHeight="1" x14ac:dyDescent="0.25">
      <c r="B1047" s="174" t="str">
        <f t="shared" si="48"/>
        <v/>
      </c>
      <c r="F1047" s="81"/>
      <c r="H1047" s="174" t="str">
        <f>IF($B1047="","",IF(N($I1047)&gt;=100,"Completed",IF(COUNTIF('Work report'!$V$2:$V$1500,$B1047)=0,"Not started",IF(OR(LEFT(UPPER(TRIM($K1047)),8)="BLOCKED:",LEFT(UPPER(TRIM($K1047)),8)="WAITING:"),"Blocked",IF(N($I1047)&gt;0,"In progress","Not started")))))</f>
        <v/>
      </c>
      <c r="I1047" s="175" t="str">
        <f t="array" ref="I1047">IF($B1047="","",IFERROR(LOOKUP(2,1/('Work report'!$V$2:$V$1500=$B1047),'Work report'!$J$2:$J$1500)*100,0))</f>
        <v/>
      </c>
      <c r="J1047" s="176" t="str">
        <f t="array" ref="J1047">IF($B1047="","",IFERROR(LOOKUP(2,1/('Work report'!$V$2:$V$1500=$B1047),'Work report'!$A$2:$A$1500),""))</f>
        <v/>
      </c>
      <c r="K1047" s="177" t="str">
        <f t="array" ref="K1047">IF($B1047="","",IFERROR(LOOKUP(2,1/('Work report'!$V$2:$V$1500=$B1047),'Work report'!$P$2:$P$1500),""))</f>
        <v/>
      </c>
      <c r="L1047" s="178" t="str">
        <f>IF($B1047="","",SUMIFS('Work report'!$G$2:$G$1500,'Work report'!$V$2:$V$1500,$B1047))</f>
        <v/>
      </c>
      <c r="M1047" s="176" t="str">
        <f t="shared" si="49"/>
        <v/>
      </c>
      <c r="N1047" s="174" t="str">
        <f t="shared" ca="1" si="50"/>
        <v/>
      </c>
      <c r="O1047" s="78">
        <v>1046</v>
      </c>
      <c r="P1047" s="78" t="str">
        <f>IF(AND($B1047&lt;&gt;"",$H1047&lt;&gt;"Completed",$H1047&lt;&gt;"Cancelled"),COUNTIFS($B$2:$B1047,"&lt;&gt;",$H$2:$H1047,"&lt;&gt;Completed",$H$2:$H1047,"&lt;&gt;Cancelled"),"")</f>
        <v/>
      </c>
      <c r="Q1047" s="78" t="str">
        <f>IFERROR(INDEX($B$2:$B$1500,MATCH(ROWS($Q$2:Q1047),$P$2:$P$1500,0)),"")</f>
        <v/>
      </c>
    </row>
    <row r="1048" spans="2:17" ht="15" customHeight="1" x14ac:dyDescent="0.25">
      <c r="B1048" s="174" t="str">
        <f t="shared" si="48"/>
        <v/>
      </c>
      <c r="F1048" s="81"/>
      <c r="H1048" s="174" t="str">
        <f>IF($B1048="","",IF(N($I1048)&gt;=100,"Completed",IF(COUNTIF('Work report'!$V$2:$V$1500,$B1048)=0,"Not started",IF(OR(LEFT(UPPER(TRIM($K1048)),8)="BLOCKED:",LEFT(UPPER(TRIM($K1048)),8)="WAITING:"),"Blocked",IF(N($I1048)&gt;0,"In progress","Not started")))))</f>
        <v/>
      </c>
      <c r="I1048" s="175" t="str">
        <f t="array" ref="I1048">IF($B1048="","",IFERROR(LOOKUP(2,1/('Work report'!$V$2:$V$1500=$B1048),'Work report'!$J$2:$J$1500)*100,0))</f>
        <v/>
      </c>
      <c r="J1048" s="176" t="str">
        <f t="array" ref="J1048">IF($B1048="","",IFERROR(LOOKUP(2,1/('Work report'!$V$2:$V$1500=$B1048),'Work report'!$A$2:$A$1500),""))</f>
        <v/>
      </c>
      <c r="K1048" s="177" t="str">
        <f t="array" ref="K1048">IF($B1048="","",IFERROR(LOOKUP(2,1/('Work report'!$V$2:$V$1500=$B1048),'Work report'!$P$2:$P$1500),""))</f>
        <v/>
      </c>
      <c r="L1048" s="178" t="str">
        <f>IF($B1048="","",SUMIFS('Work report'!$G$2:$G$1500,'Work report'!$V$2:$V$1500,$B1048))</f>
        <v/>
      </c>
      <c r="M1048" s="176" t="str">
        <f t="shared" si="49"/>
        <v/>
      </c>
      <c r="N1048" s="174" t="str">
        <f t="shared" ca="1" si="50"/>
        <v/>
      </c>
      <c r="O1048" s="78">
        <v>1047</v>
      </c>
      <c r="P1048" s="78" t="str">
        <f>IF(AND($B1048&lt;&gt;"",$H1048&lt;&gt;"Completed",$H1048&lt;&gt;"Cancelled"),COUNTIFS($B$2:$B1048,"&lt;&gt;",$H$2:$H1048,"&lt;&gt;Completed",$H$2:$H1048,"&lt;&gt;Cancelled"),"")</f>
        <v/>
      </c>
      <c r="Q1048" s="78" t="str">
        <f>IFERROR(INDEX($B$2:$B$1500,MATCH(ROWS($Q$2:Q1048),$P$2:$P$1500,0)),"")</f>
        <v/>
      </c>
    </row>
    <row r="1049" spans="2:17" ht="15" customHeight="1" x14ac:dyDescent="0.25">
      <c r="B1049" s="174" t="str">
        <f t="shared" si="48"/>
        <v/>
      </c>
      <c r="F1049" s="81"/>
      <c r="H1049" s="174" t="str">
        <f>IF($B1049="","",IF(N($I1049)&gt;=100,"Completed",IF(COUNTIF('Work report'!$V$2:$V$1500,$B1049)=0,"Not started",IF(OR(LEFT(UPPER(TRIM($K1049)),8)="BLOCKED:",LEFT(UPPER(TRIM($K1049)),8)="WAITING:"),"Blocked",IF(N($I1049)&gt;0,"In progress","Not started")))))</f>
        <v/>
      </c>
      <c r="I1049" s="175" t="str">
        <f t="array" ref="I1049">IF($B1049="","",IFERROR(LOOKUP(2,1/('Work report'!$V$2:$V$1500=$B1049),'Work report'!$J$2:$J$1500)*100,0))</f>
        <v/>
      </c>
      <c r="J1049" s="176" t="str">
        <f t="array" ref="J1049">IF($B1049="","",IFERROR(LOOKUP(2,1/('Work report'!$V$2:$V$1500=$B1049),'Work report'!$A$2:$A$1500),""))</f>
        <v/>
      </c>
      <c r="K1049" s="177" t="str">
        <f t="array" ref="K1049">IF($B1049="","",IFERROR(LOOKUP(2,1/('Work report'!$V$2:$V$1500=$B1049),'Work report'!$P$2:$P$1500),""))</f>
        <v/>
      </c>
      <c r="L1049" s="178" t="str">
        <f>IF($B1049="","",SUMIFS('Work report'!$G$2:$G$1500,'Work report'!$V$2:$V$1500,$B1049))</f>
        <v/>
      </c>
      <c r="M1049" s="176" t="str">
        <f t="shared" si="49"/>
        <v/>
      </c>
      <c r="N1049" s="174" t="str">
        <f t="shared" ca="1" si="50"/>
        <v/>
      </c>
      <c r="O1049" s="78">
        <v>1048</v>
      </c>
      <c r="P1049" s="78" t="str">
        <f>IF(AND($B1049&lt;&gt;"",$H1049&lt;&gt;"Completed",$H1049&lt;&gt;"Cancelled"),COUNTIFS($B$2:$B1049,"&lt;&gt;",$H$2:$H1049,"&lt;&gt;Completed",$H$2:$H1049,"&lt;&gt;Cancelled"),"")</f>
        <v/>
      </c>
      <c r="Q1049" s="78" t="str">
        <f>IFERROR(INDEX($B$2:$B$1500,MATCH(ROWS($Q$2:Q1049),$P$2:$P$1500,0)),"")</f>
        <v/>
      </c>
    </row>
    <row r="1050" spans="2:17" ht="15" customHeight="1" x14ac:dyDescent="0.25">
      <c r="B1050" s="174" t="str">
        <f t="shared" si="48"/>
        <v/>
      </c>
      <c r="F1050" s="81"/>
      <c r="H1050" s="174" t="str">
        <f>IF($B1050="","",IF(N($I1050)&gt;=100,"Completed",IF(COUNTIF('Work report'!$V$2:$V$1500,$B1050)=0,"Not started",IF(OR(LEFT(UPPER(TRIM($K1050)),8)="BLOCKED:",LEFT(UPPER(TRIM($K1050)),8)="WAITING:"),"Blocked",IF(N($I1050)&gt;0,"In progress","Not started")))))</f>
        <v/>
      </c>
      <c r="I1050" s="175" t="str">
        <f t="array" ref="I1050">IF($B1050="","",IFERROR(LOOKUP(2,1/('Work report'!$V$2:$V$1500=$B1050),'Work report'!$J$2:$J$1500)*100,0))</f>
        <v/>
      </c>
      <c r="J1050" s="176" t="str">
        <f t="array" ref="J1050">IF($B1050="","",IFERROR(LOOKUP(2,1/('Work report'!$V$2:$V$1500=$B1050),'Work report'!$A$2:$A$1500),""))</f>
        <v/>
      </c>
      <c r="K1050" s="177" t="str">
        <f t="array" ref="K1050">IF($B1050="","",IFERROR(LOOKUP(2,1/('Work report'!$V$2:$V$1500=$B1050),'Work report'!$P$2:$P$1500),""))</f>
        <v/>
      </c>
      <c r="L1050" s="178" t="str">
        <f>IF($B1050="","",SUMIFS('Work report'!$G$2:$G$1500,'Work report'!$V$2:$V$1500,$B1050))</f>
        <v/>
      </c>
      <c r="M1050" s="176" t="str">
        <f t="shared" si="49"/>
        <v/>
      </c>
      <c r="N1050" s="174" t="str">
        <f t="shared" ca="1" si="50"/>
        <v/>
      </c>
      <c r="O1050" s="78">
        <v>1049</v>
      </c>
      <c r="P1050" s="78" t="str">
        <f>IF(AND($B1050&lt;&gt;"",$H1050&lt;&gt;"Completed",$H1050&lt;&gt;"Cancelled"),COUNTIFS($B$2:$B1050,"&lt;&gt;",$H$2:$H1050,"&lt;&gt;Completed",$H$2:$H1050,"&lt;&gt;Cancelled"),"")</f>
        <v/>
      </c>
      <c r="Q1050" s="78" t="str">
        <f>IFERROR(INDEX($B$2:$B$1500,MATCH(ROWS($Q$2:Q1050),$P$2:$P$1500,0)),"")</f>
        <v/>
      </c>
    </row>
    <row r="1051" spans="2:17" ht="15" customHeight="1" x14ac:dyDescent="0.25">
      <c r="B1051" s="174" t="str">
        <f t="shared" si="48"/>
        <v/>
      </c>
      <c r="F1051" s="81"/>
      <c r="H1051" s="174" t="str">
        <f>IF($B1051="","",IF(N($I1051)&gt;=100,"Completed",IF(COUNTIF('Work report'!$V$2:$V$1500,$B1051)=0,"Not started",IF(OR(LEFT(UPPER(TRIM($K1051)),8)="BLOCKED:",LEFT(UPPER(TRIM($K1051)),8)="WAITING:"),"Blocked",IF(N($I1051)&gt;0,"In progress","Not started")))))</f>
        <v/>
      </c>
      <c r="I1051" s="175" t="str">
        <f t="array" ref="I1051">IF($B1051="","",IFERROR(LOOKUP(2,1/('Work report'!$V$2:$V$1500=$B1051),'Work report'!$J$2:$J$1500)*100,0))</f>
        <v/>
      </c>
      <c r="J1051" s="176" t="str">
        <f t="array" ref="J1051">IF($B1051="","",IFERROR(LOOKUP(2,1/('Work report'!$V$2:$V$1500=$B1051),'Work report'!$A$2:$A$1500),""))</f>
        <v/>
      </c>
      <c r="K1051" s="177" t="str">
        <f t="array" ref="K1051">IF($B1051="","",IFERROR(LOOKUP(2,1/('Work report'!$V$2:$V$1500=$B1051),'Work report'!$P$2:$P$1500),""))</f>
        <v/>
      </c>
      <c r="L1051" s="178" t="str">
        <f>IF($B1051="","",SUMIFS('Work report'!$G$2:$G$1500,'Work report'!$V$2:$V$1500,$B1051))</f>
        <v/>
      </c>
      <c r="M1051" s="176" t="str">
        <f t="shared" si="49"/>
        <v/>
      </c>
      <c r="N1051" s="174" t="str">
        <f t="shared" ca="1" si="50"/>
        <v/>
      </c>
      <c r="O1051" s="78">
        <v>1050</v>
      </c>
      <c r="P1051" s="78" t="str">
        <f>IF(AND($B1051&lt;&gt;"",$H1051&lt;&gt;"Completed",$H1051&lt;&gt;"Cancelled"),COUNTIFS($B$2:$B1051,"&lt;&gt;",$H$2:$H1051,"&lt;&gt;Completed",$H$2:$H1051,"&lt;&gt;Cancelled"),"")</f>
        <v/>
      </c>
      <c r="Q1051" s="78" t="str">
        <f>IFERROR(INDEX($B$2:$B$1500,MATCH(ROWS($Q$2:Q1051),$P$2:$P$1500,0)),"")</f>
        <v/>
      </c>
    </row>
    <row r="1052" spans="2:17" ht="15" customHeight="1" x14ac:dyDescent="0.25">
      <c r="B1052" s="174" t="str">
        <f t="shared" si="48"/>
        <v/>
      </c>
      <c r="F1052" s="81"/>
      <c r="H1052" s="174" t="str">
        <f>IF($B1052="","",IF(N($I1052)&gt;=100,"Completed",IF(COUNTIF('Work report'!$V$2:$V$1500,$B1052)=0,"Not started",IF(OR(LEFT(UPPER(TRIM($K1052)),8)="BLOCKED:",LEFT(UPPER(TRIM($K1052)),8)="WAITING:"),"Blocked",IF(N($I1052)&gt;0,"In progress","Not started")))))</f>
        <v/>
      </c>
      <c r="I1052" s="175" t="str">
        <f t="array" ref="I1052">IF($B1052="","",IFERROR(LOOKUP(2,1/('Work report'!$V$2:$V$1500=$B1052),'Work report'!$J$2:$J$1500)*100,0))</f>
        <v/>
      </c>
      <c r="J1052" s="176" t="str">
        <f t="array" ref="J1052">IF($B1052="","",IFERROR(LOOKUP(2,1/('Work report'!$V$2:$V$1500=$B1052),'Work report'!$A$2:$A$1500),""))</f>
        <v/>
      </c>
      <c r="K1052" s="177" t="str">
        <f t="array" ref="K1052">IF($B1052="","",IFERROR(LOOKUP(2,1/('Work report'!$V$2:$V$1500=$B1052),'Work report'!$P$2:$P$1500),""))</f>
        <v/>
      </c>
      <c r="L1052" s="178" t="str">
        <f>IF($B1052="","",SUMIFS('Work report'!$G$2:$G$1500,'Work report'!$V$2:$V$1500,$B1052))</f>
        <v/>
      </c>
      <c r="M1052" s="176" t="str">
        <f t="shared" si="49"/>
        <v/>
      </c>
      <c r="N1052" s="174" t="str">
        <f t="shared" ca="1" si="50"/>
        <v/>
      </c>
      <c r="O1052" s="78">
        <v>1051</v>
      </c>
      <c r="P1052" s="78" t="str">
        <f>IF(AND($B1052&lt;&gt;"",$H1052&lt;&gt;"Completed",$H1052&lt;&gt;"Cancelled"),COUNTIFS($B$2:$B1052,"&lt;&gt;",$H$2:$H1052,"&lt;&gt;Completed",$H$2:$H1052,"&lt;&gt;Cancelled"),"")</f>
        <v/>
      </c>
      <c r="Q1052" s="78" t="str">
        <f>IFERROR(INDEX($B$2:$B$1500,MATCH(ROWS($Q$2:Q1052),$P$2:$P$1500,0)),"")</f>
        <v/>
      </c>
    </row>
    <row r="1053" spans="2:17" ht="15" customHeight="1" x14ac:dyDescent="0.25">
      <c r="B1053" s="174" t="str">
        <f t="shared" si="48"/>
        <v/>
      </c>
      <c r="F1053" s="81"/>
      <c r="H1053" s="174" t="str">
        <f>IF($B1053="","",IF(N($I1053)&gt;=100,"Completed",IF(COUNTIF('Work report'!$V$2:$V$1500,$B1053)=0,"Not started",IF(OR(LEFT(UPPER(TRIM($K1053)),8)="BLOCKED:",LEFT(UPPER(TRIM($K1053)),8)="WAITING:"),"Blocked",IF(N($I1053)&gt;0,"In progress","Not started")))))</f>
        <v/>
      </c>
      <c r="I1053" s="175" t="str">
        <f t="array" ref="I1053">IF($B1053="","",IFERROR(LOOKUP(2,1/('Work report'!$V$2:$V$1500=$B1053),'Work report'!$J$2:$J$1500)*100,0))</f>
        <v/>
      </c>
      <c r="J1053" s="176" t="str">
        <f t="array" ref="J1053">IF($B1053="","",IFERROR(LOOKUP(2,1/('Work report'!$V$2:$V$1500=$B1053),'Work report'!$A$2:$A$1500),""))</f>
        <v/>
      </c>
      <c r="K1053" s="177" t="str">
        <f t="array" ref="K1053">IF($B1053="","",IFERROR(LOOKUP(2,1/('Work report'!$V$2:$V$1500=$B1053),'Work report'!$P$2:$P$1500),""))</f>
        <v/>
      </c>
      <c r="L1053" s="178" t="str">
        <f>IF($B1053="","",SUMIFS('Work report'!$G$2:$G$1500,'Work report'!$V$2:$V$1500,$B1053))</f>
        <v/>
      </c>
      <c r="M1053" s="176" t="str">
        <f t="shared" si="49"/>
        <v/>
      </c>
      <c r="N1053" s="174" t="str">
        <f t="shared" ca="1" si="50"/>
        <v/>
      </c>
      <c r="O1053" s="78">
        <v>1052</v>
      </c>
      <c r="P1053" s="78" t="str">
        <f>IF(AND($B1053&lt;&gt;"",$H1053&lt;&gt;"Completed",$H1053&lt;&gt;"Cancelled"),COUNTIFS($B$2:$B1053,"&lt;&gt;",$H$2:$H1053,"&lt;&gt;Completed",$H$2:$H1053,"&lt;&gt;Cancelled"),"")</f>
        <v/>
      </c>
      <c r="Q1053" s="78" t="str">
        <f>IFERROR(INDEX($B$2:$B$1500,MATCH(ROWS($Q$2:Q1053),$P$2:$P$1500,0)),"")</f>
        <v/>
      </c>
    </row>
    <row r="1054" spans="2:17" ht="15" customHeight="1" x14ac:dyDescent="0.25">
      <c r="B1054" s="174" t="str">
        <f t="shared" si="48"/>
        <v/>
      </c>
      <c r="F1054" s="81"/>
      <c r="H1054" s="174" t="str">
        <f>IF($B1054="","",IF(N($I1054)&gt;=100,"Completed",IF(COUNTIF('Work report'!$V$2:$V$1500,$B1054)=0,"Not started",IF(OR(LEFT(UPPER(TRIM($K1054)),8)="BLOCKED:",LEFT(UPPER(TRIM($K1054)),8)="WAITING:"),"Blocked",IF(N($I1054)&gt;0,"In progress","Not started")))))</f>
        <v/>
      </c>
      <c r="I1054" s="175" t="str">
        <f t="array" ref="I1054">IF($B1054="","",IFERROR(LOOKUP(2,1/('Work report'!$V$2:$V$1500=$B1054),'Work report'!$J$2:$J$1500)*100,0))</f>
        <v/>
      </c>
      <c r="J1054" s="176" t="str">
        <f t="array" ref="J1054">IF($B1054="","",IFERROR(LOOKUP(2,1/('Work report'!$V$2:$V$1500=$B1054),'Work report'!$A$2:$A$1500),""))</f>
        <v/>
      </c>
      <c r="K1054" s="177" t="str">
        <f t="array" ref="K1054">IF($B1054="","",IFERROR(LOOKUP(2,1/('Work report'!$V$2:$V$1500=$B1054),'Work report'!$P$2:$P$1500),""))</f>
        <v/>
      </c>
      <c r="L1054" s="178" t="str">
        <f>IF($B1054="","",SUMIFS('Work report'!$G$2:$G$1500,'Work report'!$V$2:$V$1500,$B1054))</f>
        <v/>
      </c>
      <c r="M1054" s="176" t="str">
        <f t="shared" si="49"/>
        <v/>
      </c>
      <c r="N1054" s="174" t="str">
        <f t="shared" ca="1" si="50"/>
        <v/>
      </c>
      <c r="O1054" s="78">
        <v>1053</v>
      </c>
      <c r="P1054" s="78" t="str">
        <f>IF(AND($B1054&lt;&gt;"",$H1054&lt;&gt;"Completed",$H1054&lt;&gt;"Cancelled"),COUNTIFS($B$2:$B1054,"&lt;&gt;",$H$2:$H1054,"&lt;&gt;Completed",$H$2:$H1054,"&lt;&gt;Cancelled"),"")</f>
        <v/>
      </c>
      <c r="Q1054" s="78" t="str">
        <f>IFERROR(INDEX($B$2:$B$1500,MATCH(ROWS($Q$2:Q1054),$P$2:$P$1500,0)),"")</f>
        <v/>
      </c>
    </row>
    <row r="1055" spans="2:17" ht="15" customHeight="1" x14ac:dyDescent="0.25">
      <c r="B1055" s="174" t="str">
        <f t="shared" si="48"/>
        <v/>
      </c>
      <c r="F1055" s="81"/>
      <c r="H1055" s="174" t="str">
        <f>IF($B1055="","",IF(N($I1055)&gt;=100,"Completed",IF(COUNTIF('Work report'!$V$2:$V$1500,$B1055)=0,"Not started",IF(OR(LEFT(UPPER(TRIM($K1055)),8)="BLOCKED:",LEFT(UPPER(TRIM($K1055)),8)="WAITING:"),"Blocked",IF(N($I1055)&gt;0,"In progress","Not started")))))</f>
        <v/>
      </c>
      <c r="I1055" s="175" t="str">
        <f t="array" ref="I1055">IF($B1055="","",IFERROR(LOOKUP(2,1/('Work report'!$V$2:$V$1500=$B1055),'Work report'!$J$2:$J$1500)*100,0))</f>
        <v/>
      </c>
      <c r="J1055" s="176" t="str">
        <f t="array" ref="J1055">IF($B1055="","",IFERROR(LOOKUP(2,1/('Work report'!$V$2:$V$1500=$B1055),'Work report'!$A$2:$A$1500),""))</f>
        <v/>
      </c>
      <c r="K1055" s="177" t="str">
        <f t="array" ref="K1055">IF($B1055="","",IFERROR(LOOKUP(2,1/('Work report'!$V$2:$V$1500=$B1055),'Work report'!$P$2:$P$1500),""))</f>
        <v/>
      </c>
      <c r="L1055" s="178" t="str">
        <f>IF($B1055="","",SUMIFS('Work report'!$G$2:$G$1500,'Work report'!$V$2:$V$1500,$B1055))</f>
        <v/>
      </c>
      <c r="M1055" s="176" t="str">
        <f t="shared" si="49"/>
        <v/>
      </c>
      <c r="N1055" s="174" t="str">
        <f t="shared" ca="1" si="50"/>
        <v/>
      </c>
      <c r="O1055" s="78">
        <v>1054</v>
      </c>
      <c r="P1055" s="78" t="str">
        <f>IF(AND($B1055&lt;&gt;"",$H1055&lt;&gt;"Completed",$H1055&lt;&gt;"Cancelled"),COUNTIFS($B$2:$B1055,"&lt;&gt;",$H$2:$H1055,"&lt;&gt;Completed",$H$2:$H1055,"&lt;&gt;Cancelled"),"")</f>
        <v/>
      </c>
      <c r="Q1055" s="78" t="str">
        <f>IFERROR(INDEX($B$2:$B$1500,MATCH(ROWS($Q$2:Q1055),$P$2:$P$1500,0)),"")</f>
        <v/>
      </c>
    </row>
    <row r="1056" spans="2:17" ht="15" customHeight="1" x14ac:dyDescent="0.25">
      <c r="B1056" s="174" t="str">
        <f t="shared" si="48"/>
        <v/>
      </c>
      <c r="F1056" s="81"/>
      <c r="H1056" s="174" t="str">
        <f>IF($B1056="","",IF(N($I1056)&gt;=100,"Completed",IF(COUNTIF('Work report'!$V$2:$V$1500,$B1056)=0,"Not started",IF(OR(LEFT(UPPER(TRIM($K1056)),8)="BLOCKED:",LEFT(UPPER(TRIM($K1056)),8)="WAITING:"),"Blocked",IF(N($I1056)&gt;0,"In progress","Not started")))))</f>
        <v/>
      </c>
      <c r="I1056" s="175" t="str">
        <f t="array" ref="I1056">IF($B1056="","",IFERROR(LOOKUP(2,1/('Work report'!$V$2:$V$1500=$B1056),'Work report'!$J$2:$J$1500)*100,0))</f>
        <v/>
      </c>
      <c r="J1056" s="176" t="str">
        <f t="array" ref="J1056">IF($B1056="","",IFERROR(LOOKUP(2,1/('Work report'!$V$2:$V$1500=$B1056),'Work report'!$A$2:$A$1500),""))</f>
        <v/>
      </c>
      <c r="K1056" s="177" t="str">
        <f t="array" ref="K1056">IF($B1056="","",IFERROR(LOOKUP(2,1/('Work report'!$V$2:$V$1500=$B1056),'Work report'!$P$2:$P$1500),""))</f>
        <v/>
      </c>
      <c r="L1056" s="178" t="str">
        <f>IF($B1056="","",SUMIFS('Work report'!$G$2:$G$1500,'Work report'!$V$2:$V$1500,$B1056))</f>
        <v/>
      </c>
      <c r="M1056" s="176" t="str">
        <f t="shared" si="49"/>
        <v/>
      </c>
      <c r="N1056" s="174" t="str">
        <f t="shared" ca="1" si="50"/>
        <v/>
      </c>
      <c r="O1056" s="78">
        <v>1055</v>
      </c>
      <c r="P1056" s="78" t="str">
        <f>IF(AND($B1056&lt;&gt;"",$H1056&lt;&gt;"Completed",$H1056&lt;&gt;"Cancelled"),COUNTIFS($B$2:$B1056,"&lt;&gt;",$H$2:$H1056,"&lt;&gt;Completed",$H$2:$H1056,"&lt;&gt;Cancelled"),"")</f>
        <v/>
      </c>
      <c r="Q1056" s="78" t="str">
        <f>IFERROR(INDEX($B$2:$B$1500,MATCH(ROWS($Q$2:Q1056),$P$2:$P$1500,0)),"")</f>
        <v/>
      </c>
    </row>
    <row r="1057" spans="2:17" ht="15" customHeight="1" x14ac:dyDescent="0.25">
      <c r="B1057" s="174" t="str">
        <f t="shared" si="48"/>
        <v/>
      </c>
      <c r="F1057" s="81"/>
      <c r="H1057" s="174" t="str">
        <f>IF($B1057="","",IF(N($I1057)&gt;=100,"Completed",IF(COUNTIF('Work report'!$V$2:$V$1500,$B1057)=0,"Not started",IF(OR(LEFT(UPPER(TRIM($K1057)),8)="BLOCKED:",LEFT(UPPER(TRIM($K1057)),8)="WAITING:"),"Blocked",IF(N($I1057)&gt;0,"In progress","Not started")))))</f>
        <v/>
      </c>
      <c r="I1057" s="175" t="str">
        <f t="array" ref="I1057">IF($B1057="","",IFERROR(LOOKUP(2,1/('Work report'!$V$2:$V$1500=$B1057),'Work report'!$J$2:$J$1500)*100,0))</f>
        <v/>
      </c>
      <c r="J1057" s="176" t="str">
        <f t="array" ref="J1057">IF($B1057="","",IFERROR(LOOKUP(2,1/('Work report'!$V$2:$V$1500=$B1057),'Work report'!$A$2:$A$1500),""))</f>
        <v/>
      </c>
      <c r="K1057" s="177" t="str">
        <f t="array" ref="K1057">IF($B1057="","",IFERROR(LOOKUP(2,1/('Work report'!$V$2:$V$1500=$B1057),'Work report'!$P$2:$P$1500),""))</f>
        <v/>
      </c>
      <c r="L1057" s="178" t="str">
        <f>IF($B1057="","",SUMIFS('Work report'!$G$2:$G$1500,'Work report'!$V$2:$V$1500,$B1057))</f>
        <v/>
      </c>
      <c r="M1057" s="176" t="str">
        <f t="shared" si="49"/>
        <v/>
      </c>
      <c r="N1057" s="174" t="str">
        <f t="shared" ca="1" si="50"/>
        <v/>
      </c>
      <c r="O1057" s="78">
        <v>1056</v>
      </c>
      <c r="P1057" s="78" t="str">
        <f>IF(AND($B1057&lt;&gt;"",$H1057&lt;&gt;"Completed",$H1057&lt;&gt;"Cancelled"),COUNTIFS($B$2:$B1057,"&lt;&gt;",$H$2:$H1057,"&lt;&gt;Completed",$H$2:$H1057,"&lt;&gt;Cancelled"),"")</f>
        <v/>
      </c>
      <c r="Q1057" s="78" t="str">
        <f>IFERROR(INDEX($B$2:$B$1500,MATCH(ROWS($Q$2:Q1057),$P$2:$P$1500,0)),"")</f>
        <v/>
      </c>
    </row>
    <row r="1058" spans="2:17" ht="15" customHeight="1" x14ac:dyDescent="0.25">
      <c r="B1058" s="174" t="str">
        <f t="shared" si="48"/>
        <v/>
      </c>
      <c r="F1058" s="81"/>
      <c r="H1058" s="174" t="str">
        <f>IF($B1058="","",IF(N($I1058)&gt;=100,"Completed",IF(COUNTIF('Work report'!$V$2:$V$1500,$B1058)=0,"Not started",IF(OR(LEFT(UPPER(TRIM($K1058)),8)="BLOCKED:",LEFT(UPPER(TRIM($K1058)),8)="WAITING:"),"Blocked",IF(N($I1058)&gt;0,"In progress","Not started")))))</f>
        <v/>
      </c>
      <c r="I1058" s="175" t="str">
        <f t="array" ref="I1058">IF($B1058="","",IFERROR(LOOKUP(2,1/('Work report'!$V$2:$V$1500=$B1058),'Work report'!$J$2:$J$1500)*100,0))</f>
        <v/>
      </c>
      <c r="J1058" s="176" t="str">
        <f t="array" ref="J1058">IF($B1058="","",IFERROR(LOOKUP(2,1/('Work report'!$V$2:$V$1500=$B1058),'Work report'!$A$2:$A$1500),""))</f>
        <v/>
      </c>
      <c r="K1058" s="177" t="str">
        <f t="array" ref="K1058">IF($B1058="","",IFERROR(LOOKUP(2,1/('Work report'!$V$2:$V$1500=$B1058),'Work report'!$P$2:$P$1500),""))</f>
        <v/>
      </c>
      <c r="L1058" s="178" t="str">
        <f>IF($B1058="","",SUMIFS('Work report'!$G$2:$G$1500,'Work report'!$V$2:$V$1500,$B1058))</f>
        <v/>
      </c>
      <c r="M1058" s="176" t="str">
        <f t="shared" si="49"/>
        <v/>
      </c>
      <c r="N1058" s="174" t="str">
        <f t="shared" ca="1" si="50"/>
        <v/>
      </c>
      <c r="O1058" s="78">
        <v>1057</v>
      </c>
      <c r="P1058" s="78" t="str">
        <f>IF(AND($B1058&lt;&gt;"",$H1058&lt;&gt;"Completed",$H1058&lt;&gt;"Cancelled"),COUNTIFS($B$2:$B1058,"&lt;&gt;",$H$2:$H1058,"&lt;&gt;Completed",$H$2:$H1058,"&lt;&gt;Cancelled"),"")</f>
        <v/>
      </c>
      <c r="Q1058" s="78" t="str">
        <f>IFERROR(INDEX($B$2:$B$1500,MATCH(ROWS($Q$2:Q1058),$P$2:$P$1500,0)),"")</f>
        <v/>
      </c>
    </row>
    <row r="1059" spans="2:17" ht="15" customHeight="1" x14ac:dyDescent="0.25">
      <c r="B1059" s="174" t="str">
        <f t="shared" si="48"/>
        <v/>
      </c>
      <c r="F1059" s="81"/>
      <c r="H1059" s="174" t="str">
        <f>IF($B1059="","",IF(N($I1059)&gt;=100,"Completed",IF(COUNTIF('Work report'!$V$2:$V$1500,$B1059)=0,"Not started",IF(OR(LEFT(UPPER(TRIM($K1059)),8)="BLOCKED:",LEFT(UPPER(TRIM($K1059)),8)="WAITING:"),"Blocked",IF(N($I1059)&gt;0,"In progress","Not started")))))</f>
        <v/>
      </c>
      <c r="I1059" s="175" t="str">
        <f t="array" ref="I1059">IF($B1059="","",IFERROR(LOOKUP(2,1/('Work report'!$V$2:$V$1500=$B1059),'Work report'!$J$2:$J$1500)*100,0))</f>
        <v/>
      </c>
      <c r="J1059" s="176" t="str">
        <f t="array" ref="J1059">IF($B1059="","",IFERROR(LOOKUP(2,1/('Work report'!$V$2:$V$1500=$B1059),'Work report'!$A$2:$A$1500),""))</f>
        <v/>
      </c>
      <c r="K1059" s="177" t="str">
        <f t="array" ref="K1059">IF($B1059="","",IFERROR(LOOKUP(2,1/('Work report'!$V$2:$V$1500=$B1059),'Work report'!$P$2:$P$1500),""))</f>
        <v/>
      </c>
      <c r="L1059" s="178" t="str">
        <f>IF($B1059="","",SUMIFS('Work report'!$G$2:$G$1500,'Work report'!$V$2:$V$1500,$B1059))</f>
        <v/>
      </c>
      <c r="M1059" s="176" t="str">
        <f t="shared" si="49"/>
        <v/>
      </c>
      <c r="N1059" s="174" t="str">
        <f t="shared" ca="1" si="50"/>
        <v/>
      </c>
      <c r="O1059" s="78">
        <v>1058</v>
      </c>
      <c r="P1059" s="78" t="str">
        <f>IF(AND($B1059&lt;&gt;"",$H1059&lt;&gt;"Completed",$H1059&lt;&gt;"Cancelled"),COUNTIFS($B$2:$B1059,"&lt;&gt;",$H$2:$H1059,"&lt;&gt;Completed",$H$2:$H1059,"&lt;&gt;Cancelled"),"")</f>
        <v/>
      </c>
      <c r="Q1059" s="78" t="str">
        <f>IFERROR(INDEX($B$2:$B$1500,MATCH(ROWS($Q$2:Q1059),$P$2:$P$1500,0)),"")</f>
        <v/>
      </c>
    </row>
    <row r="1060" spans="2:17" ht="15" customHeight="1" x14ac:dyDescent="0.25">
      <c r="B1060" s="174" t="str">
        <f t="shared" si="48"/>
        <v/>
      </c>
      <c r="F1060" s="81"/>
      <c r="H1060" s="174" t="str">
        <f>IF($B1060="","",IF(N($I1060)&gt;=100,"Completed",IF(COUNTIF('Work report'!$V$2:$V$1500,$B1060)=0,"Not started",IF(OR(LEFT(UPPER(TRIM($K1060)),8)="BLOCKED:",LEFT(UPPER(TRIM($K1060)),8)="WAITING:"),"Blocked",IF(N($I1060)&gt;0,"In progress","Not started")))))</f>
        <v/>
      </c>
      <c r="I1060" s="175" t="str">
        <f t="array" ref="I1060">IF($B1060="","",IFERROR(LOOKUP(2,1/('Work report'!$V$2:$V$1500=$B1060),'Work report'!$J$2:$J$1500)*100,0))</f>
        <v/>
      </c>
      <c r="J1060" s="176" t="str">
        <f t="array" ref="J1060">IF($B1060="","",IFERROR(LOOKUP(2,1/('Work report'!$V$2:$V$1500=$B1060),'Work report'!$A$2:$A$1500),""))</f>
        <v/>
      </c>
      <c r="K1060" s="177" t="str">
        <f t="array" ref="K1060">IF($B1060="","",IFERROR(LOOKUP(2,1/('Work report'!$V$2:$V$1500=$B1060),'Work report'!$P$2:$P$1500),""))</f>
        <v/>
      </c>
      <c r="L1060" s="178" t="str">
        <f>IF($B1060="","",SUMIFS('Work report'!$G$2:$G$1500,'Work report'!$V$2:$V$1500,$B1060))</f>
        <v/>
      </c>
      <c r="M1060" s="176" t="str">
        <f t="shared" si="49"/>
        <v/>
      </c>
      <c r="N1060" s="174" t="str">
        <f t="shared" ca="1" si="50"/>
        <v/>
      </c>
      <c r="O1060" s="78">
        <v>1059</v>
      </c>
      <c r="P1060" s="78" t="str">
        <f>IF(AND($B1060&lt;&gt;"",$H1060&lt;&gt;"Completed",$H1060&lt;&gt;"Cancelled"),COUNTIFS($B$2:$B1060,"&lt;&gt;",$H$2:$H1060,"&lt;&gt;Completed",$H$2:$H1060,"&lt;&gt;Cancelled"),"")</f>
        <v/>
      </c>
      <c r="Q1060" s="78" t="str">
        <f>IFERROR(INDEX($B$2:$B$1500,MATCH(ROWS($Q$2:Q1060),$P$2:$P$1500,0)),"")</f>
        <v/>
      </c>
    </row>
    <row r="1061" spans="2:17" ht="15" customHeight="1" x14ac:dyDescent="0.25">
      <c r="B1061" s="174" t="str">
        <f t="shared" si="48"/>
        <v/>
      </c>
      <c r="F1061" s="81"/>
      <c r="H1061" s="174" t="str">
        <f>IF($B1061="","",IF(N($I1061)&gt;=100,"Completed",IF(COUNTIF('Work report'!$V$2:$V$1500,$B1061)=0,"Not started",IF(OR(LEFT(UPPER(TRIM($K1061)),8)="BLOCKED:",LEFT(UPPER(TRIM($K1061)),8)="WAITING:"),"Blocked",IF(N($I1061)&gt;0,"In progress","Not started")))))</f>
        <v/>
      </c>
      <c r="I1061" s="175" t="str">
        <f t="array" ref="I1061">IF($B1061="","",IFERROR(LOOKUP(2,1/('Work report'!$V$2:$V$1500=$B1061),'Work report'!$J$2:$J$1500)*100,0))</f>
        <v/>
      </c>
      <c r="J1061" s="176" t="str">
        <f t="array" ref="J1061">IF($B1061="","",IFERROR(LOOKUP(2,1/('Work report'!$V$2:$V$1500=$B1061),'Work report'!$A$2:$A$1500),""))</f>
        <v/>
      </c>
      <c r="K1061" s="177" t="str">
        <f t="array" ref="K1061">IF($B1061="","",IFERROR(LOOKUP(2,1/('Work report'!$V$2:$V$1500=$B1061),'Work report'!$P$2:$P$1500),""))</f>
        <v/>
      </c>
      <c r="L1061" s="178" t="str">
        <f>IF($B1061="","",SUMIFS('Work report'!$G$2:$G$1500,'Work report'!$V$2:$V$1500,$B1061))</f>
        <v/>
      </c>
      <c r="M1061" s="176" t="str">
        <f t="shared" si="49"/>
        <v/>
      </c>
      <c r="N1061" s="174" t="str">
        <f t="shared" ca="1" si="50"/>
        <v/>
      </c>
      <c r="O1061" s="78">
        <v>1060</v>
      </c>
      <c r="P1061" s="78" t="str">
        <f>IF(AND($B1061&lt;&gt;"",$H1061&lt;&gt;"Completed",$H1061&lt;&gt;"Cancelled"),COUNTIFS($B$2:$B1061,"&lt;&gt;",$H$2:$H1061,"&lt;&gt;Completed",$H$2:$H1061,"&lt;&gt;Cancelled"),"")</f>
        <v/>
      </c>
      <c r="Q1061" s="78" t="str">
        <f>IFERROR(INDEX($B$2:$B$1500,MATCH(ROWS($Q$2:Q1061),$P$2:$P$1500,0)),"")</f>
        <v/>
      </c>
    </row>
    <row r="1062" spans="2:17" ht="15" customHeight="1" x14ac:dyDescent="0.25">
      <c r="B1062" s="174" t="str">
        <f t="shared" si="48"/>
        <v/>
      </c>
      <c r="F1062" s="81"/>
      <c r="H1062" s="174" t="str">
        <f>IF($B1062="","",IF(N($I1062)&gt;=100,"Completed",IF(COUNTIF('Work report'!$V$2:$V$1500,$B1062)=0,"Not started",IF(OR(LEFT(UPPER(TRIM($K1062)),8)="BLOCKED:",LEFT(UPPER(TRIM($K1062)),8)="WAITING:"),"Blocked",IF(N($I1062)&gt;0,"In progress","Not started")))))</f>
        <v/>
      </c>
      <c r="I1062" s="175" t="str">
        <f t="array" ref="I1062">IF($B1062="","",IFERROR(LOOKUP(2,1/('Work report'!$V$2:$V$1500=$B1062),'Work report'!$J$2:$J$1500)*100,0))</f>
        <v/>
      </c>
      <c r="J1062" s="176" t="str">
        <f t="array" ref="J1062">IF($B1062="","",IFERROR(LOOKUP(2,1/('Work report'!$V$2:$V$1500=$B1062),'Work report'!$A$2:$A$1500),""))</f>
        <v/>
      </c>
      <c r="K1062" s="177" t="str">
        <f t="array" ref="K1062">IF($B1062="","",IFERROR(LOOKUP(2,1/('Work report'!$V$2:$V$1500=$B1062),'Work report'!$P$2:$P$1500),""))</f>
        <v/>
      </c>
      <c r="L1062" s="178" t="str">
        <f>IF($B1062="","",SUMIFS('Work report'!$G$2:$G$1500,'Work report'!$V$2:$V$1500,$B1062))</f>
        <v/>
      </c>
      <c r="M1062" s="176" t="str">
        <f t="shared" si="49"/>
        <v/>
      </c>
      <c r="N1062" s="174" t="str">
        <f t="shared" ca="1" si="50"/>
        <v/>
      </c>
      <c r="O1062" s="78">
        <v>1061</v>
      </c>
      <c r="P1062" s="78" t="str">
        <f>IF(AND($B1062&lt;&gt;"",$H1062&lt;&gt;"Completed",$H1062&lt;&gt;"Cancelled"),COUNTIFS($B$2:$B1062,"&lt;&gt;",$H$2:$H1062,"&lt;&gt;Completed",$H$2:$H1062,"&lt;&gt;Cancelled"),"")</f>
        <v/>
      </c>
      <c r="Q1062" s="78" t="str">
        <f>IFERROR(INDEX($B$2:$B$1500,MATCH(ROWS($Q$2:Q1062),$P$2:$P$1500,0)),"")</f>
        <v/>
      </c>
    </row>
    <row r="1063" spans="2:17" ht="15" customHeight="1" x14ac:dyDescent="0.25">
      <c r="B1063" s="174" t="str">
        <f t="shared" si="48"/>
        <v/>
      </c>
      <c r="F1063" s="81"/>
      <c r="H1063" s="174" t="str">
        <f>IF($B1063="","",IF(N($I1063)&gt;=100,"Completed",IF(COUNTIF('Work report'!$V$2:$V$1500,$B1063)=0,"Not started",IF(OR(LEFT(UPPER(TRIM($K1063)),8)="BLOCKED:",LEFT(UPPER(TRIM($K1063)),8)="WAITING:"),"Blocked",IF(N($I1063)&gt;0,"In progress","Not started")))))</f>
        <v/>
      </c>
      <c r="I1063" s="175" t="str">
        <f t="array" ref="I1063">IF($B1063="","",IFERROR(LOOKUP(2,1/('Work report'!$V$2:$V$1500=$B1063),'Work report'!$J$2:$J$1500)*100,0))</f>
        <v/>
      </c>
      <c r="J1063" s="176" t="str">
        <f t="array" ref="J1063">IF($B1063="","",IFERROR(LOOKUP(2,1/('Work report'!$V$2:$V$1500=$B1063),'Work report'!$A$2:$A$1500),""))</f>
        <v/>
      </c>
      <c r="K1063" s="177" t="str">
        <f t="array" ref="K1063">IF($B1063="","",IFERROR(LOOKUP(2,1/('Work report'!$V$2:$V$1500=$B1063),'Work report'!$P$2:$P$1500),""))</f>
        <v/>
      </c>
      <c r="L1063" s="178" t="str">
        <f>IF($B1063="","",SUMIFS('Work report'!$G$2:$G$1500,'Work report'!$V$2:$V$1500,$B1063))</f>
        <v/>
      </c>
      <c r="M1063" s="176" t="str">
        <f t="shared" si="49"/>
        <v/>
      </c>
      <c r="N1063" s="174" t="str">
        <f t="shared" ca="1" si="50"/>
        <v/>
      </c>
      <c r="O1063" s="78">
        <v>1062</v>
      </c>
      <c r="P1063" s="78" t="str">
        <f>IF(AND($B1063&lt;&gt;"",$H1063&lt;&gt;"Completed",$H1063&lt;&gt;"Cancelled"),COUNTIFS($B$2:$B1063,"&lt;&gt;",$H$2:$H1063,"&lt;&gt;Completed",$H$2:$H1063,"&lt;&gt;Cancelled"),"")</f>
        <v/>
      </c>
      <c r="Q1063" s="78" t="str">
        <f>IFERROR(INDEX($B$2:$B$1500,MATCH(ROWS($Q$2:Q1063),$P$2:$P$1500,0)),"")</f>
        <v/>
      </c>
    </row>
    <row r="1064" spans="2:17" ht="15" customHeight="1" x14ac:dyDescent="0.25">
      <c r="B1064" s="174" t="str">
        <f t="shared" si="48"/>
        <v/>
      </c>
      <c r="F1064" s="81"/>
      <c r="H1064" s="174" t="str">
        <f>IF($B1064="","",IF(N($I1064)&gt;=100,"Completed",IF(COUNTIF('Work report'!$V$2:$V$1500,$B1064)=0,"Not started",IF(OR(LEFT(UPPER(TRIM($K1064)),8)="BLOCKED:",LEFT(UPPER(TRIM($K1064)),8)="WAITING:"),"Blocked",IF(N($I1064)&gt;0,"In progress","Not started")))))</f>
        <v/>
      </c>
      <c r="I1064" s="175" t="str">
        <f t="array" ref="I1064">IF($B1064="","",IFERROR(LOOKUP(2,1/('Work report'!$V$2:$V$1500=$B1064),'Work report'!$J$2:$J$1500)*100,0))</f>
        <v/>
      </c>
      <c r="J1064" s="176" t="str">
        <f t="array" ref="J1064">IF($B1064="","",IFERROR(LOOKUP(2,1/('Work report'!$V$2:$V$1500=$B1064),'Work report'!$A$2:$A$1500),""))</f>
        <v/>
      </c>
      <c r="K1064" s="177" t="str">
        <f t="array" ref="K1064">IF($B1064="","",IFERROR(LOOKUP(2,1/('Work report'!$V$2:$V$1500=$B1064),'Work report'!$P$2:$P$1500),""))</f>
        <v/>
      </c>
      <c r="L1064" s="178" t="str">
        <f>IF($B1064="","",SUMIFS('Work report'!$G$2:$G$1500,'Work report'!$V$2:$V$1500,$B1064))</f>
        <v/>
      </c>
      <c r="M1064" s="176" t="str">
        <f t="shared" si="49"/>
        <v/>
      </c>
      <c r="N1064" s="174" t="str">
        <f t="shared" ca="1" si="50"/>
        <v/>
      </c>
      <c r="O1064" s="78">
        <v>1063</v>
      </c>
      <c r="P1064" s="78" t="str">
        <f>IF(AND($B1064&lt;&gt;"",$H1064&lt;&gt;"Completed",$H1064&lt;&gt;"Cancelled"),COUNTIFS($B$2:$B1064,"&lt;&gt;",$H$2:$H1064,"&lt;&gt;Completed",$H$2:$H1064,"&lt;&gt;Cancelled"),"")</f>
        <v/>
      </c>
      <c r="Q1064" s="78" t="str">
        <f>IFERROR(INDEX($B$2:$B$1500,MATCH(ROWS($Q$2:Q1064),$P$2:$P$1500,0)),"")</f>
        <v/>
      </c>
    </row>
    <row r="1065" spans="2:17" ht="15" customHeight="1" x14ac:dyDescent="0.25">
      <c r="B1065" s="174" t="str">
        <f t="shared" si="48"/>
        <v/>
      </c>
      <c r="F1065" s="81"/>
      <c r="H1065" s="174" t="str">
        <f>IF($B1065="","",IF(N($I1065)&gt;=100,"Completed",IF(COUNTIF('Work report'!$V$2:$V$1500,$B1065)=0,"Not started",IF(OR(LEFT(UPPER(TRIM($K1065)),8)="BLOCKED:",LEFT(UPPER(TRIM($K1065)),8)="WAITING:"),"Blocked",IF(N($I1065)&gt;0,"In progress","Not started")))))</f>
        <v/>
      </c>
      <c r="I1065" s="175" t="str">
        <f t="array" ref="I1065">IF($B1065="","",IFERROR(LOOKUP(2,1/('Work report'!$V$2:$V$1500=$B1065),'Work report'!$J$2:$J$1500)*100,0))</f>
        <v/>
      </c>
      <c r="J1065" s="176" t="str">
        <f t="array" ref="J1065">IF($B1065="","",IFERROR(LOOKUP(2,1/('Work report'!$V$2:$V$1500=$B1065),'Work report'!$A$2:$A$1500),""))</f>
        <v/>
      </c>
      <c r="K1065" s="177" t="str">
        <f t="array" ref="K1065">IF($B1065="","",IFERROR(LOOKUP(2,1/('Work report'!$V$2:$V$1500=$B1065),'Work report'!$P$2:$P$1500),""))</f>
        <v/>
      </c>
      <c r="L1065" s="178" t="str">
        <f>IF($B1065="","",SUMIFS('Work report'!$G$2:$G$1500,'Work report'!$V$2:$V$1500,$B1065))</f>
        <v/>
      </c>
      <c r="M1065" s="176" t="str">
        <f t="shared" si="49"/>
        <v/>
      </c>
      <c r="N1065" s="174" t="str">
        <f t="shared" ca="1" si="50"/>
        <v/>
      </c>
      <c r="O1065" s="78">
        <v>1064</v>
      </c>
      <c r="P1065" s="78" t="str">
        <f>IF(AND($B1065&lt;&gt;"",$H1065&lt;&gt;"Completed",$H1065&lt;&gt;"Cancelled"),COUNTIFS($B$2:$B1065,"&lt;&gt;",$H$2:$H1065,"&lt;&gt;Completed",$H$2:$H1065,"&lt;&gt;Cancelled"),"")</f>
        <v/>
      </c>
      <c r="Q1065" s="78" t="str">
        <f>IFERROR(INDEX($B$2:$B$1500,MATCH(ROWS($Q$2:Q1065),$P$2:$P$1500,0)),"")</f>
        <v/>
      </c>
    </row>
    <row r="1066" spans="2:17" ht="15" customHeight="1" x14ac:dyDescent="0.25">
      <c r="B1066" s="174" t="str">
        <f t="shared" si="48"/>
        <v/>
      </c>
      <c r="F1066" s="81"/>
      <c r="H1066" s="174" t="str">
        <f>IF($B1066="","",IF(N($I1066)&gt;=100,"Completed",IF(COUNTIF('Work report'!$V$2:$V$1500,$B1066)=0,"Not started",IF(OR(LEFT(UPPER(TRIM($K1066)),8)="BLOCKED:",LEFT(UPPER(TRIM($K1066)),8)="WAITING:"),"Blocked",IF(N($I1066)&gt;0,"In progress","Not started")))))</f>
        <v/>
      </c>
      <c r="I1066" s="175" t="str">
        <f t="array" ref="I1066">IF($B1066="","",IFERROR(LOOKUP(2,1/('Work report'!$V$2:$V$1500=$B1066),'Work report'!$J$2:$J$1500)*100,0))</f>
        <v/>
      </c>
      <c r="J1066" s="176" t="str">
        <f t="array" ref="J1066">IF($B1066="","",IFERROR(LOOKUP(2,1/('Work report'!$V$2:$V$1500=$B1066),'Work report'!$A$2:$A$1500),""))</f>
        <v/>
      </c>
      <c r="K1066" s="177" t="str">
        <f t="array" ref="K1066">IF($B1066="","",IFERROR(LOOKUP(2,1/('Work report'!$V$2:$V$1500=$B1066),'Work report'!$P$2:$P$1500),""))</f>
        <v/>
      </c>
      <c r="L1066" s="178" t="str">
        <f>IF($B1066="","",SUMIFS('Work report'!$G$2:$G$1500,'Work report'!$V$2:$V$1500,$B1066))</f>
        <v/>
      </c>
      <c r="M1066" s="176" t="str">
        <f t="shared" si="49"/>
        <v/>
      </c>
      <c r="N1066" s="174" t="str">
        <f t="shared" ca="1" si="50"/>
        <v/>
      </c>
      <c r="O1066" s="78">
        <v>1065</v>
      </c>
      <c r="P1066" s="78" t="str">
        <f>IF(AND($B1066&lt;&gt;"",$H1066&lt;&gt;"Completed",$H1066&lt;&gt;"Cancelled"),COUNTIFS($B$2:$B1066,"&lt;&gt;",$H$2:$H1066,"&lt;&gt;Completed",$H$2:$H1066,"&lt;&gt;Cancelled"),"")</f>
        <v/>
      </c>
      <c r="Q1066" s="78" t="str">
        <f>IFERROR(INDEX($B$2:$B$1500,MATCH(ROWS($Q$2:Q1066),$P$2:$P$1500,0)),"")</f>
        <v/>
      </c>
    </row>
    <row r="1067" spans="2:17" ht="15" customHeight="1" x14ac:dyDescent="0.25">
      <c r="B1067" s="174" t="str">
        <f t="shared" si="48"/>
        <v/>
      </c>
      <c r="F1067" s="81"/>
      <c r="H1067" s="174" t="str">
        <f>IF($B1067="","",IF(N($I1067)&gt;=100,"Completed",IF(COUNTIF('Work report'!$V$2:$V$1500,$B1067)=0,"Not started",IF(OR(LEFT(UPPER(TRIM($K1067)),8)="BLOCKED:",LEFT(UPPER(TRIM($K1067)),8)="WAITING:"),"Blocked",IF(N($I1067)&gt;0,"In progress","Not started")))))</f>
        <v/>
      </c>
      <c r="I1067" s="175" t="str">
        <f t="array" ref="I1067">IF($B1067="","",IFERROR(LOOKUP(2,1/('Work report'!$V$2:$V$1500=$B1067),'Work report'!$J$2:$J$1500)*100,0))</f>
        <v/>
      </c>
      <c r="J1067" s="176" t="str">
        <f t="array" ref="J1067">IF($B1067="","",IFERROR(LOOKUP(2,1/('Work report'!$V$2:$V$1500=$B1067),'Work report'!$A$2:$A$1500),""))</f>
        <v/>
      </c>
      <c r="K1067" s="177" t="str">
        <f t="array" ref="K1067">IF($B1067="","",IFERROR(LOOKUP(2,1/('Work report'!$V$2:$V$1500=$B1067),'Work report'!$P$2:$P$1500),""))</f>
        <v/>
      </c>
      <c r="L1067" s="178" t="str">
        <f>IF($B1067="","",SUMIFS('Work report'!$G$2:$G$1500,'Work report'!$V$2:$V$1500,$B1067))</f>
        <v/>
      </c>
      <c r="M1067" s="176" t="str">
        <f t="shared" si="49"/>
        <v/>
      </c>
      <c r="N1067" s="174" t="str">
        <f t="shared" ca="1" si="50"/>
        <v/>
      </c>
      <c r="O1067" s="78">
        <v>1066</v>
      </c>
      <c r="P1067" s="78" t="str">
        <f>IF(AND($B1067&lt;&gt;"",$H1067&lt;&gt;"Completed",$H1067&lt;&gt;"Cancelled"),COUNTIFS($B$2:$B1067,"&lt;&gt;",$H$2:$H1067,"&lt;&gt;Completed",$H$2:$H1067,"&lt;&gt;Cancelled"),"")</f>
        <v/>
      </c>
      <c r="Q1067" s="78" t="str">
        <f>IFERROR(INDEX($B$2:$B$1500,MATCH(ROWS($Q$2:Q1067),$P$2:$P$1500,0)),"")</f>
        <v/>
      </c>
    </row>
    <row r="1068" spans="2:17" ht="15" customHeight="1" x14ac:dyDescent="0.25">
      <c r="B1068" s="174" t="str">
        <f t="shared" si="48"/>
        <v/>
      </c>
      <c r="F1068" s="81"/>
      <c r="H1068" s="174" t="str">
        <f>IF($B1068="","",IF(N($I1068)&gt;=100,"Completed",IF(COUNTIF('Work report'!$V$2:$V$1500,$B1068)=0,"Not started",IF(OR(LEFT(UPPER(TRIM($K1068)),8)="BLOCKED:",LEFT(UPPER(TRIM($K1068)),8)="WAITING:"),"Blocked",IF(N($I1068)&gt;0,"In progress","Not started")))))</f>
        <v/>
      </c>
      <c r="I1068" s="175" t="str">
        <f t="array" ref="I1068">IF($B1068="","",IFERROR(LOOKUP(2,1/('Work report'!$V$2:$V$1500=$B1068),'Work report'!$J$2:$J$1500)*100,0))</f>
        <v/>
      </c>
      <c r="J1068" s="176" t="str">
        <f t="array" ref="J1068">IF($B1068="","",IFERROR(LOOKUP(2,1/('Work report'!$V$2:$V$1500=$B1068),'Work report'!$A$2:$A$1500),""))</f>
        <v/>
      </c>
      <c r="K1068" s="177" t="str">
        <f t="array" ref="K1068">IF($B1068="","",IFERROR(LOOKUP(2,1/('Work report'!$V$2:$V$1500=$B1068),'Work report'!$P$2:$P$1500),""))</f>
        <v/>
      </c>
      <c r="L1068" s="178" t="str">
        <f>IF($B1068="","",SUMIFS('Work report'!$G$2:$G$1500,'Work report'!$V$2:$V$1500,$B1068))</f>
        <v/>
      </c>
      <c r="M1068" s="176" t="str">
        <f t="shared" si="49"/>
        <v/>
      </c>
      <c r="N1068" s="174" t="str">
        <f t="shared" ca="1" si="50"/>
        <v/>
      </c>
      <c r="O1068" s="78">
        <v>1067</v>
      </c>
      <c r="P1068" s="78" t="str">
        <f>IF(AND($B1068&lt;&gt;"",$H1068&lt;&gt;"Completed",$H1068&lt;&gt;"Cancelled"),COUNTIFS($B$2:$B1068,"&lt;&gt;",$H$2:$H1068,"&lt;&gt;Completed",$H$2:$H1068,"&lt;&gt;Cancelled"),"")</f>
        <v/>
      </c>
      <c r="Q1068" s="78" t="str">
        <f>IFERROR(INDEX($B$2:$B$1500,MATCH(ROWS($Q$2:Q1068),$P$2:$P$1500,0)),"")</f>
        <v/>
      </c>
    </row>
    <row r="1069" spans="2:17" ht="15" customHeight="1" x14ac:dyDescent="0.25">
      <c r="B1069" s="174" t="str">
        <f t="shared" si="48"/>
        <v/>
      </c>
      <c r="F1069" s="81"/>
      <c r="H1069" s="174" t="str">
        <f>IF($B1069="","",IF(N($I1069)&gt;=100,"Completed",IF(COUNTIF('Work report'!$V$2:$V$1500,$B1069)=0,"Not started",IF(OR(LEFT(UPPER(TRIM($K1069)),8)="BLOCKED:",LEFT(UPPER(TRIM($K1069)),8)="WAITING:"),"Blocked",IF(N($I1069)&gt;0,"In progress","Not started")))))</f>
        <v/>
      </c>
      <c r="I1069" s="175" t="str">
        <f t="array" ref="I1069">IF($B1069="","",IFERROR(LOOKUP(2,1/('Work report'!$V$2:$V$1500=$B1069),'Work report'!$J$2:$J$1500)*100,0))</f>
        <v/>
      </c>
      <c r="J1069" s="176" t="str">
        <f t="array" ref="J1069">IF($B1069="","",IFERROR(LOOKUP(2,1/('Work report'!$V$2:$V$1500=$B1069),'Work report'!$A$2:$A$1500),""))</f>
        <v/>
      </c>
      <c r="K1069" s="177" t="str">
        <f t="array" ref="K1069">IF($B1069="","",IFERROR(LOOKUP(2,1/('Work report'!$V$2:$V$1500=$B1069),'Work report'!$P$2:$P$1500),""))</f>
        <v/>
      </c>
      <c r="L1069" s="178" t="str">
        <f>IF($B1069="","",SUMIFS('Work report'!$G$2:$G$1500,'Work report'!$V$2:$V$1500,$B1069))</f>
        <v/>
      </c>
      <c r="M1069" s="176" t="str">
        <f t="shared" si="49"/>
        <v/>
      </c>
      <c r="N1069" s="174" t="str">
        <f t="shared" ca="1" si="50"/>
        <v/>
      </c>
      <c r="O1069" s="78">
        <v>1068</v>
      </c>
      <c r="P1069" s="78" t="str">
        <f>IF(AND($B1069&lt;&gt;"",$H1069&lt;&gt;"Completed",$H1069&lt;&gt;"Cancelled"),COUNTIFS($B$2:$B1069,"&lt;&gt;",$H$2:$H1069,"&lt;&gt;Completed",$H$2:$H1069,"&lt;&gt;Cancelled"),"")</f>
        <v/>
      </c>
      <c r="Q1069" s="78" t="str">
        <f>IFERROR(INDEX($B$2:$B$1500,MATCH(ROWS($Q$2:Q1069),$P$2:$P$1500,0)),"")</f>
        <v/>
      </c>
    </row>
    <row r="1070" spans="2:17" ht="15" customHeight="1" x14ac:dyDescent="0.25">
      <c r="B1070" s="174" t="str">
        <f t="shared" si="48"/>
        <v/>
      </c>
      <c r="F1070" s="81"/>
      <c r="H1070" s="174" t="str">
        <f>IF($B1070="","",IF(N($I1070)&gt;=100,"Completed",IF(COUNTIF('Work report'!$V$2:$V$1500,$B1070)=0,"Not started",IF(OR(LEFT(UPPER(TRIM($K1070)),8)="BLOCKED:",LEFT(UPPER(TRIM($K1070)),8)="WAITING:"),"Blocked",IF(N($I1070)&gt;0,"In progress","Not started")))))</f>
        <v/>
      </c>
      <c r="I1070" s="175" t="str">
        <f t="array" ref="I1070">IF($B1070="","",IFERROR(LOOKUP(2,1/('Work report'!$V$2:$V$1500=$B1070),'Work report'!$J$2:$J$1500)*100,0))</f>
        <v/>
      </c>
      <c r="J1070" s="176" t="str">
        <f t="array" ref="J1070">IF($B1070="","",IFERROR(LOOKUP(2,1/('Work report'!$V$2:$V$1500=$B1070),'Work report'!$A$2:$A$1500),""))</f>
        <v/>
      </c>
      <c r="K1070" s="177" t="str">
        <f t="array" ref="K1070">IF($B1070="","",IFERROR(LOOKUP(2,1/('Work report'!$V$2:$V$1500=$B1070),'Work report'!$P$2:$P$1500),""))</f>
        <v/>
      </c>
      <c r="L1070" s="178" t="str">
        <f>IF($B1070="","",SUMIFS('Work report'!$G$2:$G$1500,'Work report'!$V$2:$V$1500,$B1070))</f>
        <v/>
      </c>
      <c r="M1070" s="176" t="str">
        <f t="shared" si="49"/>
        <v/>
      </c>
      <c r="N1070" s="174" t="str">
        <f t="shared" ca="1" si="50"/>
        <v/>
      </c>
      <c r="O1070" s="78">
        <v>1069</v>
      </c>
      <c r="P1070" s="78" t="str">
        <f>IF(AND($B1070&lt;&gt;"",$H1070&lt;&gt;"Completed",$H1070&lt;&gt;"Cancelled"),COUNTIFS($B$2:$B1070,"&lt;&gt;",$H$2:$H1070,"&lt;&gt;Completed",$H$2:$H1070,"&lt;&gt;Cancelled"),"")</f>
        <v/>
      </c>
      <c r="Q1070" s="78" t="str">
        <f>IFERROR(INDEX($B$2:$B$1500,MATCH(ROWS($Q$2:Q1070),$P$2:$P$1500,0)),"")</f>
        <v/>
      </c>
    </row>
    <row r="1071" spans="2:17" ht="15" customHeight="1" x14ac:dyDescent="0.25">
      <c r="B1071" s="174" t="str">
        <f t="shared" si="48"/>
        <v/>
      </c>
      <c r="F1071" s="81"/>
      <c r="H1071" s="174" t="str">
        <f>IF($B1071="","",IF(N($I1071)&gt;=100,"Completed",IF(COUNTIF('Work report'!$V$2:$V$1500,$B1071)=0,"Not started",IF(OR(LEFT(UPPER(TRIM($K1071)),8)="BLOCKED:",LEFT(UPPER(TRIM($K1071)),8)="WAITING:"),"Blocked",IF(N($I1071)&gt;0,"In progress","Not started")))))</f>
        <v/>
      </c>
      <c r="I1071" s="175" t="str">
        <f t="array" ref="I1071">IF($B1071="","",IFERROR(LOOKUP(2,1/('Work report'!$V$2:$V$1500=$B1071),'Work report'!$J$2:$J$1500)*100,0))</f>
        <v/>
      </c>
      <c r="J1071" s="176" t="str">
        <f t="array" ref="J1071">IF($B1071="","",IFERROR(LOOKUP(2,1/('Work report'!$V$2:$V$1500=$B1071),'Work report'!$A$2:$A$1500),""))</f>
        <v/>
      </c>
      <c r="K1071" s="177" t="str">
        <f t="array" ref="K1071">IF($B1071="","",IFERROR(LOOKUP(2,1/('Work report'!$V$2:$V$1500=$B1071),'Work report'!$P$2:$P$1500),""))</f>
        <v/>
      </c>
      <c r="L1071" s="178" t="str">
        <f>IF($B1071="","",SUMIFS('Work report'!$G$2:$G$1500,'Work report'!$V$2:$V$1500,$B1071))</f>
        <v/>
      </c>
      <c r="M1071" s="176" t="str">
        <f t="shared" si="49"/>
        <v/>
      </c>
      <c r="N1071" s="174" t="str">
        <f t="shared" ca="1" si="50"/>
        <v/>
      </c>
      <c r="O1071" s="78">
        <v>1070</v>
      </c>
      <c r="P1071" s="78" t="str">
        <f>IF(AND($B1071&lt;&gt;"",$H1071&lt;&gt;"Completed",$H1071&lt;&gt;"Cancelled"),COUNTIFS($B$2:$B1071,"&lt;&gt;",$H$2:$H1071,"&lt;&gt;Completed",$H$2:$H1071,"&lt;&gt;Cancelled"),"")</f>
        <v/>
      </c>
      <c r="Q1071" s="78" t="str">
        <f>IFERROR(INDEX($B$2:$B$1500,MATCH(ROWS($Q$2:Q1071),$P$2:$P$1500,0)),"")</f>
        <v/>
      </c>
    </row>
    <row r="1072" spans="2:17" ht="15" customHeight="1" x14ac:dyDescent="0.25">
      <c r="B1072" s="174" t="str">
        <f t="shared" si="48"/>
        <v/>
      </c>
      <c r="F1072" s="81"/>
      <c r="H1072" s="174" t="str">
        <f>IF($B1072="","",IF(N($I1072)&gt;=100,"Completed",IF(COUNTIF('Work report'!$V$2:$V$1500,$B1072)=0,"Not started",IF(OR(LEFT(UPPER(TRIM($K1072)),8)="BLOCKED:",LEFT(UPPER(TRIM($K1072)),8)="WAITING:"),"Blocked",IF(N($I1072)&gt;0,"In progress","Not started")))))</f>
        <v/>
      </c>
      <c r="I1072" s="175" t="str">
        <f t="array" ref="I1072">IF($B1072="","",IFERROR(LOOKUP(2,1/('Work report'!$V$2:$V$1500=$B1072),'Work report'!$J$2:$J$1500)*100,0))</f>
        <v/>
      </c>
      <c r="J1072" s="176" t="str">
        <f t="array" ref="J1072">IF($B1072="","",IFERROR(LOOKUP(2,1/('Work report'!$V$2:$V$1500=$B1072),'Work report'!$A$2:$A$1500),""))</f>
        <v/>
      </c>
      <c r="K1072" s="177" t="str">
        <f t="array" ref="K1072">IF($B1072="","",IFERROR(LOOKUP(2,1/('Work report'!$V$2:$V$1500=$B1072),'Work report'!$P$2:$P$1500),""))</f>
        <v/>
      </c>
      <c r="L1072" s="178" t="str">
        <f>IF($B1072="","",SUMIFS('Work report'!$G$2:$G$1500,'Work report'!$V$2:$V$1500,$B1072))</f>
        <v/>
      </c>
      <c r="M1072" s="176" t="str">
        <f t="shared" si="49"/>
        <v/>
      </c>
      <c r="N1072" s="174" t="str">
        <f t="shared" ca="1" si="50"/>
        <v/>
      </c>
      <c r="O1072" s="78">
        <v>1071</v>
      </c>
      <c r="P1072" s="78" t="str">
        <f>IF(AND($B1072&lt;&gt;"",$H1072&lt;&gt;"Completed",$H1072&lt;&gt;"Cancelled"),COUNTIFS($B$2:$B1072,"&lt;&gt;",$H$2:$H1072,"&lt;&gt;Completed",$H$2:$H1072,"&lt;&gt;Cancelled"),"")</f>
        <v/>
      </c>
      <c r="Q1072" s="78" t="str">
        <f>IFERROR(INDEX($B$2:$B$1500,MATCH(ROWS($Q$2:Q1072),$P$2:$P$1500,0)),"")</f>
        <v/>
      </c>
    </row>
    <row r="1073" spans="2:17" ht="15" customHeight="1" x14ac:dyDescent="0.25">
      <c r="B1073" s="174" t="str">
        <f t="shared" si="48"/>
        <v/>
      </c>
      <c r="F1073" s="81"/>
      <c r="H1073" s="174" t="str">
        <f>IF($B1073="","",IF(N($I1073)&gt;=100,"Completed",IF(COUNTIF('Work report'!$V$2:$V$1500,$B1073)=0,"Not started",IF(OR(LEFT(UPPER(TRIM($K1073)),8)="BLOCKED:",LEFT(UPPER(TRIM($K1073)),8)="WAITING:"),"Blocked",IF(N($I1073)&gt;0,"In progress","Not started")))))</f>
        <v/>
      </c>
      <c r="I1073" s="175" t="str">
        <f t="array" ref="I1073">IF($B1073="","",IFERROR(LOOKUP(2,1/('Work report'!$V$2:$V$1500=$B1073),'Work report'!$J$2:$J$1500)*100,0))</f>
        <v/>
      </c>
      <c r="J1073" s="176" t="str">
        <f t="array" ref="J1073">IF($B1073="","",IFERROR(LOOKUP(2,1/('Work report'!$V$2:$V$1500=$B1073),'Work report'!$A$2:$A$1500),""))</f>
        <v/>
      </c>
      <c r="K1073" s="177" t="str">
        <f t="array" ref="K1073">IF($B1073="","",IFERROR(LOOKUP(2,1/('Work report'!$V$2:$V$1500=$B1073),'Work report'!$P$2:$P$1500),""))</f>
        <v/>
      </c>
      <c r="L1073" s="178" t="str">
        <f>IF($B1073="","",SUMIFS('Work report'!$G$2:$G$1500,'Work report'!$V$2:$V$1500,$B1073))</f>
        <v/>
      </c>
      <c r="M1073" s="176" t="str">
        <f t="shared" si="49"/>
        <v/>
      </c>
      <c r="N1073" s="174" t="str">
        <f t="shared" ca="1" si="50"/>
        <v/>
      </c>
      <c r="O1073" s="78">
        <v>1072</v>
      </c>
      <c r="P1073" s="78" t="str">
        <f>IF(AND($B1073&lt;&gt;"",$H1073&lt;&gt;"Completed",$H1073&lt;&gt;"Cancelled"),COUNTIFS($B$2:$B1073,"&lt;&gt;",$H$2:$H1073,"&lt;&gt;Completed",$H$2:$H1073,"&lt;&gt;Cancelled"),"")</f>
        <v/>
      </c>
      <c r="Q1073" s="78" t="str">
        <f>IFERROR(INDEX($B$2:$B$1500,MATCH(ROWS($Q$2:Q1073),$P$2:$P$1500,0)),"")</f>
        <v/>
      </c>
    </row>
    <row r="1074" spans="2:17" ht="15" customHeight="1" x14ac:dyDescent="0.25">
      <c r="B1074" s="174" t="str">
        <f t="shared" si="48"/>
        <v/>
      </c>
      <c r="F1074" s="81"/>
      <c r="H1074" s="174" t="str">
        <f>IF($B1074="","",IF(N($I1074)&gt;=100,"Completed",IF(COUNTIF('Work report'!$V$2:$V$1500,$B1074)=0,"Not started",IF(OR(LEFT(UPPER(TRIM($K1074)),8)="BLOCKED:",LEFT(UPPER(TRIM($K1074)),8)="WAITING:"),"Blocked",IF(N($I1074)&gt;0,"In progress","Not started")))))</f>
        <v/>
      </c>
      <c r="I1074" s="175" t="str">
        <f t="array" ref="I1074">IF($B1074="","",IFERROR(LOOKUP(2,1/('Work report'!$V$2:$V$1500=$B1074),'Work report'!$J$2:$J$1500)*100,0))</f>
        <v/>
      </c>
      <c r="J1074" s="176" t="str">
        <f t="array" ref="J1074">IF($B1074="","",IFERROR(LOOKUP(2,1/('Work report'!$V$2:$V$1500=$B1074),'Work report'!$A$2:$A$1500),""))</f>
        <v/>
      </c>
      <c r="K1074" s="177" t="str">
        <f t="array" ref="K1074">IF($B1074="","",IFERROR(LOOKUP(2,1/('Work report'!$V$2:$V$1500=$B1074),'Work report'!$P$2:$P$1500),""))</f>
        <v/>
      </c>
      <c r="L1074" s="178" t="str">
        <f>IF($B1074="","",SUMIFS('Work report'!$G$2:$G$1500,'Work report'!$V$2:$V$1500,$B1074))</f>
        <v/>
      </c>
      <c r="M1074" s="176" t="str">
        <f t="shared" si="49"/>
        <v/>
      </c>
      <c r="N1074" s="174" t="str">
        <f t="shared" ca="1" si="50"/>
        <v/>
      </c>
      <c r="O1074" s="78">
        <v>1073</v>
      </c>
      <c r="P1074" s="78" t="str">
        <f>IF(AND($B1074&lt;&gt;"",$H1074&lt;&gt;"Completed",$H1074&lt;&gt;"Cancelled"),COUNTIFS($B$2:$B1074,"&lt;&gt;",$H$2:$H1074,"&lt;&gt;Completed",$H$2:$H1074,"&lt;&gt;Cancelled"),"")</f>
        <v/>
      </c>
      <c r="Q1074" s="78" t="str">
        <f>IFERROR(INDEX($B$2:$B$1500,MATCH(ROWS($Q$2:Q1074),$P$2:$P$1500,0)),"")</f>
        <v/>
      </c>
    </row>
    <row r="1075" spans="2:17" ht="15" customHeight="1" x14ac:dyDescent="0.25">
      <c r="B1075" s="174" t="str">
        <f t="shared" si="48"/>
        <v/>
      </c>
      <c r="F1075" s="81"/>
      <c r="H1075" s="174" t="str">
        <f>IF($B1075="","",IF(N($I1075)&gt;=100,"Completed",IF(COUNTIF('Work report'!$V$2:$V$1500,$B1075)=0,"Not started",IF(OR(LEFT(UPPER(TRIM($K1075)),8)="BLOCKED:",LEFT(UPPER(TRIM($K1075)),8)="WAITING:"),"Blocked",IF(N($I1075)&gt;0,"In progress","Not started")))))</f>
        <v/>
      </c>
      <c r="I1075" s="175" t="str">
        <f t="array" ref="I1075">IF($B1075="","",IFERROR(LOOKUP(2,1/('Work report'!$V$2:$V$1500=$B1075),'Work report'!$J$2:$J$1500)*100,0))</f>
        <v/>
      </c>
      <c r="J1075" s="176" t="str">
        <f t="array" ref="J1075">IF($B1075="","",IFERROR(LOOKUP(2,1/('Work report'!$V$2:$V$1500=$B1075),'Work report'!$A$2:$A$1500),""))</f>
        <v/>
      </c>
      <c r="K1075" s="177" t="str">
        <f t="array" ref="K1075">IF($B1075="","",IFERROR(LOOKUP(2,1/('Work report'!$V$2:$V$1500=$B1075),'Work report'!$P$2:$P$1500),""))</f>
        <v/>
      </c>
      <c r="L1075" s="178" t="str">
        <f>IF($B1075="","",SUMIFS('Work report'!$G$2:$G$1500,'Work report'!$V$2:$V$1500,$B1075))</f>
        <v/>
      </c>
      <c r="M1075" s="176" t="str">
        <f t="shared" si="49"/>
        <v/>
      </c>
      <c r="N1075" s="174" t="str">
        <f t="shared" ca="1" si="50"/>
        <v/>
      </c>
      <c r="O1075" s="78">
        <v>1074</v>
      </c>
      <c r="P1075" s="78" t="str">
        <f>IF(AND($B1075&lt;&gt;"",$H1075&lt;&gt;"Completed",$H1075&lt;&gt;"Cancelled"),COUNTIFS($B$2:$B1075,"&lt;&gt;",$H$2:$H1075,"&lt;&gt;Completed",$H$2:$H1075,"&lt;&gt;Cancelled"),"")</f>
        <v/>
      </c>
      <c r="Q1075" s="78" t="str">
        <f>IFERROR(INDEX($B$2:$B$1500,MATCH(ROWS($Q$2:Q1075),$P$2:$P$1500,0)),"")</f>
        <v/>
      </c>
    </row>
    <row r="1076" spans="2:17" ht="15" customHeight="1" x14ac:dyDescent="0.25">
      <c r="B1076" s="174" t="str">
        <f t="shared" si="48"/>
        <v/>
      </c>
      <c r="F1076" s="81"/>
      <c r="H1076" s="174" t="str">
        <f>IF($B1076="","",IF(N($I1076)&gt;=100,"Completed",IF(COUNTIF('Work report'!$V$2:$V$1500,$B1076)=0,"Not started",IF(OR(LEFT(UPPER(TRIM($K1076)),8)="BLOCKED:",LEFT(UPPER(TRIM($K1076)),8)="WAITING:"),"Blocked",IF(N($I1076)&gt;0,"In progress","Not started")))))</f>
        <v/>
      </c>
      <c r="I1076" s="175" t="str">
        <f t="array" ref="I1076">IF($B1076="","",IFERROR(LOOKUP(2,1/('Work report'!$V$2:$V$1500=$B1076),'Work report'!$J$2:$J$1500)*100,0))</f>
        <v/>
      </c>
      <c r="J1076" s="176" t="str">
        <f t="array" ref="J1076">IF($B1076="","",IFERROR(LOOKUP(2,1/('Work report'!$V$2:$V$1500=$B1076),'Work report'!$A$2:$A$1500),""))</f>
        <v/>
      </c>
      <c r="K1076" s="177" t="str">
        <f t="array" ref="K1076">IF($B1076="","",IFERROR(LOOKUP(2,1/('Work report'!$V$2:$V$1500=$B1076),'Work report'!$P$2:$P$1500),""))</f>
        <v/>
      </c>
      <c r="L1076" s="178" t="str">
        <f>IF($B1076="","",SUMIFS('Work report'!$G$2:$G$1500,'Work report'!$V$2:$V$1500,$B1076))</f>
        <v/>
      </c>
      <c r="M1076" s="176" t="str">
        <f t="shared" si="49"/>
        <v/>
      </c>
      <c r="N1076" s="174" t="str">
        <f t="shared" ca="1" si="50"/>
        <v/>
      </c>
      <c r="O1076" s="78">
        <v>1075</v>
      </c>
      <c r="P1076" s="78" t="str">
        <f>IF(AND($B1076&lt;&gt;"",$H1076&lt;&gt;"Completed",$H1076&lt;&gt;"Cancelled"),COUNTIFS($B$2:$B1076,"&lt;&gt;",$H$2:$H1076,"&lt;&gt;Completed",$H$2:$H1076,"&lt;&gt;Cancelled"),"")</f>
        <v/>
      </c>
      <c r="Q1076" s="78" t="str">
        <f>IFERROR(INDEX($B$2:$B$1500,MATCH(ROWS($Q$2:Q1076),$P$2:$P$1500,0)),"")</f>
        <v/>
      </c>
    </row>
    <row r="1077" spans="2:17" ht="15" customHeight="1" x14ac:dyDescent="0.25">
      <c r="B1077" s="174" t="str">
        <f t="shared" si="48"/>
        <v/>
      </c>
      <c r="F1077" s="81"/>
      <c r="H1077" s="174" t="str">
        <f>IF($B1077="","",IF(N($I1077)&gt;=100,"Completed",IF(COUNTIF('Work report'!$V$2:$V$1500,$B1077)=0,"Not started",IF(OR(LEFT(UPPER(TRIM($K1077)),8)="BLOCKED:",LEFT(UPPER(TRIM($K1077)),8)="WAITING:"),"Blocked",IF(N($I1077)&gt;0,"In progress","Not started")))))</f>
        <v/>
      </c>
      <c r="I1077" s="175" t="str">
        <f t="array" ref="I1077">IF($B1077="","",IFERROR(LOOKUP(2,1/('Work report'!$V$2:$V$1500=$B1077),'Work report'!$J$2:$J$1500)*100,0))</f>
        <v/>
      </c>
      <c r="J1077" s="176" t="str">
        <f t="array" ref="J1077">IF($B1077="","",IFERROR(LOOKUP(2,1/('Work report'!$V$2:$V$1500=$B1077),'Work report'!$A$2:$A$1500),""))</f>
        <v/>
      </c>
      <c r="K1077" s="177" t="str">
        <f t="array" ref="K1077">IF($B1077="","",IFERROR(LOOKUP(2,1/('Work report'!$V$2:$V$1500=$B1077),'Work report'!$P$2:$P$1500),""))</f>
        <v/>
      </c>
      <c r="L1077" s="178" t="str">
        <f>IF($B1077="","",SUMIFS('Work report'!$G$2:$G$1500,'Work report'!$V$2:$V$1500,$B1077))</f>
        <v/>
      </c>
      <c r="M1077" s="176" t="str">
        <f t="shared" si="49"/>
        <v/>
      </c>
      <c r="N1077" s="174" t="str">
        <f t="shared" ca="1" si="50"/>
        <v/>
      </c>
      <c r="O1077" s="78">
        <v>1076</v>
      </c>
      <c r="P1077" s="78" t="str">
        <f>IF(AND($B1077&lt;&gt;"",$H1077&lt;&gt;"Completed",$H1077&lt;&gt;"Cancelled"),COUNTIFS($B$2:$B1077,"&lt;&gt;",$H$2:$H1077,"&lt;&gt;Completed",$H$2:$H1077,"&lt;&gt;Cancelled"),"")</f>
        <v/>
      </c>
      <c r="Q1077" s="78" t="str">
        <f>IFERROR(INDEX($B$2:$B$1500,MATCH(ROWS($Q$2:Q1077),$P$2:$P$1500,0)),"")</f>
        <v/>
      </c>
    </row>
    <row r="1078" spans="2:17" ht="15" customHeight="1" x14ac:dyDescent="0.25">
      <c r="B1078" s="174" t="str">
        <f t="shared" si="48"/>
        <v/>
      </c>
      <c r="F1078" s="81"/>
      <c r="H1078" s="174" t="str">
        <f>IF($B1078="","",IF(N($I1078)&gt;=100,"Completed",IF(COUNTIF('Work report'!$V$2:$V$1500,$B1078)=0,"Not started",IF(OR(LEFT(UPPER(TRIM($K1078)),8)="BLOCKED:",LEFT(UPPER(TRIM($K1078)),8)="WAITING:"),"Blocked",IF(N($I1078)&gt;0,"In progress","Not started")))))</f>
        <v/>
      </c>
      <c r="I1078" s="175" t="str">
        <f t="array" ref="I1078">IF($B1078="","",IFERROR(LOOKUP(2,1/('Work report'!$V$2:$V$1500=$B1078),'Work report'!$J$2:$J$1500)*100,0))</f>
        <v/>
      </c>
      <c r="J1078" s="176" t="str">
        <f t="array" ref="J1078">IF($B1078="","",IFERROR(LOOKUP(2,1/('Work report'!$V$2:$V$1500=$B1078),'Work report'!$A$2:$A$1500),""))</f>
        <v/>
      </c>
      <c r="K1078" s="177" t="str">
        <f t="array" ref="K1078">IF($B1078="","",IFERROR(LOOKUP(2,1/('Work report'!$V$2:$V$1500=$B1078),'Work report'!$P$2:$P$1500),""))</f>
        <v/>
      </c>
      <c r="L1078" s="178" t="str">
        <f>IF($B1078="","",SUMIFS('Work report'!$G$2:$G$1500,'Work report'!$V$2:$V$1500,$B1078))</f>
        <v/>
      </c>
      <c r="M1078" s="176" t="str">
        <f t="shared" si="49"/>
        <v/>
      </c>
      <c r="N1078" s="174" t="str">
        <f t="shared" ca="1" si="50"/>
        <v/>
      </c>
      <c r="O1078" s="78">
        <v>1077</v>
      </c>
      <c r="P1078" s="78" t="str">
        <f>IF(AND($B1078&lt;&gt;"",$H1078&lt;&gt;"Completed",$H1078&lt;&gt;"Cancelled"),COUNTIFS($B$2:$B1078,"&lt;&gt;",$H$2:$H1078,"&lt;&gt;Completed",$H$2:$H1078,"&lt;&gt;Cancelled"),"")</f>
        <v/>
      </c>
      <c r="Q1078" s="78" t="str">
        <f>IFERROR(INDEX($B$2:$B$1500,MATCH(ROWS($Q$2:Q1078),$P$2:$P$1500,0)),"")</f>
        <v/>
      </c>
    </row>
    <row r="1079" spans="2:17" ht="15" customHeight="1" x14ac:dyDescent="0.25">
      <c r="B1079" s="174" t="str">
        <f t="shared" si="48"/>
        <v/>
      </c>
      <c r="F1079" s="81"/>
      <c r="H1079" s="174" t="str">
        <f>IF($B1079="","",IF(N($I1079)&gt;=100,"Completed",IF(COUNTIF('Work report'!$V$2:$V$1500,$B1079)=0,"Not started",IF(OR(LEFT(UPPER(TRIM($K1079)),8)="BLOCKED:",LEFT(UPPER(TRIM($K1079)),8)="WAITING:"),"Blocked",IF(N($I1079)&gt;0,"In progress","Not started")))))</f>
        <v/>
      </c>
      <c r="I1079" s="175" t="str">
        <f t="array" ref="I1079">IF($B1079="","",IFERROR(LOOKUP(2,1/('Work report'!$V$2:$V$1500=$B1079),'Work report'!$J$2:$J$1500)*100,0))</f>
        <v/>
      </c>
      <c r="J1079" s="176" t="str">
        <f t="array" ref="J1079">IF($B1079="","",IFERROR(LOOKUP(2,1/('Work report'!$V$2:$V$1500=$B1079),'Work report'!$A$2:$A$1500),""))</f>
        <v/>
      </c>
      <c r="K1079" s="177" t="str">
        <f t="array" ref="K1079">IF($B1079="","",IFERROR(LOOKUP(2,1/('Work report'!$V$2:$V$1500=$B1079),'Work report'!$P$2:$P$1500),""))</f>
        <v/>
      </c>
      <c r="L1079" s="178" t="str">
        <f>IF($B1079="","",SUMIFS('Work report'!$G$2:$G$1500,'Work report'!$V$2:$V$1500,$B1079))</f>
        <v/>
      </c>
      <c r="M1079" s="176" t="str">
        <f t="shared" si="49"/>
        <v/>
      </c>
      <c r="N1079" s="174" t="str">
        <f t="shared" ca="1" si="50"/>
        <v/>
      </c>
      <c r="O1079" s="78">
        <v>1078</v>
      </c>
      <c r="P1079" s="78" t="str">
        <f>IF(AND($B1079&lt;&gt;"",$H1079&lt;&gt;"Completed",$H1079&lt;&gt;"Cancelled"),COUNTIFS($B$2:$B1079,"&lt;&gt;",$H$2:$H1079,"&lt;&gt;Completed",$H$2:$H1079,"&lt;&gt;Cancelled"),"")</f>
        <v/>
      </c>
      <c r="Q1079" s="78" t="str">
        <f>IFERROR(INDEX($B$2:$B$1500,MATCH(ROWS($Q$2:Q1079),$P$2:$P$1500,0)),"")</f>
        <v/>
      </c>
    </row>
    <row r="1080" spans="2:17" ht="15" customHeight="1" x14ac:dyDescent="0.25">
      <c r="B1080" s="174" t="str">
        <f t="shared" si="48"/>
        <v/>
      </c>
      <c r="F1080" s="81"/>
      <c r="H1080" s="174" t="str">
        <f>IF($B1080="","",IF(N($I1080)&gt;=100,"Completed",IF(COUNTIF('Work report'!$V$2:$V$1500,$B1080)=0,"Not started",IF(OR(LEFT(UPPER(TRIM($K1080)),8)="BLOCKED:",LEFT(UPPER(TRIM($K1080)),8)="WAITING:"),"Blocked",IF(N($I1080)&gt;0,"In progress","Not started")))))</f>
        <v/>
      </c>
      <c r="I1080" s="175" t="str">
        <f t="array" ref="I1080">IF($B1080="","",IFERROR(LOOKUP(2,1/('Work report'!$V$2:$V$1500=$B1080),'Work report'!$J$2:$J$1500)*100,0))</f>
        <v/>
      </c>
      <c r="J1080" s="176" t="str">
        <f t="array" ref="J1080">IF($B1080="","",IFERROR(LOOKUP(2,1/('Work report'!$V$2:$V$1500=$B1080),'Work report'!$A$2:$A$1500),""))</f>
        <v/>
      </c>
      <c r="K1080" s="177" t="str">
        <f t="array" ref="K1080">IF($B1080="","",IFERROR(LOOKUP(2,1/('Work report'!$V$2:$V$1500=$B1080),'Work report'!$P$2:$P$1500),""))</f>
        <v/>
      </c>
      <c r="L1080" s="178" t="str">
        <f>IF($B1080="","",SUMIFS('Work report'!$G$2:$G$1500,'Work report'!$V$2:$V$1500,$B1080))</f>
        <v/>
      </c>
      <c r="M1080" s="176" t="str">
        <f t="shared" si="49"/>
        <v/>
      </c>
      <c r="N1080" s="174" t="str">
        <f t="shared" ca="1" si="50"/>
        <v/>
      </c>
      <c r="O1080" s="78">
        <v>1079</v>
      </c>
      <c r="P1080" s="78" t="str">
        <f>IF(AND($B1080&lt;&gt;"",$H1080&lt;&gt;"Completed",$H1080&lt;&gt;"Cancelled"),COUNTIFS($B$2:$B1080,"&lt;&gt;",$H$2:$H1080,"&lt;&gt;Completed",$H$2:$H1080,"&lt;&gt;Cancelled"),"")</f>
        <v/>
      </c>
      <c r="Q1080" s="78" t="str">
        <f>IFERROR(INDEX($B$2:$B$1500,MATCH(ROWS($Q$2:Q1080),$P$2:$P$1500,0)),"")</f>
        <v/>
      </c>
    </row>
    <row r="1081" spans="2:17" ht="15" customHeight="1" x14ac:dyDescent="0.25">
      <c r="B1081" s="174" t="str">
        <f t="shared" si="48"/>
        <v/>
      </c>
      <c r="F1081" s="81"/>
      <c r="H1081" s="174" t="str">
        <f>IF($B1081="","",IF(N($I1081)&gt;=100,"Completed",IF(COUNTIF('Work report'!$V$2:$V$1500,$B1081)=0,"Not started",IF(OR(LEFT(UPPER(TRIM($K1081)),8)="BLOCKED:",LEFT(UPPER(TRIM($K1081)),8)="WAITING:"),"Blocked",IF(N($I1081)&gt;0,"In progress","Not started")))))</f>
        <v/>
      </c>
      <c r="I1081" s="175" t="str">
        <f t="array" ref="I1081">IF($B1081="","",IFERROR(LOOKUP(2,1/('Work report'!$V$2:$V$1500=$B1081),'Work report'!$J$2:$J$1500)*100,0))</f>
        <v/>
      </c>
      <c r="J1081" s="176" t="str">
        <f t="array" ref="J1081">IF($B1081="","",IFERROR(LOOKUP(2,1/('Work report'!$V$2:$V$1500=$B1081),'Work report'!$A$2:$A$1500),""))</f>
        <v/>
      </c>
      <c r="K1081" s="177" t="str">
        <f t="array" ref="K1081">IF($B1081="","",IFERROR(LOOKUP(2,1/('Work report'!$V$2:$V$1500=$B1081),'Work report'!$P$2:$P$1500),""))</f>
        <v/>
      </c>
      <c r="L1081" s="178" t="str">
        <f>IF($B1081="","",SUMIFS('Work report'!$G$2:$G$1500,'Work report'!$V$2:$V$1500,$B1081))</f>
        <v/>
      </c>
      <c r="M1081" s="176" t="str">
        <f t="shared" si="49"/>
        <v/>
      </c>
      <c r="N1081" s="174" t="str">
        <f t="shared" ca="1" si="50"/>
        <v/>
      </c>
      <c r="O1081" s="78">
        <v>1080</v>
      </c>
      <c r="P1081" s="78" t="str">
        <f>IF(AND($B1081&lt;&gt;"",$H1081&lt;&gt;"Completed",$H1081&lt;&gt;"Cancelled"),COUNTIFS($B$2:$B1081,"&lt;&gt;",$H$2:$H1081,"&lt;&gt;Completed",$H$2:$H1081,"&lt;&gt;Cancelled"),"")</f>
        <v/>
      </c>
      <c r="Q1081" s="78" t="str">
        <f>IFERROR(INDEX($B$2:$B$1500,MATCH(ROWS($Q$2:Q1081),$P$2:$P$1500,0)),"")</f>
        <v/>
      </c>
    </row>
    <row r="1082" spans="2:17" ht="15" customHeight="1" x14ac:dyDescent="0.25">
      <c r="B1082" s="174" t="str">
        <f t="shared" si="48"/>
        <v/>
      </c>
      <c r="F1082" s="81"/>
      <c r="H1082" s="174" t="str">
        <f>IF($B1082="","",IF(N($I1082)&gt;=100,"Completed",IF(COUNTIF('Work report'!$V$2:$V$1500,$B1082)=0,"Not started",IF(OR(LEFT(UPPER(TRIM($K1082)),8)="BLOCKED:",LEFT(UPPER(TRIM($K1082)),8)="WAITING:"),"Blocked",IF(N($I1082)&gt;0,"In progress","Not started")))))</f>
        <v/>
      </c>
      <c r="I1082" s="175" t="str">
        <f t="array" ref="I1082">IF($B1082="","",IFERROR(LOOKUP(2,1/('Work report'!$V$2:$V$1500=$B1082),'Work report'!$J$2:$J$1500)*100,0))</f>
        <v/>
      </c>
      <c r="J1082" s="176" t="str">
        <f t="array" ref="J1082">IF($B1082="","",IFERROR(LOOKUP(2,1/('Work report'!$V$2:$V$1500=$B1082),'Work report'!$A$2:$A$1500),""))</f>
        <v/>
      </c>
      <c r="K1082" s="177" t="str">
        <f t="array" ref="K1082">IF($B1082="","",IFERROR(LOOKUP(2,1/('Work report'!$V$2:$V$1500=$B1082),'Work report'!$P$2:$P$1500),""))</f>
        <v/>
      </c>
      <c r="L1082" s="178" t="str">
        <f>IF($B1082="","",SUMIFS('Work report'!$G$2:$G$1500,'Work report'!$V$2:$V$1500,$B1082))</f>
        <v/>
      </c>
      <c r="M1082" s="176" t="str">
        <f t="shared" si="49"/>
        <v/>
      </c>
      <c r="N1082" s="174" t="str">
        <f t="shared" ca="1" si="50"/>
        <v/>
      </c>
      <c r="O1082" s="78">
        <v>1081</v>
      </c>
      <c r="P1082" s="78" t="str">
        <f>IF(AND($B1082&lt;&gt;"",$H1082&lt;&gt;"Completed",$H1082&lt;&gt;"Cancelled"),COUNTIFS($B$2:$B1082,"&lt;&gt;",$H$2:$H1082,"&lt;&gt;Completed",$H$2:$H1082,"&lt;&gt;Cancelled"),"")</f>
        <v/>
      </c>
      <c r="Q1082" s="78" t="str">
        <f>IFERROR(INDEX($B$2:$B$1500,MATCH(ROWS($Q$2:Q1082),$P$2:$P$1500,0)),"")</f>
        <v/>
      </c>
    </row>
    <row r="1083" spans="2:17" ht="15" customHeight="1" x14ac:dyDescent="0.25">
      <c r="B1083" s="174" t="str">
        <f t="shared" si="48"/>
        <v/>
      </c>
      <c r="F1083" s="81"/>
      <c r="H1083" s="174" t="str">
        <f>IF($B1083="","",IF(N($I1083)&gt;=100,"Completed",IF(COUNTIF('Work report'!$V$2:$V$1500,$B1083)=0,"Not started",IF(OR(LEFT(UPPER(TRIM($K1083)),8)="BLOCKED:",LEFT(UPPER(TRIM($K1083)),8)="WAITING:"),"Blocked",IF(N($I1083)&gt;0,"In progress","Not started")))))</f>
        <v/>
      </c>
      <c r="I1083" s="175" t="str">
        <f t="array" ref="I1083">IF($B1083="","",IFERROR(LOOKUP(2,1/('Work report'!$V$2:$V$1500=$B1083),'Work report'!$J$2:$J$1500)*100,0))</f>
        <v/>
      </c>
      <c r="J1083" s="176" t="str">
        <f t="array" ref="J1083">IF($B1083="","",IFERROR(LOOKUP(2,1/('Work report'!$V$2:$V$1500=$B1083),'Work report'!$A$2:$A$1500),""))</f>
        <v/>
      </c>
      <c r="K1083" s="177" t="str">
        <f t="array" ref="K1083">IF($B1083="","",IFERROR(LOOKUP(2,1/('Work report'!$V$2:$V$1500=$B1083),'Work report'!$P$2:$P$1500),""))</f>
        <v/>
      </c>
      <c r="L1083" s="178" t="str">
        <f>IF($B1083="","",SUMIFS('Work report'!$G$2:$G$1500,'Work report'!$V$2:$V$1500,$B1083))</f>
        <v/>
      </c>
      <c r="M1083" s="176" t="str">
        <f t="shared" si="49"/>
        <v/>
      </c>
      <c r="N1083" s="174" t="str">
        <f t="shared" ca="1" si="50"/>
        <v/>
      </c>
      <c r="O1083" s="78">
        <v>1082</v>
      </c>
      <c r="P1083" s="78" t="str">
        <f>IF(AND($B1083&lt;&gt;"",$H1083&lt;&gt;"Completed",$H1083&lt;&gt;"Cancelled"),COUNTIFS($B$2:$B1083,"&lt;&gt;",$H$2:$H1083,"&lt;&gt;Completed",$H$2:$H1083,"&lt;&gt;Cancelled"),"")</f>
        <v/>
      </c>
      <c r="Q1083" s="78" t="str">
        <f>IFERROR(INDEX($B$2:$B$1500,MATCH(ROWS($Q$2:Q1083),$P$2:$P$1500,0)),"")</f>
        <v/>
      </c>
    </row>
    <row r="1084" spans="2:17" ht="15" customHeight="1" x14ac:dyDescent="0.25">
      <c r="B1084" s="174" t="str">
        <f t="shared" si="48"/>
        <v/>
      </c>
      <c r="F1084" s="81"/>
      <c r="H1084" s="174" t="str">
        <f>IF($B1084="","",IF(N($I1084)&gt;=100,"Completed",IF(COUNTIF('Work report'!$V$2:$V$1500,$B1084)=0,"Not started",IF(OR(LEFT(UPPER(TRIM($K1084)),8)="BLOCKED:",LEFT(UPPER(TRIM($K1084)),8)="WAITING:"),"Blocked",IF(N($I1084)&gt;0,"In progress","Not started")))))</f>
        <v/>
      </c>
      <c r="I1084" s="175" t="str">
        <f t="array" ref="I1084">IF($B1084="","",IFERROR(LOOKUP(2,1/('Work report'!$V$2:$V$1500=$B1084),'Work report'!$J$2:$J$1500)*100,0))</f>
        <v/>
      </c>
      <c r="J1084" s="176" t="str">
        <f t="array" ref="J1084">IF($B1084="","",IFERROR(LOOKUP(2,1/('Work report'!$V$2:$V$1500=$B1084),'Work report'!$A$2:$A$1500),""))</f>
        <v/>
      </c>
      <c r="K1084" s="177" t="str">
        <f t="array" ref="K1084">IF($B1084="","",IFERROR(LOOKUP(2,1/('Work report'!$V$2:$V$1500=$B1084),'Work report'!$P$2:$P$1500),""))</f>
        <v/>
      </c>
      <c r="L1084" s="178" t="str">
        <f>IF($B1084="","",SUMIFS('Work report'!$G$2:$G$1500,'Work report'!$V$2:$V$1500,$B1084))</f>
        <v/>
      </c>
      <c r="M1084" s="176" t="str">
        <f t="shared" si="49"/>
        <v/>
      </c>
      <c r="N1084" s="174" t="str">
        <f t="shared" ca="1" si="50"/>
        <v/>
      </c>
      <c r="O1084" s="78">
        <v>1083</v>
      </c>
      <c r="P1084" s="78" t="str">
        <f>IF(AND($B1084&lt;&gt;"",$H1084&lt;&gt;"Completed",$H1084&lt;&gt;"Cancelled"),COUNTIFS($B$2:$B1084,"&lt;&gt;",$H$2:$H1084,"&lt;&gt;Completed",$H$2:$H1084,"&lt;&gt;Cancelled"),"")</f>
        <v/>
      </c>
      <c r="Q1084" s="78" t="str">
        <f>IFERROR(INDEX($B$2:$B$1500,MATCH(ROWS($Q$2:Q1084),$P$2:$P$1500,0)),"")</f>
        <v/>
      </c>
    </row>
    <row r="1085" spans="2:17" ht="15" customHeight="1" x14ac:dyDescent="0.25">
      <c r="B1085" s="174" t="str">
        <f t="shared" si="48"/>
        <v/>
      </c>
      <c r="F1085" s="81"/>
      <c r="H1085" s="174" t="str">
        <f>IF($B1085="","",IF(N($I1085)&gt;=100,"Completed",IF(COUNTIF('Work report'!$V$2:$V$1500,$B1085)=0,"Not started",IF(OR(LEFT(UPPER(TRIM($K1085)),8)="BLOCKED:",LEFT(UPPER(TRIM($K1085)),8)="WAITING:"),"Blocked",IF(N($I1085)&gt;0,"In progress","Not started")))))</f>
        <v/>
      </c>
      <c r="I1085" s="175" t="str">
        <f t="array" ref="I1085">IF($B1085="","",IFERROR(LOOKUP(2,1/('Work report'!$V$2:$V$1500=$B1085),'Work report'!$J$2:$J$1500)*100,0))</f>
        <v/>
      </c>
      <c r="J1085" s="176" t="str">
        <f t="array" ref="J1085">IF($B1085="","",IFERROR(LOOKUP(2,1/('Work report'!$V$2:$V$1500=$B1085),'Work report'!$A$2:$A$1500),""))</f>
        <v/>
      </c>
      <c r="K1085" s="177" t="str">
        <f t="array" ref="K1085">IF($B1085="","",IFERROR(LOOKUP(2,1/('Work report'!$V$2:$V$1500=$B1085),'Work report'!$P$2:$P$1500),""))</f>
        <v/>
      </c>
      <c r="L1085" s="178" t="str">
        <f>IF($B1085="","",SUMIFS('Work report'!$G$2:$G$1500,'Work report'!$V$2:$V$1500,$B1085))</f>
        <v/>
      </c>
      <c r="M1085" s="176" t="str">
        <f t="shared" si="49"/>
        <v/>
      </c>
      <c r="N1085" s="174" t="str">
        <f t="shared" ca="1" si="50"/>
        <v/>
      </c>
      <c r="O1085" s="78">
        <v>1084</v>
      </c>
      <c r="P1085" s="78" t="str">
        <f>IF(AND($B1085&lt;&gt;"",$H1085&lt;&gt;"Completed",$H1085&lt;&gt;"Cancelled"),COUNTIFS($B$2:$B1085,"&lt;&gt;",$H$2:$H1085,"&lt;&gt;Completed",$H$2:$H1085,"&lt;&gt;Cancelled"),"")</f>
        <v/>
      </c>
      <c r="Q1085" s="78" t="str">
        <f>IFERROR(INDEX($B$2:$B$1500,MATCH(ROWS($Q$2:Q1085),$P$2:$P$1500,0)),"")</f>
        <v/>
      </c>
    </row>
    <row r="1086" spans="2:17" ht="15" customHeight="1" x14ac:dyDescent="0.25">
      <c r="B1086" s="174" t="str">
        <f t="shared" si="48"/>
        <v/>
      </c>
      <c r="F1086" s="81"/>
      <c r="H1086" s="174" t="str">
        <f>IF($B1086="","",IF(N($I1086)&gt;=100,"Completed",IF(COUNTIF('Work report'!$V$2:$V$1500,$B1086)=0,"Not started",IF(OR(LEFT(UPPER(TRIM($K1086)),8)="BLOCKED:",LEFT(UPPER(TRIM($K1086)),8)="WAITING:"),"Blocked",IF(N($I1086)&gt;0,"In progress","Not started")))))</f>
        <v/>
      </c>
      <c r="I1086" s="175" t="str">
        <f t="array" ref="I1086">IF($B1086="","",IFERROR(LOOKUP(2,1/('Work report'!$V$2:$V$1500=$B1086),'Work report'!$J$2:$J$1500)*100,0))</f>
        <v/>
      </c>
      <c r="J1086" s="176" t="str">
        <f t="array" ref="J1086">IF($B1086="","",IFERROR(LOOKUP(2,1/('Work report'!$V$2:$V$1500=$B1086),'Work report'!$A$2:$A$1500),""))</f>
        <v/>
      </c>
      <c r="K1086" s="177" t="str">
        <f t="array" ref="K1086">IF($B1086="","",IFERROR(LOOKUP(2,1/('Work report'!$V$2:$V$1500=$B1086),'Work report'!$P$2:$P$1500),""))</f>
        <v/>
      </c>
      <c r="L1086" s="178" t="str">
        <f>IF($B1086="","",SUMIFS('Work report'!$G$2:$G$1500,'Work report'!$V$2:$V$1500,$B1086))</f>
        <v/>
      </c>
      <c r="M1086" s="176" t="str">
        <f t="shared" si="49"/>
        <v/>
      </c>
      <c r="N1086" s="174" t="str">
        <f t="shared" ca="1" si="50"/>
        <v/>
      </c>
      <c r="O1086" s="78">
        <v>1085</v>
      </c>
      <c r="P1086" s="78" t="str">
        <f>IF(AND($B1086&lt;&gt;"",$H1086&lt;&gt;"Completed",$H1086&lt;&gt;"Cancelled"),COUNTIFS($B$2:$B1086,"&lt;&gt;",$H$2:$H1086,"&lt;&gt;Completed",$H$2:$H1086,"&lt;&gt;Cancelled"),"")</f>
        <v/>
      </c>
      <c r="Q1086" s="78" t="str">
        <f>IFERROR(INDEX($B$2:$B$1500,MATCH(ROWS($Q$2:Q1086),$P$2:$P$1500,0)),"")</f>
        <v/>
      </c>
    </row>
    <row r="1087" spans="2:17" ht="15" customHeight="1" x14ac:dyDescent="0.25">
      <c r="B1087" s="174" t="str">
        <f t="shared" si="48"/>
        <v/>
      </c>
      <c r="F1087" s="81"/>
      <c r="H1087" s="174" t="str">
        <f>IF($B1087="","",IF(N($I1087)&gt;=100,"Completed",IF(COUNTIF('Work report'!$V$2:$V$1500,$B1087)=0,"Not started",IF(OR(LEFT(UPPER(TRIM($K1087)),8)="BLOCKED:",LEFT(UPPER(TRIM($K1087)),8)="WAITING:"),"Blocked",IF(N($I1087)&gt;0,"In progress","Not started")))))</f>
        <v/>
      </c>
      <c r="I1087" s="175" t="str">
        <f t="array" ref="I1087">IF($B1087="","",IFERROR(LOOKUP(2,1/('Work report'!$V$2:$V$1500=$B1087),'Work report'!$J$2:$J$1500)*100,0))</f>
        <v/>
      </c>
      <c r="J1087" s="176" t="str">
        <f t="array" ref="J1087">IF($B1087="","",IFERROR(LOOKUP(2,1/('Work report'!$V$2:$V$1500=$B1087),'Work report'!$A$2:$A$1500),""))</f>
        <v/>
      </c>
      <c r="K1087" s="177" t="str">
        <f t="array" ref="K1087">IF($B1087="","",IFERROR(LOOKUP(2,1/('Work report'!$V$2:$V$1500=$B1087),'Work report'!$P$2:$P$1500),""))</f>
        <v/>
      </c>
      <c r="L1087" s="178" t="str">
        <f>IF($B1087="","",SUMIFS('Work report'!$G$2:$G$1500,'Work report'!$V$2:$V$1500,$B1087))</f>
        <v/>
      </c>
      <c r="M1087" s="176" t="str">
        <f t="shared" si="49"/>
        <v/>
      </c>
      <c r="N1087" s="174" t="str">
        <f t="shared" ca="1" si="50"/>
        <v/>
      </c>
      <c r="O1087" s="78">
        <v>1086</v>
      </c>
      <c r="P1087" s="78" t="str">
        <f>IF(AND($B1087&lt;&gt;"",$H1087&lt;&gt;"Completed",$H1087&lt;&gt;"Cancelled"),COUNTIFS($B$2:$B1087,"&lt;&gt;",$H$2:$H1087,"&lt;&gt;Completed",$H$2:$H1087,"&lt;&gt;Cancelled"),"")</f>
        <v/>
      </c>
      <c r="Q1087" s="78" t="str">
        <f>IFERROR(INDEX($B$2:$B$1500,MATCH(ROWS($Q$2:Q1087),$P$2:$P$1500,0)),"")</f>
        <v/>
      </c>
    </row>
    <row r="1088" spans="2:17" ht="15" customHeight="1" x14ac:dyDescent="0.25">
      <c r="B1088" s="174" t="str">
        <f t="shared" si="48"/>
        <v/>
      </c>
      <c r="F1088" s="81"/>
      <c r="H1088" s="174" t="str">
        <f>IF($B1088="","",IF(N($I1088)&gt;=100,"Completed",IF(COUNTIF('Work report'!$V$2:$V$1500,$B1088)=0,"Not started",IF(OR(LEFT(UPPER(TRIM($K1088)),8)="BLOCKED:",LEFT(UPPER(TRIM($K1088)),8)="WAITING:"),"Blocked",IF(N($I1088)&gt;0,"In progress","Not started")))))</f>
        <v/>
      </c>
      <c r="I1088" s="175" t="str">
        <f t="array" ref="I1088">IF($B1088="","",IFERROR(LOOKUP(2,1/('Work report'!$V$2:$V$1500=$B1088),'Work report'!$J$2:$J$1500)*100,0))</f>
        <v/>
      </c>
      <c r="J1088" s="176" t="str">
        <f t="array" ref="J1088">IF($B1088="","",IFERROR(LOOKUP(2,1/('Work report'!$V$2:$V$1500=$B1088),'Work report'!$A$2:$A$1500),""))</f>
        <v/>
      </c>
      <c r="K1088" s="177" t="str">
        <f t="array" ref="K1088">IF($B1088="","",IFERROR(LOOKUP(2,1/('Work report'!$V$2:$V$1500=$B1088),'Work report'!$P$2:$P$1500),""))</f>
        <v/>
      </c>
      <c r="L1088" s="178" t="str">
        <f>IF($B1088="","",SUMIFS('Work report'!$G$2:$G$1500,'Work report'!$V$2:$V$1500,$B1088))</f>
        <v/>
      </c>
      <c r="M1088" s="176" t="str">
        <f t="shared" si="49"/>
        <v/>
      </c>
      <c r="N1088" s="174" t="str">
        <f t="shared" ca="1" si="50"/>
        <v/>
      </c>
      <c r="O1088" s="78">
        <v>1087</v>
      </c>
      <c r="P1088" s="78" t="str">
        <f>IF(AND($B1088&lt;&gt;"",$H1088&lt;&gt;"Completed",$H1088&lt;&gt;"Cancelled"),COUNTIFS($B$2:$B1088,"&lt;&gt;",$H$2:$H1088,"&lt;&gt;Completed",$H$2:$H1088,"&lt;&gt;Cancelled"),"")</f>
        <v/>
      </c>
      <c r="Q1088" s="78" t="str">
        <f>IFERROR(INDEX($B$2:$B$1500,MATCH(ROWS($Q$2:Q1088),$P$2:$P$1500,0)),"")</f>
        <v/>
      </c>
    </row>
    <row r="1089" spans="2:17" ht="15" customHeight="1" x14ac:dyDescent="0.25">
      <c r="B1089" s="174" t="str">
        <f t="shared" si="48"/>
        <v/>
      </c>
      <c r="F1089" s="81"/>
      <c r="H1089" s="174" t="str">
        <f>IF($B1089="","",IF(N($I1089)&gt;=100,"Completed",IF(COUNTIF('Work report'!$V$2:$V$1500,$B1089)=0,"Not started",IF(OR(LEFT(UPPER(TRIM($K1089)),8)="BLOCKED:",LEFT(UPPER(TRIM($K1089)),8)="WAITING:"),"Blocked",IF(N($I1089)&gt;0,"In progress","Not started")))))</f>
        <v/>
      </c>
      <c r="I1089" s="175" t="str">
        <f t="array" ref="I1089">IF($B1089="","",IFERROR(LOOKUP(2,1/('Work report'!$V$2:$V$1500=$B1089),'Work report'!$J$2:$J$1500)*100,0))</f>
        <v/>
      </c>
      <c r="J1089" s="176" t="str">
        <f t="array" ref="J1089">IF($B1089="","",IFERROR(LOOKUP(2,1/('Work report'!$V$2:$V$1500=$B1089),'Work report'!$A$2:$A$1500),""))</f>
        <v/>
      </c>
      <c r="K1089" s="177" t="str">
        <f t="array" ref="K1089">IF($B1089="","",IFERROR(LOOKUP(2,1/('Work report'!$V$2:$V$1500=$B1089),'Work report'!$P$2:$P$1500),""))</f>
        <v/>
      </c>
      <c r="L1089" s="178" t="str">
        <f>IF($B1089="","",SUMIFS('Work report'!$G$2:$G$1500,'Work report'!$V$2:$V$1500,$B1089))</f>
        <v/>
      </c>
      <c r="M1089" s="176" t="str">
        <f t="shared" si="49"/>
        <v/>
      </c>
      <c r="N1089" s="174" t="str">
        <f t="shared" ca="1" si="50"/>
        <v/>
      </c>
      <c r="O1089" s="78">
        <v>1088</v>
      </c>
      <c r="P1089" s="78" t="str">
        <f>IF(AND($B1089&lt;&gt;"",$H1089&lt;&gt;"Completed",$H1089&lt;&gt;"Cancelled"),COUNTIFS($B$2:$B1089,"&lt;&gt;",$H$2:$H1089,"&lt;&gt;Completed",$H$2:$H1089,"&lt;&gt;Cancelled"),"")</f>
        <v/>
      </c>
      <c r="Q1089" s="78" t="str">
        <f>IFERROR(INDEX($B$2:$B$1500,MATCH(ROWS($Q$2:Q1089),$P$2:$P$1500,0)),"")</f>
        <v/>
      </c>
    </row>
    <row r="1090" spans="2:17" ht="15" customHeight="1" x14ac:dyDescent="0.25">
      <c r="B1090" s="174" t="str">
        <f t="shared" ref="B1090:B1153" si="51">IF(OR($A1090&lt;&gt;"",$C1090&lt;&gt;"",$D1090&lt;&gt;"",$E1090&lt;&gt;"",$F1090&lt;&gt;"",$G1090&lt;&gt;""),"WL-"&amp;TEXT($O1090,"0000"),"")</f>
        <v/>
      </c>
      <c r="F1090" s="81"/>
      <c r="H1090" s="174" t="str">
        <f>IF($B1090="","",IF(N($I1090)&gt;=100,"Completed",IF(COUNTIF('Work report'!$V$2:$V$1500,$B1090)=0,"Not started",IF(OR(LEFT(UPPER(TRIM($K1090)),8)="BLOCKED:",LEFT(UPPER(TRIM($K1090)),8)="WAITING:"),"Blocked",IF(N($I1090)&gt;0,"In progress","Not started")))))</f>
        <v/>
      </c>
      <c r="I1090" s="175" t="str">
        <f t="array" ref="I1090">IF($B1090="","",IFERROR(LOOKUP(2,1/('Work report'!$V$2:$V$1500=$B1090),'Work report'!$J$2:$J$1500)*100,0))</f>
        <v/>
      </c>
      <c r="J1090" s="176" t="str">
        <f t="array" ref="J1090">IF($B1090="","",IFERROR(LOOKUP(2,1/('Work report'!$V$2:$V$1500=$B1090),'Work report'!$A$2:$A$1500),""))</f>
        <v/>
      </c>
      <c r="K1090" s="177" t="str">
        <f t="array" ref="K1090">IF($B1090="","",IFERROR(LOOKUP(2,1/('Work report'!$V$2:$V$1500=$B1090),'Work report'!$P$2:$P$1500),""))</f>
        <v/>
      </c>
      <c r="L1090" s="178" t="str">
        <f>IF($B1090="","",SUMIFS('Work report'!$G$2:$G$1500,'Work report'!$V$2:$V$1500,$B1090))</f>
        <v/>
      </c>
      <c r="M1090" s="176" t="str">
        <f t="shared" ref="M1090:M1153" si="52">IF($B1090="","",IF($H1090="Completed",$J1090,""))</f>
        <v/>
      </c>
      <c r="N1090" s="174" t="str">
        <f t="shared" ref="N1090:N1153" ca="1" si="53">IF(AND($C1090&lt;&gt;"",$H1090&lt;&gt;"Completed",$G1090&lt;&gt;"",$G1090&lt;TODAY()),"Overdue","")</f>
        <v/>
      </c>
      <c r="O1090" s="78">
        <v>1089</v>
      </c>
      <c r="P1090" s="78" t="str">
        <f>IF(AND($B1090&lt;&gt;"",$H1090&lt;&gt;"Completed",$H1090&lt;&gt;"Cancelled"),COUNTIFS($B$2:$B1090,"&lt;&gt;",$H$2:$H1090,"&lt;&gt;Completed",$H$2:$H1090,"&lt;&gt;Cancelled"),"")</f>
        <v/>
      </c>
      <c r="Q1090" s="78" t="str">
        <f>IFERROR(INDEX($B$2:$B$1500,MATCH(ROWS($Q$2:Q1090),$P$2:$P$1500,0)),"")</f>
        <v/>
      </c>
    </row>
    <row r="1091" spans="2:17" ht="15" customHeight="1" x14ac:dyDescent="0.25">
      <c r="B1091" s="174" t="str">
        <f t="shared" si="51"/>
        <v/>
      </c>
      <c r="F1091" s="81"/>
      <c r="H1091" s="174" t="str">
        <f>IF($B1091="","",IF(N($I1091)&gt;=100,"Completed",IF(COUNTIF('Work report'!$V$2:$V$1500,$B1091)=0,"Not started",IF(OR(LEFT(UPPER(TRIM($K1091)),8)="BLOCKED:",LEFT(UPPER(TRIM($K1091)),8)="WAITING:"),"Blocked",IF(N($I1091)&gt;0,"In progress","Not started")))))</f>
        <v/>
      </c>
      <c r="I1091" s="175" t="str">
        <f t="array" ref="I1091">IF($B1091="","",IFERROR(LOOKUP(2,1/('Work report'!$V$2:$V$1500=$B1091),'Work report'!$J$2:$J$1500)*100,0))</f>
        <v/>
      </c>
      <c r="J1091" s="176" t="str">
        <f t="array" ref="J1091">IF($B1091="","",IFERROR(LOOKUP(2,1/('Work report'!$V$2:$V$1500=$B1091),'Work report'!$A$2:$A$1500),""))</f>
        <v/>
      </c>
      <c r="K1091" s="177" t="str">
        <f t="array" ref="K1091">IF($B1091="","",IFERROR(LOOKUP(2,1/('Work report'!$V$2:$V$1500=$B1091),'Work report'!$P$2:$P$1500),""))</f>
        <v/>
      </c>
      <c r="L1091" s="178" t="str">
        <f>IF($B1091="","",SUMIFS('Work report'!$G$2:$G$1500,'Work report'!$V$2:$V$1500,$B1091))</f>
        <v/>
      </c>
      <c r="M1091" s="176" t="str">
        <f t="shared" si="52"/>
        <v/>
      </c>
      <c r="N1091" s="174" t="str">
        <f t="shared" ca="1" si="53"/>
        <v/>
      </c>
      <c r="O1091" s="78">
        <v>1090</v>
      </c>
      <c r="P1091" s="78" t="str">
        <f>IF(AND($B1091&lt;&gt;"",$H1091&lt;&gt;"Completed",$H1091&lt;&gt;"Cancelled"),COUNTIFS($B$2:$B1091,"&lt;&gt;",$H$2:$H1091,"&lt;&gt;Completed",$H$2:$H1091,"&lt;&gt;Cancelled"),"")</f>
        <v/>
      </c>
      <c r="Q1091" s="78" t="str">
        <f>IFERROR(INDEX($B$2:$B$1500,MATCH(ROWS($Q$2:Q1091),$P$2:$P$1500,0)),"")</f>
        <v/>
      </c>
    </row>
    <row r="1092" spans="2:17" ht="15" customHeight="1" x14ac:dyDescent="0.25">
      <c r="B1092" s="174" t="str">
        <f t="shared" si="51"/>
        <v/>
      </c>
      <c r="F1092" s="81"/>
      <c r="H1092" s="174" t="str">
        <f>IF($B1092="","",IF(N($I1092)&gt;=100,"Completed",IF(COUNTIF('Work report'!$V$2:$V$1500,$B1092)=0,"Not started",IF(OR(LEFT(UPPER(TRIM($K1092)),8)="BLOCKED:",LEFT(UPPER(TRIM($K1092)),8)="WAITING:"),"Blocked",IF(N($I1092)&gt;0,"In progress","Not started")))))</f>
        <v/>
      </c>
      <c r="I1092" s="175" t="str">
        <f t="array" ref="I1092">IF($B1092="","",IFERROR(LOOKUP(2,1/('Work report'!$V$2:$V$1500=$B1092),'Work report'!$J$2:$J$1500)*100,0))</f>
        <v/>
      </c>
      <c r="J1092" s="176" t="str">
        <f t="array" ref="J1092">IF($B1092="","",IFERROR(LOOKUP(2,1/('Work report'!$V$2:$V$1500=$B1092),'Work report'!$A$2:$A$1500),""))</f>
        <v/>
      </c>
      <c r="K1092" s="177" t="str">
        <f t="array" ref="K1092">IF($B1092="","",IFERROR(LOOKUP(2,1/('Work report'!$V$2:$V$1500=$B1092),'Work report'!$P$2:$P$1500),""))</f>
        <v/>
      </c>
      <c r="L1092" s="178" t="str">
        <f>IF($B1092="","",SUMIFS('Work report'!$G$2:$G$1500,'Work report'!$V$2:$V$1500,$B1092))</f>
        <v/>
      </c>
      <c r="M1092" s="176" t="str">
        <f t="shared" si="52"/>
        <v/>
      </c>
      <c r="N1092" s="174" t="str">
        <f t="shared" ca="1" si="53"/>
        <v/>
      </c>
      <c r="O1092" s="78">
        <v>1091</v>
      </c>
      <c r="P1092" s="78" t="str">
        <f>IF(AND($B1092&lt;&gt;"",$H1092&lt;&gt;"Completed",$H1092&lt;&gt;"Cancelled"),COUNTIFS($B$2:$B1092,"&lt;&gt;",$H$2:$H1092,"&lt;&gt;Completed",$H$2:$H1092,"&lt;&gt;Cancelled"),"")</f>
        <v/>
      </c>
      <c r="Q1092" s="78" t="str">
        <f>IFERROR(INDEX($B$2:$B$1500,MATCH(ROWS($Q$2:Q1092),$P$2:$P$1500,0)),"")</f>
        <v/>
      </c>
    </row>
    <row r="1093" spans="2:17" ht="15" customHeight="1" x14ac:dyDescent="0.25">
      <c r="B1093" s="174" t="str">
        <f t="shared" si="51"/>
        <v/>
      </c>
      <c r="F1093" s="81"/>
      <c r="H1093" s="174" t="str">
        <f>IF($B1093="","",IF(N($I1093)&gt;=100,"Completed",IF(COUNTIF('Work report'!$V$2:$V$1500,$B1093)=0,"Not started",IF(OR(LEFT(UPPER(TRIM($K1093)),8)="BLOCKED:",LEFT(UPPER(TRIM($K1093)),8)="WAITING:"),"Blocked",IF(N($I1093)&gt;0,"In progress","Not started")))))</f>
        <v/>
      </c>
      <c r="I1093" s="175" t="str">
        <f t="array" ref="I1093">IF($B1093="","",IFERROR(LOOKUP(2,1/('Work report'!$V$2:$V$1500=$B1093),'Work report'!$J$2:$J$1500)*100,0))</f>
        <v/>
      </c>
      <c r="J1093" s="176" t="str">
        <f t="array" ref="J1093">IF($B1093="","",IFERROR(LOOKUP(2,1/('Work report'!$V$2:$V$1500=$B1093),'Work report'!$A$2:$A$1500),""))</f>
        <v/>
      </c>
      <c r="K1093" s="177" t="str">
        <f t="array" ref="K1093">IF($B1093="","",IFERROR(LOOKUP(2,1/('Work report'!$V$2:$V$1500=$B1093),'Work report'!$P$2:$P$1500),""))</f>
        <v/>
      </c>
      <c r="L1093" s="178" t="str">
        <f>IF($B1093="","",SUMIFS('Work report'!$G$2:$G$1500,'Work report'!$V$2:$V$1500,$B1093))</f>
        <v/>
      </c>
      <c r="M1093" s="176" t="str">
        <f t="shared" si="52"/>
        <v/>
      </c>
      <c r="N1093" s="174" t="str">
        <f t="shared" ca="1" si="53"/>
        <v/>
      </c>
      <c r="O1093" s="78">
        <v>1092</v>
      </c>
      <c r="P1093" s="78" t="str">
        <f>IF(AND($B1093&lt;&gt;"",$H1093&lt;&gt;"Completed",$H1093&lt;&gt;"Cancelled"),COUNTIFS($B$2:$B1093,"&lt;&gt;",$H$2:$H1093,"&lt;&gt;Completed",$H$2:$H1093,"&lt;&gt;Cancelled"),"")</f>
        <v/>
      </c>
      <c r="Q1093" s="78" t="str">
        <f>IFERROR(INDEX($B$2:$B$1500,MATCH(ROWS($Q$2:Q1093),$P$2:$P$1500,0)),"")</f>
        <v/>
      </c>
    </row>
    <row r="1094" spans="2:17" ht="15" customHeight="1" x14ac:dyDescent="0.25">
      <c r="B1094" s="174" t="str">
        <f t="shared" si="51"/>
        <v/>
      </c>
      <c r="F1094" s="81"/>
      <c r="H1094" s="174" t="str">
        <f>IF($B1094="","",IF(N($I1094)&gt;=100,"Completed",IF(COUNTIF('Work report'!$V$2:$V$1500,$B1094)=0,"Not started",IF(OR(LEFT(UPPER(TRIM($K1094)),8)="BLOCKED:",LEFT(UPPER(TRIM($K1094)),8)="WAITING:"),"Blocked",IF(N($I1094)&gt;0,"In progress","Not started")))))</f>
        <v/>
      </c>
      <c r="I1094" s="175" t="str">
        <f t="array" ref="I1094">IF($B1094="","",IFERROR(LOOKUP(2,1/('Work report'!$V$2:$V$1500=$B1094),'Work report'!$J$2:$J$1500)*100,0))</f>
        <v/>
      </c>
      <c r="J1094" s="176" t="str">
        <f t="array" ref="J1094">IF($B1094="","",IFERROR(LOOKUP(2,1/('Work report'!$V$2:$V$1500=$B1094),'Work report'!$A$2:$A$1500),""))</f>
        <v/>
      </c>
      <c r="K1094" s="177" t="str">
        <f t="array" ref="K1094">IF($B1094="","",IFERROR(LOOKUP(2,1/('Work report'!$V$2:$V$1500=$B1094),'Work report'!$P$2:$P$1500),""))</f>
        <v/>
      </c>
      <c r="L1094" s="178" t="str">
        <f>IF($B1094="","",SUMIFS('Work report'!$G$2:$G$1500,'Work report'!$V$2:$V$1500,$B1094))</f>
        <v/>
      </c>
      <c r="M1094" s="176" t="str">
        <f t="shared" si="52"/>
        <v/>
      </c>
      <c r="N1094" s="174" t="str">
        <f t="shared" ca="1" si="53"/>
        <v/>
      </c>
      <c r="O1094" s="78">
        <v>1093</v>
      </c>
      <c r="P1094" s="78" t="str">
        <f>IF(AND($B1094&lt;&gt;"",$H1094&lt;&gt;"Completed",$H1094&lt;&gt;"Cancelled"),COUNTIFS($B$2:$B1094,"&lt;&gt;",$H$2:$H1094,"&lt;&gt;Completed",$H$2:$H1094,"&lt;&gt;Cancelled"),"")</f>
        <v/>
      </c>
      <c r="Q1094" s="78" t="str">
        <f>IFERROR(INDEX($B$2:$B$1500,MATCH(ROWS($Q$2:Q1094),$P$2:$P$1500,0)),"")</f>
        <v/>
      </c>
    </row>
    <row r="1095" spans="2:17" ht="15" customHeight="1" x14ac:dyDescent="0.25">
      <c r="B1095" s="174" t="str">
        <f t="shared" si="51"/>
        <v/>
      </c>
      <c r="F1095" s="81"/>
      <c r="H1095" s="174" t="str">
        <f>IF($B1095="","",IF(N($I1095)&gt;=100,"Completed",IF(COUNTIF('Work report'!$V$2:$V$1500,$B1095)=0,"Not started",IF(OR(LEFT(UPPER(TRIM($K1095)),8)="BLOCKED:",LEFT(UPPER(TRIM($K1095)),8)="WAITING:"),"Blocked",IF(N($I1095)&gt;0,"In progress","Not started")))))</f>
        <v/>
      </c>
      <c r="I1095" s="175" t="str">
        <f t="array" ref="I1095">IF($B1095="","",IFERROR(LOOKUP(2,1/('Work report'!$V$2:$V$1500=$B1095),'Work report'!$J$2:$J$1500)*100,0))</f>
        <v/>
      </c>
      <c r="J1095" s="176" t="str">
        <f t="array" ref="J1095">IF($B1095="","",IFERROR(LOOKUP(2,1/('Work report'!$V$2:$V$1500=$B1095),'Work report'!$A$2:$A$1500),""))</f>
        <v/>
      </c>
      <c r="K1095" s="177" t="str">
        <f t="array" ref="K1095">IF($B1095="","",IFERROR(LOOKUP(2,1/('Work report'!$V$2:$V$1500=$B1095),'Work report'!$P$2:$P$1500),""))</f>
        <v/>
      </c>
      <c r="L1095" s="178" t="str">
        <f>IF($B1095="","",SUMIFS('Work report'!$G$2:$G$1500,'Work report'!$V$2:$V$1500,$B1095))</f>
        <v/>
      </c>
      <c r="M1095" s="176" t="str">
        <f t="shared" si="52"/>
        <v/>
      </c>
      <c r="N1095" s="174" t="str">
        <f t="shared" ca="1" si="53"/>
        <v/>
      </c>
      <c r="O1095" s="78">
        <v>1094</v>
      </c>
      <c r="P1095" s="78" t="str">
        <f>IF(AND($B1095&lt;&gt;"",$H1095&lt;&gt;"Completed",$H1095&lt;&gt;"Cancelled"),COUNTIFS($B$2:$B1095,"&lt;&gt;",$H$2:$H1095,"&lt;&gt;Completed",$H$2:$H1095,"&lt;&gt;Cancelled"),"")</f>
        <v/>
      </c>
      <c r="Q1095" s="78" t="str">
        <f>IFERROR(INDEX($B$2:$B$1500,MATCH(ROWS($Q$2:Q1095),$P$2:$P$1500,0)),"")</f>
        <v/>
      </c>
    </row>
    <row r="1096" spans="2:17" ht="15" customHeight="1" x14ac:dyDescent="0.25">
      <c r="B1096" s="174" t="str">
        <f t="shared" si="51"/>
        <v/>
      </c>
      <c r="F1096" s="81"/>
      <c r="H1096" s="174" t="str">
        <f>IF($B1096="","",IF(N($I1096)&gt;=100,"Completed",IF(COUNTIF('Work report'!$V$2:$V$1500,$B1096)=0,"Not started",IF(OR(LEFT(UPPER(TRIM($K1096)),8)="BLOCKED:",LEFT(UPPER(TRIM($K1096)),8)="WAITING:"),"Blocked",IF(N($I1096)&gt;0,"In progress","Not started")))))</f>
        <v/>
      </c>
      <c r="I1096" s="175" t="str">
        <f t="array" ref="I1096">IF($B1096="","",IFERROR(LOOKUP(2,1/('Work report'!$V$2:$V$1500=$B1096),'Work report'!$J$2:$J$1500)*100,0))</f>
        <v/>
      </c>
      <c r="J1096" s="176" t="str">
        <f t="array" ref="J1096">IF($B1096="","",IFERROR(LOOKUP(2,1/('Work report'!$V$2:$V$1500=$B1096),'Work report'!$A$2:$A$1500),""))</f>
        <v/>
      </c>
      <c r="K1096" s="177" t="str">
        <f t="array" ref="K1096">IF($B1096="","",IFERROR(LOOKUP(2,1/('Work report'!$V$2:$V$1500=$B1096),'Work report'!$P$2:$P$1500),""))</f>
        <v/>
      </c>
      <c r="L1096" s="178" t="str">
        <f>IF($B1096="","",SUMIFS('Work report'!$G$2:$G$1500,'Work report'!$V$2:$V$1500,$B1096))</f>
        <v/>
      </c>
      <c r="M1096" s="176" t="str">
        <f t="shared" si="52"/>
        <v/>
      </c>
      <c r="N1096" s="174" t="str">
        <f t="shared" ca="1" si="53"/>
        <v/>
      </c>
      <c r="O1096" s="78">
        <v>1095</v>
      </c>
      <c r="P1096" s="78" t="str">
        <f>IF(AND($B1096&lt;&gt;"",$H1096&lt;&gt;"Completed",$H1096&lt;&gt;"Cancelled"),COUNTIFS($B$2:$B1096,"&lt;&gt;",$H$2:$H1096,"&lt;&gt;Completed",$H$2:$H1096,"&lt;&gt;Cancelled"),"")</f>
        <v/>
      </c>
      <c r="Q1096" s="78" t="str">
        <f>IFERROR(INDEX($B$2:$B$1500,MATCH(ROWS($Q$2:Q1096),$P$2:$P$1500,0)),"")</f>
        <v/>
      </c>
    </row>
    <row r="1097" spans="2:17" ht="15" customHeight="1" x14ac:dyDescent="0.25">
      <c r="B1097" s="174" t="str">
        <f t="shared" si="51"/>
        <v/>
      </c>
      <c r="F1097" s="81"/>
      <c r="H1097" s="174" t="str">
        <f>IF($B1097="","",IF(N($I1097)&gt;=100,"Completed",IF(COUNTIF('Work report'!$V$2:$V$1500,$B1097)=0,"Not started",IF(OR(LEFT(UPPER(TRIM($K1097)),8)="BLOCKED:",LEFT(UPPER(TRIM($K1097)),8)="WAITING:"),"Blocked",IF(N($I1097)&gt;0,"In progress","Not started")))))</f>
        <v/>
      </c>
      <c r="I1097" s="175" t="str">
        <f t="array" ref="I1097">IF($B1097="","",IFERROR(LOOKUP(2,1/('Work report'!$V$2:$V$1500=$B1097),'Work report'!$J$2:$J$1500)*100,0))</f>
        <v/>
      </c>
      <c r="J1097" s="176" t="str">
        <f t="array" ref="J1097">IF($B1097="","",IFERROR(LOOKUP(2,1/('Work report'!$V$2:$V$1500=$B1097),'Work report'!$A$2:$A$1500),""))</f>
        <v/>
      </c>
      <c r="K1097" s="177" t="str">
        <f t="array" ref="K1097">IF($B1097="","",IFERROR(LOOKUP(2,1/('Work report'!$V$2:$V$1500=$B1097),'Work report'!$P$2:$P$1500),""))</f>
        <v/>
      </c>
      <c r="L1097" s="178" t="str">
        <f>IF($B1097="","",SUMIFS('Work report'!$G$2:$G$1500,'Work report'!$V$2:$V$1500,$B1097))</f>
        <v/>
      </c>
      <c r="M1097" s="176" t="str">
        <f t="shared" si="52"/>
        <v/>
      </c>
      <c r="N1097" s="174" t="str">
        <f t="shared" ca="1" si="53"/>
        <v/>
      </c>
      <c r="O1097" s="78">
        <v>1096</v>
      </c>
      <c r="P1097" s="78" t="str">
        <f>IF(AND($B1097&lt;&gt;"",$H1097&lt;&gt;"Completed",$H1097&lt;&gt;"Cancelled"),COUNTIFS($B$2:$B1097,"&lt;&gt;",$H$2:$H1097,"&lt;&gt;Completed",$H$2:$H1097,"&lt;&gt;Cancelled"),"")</f>
        <v/>
      </c>
      <c r="Q1097" s="78" t="str">
        <f>IFERROR(INDEX($B$2:$B$1500,MATCH(ROWS($Q$2:Q1097),$P$2:$P$1500,0)),"")</f>
        <v/>
      </c>
    </row>
    <row r="1098" spans="2:17" ht="15" customHeight="1" x14ac:dyDescent="0.25">
      <c r="B1098" s="174" t="str">
        <f t="shared" si="51"/>
        <v/>
      </c>
      <c r="F1098" s="81"/>
      <c r="H1098" s="174" t="str">
        <f>IF($B1098="","",IF(N($I1098)&gt;=100,"Completed",IF(COUNTIF('Work report'!$V$2:$V$1500,$B1098)=0,"Not started",IF(OR(LEFT(UPPER(TRIM($K1098)),8)="BLOCKED:",LEFT(UPPER(TRIM($K1098)),8)="WAITING:"),"Blocked",IF(N($I1098)&gt;0,"In progress","Not started")))))</f>
        <v/>
      </c>
      <c r="I1098" s="175" t="str">
        <f t="array" ref="I1098">IF($B1098="","",IFERROR(LOOKUP(2,1/('Work report'!$V$2:$V$1500=$B1098),'Work report'!$J$2:$J$1500)*100,0))</f>
        <v/>
      </c>
      <c r="J1098" s="176" t="str">
        <f t="array" ref="J1098">IF($B1098="","",IFERROR(LOOKUP(2,1/('Work report'!$V$2:$V$1500=$B1098),'Work report'!$A$2:$A$1500),""))</f>
        <v/>
      </c>
      <c r="K1098" s="177" t="str">
        <f t="array" ref="K1098">IF($B1098="","",IFERROR(LOOKUP(2,1/('Work report'!$V$2:$V$1500=$B1098),'Work report'!$P$2:$P$1500),""))</f>
        <v/>
      </c>
      <c r="L1098" s="178" t="str">
        <f>IF($B1098="","",SUMIFS('Work report'!$G$2:$G$1500,'Work report'!$V$2:$V$1500,$B1098))</f>
        <v/>
      </c>
      <c r="M1098" s="176" t="str">
        <f t="shared" si="52"/>
        <v/>
      </c>
      <c r="N1098" s="174" t="str">
        <f t="shared" ca="1" si="53"/>
        <v/>
      </c>
      <c r="O1098" s="78">
        <v>1097</v>
      </c>
      <c r="P1098" s="78" t="str">
        <f>IF(AND($B1098&lt;&gt;"",$H1098&lt;&gt;"Completed",$H1098&lt;&gt;"Cancelled"),COUNTIFS($B$2:$B1098,"&lt;&gt;",$H$2:$H1098,"&lt;&gt;Completed",$H$2:$H1098,"&lt;&gt;Cancelled"),"")</f>
        <v/>
      </c>
      <c r="Q1098" s="78" t="str">
        <f>IFERROR(INDEX($B$2:$B$1500,MATCH(ROWS($Q$2:Q1098),$P$2:$P$1500,0)),"")</f>
        <v/>
      </c>
    </row>
    <row r="1099" spans="2:17" ht="15" customHeight="1" x14ac:dyDescent="0.25">
      <c r="B1099" s="174" t="str">
        <f t="shared" si="51"/>
        <v/>
      </c>
      <c r="F1099" s="81"/>
      <c r="H1099" s="174" t="str">
        <f>IF($B1099="","",IF(N($I1099)&gt;=100,"Completed",IF(COUNTIF('Work report'!$V$2:$V$1500,$B1099)=0,"Not started",IF(OR(LEFT(UPPER(TRIM($K1099)),8)="BLOCKED:",LEFT(UPPER(TRIM($K1099)),8)="WAITING:"),"Blocked",IF(N($I1099)&gt;0,"In progress","Not started")))))</f>
        <v/>
      </c>
      <c r="I1099" s="175" t="str">
        <f t="array" ref="I1099">IF($B1099="","",IFERROR(LOOKUP(2,1/('Work report'!$V$2:$V$1500=$B1099),'Work report'!$J$2:$J$1500)*100,0))</f>
        <v/>
      </c>
      <c r="J1099" s="176" t="str">
        <f t="array" ref="J1099">IF($B1099="","",IFERROR(LOOKUP(2,1/('Work report'!$V$2:$V$1500=$B1099),'Work report'!$A$2:$A$1500),""))</f>
        <v/>
      </c>
      <c r="K1099" s="177" t="str">
        <f t="array" ref="K1099">IF($B1099="","",IFERROR(LOOKUP(2,1/('Work report'!$V$2:$V$1500=$B1099),'Work report'!$P$2:$P$1500),""))</f>
        <v/>
      </c>
      <c r="L1099" s="178" t="str">
        <f>IF($B1099="","",SUMIFS('Work report'!$G$2:$G$1500,'Work report'!$V$2:$V$1500,$B1099))</f>
        <v/>
      </c>
      <c r="M1099" s="176" t="str">
        <f t="shared" si="52"/>
        <v/>
      </c>
      <c r="N1099" s="174" t="str">
        <f t="shared" ca="1" si="53"/>
        <v/>
      </c>
      <c r="O1099" s="78">
        <v>1098</v>
      </c>
      <c r="P1099" s="78" t="str">
        <f>IF(AND($B1099&lt;&gt;"",$H1099&lt;&gt;"Completed",$H1099&lt;&gt;"Cancelled"),COUNTIFS($B$2:$B1099,"&lt;&gt;",$H$2:$H1099,"&lt;&gt;Completed",$H$2:$H1099,"&lt;&gt;Cancelled"),"")</f>
        <v/>
      </c>
      <c r="Q1099" s="78" t="str">
        <f>IFERROR(INDEX($B$2:$B$1500,MATCH(ROWS($Q$2:Q1099),$P$2:$P$1500,0)),"")</f>
        <v/>
      </c>
    </row>
    <row r="1100" spans="2:17" ht="15" customHeight="1" x14ac:dyDescent="0.25">
      <c r="B1100" s="174" t="str">
        <f t="shared" si="51"/>
        <v/>
      </c>
      <c r="F1100" s="81"/>
      <c r="H1100" s="174" t="str">
        <f>IF($B1100="","",IF(N($I1100)&gt;=100,"Completed",IF(COUNTIF('Work report'!$V$2:$V$1500,$B1100)=0,"Not started",IF(OR(LEFT(UPPER(TRIM($K1100)),8)="BLOCKED:",LEFT(UPPER(TRIM($K1100)),8)="WAITING:"),"Blocked",IF(N($I1100)&gt;0,"In progress","Not started")))))</f>
        <v/>
      </c>
      <c r="I1100" s="175" t="str">
        <f t="array" ref="I1100">IF($B1100="","",IFERROR(LOOKUP(2,1/('Work report'!$V$2:$V$1500=$B1100),'Work report'!$J$2:$J$1500)*100,0))</f>
        <v/>
      </c>
      <c r="J1100" s="176" t="str">
        <f t="array" ref="J1100">IF($B1100="","",IFERROR(LOOKUP(2,1/('Work report'!$V$2:$V$1500=$B1100),'Work report'!$A$2:$A$1500),""))</f>
        <v/>
      </c>
      <c r="K1100" s="177" t="str">
        <f t="array" ref="K1100">IF($B1100="","",IFERROR(LOOKUP(2,1/('Work report'!$V$2:$V$1500=$B1100),'Work report'!$P$2:$P$1500),""))</f>
        <v/>
      </c>
      <c r="L1100" s="178" t="str">
        <f>IF($B1100="","",SUMIFS('Work report'!$G$2:$G$1500,'Work report'!$V$2:$V$1500,$B1100))</f>
        <v/>
      </c>
      <c r="M1100" s="176" t="str">
        <f t="shared" si="52"/>
        <v/>
      </c>
      <c r="N1100" s="174" t="str">
        <f t="shared" ca="1" si="53"/>
        <v/>
      </c>
      <c r="O1100" s="78">
        <v>1099</v>
      </c>
      <c r="P1100" s="78" t="str">
        <f>IF(AND($B1100&lt;&gt;"",$H1100&lt;&gt;"Completed",$H1100&lt;&gt;"Cancelled"),COUNTIFS($B$2:$B1100,"&lt;&gt;",$H$2:$H1100,"&lt;&gt;Completed",$H$2:$H1100,"&lt;&gt;Cancelled"),"")</f>
        <v/>
      </c>
      <c r="Q1100" s="78" t="str">
        <f>IFERROR(INDEX($B$2:$B$1500,MATCH(ROWS($Q$2:Q1100),$P$2:$P$1500,0)),"")</f>
        <v/>
      </c>
    </row>
    <row r="1101" spans="2:17" ht="15" customHeight="1" x14ac:dyDescent="0.25">
      <c r="B1101" s="174" t="str">
        <f t="shared" si="51"/>
        <v/>
      </c>
      <c r="F1101" s="81"/>
      <c r="H1101" s="174" t="str">
        <f>IF($B1101="","",IF(N($I1101)&gt;=100,"Completed",IF(COUNTIF('Work report'!$V$2:$V$1500,$B1101)=0,"Not started",IF(OR(LEFT(UPPER(TRIM($K1101)),8)="BLOCKED:",LEFT(UPPER(TRIM($K1101)),8)="WAITING:"),"Blocked",IF(N($I1101)&gt;0,"In progress","Not started")))))</f>
        <v/>
      </c>
      <c r="I1101" s="175" t="str">
        <f t="array" ref="I1101">IF($B1101="","",IFERROR(LOOKUP(2,1/('Work report'!$V$2:$V$1500=$B1101),'Work report'!$J$2:$J$1500)*100,0))</f>
        <v/>
      </c>
      <c r="J1101" s="176" t="str">
        <f t="array" ref="J1101">IF($B1101="","",IFERROR(LOOKUP(2,1/('Work report'!$V$2:$V$1500=$B1101),'Work report'!$A$2:$A$1500),""))</f>
        <v/>
      </c>
      <c r="K1101" s="177" t="str">
        <f t="array" ref="K1101">IF($B1101="","",IFERROR(LOOKUP(2,1/('Work report'!$V$2:$V$1500=$B1101),'Work report'!$P$2:$P$1500),""))</f>
        <v/>
      </c>
      <c r="L1101" s="178" t="str">
        <f>IF($B1101="","",SUMIFS('Work report'!$G$2:$G$1500,'Work report'!$V$2:$V$1500,$B1101))</f>
        <v/>
      </c>
      <c r="M1101" s="176" t="str">
        <f t="shared" si="52"/>
        <v/>
      </c>
      <c r="N1101" s="174" t="str">
        <f t="shared" ca="1" si="53"/>
        <v/>
      </c>
      <c r="O1101" s="78">
        <v>1100</v>
      </c>
      <c r="P1101" s="78" t="str">
        <f>IF(AND($B1101&lt;&gt;"",$H1101&lt;&gt;"Completed",$H1101&lt;&gt;"Cancelled"),COUNTIFS($B$2:$B1101,"&lt;&gt;",$H$2:$H1101,"&lt;&gt;Completed",$H$2:$H1101,"&lt;&gt;Cancelled"),"")</f>
        <v/>
      </c>
      <c r="Q1101" s="78" t="str">
        <f>IFERROR(INDEX($B$2:$B$1500,MATCH(ROWS($Q$2:Q1101),$P$2:$P$1500,0)),"")</f>
        <v/>
      </c>
    </row>
    <row r="1102" spans="2:17" ht="15" customHeight="1" x14ac:dyDescent="0.25">
      <c r="B1102" s="174" t="str">
        <f t="shared" si="51"/>
        <v/>
      </c>
      <c r="F1102" s="81"/>
      <c r="H1102" s="174" t="str">
        <f>IF($B1102="","",IF(N($I1102)&gt;=100,"Completed",IF(COUNTIF('Work report'!$V$2:$V$1500,$B1102)=0,"Not started",IF(OR(LEFT(UPPER(TRIM($K1102)),8)="BLOCKED:",LEFT(UPPER(TRIM($K1102)),8)="WAITING:"),"Blocked",IF(N($I1102)&gt;0,"In progress","Not started")))))</f>
        <v/>
      </c>
      <c r="I1102" s="175" t="str">
        <f t="array" ref="I1102">IF($B1102="","",IFERROR(LOOKUP(2,1/('Work report'!$V$2:$V$1500=$B1102),'Work report'!$J$2:$J$1500)*100,0))</f>
        <v/>
      </c>
      <c r="J1102" s="176" t="str">
        <f t="array" ref="J1102">IF($B1102="","",IFERROR(LOOKUP(2,1/('Work report'!$V$2:$V$1500=$B1102),'Work report'!$A$2:$A$1500),""))</f>
        <v/>
      </c>
      <c r="K1102" s="177" t="str">
        <f t="array" ref="K1102">IF($B1102="","",IFERROR(LOOKUP(2,1/('Work report'!$V$2:$V$1500=$B1102),'Work report'!$P$2:$P$1500),""))</f>
        <v/>
      </c>
      <c r="L1102" s="178" t="str">
        <f>IF($B1102="","",SUMIFS('Work report'!$G$2:$G$1500,'Work report'!$V$2:$V$1500,$B1102))</f>
        <v/>
      </c>
      <c r="M1102" s="176" t="str">
        <f t="shared" si="52"/>
        <v/>
      </c>
      <c r="N1102" s="174" t="str">
        <f t="shared" ca="1" si="53"/>
        <v/>
      </c>
      <c r="O1102" s="78">
        <v>1101</v>
      </c>
      <c r="P1102" s="78" t="str">
        <f>IF(AND($B1102&lt;&gt;"",$H1102&lt;&gt;"Completed",$H1102&lt;&gt;"Cancelled"),COUNTIFS($B$2:$B1102,"&lt;&gt;",$H$2:$H1102,"&lt;&gt;Completed",$H$2:$H1102,"&lt;&gt;Cancelled"),"")</f>
        <v/>
      </c>
      <c r="Q1102" s="78" t="str">
        <f>IFERROR(INDEX($B$2:$B$1500,MATCH(ROWS($Q$2:Q1102),$P$2:$P$1500,0)),"")</f>
        <v/>
      </c>
    </row>
    <row r="1103" spans="2:17" ht="15" customHeight="1" x14ac:dyDescent="0.25">
      <c r="B1103" s="174" t="str">
        <f t="shared" si="51"/>
        <v/>
      </c>
      <c r="F1103" s="81"/>
      <c r="H1103" s="174" t="str">
        <f>IF($B1103="","",IF(N($I1103)&gt;=100,"Completed",IF(COUNTIF('Work report'!$V$2:$V$1500,$B1103)=0,"Not started",IF(OR(LEFT(UPPER(TRIM($K1103)),8)="BLOCKED:",LEFT(UPPER(TRIM($K1103)),8)="WAITING:"),"Blocked",IF(N($I1103)&gt;0,"In progress","Not started")))))</f>
        <v/>
      </c>
      <c r="I1103" s="175" t="str">
        <f t="array" ref="I1103">IF($B1103="","",IFERROR(LOOKUP(2,1/('Work report'!$V$2:$V$1500=$B1103),'Work report'!$J$2:$J$1500)*100,0))</f>
        <v/>
      </c>
      <c r="J1103" s="176" t="str">
        <f t="array" ref="J1103">IF($B1103="","",IFERROR(LOOKUP(2,1/('Work report'!$V$2:$V$1500=$B1103),'Work report'!$A$2:$A$1500),""))</f>
        <v/>
      </c>
      <c r="K1103" s="177" t="str">
        <f t="array" ref="K1103">IF($B1103="","",IFERROR(LOOKUP(2,1/('Work report'!$V$2:$V$1500=$B1103),'Work report'!$P$2:$P$1500),""))</f>
        <v/>
      </c>
      <c r="L1103" s="178" t="str">
        <f>IF($B1103="","",SUMIFS('Work report'!$G$2:$G$1500,'Work report'!$V$2:$V$1500,$B1103))</f>
        <v/>
      </c>
      <c r="M1103" s="176" t="str">
        <f t="shared" si="52"/>
        <v/>
      </c>
      <c r="N1103" s="174" t="str">
        <f t="shared" ca="1" si="53"/>
        <v/>
      </c>
      <c r="O1103" s="78">
        <v>1102</v>
      </c>
      <c r="P1103" s="78" t="str">
        <f>IF(AND($B1103&lt;&gt;"",$H1103&lt;&gt;"Completed",$H1103&lt;&gt;"Cancelled"),COUNTIFS($B$2:$B1103,"&lt;&gt;",$H$2:$H1103,"&lt;&gt;Completed",$H$2:$H1103,"&lt;&gt;Cancelled"),"")</f>
        <v/>
      </c>
      <c r="Q1103" s="78" t="str">
        <f>IFERROR(INDEX($B$2:$B$1500,MATCH(ROWS($Q$2:Q1103),$P$2:$P$1500,0)),"")</f>
        <v/>
      </c>
    </row>
    <row r="1104" spans="2:17" ht="15" customHeight="1" x14ac:dyDescent="0.25">
      <c r="B1104" s="174" t="str">
        <f t="shared" si="51"/>
        <v/>
      </c>
      <c r="F1104" s="81"/>
      <c r="H1104" s="174" t="str">
        <f>IF($B1104="","",IF(N($I1104)&gt;=100,"Completed",IF(COUNTIF('Work report'!$V$2:$V$1500,$B1104)=0,"Not started",IF(OR(LEFT(UPPER(TRIM($K1104)),8)="BLOCKED:",LEFT(UPPER(TRIM($K1104)),8)="WAITING:"),"Blocked",IF(N($I1104)&gt;0,"In progress","Not started")))))</f>
        <v/>
      </c>
      <c r="I1104" s="175" t="str">
        <f t="array" ref="I1104">IF($B1104="","",IFERROR(LOOKUP(2,1/('Work report'!$V$2:$V$1500=$B1104),'Work report'!$J$2:$J$1500)*100,0))</f>
        <v/>
      </c>
      <c r="J1104" s="176" t="str">
        <f t="array" ref="J1104">IF($B1104="","",IFERROR(LOOKUP(2,1/('Work report'!$V$2:$V$1500=$B1104),'Work report'!$A$2:$A$1500),""))</f>
        <v/>
      </c>
      <c r="K1104" s="177" t="str">
        <f t="array" ref="K1104">IF($B1104="","",IFERROR(LOOKUP(2,1/('Work report'!$V$2:$V$1500=$B1104),'Work report'!$P$2:$P$1500),""))</f>
        <v/>
      </c>
      <c r="L1104" s="178" t="str">
        <f>IF($B1104="","",SUMIFS('Work report'!$G$2:$G$1500,'Work report'!$V$2:$V$1500,$B1104))</f>
        <v/>
      </c>
      <c r="M1104" s="176" t="str">
        <f t="shared" si="52"/>
        <v/>
      </c>
      <c r="N1104" s="174" t="str">
        <f t="shared" ca="1" si="53"/>
        <v/>
      </c>
      <c r="O1104" s="78">
        <v>1103</v>
      </c>
      <c r="P1104" s="78" t="str">
        <f>IF(AND($B1104&lt;&gt;"",$H1104&lt;&gt;"Completed",$H1104&lt;&gt;"Cancelled"),COUNTIFS($B$2:$B1104,"&lt;&gt;",$H$2:$H1104,"&lt;&gt;Completed",$H$2:$H1104,"&lt;&gt;Cancelled"),"")</f>
        <v/>
      </c>
      <c r="Q1104" s="78" t="str">
        <f>IFERROR(INDEX($B$2:$B$1500,MATCH(ROWS($Q$2:Q1104),$P$2:$P$1500,0)),"")</f>
        <v/>
      </c>
    </row>
    <row r="1105" spans="2:17" ht="15" customHeight="1" x14ac:dyDescent="0.25">
      <c r="B1105" s="174" t="str">
        <f t="shared" si="51"/>
        <v/>
      </c>
      <c r="F1105" s="81"/>
      <c r="H1105" s="174" t="str">
        <f>IF($B1105="","",IF(N($I1105)&gt;=100,"Completed",IF(COUNTIF('Work report'!$V$2:$V$1500,$B1105)=0,"Not started",IF(OR(LEFT(UPPER(TRIM($K1105)),8)="BLOCKED:",LEFT(UPPER(TRIM($K1105)),8)="WAITING:"),"Blocked",IF(N($I1105)&gt;0,"In progress","Not started")))))</f>
        <v/>
      </c>
      <c r="I1105" s="175" t="str">
        <f t="array" ref="I1105">IF($B1105="","",IFERROR(LOOKUP(2,1/('Work report'!$V$2:$V$1500=$B1105),'Work report'!$J$2:$J$1500)*100,0))</f>
        <v/>
      </c>
      <c r="J1105" s="176" t="str">
        <f t="array" ref="J1105">IF($B1105="","",IFERROR(LOOKUP(2,1/('Work report'!$V$2:$V$1500=$B1105),'Work report'!$A$2:$A$1500),""))</f>
        <v/>
      </c>
      <c r="K1105" s="177" t="str">
        <f t="array" ref="K1105">IF($B1105="","",IFERROR(LOOKUP(2,1/('Work report'!$V$2:$V$1500=$B1105),'Work report'!$P$2:$P$1500),""))</f>
        <v/>
      </c>
      <c r="L1105" s="178" t="str">
        <f>IF($B1105="","",SUMIFS('Work report'!$G$2:$G$1500,'Work report'!$V$2:$V$1500,$B1105))</f>
        <v/>
      </c>
      <c r="M1105" s="176" t="str">
        <f t="shared" si="52"/>
        <v/>
      </c>
      <c r="N1105" s="174" t="str">
        <f t="shared" ca="1" si="53"/>
        <v/>
      </c>
      <c r="O1105" s="78">
        <v>1104</v>
      </c>
      <c r="P1105" s="78" t="str">
        <f>IF(AND($B1105&lt;&gt;"",$H1105&lt;&gt;"Completed",$H1105&lt;&gt;"Cancelled"),COUNTIFS($B$2:$B1105,"&lt;&gt;",$H$2:$H1105,"&lt;&gt;Completed",$H$2:$H1105,"&lt;&gt;Cancelled"),"")</f>
        <v/>
      </c>
      <c r="Q1105" s="78" t="str">
        <f>IFERROR(INDEX($B$2:$B$1500,MATCH(ROWS($Q$2:Q1105),$P$2:$P$1500,0)),"")</f>
        <v/>
      </c>
    </row>
    <row r="1106" spans="2:17" ht="15" customHeight="1" x14ac:dyDescent="0.25">
      <c r="B1106" s="174" t="str">
        <f t="shared" si="51"/>
        <v/>
      </c>
      <c r="F1106" s="81"/>
      <c r="H1106" s="174" t="str">
        <f>IF($B1106="","",IF(N($I1106)&gt;=100,"Completed",IF(COUNTIF('Work report'!$V$2:$V$1500,$B1106)=0,"Not started",IF(OR(LEFT(UPPER(TRIM($K1106)),8)="BLOCKED:",LEFT(UPPER(TRIM($K1106)),8)="WAITING:"),"Blocked",IF(N($I1106)&gt;0,"In progress","Not started")))))</f>
        <v/>
      </c>
      <c r="I1106" s="175" t="str">
        <f t="array" ref="I1106">IF($B1106="","",IFERROR(LOOKUP(2,1/('Work report'!$V$2:$V$1500=$B1106),'Work report'!$J$2:$J$1500)*100,0))</f>
        <v/>
      </c>
      <c r="J1106" s="176" t="str">
        <f t="array" ref="J1106">IF($B1106="","",IFERROR(LOOKUP(2,1/('Work report'!$V$2:$V$1500=$B1106),'Work report'!$A$2:$A$1500),""))</f>
        <v/>
      </c>
      <c r="K1106" s="177" t="str">
        <f t="array" ref="K1106">IF($B1106="","",IFERROR(LOOKUP(2,1/('Work report'!$V$2:$V$1500=$B1106),'Work report'!$P$2:$P$1500),""))</f>
        <v/>
      </c>
      <c r="L1106" s="178" t="str">
        <f>IF($B1106="","",SUMIFS('Work report'!$G$2:$G$1500,'Work report'!$V$2:$V$1500,$B1106))</f>
        <v/>
      </c>
      <c r="M1106" s="176" t="str">
        <f t="shared" si="52"/>
        <v/>
      </c>
      <c r="N1106" s="174" t="str">
        <f t="shared" ca="1" si="53"/>
        <v/>
      </c>
      <c r="O1106" s="78">
        <v>1105</v>
      </c>
      <c r="P1106" s="78" t="str">
        <f>IF(AND($B1106&lt;&gt;"",$H1106&lt;&gt;"Completed",$H1106&lt;&gt;"Cancelled"),COUNTIFS($B$2:$B1106,"&lt;&gt;",$H$2:$H1106,"&lt;&gt;Completed",$H$2:$H1106,"&lt;&gt;Cancelled"),"")</f>
        <v/>
      </c>
      <c r="Q1106" s="78" t="str">
        <f>IFERROR(INDEX($B$2:$B$1500,MATCH(ROWS($Q$2:Q1106),$P$2:$P$1500,0)),"")</f>
        <v/>
      </c>
    </row>
    <row r="1107" spans="2:17" ht="15" customHeight="1" x14ac:dyDescent="0.25">
      <c r="B1107" s="174" t="str">
        <f t="shared" si="51"/>
        <v/>
      </c>
      <c r="F1107" s="81"/>
      <c r="H1107" s="174" t="str">
        <f>IF($B1107="","",IF(N($I1107)&gt;=100,"Completed",IF(COUNTIF('Work report'!$V$2:$V$1500,$B1107)=0,"Not started",IF(OR(LEFT(UPPER(TRIM($K1107)),8)="BLOCKED:",LEFT(UPPER(TRIM($K1107)),8)="WAITING:"),"Blocked",IF(N($I1107)&gt;0,"In progress","Not started")))))</f>
        <v/>
      </c>
      <c r="I1107" s="175" t="str">
        <f t="array" ref="I1107">IF($B1107="","",IFERROR(LOOKUP(2,1/('Work report'!$V$2:$V$1500=$B1107),'Work report'!$J$2:$J$1500)*100,0))</f>
        <v/>
      </c>
      <c r="J1107" s="176" t="str">
        <f t="array" ref="J1107">IF($B1107="","",IFERROR(LOOKUP(2,1/('Work report'!$V$2:$V$1500=$B1107),'Work report'!$A$2:$A$1500),""))</f>
        <v/>
      </c>
      <c r="K1107" s="177" t="str">
        <f t="array" ref="K1107">IF($B1107="","",IFERROR(LOOKUP(2,1/('Work report'!$V$2:$V$1500=$B1107),'Work report'!$P$2:$P$1500),""))</f>
        <v/>
      </c>
      <c r="L1107" s="178" t="str">
        <f>IF($B1107="","",SUMIFS('Work report'!$G$2:$G$1500,'Work report'!$V$2:$V$1500,$B1107))</f>
        <v/>
      </c>
      <c r="M1107" s="176" t="str">
        <f t="shared" si="52"/>
        <v/>
      </c>
      <c r="N1107" s="174" t="str">
        <f t="shared" ca="1" si="53"/>
        <v/>
      </c>
      <c r="O1107" s="78">
        <v>1106</v>
      </c>
      <c r="P1107" s="78" t="str">
        <f>IF(AND($B1107&lt;&gt;"",$H1107&lt;&gt;"Completed",$H1107&lt;&gt;"Cancelled"),COUNTIFS($B$2:$B1107,"&lt;&gt;",$H$2:$H1107,"&lt;&gt;Completed",$H$2:$H1107,"&lt;&gt;Cancelled"),"")</f>
        <v/>
      </c>
      <c r="Q1107" s="78" t="str">
        <f>IFERROR(INDEX($B$2:$B$1500,MATCH(ROWS($Q$2:Q1107),$P$2:$P$1500,0)),"")</f>
        <v/>
      </c>
    </row>
    <row r="1108" spans="2:17" ht="15" customHeight="1" x14ac:dyDescent="0.25">
      <c r="B1108" s="174" t="str">
        <f t="shared" si="51"/>
        <v/>
      </c>
      <c r="F1108" s="81"/>
      <c r="H1108" s="174" t="str">
        <f>IF($B1108="","",IF(N($I1108)&gt;=100,"Completed",IF(COUNTIF('Work report'!$V$2:$V$1500,$B1108)=0,"Not started",IF(OR(LEFT(UPPER(TRIM($K1108)),8)="BLOCKED:",LEFT(UPPER(TRIM($K1108)),8)="WAITING:"),"Blocked",IF(N($I1108)&gt;0,"In progress","Not started")))))</f>
        <v/>
      </c>
      <c r="I1108" s="175" t="str">
        <f t="array" ref="I1108">IF($B1108="","",IFERROR(LOOKUP(2,1/('Work report'!$V$2:$V$1500=$B1108),'Work report'!$J$2:$J$1500)*100,0))</f>
        <v/>
      </c>
      <c r="J1108" s="176" t="str">
        <f t="array" ref="J1108">IF($B1108="","",IFERROR(LOOKUP(2,1/('Work report'!$V$2:$V$1500=$B1108),'Work report'!$A$2:$A$1500),""))</f>
        <v/>
      </c>
      <c r="K1108" s="177" t="str">
        <f t="array" ref="K1108">IF($B1108="","",IFERROR(LOOKUP(2,1/('Work report'!$V$2:$V$1500=$B1108),'Work report'!$P$2:$P$1500),""))</f>
        <v/>
      </c>
      <c r="L1108" s="178" t="str">
        <f>IF($B1108="","",SUMIFS('Work report'!$G$2:$G$1500,'Work report'!$V$2:$V$1500,$B1108))</f>
        <v/>
      </c>
      <c r="M1108" s="176" t="str">
        <f t="shared" si="52"/>
        <v/>
      </c>
      <c r="N1108" s="174" t="str">
        <f t="shared" ca="1" si="53"/>
        <v/>
      </c>
      <c r="O1108" s="78">
        <v>1107</v>
      </c>
      <c r="P1108" s="78" t="str">
        <f>IF(AND($B1108&lt;&gt;"",$H1108&lt;&gt;"Completed",$H1108&lt;&gt;"Cancelled"),COUNTIFS($B$2:$B1108,"&lt;&gt;",$H$2:$H1108,"&lt;&gt;Completed",$H$2:$H1108,"&lt;&gt;Cancelled"),"")</f>
        <v/>
      </c>
      <c r="Q1108" s="78" t="str">
        <f>IFERROR(INDEX($B$2:$B$1500,MATCH(ROWS($Q$2:Q1108),$P$2:$P$1500,0)),"")</f>
        <v/>
      </c>
    </row>
    <row r="1109" spans="2:17" ht="15" customHeight="1" x14ac:dyDescent="0.25">
      <c r="B1109" s="174" t="str">
        <f t="shared" si="51"/>
        <v/>
      </c>
      <c r="F1109" s="81"/>
      <c r="H1109" s="174" t="str">
        <f>IF($B1109="","",IF(N($I1109)&gt;=100,"Completed",IF(COUNTIF('Work report'!$V$2:$V$1500,$B1109)=0,"Not started",IF(OR(LEFT(UPPER(TRIM($K1109)),8)="BLOCKED:",LEFT(UPPER(TRIM($K1109)),8)="WAITING:"),"Blocked",IF(N($I1109)&gt;0,"In progress","Not started")))))</f>
        <v/>
      </c>
      <c r="I1109" s="175" t="str">
        <f t="array" ref="I1109">IF($B1109="","",IFERROR(LOOKUP(2,1/('Work report'!$V$2:$V$1500=$B1109),'Work report'!$J$2:$J$1500)*100,0))</f>
        <v/>
      </c>
      <c r="J1109" s="176" t="str">
        <f t="array" ref="J1109">IF($B1109="","",IFERROR(LOOKUP(2,1/('Work report'!$V$2:$V$1500=$B1109),'Work report'!$A$2:$A$1500),""))</f>
        <v/>
      </c>
      <c r="K1109" s="177" t="str">
        <f t="array" ref="K1109">IF($B1109="","",IFERROR(LOOKUP(2,1/('Work report'!$V$2:$V$1500=$B1109),'Work report'!$P$2:$P$1500),""))</f>
        <v/>
      </c>
      <c r="L1109" s="178" t="str">
        <f>IF($B1109="","",SUMIFS('Work report'!$G$2:$G$1500,'Work report'!$V$2:$V$1500,$B1109))</f>
        <v/>
      </c>
      <c r="M1109" s="176" t="str">
        <f t="shared" si="52"/>
        <v/>
      </c>
      <c r="N1109" s="174" t="str">
        <f t="shared" ca="1" si="53"/>
        <v/>
      </c>
      <c r="O1109" s="78">
        <v>1108</v>
      </c>
      <c r="P1109" s="78" t="str">
        <f>IF(AND($B1109&lt;&gt;"",$H1109&lt;&gt;"Completed",$H1109&lt;&gt;"Cancelled"),COUNTIFS($B$2:$B1109,"&lt;&gt;",$H$2:$H1109,"&lt;&gt;Completed",$H$2:$H1109,"&lt;&gt;Cancelled"),"")</f>
        <v/>
      </c>
      <c r="Q1109" s="78" t="str">
        <f>IFERROR(INDEX($B$2:$B$1500,MATCH(ROWS($Q$2:Q1109),$P$2:$P$1500,0)),"")</f>
        <v/>
      </c>
    </row>
    <row r="1110" spans="2:17" ht="15" customHeight="1" x14ac:dyDescent="0.25">
      <c r="B1110" s="174" t="str">
        <f t="shared" si="51"/>
        <v/>
      </c>
      <c r="F1110" s="81"/>
      <c r="H1110" s="174" t="str">
        <f>IF($B1110="","",IF(N($I1110)&gt;=100,"Completed",IF(COUNTIF('Work report'!$V$2:$V$1500,$B1110)=0,"Not started",IF(OR(LEFT(UPPER(TRIM($K1110)),8)="BLOCKED:",LEFT(UPPER(TRIM($K1110)),8)="WAITING:"),"Blocked",IF(N($I1110)&gt;0,"In progress","Not started")))))</f>
        <v/>
      </c>
      <c r="I1110" s="175" t="str">
        <f t="array" ref="I1110">IF($B1110="","",IFERROR(LOOKUP(2,1/('Work report'!$V$2:$V$1500=$B1110),'Work report'!$J$2:$J$1500)*100,0))</f>
        <v/>
      </c>
      <c r="J1110" s="176" t="str">
        <f t="array" ref="J1110">IF($B1110="","",IFERROR(LOOKUP(2,1/('Work report'!$V$2:$V$1500=$B1110),'Work report'!$A$2:$A$1500),""))</f>
        <v/>
      </c>
      <c r="K1110" s="177" t="str">
        <f t="array" ref="K1110">IF($B1110="","",IFERROR(LOOKUP(2,1/('Work report'!$V$2:$V$1500=$B1110),'Work report'!$P$2:$P$1500),""))</f>
        <v/>
      </c>
      <c r="L1110" s="178" t="str">
        <f>IF($B1110="","",SUMIFS('Work report'!$G$2:$G$1500,'Work report'!$V$2:$V$1500,$B1110))</f>
        <v/>
      </c>
      <c r="M1110" s="176" t="str">
        <f t="shared" si="52"/>
        <v/>
      </c>
      <c r="N1110" s="174" t="str">
        <f t="shared" ca="1" si="53"/>
        <v/>
      </c>
      <c r="O1110" s="78">
        <v>1109</v>
      </c>
      <c r="P1110" s="78" t="str">
        <f>IF(AND($B1110&lt;&gt;"",$H1110&lt;&gt;"Completed",$H1110&lt;&gt;"Cancelled"),COUNTIFS($B$2:$B1110,"&lt;&gt;",$H$2:$H1110,"&lt;&gt;Completed",$H$2:$H1110,"&lt;&gt;Cancelled"),"")</f>
        <v/>
      </c>
      <c r="Q1110" s="78" t="str">
        <f>IFERROR(INDEX($B$2:$B$1500,MATCH(ROWS($Q$2:Q1110),$P$2:$P$1500,0)),"")</f>
        <v/>
      </c>
    </row>
    <row r="1111" spans="2:17" ht="15" customHeight="1" x14ac:dyDescent="0.25">
      <c r="B1111" s="174" t="str">
        <f t="shared" si="51"/>
        <v/>
      </c>
      <c r="F1111" s="81"/>
      <c r="H1111" s="174" t="str">
        <f>IF($B1111="","",IF(N($I1111)&gt;=100,"Completed",IF(COUNTIF('Work report'!$V$2:$V$1500,$B1111)=0,"Not started",IF(OR(LEFT(UPPER(TRIM($K1111)),8)="BLOCKED:",LEFT(UPPER(TRIM($K1111)),8)="WAITING:"),"Blocked",IF(N($I1111)&gt;0,"In progress","Not started")))))</f>
        <v/>
      </c>
      <c r="I1111" s="175" t="str">
        <f t="array" ref="I1111">IF($B1111="","",IFERROR(LOOKUP(2,1/('Work report'!$V$2:$V$1500=$B1111),'Work report'!$J$2:$J$1500)*100,0))</f>
        <v/>
      </c>
      <c r="J1111" s="176" t="str">
        <f t="array" ref="J1111">IF($B1111="","",IFERROR(LOOKUP(2,1/('Work report'!$V$2:$V$1500=$B1111),'Work report'!$A$2:$A$1500),""))</f>
        <v/>
      </c>
      <c r="K1111" s="177" t="str">
        <f t="array" ref="K1111">IF($B1111="","",IFERROR(LOOKUP(2,1/('Work report'!$V$2:$V$1500=$B1111),'Work report'!$P$2:$P$1500),""))</f>
        <v/>
      </c>
      <c r="L1111" s="178" t="str">
        <f>IF($B1111="","",SUMIFS('Work report'!$G$2:$G$1500,'Work report'!$V$2:$V$1500,$B1111))</f>
        <v/>
      </c>
      <c r="M1111" s="176" t="str">
        <f t="shared" si="52"/>
        <v/>
      </c>
      <c r="N1111" s="174" t="str">
        <f t="shared" ca="1" si="53"/>
        <v/>
      </c>
      <c r="O1111" s="78">
        <v>1110</v>
      </c>
      <c r="P1111" s="78" t="str">
        <f>IF(AND($B1111&lt;&gt;"",$H1111&lt;&gt;"Completed",$H1111&lt;&gt;"Cancelled"),COUNTIFS($B$2:$B1111,"&lt;&gt;",$H$2:$H1111,"&lt;&gt;Completed",$H$2:$H1111,"&lt;&gt;Cancelled"),"")</f>
        <v/>
      </c>
      <c r="Q1111" s="78" t="str">
        <f>IFERROR(INDEX($B$2:$B$1500,MATCH(ROWS($Q$2:Q1111),$P$2:$P$1500,0)),"")</f>
        <v/>
      </c>
    </row>
    <row r="1112" spans="2:17" ht="15" customHeight="1" x14ac:dyDescent="0.25">
      <c r="B1112" s="174" t="str">
        <f t="shared" si="51"/>
        <v/>
      </c>
      <c r="F1112" s="81"/>
      <c r="H1112" s="174" t="str">
        <f>IF($B1112="","",IF(N($I1112)&gt;=100,"Completed",IF(COUNTIF('Work report'!$V$2:$V$1500,$B1112)=0,"Not started",IF(OR(LEFT(UPPER(TRIM($K1112)),8)="BLOCKED:",LEFT(UPPER(TRIM($K1112)),8)="WAITING:"),"Blocked",IF(N($I1112)&gt;0,"In progress","Not started")))))</f>
        <v/>
      </c>
      <c r="I1112" s="175" t="str">
        <f t="array" ref="I1112">IF($B1112="","",IFERROR(LOOKUP(2,1/('Work report'!$V$2:$V$1500=$B1112),'Work report'!$J$2:$J$1500)*100,0))</f>
        <v/>
      </c>
      <c r="J1112" s="176" t="str">
        <f t="array" ref="J1112">IF($B1112="","",IFERROR(LOOKUP(2,1/('Work report'!$V$2:$V$1500=$B1112),'Work report'!$A$2:$A$1500),""))</f>
        <v/>
      </c>
      <c r="K1112" s="177" t="str">
        <f t="array" ref="K1112">IF($B1112="","",IFERROR(LOOKUP(2,1/('Work report'!$V$2:$V$1500=$B1112),'Work report'!$P$2:$P$1500),""))</f>
        <v/>
      </c>
      <c r="L1112" s="178" t="str">
        <f>IF($B1112="","",SUMIFS('Work report'!$G$2:$G$1500,'Work report'!$V$2:$V$1500,$B1112))</f>
        <v/>
      </c>
      <c r="M1112" s="176" t="str">
        <f t="shared" si="52"/>
        <v/>
      </c>
      <c r="N1112" s="174" t="str">
        <f t="shared" ca="1" si="53"/>
        <v/>
      </c>
      <c r="O1112" s="78">
        <v>1111</v>
      </c>
      <c r="P1112" s="78" t="str">
        <f>IF(AND($B1112&lt;&gt;"",$H1112&lt;&gt;"Completed",$H1112&lt;&gt;"Cancelled"),COUNTIFS($B$2:$B1112,"&lt;&gt;",$H$2:$H1112,"&lt;&gt;Completed",$H$2:$H1112,"&lt;&gt;Cancelled"),"")</f>
        <v/>
      </c>
      <c r="Q1112" s="78" t="str">
        <f>IFERROR(INDEX($B$2:$B$1500,MATCH(ROWS($Q$2:Q1112),$P$2:$P$1500,0)),"")</f>
        <v/>
      </c>
    </row>
    <row r="1113" spans="2:17" ht="15" customHeight="1" x14ac:dyDescent="0.25">
      <c r="B1113" s="174" t="str">
        <f t="shared" si="51"/>
        <v/>
      </c>
      <c r="F1113" s="81"/>
      <c r="H1113" s="174" t="str">
        <f>IF($B1113="","",IF(N($I1113)&gt;=100,"Completed",IF(COUNTIF('Work report'!$V$2:$V$1500,$B1113)=0,"Not started",IF(OR(LEFT(UPPER(TRIM($K1113)),8)="BLOCKED:",LEFT(UPPER(TRIM($K1113)),8)="WAITING:"),"Blocked",IF(N($I1113)&gt;0,"In progress","Not started")))))</f>
        <v/>
      </c>
      <c r="I1113" s="175" t="str">
        <f t="array" ref="I1113">IF($B1113="","",IFERROR(LOOKUP(2,1/('Work report'!$V$2:$V$1500=$B1113),'Work report'!$J$2:$J$1500)*100,0))</f>
        <v/>
      </c>
      <c r="J1113" s="176" t="str">
        <f t="array" ref="J1113">IF($B1113="","",IFERROR(LOOKUP(2,1/('Work report'!$V$2:$V$1500=$B1113),'Work report'!$A$2:$A$1500),""))</f>
        <v/>
      </c>
      <c r="K1113" s="177" t="str">
        <f t="array" ref="K1113">IF($B1113="","",IFERROR(LOOKUP(2,1/('Work report'!$V$2:$V$1500=$B1113),'Work report'!$P$2:$P$1500),""))</f>
        <v/>
      </c>
      <c r="L1113" s="178" t="str">
        <f>IF($B1113="","",SUMIFS('Work report'!$G$2:$G$1500,'Work report'!$V$2:$V$1500,$B1113))</f>
        <v/>
      </c>
      <c r="M1113" s="176" t="str">
        <f t="shared" si="52"/>
        <v/>
      </c>
      <c r="N1113" s="174" t="str">
        <f t="shared" ca="1" si="53"/>
        <v/>
      </c>
      <c r="O1113" s="78">
        <v>1112</v>
      </c>
      <c r="P1113" s="78" t="str">
        <f>IF(AND($B1113&lt;&gt;"",$H1113&lt;&gt;"Completed",$H1113&lt;&gt;"Cancelled"),COUNTIFS($B$2:$B1113,"&lt;&gt;",$H$2:$H1113,"&lt;&gt;Completed",$H$2:$H1113,"&lt;&gt;Cancelled"),"")</f>
        <v/>
      </c>
      <c r="Q1113" s="78" t="str">
        <f>IFERROR(INDEX($B$2:$B$1500,MATCH(ROWS($Q$2:Q1113),$P$2:$P$1500,0)),"")</f>
        <v/>
      </c>
    </row>
    <row r="1114" spans="2:17" ht="15" customHeight="1" x14ac:dyDescent="0.25">
      <c r="B1114" s="174" t="str">
        <f t="shared" si="51"/>
        <v/>
      </c>
      <c r="F1114" s="81"/>
      <c r="H1114" s="174" t="str">
        <f>IF($B1114="","",IF(N($I1114)&gt;=100,"Completed",IF(COUNTIF('Work report'!$V$2:$V$1500,$B1114)=0,"Not started",IF(OR(LEFT(UPPER(TRIM($K1114)),8)="BLOCKED:",LEFT(UPPER(TRIM($K1114)),8)="WAITING:"),"Blocked",IF(N($I1114)&gt;0,"In progress","Not started")))))</f>
        <v/>
      </c>
      <c r="I1114" s="175" t="str">
        <f t="array" ref="I1114">IF($B1114="","",IFERROR(LOOKUP(2,1/('Work report'!$V$2:$V$1500=$B1114),'Work report'!$J$2:$J$1500)*100,0))</f>
        <v/>
      </c>
      <c r="J1114" s="176" t="str">
        <f t="array" ref="J1114">IF($B1114="","",IFERROR(LOOKUP(2,1/('Work report'!$V$2:$V$1500=$B1114),'Work report'!$A$2:$A$1500),""))</f>
        <v/>
      </c>
      <c r="K1114" s="177" t="str">
        <f t="array" ref="K1114">IF($B1114="","",IFERROR(LOOKUP(2,1/('Work report'!$V$2:$V$1500=$B1114),'Work report'!$P$2:$P$1500),""))</f>
        <v/>
      </c>
      <c r="L1114" s="178" t="str">
        <f>IF($B1114="","",SUMIFS('Work report'!$G$2:$G$1500,'Work report'!$V$2:$V$1500,$B1114))</f>
        <v/>
      </c>
      <c r="M1114" s="176" t="str">
        <f t="shared" si="52"/>
        <v/>
      </c>
      <c r="N1114" s="174" t="str">
        <f t="shared" ca="1" si="53"/>
        <v/>
      </c>
      <c r="O1114" s="78">
        <v>1113</v>
      </c>
      <c r="P1114" s="78" t="str">
        <f>IF(AND($B1114&lt;&gt;"",$H1114&lt;&gt;"Completed",$H1114&lt;&gt;"Cancelled"),COUNTIFS($B$2:$B1114,"&lt;&gt;",$H$2:$H1114,"&lt;&gt;Completed",$H$2:$H1114,"&lt;&gt;Cancelled"),"")</f>
        <v/>
      </c>
      <c r="Q1114" s="78" t="str">
        <f>IFERROR(INDEX($B$2:$B$1500,MATCH(ROWS($Q$2:Q1114),$P$2:$P$1500,0)),"")</f>
        <v/>
      </c>
    </row>
    <row r="1115" spans="2:17" ht="15" customHeight="1" x14ac:dyDescent="0.25">
      <c r="B1115" s="174" t="str">
        <f t="shared" si="51"/>
        <v/>
      </c>
      <c r="F1115" s="81"/>
      <c r="H1115" s="174" t="str">
        <f>IF($B1115="","",IF(N($I1115)&gt;=100,"Completed",IF(COUNTIF('Work report'!$V$2:$V$1500,$B1115)=0,"Not started",IF(OR(LEFT(UPPER(TRIM($K1115)),8)="BLOCKED:",LEFT(UPPER(TRIM($K1115)),8)="WAITING:"),"Blocked",IF(N($I1115)&gt;0,"In progress","Not started")))))</f>
        <v/>
      </c>
      <c r="I1115" s="175" t="str">
        <f t="array" ref="I1115">IF($B1115="","",IFERROR(LOOKUP(2,1/('Work report'!$V$2:$V$1500=$B1115),'Work report'!$J$2:$J$1500)*100,0))</f>
        <v/>
      </c>
      <c r="J1115" s="176" t="str">
        <f t="array" ref="J1115">IF($B1115="","",IFERROR(LOOKUP(2,1/('Work report'!$V$2:$V$1500=$B1115),'Work report'!$A$2:$A$1500),""))</f>
        <v/>
      </c>
      <c r="K1115" s="177" t="str">
        <f t="array" ref="K1115">IF($B1115="","",IFERROR(LOOKUP(2,1/('Work report'!$V$2:$V$1500=$B1115),'Work report'!$P$2:$P$1500),""))</f>
        <v/>
      </c>
      <c r="L1115" s="178" t="str">
        <f>IF($B1115="","",SUMIFS('Work report'!$G$2:$G$1500,'Work report'!$V$2:$V$1500,$B1115))</f>
        <v/>
      </c>
      <c r="M1115" s="176" t="str">
        <f t="shared" si="52"/>
        <v/>
      </c>
      <c r="N1115" s="174" t="str">
        <f t="shared" ca="1" si="53"/>
        <v/>
      </c>
      <c r="O1115" s="78">
        <v>1114</v>
      </c>
      <c r="P1115" s="78" t="str">
        <f>IF(AND($B1115&lt;&gt;"",$H1115&lt;&gt;"Completed",$H1115&lt;&gt;"Cancelled"),COUNTIFS($B$2:$B1115,"&lt;&gt;",$H$2:$H1115,"&lt;&gt;Completed",$H$2:$H1115,"&lt;&gt;Cancelled"),"")</f>
        <v/>
      </c>
      <c r="Q1115" s="78" t="str">
        <f>IFERROR(INDEX($B$2:$B$1500,MATCH(ROWS($Q$2:Q1115),$P$2:$P$1500,0)),"")</f>
        <v/>
      </c>
    </row>
    <row r="1116" spans="2:17" ht="15" customHeight="1" x14ac:dyDescent="0.25">
      <c r="B1116" s="174" t="str">
        <f t="shared" si="51"/>
        <v/>
      </c>
      <c r="F1116" s="81"/>
      <c r="H1116" s="174" t="str">
        <f>IF($B1116="","",IF(N($I1116)&gt;=100,"Completed",IF(COUNTIF('Work report'!$V$2:$V$1500,$B1116)=0,"Not started",IF(OR(LEFT(UPPER(TRIM($K1116)),8)="BLOCKED:",LEFT(UPPER(TRIM($K1116)),8)="WAITING:"),"Blocked",IF(N($I1116)&gt;0,"In progress","Not started")))))</f>
        <v/>
      </c>
      <c r="I1116" s="175" t="str">
        <f t="array" ref="I1116">IF($B1116="","",IFERROR(LOOKUP(2,1/('Work report'!$V$2:$V$1500=$B1116),'Work report'!$J$2:$J$1500)*100,0))</f>
        <v/>
      </c>
      <c r="J1116" s="176" t="str">
        <f t="array" ref="J1116">IF($B1116="","",IFERROR(LOOKUP(2,1/('Work report'!$V$2:$V$1500=$B1116),'Work report'!$A$2:$A$1500),""))</f>
        <v/>
      </c>
      <c r="K1116" s="177" t="str">
        <f t="array" ref="K1116">IF($B1116="","",IFERROR(LOOKUP(2,1/('Work report'!$V$2:$V$1500=$B1116),'Work report'!$P$2:$P$1500),""))</f>
        <v/>
      </c>
      <c r="L1116" s="178" t="str">
        <f>IF($B1116="","",SUMIFS('Work report'!$G$2:$G$1500,'Work report'!$V$2:$V$1500,$B1116))</f>
        <v/>
      </c>
      <c r="M1116" s="176" t="str">
        <f t="shared" si="52"/>
        <v/>
      </c>
      <c r="N1116" s="174" t="str">
        <f t="shared" ca="1" si="53"/>
        <v/>
      </c>
      <c r="O1116" s="78">
        <v>1115</v>
      </c>
      <c r="P1116" s="78" t="str">
        <f>IF(AND($B1116&lt;&gt;"",$H1116&lt;&gt;"Completed",$H1116&lt;&gt;"Cancelled"),COUNTIFS($B$2:$B1116,"&lt;&gt;",$H$2:$H1116,"&lt;&gt;Completed",$H$2:$H1116,"&lt;&gt;Cancelled"),"")</f>
        <v/>
      </c>
      <c r="Q1116" s="78" t="str">
        <f>IFERROR(INDEX($B$2:$B$1500,MATCH(ROWS($Q$2:Q1116),$P$2:$P$1500,0)),"")</f>
        <v/>
      </c>
    </row>
    <row r="1117" spans="2:17" ht="15" customHeight="1" x14ac:dyDescent="0.25">
      <c r="B1117" s="174" t="str">
        <f t="shared" si="51"/>
        <v/>
      </c>
      <c r="F1117" s="81"/>
      <c r="H1117" s="174" t="str">
        <f>IF($B1117="","",IF(N($I1117)&gt;=100,"Completed",IF(COUNTIF('Work report'!$V$2:$V$1500,$B1117)=0,"Not started",IF(OR(LEFT(UPPER(TRIM($K1117)),8)="BLOCKED:",LEFT(UPPER(TRIM($K1117)),8)="WAITING:"),"Blocked",IF(N($I1117)&gt;0,"In progress","Not started")))))</f>
        <v/>
      </c>
      <c r="I1117" s="175" t="str">
        <f t="array" ref="I1117">IF($B1117="","",IFERROR(LOOKUP(2,1/('Work report'!$V$2:$V$1500=$B1117),'Work report'!$J$2:$J$1500)*100,0))</f>
        <v/>
      </c>
      <c r="J1117" s="176" t="str">
        <f t="array" ref="J1117">IF($B1117="","",IFERROR(LOOKUP(2,1/('Work report'!$V$2:$V$1500=$B1117),'Work report'!$A$2:$A$1500),""))</f>
        <v/>
      </c>
      <c r="K1117" s="177" t="str">
        <f t="array" ref="K1117">IF($B1117="","",IFERROR(LOOKUP(2,1/('Work report'!$V$2:$V$1500=$B1117),'Work report'!$P$2:$P$1500),""))</f>
        <v/>
      </c>
      <c r="L1117" s="178" t="str">
        <f>IF($B1117="","",SUMIFS('Work report'!$G$2:$G$1500,'Work report'!$V$2:$V$1500,$B1117))</f>
        <v/>
      </c>
      <c r="M1117" s="176" t="str">
        <f t="shared" si="52"/>
        <v/>
      </c>
      <c r="N1117" s="174" t="str">
        <f t="shared" ca="1" si="53"/>
        <v/>
      </c>
      <c r="O1117" s="78">
        <v>1116</v>
      </c>
      <c r="P1117" s="78" t="str">
        <f>IF(AND($B1117&lt;&gt;"",$H1117&lt;&gt;"Completed",$H1117&lt;&gt;"Cancelled"),COUNTIFS($B$2:$B1117,"&lt;&gt;",$H$2:$H1117,"&lt;&gt;Completed",$H$2:$H1117,"&lt;&gt;Cancelled"),"")</f>
        <v/>
      </c>
      <c r="Q1117" s="78" t="str">
        <f>IFERROR(INDEX($B$2:$B$1500,MATCH(ROWS($Q$2:Q1117),$P$2:$P$1500,0)),"")</f>
        <v/>
      </c>
    </row>
    <row r="1118" spans="2:17" ht="15" customHeight="1" x14ac:dyDescent="0.25">
      <c r="B1118" s="174" t="str">
        <f t="shared" si="51"/>
        <v/>
      </c>
      <c r="F1118" s="81"/>
      <c r="H1118" s="174" t="str">
        <f>IF($B1118="","",IF(N($I1118)&gt;=100,"Completed",IF(COUNTIF('Work report'!$V$2:$V$1500,$B1118)=0,"Not started",IF(OR(LEFT(UPPER(TRIM($K1118)),8)="BLOCKED:",LEFT(UPPER(TRIM($K1118)),8)="WAITING:"),"Blocked",IF(N($I1118)&gt;0,"In progress","Not started")))))</f>
        <v/>
      </c>
      <c r="I1118" s="175" t="str">
        <f t="array" ref="I1118">IF($B1118="","",IFERROR(LOOKUP(2,1/('Work report'!$V$2:$V$1500=$B1118),'Work report'!$J$2:$J$1500)*100,0))</f>
        <v/>
      </c>
      <c r="J1118" s="176" t="str">
        <f t="array" ref="J1118">IF($B1118="","",IFERROR(LOOKUP(2,1/('Work report'!$V$2:$V$1500=$B1118),'Work report'!$A$2:$A$1500),""))</f>
        <v/>
      </c>
      <c r="K1118" s="177" t="str">
        <f t="array" ref="K1118">IF($B1118="","",IFERROR(LOOKUP(2,1/('Work report'!$V$2:$V$1500=$B1118),'Work report'!$P$2:$P$1500),""))</f>
        <v/>
      </c>
      <c r="L1118" s="178" t="str">
        <f>IF($B1118="","",SUMIFS('Work report'!$G$2:$G$1500,'Work report'!$V$2:$V$1500,$B1118))</f>
        <v/>
      </c>
      <c r="M1118" s="176" t="str">
        <f t="shared" si="52"/>
        <v/>
      </c>
      <c r="N1118" s="174" t="str">
        <f t="shared" ca="1" si="53"/>
        <v/>
      </c>
      <c r="O1118" s="78">
        <v>1117</v>
      </c>
      <c r="P1118" s="78" t="str">
        <f>IF(AND($B1118&lt;&gt;"",$H1118&lt;&gt;"Completed",$H1118&lt;&gt;"Cancelled"),COUNTIFS($B$2:$B1118,"&lt;&gt;",$H$2:$H1118,"&lt;&gt;Completed",$H$2:$H1118,"&lt;&gt;Cancelled"),"")</f>
        <v/>
      </c>
      <c r="Q1118" s="78" t="str">
        <f>IFERROR(INDEX($B$2:$B$1500,MATCH(ROWS($Q$2:Q1118),$P$2:$P$1500,0)),"")</f>
        <v/>
      </c>
    </row>
    <row r="1119" spans="2:17" ht="15" customHeight="1" x14ac:dyDescent="0.25">
      <c r="B1119" s="174" t="str">
        <f t="shared" si="51"/>
        <v/>
      </c>
      <c r="F1119" s="81"/>
      <c r="H1119" s="174" t="str">
        <f>IF($B1119="","",IF(N($I1119)&gt;=100,"Completed",IF(COUNTIF('Work report'!$V$2:$V$1500,$B1119)=0,"Not started",IF(OR(LEFT(UPPER(TRIM($K1119)),8)="BLOCKED:",LEFT(UPPER(TRIM($K1119)),8)="WAITING:"),"Blocked",IF(N($I1119)&gt;0,"In progress","Not started")))))</f>
        <v/>
      </c>
      <c r="I1119" s="175" t="str">
        <f t="array" ref="I1119">IF($B1119="","",IFERROR(LOOKUP(2,1/('Work report'!$V$2:$V$1500=$B1119),'Work report'!$J$2:$J$1500)*100,0))</f>
        <v/>
      </c>
      <c r="J1119" s="176" t="str">
        <f t="array" ref="J1119">IF($B1119="","",IFERROR(LOOKUP(2,1/('Work report'!$V$2:$V$1500=$B1119),'Work report'!$A$2:$A$1500),""))</f>
        <v/>
      </c>
      <c r="K1119" s="177" t="str">
        <f t="array" ref="K1119">IF($B1119="","",IFERROR(LOOKUP(2,1/('Work report'!$V$2:$V$1500=$B1119),'Work report'!$P$2:$P$1500),""))</f>
        <v/>
      </c>
      <c r="L1119" s="178" t="str">
        <f>IF($B1119="","",SUMIFS('Work report'!$G$2:$G$1500,'Work report'!$V$2:$V$1500,$B1119))</f>
        <v/>
      </c>
      <c r="M1119" s="176" t="str">
        <f t="shared" si="52"/>
        <v/>
      </c>
      <c r="N1119" s="174" t="str">
        <f t="shared" ca="1" si="53"/>
        <v/>
      </c>
      <c r="O1119" s="78">
        <v>1118</v>
      </c>
      <c r="P1119" s="78" t="str">
        <f>IF(AND($B1119&lt;&gt;"",$H1119&lt;&gt;"Completed",$H1119&lt;&gt;"Cancelled"),COUNTIFS($B$2:$B1119,"&lt;&gt;",$H$2:$H1119,"&lt;&gt;Completed",$H$2:$H1119,"&lt;&gt;Cancelled"),"")</f>
        <v/>
      </c>
      <c r="Q1119" s="78" t="str">
        <f>IFERROR(INDEX($B$2:$B$1500,MATCH(ROWS($Q$2:Q1119),$P$2:$P$1500,0)),"")</f>
        <v/>
      </c>
    </row>
    <row r="1120" spans="2:17" ht="15" customHeight="1" x14ac:dyDescent="0.25">
      <c r="B1120" s="174" t="str">
        <f t="shared" si="51"/>
        <v/>
      </c>
      <c r="F1120" s="81"/>
      <c r="H1120" s="174" t="str">
        <f>IF($B1120="","",IF(N($I1120)&gt;=100,"Completed",IF(COUNTIF('Work report'!$V$2:$V$1500,$B1120)=0,"Not started",IF(OR(LEFT(UPPER(TRIM($K1120)),8)="BLOCKED:",LEFT(UPPER(TRIM($K1120)),8)="WAITING:"),"Blocked",IF(N($I1120)&gt;0,"In progress","Not started")))))</f>
        <v/>
      </c>
      <c r="I1120" s="175" t="str">
        <f t="array" ref="I1120">IF($B1120="","",IFERROR(LOOKUP(2,1/('Work report'!$V$2:$V$1500=$B1120),'Work report'!$J$2:$J$1500)*100,0))</f>
        <v/>
      </c>
      <c r="J1120" s="176" t="str">
        <f t="array" ref="J1120">IF($B1120="","",IFERROR(LOOKUP(2,1/('Work report'!$V$2:$V$1500=$B1120),'Work report'!$A$2:$A$1500),""))</f>
        <v/>
      </c>
      <c r="K1120" s="177" t="str">
        <f t="array" ref="K1120">IF($B1120="","",IFERROR(LOOKUP(2,1/('Work report'!$V$2:$V$1500=$B1120),'Work report'!$P$2:$P$1500),""))</f>
        <v/>
      </c>
      <c r="L1120" s="178" t="str">
        <f>IF($B1120="","",SUMIFS('Work report'!$G$2:$G$1500,'Work report'!$V$2:$V$1500,$B1120))</f>
        <v/>
      </c>
      <c r="M1120" s="176" t="str">
        <f t="shared" si="52"/>
        <v/>
      </c>
      <c r="N1120" s="174" t="str">
        <f t="shared" ca="1" si="53"/>
        <v/>
      </c>
      <c r="O1120" s="78">
        <v>1119</v>
      </c>
      <c r="P1120" s="78" t="str">
        <f>IF(AND($B1120&lt;&gt;"",$H1120&lt;&gt;"Completed",$H1120&lt;&gt;"Cancelled"),COUNTIFS($B$2:$B1120,"&lt;&gt;",$H$2:$H1120,"&lt;&gt;Completed",$H$2:$H1120,"&lt;&gt;Cancelled"),"")</f>
        <v/>
      </c>
      <c r="Q1120" s="78" t="str">
        <f>IFERROR(INDEX($B$2:$B$1500,MATCH(ROWS($Q$2:Q1120),$P$2:$P$1500,0)),"")</f>
        <v/>
      </c>
    </row>
    <row r="1121" spans="2:17" ht="15" customHeight="1" x14ac:dyDescent="0.25">
      <c r="B1121" s="174" t="str">
        <f t="shared" si="51"/>
        <v/>
      </c>
      <c r="F1121" s="81"/>
      <c r="H1121" s="174" t="str">
        <f>IF($B1121="","",IF(N($I1121)&gt;=100,"Completed",IF(COUNTIF('Work report'!$V$2:$V$1500,$B1121)=0,"Not started",IF(OR(LEFT(UPPER(TRIM($K1121)),8)="BLOCKED:",LEFT(UPPER(TRIM($K1121)),8)="WAITING:"),"Blocked",IF(N($I1121)&gt;0,"In progress","Not started")))))</f>
        <v/>
      </c>
      <c r="I1121" s="175" t="str">
        <f t="array" ref="I1121">IF($B1121="","",IFERROR(LOOKUP(2,1/('Work report'!$V$2:$V$1500=$B1121),'Work report'!$J$2:$J$1500)*100,0))</f>
        <v/>
      </c>
      <c r="J1121" s="176" t="str">
        <f t="array" ref="J1121">IF($B1121="","",IFERROR(LOOKUP(2,1/('Work report'!$V$2:$V$1500=$B1121),'Work report'!$A$2:$A$1500),""))</f>
        <v/>
      </c>
      <c r="K1121" s="177" t="str">
        <f t="array" ref="K1121">IF($B1121="","",IFERROR(LOOKUP(2,1/('Work report'!$V$2:$V$1500=$B1121),'Work report'!$P$2:$P$1500),""))</f>
        <v/>
      </c>
      <c r="L1121" s="178" t="str">
        <f>IF($B1121="","",SUMIFS('Work report'!$G$2:$G$1500,'Work report'!$V$2:$V$1500,$B1121))</f>
        <v/>
      </c>
      <c r="M1121" s="176" t="str">
        <f t="shared" si="52"/>
        <v/>
      </c>
      <c r="N1121" s="174" t="str">
        <f t="shared" ca="1" si="53"/>
        <v/>
      </c>
      <c r="O1121" s="78">
        <v>1120</v>
      </c>
      <c r="P1121" s="78" t="str">
        <f>IF(AND($B1121&lt;&gt;"",$H1121&lt;&gt;"Completed",$H1121&lt;&gt;"Cancelled"),COUNTIFS($B$2:$B1121,"&lt;&gt;",$H$2:$H1121,"&lt;&gt;Completed",$H$2:$H1121,"&lt;&gt;Cancelled"),"")</f>
        <v/>
      </c>
      <c r="Q1121" s="78" t="str">
        <f>IFERROR(INDEX($B$2:$B$1500,MATCH(ROWS($Q$2:Q1121),$P$2:$P$1500,0)),"")</f>
        <v/>
      </c>
    </row>
    <row r="1122" spans="2:17" ht="15" customHeight="1" x14ac:dyDescent="0.25">
      <c r="B1122" s="174" t="str">
        <f t="shared" si="51"/>
        <v/>
      </c>
      <c r="F1122" s="81"/>
      <c r="H1122" s="174" t="str">
        <f>IF($B1122="","",IF(N($I1122)&gt;=100,"Completed",IF(COUNTIF('Work report'!$V$2:$V$1500,$B1122)=0,"Not started",IF(OR(LEFT(UPPER(TRIM($K1122)),8)="BLOCKED:",LEFT(UPPER(TRIM($K1122)),8)="WAITING:"),"Blocked",IF(N($I1122)&gt;0,"In progress","Not started")))))</f>
        <v/>
      </c>
      <c r="I1122" s="175" t="str">
        <f t="array" ref="I1122">IF($B1122="","",IFERROR(LOOKUP(2,1/('Work report'!$V$2:$V$1500=$B1122),'Work report'!$J$2:$J$1500)*100,0))</f>
        <v/>
      </c>
      <c r="J1122" s="176" t="str">
        <f t="array" ref="J1122">IF($B1122="","",IFERROR(LOOKUP(2,1/('Work report'!$V$2:$V$1500=$B1122),'Work report'!$A$2:$A$1500),""))</f>
        <v/>
      </c>
      <c r="K1122" s="177" t="str">
        <f t="array" ref="K1122">IF($B1122="","",IFERROR(LOOKUP(2,1/('Work report'!$V$2:$V$1500=$B1122),'Work report'!$P$2:$P$1500),""))</f>
        <v/>
      </c>
      <c r="L1122" s="178" t="str">
        <f>IF($B1122="","",SUMIFS('Work report'!$G$2:$G$1500,'Work report'!$V$2:$V$1500,$B1122))</f>
        <v/>
      </c>
      <c r="M1122" s="176" t="str">
        <f t="shared" si="52"/>
        <v/>
      </c>
      <c r="N1122" s="174" t="str">
        <f t="shared" ca="1" si="53"/>
        <v/>
      </c>
      <c r="O1122" s="78">
        <v>1121</v>
      </c>
      <c r="P1122" s="78" t="str">
        <f>IF(AND($B1122&lt;&gt;"",$H1122&lt;&gt;"Completed",$H1122&lt;&gt;"Cancelled"),COUNTIFS($B$2:$B1122,"&lt;&gt;",$H$2:$H1122,"&lt;&gt;Completed",$H$2:$H1122,"&lt;&gt;Cancelled"),"")</f>
        <v/>
      </c>
      <c r="Q1122" s="78" t="str">
        <f>IFERROR(INDEX($B$2:$B$1500,MATCH(ROWS($Q$2:Q1122),$P$2:$P$1500,0)),"")</f>
        <v/>
      </c>
    </row>
    <row r="1123" spans="2:17" ht="15" customHeight="1" x14ac:dyDescent="0.25">
      <c r="B1123" s="174" t="str">
        <f t="shared" si="51"/>
        <v/>
      </c>
      <c r="F1123" s="81"/>
      <c r="H1123" s="174" t="str">
        <f>IF($B1123="","",IF(N($I1123)&gt;=100,"Completed",IF(COUNTIF('Work report'!$V$2:$V$1500,$B1123)=0,"Not started",IF(OR(LEFT(UPPER(TRIM($K1123)),8)="BLOCKED:",LEFT(UPPER(TRIM($K1123)),8)="WAITING:"),"Blocked",IF(N($I1123)&gt;0,"In progress","Not started")))))</f>
        <v/>
      </c>
      <c r="I1123" s="175" t="str">
        <f t="array" ref="I1123">IF($B1123="","",IFERROR(LOOKUP(2,1/('Work report'!$V$2:$V$1500=$B1123),'Work report'!$J$2:$J$1500)*100,0))</f>
        <v/>
      </c>
      <c r="J1123" s="176" t="str">
        <f t="array" ref="J1123">IF($B1123="","",IFERROR(LOOKUP(2,1/('Work report'!$V$2:$V$1500=$B1123),'Work report'!$A$2:$A$1500),""))</f>
        <v/>
      </c>
      <c r="K1123" s="177" t="str">
        <f t="array" ref="K1123">IF($B1123="","",IFERROR(LOOKUP(2,1/('Work report'!$V$2:$V$1500=$B1123),'Work report'!$P$2:$P$1500),""))</f>
        <v/>
      </c>
      <c r="L1123" s="178" t="str">
        <f>IF($B1123="","",SUMIFS('Work report'!$G$2:$G$1500,'Work report'!$V$2:$V$1500,$B1123))</f>
        <v/>
      </c>
      <c r="M1123" s="176" t="str">
        <f t="shared" si="52"/>
        <v/>
      </c>
      <c r="N1123" s="174" t="str">
        <f t="shared" ca="1" si="53"/>
        <v/>
      </c>
      <c r="O1123" s="78">
        <v>1122</v>
      </c>
      <c r="P1123" s="78" t="str">
        <f>IF(AND($B1123&lt;&gt;"",$H1123&lt;&gt;"Completed",$H1123&lt;&gt;"Cancelled"),COUNTIFS($B$2:$B1123,"&lt;&gt;",$H$2:$H1123,"&lt;&gt;Completed",$H$2:$H1123,"&lt;&gt;Cancelled"),"")</f>
        <v/>
      </c>
      <c r="Q1123" s="78" t="str">
        <f>IFERROR(INDEX($B$2:$B$1500,MATCH(ROWS($Q$2:Q1123),$P$2:$P$1500,0)),"")</f>
        <v/>
      </c>
    </row>
    <row r="1124" spans="2:17" ht="15" customHeight="1" x14ac:dyDescent="0.25">
      <c r="B1124" s="174" t="str">
        <f t="shared" si="51"/>
        <v/>
      </c>
      <c r="F1124" s="81"/>
      <c r="H1124" s="174" t="str">
        <f>IF($B1124="","",IF(N($I1124)&gt;=100,"Completed",IF(COUNTIF('Work report'!$V$2:$V$1500,$B1124)=0,"Not started",IF(OR(LEFT(UPPER(TRIM($K1124)),8)="BLOCKED:",LEFT(UPPER(TRIM($K1124)),8)="WAITING:"),"Blocked",IF(N($I1124)&gt;0,"In progress","Not started")))))</f>
        <v/>
      </c>
      <c r="I1124" s="175" t="str">
        <f t="array" ref="I1124">IF($B1124="","",IFERROR(LOOKUP(2,1/('Work report'!$V$2:$V$1500=$B1124),'Work report'!$J$2:$J$1500)*100,0))</f>
        <v/>
      </c>
      <c r="J1124" s="176" t="str">
        <f t="array" ref="J1124">IF($B1124="","",IFERROR(LOOKUP(2,1/('Work report'!$V$2:$V$1500=$B1124),'Work report'!$A$2:$A$1500),""))</f>
        <v/>
      </c>
      <c r="K1124" s="177" t="str">
        <f t="array" ref="K1124">IF($B1124="","",IFERROR(LOOKUP(2,1/('Work report'!$V$2:$V$1500=$B1124),'Work report'!$P$2:$P$1500),""))</f>
        <v/>
      </c>
      <c r="L1124" s="178" t="str">
        <f>IF($B1124="","",SUMIFS('Work report'!$G$2:$G$1500,'Work report'!$V$2:$V$1500,$B1124))</f>
        <v/>
      </c>
      <c r="M1124" s="176" t="str">
        <f t="shared" si="52"/>
        <v/>
      </c>
      <c r="N1124" s="174" t="str">
        <f t="shared" ca="1" si="53"/>
        <v/>
      </c>
      <c r="O1124" s="78">
        <v>1123</v>
      </c>
      <c r="P1124" s="78" t="str">
        <f>IF(AND($B1124&lt;&gt;"",$H1124&lt;&gt;"Completed",$H1124&lt;&gt;"Cancelled"),COUNTIFS($B$2:$B1124,"&lt;&gt;",$H$2:$H1124,"&lt;&gt;Completed",$H$2:$H1124,"&lt;&gt;Cancelled"),"")</f>
        <v/>
      </c>
      <c r="Q1124" s="78" t="str">
        <f>IFERROR(INDEX($B$2:$B$1500,MATCH(ROWS($Q$2:Q1124),$P$2:$P$1500,0)),"")</f>
        <v/>
      </c>
    </row>
    <row r="1125" spans="2:17" ht="15" customHeight="1" x14ac:dyDescent="0.25">
      <c r="B1125" s="174" t="str">
        <f t="shared" si="51"/>
        <v/>
      </c>
      <c r="F1125" s="81"/>
      <c r="H1125" s="174" t="str">
        <f>IF($B1125="","",IF(N($I1125)&gt;=100,"Completed",IF(COUNTIF('Work report'!$V$2:$V$1500,$B1125)=0,"Not started",IF(OR(LEFT(UPPER(TRIM($K1125)),8)="BLOCKED:",LEFT(UPPER(TRIM($K1125)),8)="WAITING:"),"Blocked",IF(N($I1125)&gt;0,"In progress","Not started")))))</f>
        <v/>
      </c>
      <c r="I1125" s="175" t="str">
        <f t="array" ref="I1125">IF($B1125="","",IFERROR(LOOKUP(2,1/('Work report'!$V$2:$V$1500=$B1125),'Work report'!$J$2:$J$1500)*100,0))</f>
        <v/>
      </c>
      <c r="J1125" s="176" t="str">
        <f t="array" ref="J1125">IF($B1125="","",IFERROR(LOOKUP(2,1/('Work report'!$V$2:$V$1500=$B1125),'Work report'!$A$2:$A$1500),""))</f>
        <v/>
      </c>
      <c r="K1125" s="177" t="str">
        <f t="array" ref="K1125">IF($B1125="","",IFERROR(LOOKUP(2,1/('Work report'!$V$2:$V$1500=$B1125),'Work report'!$P$2:$P$1500),""))</f>
        <v/>
      </c>
      <c r="L1125" s="178" t="str">
        <f>IF($B1125="","",SUMIFS('Work report'!$G$2:$G$1500,'Work report'!$V$2:$V$1500,$B1125))</f>
        <v/>
      </c>
      <c r="M1125" s="176" t="str">
        <f t="shared" si="52"/>
        <v/>
      </c>
      <c r="N1125" s="174" t="str">
        <f t="shared" ca="1" si="53"/>
        <v/>
      </c>
      <c r="O1125" s="78">
        <v>1124</v>
      </c>
      <c r="P1125" s="78" t="str">
        <f>IF(AND($B1125&lt;&gt;"",$H1125&lt;&gt;"Completed",$H1125&lt;&gt;"Cancelled"),COUNTIFS($B$2:$B1125,"&lt;&gt;",$H$2:$H1125,"&lt;&gt;Completed",$H$2:$H1125,"&lt;&gt;Cancelled"),"")</f>
        <v/>
      </c>
      <c r="Q1125" s="78" t="str">
        <f>IFERROR(INDEX($B$2:$B$1500,MATCH(ROWS($Q$2:Q1125),$P$2:$P$1500,0)),"")</f>
        <v/>
      </c>
    </row>
    <row r="1126" spans="2:17" ht="15" customHeight="1" x14ac:dyDescent="0.25">
      <c r="B1126" s="174" t="str">
        <f t="shared" si="51"/>
        <v/>
      </c>
      <c r="F1126" s="81"/>
      <c r="H1126" s="174" t="str">
        <f>IF($B1126="","",IF(N($I1126)&gt;=100,"Completed",IF(COUNTIF('Work report'!$V$2:$V$1500,$B1126)=0,"Not started",IF(OR(LEFT(UPPER(TRIM($K1126)),8)="BLOCKED:",LEFT(UPPER(TRIM($K1126)),8)="WAITING:"),"Blocked",IF(N($I1126)&gt;0,"In progress","Not started")))))</f>
        <v/>
      </c>
      <c r="I1126" s="175" t="str">
        <f t="array" ref="I1126">IF($B1126="","",IFERROR(LOOKUP(2,1/('Work report'!$V$2:$V$1500=$B1126),'Work report'!$J$2:$J$1500)*100,0))</f>
        <v/>
      </c>
      <c r="J1126" s="176" t="str">
        <f t="array" ref="J1126">IF($B1126="","",IFERROR(LOOKUP(2,1/('Work report'!$V$2:$V$1500=$B1126),'Work report'!$A$2:$A$1500),""))</f>
        <v/>
      </c>
      <c r="K1126" s="177" t="str">
        <f t="array" ref="K1126">IF($B1126="","",IFERROR(LOOKUP(2,1/('Work report'!$V$2:$V$1500=$B1126),'Work report'!$P$2:$P$1500),""))</f>
        <v/>
      </c>
      <c r="L1126" s="178" t="str">
        <f>IF($B1126="","",SUMIFS('Work report'!$G$2:$G$1500,'Work report'!$V$2:$V$1500,$B1126))</f>
        <v/>
      </c>
      <c r="M1126" s="176" t="str">
        <f t="shared" si="52"/>
        <v/>
      </c>
      <c r="N1126" s="174" t="str">
        <f t="shared" ca="1" si="53"/>
        <v/>
      </c>
      <c r="O1126" s="78">
        <v>1125</v>
      </c>
      <c r="P1126" s="78" t="str">
        <f>IF(AND($B1126&lt;&gt;"",$H1126&lt;&gt;"Completed",$H1126&lt;&gt;"Cancelled"),COUNTIFS($B$2:$B1126,"&lt;&gt;",$H$2:$H1126,"&lt;&gt;Completed",$H$2:$H1126,"&lt;&gt;Cancelled"),"")</f>
        <v/>
      </c>
      <c r="Q1126" s="78" t="str">
        <f>IFERROR(INDEX($B$2:$B$1500,MATCH(ROWS($Q$2:Q1126),$P$2:$P$1500,0)),"")</f>
        <v/>
      </c>
    </row>
    <row r="1127" spans="2:17" ht="15" customHeight="1" x14ac:dyDescent="0.25">
      <c r="B1127" s="174" t="str">
        <f t="shared" si="51"/>
        <v/>
      </c>
      <c r="F1127" s="81"/>
      <c r="H1127" s="174" t="str">
        <f>IF($B1127="","",IF(N($I1127)&gt;=100,"Completed",IF(COUNTIF('Work report'!$V$2:$V$1500,$B1127)=0,"Not started",IF(OR(LEFT(UPPER(TRIM($K1127)),8)="BLOCKED:",LEFT(UPPER(TRIM($K1127)),8)="WAITING:"),"Blocked",IF(N($I1127)&gt;0,"In progress","Not started")))))</f>
        <v/>
      </c>
      <c r="I1127" s="175" t="str">
        <f t="array" ref="I1127">IF($B1127="","",IFERROR(LOOKUP(2,1/('Work report'!$V$2:$V$1500=$B1127),'Work report'!$J$2:$J$1500)*100,0))</f>
        <v/>
      </c>
      <c r="J1127" s="176" t="str">
        <f t="array" ref="J1127">IF($B1127="","",IFERROR(LOOKUP(2,1/('Work report'!$V$2:$V$1500=$B1127),'Work report'!$A$2:$A$1500),""))</f>
        <v/>
      </c>
      <c r="K1127" s="177" t="str">
        <f t="array" ref="K1127">IF($B1127="","",IFERROR(LOOKUP(2,1/('Work report'!$V$2:$V$1500=$B1127),'Work report'!$P$2:$P$1500),""))</f>
        <v/>
      </c>
      <c r="L1127" s="178" t="str">
        <f>IF($B1127="","",SUMIFS('Work report'!$G$2:$G$1500,'Work report'!$V$2:$V$1500,$B1127))</f>
        <v/>
      </c>
      <c r="M1127" s="176" t="str">
        <f t="shared" si="52"/>
        <v/>
      </c>
      <c r="N1127" s="174" t="str">
        <f t="shared" ca="1" si="53"/>
        <v/>
      </c>
      <c r="O1127" s="78">
        <v>1126</v>
      </c>
      <c r="P1127" s="78" t="str">
        <f>IF(AND($B1127&lt;&gt;"",$H1127&lt;&gt;"Completed",$H1127&lt;&gt;"Cancelled"),COUNTIFS($B$2:$B1127,"&lt;&gt;",$H$2:$H1127,"&lt;&gt;Completed",$H$2:$H1127,"&lt;&gt;Cancelled"),"")</f>
        <v/>
      </c>
      <c r="Q1127" s="78" t="str">
        <f>IFERROR(INDEX($B$2:$B$1500,MATCH(ROWS($Q$2:Q1127),$P$2:$P$1500,0)),"")</f>
        <v/>
      </c>
    </row>
    <row r="1128" spans="2:17" ht="15" customHeight="1" x14ac:dyDescent="0.25">
      <c r="B1128" s="174" t="str">
        <f t="shared" si="51"/>
        <v/>
      </c>
      <c r="F1128" s="81"/>
      <c r="H1128" s="174" t="str">
        <f>IF($B1128="","",IF(N($I1128)&gt;=100,"Completed",IF(COUNTIF('Work report'!$V$2:$V$1500,$B1128)=0,"Not started",IF(OR(LEFT(UPPER(TRIM($K1128)),8)="BLOCKED:",LEFT(UPPER(TRIM($K1128)),8)="WAITING:"),"Blocked",IF(N($I1128)&gt;0,"In progress","Not started")))))</f>
        <v/>
      </c>
      <c r="I1128" s="175" t="str">
        <f t="array" ref="I1128">IF($B1128="","",IFERROR(LOOKUP(2,1/('Work report'!$V$2:$V$1500=$B1128),'Work report'!$J$2:$J$1500)*100,0))</f>
        <v/>
      </c>
      <c r="J1128" s="176" t="str">
        <f t="array" ref="J1128">IF($B1128="","",IFERROR(LOOKUP(2,1/('Work report'!$V$2:$V$1500=$B1128),'Work report'!$A$2:$A$1500),""))</f>
        <v/>
      </c>
      <c r="K1128" s="177" t="str">
        <f t="array" ref="K1128">IF($B1128="","",IFERROR(LOOKUP(2,1/('Work report'!$V$2:$V$1500=$B1128),'Work report'!$P$2:$P$1500),""))</f>
        <v/>
      </c>
      <c r="L1128" s="178" t="str">
        <f>IF($B1128="","",SUMIFS('Work report'!$G$2:$G$1500,'Work report'!$V$2:$V$1500,$B1128))</f>
        <v/>
      </c>
      <c r="M1128" s="176" t="str">
        <f t="shared" si="52"/>
        <v/>
      </c>
      <c r="N1128" s="174" t="str">
        <f t="shared" ca="1" si="53"/>
        <v/>
      </c>
      <c r="O1128" s="78">
        <v>1127</v>
      </c>
      <c r="P1128" s="78" t="str">
        <f>IF(AND($B1128&lt;&gt;"",$H1128&lt;&gt;"Completed",$H1128&lt;&gt;"Cancelled"),COUNTIFS($B$2:$B1128,"&lt;&gt;",$H$2:$H1128,"&lt;&gt;Completed",$H$2:$H1128,"&lt;&gt;Cancelled"),"")</f>
        <v/>
      </c>
      <c r="Q1128" s="78" t="str">
        <f>IFERROR(INDEX($B$2:$B$1500,MATCH(ROWS($Q$2:Q1128),$P$2:$P$1500,0)),"")</f>
        <v/>
      </c>
    </row>
    <row r="1129" spans="2:17" ht="15" customHeight="1" x14ac:dyDescent="0.25">
      <c r="B1129" s="174" t="str">
        <f t="shared" si="51"/>
        <v/>
      </c>
      <c r="F1129" s="81"/>
      <c r="H1129" s="174" t="str">
        <f>IF($B1129="","",IF(N($I1129)&gt;=100,"Completed",IF(COUNTIF('Work report'!$V$2:$V$1500,$B1129)=0,"Not started",IF(OR(LEFT(UPPER(TRIM($K1129)),8)="BLOCKED:",LEFT(UPPER(TRIM($K1129)),8)="WAITING:"),"Blocked",IF(N($I1129)&gt;0,"In progress","Not started")))))</f>
        <v/>
      </c>
      <c r="I1129" s="175" t="str">
        <f t="array" ref="I1129">IF($B1129="","",IFERROR(LOOKUP(2,1/('Work report'!$V$2:$V$1500=$B1129),'Work report'!$J$2:$J$1500)*100,0))</f>
        <v/>
      </c>
      <c r="J1129" s="176" t="str">
        <f t="array" ref="J1129">IF($B1129="","",IFERROR(LOOKUP(2,1/('Work report'!$V$2:$V$1500=$B1129),'Work report'!$A$2:$A$1500),""))</f>
        <v/>
      </c>
      <c r="K1129" s="177" t="str">
        <f t="array" ref="K1129">IF($B1129="","",IFERROR(LOOKUP(2,1/('Work report'!$V$2:$V$1500=$B1129),'Work report'!$P$2:$P$1500),""))</f>
        <v/>
      </c>
      <c r="L1129" s="178" t="str">
        <f>IF($B1129="","",SUMIFS('Work report'!$G$2:$G$1500,'Work report'!$V$2:$V$1500,$B1129))</f>
        <v/>
      </c>
      <c r="M1129" s="176" t="str">
        <f t="shared" si="52"/>
        <v/>
      </c>
      <c r="N1129" s="174" t="str">
        <f t="shared" ca="1" si="53"/>
        <v/>
      </c>
      <c r="O1129" s="78">
        <v>1128</v>
      </c>
      <c r="P1129" s="78" t="str">
        <f>IF(AND($B1129&lt;&gt;"",$H1129&lt;&gt;"Completed",$H1129&lt;&gt;"Cancelled"),COUNTIFS($B$2:$B1129,"&lt;&gt;",$H$2:$H1129,"&lt;&gt;Completed",$H$2:$H1129,"&lt;&gt;Cancelled"),"")</f>
        <v/>
      </c>
      <c r="Q1129" s="78" t="str">
        <f>IFERROR(INDEX($B$2:$B$1500,MATCH(ROWS($Q$2:Q1129),$P$2:$P$1500,0)),"")</f>
        <v/>
      </c>
    </row>
    <row r="1130" spans="2:17" ht="15" customHeight="1" x14ac:dyDescent="0.25">
      <c r="B1130" s="174" t="str">
        <f t="shared" si="51"/>
        <v/>
      </c>
      <c r="F1130" s="81"/>
      <c r="H1130" s="174" t="str">
        <f>IF($B1130="","",IF(N($I1130)&gt;=100,"Completed",IF(COUNTIF('Work report'!$V$2:$V$1500,$B1130)=0,"Not started",IF(OR(LEFT(UPPER(TRIM($K1130)),8)="BLOCKED:",LEFT(UPPER(TRIM($K1130)),8)="WAITING:"),"Blocked",IF(N($I1130)&gt;0,"In progress","Not started")))))</f>
        <v/>
      </c>
      <c r="I1130" s="175" t="str">
        <f t="array" ref="I1130">IF($B1130="","",IFERROR(LOOKUP(2,1/('Work report'!$V$2:$V$1500=$B1130),'Work report'!$J$2:$J$1500)*100,0))</f>
        <v/>
      </c>
      <c r="J1130" s="176" t="str">
        <f t="array" ref="J1130">IF($B1130="","",IFERROR(LOOKUP(2,1/('Work report'!$V$2:$V$1500=$B1130),'Work report'!$A$2:$A$1500),""))</f>
        <v/>
      </c>
      <c r="K1130" s="177" t="str">
        <f t="array" ref="K1130">IF($B1130="","",IFERROR(LOOKUP(2,1/('Work report'!$V$2:$V$1500=$B1130),'Work report'!$P$2:$P$1500),""))</f>
        <v/>
      </c>
      <c r="L1130" s="178" t="str">
        <f>IF($B1130="","",SUMIFS('Work report'!$G$2:$G$1500,'Work report'!$V$2:$V$1500,$B1130))</f>
        <v/>
      </c>
      <c r="M1130" s="176" t="str">
        <f t="shared" si="52"/>
        <v/>
      </c>
      <c r="N1130" s="174" t="str">
        <f t="shared" ca="1" si="53"/>
        <v/>
      </c>
      <c r="O1130" s="78">
        <v>1129</v>
      </c>
      <c r="P1130" s="78" t="str">
        <f>IF(AND($B1130&lt;&gt;"",$H1130&lt;&gt;"Completed",$H1130&lt;&gt;"Cancelled"),COUNTIFS($B$2:$B1130,"&lt;&gt;",$H$2:$H1130,"&lt;&gt;Completed",$H$2:$H1130,"&lt;&gt;Cancelled"),"")</f>
        <v/>
      </c>
      <c r="Q1130" s="78" t="str">
        <f>IFERROR(INDEX($B$2:$B$1500,MATCH(ROWS($Q$2:Q1130),$P$2:$P$1500,0)),"")</f>
        <v/>
      </c>
    </row>
    <row r="1131" spans="2:17" ht="15" customHeight="1" x14ac:dyDescent="0.25">
      <c r="B1131" s="174" t="str">
        <f t="shared" si="51"/>
        <v/>
      </c>
      <c r="F1131" s="81"/>
      <c r="H1131" s="174" t="str">
        <f>IF($B1131="","",IF(N($I1131)&gt;=100,"Completed",IF(COUNTIF('Work report'!$V$2:$V$1500,$B1131)=0,"Not started",IF(OR(LEFT(UPPER(TRIM($K1131)),8)="BLOCKED:",LEFT(UPPER(TRIM($K1131)),8)="WAITING:"),"Blocked",IF(N($I1131)&gt;0,"In progress","Not started")))))</f>
        <v/>
      </c>
      <c r="I1131" s="175" t="str">
        <f t="array" ref="I1131">IF($B1131="","",IFERROR(LOOKUP(2,1/('Work report'!$V$2:$V$1500=$B1131),'Work report'!$J$2:$J$1500)*100,0))</f>
        <v/>
      </c>
      <c r="J1131" s="176" t="str">
        <f t="array" ref="J1131">IF($B1131="","",IFERROR(LOOKUP(2,1/('Work report'!$V$2:$V$1500=$B1131),'Work report'!$A$2:$A$1500),""))</f>
        <v/>
      </c>
      <c r="K1131" s="177" t="str">
        <f t="array" ref="K1131">IF($B1131="","",IFERROR(LOOKUP(2,1/('Work report'!$V$2:$V$1500=$B1131),'Work report'!$P$2:$P$1500),""))</f>
        <v/>
      </c>
      <c r="L1131" s="178" t="str">
        <f>IF($B1131="","",SUMIFS('Work report'!$G$2:$G$1500,'Work report'!$V$2:$V$1500,$B1131))</f>
        <v/>
      </c>
      <c r="M1131" s="176" t="str">
        <f t="shared" si="52"/>
        <v/>
      </c>
      <c r="N1131" s="174" t="str">
        <f t="shared" ca="1" si="53"/>
        <v/>
      </c>
      <c r="O1131" s="78">
        <v>1130</v>
      </c>
      <c r="P1131" s="78" t="str">
        <f>IF(AND($B1131&lt;&gt;"",$H1131&lt;&gt;"Completed",$H1131&lt;&gt;"Cancelled"),COUNTIFS($B$2:$B1131,"&lt;&gt;",$H$2:$H1131,"&lt;&gt;Completed",$H$2:$H1131,"&lt;&gt;Cancelled"),"")</f>
        <v/>
      </c>
      <c r="Q1131" s="78" t="str">
        <f>IFERROR(INDEX($B$2:$B$1500,MATCH(ROWS($Q$2:Q1131),$P$2:$P$1500,0)),"")</f>
        <v/>
      </c>
    </row>
    <row r="1132" spans="2:17" ht="15" customHeight="1" x14ac:dyDescent="0.25">
      <c r="B1132" s="174" t="str">
        <f t="shared" si="51"/>
        <v/>
      </c>
      <c r="F1132" s="81"/>
      <c r="H1132" s="174" t="str">
        <f>IF($B1132="","",IF(N($I1132)&gt;=100,"Completed",IF(COUNTIF('Work report'!$V$2:$V$1500,$B1132)=0,"Not started",IF(OR(LEFT(UPPER(TRIM($K1132)),8)="BLOCKED:",LEFT(UPPER(TRIM($K1132)),8)="WAITING:"),"Blocked",IF(N($I1132)&gt;0,"In progress","Not started")))))</f>
        <v/>
      </c>
      <c r="I1132" s="175" t="str">
        <f t="array" ref="I1132">IF($B1132="","",IFERROR(LOOKUP(2,1/('Work report'!$V$2:$V$1500=$B1132),'Work report'!$J$2:$J$1500)*100,0))</f>
        <v/>
      </c>
      <c r="J1132" s="176" t="str">
        <f t="array" ref="J1132">IF($B1132="","",IFERROR(LOOKUP(2,1/('Work report'!$V$2:$V$1500=$B1132),'Work report'!$A$2:$A$1500),""))</f>
        <v/>
      </c>
      <c r="K1132" s="177" t="str">
        <f t="array" ref="K1132">IF($B1132="","",IFERROR(LOOKUP(2,1/('Work report'!$V$2:$V$1500=$B1132),'Work report'!$P$2:$P$1500),""))</f>
        <v/>
      </c>
      <c r="L1132" s="178" t="str">
        <f>IF($B1132="","",SUMIFS('Work report'!$G$2:$G$1500,'Work report'!$V$2:$V$1500,$B1132))</f>
        <v/>
      </c>
      <c r="M1132" s="176" t="str">
        <f t="shared" si="52"/>
        <v/>
      </c>
      <c r="N1132" s="174" t="str">
        <f t="shared" ca="1" si="53"/>
        <v/>
      </c>
      <c r="O1132" s="78">
        <v>1131</v>
      </c>
      <c r="P1132" s="78" t="str">
        <f>IF(AND($B1132&lt;&gt;"",$H1132&lt;&gt;"Completed",$H1132&lt;&gt;"Cancelled"),COUNTIFS($B$2:$B1132,"&lt;&gt;",$H$2:$H1132,"&lt;&gt;Completed",$H$2:$H1132,"&lt;&gt;Cancelled"),"")</f>
        <v/>
      </c>
      <c r="Q1132" s="78" t="str">
        <f>IFERROR(INDEX($B$2:$B$1500,MATCH(ROWS($Q$2:Q1132),$P$2:$P$1500,0)),"")</f>
        <v/>
      </c>
    </row>
    <row r="1133" spans="2:17" ht="15" customHeight="1" x14ac:dyDescent="0.25">
      <c r="B1133" s="174" t="str">
        <f t="shared" si="51"/>
        <v/>
      </c>
      <c r="F1133" s="81"/>
      <c r="H1133" s="174" t="str">
        <f>IF($B1133="","",IF(N($I1133)&gt;=100,"Completed",IF(COUNTIF('Work report'!$V$2:$V$1500,$B1133)=0,"Not started",IF(OR(LEFT(UPPER(TRIM($K1133)),8)="BLOCKED:",LEFT(UPPER(TRIM($K1133)),8)="WAITING:"),"Blocked",IF(N($I1133)&gt;0,"In progress","Not started")))))</f>
        <v/>
      </c>
      <c r="I1133" s="175" t="str">
        <f t="array" ref="I1133">IF($B1133="","",IFERROR(LOOKUP(2,1/('Work report'!$V$2:$V$1500=$B1133),'Work report'!$J$2:$J$1500)*100,0))</f>
        <v/>
      </c>
      <c r="J1133" s="176" t="str">
        <f t="array" ref="J1133">IF($B1133="","",IFERROR(LOOKUP(2,1/('Work report'!$V$2:$V$1500=$B1133),'Work report'!$A$2:$A$1500),""))</f>
        <v/>
      </c>
      <c r="K1133" s="177" t="str">
        <f t="array" ref="K1133">IF($B1133="","",IFERROR(LOOKUP(2,1/('Work report'!$V$2:$V$1500=$B1133),'Work report'!$P$2:$P$1500),""))</f>
        <v/>
      </c>
      <c r="L1133" s="178" t="str">
        <f>IF($B1133="","",SUMIFS('Work report'!$G$2:$G$1500,'Work report'!$V$2:$V$1500,$B1133))</f>
        <v/>
      </c>
      <c r="M1133" s="176" t="str">
        <f t="shared" si="52"/>
        <v/>
      </c>
      <c r="N1133" s="174" t="str">
        <f t="shared" ca="1" si="53"/>
        <v/>
      </c>
      <c r="O1133" s="78">
        <v>1132</v>
      </c>
      <c r="P1133" s="78" t="str">
        <f>IF(AND($B1133&lt;&gt;"",$H1133&lt;&gt;"Completed",$H1133&lt;&gt;"Cancelled"),COUNTIFS($B$2:$B1133,"&lt;&gt;",$H$2:$H1133,"&lt;&gt;Completed",$H$2:$H1133,"&lt;&gt;Cancelled"),"")</f>
        <v/>
      </c>
      <c r="Q1133" s="78" t="str">
        <f>IFERROR(INDEX($B$2:$B$1500,MATCH(ROWS($Q$2:Q1133),$P$2:$P$1500,0)),"")</f>
        <v/>
      </c>
    </row>
    <row r="1134" spans="2:17" ht="15" customHeight="1" x14ac:dyDescent="0.25">
      <c r="B1134" s="174" t="str">
        <f t="shared" si="51"/>
        <v/>
      </c>
      <c r="F1134" s="81"/>
      <c r="H1134" s="174" t="str">
        <f>IF($B1134="","",IF(N($I1134)&gt;=100,"Completed",IF(COUNTIF('Work report'!$V$2:$V$1500,$B1134)=0,"Not started",IF(OR(LEFT(UPPER(TRIM($K1134)),8)="BLOCKED:",LEFT(UPPER(TRIM($K1134)),8)="WAITING:"),"Blocked",IF(N($I1134)&gt;0,"In progress","Not started")))))</f>
        <v/>
      </c>
      <c r="I1134" s="175" t="str">
        <f t="array" ref="I1134">IF($B1134="","",IFERROR(LOOKUP(2,1/('Work report'!$V$2:$V$1500=$B1134),'Work report'!$J$2:$J$1500)*100,0))</f>
        <v/>
      </c>
      <c r="J1134" s="176" t="str">
        <f t="array" ref="J1134">IF($B1134="","",IFERROR(LOOKUP(2,1/('Work report'!$V$2:$V$1500=$B1134),'Work report'!$A$2:$A$1500),""))</f>
        <v/>
      </c>
      <c r="K1134" s="177" t="str">
        <f t="array" ref="K1134">IF($B1134="","",IFERROR(LOOKUP(2,1/('Work report'!$V$2:$V$1500=$B1134),'Work report'!$P$2:$P$1500),""))</f>
        <v/>
      </c>
      <c r="L1134" s="178" t="str">
        <f>IF($B1134="","",SUMIFS('Work report'!$G$2:$G$1500,'Work report'!$V$2:$V$1500,$B1134))</f>
        <v/>
      </c>
      <c r="M1134" s="176" t="str">
        <f t="shared" si="52"/>
        <v/>
      </c>
      <c r="N1134" s="174" t="str">
        <f t="shared" ca="1" si="53"/>
        <v/>
      </c>
      <c r="O1134" s="78">
        <v>1133</v>
      </c>
      <c r="P1134" s="78" t="str">
        <f>IF(AND($B1134&lt;&gt;"",$H1134&lt;&gt;"Completed",$H1134&lt;&gt;"Cancelled"),COUNTIFS($B$2:$B1134,"&lt;&gt;",$H$2:$H1134,"&lt;&gt;Completed",$H$2:$H1134,"&lt;&gt;Cancelled"),"")</f>
        <v/>
      </c>
      <c r="Q1134" s="78" t="str">
        <f>IFERROR(INDEX($B$2:$B$1500,MATCH(ROWS($Q$2:Q1134),$P$2:$P$1500,0)),"")</f>
        <v/>
      </c>
    </row>
    <row r="1135" spans="2:17" ht="15" customHeight="1" x14ac:dyDescent="0.25">
      <c r="B1135" s="174" t="str">
        <f t="shared" si="51"/>
        <v/>
      </c>
      <c r="F1135" s="81"/>
      <c r="H1135" s="174" t="str">
        <f>IF($B1135="","",IF(N($I1135)&gt;=100,"Completed",IF(COUNTIF('Work report'!$V$2:$V$1500,$B1135)=0,"Not started",IF(OR(LEFT(UPPER(TRIM($K1135)),8)="BLOCKED:",LEFT(UPPER(TRIM($K1135)),8)="WAITING:"),"Blocked",IF(N($I1135)&gt;0,"In progress","Not started")))))</f>
        <v/>
      </c>
      <c r="I1135" s="175" t="str">
        <f t="array" ref="I1135">IF($B1135="","",IFERROR(LOOKUP(2,1/('Work report'!$V$2:$V$1500=$B1135),'Work report'!$J$2:$J$1500)*100,0))</f>
        <v/>
      </c>
      <c r="J1135" s="176" t="str">
        <f t="array" ref="J1135">IF($B1135="","",IFERROR(LOOKUP(2,1/('Work report'!$V$2:$V$1500=$B1135),'Work report'!$A$2:$A$1500),""))</f>
        <v/>
      </c>
      <c r="K1135" s="177" t="str">
        <f t="array" ref="K1135">IF($B1135="","",IFERROR(LOOKUP(2,1/('Work report'!$V$2:$V$1500=$B1135),'Work report'!$P$2:$P$1500),""))</f>
        <v/>
      </c>
      <c r="L1135" s="178" t="str">
        <f>IF($B1135="","",SUMIFS('Work report'!$G$2:$G$1500,'Work report'!$V$2:$V$1500,$B1135))</f>
        <v/>
      </c>
      <c r="M1135" s="176" t="str">
        <f t="shared" si="52"/>
        <v/>
      </c>
      <c r="N1135" s="174" t="str">
        <f t="shared" ca="1" si="53"/>
        <v/>
      </c>
      <c r="O1135" s="78">
        <v>1134</v>
      </c>
      <c r="P1135" s="78" t="str">
        <f>IF(AND($B1135&lt;&gt;"",$H1135&lt;&gt;"Completed",$H1135&lt;&gt;"Cancelled"),COUNTIFS($B$2:$B1135,"&lt;&gt;",$H$2:$H1135,"&lt;&gt;Completed",$H$2:$H1135,"&lt;&gt;Cancelled"),"")</f>
        <v/>
      </c>
      <c r="Q1135" s="78" t="str">
        <f>IFERROR(INDEX($B$2:$B$1500,MATCH(ROWS($Q$2:Q1135),$P$2:$P$1500,0)),"")</f>
        <v/>
      </c>
    </row>
    <row r="1136" spans="2:17" ht="15" customHeight="1" x14ac:dyDescent="0.25">
      <c r="B1136" s="174" t="str">
        <f t="shared" si="51"/>
        <v/>
      </c>
      <c r="F1136" s="81"/>
      <c r="H1136" s="174" t="str">
        <f>IF($B1136="","",IF(N($I1136)&gt;=100,"Completed",IF(COUNTIF('Work report'!$V$2:$V$1500,$B1136)=0,"Not started",IF(OR(LEFT(UPPER(TRIM($K1136)),8)="BLOCKED:",LEFT(UPPER(TRIM($K1136)),8)="WAITING:"),"Blocked",IF(N($I1136)&gt;0,"In progress","Not started")))))</f>
        <v/>
      </c>
      <c r="I1136" s="175" t="str">
        <f t="array" ref="I1136">IF($B1136="","",IFERROR(LOOKUP(2,1/('Work report'!$V$2:$V$1500=$B1136),'Work report'!$J$2:$J$1500)*100,0))</f>
        <v/>
      </c>
      <c r="J1136" s="176" t="str">
        <f t="array" ref="J1136">IF($B1136="","",IFERROR(LOOKUP(2,1/('Work report'!$V$2:$V$1500=$B1136),'Work report'!$A$2:$A$1500),""))</f>
        <v/>
      </c>
      <c r="K1136" s="177" t="str">
        <f t="array" ref="K1136">IF($B1136="","",IFERROR(LOOKUP(2,1/('Work report'!$V$2:$V$1500=$B1136),'Work report'!$P$2:$P$1500),""))</f>
        <v/>
      </c>
      <c r="L1136" s="178" t="str">
        <f>IF($B1136="","",SUMIFS('Work report'!$G$2:$G$1500,'Work report'!$V$2:$V$1500,$B1136))</f>
        <v/>
      </c>
      <c r="M1136" s="176" t="str">
        <f t="shared" si="52"/>
        <v/>
      </c>
      <c r="N1136" s="174" t="str">
        <f t="shared" ca="1" si="53"/>
        <v/>
      </c>
      <c r="O1136" s="78">
        <v>1135</v>
      </c>
      <c r="P1136" s="78" t="str">
        <f>IF(AND($B1136&lt;&gt;"",$H1136&lt;&gt;"Completed",$H1136&lt;&gt;"Cancelled"),COUNTIFS($B$2:$B1136,"&lt;&gt;",$H$2:$H1136,"&lt;&gt;Completed",$H$2:$H1136,"&lt;&gt;Cancelled"),"")</f>
        <v/>
      </c>
      <c r="Q1136" s="78" t="str">
        <f>IFERROR(INDEX($B$2:$B$1500,MATCH(ROWS($Q$2:Q1136),$P$2:$P$1500,0)),"")</f>
        <v/>
      </c>
    </row>
    <row r="1137" spans="2:17" ht="15" customHeight="1" x14ac:dyDescent="0.25">
      <c r="B1137" s="174" t="str">
        <f t="shared" si="51"/>
        <v/>
      </c>
      <c r="F1137" s="81"/>
      <c r="H1137" s="174" t="str">
        <f>IF($B1137="","",IF(N($I1137)&gt;=100,"Completed",IF(COUNTIF('Work report'!$V$2:$V$1500,$B1137)=0,"Not started",IF(OR(LEFT(UPPER(TRIM($K1137)),8)="BLOCKED:",LEFT(UPPER(TRIM($K1137)),8)="WAITING:"),"Blocked",IF(N($I1137)&gt;0,"In progress","Not started")))))</f>
        <v/>
      </c>
      <c r="I1137" s="175" t="str">
        <f t="array" ref="I1137">IF($B1137="","",IFERROR(LOOKUP(2,1/('Work report'!$V$2:$V$1500=$B1137),'Work report'!$J$2:$J$1500)*100,0))</f>
        <v/>
      </c>
      <c r="J1137" s="176" t="str">
        <f t="array" ref="J1137">IF($B1137="","",IFERROR(LOOKUP(2,1/('Work report'!$V$2:$V$1500=$B1137),'Work report'!$A$2:$A$1500),""))</f>
        <v/>
      </c>
      <c r="K1137" s="177" t="str">
        <f t="array" ref="K1137">IF($B1137="","",IFERROR(LOOKUP(2,1/('Work report'!$V$2:$V$1500=$B1137),'Work report'!$P$2:$P$1500),""))</f>
        <v/>
      </c>
      <c r="L1137" s="178" t="str">
        <f>IF($B1137="","",SUMIFS('Work report'!$G$2:$G$1500,'Work report'!$V$2:$V$1500,$B1137))</f>
        <v/>
      </c>
      <c r="M1137" s="176" t="str">
        <f t="shared" si="52"/>
        <v/>
      </c>
      <c r="N1137" s="174" t="str">
        <f t="shared" ca="1" si="53"/>
        <v/>
      </c>
      <c r="O1137" s="78">
        <v>1136</v>
      </c>
      <c r="P1137" s="78" t="str">
        <f>IF(AND($B1137&lt;&gt;"",$H1137&lt;&gt;"Completed",$H1137&lt;&gt;"Cancelled"),COUNTIFS($B$2:$B1137,"&lt;&gt;",$H$2:$H1137,"&lt;&gt;Completed",$H$2:$H1137,"&lt;&gt;Cancelled"),"")</f>
        <v/>
      </c>
      <c r="Q1137" s="78" t="str">
        <f>IFERROR(INDEX($B$2:$B$1500,MATCH(ROWS($Q$2:Q1137),$P$2:$P$1500,0)),"")</f>
        <v/>
      </c>
    </row>
    <row r="1138" spans="2:17" ht="15" customHeight="1" x14ac:dyDescent="0.25">
      <c r="B1138" s="174" t="str">
        <f t="shared" si="51"/>
        <v/>
      </c>
      <c r="F1138" s="81"/>
      <c r="H1138" s="174" t="str">
        <f>IF($B1138="","",IF(N($I1138)&gt;=100,"Completed",IF(COUNTIF('Work report'!$V$2:$V$1500,$B1138)=0,"Not started",IF(OR(LEFT(UPPER(TRIM($K1138)),8)="BLOCKED:",LEFT(UPPER(TRIM($K1138)),8)="WAITING:"),"Blocked",IF(N($I1138)&gt;0,"In progress","Not started")))))</f>
        <v/>
      </c>
      <c r="I1138" s="175" t="str">
        <f t="array" ref="I1138">IF($B1138="","",IFERROR(LOOKUP(2,1/('Work report'!$V$2:$V$1500=$B1138),'Work report'!$J$2:$J$1500)*100,0))</f>
        <v/>
      </c>
      <c r="J1138" s="176" t="str">
        <f t="array" ref="J1138">IF($B1138="","",IFERROR(LOOKUP(2,1/('Work report'!$V$2:$V$1500=$B1138),'Work report'!$A$2:$A$1500),""))</f>
        <v/>
      </c>
      <c r="K1138" s="177" t="str">
        <f t="array" ref="K1138">IF($B1138="","",IFERROR(LOOKUP(2,1/('Work report'!$V$2:$V$1500=$B1138),'Work report'!$P$2:$P$1500),""))</f>
        <v/>
      </c>
      <c r="L1138" s="178" t="str">
        <f>IF($B1138="","",SUMIFS('Work report'!$G$2:$G$1500,'Work report'!$V$2:$V$1500,$B1138))</f>
        <v/>
      </c>
      <c r="M1138" s="176" t="str">
        <f t="shared" si="52"/>
        <v/>
      </c>
      <c r="N1138" s="174" t="str">
        <f t="shared" ca="1" si="53"/>
        <v/>
      </c>
      <c r="O1138" s="78">
        <v>1137</v>
      </c>
      <c r="P1138" s="78" t="str">
        <f>IF(AND($B1138&lt;&gt;"",$H1138&lt;&gt;"Completed",$H1138&lt;&gt;"Cancelled"),COUNTIFS($B$2:$B1138,"&lt;&gt;",$H$2:$H1138,"&lt;&gt;Completed",$H$2:$H1138,"&lt;&gt;Cancelled"),"")</f>
        <v/>
      </c>
      <c r="Q1138" s="78" t="str">
        <f>IFERROR(INDEX($B$2:$B$1500,MATCH(ROWS($Q$2:Q1138),$P$2:$P$1500,0)),"")</f>
        <v/>
      </c>
    </row>
    <row r="1139" spans="2:17" ht="15" customHeight="1" x14ac:dyDescent="0.25">
      <c r="B1139" s="174" t="str">
        <f t="shared" si="51"/>
        <v/>
      </c>
      <c r="F1139" s="81"/>
      <c r="H1139" s="174" t="str">
        <f>IF($B1139="","",IF(N($I1139)&gt;=100,"Completed",IF(COUNTIF('Work report'!$V$2:$V$1500,$B1139)=0,"Not started",IF(OR(LEFT(UPPER(TRIM($K1139)),8)="BLOCKED:",LEFT(UPPER(TRIM($K1139)),8)="WAITING:"),"Blocked",IF(N($I1139)&gt;0,"In progress","Not started")))))</f>
        <v/>
      </c>
      <c r="I1139" s="175" t="str">
        <f t="array" ref="I1139">IF($B1139="","",IFERROR(LOOKUP(2,1/('Work report'!$V$2:$V$1500=$B1139),'Work report'!$J$2:$J$1500)*100,0))</f>
        <v/>
      </c>
      <c r="J1139" s="176" t="str">
        <f t="array" ref="J1139">IF($B1139="","",IFERROR(LOOKUP(2,1/('Work report'!$V$2:$V$1500=$B1139),'Work report'!$A$2:$A$1500),""))</f>
        <v/>
      </c>
      <c r="K1139" s="177" t="str">
        <f t="array" ref="K1139">IF($B1139="","",IFERROR(LOOKUP(2,1/('Work report'!$V$2:$V$1500=$B1139),'Work report'!$P$2:$P$1500),""))</f>
        <v/>
      </c>
      <c r="L1139" s="178" t="str">
        <f>IF($B1139="","",SUMIFS('Work report'!$G$2:$G$1500,'Work report'!$V$2:$V$1500,$B1139))</f>
        <v/>
      </c>
      <c r="M1139" s="176" t="str">
        <f t="shared" si="52"/>
        <v/>
      </c>
      <c r="N1139" s="174" t="str">
        <f t="shared" ca="1" si="53"/>
        <v/>
      </c>
      <c r="O1139" s="78">
        <v>1138</v>
      </c>
      <c r="P1139" s="78" t="str">
        <f>IF(AND($B1139&lt;&gt;"",$H1139&lt;&gt;"Completed",$H1139&lt;&gt;"Cancelled"),COUNTIFS($B$2:$B1139,"&lt;&gt;",$H$2:$H1139,"&lt;&gt;Completed",$H$2:$H1139,"&lt;&gt;Cancelled"),"")</f>
        <v/>
      </c>
      <c r="Q1139" s="78" t="str">
        <f>IFERROR(INDEX($B$2:$B$1500,MATCH(ROWS($Q$2:Q1139),$P$2:$P$1500,0)),"")</f>
        <v/>
      </c>
    </row>
    <row r="1140" spans="2:17" ht="15" customHeight="1" x14ac:dyDescent="0.25">
      <c r="B1140" s="174" t="str">
        <f t="shared" si="51"/>
        <v/>
      </c>
      <c r="F1140" s="81"/>
      <c r="H1140" s="174" t="str">
        <f>IF($B1140="","",IF(N($I1140)&gt;=100,"Completed",IF(COUNTIF('Work report'!$V$2:$V$1500,$B1140)=0,"Not started",IF(OR(LEFT(UPPER(TRIM($K1140)),8)="BLOCKED:",LEFT(UPPER(TRIM($K1140)),8)="WAITING:"),"Blocked",IF(N($I1140)&gt;0,"In progress","Not started")))))</f>
        <v/>
      </c>
      <c r="I1140" s="175" t="str">
        <f t="array" ref="I1140">IF($B1140="","",IFERROR(LOOKUP(2,1/('Work report'!$V$2:$V$1500=$B1140),'Work report'!$J$2:$J$1500)*100,0))</f>
        <v/>
      </c>
      <c r="J1140" s="176" t="str">
        <f t="array" ref="J1140">IF($B1140="","",IFERROR(LOOKUP(2,1/('Work report'!$V$2:$V$1500=$B1140),'Work report'!$A$2:$A$1500),""))</f>
        <v/>
      </c>
      <c r="K1140" s="177" t="str">
        <f t="array" ref="K1140">IF($B1140="","",IFERROR(LOOKUP(2,1/('Work report'!$V$2:$V$1500=$B1140),'Work report'!$P$2:$P$1500),""))</f>
        <v/>
      </c>
      <c r="L1140" s="178" t="str">
        <f>IF($B1140="","",SUMIFS('Work report'!$G$2:$G$1500,'Work report'!$V$2:$V$1500,$B1140))</f>
        <v/>
      </c>
      <c r="M1140" s="176" t="str">
        <f t="shared" si="52"/>
        <v/>
      </c>
      <c r="N1140" s="174" t="str">
        <f t="shared" ca="1" si="53"/>
        <v/>
      </c>
      <c r="O1140" s="78">
        <v>1139</v>
      </c>
      <c r="P1140" s="78" t="str">
        <f>IF(AND($B1140&lt;&gt;"",$H1140&lt;&gt;"Completed",$H1140&lt;&gt;"Cancelled"),COUNTIFS($B$2:$B1140,"&lt;&gt;",$H$2:$H1140,"&lt;&gt;Completed",$H$2:$H1140,"&lt;&gt;Cancelled"),"")</f>
        <v/>
      </c>
      <c r="Q1140" s="78" t="str">
        <f>IFERROR(INDEX($B$2:$B$1500,MATCH(ROWS($Q$2:Q1140),$P$2:$P$1500,0)),"")</f>
        <v/>
      </c>
    </row>
    <row r="1141" spans="2:17" ht="15" customHeight="1" x14ac:dyDescent="0.25">
      <c r="B1141" s="174" t="str">
        <f t="shared" si="51"/>
        <v/>
      </c>
      <c r="F1141" s="81"/>
      <c r="H1141" s="174" t="str">
        <f>IF($B1141="","",IF(N($I1141)&gt;=100,"Completed",IF(COUNTIF('Work report'!$V$2:$V$1500,$B1141)=0,"Not started",IF(OR(LEFT(UPPER(TRIM($K1141)),8)="BLOCKED:",LEFT(UPPER(TRIM($K1141)),8)="WAITING:"),"Blocked",IF(N($I1141)&gt;0,"In progress","Not started")))))</f>
        <v/>
      </c>
      <c r="I1141" s="175" t="str">
        <f t="array" ref="I1141">IF($B1141="","",IFERROR(LOOKUP(2,1/('Work report'!$V$2:$V$1500=$B1141),'Work report'!$J$2:$J$1500)*100,0))</f>
        <v/>
      </c>
      <c r="J1141" s="176" t="str">
        <f t="array" ref="J1141">IF($B1141="","",IFERROR(LOOKUP(2,1/('Work report'!$V$2:$V$1500=$B1141),'Work report'!$A$2:$A$1500),""))</f>
        <v/>
      </c>
      <c r="K1141" s="177" t="str">
        <f t="array" ref="K1141">IF($B1141="","",IFERROR(LOOKUP(2,1/('Work report'!$V$2:$V$1500=$B1141),'Work report'!$P$2:$P$1500),""))</f>
        <v/>
      </c>
      <c r="L1141" s="178" t="str">
        <f>IF($B1141="","",SUMIFS('Work report'!$G$2:$G$1500,'Work report'!$V$2:$V$1500,$B1141))</f>
        <v/>
      </c>
      <c r="M1141" s="176" t="str">
        <f t="shared" si="52"/>
        <v/>
      </c>
      <c r="N1141" s="174" t="str">
        <f t="shared" ca="1" si="53"/>
        <v/>
      </c>
      <c r="O1141" s="78">
        <v>1140</v>
      </c>
      <c r="P1141" s="78" t="str">
        <f>IF(AND($B1141&lt;&gt;"",$H1141&lt;&gt;"Completed",$H1141&lt;&gt;"Cancelled"),COUNTIFS($B$2:$B1141,"&lt;&gt;",$H$2:$H1141,"&lt;&gt;Completed",$H$2:$H1141,"&lt;&gt;Cancelled"),"")</f>
        <v/>
      </c>
      <c r="Q1141" s="78" t="str">
        <f>IFERROR(INDEX($B$2:$B$1500,MATCH(ROWS($Q$2:Q1141),$P$2:$P$1500,0)),"")</f>
        <v/>
      </c>
    </row>
    <row r="1142" spans="2:17" ht="15" customHeight="1" x14ac:dyDescent="0.25">
      <c r="B1142" s="174" t="str">
        <f t="shared" si="51"/>
        <v/>
      </c>
      <c r="F1142" s="81"/>
      <c r="H1142" s="174" t="str">
        <f>IF($B1142="","",IF(N($I1142)&gt;=100,"Completed",IF(COUNTIF('Work report'!$V$2:$V$1500,$B1142)=0,"Not started",IF(OR(LEFT(UPPER(TRIM($K1142)),8)="BLOCKED:",LEFT(UPPER(TRIM($K1142)),8)="WAITING:"),"Blocked",IF(N($I1142)&gt;0,"In progress","Not started")))))</f>
        <v/>
      </c>
      <c r="I1142" s="175" t="str">
        <f t="array" ref="I1142">IF($B1142="","",IFERROR(LOOKUP(2,1/('Work report'!$V$2:$V$1500=$B1142),'Work report'!$J$2:$J$1500)*100,0))</f>
        <v/>
      </c>
      <c r="J1142" s="176" t="str">
        <f t="array" ref="J1142">IF($B1142="","",IFERROR(LOOKUP(2,1/('Work report'!$V$2:$V$1500=$B1142),'Work report'!$A$2:$A$1500),""))</f>
        <v/>
      </c>
      <c r="K1142" s="177" t="str">
        <f t="array" ref="K1142">IF($B1142="","",IFERROR(LOOKUP(2,1/('Work report'!$V$2:$V$1500=$B1142),'Work report'!$P$2:$P$1500),""))</f>
        <v/>
      </c>
      <c r="L1142" s="178" t="str">
        <f>IF($B1142="","",SUMIFS('Work report'!$G$2:$G$1500,'Work report'!$V$2:$V$1500,$B1142))</f>
        <v/>
      </c>
      <c r="M1142" s="176" t="str">
        <f t="shared" si="52"/>
        <v/>
      </c>
      <c r="N1142" s="174" t="str">
        <f t="shared" ca="1" si="53"/>
        <v/>
      </c>
      <c r="O1142" s="78">
        <v>1141</v>
      </c>
      <c r="P1142" s="78" t="str">
        <f>IF(AND($B1142&lt;&gt;"",$H1142&lt;&gt;"Completed",$H1142&lt;&gt;"Cancelled"),COUNTIFS($B$2:$B1142,"&lt;&gt;",$H$2:$H1142,"&lt;&gt;Completed",$H$2:$H1142,"&lt;&gt;Cancelled"),"")</f>
        <v/>
      </c>
      <c r="Q1142" s="78" t="str">
        <f>IFERROR(INDEX($B$2:$B$1500,MATCH(ROWS($Q$2:Q1142),$P$2:$P$1500,0)),"")</f>
        <v/>
      </c>
    </row>
    <row r="1143" spans="2:17" ht="15" customHeight="1" x14ac:dyDescent="0.25">
      <c r="B1143" s="174" t="str">
        <f t="shared" si="51"/>
        <v/>
      </c>
      <c r="F1143" s="81"/>
      <c r="H1143" s="174" t="str">
        <f>IF($B1143="","",IF(N($I1143)&gt;=100,"Completed",IF(COUNTIF('Work report'!$V$2:$V$1500,$B1143)=0,"Not started",IF(OR(LEFT(UPPER(TRIM($K1143)),8)="BLOCKED:",LEFT(UPPER(TRIM($K1143)),8)="WAITING:"),"Blocked",IF(N($I1143)&gt;0,"In progress","Not started")))))</f>
        <v/>
      </c>
      <c r="I1143" s="175" t="str">
        <f t="array" ref="I1143">IF($B1143="","",IFERROR(LOOKUP(2,1/('Work report'!$V$2:$V$1500=$B1143),'Work report'!$J$2:$J$1500)*100,0))</f>
        <v/>
      </c>
      <c r="J1143" s="176" t="str">
        <f t="array" ref="J1143">IF($B1143="","",IFERROR(LOOKUP(2,1/('Work report'!$V$2:$V$1500=$B1143),'Work report'!$A$2:$A$1500),""))</f>
        <v/>
      </c>
      <c r="K1143" s="177" t="str">
        <f t="array" ref="K1143">IF($B1143="","",IFERROR(LOOKUP(2,1/('Work report'!$V$2:$V$1500=$B1143),'Work report'!$P$2:$P$1500),""))</f>
        <v/>
      </c>
      <c r="L1143" s="178" t="str">
        <f>IF($B1143="","",SUMIFS('Work report'!$G$2:$G$1500,'Work report'!$V$2:$V$1500,$B1143))</f>
        <v/>
      </c>
      <c r="M1143" s="176" t="str">
        <f t="shared" si="52"/>
        <v/>
      </c>
      <c r="N1143" s="174" t="str">
        <f t="shared" ca="1" si="53"/>
        <v/>
      </c>
      <c r="O1143" s="78">
        <v>1142</v>
      </c>
      <c r="P1143" s="78" t="str">
        <f>IF(AND($B1143&lt;&gt;"",$H1143&lt;&gt;"Completed",$H1143&lt;&gt;"Cancelled"),COUNTIFS($B$2:$B1143,"&lt;&gt;",$H$2:$H1143,"&lt;&gt;Completed",$H$2:$H1143,"&lt;&gt;Cancelled"),"")</f>
        <v/>
      </c>
      <c r="Q1143" s="78" t="str">
        <f>IFERROR(INDEX($B$2:$B$1500,MATCH(ROWS($Q$2:Q1143),$P$2:$P$1500,0)),"")</f>
        <v/>
      </c>
    </row>
    <row r="1144" spans="2:17" ht="15" customHeight="1" x14ac:dyDescent="0.25">
      <c r="B1144" s="174" t="str">
        <f t="shared" si="51"/>
        <v/>
      </c>
      <c r="F1144" s="81"/>
      <c r="H1144" s="174" t="str">
        <f>IF($B1144="","",IF(N($I1144)&gt;=100,"Completed",IF(COUNTIF('Work report'!$V$2:$V$1500,$B1144)=0,"Not started",IF(OR(LEFT(UPPER(TRIM($K1144)),8)="BLOCKED:",LEFT(UPPER(TRIM($K1144)),8)="WAITING:"),"Blocked",IF(N($I1144)&gt;0,"In progress","Not started")))))</f>
        <v/>
      </c>
      <c r="I1144" s="175" t="str">
        <f t="array" ref="I1144">IF($B1144="","",IFERROR(LOOKUP(2,1/('Work report'!$V$2:$V$1500=$B1144),'Work report'!$J$2:$J$1500)*100,0))</f>
        <v/>
      </c>
      <c r="J1144" s="176" t="str">
        <f t="array" ref="J1144">IF($B1144="","",IFERROR(LOOKUP(2,1/('Work report'!$V$2:$V$1500=$B1144),'Work report'!$A$2:$A$1500),""))</f>
        <v/>
      </c>
      <c r="K1144" s="177" t="str">
        <f t="array" ref="K1144">IF($B1144="","",IFERROR(LOOKUP(2,1/('Work report'!$V$2:$V$1500=$B1144),'Work report'!$P$2:$P$1500),""))</f>
        <v/>
      </c>
      <c r="L1144" s="178" t="str">
        <f>IF($B1144="","",SUMIFS('Work report'!$G$2:$G$1500,'Work report'!$V$2:$V$1500,$B1144))</f>
        <v/>
      </c>
      <c r="M1144" s="176" t="str">
        <f t="shared" si="52"/>
        <v/>
      </c>
      <c r="N1144" s="174" t="str">
        <f t="shared" ca="1" si="53"/>
        <v/>
      </c>
      <c r="O1144" s="78">
        <v>1143</v>
      </c>
      <c r="P1144" s="78" t="str">
        <f>IF(AND($B1144&lt;&gt;"",$H1144&lt;&gt;"Completed",$H1144&lt;&gt;"Cancelled"),COUNTIFS($B$2:$B1144,"&lt;&gt;",$H$2:$H1144,"&lt;&gt;Completed",$H$2:$H1144,"&lt;&gt;Cancelled"),"")</f>
        <v/>
      </c>
      <c r="Q1144" s="78" t="str">
        <f>IFERROR(INDEX($B$2:$B$1500,MATCH(ROWS($Q$2:Q1144),$P$2:$P$1500,0)),"")</f>
        <v/>
      </c>
    </row>
    <row r="1145" spans="2:17" ht="15" customHeight="1" x14ac:dyDescent="0.25">
      <c r="B1145" s="174" t="str">
        <f t="shared" si="51"/>
        <v/>
      </c>
      <c r="F1145" s="81"/>
      <c r="H1145" s="174" t="str">
        <f>IF($B1145="","",IF(N($I1145)&gt;=100,"Completed",IF(COUNTIF('Work report'!$V$2:$V$1500,$B1145)=0,"Not started",IF(OR(LEFT(UPPER(TRIM($K1145)),8)="BLOCKED:",LEFT(UPPER(TRIM($K1145)),8)="WAITING:"),"Blocked",IF(N($I1145)&gt;0,"In progress","Not started")))))</f>
        <v/>
      </c>
      <c r="I1145" s="175" t="str">
        <f t="array" ref="I1145">IF($B1145="","",IFERROR(LOOKUP(2,1/('Work report'!$V$2:$V$1500=$B1145),'Work report'!$J$2:$J$1500)*100,0))</f>
        <v/>
      </c>
      <c r="J1145" s="176" t="str">
        <f t="array" ref="J1145">IF($B1145="","",IFERROR(LOOKUP(2,1/('Work report'!$V$2:$V$1500=$B1145),'Work report'!$A$2:$A$1500),""))</f>
        <v/>
      </c>
      <c r="K1145" s="177" t="str">
        <f t="array" ref="K1145">IF($B1145="","",IFERROR(LOOKUP(2,1/('Work report'!$V$2:$V$1500=$B1145),'Work report'!$P$2:$P$1500),""))</f>
        <v/>
      </c>
      <c r="L1145" s="178" t="str">
        <f>IF($B1145="","",SUMIFS('Work report'!$G$2:$G$1500,'Work report'!$V$2:$V$1500,$B1145))</f>
        <v/>
      </c>
      <c r="M1145" s="176" t="str">
        <f t="shared" si="52"/>
        <v/>
      </c>
      <c r="N1145" s="174" t="str">
        <f t="shared" ca="1" si="53"/>
        <v/>
      </c>
      <c r="O1145" s="78">
        <v>1144</v>
      </c>
      <c r="P1145" s="78" t="str">
        <f>IF(AND($B1145&lt;&gt;"",$H1145&lt;&gt;"Completed",$H1145&lt;&gt;"Cancelled"),COUNTIFS($B$2:$B1145,"&lt;&gt;",$H$2:$H1145,"&lt;&gt;Completed",$H$2:$H1145,"&lt;&gt;Cancelled"),"")</f>
        <v/>
      </c>
      <c r="Q1145" s="78" t="str">
        <f>IFERROR(INDEX($B$2:$B$1500,MATCH(ROWS($Q$2:Q1145),$P$2:$P$1500,0)),"")</f>
        <v/>
      </c>
    </row>
    <row r="1146" spans="2:17" ht="15" customHeight="1" x14ac:dyDescent="0.25">
      <c r="B1146" s="174" t="str">
        <f t="shared" si="51"/>
        <v/>
      </c>
      <c r="F1146" s="81"/>
      <c r="H1146" s="174" t="str">
        <f>IF($B1146="","",IF(N($I1146)&gt;=100,"Completed",IF(COUNTIF('Work report'!$V$2:$V$1500,$B1146)=0,"Not started",IF(OR(LEFT(UPPER(TRIM($K1146)),8)="BLOCKED:",LEFT(UPPER(TRIM($K1146)),8)="WAITING:"),"Blocked",IF(N($I1146)&gt;0,"In progress","Not started")))))</f>
        <v/>
      </c>
      <c r="I1146" s="175" t="str">
        <f t="array" ref="I1146">IF($B1146="","",IFERROR(LOOKUP(2,1/('Work report'!$V$2:$V$1500=$B1146),'Work report'!$J$2:$J$1500)*100,0))</f>
        <v/>
      </c>
      <c r="J1146" s="176" t="str">
        <f t="array" ref="J1146">IF($B1146="","",IFERROR(LOOKUP(2,1/('Work report'!$V$2:$V$1500=$B1146),'Work report'!$A$2:$A$1500),""))</f>
        <v/>
      </c>
      <c r="K1146" s="177" t="str">
        <f t="array" ref="K1146">IF($B1146="","",IFERROR(LOOKUP(2,1/('Work report'!$V$2:$V$1500=$B1146),'Work report'!$P$2:$P$1500),""))</f>
        <v/>
      </c>
      <c r="L1146" s="178" t="str">
        <f>IF($B1146="","",SUMIFS('Work report'!$G$2:$G$1500,'Work report'!$V$2:$V$1500,$B1146))</f>
        <v/>
      </c>
      <c r="M1146" s="176" t="str">
        <f t="shared" si="52"/>
        <v/>
      </c>
      <c r="N1146" s="174" t="str">
        <f t="shared" ca="1" si="53"/>
        <v/>
      </c>
      <c r="O1146" s="78">
        <v>1145</v>
      </c>
      <c r="P1146" s="78" t="str">
        <f>IF(AND($B1146&lt;&gt;"",$H1146&lt;&gt;"Completed",$H1146&lt;&gt;"Cancelled"),COUNTIFS($B$2:$B1146,"&lt;&gt;",$H$2:$H1146,"&lt;&gt;Completed",$H$2:$H1146,"&lt;&gt;Cancelled"),"")</f>
        <v/>
      </c>
      <c r="Q1146" s="78" t="str">
        <f>IFERROR(INDEX($B$2:$B$1500,MATCH(ROWS($Q$2:Q1146),$P$2:$P$1500,0)),"")</f>
        <v/>
      </c>
    </row>
    <row r="1147" spans="2:17" ht="15" customHeight="1" x14ac:dyDescent="0.25">
      <c r="B1147" s="174" t="str">
        <f t="shared" si="51"/>
        <v/>
      </c>
      <c r="F1147" s="81"/>
      <c r="H1147" s="174" t="str">
        <f>IF($B1147="","",IF(N($I1147)&gt;=100,"Completed",IF(COUNTIF('Work report'!$V$2:$V$1500,$B1147)=0,"Not started",IF(OR(LEFT(UPPER(TRIM($K1147)),8)="BLOCKED:",LEFT(UPPER(TRIM($K1147)),8)="WAITING:"),"Blocked",IF(N($I1147)&gt;0,"In progress","Not started")))))</f>
        <v/>
      </c>
      <c r="I1147" s="175" t="str">
        <f t="array" ref="I1147">IF($B1147="","",IFERROR(LOOKUP(2,1/('Work report'!$V$2:$V$1500=$B1147),'Work report'!$J$2:$J$1500)*100,0))</f>
        <v/>
      </c>
      <c r="J1147" s="176" t="str">
        <f t="array" ref="J1147">IF($B1147="","",IFERROR(LOOKUP(2,1/('Work report'!$V$2:$V$1500=$B1147),'Work report'!$A$2:$A$1500),""))</f>
        <v/>
      </c>
      <c r="K1147" s="177" t="str">
        <f t="array" ref="K1147">IF($B1147="","",IFERROR(LOOKUP(2,1/('Work report'!$V$2:$V$1500=$B1147),'Work report'!$P$2:$P$1500),""))</f>
        <v/>
      </c>
      <c r="L1147" s="178" t="str">
        <f>IF($B1147="","",SUMIFS('Work report'!$G$2:$G$1500,'Work report'!$V$2:$V$1500,$B1147))</f>
        <v/>
      </c>
      <c r="M1147" s="176" t="str">
        <f t="shared" si="52"/>
        <v/>
      </c>
      <c r="N1147" s="174" t="str">
        <f t="shared" ca="1" si="53"/>
        <v/>
      </c>
      <c r="O1147" s="78">
        <v>1146</v>
      </c>
      <c r="P1147" s="78" t="str">
        <f>IF(AND($B1147&lt;&gt;"",$H1147&lt;&gt;"Completed",$H1147&lt;&gt;"Cancelled"),COUNTIFS($B$2:$B1147,"&lt;&gt;",$H$2:$H1147,"&lt;&gt;Completed",$H$2:$H1147,"&lt;&gt;Cancelled"),"")</f>
        <v/>
      </c>
      <c r="Q1147" s="78" t="str">
        <f>IFERROR(INDEX($B$2:$B$1500,MATCH(ROWS($Q$2:Q1147),$P$2:$P$1500,0)),"")</f>
        <v/>
      </c>
    </row>
    <row r="1148" spans="2:17" ht="15" customHeight="1" x14ac:dyDescent="0.25">
      <c r="B1148" s="174" t="str">
        <f t="shared" si="51"/>
        <v/>
      </c>
      <c r="F1148" s="81"/>
      <c r="H1148" s="174" t="str">
        <f>IF($B1148="","",IF(N($I1148)&gt;=100,"Completed",IF(COUNTIF('Work report'!$V$2:$V$1500,$B1148)=0,"Not started",IF(OR(LEFT(UPPER(TRIM($K1148)),8)="BLOCKED:",LEFT(UPPER(TRIM($K1148)),8)="WAITING:"),"Blocked",IF(N($I1148)&gt;0,"In progress","Not started")))))</f>
        <v/>
      </c>
      <c r="I1148" s="175" t="str">
        <f t="array" ref="I1148">IF($B1148="","",IFERROR(LOOKUP(2,1/('Work report'!$V$2:$V$1500=$B1148),'Work report'!$J$2:$J$1500)*100,0))</f>
        <v/>
      </c>
      <c r="J1148" s="176" t="str">
        <f t="array" ref="J1148">IF($B1148="","",IFERROR(LOOKUP(2,1/('Work report'!$V$2:$V$1500=$B1148),'Work report'!$A$2:$A$1500),""))</f>
        <v/>
      </c>
      <c r="K1148" s="177" t="str">
        <f t="array" ref="K1148">IF($B1148="","",IFERROR(LOOKUP(2,1/('Work report'!$V$2:$V$1500=$B1148),'Work report'!$P$2:$P$1500),""))</f>
        <v/>
      </c>
      <c r="L1148" s="178" t="str">
        <f>IF($B1148="","",SUMIFS('Work report'!$G$2:$G$1500,'Work report'!$V$2:$V$1500,$B1148))</f>
        <v/>
      </c>
      <c r="M1148" s="176" t="str">
        <f t="shared" si="52"/>
        <v/>
      </c>
      <c r="N1148" s="174" t="str">
        <f t="shared" ca="1" si="53"/>
        <v/>
      </c>
      <c r="O1148" s="78">
        <v>1147</v>
      </c>
      <c r="P1148" s="78" t="str">
        <f>IF(AND($B1148&lt;&gt;"",$H1148&lt;&gt;"Completed",$H1148&lt;&gt;"Cancelled"),COUNTIFS($B$2:$B1148,"&lt;&gt;",$H$2:$H1148,"&lt;&gt;Completed",$H$2:$H1148,"&lt;&gt;Cancelled"),"")</f>
        <v/>
      </c>
      <c r="Q1148" s="78" t="str">
        <f>IFERROR(INDEX($B$2:$B$1500,MATCH(ROWS($Q$2:Q1148),$P$2:$P$1500,0)),"")</f>
        <v/>
      </c>
    </row>
    <row r="1149" spans="2:17" ht="15" customHeight="1" x14ac:dyDescent="0.25">
      <c r="B1149" s="174" t="str">
        <f t="shared" si="51"/>
        <v/>
      </c>
      <c r="F1149" s="81"/>
      <c r="H1149" s="174" t="str">
        <f>IF($B1149="","",IF(N($I1149)&gt;=100,"Completed",IF(COUNTIF('Work report'!$V$2:$V$1500,$B1149)=0,"Not started",IF(OR(LEFT(UPPER(TRIM($K1149)),8)="BLOCKED:",LEFT(UPPER(TRIM($K1149)),8)="WAITING:"),"Blocked",IF(N($I1149)&gt;0,"In progress","Not started")))))</f>
        <v/>
      </c>
      <c r="I1149" s="175" t="str">
        <f t="array" ref="I1149">IF($B1149="","",IFERROR(LOOKUP(2,1/('Work report'!$V$2:$V$1500=$B1149),'Work report'!$J$2:$J$1500)*100,0))</f>
        <v/>
      </c>
      <c r="J1149" s="176" t="str">
        <f t="array" ref="J1149">IF($B1149="","",IFERROR(LOOKUP(2,1/('Work report'!$V$2:$V$1500=$B1149),'Work report'!$A$2:$A$1500),""))</f>
        <v/>
      </c>
      <c r="K1149" s="177" t="str">
        <f t="array" ref="K1149">IF($B1149="","",IFERROR(LOOKUP(2,1/('Work report'!$V$2:$V$1500=$B1149),'Work report'!$P$2:$P$1500),""))</f>
        <v/>
      </c>
      <c r="L1149" s="178" t="str">
        <f>IF($B1149="","",SUMIFS('Work report'!$G$2:$G$1500,'Work report'!$V$2:$V$1500,$B1149))</f>
        <v/>
      </c>
      <c r="M1149" s="176" t="str">
        <f t="shared" si="52"/>
        <v/>
      </c>
      <c r="N1149" s="174" t="str">
        <f t="shared" ca="1" si="53"/>
        <v/>
      </c>
      <c r="O1149" s="78">
        <v>1148</v>
      </c>
      <c r="P1149" s="78" t="str">
        <f>IF(AND($B1149&lt;&gt;"",$H1149&lt;&gt;"Completed",$H1149&lt;&gt;"Cancelled"),COUNTIFS($B$2:$B1149,"&lt;&gt;",$H$2:$H1149,"&lt;&gt;Completed",$H$2:$H1149,"&lt;&gt;Cancelled"),"")</f>
        <v/>
      </c>
      <c r="Q1149" s="78" t="str">
        <f>IFERROR(INDEX($B$2:$B$1500,MATCH(ROWS($Q$2:Q1149),$P$2:$P$1500,0)),"")</f>
        <v/>
      </c>
    </row>
    <row r="1150" spans="2:17" ht="15" customHeight="1" x14ac:dyDescent="0.25">
      <c r="B1150" s="174" t="str">
        <f t="shared" si="51"/>
        <v/>
      </c>
      <c r="F1150" s="81"/>
      <c r="H1150" s="174" t="str">
        <f>IF($B1150="","",IF(N($I1150)&gt;=100,"Completed",IF(COUNTIF('Work report'!$V$2:$V$1500,$B1150)=0,"Not started",IF(OR(LEFT(UPPER(TRIM($K1150)),8)="BLOCKED:",LEFT(UPPER(TRIM($K1150)),8)="WAITING:"),"Blocked",IF(N($I1150)&gt;0,"In progress","Not started")))))</f>
        <v/>
      </c>
      <c r="I1150" s="175" t="str">
        <f t="array" ref="I1150">IF($B1150="","",IFERROR(LOOKUP(2,1/('Work report'!$V$2:$V$1500=$B1150),'Work report'!$J$2:$J$1500)*100,0))</f>
        <v/>
      </c>
      <c r="J1150" s="176" t="str">
        <f t="array" ref="J1150">IF($B1150="","",IFERROR(LOOKUP(2,1/('Work report'!$V$2:$V$1500=$B1150),'Work report'!$A$2:$A$1500),""))</f>
        <v/>
      </c>
      <c r="K1150" s="177" t="str">
        <f t="array" ref="K1150">IF($B1150="","",IFERROR(LOOKUP(2,1/('Work report'!$V$2:$V$1500=$B1150),'Work report'!$P$2:$P$1500),""))</f>
        <v/>
      </c>
      <c r="L1150" s="178" t="str">
        <f>IF($B1150="","",SUMIFS('Work report'!$G$2:$G$1500,'Work report'!$V$2:$V$1500,$B1150))</f>
        <v/>
      </c>
      <c r="M1150" s="176" t="str">
        <f t="shared" si="52"/>
        <v/>
      </c>
      <c r="N1150" s="174" t="str">
        <f t="shared" ca="1" si="53"/>
        <v/>
      </c>
      <c r="O1150" s="78">
        <v>1149</v>
      </c>
      <c r="P1150" s="78" t="str">
        <f>IF(AND($B1150&lt;&gt;"",$H1150&lt;&gt;"Completed",$H1150&lt;&gt;"Cancelled"),COUNTIFS($B$2:$B1150,"&lt;&gt;",$H$2:$H1150,"&lt;&gt;Completed",$H$2:$H1150,"&lt;&gt;Cancelled"),"")</f>
        <v/>
      </c>
      <c r="Q1150" s="78" t="str">
        <f>IFERROR(INDEX($B$2:$B$1500,MATCH(ROWS($Q$2:Q1150),$P$2:$P$1500,0)),"")</f>
        <v/>
      </c>
    </row>
    <row r="1151" spans="2:17" ht="15" customHeight="1" x14ac:dyDescent="0.25">
      <c r="B1151" s="174" t="str">
        <f t="shared" si="51"/>
        <v/>
      </c>
      <c r="F1151" s="81"/>
      <c r="H1151" s="174" t="str">
        <f>IF($B1151="","",IF(N($I1151)&gt;=100,"Completed",IF(COUNTIF('Work report'!$V$2:$V$1500,$B1151)=0,"Not started",IF(OR(LEFT(UPPER(TRIM($K1151)),8)="BLOCKED:",LEFT(UPPER(TRIM($K1151)),8)="WAITING:"),"Blocked",IF(N($I1151)&gt;0,"In progress","Not started")))))</f>
        <v/>
      </c>
      <c r="I1151" s="175" t="str">
        <f t="array" ref="I1151">IF($B1151="","",IFERROR(LOOKUP(2,1/('Work report'!$V$2:$V$1500=$B1151),'Work report'!$J$2:$J$1500)*100,0))</f>
        <v/>
      </c>
      <c r="J1151" s="176" t="str">
        <f t="array" ref="J1151">IF($B1151="","",IFERROR(LOOKUP(2,1/('Work report'!$V$2:$V$1500=$B1151),'Work report'!$A$2:$A$1500),""))</f>
        <v/>
      </c>
      <c r="K1151" s="177" t="str">
        <f t="array" ref="K1151">IF($B1151="","",IFERROR(LOOKUP(2,1/('Work report'!$V$2:$V$1500=$B1151),'Work report'!$P$2:$P$1500),""))</f>
        <v/>
      </c>
      <c r="L1151" s="178" t="str">
        <f>IF($B1151="","",SUMIFS('Work report'!$G$2:$G$1500,'Work report'!$V$2:$V$1500,$B1151))</f>
        <v/>
      </c>
      <c r="M1151" s="176" t="str">
        <f t="shared" si="52"/>
        <v/>
      </c>
      <c r="N1151" s="174" t="str">
        <f t="shared" ca="1" si="53"/>
        <v/>
      </c>
      <c r="O1151" s="78">
        <v>1150</v>
      </c>
      <c r="P1151" s="78" t="str">
        <f>IF(AND($B1151&lt;&gt;"",$H1151&lt;&gt;"Completed",$H1151&lt;&gt;"Cancelled"),COUNTIFS($B$2:$B1151,"&lt;&gt;",$H$2:$H1151,"&lt;&gt;Completed",$H$2:$H1151,"&lt;&gt;Cancelled"),"")</f>
        <v/>
      </c>
      <c r="Q1151" s="78" t="str">
        <f>IFERROR(INDEX($B$2:$B$1500,MATCH(ROWS($Q$2:Q1151),$P$2:$P$1500,0)),"")</f>
        <v/>
      </c>
    </row>
    <row r="1152" spans="2:17" ht="15" customHeight="1" x14ac:dyDescent="0.25">
      <c r="B1152" s="174" t="str">
        <f t="shared" si="51"/>
        <v/>
      </c>
      <c r="F1152" s="81"/>
      <c r="H1152" s="174" t="str">
        <f>IF($B1152="","",IF(N($I1152)&gt;=100,"Completed",IF(COUNTIF('Work report'!$V$2:$V$1500,$B1152)=0,"Not started",IF(OR(LEFT(UPPER(TRIM($K1152)),8)="BLOCKED:",LEFT(UPPER(TRIM($K1152)),8)="WAITING:"),"Blocked",IF(N($I1152)&gt;0,"In progress","Not started")))))</f>
        <v/>
      </c>
      <c r="I1152" s="175" t="str">
        <f t="array" ref="I1152">IF($B1152="","",IFERROR(LOOKUP(2,1/('Work report'!$V$2:$V$1500=$B1152),'Work report'!$J$2:$J$1500)*100,0))</f>
        <v/>
      </c>
      <c r="J1152" s="176" t="str">
        <f t="array" ref="J1152">IF($B1152="","",IFERROR(LOOKUP(2,1/('Work report'!$V$2:$V$1500=$B1152),'Work report'!$A$2:$A$1500),""))</f>
        <v/>
      </c>
      <c r="K1152" s="177" t="str">
        <f t="array" ref="K1152">IF($B1152="","",IFERROR(LOOKUP(2,1/('Work report'!$V$2:$V$1500=$B1152),'Work report'!$P$2:$P$1500),""))</f>
        <v/>
      </c>
      <c r="L1152" s="178" t="str">
        <f>IF($B1152="","",SUMIFS('Work report'!$G$2:$G$1500,'Work report'!$V$2:$V$1500,$B1152))</f>
        <v/>
      </c>
      <c r="M1152" s="176" t="str">
        <f t="shared" si="52"/>
        <v/>
      </c>
      <c r="N1152" s="174" t="str">
        <f t="shared" ca="1" si="53"/>
        <v/>
      </c>
      <c r="O1152" s="78">
        <v>1151</v>
      </c>
      <c r="P1152" s="78" t="str">
        <f>IF(AND($B1152&lt;&gt;"",$H1152&lt;&gt;"Completed",$H1152&lt;&gt;"Cancelled"),COUNTIFS($B$2:$B1152,"&lt;&gt;",$H$2:$H1152,"&lt;&gt;Completed",$H$2:$H1152,"&lt;&gt;Cancelled"),"")</f>
        <v/>
      </c>
      <c r="Q1152" s="78" t="str">
        <f>IFERROR(INDEX($B$2:$B$1500,MATCH(ROWS($Q$2:Q1152),$P$2:$P$1500,0)),"")</f>
        <v/>
      </c>
    </row>
    <row r="1153" spans="2:17" ht="15" customHeight="1" x14ac:dyDescent="0.25">
      <c r="B1153" s="174" t="str">
        <f t="shared" si="51"/>
        <v/>
      </c>
      <c r="F1153" s="81"/>
      <c r="H1153" s="174" t="str">
        <f>IF($B1153="","",IF(N($I1153)&gt;=100,"Completed",IF(COUNTIF('Work report'!$V$2:$V$1500,$B1153)=0,"Not started",IF(OR(LEFT(UPPER(TRIM($K1153)),8)="BLOCKED:",LEFT(UPPER(TRIM($K1153)),8)="WAITING:"),"Blocked",IF(N($I1153)&gt;0,"In progress","Not started")))))</f>
        <v/>
      </c>
      <c r="I1153" s="175" t="str">
        <f t="array" ref="I1153">IF($B1153="","",IFERROR(LOOKUP(2,1/('Work report'!$V$2:$V$1500=$B1153),'Work report'!$J$2:$J$1500)*100,0))</f>
        <v/>
      </c>
      <c r="J1153" s="176" t="str">
        <f t="array" ref="J1153">IF($B1153="","",IFERROR(LOOKUP(2,1/('Work report'!$V$2:$V$1500=$B1153),'Work report'!$A$2:$A$1500),""))</f>
        <v/>
      </c>
      <c r="K1153" s="177" t="str">
        <f t="array" ref="K1153">IF($B1153="","",IFERROR(LOOKUP(2,1/('Work report'!$V$2:$V$1500=$B1153),'Work report'!$P$2:$P$1500),""))</f>
        <v/>
      </c>
      <c r="L1153" s="178" t="str">
        <f>IF($B1153="","",SUMIFS('Work report'!$G$2:$G$1500,'Work report'!$V$2:$V$1500,$B1153))</f>
        <v/>
      </c>
      <c r="M1153" s="176" t="str">
        <f t="shared" si="52"/>
        <v/>
      </c>
      <c r="N1153" s="174" t="str">
        <f t="shared" ca="1" si="53"/>
        <v/>
      </c>
      <c r="O1153" s="78">
        <v>1152</v>
      </c>
      <c r="P1153" s="78" t="str">
        <f>IF(AND($B1153&lt;&gt;"",$H1153&lt;&gt;"Completed",$H1153&lt;&gt;"Cancelled"),COUNTIFS($B$2:$B1153,"&lt;&gt;",$H$2:$H1153,"&lt;&gt;Completed",$H$2:$H1153,"&lt;&gt;Cancelled"),"")</f>
        <v/>
      </c>
      <c r="Q1153" s="78" t="str">
        <f>IFERROR(INDEX($B$2:$B$1500,MATCH(ROWS($Q$2:Q1153),$P$2:$P$1500,0)),"")</f>
        <v/>
      </c>
    </row>
    <row r="1154" spans="2:17" ht="15" customHeight="1" x14ac:dyDescent="0.25">
      <c r="B1154" s="174" t="str">
        <f t="shared" ref="B1154:B1217" si="54">IF(OR($A1154&lt;&gt;"",$C1154&lt;&gt;"",$D1154&lt;&gt;"",$E1154&lt;&gt;"",$F1154&lt;&gt;"",$G1154&lt;&gt;""),"WL-"&amp;TEXT($O1154,"0000"),"")</f>
        <v/>
      </c>
      <c r="F1154" s="81"/>
      <c r="H1154" s="174" t="str">
        <f>IF($B1154="","",IF(N($I1154)&gt;=100,"Completed",IF(COUNTIF('Work report'!$V$2:$V$1500,$B1154)=0,"Not started",IF(OR(LEFT(UPPER(TRIM($K1154)),8)="BLOCKED:",LEFT(UPPER(TRIM($K1154)),8)="WAITING:"),"Blocked",IF(N($I1154)&gt;0,"In progress","Not started")))))</f>
        <v/>
      </c>
      <c r="I1154" s="175" t="str">
        <f t="array" ref="I1154">IF($B1154="","",IFERROR(LOOKUP(2,1/('Work report'!$V$2:$V$1500=$B1154),'Work report'!$J$2:$J$1500)*100,0))</f>
        <v/>
      </c>
      <c r="J1154" s="176" t="str">
        <f t="array" ref="J1154">IF($B1154="","",IFERROR(LOOKUP(2,1/('Work report'!$V$2:$V$1500=$B1154),'Work report'!$A$2:$A$1500),""))</f>
        <v/>
      </c>
      <c r="K1154" s="177" t="str">
        <f t="array" ref="K1154">IF($B1154="","",IFERROR(LOOKUP(2,1/('Work report'!$V$2:$V$1500=$B1154),'Work report'!$P$2:$P$1500),""))</f>
        <v/>
      </c>
      <c r="L1154" s="178" t="str">
        <f>IF($B1154="","",SUMIFS('Work report'!$G$2:$G$1500,'Work report'!$V$2:$V$1500,$B1154))</f>
        <v/>
      </c>
      <c r="M1154" s="176" t="str">
        <f t="shared" ref="M1154:M1217" si="55">IF($B1154="","",IF($H1154="Completed",$J1154,""))</f>
        <v/>
      </c>
      <c r="N1154" s="174" t="str">
        <f t="shared" ref="N1154:N1217" ca="1" si="56">IF(AND($C1154&lt;&gt;"",$H1154&lt;&gt;"Completed",$G1154&lt;&gt;"",$G1154&lt;TODAY()),"Overdue","")</f>
        <v/>
      </c>
      <c r="O1154" s="78">
        <v>1153</v>
      </c>
      <c r="P1154" s="78" t="str">
        <f>IF(AND($B1154&lt;&gt;"",$H1154&lt;&gt;"Completed",$H1154&lt;&gt;"Cancelled"),COUNTIFS($B$2:$B1154,"&lt;&gt;",$H$2:$H1154,"&lt;&gt;Completed",$H$2:$H1154,"&lt;&gt;Cancelled"),"")</f>
        <v/>
      </c>
      <c r="Q1154" s="78" t="str">
        <f>IFERROR(INDEX($B$2:$B$1500,MATCH(ROWS($Q$2:Q1154),$P$2:$P$1500,0)),"")</f>
        <v/>
      </c>
    </row>
    <row r="1155" spans="2:17" ht="15" customHeight="1" x14ac:dyDescent="0.25">
      <c r="B1155" s="174" t="str">
        <f t="shared" si="54"/>
        <v/>
      </c>
      <c r="F1155" s="81"/>
      <c r="H1155" s="174" t="str">
        <f>IF($B1155="","",IF(N($I1155)&gt;=100,"Completed",IF(COUNTIF('Work report'!$V$2:$V$1500,$B1155)=0,"Not started",IF(OR(LEFT(UPPER(TRIM($K1155)),8)="BLOCKED:",LEFT(UPPER(TRIM($K1155)),8)="WAITING:"),"Blocked",IF(N($I1155)&gt;0,"In progress","Not started")))))</f>
        <v/>
      </c>
      <c r="I1155" s="175" t="str">
        <f t="array" ref="I1155">IF($B1155="","",IFERROR(LOOKUP(2,1/('Work report'!$V$2:$V$1500=$B1155),'Work report'!$J$2:$J$1500)*100,0))</f>
        <v/>
      </c>
      <c r="J1155" s="176" t="str">
        <f t="array" ref="J1155">IF($B1155="","",IFERROR(LOOKUP(2,1/('Work report'!$V$2:$V$1500=$B1155),'Work report'!$A$2:$A$1500),""))</f>
        <v/>
      </c>
      <c r="K1155" s="177" t="str">
        <f t="array" ref="K1155">IF($B1155="","",IFERROR(LOOKUP(2,1/('Work report'!$V$2:$V$1500=$B1155),'Work report'!$P$2:$P$1500),""))</f>
        <v/>
      </c>
      <c r="L1155" s="178" t="str">
        <f>IF($B1155="","",SUMIFS('Work report'!$G$2:$G$1500,'Work report'!$V$2:$V$1500,$B1155))</f>
        <v/>
      </c>
      <c r="M1155" s="176" t="str">
        <f t="shared" si="55"/>
        <v/>
      </c>
      <c r="N1155" s="174" t="str">
        <f t="shared" ca="1" si="56"/>
        <v/>
      </c>
      <c r="O1155" s="78">
        <v>1154</v>
      </c>
      <c r="P1155" s="78" t="str">
        <f>IF(AND($B1155&lt;&gt;"",$H1155&lt;&gt;"Completed",$H1155&lt;&gt;"Cancelled"),COUNTIFS($B$2:$B1155,"&lt;&gt;",$H$2:$H1155,"&lt;&gt;Completed",$H$2:$H1155,"&lt;&gt;Cancelled"),"")</f>
        <v/>
      </c>
      <c r="Q1155" s="78" t="str">
        <f>IFERROR(INDEX($B$2:$B$1500,MATCH(ROWS($Q$2:Q1155),$P$2:$P$1500,0)),"")</f>
        <v/>
      </c>
    </row>
    <row r="1156" spans="2:17" ht="15" customHeight="1" x14ac:dyDescent="0.25">
      <c r="B1156" s="174" t="str">
        <f t="shared" si="54"/>
        <v/>
      </c>
      <c r="F1156" s="81"/>
      <c r="H1156" s="174" t="str">
        <f>IF($B1156="","",IF(N($I1156)&gt;=100,"Completed",IF(COUNTIF('Work report'!$V$2:$V$1500,$B1156)=0,"Not started",IF(OR(LEFT(UPPER(TRIM($K1156)),8)="BLOCKED:",LEFT(UPPER(TRIM($K1156)),8)="WAITING:"),"Blocked",IF(N($I1156)&gt;0,"In progress","Not started")))))</f>
        <v/>
      </c>
      <c r="I1156" s="175" t="str">
        <f t="array" ref="I1156">IF($B1156="","",IFERROR(LOOKUP(2,1/('Work report'!$V$2:$V$1500=$B1156),'Work report'!$J$2:$J$1500)*100,0))</f>
        <v/>
      </c>
      <c r="J1156" s="176" t="str">
        <f t="array" ref="J1156">IF($B1156="","",IFERROR(LOOKUP(2,1/('Work report'!$V$2:$V$1500=$B1156),'Work report'!$A$2:$A$1500),""))</f>
        <v/>
      </c>
      <c r="K1156" s="177" t="str">
        <f t="array" ref="K1156">IF($B1156="","",IFERROR(LOOKUP(2,1/('Work report'!$V$2:$V$1500=$B1156),'Work report'!$P$2:$P$1500),""))</f>
        <v/>
      </c>
      <c r="L1156" s="178" t="str">
        <f>IF($B1156="","",SUMIFS('Work report'!$G$2:$G$1500,'Work report'!$V$2:$V$1500,$B1156))</f>
        <v/>
      </c>
      <c r="M1156" s="176" t="str">
        <f t="shared" si="55"/>
        <v/>
      </c>
      <c r="N1156" s="174" t="str">
        <f t="shared" ca="1" si="56"/>
        <v/>
      </c>
      <c r="O1156" s="78">
        <v>1155</v>
      </c>
      <c r="P1156" s="78" t="str">
        <f>IF(AND($B1156&lt;&gt;"",$H1156&lt;&gt;"Completed",$H1156&lt;&gt;"Cancelled"),COUNTIFS($B$2:$B1156,"&lt;&gt;",$H$2:$H1156,"&lt;&gt;Completed",$H$2:$H1156,"&lt;&gt;Cancelled"),"")</f>
        <v/>
      </c>
      <c r="Q1156" s="78" t="str">
        <f>IFERROR(INDEX($B$2:$B$1500,MATCH(ROWS($Q$2:Q1156),$P$2:$P$1500,0)),"")</f>
        <v/>
      </c>
    </row>
    <row r="1157" spans="2:17" ht="15" customHeight="1" x14ac:dyDescent="0.25">
      <c r="B1157" s="174" t="str">
        <f t="shared" si="54"/>
        <v/>
      </c>
      <c r="F1157" s="81"/>
      <c r="H1157" s="174" t="str">
        <f>IF($B1157="","",IF(N($I1157)&gt;=100,"Completed",IF(COUNTIF('Work report'!$V$2:$V$1500,$B1157)=0,"Not started",IF(OR(LEFT(UPPER(TRIM($K1157)),8)="BLOCKED:",LEFT(UPPER(TRIM($K1157)),8)="WAITING:"),"Blocked",IF(N($I1157)&gt;0,"In progress","Not started")))))</f>
        <v/>
      </c>
      <c r="I1157" s="175" t="str">
        <f t="array" ref="I1157">IF($B1157="","",IFERROR(LOOKUP(2,1/('Work report'!$V$2:$V$1500=$B1157),'Work report'!$J$2:$J$1500)*100,0))</f>
        <v/>
      </c>
      <c r="J1157" s="176" t="str">
        <f t="array" ref="J1157">IF($B1157="","",IFERROR(LOOKUP(2,1/('Work report'!$V$2:$V$1500=$B1157),'Work report'!$A$2:$A$1500),""))</f>
        <v/>
      </c>
      <c r="K1157" s="177" t="str">
        <f t="array" ref="K1157">IF($B1157="","",IFERROR(LOOKUP(2,1/('Work report'!$V$2:$V$1500=$B1157),'Work report'!$P$2:$P$1500),""))</f>
        <v/>
      </c>
      <c r="L1157" s="178" t="str">
        <f>IF($B1157="","",SUMIFS('Work report'!$G$2:$G$1500,'Work report'!$V$2:$V$1500,$B1157))</f>
        <v/>
      </c>
      <c r="M1157" s="176" t="str">
        <f t="shared" si="55"/>
        <v/>
      </c>
      <c r="N1157" s="174" t="str">
        <f t="shared" ca="1" si="56"/>
        <v/>
      </c>
      <c r="O1157" s="78">
        <v>1156</v>
      </c>
      <c r="P1157" s="78" t="str">
        <f>IF(AND($B1157&lt;&gt;"",$H1157&lt;&gt;"Completed",$H1157&lt;&gt;"Cancelled"),COUNTIFS($B$2:$B1157,"&lt;&gt;",$H$2:$H1157,"&lt;&gt;Completed",$H$2:$H1157,"&lt;&gt;Cancelled"),"")</f>
        <v/>
      </c>
      <c r="Q1157" s="78" t="str">
        <f>IFERROR(INDEX($B$2:$B$1500,MATCH(ROWS($Q$2:Q1157),$P$2:$P$1500,0)),"")</f>
        <v/>
      </c>
    </row>
    <row r="1158" spans="2:17" ht="15" customHeight="1" x14ac:dyDescent="0.25">
      <c r="B1158" s="174" t="str">
        <f t="shared" si="54"/>
        <v/>
      </c>
      <c r="F1158" s="81"/>
      <c r="H1158" s="174" t="str">
        <f>IF($B1158="","",IF(N($I1158)&gt;=100,"Completed",IF(COUNTIF('Work report'!$V$2:$V$1500,$B1158)=0,"Not started",IF(OR(LEFT(UPPER(TRIM($K1158)),8)="BLOCKED:",LEFT(UPPER(TRIM($K1158)),8)="WAITING:"),"Blocked",IF(N($I1158)&gt;0,"In progress","Not started")))))</f>
        <v/>
      </c>
      <c r="I1158" s="175" t="str">
        <f t="array" ref="I1158">IF($B1158="","",IFERROR(LOOKUP(2,1/('Work report'!$V$2:$V$1500=$B1158),'Work report'!$J$2:$J$1500)*100,0))</f>
        <v/>
      </c>
      <c r="J1158" s="176" t="str">
        <f t="array" ref="J1158">IF($B1158="","",IFERROR(LOOKUP(2,1/('Work report'!$V$2:$V$1500=$B1158),'Work report'!$A$2:$A$1500),""))</f>
        <v/>
      </c>
      <c r="K1158" s="177" t="str">
        <f t="array" ref="K1158">IF($B1158="","",IFERROR(LOOKUP(2,1/('Work report'!$V$2:$V$1500=$B1158),'Work report'!$P$2:$P$1500),""))</f>
        <v/>
      </c>
      <c r="L1158" s="178" t="str">
        <f>IF($B1158="","",SUMIFS('Work report'!$G$2:$G$1500,'Work report'!$V$2:$V$1500,$B1158))</f>
        <v/>
      </c>
      <c r="M1158" s="176" t="str">
        <f t="shared" si="55"/>
        <v/>
      </c>
      <c r="N1158" s="174" t="str">
        <f t="shared" ca="1" si="56"/>
        <v/>
      </c>
      <c r="O1158" s="78">
        <v>1157</v>
      </c>
      <c r="P1158" s="78" t="str">
        <f>IF(AND($B1158&lt;&gt;"",$H1158&lt;&gt;"Completed",$H1158&lt;&gt;"Cancelled"),COUNTIFS($B$2:$B1158,"&lt;&gt;",$H$2:$H1158,"&lt;&gt;Completed",$H$2:$H1158,"&lt;&gt;Cancelled"),"")</f>
        <v/>
      </c>
      <c r="Q1158" s="78" t="str">
        <f>IFERROR(INDEX($B$2:$B$1500,MATCH(ROWS($Q$2:Q1158),$P$2:$P$1500,0)),"")</f>
        <v/>
      </c>
    </row>
    <row r="1159" spans="2:17" ht="15" customHeight="1" x14ac:dyDescent="0.25">
      <c r="B1159" s="174" t="str">
        <f t="shared" si="54"/>
        <v/>
      </c>
      <c r="F1159" s="81"/>
      <c r="H1159" s="174" t="str">
        <f>IF($B1159="","",IF(N($I1159)&gt;=100,"Completed",IF(COUNTIF('Work report'!$V$2:$V$1500,$B1159)=0,"Not started",IF(OR(LEFT(UPPER(TRIM($K1159)),8)="BLOCKED:",LEFT(UPPER(TRIM($K1159)),8)="WAITING:"),"Blocked",IF(N($I1159)&gt;0,"In progress","Not started")))))</f>
        <v/>
      </c>
      <c r="I1159" s="175" t="str">
        <f t="array" ref="I1159">IF($B1159="","",IFERROR(LOOKUP(2,1/('Work report'!$V$2:$V$1500=$B1159),'Work report'!$J$2:$J$1500)*100,0))</f>
        <v/>
      </c>
      <c r="J1159" s="176" t="str">
        <f t="array" ref="J1159">IF($B1159="","",IFERROR(LOOKUP(2,1/('Work report'!$V$2:$V$1500=$B1159),'Work report'!$A$2:$A$1500),""))</f>
        <v/>
      </c>
      <c r="K1159" s="177" t="str">
        <f t="array" ref="K1159">IF($B1159="","",IFERROR(LOOKUP(2,1/('Work report'!$V$2:$V$1500=$B1159),'Work report'!$P$2:$P$1500),""))</f>
        <v/>
      </c>
      <c r="L1159" s="178" t="str">
        <f>IF($B1159="","",SUMIFS('Work report'!$G$2:$G$1500,'Work report'!$V$2:$V$1500,$B1159))</f>
        <v/>
      </c>
      <c r="M1159" s="176" t="str">
        <f t="shared" si="55"/>
        <v/>
      </c>
      <c r="N1159" s="174" t="str">
        <f t="shared" ca="1" si="56"/>
        <v/>
      </c>
      <c r="O1159" s="78">
        <v>1158</v>
      </c>
      <c r="P1159" s="78" t="str">
        <f>IF(AND($B1159&lt;&gt;"",$H1159&lt;&gt;"Completed",$H1159&lt;&gt;"Cancelled"),COUNTIFS($B$2:$B1159,"&lt;&gt;",$H$2:$H1159,"&lt;&gt;Completed",$H$2:$H1159,"&lt;&gt;Cancelled"),"")</f>
        <v/>
      </c>
      <c r="Q1159" s="78" t="str">
        <f>IFERROR(INDEX($B$2:$B$1500,MATCH(ROWS($Q$2:Q1159),$P$2:$P$1500,0)),"")</f>
        <v/>
      </c>
    </row>
    <row r="1160" spans="2:17" ht="15" customHeight="1" x14ac:dyDescent="0.25">
      <c r="B1160" s="174" t="str">
        <f t="shared" si="54"/>
        <v/>
      </c>
      <c r="F1160" s="81"/>
      <c r="H1160" s="174" t="str">
        <f>IF($B1160="","",IF(N($I1160)&gt;=100,"Completed",IF(COUNTIF('Work report'!$V$2:$V$1500,$B1160)=0,"Not started",IF(OR(LEFT(UPPER(TRIM($K1160)),8)="BLOCKED:",LEFT(UPPER(TRIM($K1160)),8)="WAITING:"),"Blocked",IF(N($I1160)&gt;0,"In progress","Not started")))))</f>
        <v/>
      </c>
      <c r="I1160" s="175" t="str">
        <f t="array" ref="I1160">IF($B1160="","",IFERROR(LOOKUP(2,1/('Work report'!$V$2:$V$1500=$B1160),'Work report'!$J$2:$J$1500)*100,0))</f>
        <v/>
      </c>
      <c r="J1160" s="176" t="str">
        <f t="array" ref="J1160">IF($B1160="","",IFERROR(LOOKUP(2,1/('Work report'!$V$2:$V$1500=$B1160),'Work report'!$A$2:$A$1500),""))</f>
        <v/>
      </c>
      <c r="K1160" s="177" t="str">
        <f t="array" ref="K1160">IF($B1160="","",IFERROR(LOOKUP(2,1/('Work report'!$V$2:$V$1500=$B1160),'Work report'!$P$2:$P$1500),""))</f>
        <v/>
      </c>
      <c r="L1160" s="178" t="str">
        <f>IF($B1160="","",SUMIFS('Work report'!$G$2:$G$1500,'Work report'!$V$2:$V$1500,$B1160))</f>
        <v/>
      </c>
      <c r="M1160" s="176" t="str">
        <f t="shared" si="55"/>
        <v/>
      </c>
      <c r="N1160" s="174" t="str">
        <f t="shared" ca="1" si="56"/>
        <v/>
      </c>
      <c r="O1160" s="78">
        <v>1159</v>
      </c>
      <c r="P1160" s="78" t="str">
        <f>IF(AND($B1160&lt;&gt;"",$H1160&lt;&gt;"Completed",$H1160&lt;&gt;"Cancelled"),COUNTIFS($B$2:$B1160,"&lt;&gt;",$H$2:$H1160,"&lt;&gt;Completed",$H$2:$H1160,"&lt;&gt;Cancelled"),"")</f>
        <v/>
      </c>
      <c r="Q1160" s="78" t="str">
        <f>IFERROR(INDEX($B$2:$B$1500,MATCH(ROWS($Q$2:Q1160),$P$2:$P$1500,0)),"")</f>
        <v/>
      </c>
    </row>
    <row r="1161" spans="2:17" ht="15" customHeight="1" x14ac:dyDescent="0.25">
      <c r="B1161" s="174" t="str">
        <f t="shared" si="54"/>
        <v/>
      </c>
      <c r="F1161" s="81"/>
      <c r="H1161" s="174" t="str">
        <f>IF($B1161="","",IF(N($I1161)&gt;=100,"Completed",IF(COUNTIF('Work report'!$V$2:$V$1500,$B1161)=0,"Not started",IF(OR(LEFT(UPPER(TRIM($K1161)),8)="BLOCKED:",LEFT(UPPER(TRIM($K1161)),8)="WAITING:"),"Blocked",IF(N($I1161)&gt;0,"In progress","Not started")))))</f>
        <v/>
      </c>
      <c r="I1161" s="175" t="str">
        <f t="array" ref="I1161">IF($B1161="","",IFERROR(LOOKUP(2,1/('Work report'!$V$2:$V$1500=$B1161),'Work report'!$J$2:$J$1500)*100,0))</f>
        <v/>
      </c>
      <c r="J1161" s="176" t="str">
        <f t="array" ref="J1161">IF($B1161="","",IFERROR(LOOKUP(2,1/('Work report'!$V$2:$V$1500=$B1161),'Work report'!$A$2:$A$1500),""))</f>
        <v/>
      </c>
      <c r="K1161" s="177" t="str">
        <f t="array" ref="K1161">IF($B1161="","",IFERROR(LOOKUP(2,1/('Work report'!$V$2:$V$1500=$B1161),'Work report'!$P$2:$P$1500),""))</f>
        <v/>
      </c>
      <c r="L1161" s="178" t="str">
        <f>IF($B1161="","",SUMIFS('Work report'!$G$2:$G$1500,'Work report'!$V$2:$V$1500,$B1161))</f>
        <v/>
      </c>
      <c r="M1161" s="176" t="str">
        <f t="shared" si="55"/>
        <v/>
      </c>
      <c r="N1161" s="174" t="str">
        <f t="shared" ca="1" si="56"/>
        <v/>
      </c>
      <c r="O1161" s="78">
        <v>1160</v>
      </c>
      <c r="P1161" s="78" t="str">
        <f>IF(AND($B1161&lt;&gt;"",$H1161&lt;&gt;"Completed",$H1161&lt;&gt;"Cancelled"),COUNTIFS($B$2:$B1161,"&lt;&gt;",$H$2:$H1161,"&lt;&gt;Completed",$H$2:$H1161,"&lt;&gt;Cancelled"),"")</f>
        <v/>
      </c>
      <c r="Q1161" s="78" t="str">
        <f>IFERROR(INDEX($B$2:$B$1500,MATCH(ROWS($Q$2:Q1161),$P$2:$P$1500,0)),"")</f>
        <v/>
      </c>
    </row>
    <row r="1162" spans="2:17" ht="15" customHeight="1" x14ac:dyDescent="0.25">
      <c r="B1162" s="174" t="str">
        <f t="shared" si="54"/>
        <v/>
      </c>
      <c r="F1162" s="81"/>
      <c r="H1162" s="174" t="str">
        <f>IF($B1162="","",IF(N($I1162)&gt;=100,"Completed",IF(COUNTIF('Work report'!$V$2:$V$1500,$B1162)=0,"Not started",IF(OR(LEFT(UPPER(TRIM($K1162)),8)="BLOCKED:",LEFT(UPPER(TRIM($K1162)),8)="WAITING:"),"Blocked",IF(N($I1162)&gt;0,"In progress","Not started")))))</f>
        <v/>
      </c>
      <c r="I1162" s="175" t="str">
        <f t="array" ref="I1162">IF($B1162="","",IFERROR(LOOKUP(2,1/('Work report'!$V$2:$V$1500=$B1162),'Work report'!$J$2:$J$1500)*100,0))</f>
        <v/>
      </c>
      <c r="J1162" s="176" t="str">
        <f t="array" ref="J1162">IF($B1162="","",IFERROR(LOOKUP(2,1/('Work report'!$V$2:$V$1500=$B1162),'Work report'!$A$2:$A$1500),""))</f>
        <v/>
      </c>
      <c r="K1162" s="177" t="str">
        <f t="array" ref="K1162">IF($B1162="","",IFERROR(LOOKUP(2,1/('Work report'!$V$2:$V$1500=$B1162),'Work report'!$P$2:$P$1500),""))</f>
        <v/>
      </c>
      <c r="L1162" s="178" t="str">
        <f>IF($B1162="","",SUMIFS('Work report'!$G$2:$G$1500,'Work report'!$V$2:$V$1500,$B1162))</f>
        <v/>
      </c>
      <c r="M1162" s="176" t="str">
        <f t="shared" si="55"/>
        <v/>
      </c>
      <c r="N1162" s="174" t="str">
        <f t="shared" ca="1" si="56"/>
        <v/>
      </c>
      <c r="O1162" s="78">
        <v>1161</v>
      </c>
      <c r="P1162" s="78" t="str">
        <f>IF(AND($B1162&lt;&gt;"",$H1162&lt;&gt;"Completed",$H1162&lt;&gt;"Cancelled"),COUNTIFS($B$2:$B1162,"&lt;&gt;",$H$2:$H1162,"&lt;&gt;Completed",$H$2:$H1162,"&lt;&gt;Cancelled"),"")</f>
        <v/>
      </c>
      <c r="Q1162" s="78" t="str">
        <f>IFERROR(INDEX($B$2:$B$1500,MATCH(ROWS($Q$2:Q1162),$P$2:$P$1500,0)),"")</f>
        <v/>
      </c>
    </row>
    <row r="1163" spans="2:17" ht="15" customHeight="1" x14ac:dyDescent="0.25">
      <c r="B1163" s="174" t="str">
        <f t="shared" si="54"/>
        <v/>
      </c>
      <c r="F1163" s="81"/>
      <c r="H1163" s="174" t="str">
        <f>IF($B1163="","",IF(N($I1163)&gt;=100,"Completed",IF(COUNTIF('Work report'!$V$2:$V$1500,$B1163)=0,"Not started",IF(OR(LEFT(UPPER(TRIM($K1163)),8)="BLOCKED:",LEFT(UPPER(TRIM($K1163)),8)="WAITING:"),"Blocked",IF(N($I1163)&gt;0,"In progress","Not started")))))</f>
        <v/>
      </c>
      <c r="I1163" s="175" t="str">
        <f t="array" ref="I1163">IF($B1163="","",IFERROR(LOOKUP(2,1/('Work report'!$V$2:$V$1500=$B1163),'Work report'!$J$2:$J$1500)*100,0))</f>
        <v/>
      </c>
      <c r="J1163" s="176" t="str">
        <f t="array" ref="J1163">IF($B1163="","",IFERROR(LOOKUP(2,1/('Work report'!$V$2:$V$1500=$B1163),'Work report'!$A$2:$A$1500),""))</f>
        <v/>
      </c>
      <c r="K1163" s="177" t="str">
        <f t="array" ref="K1163">IF($B1163="","",IFERROR(LOOKUP(2,1/('Work report'!$V$2:$V$1500=$B1163),'Work report'!$P$2:$P$1500),""))</f>
        <v/>
      </c>
      <c r="L1163" s="178" t="str">
        <f>IF($B1163="","",SUMIFS('Work report'!$G$2:$G$1500,'Work report'!$V$2:$V$1500,$B1163))</f>
        <v/>
      </c>
      <c r="M1163" s="176" t="str">
        <f t="shared" si="55"/>
        <v/>
      </c>
      <c r="N1163" s="174" t="str">
        <f t="shared" ca="1" si="56"/>
        <v/>
      </c>
      <c r="O1163" s="78">
        <v>1162</v>
      </c>
      <c r="P1163" s="78" t="str">
        <f>IF(AND($B1163&lt;&gt;"",$H1163&lt;&gt;"Completed",$H1163&lt;&gt;"Cancelled"),COUNTIFS($B$2:$B1163,"&lt;&gt;",$H$2:$H1163,"&lt;&gt;Completed",$H$2:$H1163,"&lt;&gt;Cancelled"),"")</f>
        <v/>
      </c>
      <c r="Q1163" s="78" t="str">
        <f>IFERROR(INDEX($B$2:$B$1500,MATCH(ROWS($Q$2:Q1163),$P$2:$P$1500,0)),"")</f>
        <v/>
      </c>
    </row>
    <row r="1164" spans="2:17" ht="15" customHeight="1" x14ac:dyDescent="0.25">
      <c r="B1164" s="174" t="str">
        <f t="shared" si="54"/>
        <v/>
      </c>
      <c r="F1164" s="81"/>
      <c r="H1164" s="174" t="str">
        <f>IF($B1164="","",IF(N($I1164)&gt;=100,"Completed",IF(COUNTIF('Work report'!$V$2:$V$1500,$B1164)=0,"Not started",IF(OR(LEFT(UPPER(TRIM($K1164)),8)="BLOCKED:",LEFT(UPPER(TRIM($K1164)),8)="WAITING:"),"Blocked",IF(N($I1164)&gt;0,"In progress","Not started")))))</f>
        <v/>
      </c>
      <c r="I1164" s="175" t="str">
        <f t="array" ref="I1164">IF($B1164="","",IFERROR(LOOKUP(2,1/('Work report'!$V$2:$V$1500=$B1164),'Work report'!$J$2:$J$1500)*100,0))</f>
        <v/>
      </c>
      <c r="J1164" s="176" t="str">
        <f t="array" ref="J1164">IF($B1164="","",IFERROR(LOOKUP(2,1/('Work report'!$V$2:$V$1500=$B1164),'Work report'!$A$2:$A$1500),""))</f>
        <v/>
      </c>
      <c r="K1164" s="177" t="str">
        <f t="array" ref="K1164">IF($B1164="","",IFERROR(LOOKUP(2,1/('Work report'!$V$2:$V$1500=$B1164),'Work report'!$P$2:$P$1500),""))</f>
        <v/>
      </c>
      <c r="L1164" s="178" t="str">
        <f>IF($B1164="","",SUMIFS('Work report'!$G$2:$G$1500,'Work report'!$V$2:$V$1500,$B1164))</f>
        <v/>
      </c>
      <c r="M1164" s="176" t="str">
        <f t="shared" si="55"/>
        <v/>
      </c>
      <c r="N1164" s="174" t="str">
        <f t="shared" ca="1" si="56"/>
        <v/>
      </c>
      <c r="O1164" s="78">
        <v>1163</v>
      </c>
      <c r="P1164" s="78" t="str">
        <f>IF(AND($B1164&lt;&gt;"",$H1164&lt;&gt;"Completed",$H1164&lt;&gt;"Cancelled"),COUNTIFS($B$2:$B1164,"&lt;&gt;",$H$2:$H1164,"&lt;&gt;Completed",$H$2:$H1164,"&lt;&gt;Cancelled"),"")</f>
        <v/>
      </c>
      <c r="Q1164" s="78" t="str">
        <f>IFERROR(INDEX($B$2:$B$1500,MATCH(ROWS($Q$2:Q1164),$P$2:$P$1500,0)),"")</f>
        <v/>
      </c>
    </row>
    <row r="1165" spans="2:17" ht="15" customHeight="1" x14ac:dyDescent="0.25">
      <c r="B1165" s="174" t="str">
        <f t="shared" si="54"/>
        <v/>
      </c>
      <c r="F1165" s="81"/>
      <c r="H1165" s="174" t="str">
        <f>IF($B1165="","",IF(N($I1165)&gt;=100,"Completed",IF(COUNTIF('Work report'!$V$2:$V$1500,$B1165)=0,"Not started",IF(OR(LEFT(UPPER(TRIM($K1165)),8)="BLOCKED:",LEFT(UPPER(TRIM($K1165)),8)="WAITING:"),"Blocked",IF(N($I1165)&gt;0,"In progress","Not started")))))</f>
        <v/>
      </c>
      <c r="I1165" s="175" t="str">
        <f t="array" ref="I1165">IF($B1165="","",IFERROR(LOOKUP(2,1/('Work report'!$V$2:$V$1500=$B1165),'Work report'!$J$2:$J$1500)*100,0))</f>
        <v/>
      </c>
      <c r="J1165" s="176" t="str">
        <f t="array" ref="J1165">IF($B1165="","",IFERROR(LOOKUP(2,1/('Work report'!$V$2:$V$1500=$B1165),'Work report'!$A$2:$A$1500),""))</f>
        <v/>
      </c>
      <c r="K1165" s="177" t="str">
        <f t="array" ref="K1165">IF($B1165="","",IFERROR(LOOKUP(2,1/('Work report'!$V$2:$V$1500=$B1165),'Work report'!$P$2:$P$1500),""))</f>
        <v/>
      </c>
      <c r="L1165" s="178" t="str">
        <f>IF($B1165="","",SUMIFS('Work report'!$G$2:$G$1500,'Work report'!$V$2:$V$1500,$B1165))</f>
        <v/>
      </c>
      <c r="M1165" s="176" t="str">
        <f t="shared" si="55"/>
        <v/>
      </c>
      <c r="N1165" s="174" t="str">
        <f t="shared" ca="1" si="56"/>
        <v/>
      </c>
      <c r="O1165" s="78">
        <v>1164</v>
      </c>
      <c r="P1165" s="78" t="str">
        <f>IF(AND($B1165&lt;&gt;"",$H1165&lt;&gt;"Completed",$H1165&lt;&gt;"Cancelled"),COUNTIFS($B$2:$B1165,"&lt;&gt;",$H$2:$H1165,"&lt;&gt;Completed",$H$2:$H1165,"&lt;&gt;Cancelled"),"")</f>
        <v/>
      </c>
      <c r="Q1165" s="78" t="str">
        <f>IFERROR(INDEX($B$2:$B$1500,MATCH(ROWS($Q$2:Q1165),$P$2:$P$1500,0)),"")</f>
        <v/>
      </c>
    </row>
    <row r="1166" spans="2:17" ht="15" customHeight="1" x14ac:dyDescent="0.25">
      <c r="B1166" s="174" t="str">
        <f t="shared" si="54"/>
        <v/>
      </c>
      <c r="F1166" s="81"/>
      <c r="H1166" s="174" t="str">
        <f>IF($B1166="","",IF(N($I1166)&gt;=100,"Completed",IF(COUNTIF('Work report'!$V$2:$V$1500,$B1166)=0,"Not started",IF(OR(LEFT(UPPER(TRIM($K1166)),8)="BLOCKED:",LEFT(UPPER(TRIM($K1166)),8)="WAITING:"),"Blocked",IF(N($I1166)&gt;0,"In progress","Not started")))))</f>
        <v/>
      </c>
      <c r="I1166" s="175" t="str">
        <f t="array" ref="I1166">IF($B1166="","",IFERROR(LOOKUP(2,1/('Work report'!$V$2:$V$1500=$B1166),'Work report'!$J$2:$J$1500)*100,0))</f>
        <v/>
      </c>
      <c r="J1166" s="176" t="str">
        <f t="array" ref="J1166">IF($B1166="","",IFERROR(LOOKUP(2,1/('Work report'!$V$2:$V$1500=$B1166),'Work report'!$A$2:$A$1500),""))</f>
        <v/>
      </c>
      <c r="K1166" s="177" t="str">
        <f t="array" ref="K1166">IF($B1166="","",IFERROR(LOOKUP(2,1/('Work report'!$V$2:$V$1500=$B1166),'Work report'!$P$2:$P$1500),""))</f>
        <v/>
      </c>
      <c r="L1166" s="178" t="str">
        <f>IF($B1166="","",SUMIFS('Work report'!$G$2:$G$1500,'Work report'!$V$2:$V$1500,$B1166))</f>
        <v/>
      </c>
      <c r="M1166" s="176" t="str">
        <f t="shared" si="55"/>
        <v/>
      </c>
      <c r="N1166" s="174" t="str">
        <f t="shared" ca="1" si="56"/>
        <v/>
      </c>
      <c r="O1166" s="78">
        <v>1165</v>
      </c>
      <c r="P1166" s="78" t="str">
        <f>IF(AND($B1166&lt;&gt;"",$H1166&lt;&gt;"Completed",$H1166&lt;&gt;"Cancelled"),COUNTIFS($B$2:$B1166,"&lt;&gt;",$H$2:$H1166,"&lt;&gt;Completed",$H$2:$H1166,"&lt;&gt;Cancelled"),"")</f>
        <v/>
      </c>
      <c r="Q1166" s="78" t="str">
        <f>IFERROR(INDEX($B$2:$B$1500,MATCH(ROWS($Q$2:Q1166),$P$2:$P$1500,0)),"")</f>
        <v/>
      </c>
    </row>
    <row r="1167" spans="2:17" ht="15" customHeight="1" x14ac:dyDescent="0.25">
      <c r="B1167" s="174" t="str">
        <f t="shared" si="54"/>
        <v/>
      </c>
      <c r="F1167" s="81"/>
      <c r="H1167" s="174" t="str">
        <f>IF($B1167="","",IF(N($I1167)&gt;=100,"Completed",IF(COUNTIF('Work report'!$V$2:$V$1500,$B1167)=0,"Not started",IF(OR(LEFT(UPPER(TRIM($K1167)),8)="BLOCKED:",LEFT(UPPER(TRIM($K1167)),8)="WAITING:"),"Blocked",IF(N($I1167)&gt;0,"In progress","Not started")))))</f>
        <v/>
      </c>
      <c r="I1167" s="175" t="str">
        <f t="array" ref="I1167">IF($B1167="","",IFERROR(LOOKUP(2,1/('Work report'!$V$2:$V$1500=$B1167),'Work report'!$J$2:$J$1500)*100,0))</f>
        <v/>
      </c>
      <c r="J1167" s="176" t="str">
        <f t="array" ref="J1167">IF($B1167="","",IFERROR(LOOKUP(2,1/('Work report'!$V$2:$V$1500=$B1167),'Work report'!$A$2:$A$1500),""))</f>
        <v/>
      </c>
      <c r="K1167" s="177" t="str">
        <f t="array" ref="K1167">IF($B1167="","",IFERROR(LOOKUP(2,1/('Work report'!$V$2:$V$1500=$B1167),'Work report'!$P$2:$P$1500),""))</f>
        <v/>
      </c>
      <c r="L1167" s="178" t="str">
        <f>IF($B1167="","",SUMIFS('Work report'!$G$2:$G$1500,'Work report'!$V$2:$V$1500,$B1167))</f>
        <v/>
      </c>
      <c r="M1167" s="176" t="str">
        <f t="shared" si="55"/>
        <v/>
      </c>
      <c r="N1167" s="174" t="str">
        <f t="shared" ca="1" si="56"/>
        <v/>
      </c>
      <c r="O1167" s="78">
        <v>1166</v>
      </c>
      <c r="P1167" s="78" t="str">
        <f>IF(AND($B1167&lt;&gt;"",$H1167&lt;&gt;"Completed",$H1167&lt;&gt;"Cancelled"),COUNTIFS($B$2:$B1167,"&lt;&gt;",$H$2:$H1167,"&lt;&gt;Completed",$H$2:$H1167,"&lt;&gt;Cancelled"),"")</f>
        <v/>
      </c>
      <c r="Q1167" s="78" t="str">
        <f>IFERROR(INDEX($B$2:$B$1500,MATCH(ROWS($Q$2:Q1167),$P$2:$P$1500,0)),"")</f>
        <v/>
      </c>
    </row>
    <row r="1168" spans="2:17" ht="15" customHeight="1" x14ac:dyDescent="0.25">
      <c r="B1168" s="174" t="str">
        <f t="shared" si="54"/>
        <v/>
      </c>
      <c r="F1168" s="81"/>
      <c r="H1168" s="174" t="str">
        <f>IF($B1168="","",IF(N($I1168)&gt;=100,"Completed",IF(COUNTIF('Work report'!$V$2:$V$1500,$B1168)=0,"Not started",IF(OR(LEFT(UPPER(TRIM($K1168)),8)="BLOCKED:",LEFT(UPPER(TRIM($K1168)),8)="WAITING:"),"Blocked",IF(N($I1168)&gt;0,"In progress","Not started")))))</f>
        <v/>
      </c>
      <c r="I1168" s="175" t="str">
        <f t="array" ref="I1168">IF($B1168="","",IFERROR(LOOKUP(2,1/('Work report'!$V$2:$V$1500=$B1168),'Work report'!$J$2:$J$1500)*100,0))</f>
        <v/>
      </c>
      <c r="J1168" s="176" t="str">
        <f t="array" ref="J1168">IF($B1168="","",IFERROR(LOOKUP(2,1/('Work report'!$V$2:$V$1500=$B1168),'Work report'!$A$2:$A$1500),""))</f>
        <v/>
      </c>
      <c r="K1168" s="177" t="str">
        <f t="array" ref="K1168">IF($B1168="","",IFERROR(LOOKUP(2,1/('Work report'!$V$2:$V$1500=$B1168),'Work report'!$P$2:$P$1500),""))</f>
        <v/>
      </c>
      <c r="L1168" s="178" t="str">
        <f>IF($B1168="","",SUMIFS('Work report'!$G$2:$G$1500,'Work report'!$V$2:$V$1500,$B1168))</f>
        <v/>
      </c>
      <c r="M1168" s="176" t="str">
        <f t="shared" si="55"/>
        <v/>
      </c>
      <c r="N1168" s="174" t="str">
        <f t="shared" ca="1" si="56"/>
        <v/>
      </c>
      <c r="O1168" s="78">
        <v>1167</v>
      </c>
      <c r="P1168" s="78" t="str">
        <f>IF(AND($B1168&lt;&gt;"",$H1168&lt;&gt;"Completed",$H1168&lt;&gt;"Cancelled"),COUNTIFS($B$2:$B1168,"&lt;&gt;",$H$2:$H1168,"&lt;&gt;Completed",$H$2:$H1168,"&lt;&gt;Cancelled"),"")</f>
        <v/>
      </c>
      <c r="Q1168" s="78" t="str">
        <f>IFERROR(INDEX($B$2:$B$1500,MATCH(ROWS($Q$2:Q1168),$P$2:$P$1500,0)),"")</f>
        <v/>
      </c>
    </row>
    <row r="1169" spans="2:17" ht="15" customHeight="1" x14ac:dyDescent="0.25">
      <c r="B1169" s="174" t="str">
        <f t="shared" si="54"/>
        <v/>
      </c>
      <c r="F1169" s="81"/>
      <c r="H1169" s="174" t="str">
        <f>IF($B1169="","",IF(N($I1169)&gt;=100,"Completed",IF(COUNTIF('Work report'!$V$2:$V$1500,$B1169)=0,"Not started",IF(OR(LEFT(UPPER(TRIM($K1169)),8)="BLOCKED:",LEFT(UPPER(TRIM($K1169)),8)="WAITING:"),"Blocked",IF(N($I1169)&gt;0,"In progress","Not started")))))</f>
        <v/>
      </c>
      <c r="I1169" s="175" t="str">
        <f t="array" ref="I1169">IF($B1169="","",IFERROR(LOOKUP(2,1/('Work report'!$V$2:$V$1500=$B1169),'Work report'!$J$2:$J$1500)*100,0))</f>
        <v/>
      </c>
      <c r="J1169" s="176" t="str">
        <f t="array" ref="J1169">IF($B1169="","",IFERROR(LOOKUP(2,1/('Work report'!$V$2:$V$1500=$B1169),'Work report'!$A$2:$A$1500),""))</f>
        <v/>
      </c>
      <c r="K1169" s="177" t="str">
        <f t="array" ref="K1169">IF($B1169="","",IFERROR(LOOKUP(2,1/('Work report'!$V$2:$V$1500=$B1169),'Work report'!$P$2:$P$1500),""))</f>
        <v/>
      </c>
      <c r="L1169" s="178" t="str">
        <f>IF($B1169="","",SUMIFS('Work report'!$G$2:$G$1500,'Work report'!$V$2:$V$1500,$B1169))</f>
        <v/>
      </c>
      <c r="M1169" s="176" t="str">
        <f t="shared" si="55"/>
        <v/>
      </c>
      <c r="N1169" s="174" t="str">
        <f t="shared" ca="1" si="56"/>
        <v/>
      </c>
      <c r="O1169" s="78">
        <v>1168</v>
      </c>
      <c r="P1169" s="78" t="str">
        <f>IF(AND($B1169&lt;&gt;"",$H1169&lt;&gt;"Completed",$H1169&lt;&gt;"Cancelled"),COUNTIFS($B$2:$B1169,"&lt;&gt;",$H$2:$H1169,"&lt;&gt;Completed",$H$2:$H1169,"&lt;&gt;Cancelled"),"")</f>
        <v/>
      </c>
      <c r="Q1169" s="78" t="str">
        <f>IFERROR(INDEX($B$2:$B$1500,MATCH(ROWS($Q$2:Q1169),$P$2:$P$1500,0)),"")</f>
        <v/>
      </c>
    </row>
    <row r="1170" spans="2:17" ht="15" customHeight="1" x14ac:dyDescent="0.25">
      <c r="B1170" s="174" t="str">
        <f t="shared" si="54"/>
        <v/>
      </c>
      <c r="F1170" s="81"/>
      <c r="H1170" s="174" t="str">
        <f>IF($B1170="","",IF(N($I1170)&gt;=100,"Completed",IF(COUNTIF('Work report'!$V$2:$V$1500,$B1170)=0,"Not started",IF(OR(LEFT(UPPER(TRIM($K1170)),8)="BLOCKED:",LEFT(UPPER(TRIM($K1170)),8)="WAITING:"),"Blocked",IF(N($I1170)&gt;0,"In progress","Not started")))))</f>
        <v/>
      </c>
      <c r="I1170" s="175" t="str">
        <f t="array" ref="I1170">IF($B1170="","",IFERROR(LOOKUP(2,1/('Work report'!$V$2:$V$1500=$B1170),'Work report'!$J$2:$J$1500)*100,0))</f>
        <v/>
      </c>
      <c r="J1170" s="176" t="str">
        <f t="array" ref="J1170">IF($B1170="","",IFERROR(LOOKUP(2,1/('Work report'!$V$2:$V$1500=$B1170),'Work report'!$A$2:$A$1500),""))</f>
        <v/>
      </c>
      <c r="K1170" s="177" t="str">
        <f t="array" ref="K1170">IF($B1170="","",IFERROR(LOOKUP(2,1/('Work report'!$V$2:$V$1500=$B1170),'Work report'!$P$2:$P$1500),""))</f>
        <v/>
      </c>
      <c r="L1170" s="178" t="str">
        <f>IF($B1170="","",SUMIFS('Work report'!$G$2:$G$1500,'Work report'!$V$2:$V$1500,$B1170))</f>
        <v/>
      </c>
      <c r="M1170" s="176" t="str">
        <f t="shared" si="55"/>
        <v/>
      </c>
      <c r="N1170" s="174" t="str">
        <f t="shared" ca="1" si="56"/>
        <v/>
      </c>
      <c r="O1170" s="78">
        <v>1169</v>
      </c>
      <c r="P1170" s="78" t="str">
        <f>IF(AND($B1170&lt;&gt;"",$H1170&lt;&gt;"Completed",$H1170&lt;&gt;"Cancelled"),COUNTIFS($B$2:$B1170,"&lt;&gt;",$H$2:$H1170,"&lt;&gt;Completed",$H$2:$H1170,"&lt;&gt;Cancelled"),"")</f>
        <v/>
      </c>
      <c r="Q1170" s="78" t="str">
        <f>IFERROR(INDEX($B$2:$B$1500,MATCH(ROWS($Q$2:Q1170),$P$2:$P$1500,0)),"")</f>
        <v/>
      </c>
    </row>
    <row r="1171" spans="2:17" ht="15" customHeight="1" x14ac:dyDescent="0.25">
      <c r="B1171" s="174" t="str">
        <f t="shared" si="54"/>
        <v/>
      </c>
      <c r="F1171" s="81"/>
      <c r="H1171" s="174" t="str">
        <f>IF($B1171="","",IF(N($I1171)&gt;=100,"Completed",IF(COUNTIF('Work report'!$V$2:$V$1500,$B1171)=0,"Not started",IF(OR(LEFT(UPPER(TRIM($K1171)),8)="BLOCKED:",LEFT(UPPER(TRIM($K1171)),8)="WAITING:"),"Blocked",IF(N($I1171)&gt;0,"In progress","Not started")))))</f>
        <v/>
      </c>
      <c r="I1171" s="175" t="str">
        <f t="array" ref="I1171">IF($B1171="","",IFERROR(LOOKUP(2,1/('Work report'!$V$2:$V$1500=$B1171),'Work report'!$J$2:$J$1500)*100,0))</f>
        <v/>
      </c>
      <c r="J1171" s="176" t="str">
        <f t="array" ref="J1171">IF($B1171="","",IFERROR(LOOKUP(2,1/('Work report'!$V$2:$V$1500=$B1171),'Work report'!$A$2:$A$1500),""))</f>
        <v/>
      </c>
      <c r="K1171" s="177" t="str">
        <f t="array" ref="K1171">IF($B1171="","",IFERROR(LOOKUP(2,1/('Work report'!$V$2:$V$1500=$B1171),'Work report'!$P$2:$P$1500),""))</f>
        <v/>
      </c>
      <c r="L1171" s="178" t="str">
        <f>IF($B1171="","",SUMIFS('Work report'!$G$2:$G$1500,'Work report'!$V$2:$V$1500,$B1171))</f>
        <v/>
      </c>
      <c r="M1171" s="176" t="str">
        <f t="shared" si="55"/>
        <v/>
      </c>
      <c r="N1171" s="174" t="str">
        <f t="shared" ca="1" si="56"/>
        <v/>
      </c>
      <c r="O1171" s="78">
        <v>1170</v>
      </c>
      <c r="P1171" s="78" t="str">
        <f>IF(AND($B1171&lt;&gt;"",$H1171&lt;&gt;"Completed",$H1171&lt;&gt;"Cancelled"),COUNTIFS($B$2:$B1171,"&lt;&gt;",$H$2:$H1171,"&lt;&gt;Completed",$H$2:$H1171,"&lt;&gt;Cancelled"),"")</f>
        <v/>
      </c>
      <c r="Q1171" s="78" t="str">
        <f>IFERROR(INDEX($B$2:$B$1500,MATCH(ROWS($Q$2:Q1171),$P$2:$P$1500,0)),"")</f>
        <v/>
      </c>
    </row>
    <row r="1172" spans="2:17" ht="15" customHeight="1" x14ac:dyDescent="0.25">
      <c r="B1172" s="174" t="str">
        <f t="shared" si="54"/>
        <v/>
      </c>
      <c r="F1172" s="81"/>
      <c r="H1172" s="174" t="str">
        <f>IF($B1172="","",IF(N($I1172)&gt;=100,"Completed",IF(COUNTIF('Work report'!$V$2:$V$1500,$B1172)=0,"Not started",IF(OR(LEFT(UPPER(TRIM($K1172)),8)="BLOCKED:",LEFT(UPPER(TRIM($K1172)),8)="WAITING:"),"Blocked",IF(N($I1172)&gt;0,"In progress","Not started")))))</f>
        <v/>
      </c>
      <c r="I1172" s="175" t="str">
        <f t="array" ref="I1172">IF($B1172="","",IFERROR(LOOKUP(2,1/('Work report'!$V$2:$V$1500=$B1172),'Work report'!$J$2:$J$1500)*100,0))</f>
        <v/>
      </c>
      <c r="J1172" s="176" t="str">
        <f t="array" ref="J1172">IF($B1172="","",IFERROR(LOOKUP(2,1/('Work report'!$V$2:$V$1500=$B1172),'Work report'!$A$2:$A$1500),""))</f>
        <v/>
      </c>
      <c r="K1172" s="177" t="str">
        <f t="array" ref="K1172">IF($B1172="","",IFERROR(LOOKUP(2,1/('Work report'!$V$2:$V$1500=$B1172),'Work report'!$P$2:$P$1500),""))</f>
        <v/>
      </c>
      <c r="L1172" s="178" t="str">
        <f>IF($B1172="","",SUMIFS('Work report'!$G$2:$G$1500,'Work report'!$V$2:$V$1500,$B1172))</f>
        <v/>
      </c>
      <c r="M1172" s="176" t="str">
        <f t="shared" si="55"/>
        <v/>
      </c>
      <c r="N1172" s="174" t="str">
        <f t="shared" ca="1" si="56"/>
        <v/>
      </c>
      <c r="O1172" s="78">
        <v>1171</v>
      </c>
      <c r="P1172" s="78" t="str">
        <f>IF(AND($B1172&lt;&gt;"",$H1172&lt;&gt;"Completed",$H1172&lt;&gt;"Cancelled"),COUNTIFS($B$2:$B1172,"&lt;&gt;",$H$2:$H1172,"&lt;&gt;Completed",$H$2:$H1172,"&lt;&gt;Cancelled"),"")</f>
        <v/>
      </c>
      <c r="Q1172" s="78" t="str">
        <f>IFERROR(INDEX($B$2:$B$1500,MATCH(ROWS($Q$2:Q1172),$P$2:$P$1500,0)),"")</f>
        <v/>
      </c>
    </row>
    <row r="1173" spans="2:17" ht="15" customHeight="1" x14ac:dyDescent="0.25">
      <c r="B1173" s="174" t="str">
        <f t="shared" si="54"/>
        <v/>
      </c>
      <c r="F1173" s="81"/>
      <c r="H1173" s="174" t="str">
        <f>IF($B1173="","",IF(N($I1173)&gt;=100,"Completed",IF(COUNTIF('Work report'!$V$2:$V$1500,$B1173)=0,"Not started",IF(OR(LEFT(UPPER(TRIM($K1173)),8)="BLOCKED:",LEFT(UPPER(TRIM($K1173)),8)="WAITING:"),"Blocked",IF(N($I1173)&gt;0,"In progress","Not started")))))</f>
        <v/>
      </c>
      <c r="I1173" s="175" t="str">
        <f t="array" ref="I1173">IF($B1173="","",IFERROR(LOOKUP(2,1/('Work report'!$V$2:$V$1500=$B1173),'Work report'!$J$2:$J$1500)*100,0))</f>
        <v/>
      </c>
      <c r="J1173" s="176" t="str">
        <f t="array" ref="J1173">IF($B1173="","",IFERROR(LOOKUP(2,1/('Work report'!$V$2:$V$1500=$B1173),'Work report'!$A$2:$A$1500),""))</f>
        <v/>
      </c>
      <c r="K1173" s="177" t="str">
        <f t="array" ref="K1173">IF($B1173="","",IFERROR(LOOKUP(2,1/('Work report'!$V$2:$V$1500=$B1173),'Work report'!$P$2:$P$1500),""))</f>
        <v/>
      </c>
      <c r="L1173" s="178" t="str">
        <f>IF($B1173="","",SUMIFS('Work report'!$G$2:$G$1500,'Work report'!$V$2:$V$1500,$B1173))</f>
        <v/>
      </c>
      <c r="M1173" s="176" t="str">
        <f t="shared" si="55"/>
        <v/>
      </c>
      <c r="N1173" s="174" t="str">
        <f t="shared" ca="1" si="56"/>
        <v/>
      </c>
      <c r="O1173" s="78">
        <v>1172</v>
      </c>
      <c r="P1173" s="78" t="str">
        <f>IF(AND($B1173&lt;&gt;"",$H1173&lt;&gt;"Completed",$H1173&lt;&gt;"Cancelled"),COUNTIFS($B$2:$B1173,"&lt;&gt;",$H$2:$H1173,"&lt;&gt;Completed",$H$2:$H1173,"&lt;&gt;Cancelled"),"")</f>
        <v/>
      </c>
      <c r="Q1173" s="78" t="str">
        <f>IFERROR(INDEX($B$2:$B$1500,MATCH(ROWS($Q$2:Q1173),$P$2:$P$1500,0)),"")</f>
        <v/>
      </c>
    </row>
    <row r="1174" spans="2:17" ht="15" customHeight="1" x14ac:dyDescent="0.25">
      <c r="B1174" s="174" t="str">
        <f t="shared" si="54"/>
        <v/>
      </c>
      <c r="F1174" s="81"/>
      <c r="H1174" s="174" t="str">
        <f>IF($B1174="","",IF(N($I1174)&gt;=100,"Completed",IF(COUNTIF('Work report'!$V$2:$V$1500,$B1174)=0,"Not started",IF(OR(LEFT(UPPER(TRIM($K1174)),8)="BLOCKED:",LEFT(UPPER(TRIM($K1174)),8)="WAITING:"),"Blocked",IF(N($I1174)&gt;0,"In progress","Not started")))))</f>
        <v/>
      </c>
      <c r="I1174" s="175" t="str">
        <f t="array" ref="I1174">IF($B1174="","",IFERROR(LOOKUP(2,1/('Work report'!$V$2:$V$1500=$B1174),'Work report'!$J$2:$J$1500)*100,0))</f>
        <v/>
      </c>
      <c r="J1174" s="176" t="str">
        <f t="array" ref="J1174">IF($B1174="","",IFERROR(LOOKUP(2,1/('Work report'!$V$2:$V$1500=$B1174),'Work report'!$A$2:$A$1500),""))</f>
        <v/>
      </c>
      <c r="K1174" s="177" t="str">
        <f t="array" ref="K1174">IF($B1174="","",IFERROR(LOOKUP(2,1/('Work report'!$V$2:$V$1500=$B1174),'Work report'!$P$2:$P$1500),""))</f>
        <v/>
      </c>
      <c r="L1174" s="178" t="str">
        <f>IF($B1174="","",SUMIFS('Work report'!$G$2:$G$1500,'Work report'!$V$2:$V$1500,$B1174))</f>
        <v/>
      </c>
      <c r="M1174" s="176" t="str">
        <f t="shared" si="55"/>
        <v/>
      </c>
      <c r="N1174" s="174" t="str">
        <f t="shared" ca="1" si="56"/>
        <v/>
      </c>
      <c r="O1174" s="78">
        <v>1173</v>
      </c>
      <c r="P1174" s="78" t="str">
        <f>IF(AND($B1174&lt;&gt;"",$H1174&lt;&gt;"Completed",$H1174&lt;&gt;"Cancelled"),COUNTIFS($B$2:$B1174,"&lt;&gt;",$H$2:$H1174,"&lt;&gt;Completed",$H$2:$H1174,"&lt;&gt;Cancelled"),"")</f>
        <v/>
      </c>
      <c r="Q1174" s="78" t="str">
        <f>IFERROR(INDEX($B$2:$B$1500,MATCH(ROWS($Q$2:Q1174),$P$2:$P$1500,0)),"")</f>
        <v/>
      </c>
    </row>
    <row r="1175" spans="2:17" ht="15" customHeight="1" x14ac:dyDescent="0.25">
      <c r="B1175" s="174" t="str">
        <f t="shared" si="54"/>
        <v/>
      </c>
      <c r="F1175" s="81"/>
      <c r="H1175" s="174" t="str">
        <f>IF($B1175="","",IF(N($I1175)&gt;=100,"Completed",IF(COUNTIF('Work report'!$V$2:$V$1500,$B1175)=0,"Not started",IF(OR(LEFT(UPPER(TRIM($K1175)),8)="BLOCKED:",LEFT(UPPER(TRIM($K1175)),8)="WAITING:"),"Blocked",IF(N($I1175)&gt;0,"In progress","Not started")))))</f>
        <v/>
      </c>
      <c r="I1175" s="175" t="str">
        <f t="array" ref="I1175">IF($B1175="","",IFERROR(LOOKUP(2,1/('Work report'!$V$2:$V$1500=$B1175),'Work report'!$J$2:$J$1500)*100,0))</f>
        <v/>
      </c>
      <c r="J1175" s="176" t="str">
        <f t="array" ref="J1175">IF($B1175="","",IFERROR(LOOKUP(2,1/('Work report'!$V$2:$V$1500=$B1175),'Work report'!$A$2:$A$1500),""))</f>
        <v/>
      </c>
      <c r="K1175" s="177" t="str">
        <f t="array" ref="K1175">IF($B1175="","",IFERROR(LOOKUP(2,1/('Work report'!$V$2:$V$1500=$B1175),'Work report'!$P$2:$P$1500),""))</f>
        <v/>
      </c>
      <c r="L1175" s="178" t="str">
        <f>IF($B1175="","",SUMIFS('Work report'!$G$2:$G$1500,'Work report'!$V$2:$V$1500,$B1175))</f>
        <v/>
      </c>
      <c r="M1175" s="176" t="str">
        <f t="shared" si="55"/>
        <v/>
      </c>
      <c r="N1175" s="174" t="str">
        <f t="shared" ca="1" si="56"/>
        <v/>
      </c>
      <c r="O1175" s="78">
        <v>1174</v>
      </c>
      <c r="P1175" s="78" t="str">
        <f>IF(AND($B1175&lt;&gt;"",$H1175&lt;&gt;"Completed",$H1175&lt;&gt;"Cancelled"),COUNTIFS($B$2:$B1175,"&lt;&gt;",$H$2:$H1175,"&lt;&gt;Completed",$H$2:$H1175,"&lt;&gt;Cancelled"),"")</f>
        <v/>
      </c>
      <c r="Q1175" s="78" t="str">
        <f>IFERROR(INDEX($B$2:$B$1500,MATCH(ROWS($Q$2:Q1175),$P$2:$P$1500,0)),"")</f>
        <v/>
      </c>
    </row>
    <row r="1176" spans="2:17" ht="15" customHeight="1" x14ac:dyDescent="0.25">
      <c r="B1176" s="174" t="str">
        <f t="shared" si="54"/>
        <v/>
      </c>
      <c r="F1176" s="81"/>
      <c r="H1176" s="174" t="str">
        <f>IF($B1176="","",IF(N($I1176)&gt;=100,"Completed",IF(COUNTIF('Work report'!$V$2:$V$1500,$B1176)=0,"Not started",IF(OR(LEFT(UPPER(TRIM($K1176)),8)="BLOCKED:",LEFT(UPPER(TRIM($K1176)),8)="WAITING:"),"Blocked",IF(N($I1176)&gt;0,"In progress","Not started")))))</f>
        <v/>
      </c>
      <c r="I1176" s="175" t="str">
        <f t="array" ref="I1176">IF($B1176="","",IFERROR(LOOKUP(2,1/('Work report'!$V$2:$V$1500=$B1176),'Work report'!$J$2:$J$1500)*100,0))</f>
        <v/>
      </c>
      <c r="J1176" s="176" t="str">
        <f t="array" ref="J1176">IF($B1176="","",IFERROR(LOOKUP(2,1/('Work report'!$V$2:$V$1500=$B1176),'Work report'!$A$2:$A$1500),""))</f>
        <v/>
      </c>
      <c r="K1176" s="177" t="str">
        <f t="array" ref="K1176">IF($B1176="","",IFERROR(LOOKUP(2,1/('Work report'!$V$2:$V$1500=$B1176),'Work report'!$P$2:$P$1500),""))</f>
        <v/>
      </c>
      <c r="L1176" s="178" t="str">
        <f>IF($B1176="","",SUMIFS('Work report'!$G$2:$G$1500,'Work report'!$V$2:$V$1500,$B1176))</f>
        <v/>
      </c>
      <c r="M1176" s="176" t="str">
        <f t="shared" si="55"/>
        <v/>
      </c>
      <c r="N1176" s="174" t="str">
        <f t="shared" ca="1" si="56"/>
        <v/>
      </c>
      <c r="O1176" s="78">
        <v>1175</v>
      </c>
      <c r="P1176" s="78" t="str">
        <f>IF(AND($B1176&lt;&gt;"",$H1176&lt;&gt;"Completed",$H1176&lt;&gt;"Cancelled"),COUNTIFS($B$2:$B1176,"&lt;&gt;",$H$2:$H1176,"&lt;&gt;Completed",$H$2:$H1176,"&lt;&gt;Cancelled"),"")</f>
        <v/>
      </c>
      <c r="Q1176" s="78" t="str">
        <f>IFERROR(INDEX($B$2:$B$1500,MATCH(ROWS($Q$2:Q1176),$P$2:$P$1500,0)),"")</f>
        <v/>
      </c>
    </row>
    <row r="1177" spans="2:17" ht="15" customHeight="1" x14ac:dyDescent="0.25">
      <c r="B1177" s="174" t="str">
        <f t="shared" si="54"/>
        <v/>
      </c>
      <c r="F1177" s="81"/>
      <c r="H1177" s="174" t="str">
        <f>IF($B1177="","",IF(N($I1177)&gt;=100,"Completed",IF(COUNTIF('Work report'!$V$2:$V$1500,$B1177)=0,"Not started",IF(OR(LEFT(UPPER(TRIM($K1177)),8)="BLOCKED:",LEFT(UPPER(TRIM($K1177)),8)="WAITING:"),"Blocked",IF(N($I1177)&gt;0,"In progress","Not started")))))</f>
        <v/>
      </c>
      <c r="I1177" s="175" t="str">
        <f t="array" ref="I1177">IF($B1177="","",IFERROR(LOOKUP(2,1/('Work report'!$V$2:$V$1500=$B1177),'Work report'!$J$2:$J$1500)*100,0))</f>
        <v/>
      </c>
      <c r="J1177" s="176" t="str">
        <f t="array" ref="J1177">IF($B1177="","",IFERROR(LOOKUP(2,1/('Work report'!$V$2:$V$1500=$B1177),'Work report'!$A$2:$A$1500),""))</f>
        <v/>
      </c>
      <c r="K1177" s="177" t="str">
        <f t="array" ref="K1177">IF($B1177="","",IFERROR(LOOKUP(2,1/('Work report'!$V$2:$V$1500=$B1177),'Work report'!$P$2:$P$1500),""))</f>
        <v/>
      </c>
      <c r="L1177" s="178" t="str">
        <f>IF($B1177="","",SUMIFS('Work report'!$G$2:$G$1500,'Work report'!$V$2:$V$1500,$B1177))</f>
        <v/>
      </c>
      <c r="M1177" s="176" t="str">
        <f t="shared" si="55"/>
        <v/>
      </c>
      <c r="N1177" s="174" t="str">
        <f t="shared" ca="1" si="56"/>
        <v/>
      </c>
      <c r="O1177" s="78">
        <v>1176</v>
      </c>
      <c r="P1177" s="78" t="str">
        <f>IF(AND($B1177&lt;&gt;"",$H1177&lt;&gt;"Completed",$H1177&lt;&gt;"Cancelled"),COUNTIFS($B$2:$B1177,"&lt;&gt;",$H$2:$H1177,"&lt;&gt;Completed",$H$2:$H1177,"&lt;&gt;Cancelled"),"")</f>
        <v/>
      </c>
      <c r="Q1177" s="78" t="str">
        <f>IFERROR(INDEX($B$2:$B$1500,MATCH(ROWS($Q$2:Q1177),$P$2:$P$1500,0)),"")</f>
        <v/>
      </c>
    </row>
    <row r="1178" spans="2:17" ht="15" customHeight="1" x14ac:dyDescent="0.25">
      <c r="B1178" s="174" t="str">
        <f t="shared" si="54"/>
        <v/>
      </c>
      <c r="F1178" s="81"/>
      <c r="H1178" s="174" t="str">
        <f>IF($B1178="","",IF(N($I1178)&gt;=100,"Completed",IF(COUNTIF('Work report'!$V$2:$V$1500,$B1178)=0,"Not started",IF(OR(LEFT(UPPER(TRIM($K1178)),8)="BLOCKED:",LEFT(UPPER(TRIM($K1178)),8)="WAITING:"),"Blocked",IF(N($I1178)&gt;0,"In progress","Not started")))))</f>
        <v/>
      </c>
      <c r="I1178" s="175" t="str">
        <f t="array" ref="I1178">IF($B1178="","",IFERROR(LOOKUP(2,1/('Work report'!$V$2:$V$1500=$B1178),'Work report'!$J$2:$J$1500)*100,0))</f>
        <v/>
      </c>
      <c r="J1178" s="176" t="str">
        <f t="array" ref="J1178">IF($B1178="","",IFERROR(LOOKUP(2,1/('Work report'!$V$2:$V$1500=$B1178),'Work report'!$A$2:$A$1500),""))</f>
        <v/>
      </c>
      <c r="K1178" s="177" t="str">
        <f t="array" ref="K1178">IF($B1178="","",IFERROR(LOOKUP(2,1/('Work report'!$V$2:$V$1500=$B1178),'Work report'!$P$2:$P$1500),""))</f>
        <v/>
      </c>
      <c r="L1178" s="178" t="str">
        <f>IF($B1178="","",SUMIFS('Work report'!$G$2:$G$1500,'Work report'!$V$2:$V$1500,$B1178))</f>
        <v/>
      </c>
      <c r="M1178" s="176" t="str">
        <f t="shared" si="55"/>
        <v/>
      </c>
      <c r="N1178" s="174" t="str">
        <f t="shared" ca="1" si="56"/>
        <v/>
      </c>
      <c r="O1178" s="78">
        <v>1177</v>
      </c>
      <c r="P1178" s="78" t="str">
        <f>IF(AND($B1178&lt;&gt;"",$H1178&lt;&gt;"Completed",$H1178&lt;&gt;"Cancelled"),COUNTIFS($B$2:$B1178,"&lt;&gt;",$H$2:$H1178,"&lt;&gt;Completed",$H$2:$H1178,"&lt;&gt;Cancelled"),"")</f>
        <v/>
      </c>
      <c r="Q1178" s="78" t="str">
        <f>IFERROR(INDEX($B$2:$B$1500,MATCH(ROWS($Q$2:Q1178),$P$2:$P$1500,0)),"")</f>
        <v/>
      </c>
    </row>
    <row r="1179" spans="2:17" ht="15" customHeight="1" x14ac:dyDescent="0.25">
      <c r="B1179" s="174" t="str">
        <f t="shared" si="54"/>
        <v/>
      </c>
      <c r="F1179" s="81"/>
      <c r="H1179" s="174" t="str">
        <f>IF($B1179="","",IF(N($I1179)&gt;=100,"Completed",IF(COUNTIF('Work report'!$V$2:$V$1500,$B1179)=0,"Not started",IF(OR(LEFT(UPPER(TRIM($K1179)),8)="BLOCKED:",LEFT(UPPER(TRIM($K1179)),8)="WAITING:"),"Blocked",IF(N($I1179)&gt;0,"In progress","Not started")))))</f>
        <v/>
      </c>
      <c r="I1179" s="175" t="str">
        <f t="array" ref="I1179">IF($B1179="","",IFERROR(LOOKUP(2,1/('Work report'!$V$2:$V$1500=$B1179),'Work report'!$J$2:$J$1500)*100,0))</f>
        <v/>
      </c>
      <c r="J1179" s="176" t="str">
        <f t="array" ref="J1179">IF($B1179="","",IFERROR(LOOKUP(2,1/('Work report'!$V$2:$V$1500=$B1179),'Work report'!$A$2:$A$1500),""))</f>
        <v/>
      </c>
      <c r="K1179" s="177" t="str">
        <f t="array" ref="K1179">IF($B1179="","",IFERROR(LOOKUP(2,1/('Work report'!$V$2:$V$1500=$B1179),'Work report'!$P$2:$P$1500),""))</f>
        <v/>
      </c>
      <c r="L1179" s="178" t="str">
        <f>IF($B1179="","",SUMIFS('Work report'!$G$2:$G$1500,'Work report'!$V$2:$V$1500,$B1179))</f>
        <v/>
      </c>
      <c r="M1179" s="176" t="str">
        <f t="shared" si="55"/>
        <v/>
      </c>
      <c r="N1179" s="174" t="str">
        <f t="shared" ca="1" si="56"/>
        <v/>
      </c>
      <c r="O1179" s="78">
        <v>1178</v>
      </c>
      <c r="P1179" s="78" t="str">
        <f>IF(AND($B1179&lt;&gt;"",$H1179&lt;&gt;"Completed",$H1179&lt;&gt;"Cancelled"),COUNTIFS($B$2:$B1179,"&lt;&gt;",$H$2:$H1179,"&lt;&gt;Completed",$H$2:$H1179,"&lt;&gt;Cancelled"),"")</f>
        <v/>
      </c>
      <c r="Q1179" s="78" t="str">
        <f>IFERROR(INDEX($B$2:$B$1500,MATCH(ROWS($Q$2:Q1179),$P$2:$P$1500,0)),"")</f>
        <v/>
      </c>
    </row>
    <row r="1180" spans="2:17" ht="15" customHeight="1" x14ac:dyDescent="0.25">
      <c r="B1180" s="174" t="str">
        <f t="shared" si="54"/>
        <v/>
      </c>
      <c r="F1180" s="81"/>
      <c r="H1180" s="174" t="str">
        <f>IF($B1180="","",IF(N($I1180)&gt;=100,"Completed",IF(COUNTIF('Work report'!$V$2:$V$1500,$B1180)=0,"Not started",IF(OR(LEFT(UPPER(TRIM($K1180)),8)="BLOCKED:",LEFT(UPPER(TRIM($K1180)),8)="WAITING:"),"Blocked",IF(N($I1180)&gt;0,"In progress","Not started")))))</f>
        <v/>
      </c>
      <c r="I1180" s="175" t="str">
        <f t="array" ref="I1180">IF($B1180="","",IFERROR(LOOKUP(2,1/('Work report'!$V$2:$V$1500=$B1180),'Work report'!$J$2:$J$1500)*100,0))</f>
        <v/>
      </c>
      <c r="J1180" s="176" t="str">
        <f t="array" ref="J1180">IF($B1180="","",IFERROR(LOOKUP(2,1/('Work report'!$V$2:$V$1500=$B1180),'Work report'!$A$2:$A$1500),""))</f>
        <v/>
      </c>
      <c r="K1180" s="177" t="str">
        <f t="array" ref="K1180">IF($B1180="","",IFERROR(LOOKUP(2,1/('Work report'!$V$2:$V$1500=$B1180),'Work report'!$P$2:$P$1500),""))</f>
        <v/>
      </c>
      <c r="L1180" s="178" t="str">
        <f>IF($B1180="","",SUMIFS('Work report'!$G$2:$G$1500,'Work report'!$V$2:$V$1500,$B1180))</f>
        <v/>
      </c>
      <c r="M1180" s="176" t="str">
        <f t="shared" si="55"/>
        <v/>
      </c>
      <c r="N1180" s="174" t="str">
        <f t="shared" ca="1" si="56"/>
        <v/>
      </c>
      <c r="O1180" s="78">
        <v>1179</v>
      </c>
      <c r="P1180" s="78" t="str">
        <f>IF(AND($B1180&lt;&gt;"",$H1180&lt;&gt;"Completed",$H1180&lt;&gt;"Cancelled"),COUNTIFS($B$2:$B1180,"&lt;&gt;",$H$2:$H1180,"&lt;&gt;Completed",$H$2:$H1180,"&lt;&gt;Cancelled"),"")</f>
        <v/>
      </c>
      <c r="Q1180" s="78" t="str">
        <f>IFERROR(INDEX($B$2:$B$1500,MATCH(ROWS($Q$2:Q1180),$P$2:$P$1500,0)),"")</f>
        <v/>
      </c>
    </row>
    <row r="1181" spans="2:17" ht="15" customHeight="1" x14ac:dyDescent="0.25">
      <c r="B1181" s="174" t="str">
        <f t="shared" si="54"/>
        <v/>
      </c>
      <c r="F1181" s="81"/>
      <c r="H1181" s="174" t="str">
        <f>IF($B1181="","",IF(N($I1181)&gt;=100,"Completed",IF(COUNTIF('Work report'!$V$2:$V$1500,$B1181)=0,"Not started",IF(OR(LEFT(UPPER(TRIM($K1181)),8)="BLOCKED:",LEFT(UPPER(TRIM($K1181)),8)="WAITING:"),"Blocked",IF(N($I1181)&gt;0,"In progress","Not started")))))</f>
        <v/>
      </c>
      <c r="I1181" s="175" t="str">
        <f t="array" ref="I1181">IF($B1181="","",IFERROR(LOOKUP(2,1/('Work report'!$V$2:$V$1500=$B1181),'Work report'!$J$2:$J$1500)*100,0))</f>
        <v/>
      </c>
      <c r="J1181" s="176" t="str">
        <f t="array" ref="J1181">IF($B1181="","",IFERROR(LOOKUP(2,1/('Work report'!$V$2:$V$1500=$B1181),'Work report'!$A$2:$A$1500),""))</f>
        <v/>
      </c>
      <c r="K1181" s="177" t="str">
        <f t="array" ref="K1181">IF($B1181="","",IFERROR(LOOKUP(2,1/('Work report'!$V$2:$V$1500=$B1181),'Work report'!$P$2:$P$1500),""))</f>
        <v/>
      </c>
      <c r="L1181" s="178" t="str">
        <f>IF($B1181="","",SUMIFS('Work report'!$G$2:$G$1500,'Work report'!$V$2:$V$1500,$B1181))</f>
        <v/>
      </c>
      <c r="M1181" s="176" t="str">
        <f t="shared" si="55"/>
        <v/>
      </c>
      <c r="N1181" s="174" t="str">
        <f t="shared" ca="1" si="56"/>
        <v/>
      </c>
      <c r="O1181" s="78">
        <v>1180</v>
      </c>
      <c r="P1181" s="78" t="str">
        <f>IF(AND($B1181&lt;&gt;"",$H1181&lt;&gt;"Completed",$H1181&lt;&gt;"Cancelled"),COUNTIFS($B$2:$B1181,"&lt;&gt;",$H$2:$H1181,"&lt;&gt;Completed",$H$2:$H1181,"&lt;&gt;Cancelled"),"")</f>
        <v/>
      </c>
      <c r="Q1181" s="78" t="str">
        <f>IFERROR(INDEX($B$2:$B$1500,MATCH(ROWS($Q$2:Q1181),$P$2:$P$1500,0)),"")</f>
        <v/>
      </c>
    </row>
    <row r="1182" spans="2:17" ht="15" customHeight="1" x14ac:dyDescent="0.25">
      <c r="B1182" s="174" t="str">
        <f t="shared" si="54"/>
        <v/>
      </c>
      <c r="F1182" s="81"/>
      <c r="H1182" s="174" t="str">
        <f>IF($B1182="","",IF(N($I1182)&gt;=100,"Completed",IF(COUNTIF('Work report'!$V$2:$V$1500,$B1182)=0,"Not started",IF(OR(LEFT(UPPER(TRIM($K1182)),8)="BLOCKED:",LEFT(UPPER(TRIM($K1182)),8)="WAITING:"),"Blocked",IF(N($I1182)&gt;0,"In progress","Not started")))))</f>
        <v/>
      </c>
      <c r="I1182" s="175" t="str">
        <f t="array" ref="I1182">IF($B1182="","",IFERROR(LOOKUP(2,1/('Work report'!$V$2:$V$1500=$B1182),'Work report'!$J$2:$J$1500)*100,0))</f>
        <v/>
      </c>
      <c r="J1182" s="176" t="str">
        <f t="array" ref="J1182">IF($B1182="","",IFERROR(LOOKUP(2,1/('Work report'!$V$2:$V$1500=$B1182),'Work report'!$A$2:$A$1500),""))</f>
        <v/>
      </c>
      <c r="K1182" s="177" t="str">
        <f t="array" ref="K1182">IF($B1182="","",IFERROR(LOOKUP(2,1/('Work report'!$V$2:$V$1500=$B1182),'Work report'!$P$2:$P$1500),""))</f>
        <v/>
      </c>
      <c r="L1182" s="178" t="str">
        <f>IF($B1182="","",SUMIFS('Work report'!$G$2:$G$1500,'Work report'!$V$2:$V$1500,$B1182))</f>
        <v/>
      </c>
      <c r="M1182" s="176" t="str">
        <f t="shared" si="55"/>
        <v/>
      </c>
      <c r="N1182" s="174" t="str">
        <f t="shared" ca="1" si="56"/>
        <v/>
      </c>
      <c r="O1182" s="78">
        <v>1181</v>
      </c>
      <c r="P1182" s="78" t="str">
        <f>IF(AND($B1182&lt;&gt;"",$H1182&lt;&gt;"Completed",$H1182&lt;&gt;"Cancelled"),COUNTIFS($B$2:$B1182,"&lt;&gt;",$H$2:$H1182,"&lt;&gt;Completed",$H$2:$H1182,"&lt;&gt;Cancelled"),"")</f>
        <v/>
      </c>
      <c r="Q1182" s="78" t="str">
        <f>IFERROR(INDEX($B$2:$B$1500,MATCH(ROWS($Q$2:Q1182),$P$2:$P$1500,0)),"")</f>
        <v/>
      </c>
    </row>
    <row r="1183" spans="2:17" ht="15" customHeight="1" x14ac:dyDescent="0.25">
      <c r="B1183" s="174" t="str">
        <f t="shared" si="54"/>
        <v/>
      </c>
      <c r="F1183" s="81"/>
      <c r="H1183" s="174" t="str">
        <f>IF($B1183="","",IF(N($I1183)&gt;=100,"Completed",IF(COUNTIF('Work report'!$V$2:$V$1500,$B1183)=0,"Not started",IF(OR(LEFT(UPPER(TRIM($K1183)),8)="BLOCKED:",LEFT(UPPER(TRIM($K1183)),8)="WAITING:"),"Blocked",IF(N($I1183)&gt;0,"In progress","Not started")))))</f>
        <v/>
      </c>
      <c r="I1183" s="175" t="str">
        <f t="array" ref="I1183">IF($B1183="","",IFERROR(LOOKUP(2,1/('Work report'!$V$2:$V$1500=$B1183),'Work report'!$J$2:$J$1500)*100,0))</f>
        <v/>
      </c>
      <c r="J1183" s="176" t="str">
        <f t="array" ref="J1183">IF($B1183="","",IFERROR(LOOKUP(2,1/('Work report'!$V$2:$V$1500=$B1183),'Work report'!$A$2:$A$1500),""))</f>
        <v/>
      </c>
      <c r="K1183" s="177" t="str">
        <f t="array" ref="K1183">IF($B1183="","",IFERROR(LOOKUP(2,1/('Work report'!$V$2:$V$1500=$B1183),'Work report'!$P$2:$P$1500),""))</f>
        <v/>
      </c>
      <c r="L1183" s="178" t="str">
        <f>IF($B1183="","",SUMIFS('Work report'!$G$2:$G$1500,'Work report'!$V$2:$V$1500,$B1183))</f>
        <v/>
      </c>
      <c r="M1183" s="176" t="str">
        <f t="shared" si="55"/>
        <v/>
      </c>
      <c r="N1183" s="174" t="str">
        <f t="shared" ca="1" si="56"/>
        <v/>
      </c>
      <c r="O1183" s="78">
        <v>1182</v>
      </c>
      <c r="P1183" s="78" t="str">
        <f>IF(AND($B1183&lt;&gt;"",$H1183&lt;&gt;"Completed",$H1183&lt;&gt;"Cancelled"),COUNTIFS($B$2:$B1183,"&lt;&gt;",$H$2:$H1183,"&lt;&gt;Completed",$H$2:$H1183,"&lt;&gt;Cancelled"),"")</f>
        <v/>
      </c>
      <c r="Q1183" s="78" t="str">
        <f>IFERROR(INDEX($B$2:$B$1500,MATCH(ROWS($Q$2:Q1183),$P$2:$P$1500,0)),"")</f>
        <v/>
      </c>
    </row>
    <row r="1184" spans="2:17" ht="15" customHeight="1" x14ac:dyDescent="0.25">
      <c r="B1184" s="174" t="str">
        <f t="shared" si="54"/>
        <v/>
      </c>
      <c r="F1184" s="81"/>
      <c r="H1184" s="174" t="str">
        <f>IF($B1184="","",IF(N($I1184)&gt;=100,"Completed",IF(COUNTIF('Work report'!$V$2:$V$1500,$B1184)=0,"Not started",IF(OR(LEFT(UPPER(TRIM($K1184)),8)="BLOCKED:",LEFT(UPPER(TRIM($K1184)),8)="WAITING:"),"Blocked",IF(N($I1184)&gt;0,"In progress","Not started")))))</f>
        <v/>
      </c>
      <c r="I1184" s="175" t="str">
        <f t="array" ref="I1184">IF($B1184="","",IFERROR(LOOKUP(2,1/('Work report'!$V$2:$V$1500=$B1184),'Work report'!$J$2:$J$1500)*100,0))</f>
        <v/>
      </c>
      <c r="J1184" s="176" t="str">
        <f t="array" ref="J1184">IF($B1184="","",IFERROR(LOOKUP(2,1/('Work report'!$V$2:$V$1500=$B1184),'Work report'!$A$2:$A$1500),""))</f>
        <v/>
      </c>
      <c r="K1184" s="177" t="str">
        <f t="array" ref="K1184">IF($B1184="","",IFERROR(LOOKUP(2,1/('Work report'!$V$2:$V$1500=$B1184),'Work report'!$P$2:$P$1500),""))</f>
        <v/>
      </c>
      <c r="L1184" s="178" t="str">
        <f>IF($B1184="","",SUMIFS('Work report'!$G$2:$G$1500,'Work report'!$V$2:$V$1500,$B1184))</f>
        <v/>
      </c>
      <c r="M1184" s="176" t="str">
        <f t="shared" si="55"/>
        <v/>
      </c>
      <c r="N1184" s="174" t="str">
        <f t="shared" ca="1" si="56"/>
        <v/>
      </c>
      <c r="O1184" s="78">
        <v>1183</v>
      </c>
      <c r="P1184" s="78" t="str">
        <f>IF(AND($B1184&lt;&gt;"",$H1184&lt;&gt;"Completed",$H1184&lt;&gt;"Cancelled"),COUNTIFS($B$2:$B1184,"&lt;&gt;",$H$2:$H1184,"&lt;&gt;Completed",$H$2:$H1184,"&lt;&gt;Cancelled"),"")</f>
        <v/>
      </c>
      <c r="Q1184" s="78" t="str">
        <f>IFERROR(INDEX($B$2:$B$1500,MATCH(ROWS($Q$2:Q1184),$P$2:$P$1500,0)),"")</f>
        <v/>
      </c>
    </row>
    <row r="1185" spans="2:17" ht="15" customHeight="1" x14ac:dyDescent="0.25">
      <c r="B1185" s="174" t="str">
        <f t="shared" si="54"/>
        <v/>
      </c>
      <c r="F1185" s="81"/>
      <c r="H1185" s="174" t="str">
        <f>IF($B1185="","",IF(N($I1185)&gt;=100,"Completed",IF(COUNTIF('Work report'!$V$2:$V$1500,$B1185)=0,"Not started",IF(OR(LEFT(UPPER(TRIM($K1185)),8)="BLOCKED:",LEFT(UPPER(TRIM($K1185)),8)="WAITING:"),"Blocked",IF(N($I1185)&gt;0,"In progress","Not started")))))</f>
        <v/>
      </c>
      <c r="I1185" s="175" t="str">
        <f t="array" ref="I1185">IF($B1185="","",IFERROR(LOOKUP(2,1/('Work report'!$V$2:$V$1500=$B1185),'Work report'!$J$2:$J$1500)*100,0))</f>
        <v/>
      </c>
      <c r="J1185" s="176" t="str">
        <f t="array" ref="J1185">IF($B1185="","",IFERROR(LOOKUP(2,1/('Work report'!$V$2:$V$1500=$B1185),'Work report'!$A$2:$A$1500),""))</f>
        <v/>
      </c>
      <c r="K1185" s="177" t="str">
        <f t="array" ref="K1185">IF($B1185="","",IFERROR(LOOKUP(2,1/('Work report'!$V$2:$V$1500=$B1185),'Work report'!$P$2:$P$1500),""))</f>
        <v/>
      </c>
      <c r="L1185" s="178" t="str">
        <f>IF($B1185="","",SUMIFS('Work report'!$G$2:$G$1500,'Work report'!$V$2:$V$1500,$B1185))</f>
        <v/>
      </c>
      <c r="M1185" s="176" t="str">
        <f t="shared" si="55"/>
        <v/>
      </c>
      <c r="N1185" s="174" t="str">
        <f t="shared" ca="1" si="56"/>
        <v/>
      </c>
      <c r="O1185" s="78">
        <v>1184</v>
      </c>
      <c r="P1185" s="78" t="str">
        <f>IF(AND($B1185&lt;&gt;"",$H1185&lt;&gt;"Completed",$H1185&lt;&gt;"Cancelled"),COUNTIFS($B$2:$B1185,"&lt;&gt;",$H$2:$H1185,"&lt;&gt;Completed",$H$2:$H1185,"&lt;&gt;Cancelled"),"")</f>
        <v/>
      </c>
      <c r="Q1185" s="78" t="str">
        <f>IFERROR(INDEX($B$2:$B$1500,MATCH(ROWS($Q$2:Q1185),$P$2:$P$1500,0)),"")</f>
        <v/>
      </c>
    </row>
    <row r="1186" spans="2:17" ht="15" customHeight="1" x14ac:dyDescent="0.25">
      <c r="B1186" s="174" t="str">
        <f t="shared" si="54"/>
        <v/>
      </c>
      <c r="F1186" s="81"/>
      <c r="H1186" s="174" t="str">
        <f>IF($B1186="","",IF(N($I1186)&gt;=100,"Completed",IF(COUNTIF('Work report'!$V$2:$V$1500,$B1186)=0,"Not started",IF(OR(LEFT(UPPER(TRIM($K1186)),8)="BLOCKED:",LEFT(UPPER(TRIM($K1186)),8)="WAITING:"),"Blocked",IF(N($I1186)&gt;0,"In progress","Not started")))))</f>
        <v/>
      </c>
      <c r="I1186" s="175" t="str">
        <f t="array" ref="I1186">IF($B1186="","",IFERROR(LOOKUP(2,1/('Work report'!$V$2:$V$1500=$B1186),'Work report'!$J$2:$J$1500)*100,0))</f>
        <v/>
      </c>
      <c r="J1186" s="176" t="str">
        <f t="array" ref="J1186">IF($B1186="","",IFERROR(LOOKUP(2,1/('Work report'!$V$2:$V$1500=$B1186),'Work report'!$A$2:$A$1500),""))</f>
        <v/>
      </c>
      <c r="K1186" s="177" t="str">
        <f t="array" ref="K1186">IF($B1186="","",IFERROR(LOOKUP(2,1/('Work report'!$V$2:$V$1500=$B1186),'Work report'!$P$2:$P$1500),""))</f>
        <v/>
      </c>
      <c r="L1186" s="178" t="str">
        <f>IF($B1186="","",SUMIFS('Work report'!$G$2:$G$1500,'Work report'!$V$2:$V$1500,$B1186))</f>
        <v/>
      </c>
      <c r="M1186" s="176" t="str">
        <f t="shared" si="55"/>
        <v/>
      </c>
      <c r="N1186" s="174" t="str">
        <f t="shared" ca="1" si="56"/>
        <v/>
      </c>
      <c r="O1186" s="78">
        <v>1185</v>
      </c>
      <c r="P1186" s="78" t="str">
        <f>IF(AND($B1186&lt;&gt;"",$H1186&lt;&gt;"Completed",$H1186&lt;&gt;"Cancelled"),COUNTIFS($B$2:$B1186,"&lt;&gt;",$H$2:$H1186,"&lt;&gt;Completed",$H$2:$H1186,"&lt;&gt;Cancelled"),"")</f>
        <v/>
      </c>
      <c r="Q1186" s="78" t="str">
        <f>IFERROR(INDEX($B$2:$B$1500,MATCH(ROWS($Q$2:Q1186),$P$2:$P$1500,0)),"")</f>
        <v/>
      </c>
    </row>
    <row r="1187" spans="2:17" ht="15" customHeight="1" x14ac:dyDescent="0.25">
      <c r="B1187" s="174" t="str">
        <f t="shared" si="54"/>
        <v/>
      </c>
      <c r="F1187" s="81"/>
      <c r="H1187" s="174" t="str">
        <f>IF($B1187="","",IF(N($I1187)&gt;=100,"Completed",IF(COUNTIF('Work report'!$V$2:$V$1500,$B1187)=0,"Not started",IF(OR(LEFT(UPPER(TRIM($K1187)),8)="BLOCKED:",LEFT(UPPER(TRIM($K1187)),8)="WAITING:"),"Blocked",IF(N($I1187)&gt;0,"In progress","Not started")))))</f>
        <v/>
      </c>
      <c r="I1187" s="175" t="str">
        <f t="array" ref="I1187">IF($B1187="","",IFERROR(LOOKUP(2,1/('Work report'!$V$2:$V$1500=$B1187),'Work report'!$J$2:$J$1500)*100,0))</f>
        <v/>
      </c>
      <c r="J1187" s="176" t="str">
        <f t="array" ref="J1187">IF($B1187="","",IFERROR(LOOKUP(2,1/('Work report'!$V$2:$V$1500=$B1187),'Work report'!$A$2:$A$1500),""))</f>
        <v/>
      </c>
      <c r="K1187" s="177" t="str">
        <f t="array" ref="K1187">IF($B1187="","",IFERROR(LOOKUP(2,1/('Work report'!$V$2:$V$1500=$B1187),'Work report'!$P$2:$P$1500),""))</f>
        <v/>
      </c>
      <c r="L1187" s="178" t="str">
        <f>IF($B1187="","",SUMIFS('Work report'!$G$2:$G$1500,'Work report'!$V$2:$V$1500,$B1187))</f>
        <v/>
      </c>
      <c r="M1187" s="176" t="str">
        <f t="shared" si="55"/>
        <v/>
      </c>
      <c r="N1187" s="174" t="str">
        <f t="shared" ca="1" si="56"/>
        <v/>
      </c>
      <c r="O1187" s="78">
        <v>1186</v>
      </c>
      <c r="P1187" s="78" t="str">
        <f>IF(AND($B1187&lt;&gt;"",$H1187&lt;&gt;"Completed",$H1187&lt;&gt;"Cancelled"),COUNTIFS($B$2:$B1187,"&lt;&gt;",$H$2:$H1187,"&lt;&gt;Completed",$H$2:$H1187,"&lt;&gt;Cancelled"),"")</f>
        <v/>
      </c>
      <c r="Q1187" s="78" t="str">
        <f>IFERROR(INDEX($B$2:$B$1500,MATCH(ROWS($Q$2:Q1187),$P$2:$P$1500,0)),"")</f>
        <v/>
      </c>
    </row>
    <row r="1188" spans="2:17" ht="15" customHeight="1" x14ac:dyDescent="0.25">
      <c r="B1188" s="174" t="str">
        <f t="shared" si="54"/>
        <v/>
      </c>
      <c r="F1188" s="81"/>
      <c r="H1188" s="174" t="str">
        <f>IF($B1188="","",IF(N($I1188)&gt;=100,"Completed",IF(COUNTIF('Work report'!$V$2:$V$1500,$B1188)=0,"Not started",IF(OR(LEFT(UPPER(TRIM($K1188)),8)="BLOCKED:",LEFT(UPPER(TRIM($K1188)),8)="WAITING:"),"Blocked",IF(N($I1188)&gt;0,"In progress","Not started")))))</f>
        <v/>
      </c>
      <c r="I1188" s="175" t="str">
        <f t="array" ref="I1188">IF($B1188="","",IFERROR(LOOKUP(2,1/('Work report'!$V$2:$V$1500=$B1188),'Work report'!$J$2:$J$1500)*100,0))</f>
        <v/>
      </c>
      <c r="J1188" s="176" t="str">
        <f t="array" ref="J1188">IF($B1188="","",IFERROR(LOOKUP(2,1/('Work report'!$V$2:$V$1500=$B1188),'Work report'!$A$2:$A$1500),""))</f>
        <v/>
      </c>
      <c r="K1188" s="177" t="str">
        <f t="array" ref="K1188">IF($B1188="","",IFERROR(LOOKUP(2,1/('Work report'!$V$2:$V$1500=$B1188),'Work report'!$P$2:$P$1500),""))</f>
        <v/>
      </c>
      <c r="L1188" s="178" t="str">
        <f>IF($B1188="","",SUMIFS('Work report'!$G$2:$G$1500,'Work report'!$V$2:$V$1500,$B1188))</f>
        <v/>
      </c>
      <c r="M1188" s="176" t="str">
        <f t="shared" si="55"/>
        <v/>
      </c>
      <c r="N1188" s="174" t="str">
        <f t="shared" ca="1" si="56"/>
        <v/>
      </c>
      <c r="O1188" s="78">
        <v>1187</v>
      </c>
      <c r="P1188" s="78" t="str">
        <f>IF(AND($B1188&lt;&gt;"",$H1188&lt;&gt;"Completed",$H1188&lt;&gt;"Cancelled"),COUNTIFS($B$2:$B1188,"&lt;&gt;",$H$2:$H1188,"&lt;&gt;Completed",$H$2:$H1188,"&lt;&gt;Cancelled"),"")</f>
        <v/>
      </c>
      <c r="Q1188" s="78" t="str">
        <f>IFERROR(INDEX($B$2:$B$1500,MATCH(ROWS($Q$2:Q1188),$P$2:$P$1500,0)),"")</f>
        <v/>
      </c>
    </row>
    <row r="1189" spans="2:17" ht="15" customHeight="1" x14ac:dyDescent="0.25">
      <c r="B1189" s="174" t="str">
        <f t="shared" si="54"/>
        <v/>
      </c>
      <c r="F1189" s="81"/>
      <c r="H1189" s="174" t="str">
        <f>IF($B1189="","",IF(N($I1189)&gt;=100,"Completed",IF(COUNTIF('Work report'!$V$2:$V$1500,$B1189)=0,"Not started",IF(OR(LEFT(UPPER(TRIM($K1189)),8)="BLOCKED:",LEFT(UPPER(TRIM($K1189)),8)="WAITING:"),"Blocked",IF(N($I1189)&gt;0,"In progress","Not started")))))</f>
        <v/>
      </c>
      <c r="I1189" s="175" t="str">
        <f t="array" ref="I1189">IF($B1189="","",IFERROR(LOOKUP(2,1/('Work report'!$V$2:$V$1500=$B1189),'Work report'!$J$2:$J$1500)*100,0))</f>
        <v/>
      </c>
      <c r="J1189" s="176" t="str">
        <f t="array" ref="J1189">IF($B1189="","",IFERROR(LOOKUP(2,1/('Work report'!$V$2:$V$1500=$B1189),'Work report'!$A$2:$A$1500),""))</f>
        <v/>
      </c>
      <c r="K1189" s="177" t="str">
        <f t="array" ref="K1189">IF($B1189="","",IFERROR(LOOKUP(2,1/('Work report'!$V$2:$V$1500=$B1189),'Work report'!$P$2:$P$1500),""))</f>
        <v/>
      </c>
      <c r="L1189" s="178" t="str">
        <f>IF($B1189="","",SUMIFS('Work report'!$G$2:$G$1500,'Work report'!$V$2:$V$1500,$B1189))</f>
        <v/>
      </c>
      <c r="M1189" s="176" t="str">
        <f t="shared" si="55"/>
        <v/>
      </c>
      <c r="N1189" s="174" t="str">
        <f t="shared" ca="1" si="56"/>
        <v/>
      </c>
      <c r="O1189" s="78">
        <v>1188</v>
      </c>
      <c r="P1189" s="78" t="str">
        <f>IF(AND($B1189&lt;&gt;"",$H1189&lt;&gt;"Completed",$H1189&lt;&gt;"Cancelled"),COUNTIFS($B$2:$B1189,"&lt;&gt;",$H$2:$H1189,"&lt;&gt;Completed",$H$2:$H1189,"&lt;&gt;Cancelled"),"")</f>
        <v/>
      </c>
      <c r="Q1189" s="78" t="str">
        <f>IFERROR(INDEX($B$2:$B$1500,MATCH(ROWS($Q$2:Q1189),$P$2:$P$1500,0)),"")</f>
        <v/>
      </c>
    </row>
    <row r="1190" spans="2:17" ht="15" customHeight="1" x14ac:dyDescent="0.25">
      <c r="B1190" s="174" t="str">
        <f t="shared" si="54"/>
        <v/>
      </c>
      <c r="F1190" s="81"/>
      <c r="H1190" s="174" t="str">
        <f>IF($B1190="","",IF(N($I1190)&gt;=100,"Completed",IF(COUNTIF('Work report'!$V$2:$V$1500,$B1190)=0,"Not started",IF(OR(LEFT(UPPER(TRIM($K1190)),8)="BLOCKED:",LEFT(UPPER(TRIM($K1190)),8)="WAITING:"),"Blocked",IF(N($I1190)&gt;0,"In progress","Not started")))))</f>
        <v/>
      </c>
      <c r="I1190" s="175" t="str">
        <f t="array" ref="I1190">IF($B1190="","",IFERROR(LOOKUP(2,1/('Work report'!$V$2:$V$1500=$B1190),'Work report'!$J$2:$J$1500)*100,0))</f>
        <v/>
      </c>
      <c r="J1190" s="176" t="str">
        <f t="array" ref="J1190">IF($B1190="","",IFERROR(LOOKUP(2,1/('Work report'!$V$2:$V$1500=$B1190),'Work report'!$A$2:$A$1500),""))</f>
        <v/>
      </c>
      <c r="K1190" s="177" t="str">
        <f t="array" ref="K1190">IF($B1190="","",IFERROR(LOOKUP(2,1/('Work report'!$V$2:$V$1500=$B1190),'Work report'!$P$2:$P$1500),""))</f>
        <v/>
      </c>
      <c r="L1190" s="178" t="str">
        <f>IF($B1190="","",SUMIFS('Work report'!$G$2:$G$1500,'Work report'!$V$2:$V$1500,$B1190))</f>
        <v/>
      </c>
      <c r="M1190" s="176" t="str">
        <f t="shared" si="55"/>
        <v/>
      </c>
      <c r="N1190" s="174" t="str">
        <f t="shared" ca="1" si="56"/>
        <v/>
      </c>
      <c r="O1190" s="78">
        <v>1189</v>
      </c>
      <c r="P1190" s="78" t="str">
        <f>IF(AND($B1190&lt;&gt;"",$H1190&lt;&gt;"Completed",$H1190&lt;&gt;"Cancelled"),COUNTIFS($B$2:$B1190,"&lt;&gt;",$H$2:$H1190,"&lt;&gt;Completed",$H$2:$H1190,"&lt;&gt;Cancelled"),"")</f>
        <v/>
      </c>
      <c r="Q1190" s="78" t="str">
        <f>IFERROR(INDEX($B$2:$B$1500,MATCH(ROWS($Q$2:Q1190),$P$2:$P$1500,0)),"")</f>
        <v/>
      </c>
    </row>
    <row r="1191" spans="2:17" ht="15" customHeight="1" x14ac:dyDescent="0.25">
      <c r="B1191" s="174" t="str">
        <f t="shared" si="54"/>
        <v/>
      </c>
      <c r="F1191" s="81"/>
      <c r="H1191" s="174" t="str">
        <f>IF($B1191="","",IF(N($I1191)&gt;=100,"Completed",IF(COUNTIF('Work report'!$V$2:$V$1500,$B1191)=0,"Not started",IF(OR(LEFT(UPPER(TRIM($K1191)),8)="BLOCKED:",LEFT(UPPER(TRIM($K1191)),8)="WAITING:"),"Blocked",IF(N($I1191)&gt;0,"In progress","Not started")))))</f>
        <v/>
      </c>
      <c r="I1191" s="175" t="str">
        <f t="array" ref="I1191">IF($B1191="","",IFERROR(LOOKUP(2,1/('Work report'!$V$2:$V$1500=$B1191),'Work report'!$J$2:$J$1500)*100,0))</f>
        <v/>
      </c>
      <c r="J1191" s="176" t="str">
        <f t="array" ref="J1191">IF($B1191="","",IFERROR(LOOKUP(2,1/('Work report'!$V$2:$V$1500=$B1191),'Work report'!$A$2:$A$1500),""))</f>
        <v/>
      </c>
      <c r="K1191" s="177" t="str">
        <f t="array" ref="K1191">IF($B1191="","",IFERROR(LOOKUP(2,1/('Work report'!$V$2:$V$1500=$B1191),'Work report'!$P$2:$P$1500),""))</f>
        <v/>
      </c>
      <c r="L1191" s="178" t="str">
        <f>IF($B1191="","",SUMIFS('Work report'!$G$2:$G$1500,'Work report'!$V$2:$V$1500,$B1191))</f>
        <v/>
      </c>
      <c r="M1191" s="176" t="str">
        <f t="shared" si="55"/>
        <v/>
      </c>
      <c r="N1191" s="174" t="str">
        <f t="shared" ca="1" si="56"/>
        <v/>
      </c>
      <c r="O1191" s="78">
        <v>1190</v>
      </c>
      <c r="P1191" s="78" t="str">
        <f>IF(AND($B1191&lt;&gt;"",$H1191&lt;&gt;"Completed",$H1191&lt;&gt;"Cancelled"),COUNTIFS($B$2:$B1191,"&lt;&gt;",$H$2:$H1191,"&lt;&gt;Completed",$H$2:$H1191,"&lt;&gt;Cancelled"),"")</f>
        <v/>
      </c>
      <c r="Q1191" s="78" t="str">
        <f>IFERROR(INDEX($B$2:$B$1500,MATCH(ROWS($Q$2:Q1191),$P$2:$P$1500,0)),"")</f>
        <v/>
      </c>
    </row>
    <row r="1192" spans="2:17" ht="15" customHeight="1" x14ac:dyDescent="0.25">
      <c r="B1192" s="174" t="str">
        <f t="shared" si="54"/>
        <v/>
      </c>
      <c r="F1192" s="81"/>
      <c r="H1192" s="174" t="str">
        <f>IF($B1192="","",IF(N($I1192)&gt;=100,"Completed",IF(COUNTIF('Work report'!$V$2:$V$1500,$B1192)=0,"Not started",IF(OR(LEFT(UPPER(TRIM($K1192)),8)="BLOCKED:",LEFT(UPPER(TRIM($K1192)),8)="WAITING:"),"Blocked",IF(N($I1192)&gt;0,"In progress","Not started")))))</f>
        <v/>
      </c>
      <c r="I1192" s="175" t="str">
        <f t="array" ref="I1192">IF($B1192="","",IFERROR(LOOKUP(2,1/('Work report'!$V$2:$V$1500=$B1192),'Work report'!$J$2:$J$1500)*100,0))</f>
        <v/>
      </c>
      <c r="J1192" s="176" t="str">
        <f t="array" ref="J1192">IF($B1192="","",IFERROR(LOOKUP(2,1/('Work report'!$V$2:$V$1500=$B1192),'Work report'!$A$2:$A$1500),""))</f>
        <v/>
      </c>
      <c r="K1192" s="177" t="str">
        <f t="array" ref="K1192">IF($B1192="","",IFERROR(LOOKUP(2,1/('Work report'!$V$2:$V$1500=$B1192),'Work report'!$P$2:$P$1500),""))</f>
        <v/>
      </c>
      <c r="L1192" s="178" t="str">
        <f>IF($B1192="","",SUMIFS('Work report'!$G$2:$G$1500,'Work report'!$V$2:$V$1500,$B1192))</f>
        <v/>
      </c>
      <c r="M1192" s="176" t="str">
        <f t="shared" si="55"/>
        <v/>
      </c>
      <c r="N1192" s="174" t="str">
        <f t="shared" ca="1" si="56"/>
        <v/>
      </c>
      <c r="O1192" s="78">
        <v>1191</v>
      </c>
      <c r="P1192" s="78" t="str">
        <f>IF(AND($B1192&lt;&gt;"",$H1192&lt;&gt;"Completed",$H1192&lt;&gt;"Cancelled"),COUNTIFS($B$2:$B1192,"&lt;&gt;",$H$2:$H1192,"&lt;&gt;Completed",$H$2:$H1192,"&lt;&gt;Cancelled"),"")</f>
        <v/>
      </c>
      <c r="Q1192" s="78" t="str">
        <f>IFERROR(INDEX($B$2:$B$1500,MATCH(ROWS($Q$2:Q1192),$P$2:$P$1500,0)),"")</f>
        <v/>
      </c>
    </row>
    <row r="1193" spans="2:17" ht="15" customHeight="1" x14ac:dyDescent="0.25">
      <c r="B1193" s="174" t="str">
        <f t="shared" si="54"/>
        <v/>
      </c>
      <c r="F1193" s="81"/>
      <c r="H1193" s="174" t="str">
        <f>IF($B1193="","",IF(N($I1193)&gt;=100,"Completed",IF(COUNTIF('Work report'!$V$2:$V$1500,$B1193)=0,"Not started",IF(OR(LEFT(UPPER(TRIM($K1193)),8)="BLOCKED:",LEFT(UPPER(TRIM($K1193)),8)="WAITING:"),"Blocked",IF(N($I1193)&gt;0,"In progress","Not started")))))</f>
        <v/>
      </c>
      <c r="I1193" s="175" t="str">
        <f t="array" ref="I1193">IF($B1193="","",IFERROR(LOOKUP(2,1/('Work report'!$V$2:$V$1500=$B1193),'Work report'!$J$2:$J$1500)*100,0))</f>
        <v/>
      </c>
      <c r="J1193" s="176" t="str">
        <f t="array" ref="J1193">IF($B1193="","",IFERROR(LOOKUP(2,1/('Work report'!$V$2:$V$1500=$B1193),'Work report'!$A$2:$A$1500),""))</f>
        <v/>
      </c>
      <c r="K1193" s="177" t="str">
        <f t="array" ref="K1193">IF($B1193="","",IFERROR(LOOKUP(2,1/('Work report'!$V$2:$V$1500=$B1193),'Work report'!$P$2:$P$1500),""))</f>
        <v/>
      </c>
      <c r="L1193" s="178" t="str">
        <f>IF($B1193="","",SUMIFS('Work report'!$G$2:$G$1500,'Work report'!$V$2:$V$1500,$B1193))</f>
        <v/>
      </c>
      <c r="M1193" s="176" t="str">
        <f t="shared" si="55"/>
        <v/>
      </c>
      <c r="N1193" s="174" t="str">
        <f t="shared" ca="1" si="56"/>
        <v/>
      </c>
      <c r="O1193" s="78">
        <v>1192</v>
      </c>
      <c r="P1193" s="78" t="str">
        <f>IF(AND($B1193&lt;&gt;"",$H1193&lt;&gt;"Completed",$H1193&lt;&gt;"Cancelled"),COUNTIFS($B$2:$B1193,"&lt;&gt;",$H$2:$H1193,"&lt;&gt;Completed",$H$2:$H1193,"&lt;&gt;Cancelled"),"")</f>
        <v/>
      </c>
      <c r="Q1193" s="78" t="str">
        <f>IFERROR(INDEX($B$2:$B$1500,MATCH(ROWS($Q$2:Q1193),$P$2:$P$1500,0)),"")</f>
        <v/>
      </c>
    </row>
    <row r="1194" spans="2:17" ht="15" customHeight="1" x14ac:dyDescent="0.25">
      <c r="B1194" s="174" t="str">
        <f t="shared" si="54"/>
        <v/>
      </c>
      <c r="F1194" s="81"/>
      <c r="H1194" s="174" t="str">
        <f>IF($B1194="","",IF(N($I1194)&gt;=100,"Completed",IF(COUNTIF('Work report'!$V$2:$V$1500,$B1194)=0,"Not started",IF(OR(LEFT(UPPER(TRIM($K1194)),8)="BLOCKED:",LEFT(UPPER(TRIM($K1194)),8)="WAITING:"),"Blocked",IF(N($I1194)&gt;0,"In progress","Not started")))))</f>
        <v/>
      </c>
      <c r="I1194" s="175" t="str">
        <f t="array" ref="I1194">IF($B1194="","",IFERROR(LOOKUP(2,1/('Work report'!$V$2:$V$1500=$B1194),'Work report'!$J$2:$J$1500)*100,0))</f>
        <v/>
      </c>
      <c r="J1194" s="176" t="str">
        <f t="array" ref="J1194">IF($B1194="","",IFERROR(LOOKUP(2,1/('Work report'!$V$2:$V$1500=$B1194),'Work report'!$A$2:$A$1500),""))</f>
        <v/>
      </c>
      <c r="K1194" s="177" t="str">
        <f t="array" ref="K1194">IF($B1194="","",IFERROR(LOOKUP(2,1/('Work report'!$V$2:$V$1500=$B1194),'Work report'!$P$2:$P$1500),""))</f>
        <v/>
      </c>
      <c r="L1194" s="178" t="str">
        <f>IF($B1194="","",SUMIFS('Work report'!$G$2:$G$1500,'Work report'!$V$2:$V$1500,$B1194))</f>
        <v/>
      </c>
      <c r="M1194" s="176" t="str">
        <f t="shared" si="55"/>
        <v/>
      </c>
      <c r="N1194" s="174" t="str">
        <f t="shared" ca="1" si="56"/>
        <v/>
      </c>
      <c r="O1194" s="78">
        <v>1193</v>
      </c>
      <c r="P1194" s="78" t="str">
        <f>IF(AND($B1194&lt;&gt;"",$H1194&lt;&gt;"Completed",$H1194&lt;&gt;"Cancelled"),COUNTIFS($B$2:$B1194,"&lt;&gt;",$H$2:$H1194,"&lt;&gt;Completed",$H$2:$H1194,"&lt;&gt;Cancelled"),"")</f>
        <v/>
      </c>
      <c r="Q1194" s="78" t="str">
        <f>IFERROR(INDEX($B$2:$B$1500,MATCH(ROWS($Q$2:Q1194),$P$2:$P$1500,0)),"")</f>
        <v/>
      </c>
    </row>
    <row r="1195" spans="2:17" ht="15" customHeight="1" x14ac:dyDescent="0.25">
      <c r="B1195" s="174" t="str">
        <f t="shared" si="54"/>
        <v/>
      </c>
      <c r="F1195" s="81"/>
      <c r="H1195" s="174" t="str">
        <f>IF($B1195="","",IF(N($I1195)&gt;=100,"Completed",IF(COUNTIF('Work report'!$V$2:$V$1500,$B1195)=0,"Not started",IF(OR(LEFT(UPPER(TRIM($K1195)),8)="BLOCKED:",LEFT(UPPER(TRIM($K1195)),8)="WAITING:"),"Blocked",IF(N($I1195)&gt;0,"In progress","Not started")))))</f>
        <v/>
      </c>
      <c r="I1195" s="175" t="str">
        <f t="array" ref="I1195">IF($B1195="","",IFERROR(LOOKUP(2,1/('Work report'!$V$2:$V$1500=$B1195),'Work report'!$J$2:$J$1500)*100,0))</f>
        <v/>
      </c>
      <c r="J1195" s="176" t="str">
        <f t="array" ref="J1195">IF($B1195="","",IFERROR(LOOKUP(2,1/('Work report'!$V$2:$V$1500=$B1195),'Work report'!$A$2:$A$1500),""))</f>
        <v/>
      </c>
      <c r="K1195" s="177" t="str">
        <f t="array" ref="K1195">IF($B1195="","",IFERROR(LOOKUP(2,1/('Work report'!$V$2:$V$1500=$B1195),'Work report'!$P$2:$P$1500),""))</f>
        <v/>
      </c>
      <c r="L1195" s="178" t="str">
        <f>IF($B1195="","",SUMIFS('Work report'!$G$2:$G$1500,'Work report'!$V$2:$V$1500,$B1195))</f>
        <v/>
      </c>
      <c r="M1195" s="176" t="str">
        <f t="shared" si="55"/>
        <v/>
      </c>
      <c r="N1195" s="174" t="str">
        <f t="shared" ca="1" si="56"/>
        <v/>
      </c>
      <c r="O1195" s="78">
        <v>1194</v>
      </c>
      <c r="P1195" s="78" t="str">
        <f>IF(AND($B1195&lt;&gt;"",$H1195&lt;&gt;"Completed",$H1195&lt;&gt;"Cancelled"),COUNTIFS($B$2:$B1195,"&lt;&gt;",$H$2:$H1195,"&lt;&gt;Completed",$H$2:$H1195,"&lt;&gt;Cancelled"),"")</f>
        <v/>
      </c>
      <c r="Q1195" s="78" t="str">
        <f>IFERROR(INDEX($B$2:$B$1500,MATCH(ROWS($Q$2:Q1195),$P$2:$P$1500,0)),"")</f>
        <v/>
      </c>
    </row>
    <row r="1196" spans="2:17" ht="15" customHeight="1" x14ac:dyDescent="0.25">
      <c r="B1196" s="174" t="str">
        <f t="shared" si="54"/>
        <v/>
      </c>
      <c r="F1196" s="81"/>
      <c r="H1196" s="174" t="str">
        <f>IF($B1196="","",IF(N($I1196)&gt;=100,"Completed",IF(COUNTIF('Work report'!$V$2:$V$1500,$B1196)=0,"Not started",IF(OR(LEFT(UPPER(TRIM($K1196)),8)="BLOCKED:",LEFT(UPPER(TRIM($K1196)),8)="WAITING:"),"Blocked",IF(N($I1196)&gt;0,"In progress","Not started")))))</f>
        <v/>
      </c>
      <c r="I1196" s="175" t="str">
        <f t="array" ref="I1196">IF($B1196="","",IFERROR(LOOKUP(2,1/('Work report'!$V$2:$V$1500=$B1196),'Work report'!$J$2:$J$1500)*100,0))</f>
        <v/>
      </c>
      <c r="J1196" s="176" t="str">
        <f t="array" ref="J1196">IF($B1196="","",IFERROR(LOOKUP(2,1/('Work report'!$V$2:$V$1500=$B1196),'Work report'!$A$2:$A$1500),""))</f>
        <v/>
      </c>
      <c r="K1196" s="177" t="str">
        <f t="array" ref="K1196">IF($B1196="","",IFERROR(LOOKUP(2,1/('Work report'!$V$2:$V$1500=$B1196),'Work report'!$P$2:$P$1500),""))</f>
        <v/>
      </c>
      <c r="L1196" s="178" t="str">
        <f>IF($B1196="","",SUMIFS('Work report'!$G$2:$G$1500,'Work report'!$V$2:$V$1500,$B1196))</f>
        <v/>
      </c>
      <c r="M1196" s="176" t="str">
        <f t="shared" si="55"/>
        <v/>
      </c>
      <c r="N1196" s="174" t="str">
        <f t="shared" ca="1" si="56"/>
        <v/>
      </c>
      <c r="O1196" s="78">
        <v>1195</v>
      </c>
      <c r="P1196" s="78" t="str">
        <f>IF(AND($B1196&lt;&gt;"",$H1196&lt;&gt;"Completed",$H1196&lt;&gt;"Cancelled"),COUNTIFS($B$2:$B1196,"&lt;&gt;",$H$2:$H1196,"&lt;&gt;Completed",$H$2:$H1196,"&lt;&gt;Cancelled"),"")</f>
        <v/>
      </c>
      <c r="Q1196" s="78" t="str">
        <f>IFERROR(INDEX($B$2:$B$1500,MATCH(ROWS($Q$2:Q1196),$P$2:$P$1500,0)),"")</f>
        <v/>
      </c>
    </row>
    <row r="1197" spans="2:17" ht="15" customHeight="1" x14ac:dyDescent="0.25">
      <c r="B1197" s="174" t="str">
        <f t="shared" si="54"/>
        <v/>
      </c>
      <c r="F1197" s="81"/>
      <c r="H1197" s="174" t="str">
        <f>IF($B1197="","",IF(N($I1197)&gt;=100,"Completed",IF(COUNTIF('Work report'!$V$2:$V$1500,$B1197)=0,"Not started",IF(OR(LEFT(UPPER(TRIM($K1197)),8)="BLOCKED:",LEFT(UPPER(TRIM($K1197)),8)="WAITING:"),"Blocked",IF(N($I1197)&gt;0,"In progress","Not started")))))</f>
        <v/>
      </c>
      <c r="I1197" s="175" t="str">
        <f t="array" ref="I1197">IF($B1197="","",IFERROR(LOOKUP(2,1/('Work report'!$V$2:$V$1500=$B1197),'Work report'!$J$2:$J$1500)*100,0))</f>
        <v/>
      </c>
      <c r="J1197" s="176" t="str">
        <f t="array" ref="J1197">IF($B1197="","",IFERROR(LOOKUP(2,1/('Work report'!$V$2:$V$1500=$B1197),'Work report'!$A$2:$A$1500),""))</f>
        <v/>
      </c>
      <c r="K1197" s="177" t="str">
        <f t="array" ref="K1197">IF($B1197="","",IFERROR(LOOKUP(2,1/('Work report'!$V$2:$V$1500=$B1197),'Work report'!$P$2:$P$1500),""))</f>
        <v/>
      </c>
      <c r="L1197" s="178" t="str">
        <f>IF($B1197="","",SUMIFS('Work report'!$G$2:$G$1500,'Work report'!$V$2:$V$1500,$B1197))</f>
        <v/>
      </c>
      <c r="M1197" s="176" t="str">
        <f t="shared" si="55"/>
        <v/>
      </c>
      <c r="N1197" s="174" t="str">
        <f t="shared" ca="1" si="56"/>
        <v/>
      </c>
      <c r="O1197" s="78">
        <v>1196</v>
      </c>
      <c r="P1197" s="78" t="str">
        <f>IF(AND($B1197&lt;&gt;"",$H1197&lt;&gt;"Completed",$H1197&lt;&gt;"Cancelled"),COUNTIFS($B$2:$B1197,"&lt;&gt;",$H$2:$H1197,"&lt;&gt;Completed",$H$2:$H1197,"&lt;&gt;Cancelled"),"")</f>
        <v/>
      </c>
      <c r="Q1197" s="78" t="str">
        <f>IFERROR(INDEX($B$2:$B$1500,MATCH(ROWS($Q$2:Q1197),$P$2:$P$1500,0)),"")</f>
        <v/>
      </c>
    </row>
    <row r="1198" spans="2:17" ht="15" customHeight="1" x14ac:dyDescent="0.25">
      <c r="B1198" s="174" t="str">
        <f t="shared" si="54"/>
        <v/>
      </c>
      <c r="F1198" s="81"/>
      <c r="H1198" s="174" t="str">
        <f>IF($B1198="","",IF(N($I1198)&gt;=100,"Completed",IF(COUNTIF('Work report'!$V$2:$V$1500,$B1198)=0,"Not started",IF(OR(LEFT(UPPER(TRIM($K1198)),8)="BLOCKED:",LEFT(UPPER(TRIM($K1198)),8)="WAITING:"),"Blocked",IF(N($I1198)&gt;0,"In progress","Not started")))))</f>
        <v/>
      </c>
      <c r="I1198" s="175" t="str">
        <f t="array" ref="I1198">IF($B1198="","",IFERROR(LOOKUP(2,1/('Work report'!$V$2:$V$1500=$B1198),'Work report'!$J$2:$J$1500)*100,0))</f>
        <v/>
      </c>
      <c r="J1198" s="176" t="str">
        <f t="array" ref="J1198">IF($B1198="","",IFERROR(LOOKUP(2,1/('Work report'!$V$2:$V$1500=$B1198),'Work report'!$A$2:$A$1500),""))</f>
        <v/>
      </c>
      <c r="K1198" s="177" t="str">
        <f t="array" ref="K1198">IF($B1198="","",IFERROR(LOOKUP(2,1/('Work report'!$V$2:$V$1500=$B1198),'Work report'!$P$2:$P$1500),""))</f>
        <v/>
      </c>
      <c r="L1198" s="178" t="str">
        <f>IF($B1198="","",SUMIFS('Work report'!$G$2:$G$1500,'Work report'!$V$2:$V$1500,$B1198))</f>
        <v/>
      </c>
      <c r="M1198" s="176" t="str">
        <f t="shared" si="55"/>
        <v/>
      </c>
      <c r="N1198" s="174" t="str">
        <f t="shared" ca="1" si="56"/>
        <v/>
      </c>
      <c r="O1198" s="78">
        <v>1197</v>
      </c>
      <c r="P1198" s="78" t="str">
        <f>IF(AND($B1198&lt;&gt;"",$H1198&lt;&gt;"Completed",$H1198&lt;&gt;"Cancelled"),COUNTIFS($B$2:$B1198,"&lt;&gt;",$H$2:$H1198,"&lt;&gt;Completed",$H$2:$H1198,"&lt;&gt;Cancelled"),"")</f>
        <v/>
      </c>
      <c r="Q1198" s="78" t="str">
        <f>IFERROR(INDEX($B$2:$B$1500,MATCH(ROWS($Q$2:Q1198),$P$2:$P$1500,0)),"")</f>
        <v/>
      </c>
    </row>
    <row r="1199" spans="2:17" ht="15" customHeight="1" x14ac:dyDescent="0.25">
      <c r="B1199" s="174" t="str">
        <f t="shared" si="54"/>
        <v/>
      </c>
      <c r="F1199" s="81"/>
      <c r="H1199" s="174" t="str">
        <f>IF($B1199="","",IF(N($I1199)&gt;=100,"Completed",IF(COUNTIF('Work report'!$V$2:$V$1500,$B1199)=0,"Not started",IF(OR(LEFT(UPPER(TRIM($K1199)),8)="BLOCKED:",LEFT(UPPER(TRIM($K1199)),8)="WAITING:"),"Blocked",IF(N($I1199)&gt;0,"In progress","Not started")))))</f>
        <v/>
      </c>
      <c r="I1199" s="175" t="str">
        <f t="array" ref="I1199">IF($B1199="","",IFERROR(LOOKUP(2,1/('Work report'!$V$2:$V$1500=$B1199),'Work report'!$J$2:$J$1500)*100,0))</f>
        <v/>
      </c>
      <c r="J1199" s="176" t="str">
        <f t="array" ref="J1199">IF($B1199="","",IFERROR(LOOKUP(2,1/('Work report'!$V$2:$V$1500=$B1199),'Work report'!$A$2:$A$1500),""))</f>
        <v/>
      </c>
      <c r="K1199" s="177" t="str">
        <f t="array" ref="K1199">IF($B1199="","",IFERROR(LOOKUP(2,1/('Work report'!$V$2:$V$1500=$B1199),'Work report'!$P$2:$P$1500),""))</f>
        <v/>
      </c>
      <c r="L1199" s="178" t="str">
        <f>IF($B1199="","",SUMIFS('Work report'!$G$2:$G$1500,'Work report'!$V$2:$V$1500,$B1199))</f>
        <v/>
      </c>
      <c r="M1199" s="176" t="str">
        <f t="shared" si="55"/>
        <v/>
      </c>
      <c r="N1199" s="174" t="str">
        <f t="shared" ca="1" si="56"/>
        <v/>
      </c>
      <c r="O1199" s="78">
        <v>1198</v>
      </c>
      <c r="P1199" s="78" t="str">
        <f>IF(AND($B1199&lt;&gt;"",$H1199&lt;&gt;"Completed",$H1199&lt;&gt;"Cancelled"),COUNTIFS($B$2:$B1199,"&lt;&gt;",$H$2:$H1199,"&lt;&gt;Completed",$H$2:$H1199,"&lt;&gt;Cancelled"),"")</f>
        <v/>
      </c>
      <c r="Q1199" s="78" t="str">
        <f>IFERROR(INDEX($B$2:$B$1500,MATCH(ROWS($Q$2:Q1199),$P$2:$P$1500,0)),"")</f>
        <v/>
      </c>
    </row>
    <row r="1200" spans="2:17" ht="15" customHeight="1" x14ac:dyDescent="0.25">
      <c r="B1200" s="174" t="str">
        <f t="shared" si="54"/>
        <v/>
      </c>
      <c r="F1200" s="81"/>
      <c r="H1200" s="174" t="str">
        <f>IF($B1200="","",IF(N($I1200)&gt;=100,"Completed",IF(COUNTIF('Work report'!$V$2:$V$1500,$B1200)=0,"Not started",IF(OR(LEFT(UPPER(TRIM($K1200)),8)="BLOCKED:",LEFT(UPPER(TRIM($K1200)),8)="WAITING:"),"Blocked",IF(N($I1200)&gt;0,"In progress","Not started")))))</f>
        <v/>
      </c>
      <c r="I1200" s="175" t="str">
        <f t="array" ref="I1200">IF($B1200="","",IFERROR(LOOKUP(2,1/('Work report'!$V$2:$V$1500=$B1200),'Work report'!$J$2:$J$1500)*100,0))</f>
        <v/>
      </c>
      <c r="J1200" s="176" t="str">
        <f t="array" ref="J1200">IF($B1200="","",IFERROR(LOOKUP(2,1/('Work report'!$V$2:$V$1500=$B1200),'Work report'!$A$2:$A$1500),""))</f>
        <v/>
      </c>
      <c r="K1200" s="177" t="str">
        <f t="array" ref="K1200">IF($B1200="","",IFERROR(LOOKUP(2,1/('Work report'!$V$2:$V$1500=$B1200),'Work report'!$P$2:$P$1500),""))</f>
        <v/>
      </c>
      <c r="L1200" s="178" t="str">
        <f>IF($B1200="","",SUMIFS('Work report'!$G$2:$G$1500,'Work report'!$V$2:$V$1500,$B1200))</f>
        <v/>
      </c>
      <c r="M1200" s="176" t="str">
        <f t="shared" si="55"/>
        <v/>
      </c>
      <c r="N1200" s="174" t="str">
        <f t="shared" ca="1" si="56"/>
        <v/>
      </c>
      <c r="O1200" s="78">
        <v>1199</v>
      </c>
      <c r="P1200" s="78" t="str">
        <f>IF(AND($B1200&lt;&gt;"",$H1200&lt;&gt;"Completed",$H1200&lt;&gt;"Cancelled"),COUNTIFS($B$2:$B1200,"&lt;&gt;",$H$2:$H1200,"&lt;&gt;Completed",$H$2:$H1200,"&lt;&gt;Cancelled"),"")</f>
        <v/>
      </c>
      <c r="Q1200" s="78" t="str">
        <f>IFERROR(INDEX($B$2:$B$1500,MATCH(ROWS($Q$2:Q1200),$P$2:$P$1500,0)),"")</f>
        <v/>
      </c>
    </row>
    <row r="1201" spans="2:17" ht="15" customHeight="1" x14ac:dyDescent="0.25">
      <c r="B1201" s="174" t="str">
        <f t="shared" si="54"/>
        <v/>
      </c>
      <c r="F1201" s="81"/>
      <c r="H1201" s="174" t="str">
        <f>IF($B1201="","",IF(N($I1201)&gt;=100,"Completed",IF(COUNTIF('Work report'!$V$2:$V$1500,$B1201)=0,"Not started",IF(OR(LEFT(UPPER(TRIM($K1201)),8)="BLOCKED:",LEFT(UPPER(TRIM($K1201)),8)="WAITING:"),"Blocked",IF(N($I1201)&gt;0,"In progress","Not started")))))</f>
        <v/>
      </c>
      <c r="I1201" s="175" t="str">
        <f t="array" ref="I1201">IF($B1201="","",IFERROR(LOOKUP(2,1/('Work report'!$V$2:$V$1500=$B1201),'Work report'!$J$2:$J$1500)*100,0))</f>
        <v/>
      </c>
      <c r="J1201" s="176" t="str">
        <f t="array" ref="J1201">IF($B1201="","",IFERROR(LOOKUP(2,1/('Work report'!$V$2:$V$1500=$B1201),'Work report'!$A$2:$A$1500),""))</f>
        <v/>
      </c>
      <c r="K1201" s="177" t="str">
        <f t="array" ref="K1201">IF($B1201="","",IFERROR(LOOKUP(2,1/('Work report'!$V$2:$V$1500=$B1201),'Work report'!$P$2:$P$1500),""))</f>
        <v/>
      </c>
      <c r="L1201" s="178" t="str">
        <f>IF($B1201="","",SUMIFS('Work report'!$G$2:$G$1500,'Work report'!$V$2:$V$1500,$B1201))</f>
        <v/>
      </c>
      <c r="M1201" s="176" t="str">
        <f t="shared" si="55"/>
        <v/>
      </c>
      <c r="N1201" s="174" t="str">
        <f t="shared" ca="1" si="56"/>
        <v/>
      </c>
      <c r="O1201" s="78">
        <v>1200</v>
      </c>
      <c r="P1201" s="78" t="str">
        <f>IF(AND($B1201&lt;&gt;"",$H1201&lt;&gt;"Completed",$H1201&lt;&gt;"Cancelled"),COUNTIFS($B$2:$B1201,"&lt;&gt;",$H$2:$H1201,"&lt;&gt;Completed",$H$2:$H1201,"&lt;&gt;Cancelled"),"")</f>
        <v/>
      </c>
      <c r="Q1201" s="78" t="str">
        <f>IFERROR(INDEX($B$2:$B$1500,MATCH(ROWS($Q$2:Q1201),$P$2:$P$1500,0)),"")</f>
        <v/>
      </c>
    </row>
    <row r="1202" spans="2:17" ht="15" customHeight="1" x14ac:dyDescent="0.25">
      <c r="B1202" s="174" t="str">
        <f t="shared" si="54"/>
        <v/>
      </c>
      <c r="F1202" s="81"/>
      <c r="H1202" s="174" t="str">
        <f>IF($B1202="","",IF(N($I1202)&gt;=100,"Completed",IF(COUNTIF('Work report'!$V$2:$V$1500,$B1202)=0,"Not started",IF(OR(LEFT(UPPER(TRIM($K1202)),8)="BLOCKED:",LEFT(UPPER(TRIM($K1202)),8)="WAITING:"),"Blocked",IF(N($I1202)&gt;0,"In progress","Not started")))))</f>
        <v/>
      </c>
      <c r="I1202" s="175" t="str">
        <f t="array" ref="I1202">IF($B1202="","",IFERROR(LOOKUP(2,1/('Work report'!$V$2:$V$1500=$B1202),'Work report'!$J$2:$J$1500)*100,0))</f>
        <v/>
      </c>
      <c r="J1202" s="176" t="str">
        <f t="array" ref="J1202">IF($B1202="","",IFERROR(LOOKUP(2,1/('Work report'!$V$2:$V$1500=$B1202),'Work report'!$A$2:$A$1500),""))</f>
        <v/>
      </c>
      <c r="K1202" s="177" t="str">
        <f t="array" ref="K1202">IF($B1202="","",IFERROR(LOOKUP(2,1/('Work report'!$V$2:$V$1500=$B1202),'Work report'!$P$2:$P$1500),""))</f>
        <v/>
      </c>
      <c r="L1202" s="178" t="str">
        <f>IF($B1202="","",SUMIFS('Work report'!$G$2:$G$1500,'Work report'!$V$2:$V$1500,$B1202))</f>
        <v/>
      </c>
      <c r="M1202" s="176" t="str">
        <f t="shared" si="55"/>
        <v/>
      </c>
      <c r="N1202" s="174" t="str">
        <f t="shared" ca="1" si="56"/>
        <v/>
      </c>
      <c r="O1202" s="78">
        <v>1201</v>
      </c>
      <c r="P1202" s="78" t="str">
        <f>IF(AND($B1202&lt;&gt;"",$H1202&lt;&gt;"Completed",$H1202&lt;&gt;"Cancelled"),COUNTIFS($B$2:$B1202,"&lt;&gt;",$H$2:$H1202,"&lt;&gt;Completed",$H$2:$H1202,"&lt;&gt;Cancelled"),"")</f>
        <v/>
      </c>
      <c r="Q1202" s="78" t="str">
        <f>IFERROR(INDEX($B$2:$B$1500,MATCH(ROWS($Q$2:Q1202),$P$2:$P$1500,0)),"")</f>
        <v/>
      </c>
    </row>
    <row r="1203" spans="2:17" ht="15" customHeight="1" x14ac:dyDescent="0.25">
      <c r="B1203" s="174" t="str">
        <f t="shared" si="54"/>
        <v/>
      </c>
      <c r="F1203" s="81"/>
      <c r="H1203" s="174" t="str">
        <f>IF($B1203="","",IF(N($I1203)&gt;=100,"Completed",IF(COUNTIF('Work report'!$V$2:$V$1500,$B1203)=0,"Not started",IF(OR(LEFT(UPPER(TRIM($K1203)),8)="BLOCKED:",LEFT(UPPER(TRIM($K1203)),8)="WAITING:"),"Blocked",IF(N($I1203)&gt;0,"In progress","Not started")))))</f>
        <v/>
      </c>
      <c r="I1203" s="175" t="str">
        <f t="array" ref="I1203">IF($B1203="","",IFERROR(LOOKUP(2,1/('Work report'!$V$2:$V$1500=$B1203),'Work report'!$J$2:$J$1500)*100,0))</f>
        <v/>
      </c>
      <c r="J1203" s="176" t="str">
        <f t="array" ref="J1203">IF($B1203="","",IFERROR(LOOKUP(2,1/('Work report'!$V$2:$V$1500=$B1203),'Work report'!$A$2:$A$1500),""))</f>
        <v/>
      </c>
      <c r="K1203" s="177" t="str">
        <f t="array" ref="K1203">IF($B1203="","",IFERROR(LOOKUP(2,1/('Work report'!$V$2:$V$1500=$B1203),'Work report'!$P$2:$P$1500),""))</f>
        <v/>
      </c>
      <c r="L1203" s="178" t="str">
        <f>IF($B1203="","",SUMIFS('Work report'!$G$2:$G$1500,'Work report'!$V$2:$V$1500,$B1203))</f>
        <v/>
      </c>
      <c r="M1203" s="176" t="str">
        <f t="shared" si="55"/>
        <v/>
      </c>
      <c r="N1203" s="174" t="str">
        <f t="shared" ca="1" si="56"/>
        <v/>
      </c>
      <c r="O1203" s="78">
        <v>1202</v>
      </c>
      <c r="P1203" s="78" t="str">
        <f>IF(AND($B1203&lt;&gt;"",$H1203&lt;&gt;"Completed",$H1203&lt;&gt;"Cancelled"),COUNTIFS($B$2:$B1203,"&lt;&gt;",$H$2:$H1203,"&lt;&gt;Completed",$H$2:$H1203,"&lt;&gt;Cancelled"),"")</f>
        <v/>
      </c>
      <c r="Q1203" s="78" t="str">
        <f>IFERROR(INDEX($B$2:$B$1500,MATCH(ROWS($Q$2:Q1203),$P$2:$P$1500,0)),"")</f>
        <v/>
      </c>
    </row>
    <row r="1204" spans="2:17" ht="15" customHeight="1" x14ac:dyDescent="0.25">
      <c r="B1204" s="174" t="str">
        <f t="shared" si="54"/>
        <v/>
      </c>
      <c r="F1204" s="81"/>
      <c r="H1204" s="174" t="str">
        <f>IF($B1204="","",IF(N($I1204)&gt;=100,"Completed",IF(COUNTIF('Work report'!$V$2:$V$1500,$B1204)=0,"Not started",IF(OR(LEFT(UPPER(TRIM($K1204)),8)="BLOCKED:",LEFT(UPPER(TRIM($K1204)),8)="WAITING:"),"Blocked",IF(N($I1204)&gt;0,"In progress","Not started")))))</f>
        <v/>
      </c>
      <c r="I1204" s="175" t="str">
        <f t="array" ref="I1204">IF($B1204="","",IFERROR(LOOKUP(2,1/('Work report'!$V$2:$V$1500=$B1204),'Work report'!$J$2:$J$1500)*100,0))</f>
        <v/>
      </c>
      <c r="J1204" s="176" t="str">
        <f t="array" ref="J1204">IF($B1204="","",IFERROR(LOOKUP(2,1/('Work report'!$V$2:$V$1500=$B1204),'Work report'!$A$2:$A$1500),""))</f>
        <v/>
      </c>
      <c r="K1204" s="177" t="str">
        <f t="array" ref="K1204">IF($B1204="","",IFERROR(LOOKUP(2,1/('Work report'!$V$2:$V$1500=$B1204),'Work report'!$P$2:$P$1500),""))</f>
        <v/>
      </c>
      <c r="L1204" s="178" t="str">
        <f>IF($B1204="","",SUMIFS('Work report'!$G$2:$G$1500,'Work report'!$V$2:$V$1500,$B1204))</f>
        <v/>
      </c>
      <c r="M1204" s="176" t="str">
        <f t="shared" si="55"/>
        <v/>
      </c>
      <c r="N1204" s="174" t="str">
        <f t="shared" ca="1" si="56"/>
        <v/>
      </c>
      <c r="O1204" s="78">
        <v>1203</v>
      </c>
      <c r="P1204" s="78" t="str">
        <f>IF(AND($B1204&lt;&gt;"",$H1204&lt;&gt;"Completed",$H1204&lt;&gt;"Cancelled"),COUNTIFS($B$2:$B1204,"&lt;&gt;",$H$2:$H1204,"&lt;&gt;Completed",$H$2:$H1204,"&lt;&gt;Cancelled"),"")</f>
        <v/>
      </c>
      <c r="Q1204" s="78" t="str">
        <f>IFERROR(INDEX($B$2:$B$1500,MATCH(ROWS($Q$2:Q1204),$P$2:$P$1500,0)),"")</f>
        <v/>
      </c>
    </row>
    <row r="1205" spans="2:17" ht="15" customHeight="1" x14ac:dyDescent="0.25">
      <c r="B1205" s="174" t="str">
        <f t="shared" si="54"/>
        <v/>
      </c>
      <c r="F1205" s="81"/>
      <c r="H1205" s="174" t="str">
        <f>IF($B1205="","",IF(N($I1205)&gt;=100,"Completed",IF(COUNTIF('Work report'!$V$2:$V$1500,$B1205)=0,"Not started",IF(OR(LEFT(UPPER(TRIM($K1205)),8)="BLOCKED:",LEFT(UPPER(TRIM($K1205)),8)="WAITING:"),"Blocked",IF(N($I1205)&gt;0,"In progress","Not started")))))</f>
        <v/>
      </c>
      <c r="I1205" s="175" t="str">
        <f t="array" ref="I1205">IF($B1205="","",IFERROR(LOOKUP(2,1/('Work report'!$V$2:$V$1500=$B1205),'Work report'!$J$2:$J$1500)*100,0))</f>
        <v/>
      </c>
      <c r="J1205" s="176" t="str">
        <f t="array" ref="J1205">IF($B1205="","",IFERROR(LOOKUP(2,1/('Work report'!$V$2:$V$1500=$B1205),'Work report'!$A$2:$A$1500),""))</f>
        <v/>
      </c>
      <c r="K1205" s="177" t="str">
        <f t="array" ref="K1205">IF($B1205="","",IFERROR(LOOKUP(2,1/('Work report'!$V$2:$V$1500=$B1205),'Work report'!$P$2:$P$1500),""))</f>
        <v/>
      </c>
      <c r="L1205" s="178" t="str">
        <f>IF($B1205="","",SUMIFS('Work report'!$G$2:$G$1500,'Work report'!$V$2:$V$1500,$B1205))</f>
        <v/>
      </c>
      <c r="M1205" s="176" t="str">
        <f t="shared" si="55"/>
        <v/>
      </c>
      <c r="N1205" s="174" t="str">
        <f t="shared" ca="1" si="56"/>
        <v/>
      </c>
      <c r="O1205" s="78">
        <v>1204</v>
      </c>
      <c r="P1205" s="78" t="str">
        <f>IF(AND($B1205&lt;&gt;"",$H1205&lt;&gt;"Completed",$H1205&lt;&gt;"Cancelled"),COUNTIFS($B$2:$B1205,"&lt;&gt;",$H$2:$H1205,"&lt;&gt;Completed",$H$2:$H1205,"&lt;&gt;Cancelled"),"")</f>
        <v/>
      </c>
      <c r="Q1205" s="78" t="str">
        <f>IFERROR(INDEX($B$2:$B$1500,MATCH(ROWS($Q$2:Q1205),$P$2:$P$1500,0)),"")</f>
        <v/>
      </c>
    </row>
    <row r="1206" spans="2:17" ht="15" customHeight="1" x14ac:dyDescent="0.25">
      <c r="B1206" s="174" t="str">
        <f t="shared" si="54"/>
        <v/>
      </c>
      <c r="F1206" s="81"/>
      <c r="H1206" s="174" t="str">
        <f>IF($B1206="","",IF(N($I1206)&gt;=100,"Completed",IF(COUNTIF('Work report'!$V$2:$V$1500,$B1206)=0,"Not started",IF(OR(LEFT(UPPER(TRIM($K1206)),8)="BLOCKED:",LEFT(UPPER(TRIM($K1206)),8)="WAITING:"),"Blocked",IF(N($I1206)&gt;0,"In progress","Not started")))))</f>
        <v/>
      </c>
      <c r="I1206" s="175" t="str">
        <f t="array" ref="I1206">IF($B1206="","",IFERROR(LOOKUP(2,1/('Work report'!$V$2:$V$1500=$B1206),'Work report'!$J$2:$J$1500)*100,0))</f>
        <v/>
      </c>
      <c r="J1206" s="176" t="str">
        <f t="array" ref="J1206">IF($B1206="","",IFERROR(LOOKUP(2,1/('Work report'!$V$2:$V$1500=$B1206),'Work report'!$A$2:$A$1500),""))</f>
        <v/>
      </c>
      <c r="K1206" s="177" t="str">
        <f t="array" ref="K1206">IF($B1206="","",IFERROR(LOOKUP(2,1/('Work report'!$V$2:$V$1500=$B1206),'Work report'!$P$2:$P$1500),""))</f>
        <v/>
      </c>
      <c r="L1206" s="178" t="str">
        <f>IF($B1206="","",SUMIFS('Work report'!$G$2:$G$1500,'Work report'!$V$2:$V$1500,$B1206))</f>
        <v/>
      </c>
      <c r="M1206" s="176" t="str">
        <f t="shared" si="55"/>
        <v/>
      </c>
      <c r="N1206" s="174" t="str">
        <f t="shared" ca="1" si="56"/>
        <v/>
      </c>
      <c r="O1206" s="78">
        <v>1205</v>
      </c>
      <c r="P1206" s="78" t="str">
        <f>IF(AND($B1206&lt;&gt;"",$H1206&lt;&gt;"Completed",$H1206&lt;&gt;"Cancelled"),COUNTIFS($B$2:$B1206,"&lt;&gt;",$H$2:$H1206,"&lt;&gt;Completed",$H$2:$H1206,"&lt;&gt;Cancelled"),"")</f>
        <v/>
      </c>
      <c r="Q1206" s="78" t="str">
        <f>IFERROR(INDEX($B$2:$B$1500,MATCH(ROWS($Q$2:Q1206),$P$2:$P$1500,0)),"")</f>
        <v/>
      </c>
    </row>
    <row r="1207" spans="2:17" ht="15" customHeight="1" x14ac:dyDescent="0.25">
      <c r="B1207" s="174" t="str">
        <f t="shared" si="54"/>
        <v/>
      </c>
      <c r="F1207" s="81"/>
      <c r="H1207" s="174" t="str">
        <f>IF($B1207="","",IF(N($I1207)&gt;=100,"Completed",IF(COUNTIF('Work report'!$V$2:$V$1500,$B1207)=0,"Not started",IF(OR(LEFT(UPPER(TRIM($K1207)),8)="BLOCKED:",LEFT(UPPER(TRIM($K1207)),8)="WAITING:"),"Blocked",IF(N($I1207)&gt;0,"In progress","Not started")))))</f>
        <v/>
      </c>
      <c r="I1207" s="175" t="str">
        <f t="array" ref="I1207">IF($B1207="","",IFERROR(LOOKUP(2,1/('Work report'!$V$2:$V$1500=$B1207),'Work report'!$J$2:$J$1500)*100,0))</f>
        <v/>
      </c>
      <c r="J1207" s="176" t="str">
        <f t="array" ref="J1207">IF($B1207="","",IFERROR(LOOKUP(2,1/('Work report'!$V$2:$V$1500=$B1207),'Work report'!$A$2:$A$1500),""))</f>
        <v/>
      </c>
      <c r="K1207" s="177" t="str">
        <f t="array" ref="K1207">IF($B1207="","",IFERROR(LOOKUP(2,1/('Work report'!$V$2:$V$1500=$B1207),'Work report'!$P$2:$P$1500),""))</f>
        <v/>
      </c>
      <c r="L1207" s="178" t="str">
        <f>IF($B1207="","",SUMIFS('Work report'!$G$2:$G$1500,'Work report'!$V$2:$V$1500,$B1207))</f>
        <v/>
      </c>
      <c r="M1207" s="176" t="str">
        <f t="shared" si="55"/>
        <v/>
      </c>
      <c r="N1207" s="174" t="str">
        <f t="shared" ca="1" si="56"/>
        <v/>
      </c>
      <c r="O1207" s="78">
        <v>1206</v>
      </c>
      <c r="P1207" s="78" t="str">
        <f>IF(AND($B1207&lt;&gt;"",$H1207&lt;&gt;"Completed",$H1207&lt;&gt;"Cancelled"),COUNTIFS($B$2:$B1207,"&lt;&gt;",$H$2:$H1207,"&lt;&gt;Completed",$H$2:$H1207,"&lt;&gt;Cancelled"),"")</f>
        <v/>
      </c>
      <c r="Q1207" s="78" t="str">
        <f>IFERROR(INDEX($B$2:$B$1500,MATCH(ROWS($Q$2:Q1207),$P$2:$P$1500,0)),"")</f>
        <v/>
      </c>
    </row>
    <row r="1208" spans="2:17" ht="15" customHeight="1" x14ac:dyDescent="0.25">
      <c r="B1208" s="174" t="str">
        <f t="shared" si="54"/>
        <v/>
      </c>
      <c r="F1208" s="81"/>
      <c r="H1208" s="174" t="str">
        <f>IF($B1208="","",IF(N($I1208)&gt;=100,"Completed",IF(COUNTIF('Work report'!$V$2:$V$1500,$B1208)=0,"Not started",IF(OR(LEFT(UPPER(TRIM($K1208)),8)="BLOCKED:",LEFT(UPPER(TRIM($K1208)),8)="WAITING:"),"Blocked",IF(N($I1208)&gt;0,"In progress","Not started")))))</f>
        <v/>
      </c>
      <c r="I1208" s="175" t="str">
        <f t="array" ref="I1208">IF($B1208="","",IFERROR(LOOKUP(2,1/('Work report'!$V$2:$V$1500=$B1208),'Work report'!$J$2:$J$1500)*100,0))</f>
        <v/>
      </c>
      <c r="J1208" s="176" t="str">
        <f t="array" ref="J1208">IF($B1208="","",IFERROR(LOOKUP(2,1/('Work report'!$V$2:$V$1500=$B1208),'Work report'!$A$2:$A$1500),""))</f>
        <v/>
      </c>
      <c r="K1208" s="177" t="str">
        <f t="array" ref="K1208">IF($B1208="","",IFERROR(LOOKUP(2,1/('Work report'!$V$2:$V$1500=$B1208),'Work report'!$P$2:$P$1500),""))</f>
        <v/>
      </c>
      <c r="L1208" s="178" t="str">
        <f>IF($B1208="","",SUMIFS('Work report'!$G$2:$G$1500,'Work report'!$V$2:$V$1500,$B1208))</f>
        <v/>
      </c>
      <c r="M1208" s="176" t="str">
        <f t="shared" si="55"/>
        <v/>
      </c>
      <c r="N1208" s="174" t="str">
        <f t="shared" ca="1" si="56"/>
        <v/>
      </c>
      <c r="O1208" s="78">
        <v>1207</v>
      </c>
      <c r="P1208" s="78" t="str">
        <f>IF(AND($B1208&lt;&gt;"",$H1208&lt;&gt;"Completed",$H1208&lt;&gt;"Cancelled"),COUNTIFS($B$2:$B1208,"&lt;&gt;",$H$2:$H1208,"&lt;&gt;Completed",$H$2:$H1208,"&lt;&gt;Cancelled"),"")</f>
        <v/>
      </c>
      <c r="Q1208" s="78" t="str">
        <f>IFERROR(INDEX($B$2:$B$1500,MATCH(ROWS($Q$2:Q1208),$P$2:$P$1500,0)),"")</f>
        <v/>
      </c>
    </row>
    <row r="1209" spans="2:17" ht="15" customHeight="1" x14ac:dyDescent="0.25">
      <c r="B1209" s="174" t="str">
        <f t="shared" si="54"/>
        <v/>
      </c>
      <c r="F1209" s="81"/>
      <c r="H1209" s="174" t="str">
        <f>IF($B1209="","",IF(N($I1209)&gt;=100,"Completed",IF(COUNTIF('Work report'!$V$2:$V$1500,$B1209)=0,"Not started",IF(OR(LEFT(UPPER(TRIM($K1209)),8)="BLOCKED:",LEFT(UPPER(TRIM($K1209)),8)="WAITING:"),"Blocked",IF(N($I1209)&gt;0,"In progress","Not started")))))</f>
        <v/>
      </c>
      <c r="I1209" s="175" t="str">
        <f t="array" ref="I1209">IF($B1209="","",IFERROR(LOOKUP(2,1/('Work report'!$V$2:$V$1500=$B1209),'Work report'!$J$2:$J$1500)*100,0))</f>
        <v/>
      </c>
      <c r="J1209" s="176" t="str">
        <f t="array" ref="J1209">IF($B1209="","",IFERROR(LOOKUP(2,1/('Work report'!$V$2:$V$1500=$B1209),'Work report'!$A$2:$A$1500),""))</f>
        <v/>
      </c>
      <c r="K1209" s="177" t="str">
        <f t="array" ref="K1209">IF($B1209="","",IFERROR(LOOKUP(2,1/('Work report'!$V$2:$V$1500=$B1209),'Work report'!$P$2:$P$1500),""))</f>
        <v/>
      </c>
      <c r="L1209" s="178" t="str">
        <f>IF($B1209="","",SUMIFS('Work report'!$G$2:$G$1500,'Work report'!$V$2:$V$1500,$B1209))</f>
        <v/>
      </c>
      <c r="M1209" s="176" t="str">
        <f t="shared" si="55"/>
        <v/>
      </c>
      <c r="N1209" s="174" t="str">
        <f t="shared" ca="1" si="56"/>
        <v/>
      </c>
      <c r="O1209" s="78">
        <v>1208</v>
      </c>
      <c r="P1209" s="78" t="str">
        <f>IF(AND($B1209&lt;&gt;"",$H1209&lt;&gt;"Completed",$H1209&lt;&gt;"Cancelled"),COUNTIFS($B$2:$B1209,"&lt;&gt;",$H$2:$H1209,"&lt;&gt;Completed",$H$2:$H1209,"&lt;&gt;Cancelled"),"")</f>
        <v/>
      </c>
      <c r="Q1209" s="78" t="str">
        <f>IFERROR(INDEX($B$2:$B$1500,MATCH(ROWS($Q$2:Q1209),$P$2:$P$1500,0)),"")</f>
        <v/>
      </c>
    </row>
    <row r="1210" spans="2:17" ht="15" customHeight="1" x14ac:dyDescent="0.25">
      <c r="B1210" s="174" t="str">
        <f t="shared" si="54"/>
        <v/>
      </c>
      <c r="F1210" s="81"/>
      <c r="H1210" s="174" t="str">
        <f>IF($B1210="","",IF(N($I1210)&gt;=100,"Completed",IF(COUNTIF('Work report'!$V$2:$V$1500,$B1210)=0,"Not started",IF(OR(LEFT(UPPER(TRIM($K1210)),8)="BLOCKED:",LEFT(UPPER(TRIM($K1210)),8)="WAITING:"),"Blocked",IF(N($I1210)&gt;0,"In progress","Not started")))))</f>
        <v/>
      </c>
      <c r="I1210" s="175" t="str">
        <f t="array" ref="I1210">IF($B1210="","",IFERROR(LOOKUP(2,1/('Work report'!$V$2:$V$1500=$B1210),'Work report'!$J$2:$J$1500)*100,0))</f>
        <v/>
      </c>
      <c r="J1210" s="176" t="str">
        <f t="array" ref="J1210">IF($B1210="","",IFERROR(LOOKUP(2,1/('Work report'!$V$2:$V$1500=$B1210),'Work report'!$A$2:$A$1500),""))</f>
        <v/>
      </c>
      <c r="K1210" s="177" t="str">
        <f t="array" ref="K1210">IF($B1210="","",IFERROR(LOOKUP(2,1/('Work report'!$V$2:$V$1500=$B1210),'Work report'!$P$2:$P$1500),""))</f>
        <v/>
      </c>
      <c r="L1210" s="178" t="str">
        <f>IF($B1210="","",SUMIFS('Work report'!$G$2:$G$1500,'Work report'!$V$2:$V$1500,$B1210))</f>
        <v/>
      </c>
      <c r="M1210" s="176" t="str">
        <f t="shared" si="55"/>
        <v/>
      </c>
      <c r="N1210" s="174" t="str">
        <f t="shared" ca="1" si="56"/>
        <v/>
      </c>
      <c r="O1210" s="78">
        <v>1209</v>
      </c>
      <c r="P1210" s="78" t="str">
        <f>IF(AND($B1210&lt;&gt;"",$H1210&lt;&gt;"Completed",$H1210&lt;&gt;"Cancelled"),COUNTIFS($B$2:$B1210,"&lt;&gt;",$H$2:$H1210,"&lt;&gt;Completed",$H$2:$H1210,"&lt;&gt;Cancelled"),"")</f>
        <v/>
      </c>
      <c r="Q1210" s="78" t="str">
        <f>IFERROR(INDEX($B$2:$B$1500,MATCH(ROWS($Q$2:Q1210),$P$2:$P$1500,0)),"")</f>
        <v/>
      </c>
    </row>
    <row r="1211" spans="2:17" ht="15" customHeight="1" x14ac:dyDescent="0.25">
      <c r="B1211" s="174" t="str">
        <f t="shared" si="54"/>
        <v/>
      </c>
      <c r="F1211" s="81"/>
      <c r="H1211" s="174" t="str">
        <f>IF($B1211="","",IF(N($I1211)&gt;=100,"Completed",IF(COUNTIF('Work report'!$V$2:$V$1500,$B1211)=0,"Not started",IF(OR(LEFT(UPPER(TRIM($K1211)),8)="BLOCKED:",LEFT(UPPER(TRIM($K1211)),8)="WAITING:"),"Blocked",IF(N($I1211)&gt;0,"In progress","Not started")))))</f>
        <v/>
      </c>
      <c r="I1211" s="175" t="str">
        <f t="array" ref="I1211">IF($B1211="","",IFERROR(LOOKUP(2,1/('Work report'!$V$2:$V$1500=$B1211),'Work report'!$J$2:$J$1500)*100,0))</f>
        <v/>
      </c>
      <c r="J1211" s="176" t="str">
        <f t="array" ref="J1211">IF($B1211="","",IFERROR(LOOKUP(2,1/('Work report'!$V$2:$V$1500=$B1211),'Work report'!$A$2:$A$1500),""))</f>
        <v/>
      </c>
      <c r="K1211" s="177" t="str">
        <f t="array" ref="K1211">IF($B1211="","",IFERROR(LOOKUP(2,1/('Work report'!$V$2:$V$1500=$B1211),'Work report'!$P$2:$P$1500),""))</f>
        <v/>
      </c>
      <c r="L1211" s="178" t="str">
        <f>IF($B1211="","",SUMIFS('Work report'!$G$2:$G$1500,'Work report'!$V$2:$V$1500,$B1211))</f>
        <v/>
      </c>
      <c r="M1211" s="176" t="str">
        <f t="shared" si="55"/>
        <v/>
      </c>
      <c r="N1211" s="174" t="str">
        <f t="shared" ca="1" si="56"/>
        <v/>
      </c>
      <c r="O1211" s="78">
        <v>1210</v>
      </c>
      <c r="P1211" s="78" t="str">
        <f>IF(AND($B1211&lt;&gt;"",$H1211&lt;&gt;"Completed",$H1211&lt;&gt;"Cancelled"),COUNTIFS($B$2:$B1211,"&lt;&gt;",$H$2:$H1211,"&lt;&gt;Completed",$H$2:$H1211,"&lt;&gt;Cancelled"),"")</f>
        <v/>
      </c>
      <c r="Q1211" s="78" t="str">
        <f>IFERROR(INDEX($B$2:$B$1500,MATCH(ROWS($Q$2:Q1211),$P$2:$P$1500,0)),"")</f>
        <v/>
      </c>
    </row>
    <row r="1212" spans="2:17" ht="15" customHeight="1" x14ac:dyDescent="0.25">
      <c r="B1212" s="174" t="str">
        <f t="shared" si="54"/>
        <v/>
      </c>
      <c r="F1212" s="81"/>
      <c r="H1212" s="174" t="str">
        <f>IF($B1212="","",IF(N($I1212)&gt;=100,"Completed",IF(COUNTIF('Work report'!$V$2:$V$1500,$B1212)=0,"Not started",IF(OR(LEFT(UPPER(TRIM($K1212)),8)="BLOCKED:",LEFT(UPPER(TRIM($K1212)),8)="WAITING:"),"Blocked",IF(N($I1212)&gt;0,"In progress","Not started")))))</f>
        <v/>
      </c>
      <c r="I1212" s="175" t="str">
        <f t="array" ref="I1212">IF($B1212="","",IFERROR(LOOKUP(2,1/('Work report'!$V$2:$V$1500=$B1212),'Work report'!$J$2:$J$1500)*100,0))</f>
        <v/>
      </c>
      <c r="J1212" s="176" t="str">
        <f t="array" ref="J1212">IF($B1212="","",IFERROR(LOOKUP(2,1/('Work report'!$V$2:$V$1500=$B1212),'Work report'!$A$2:$A$1500),""))</f>
        <v/>
      </c>
      <c r="K1212" s="177" t="str">
        <f t="array" ref="K1212">IF($B1212="","",IFERROR(LOOKUP(2,1/('Work report'!$V$2:$V$1500=$B1212),'Work report'!$P$2:$P$1500),""))</f>
        <v/>
      </c>
      <c r="L1212" s="178" t="str">
        <f>IF($B1212="","",SUMIFS('Work report'!$G$2:$G$1500,'Work report'!$V$2:$V$1500,$B1212))</f>
        <v/>
      </c>
      <c r="M1212" s="176" t="str">
        <f t="shared" si="55"/>
        <v/>
      </c>
      <c r="N1212" s="174" t="str">
        <f t="shared" ca="1" si="56"/>
        <v/>
      </c>
      <c r="O1212" s="78">
        <v>1211</v>
      </c>
      <c r="P1212" s="78" t="str">
        <f>IF(AND($B1212&lt;&gt;"",$H1212&lt;&gt;"Completed",$H1212&lt;&gt;"Cancelled"),COUNTIFS($B$2:$B1212,"&lt;&gt;",$H$2:$H1212,"&lt;&gt;Completed",$H$2:$H1212,"&lt;&gt;Cancelled"),"")</f>
        <v/>
      </c>
      <c r="Q1212" s="78" t="str">
        <f>IFERROR(INDEX($B$2:$B$1500,MATCH(ROWS($Q$2:Q1212),$P$2:$P$1500,0)),"")</f>
        <v/>
      </c>
    </row>
    <row r="1213" spans="2:17" ht="15" customHeight="1" x14ac:dyDescent="0.25">
      <c r="B1213" s="174" t="str">
        <f t="shared" si="54"/>
        <v/>
      </c>
      <c r="F1213" s="81"/>
      <c r="H1213" s="174" t="str">
        <f>IF($B1213="","",IF(N($I1213)&gt;=100,"Completed",IF(COUNTIF('Work report'!$V$2:$V$1500,$B1213)=0,"Not started",IF(OR(LEFT(UPPER(TRIM($K1213)),8)="BLOCKED:",LEFT(UPPER(TRIM($K1213)),8)="WAITING:"),"Blocked",IF(N($I1213)&gt;0,"In progress","Not started")))))</f>
        <v/>
      </c>
      <c r="I1213" s="175" t="str">
        <f t="array" ref="I1213">IF($B1213="","",IFERROR(LOOKUP(2,1/('Work report'!$V$2:$V$1500=$B1213),'Work report'!$J$2:$J$1500)*100,0))</f>
        <v/>
      </c>
      <c r="J1213" s="176" t="str">
        <f t="array" ref="J1213">IF($B1213="","",IFERROR(LOOKUP(2,1/('Work report'!$V$2:$V$1500=$B1213),'Work report'!$A$2:$A$1500),""))</f>
        <v/>
      </c>
      <c r="K1213" s="177" t="str">
        <f t="array" ref="K1213">IF($B1213="","",IFERROR(LOOKUP(2,1/('Work report'!$V$2:$V$1500=$B1213),'Work report'!$P$2:$P$1500),""))</f>
        <v/>
      </c>
      <c r="L1213" s="178" t="str">
        <f>IF($B1213="","",SUMIFS('Work report'!$G$2:$G$1500,'Work report'!$V$2:$V$1500,$B1213))</f>
        <v/>
      </c>
      <c r="M1213" s="176" t="str">
        <f t="shared" si="55"/>
        <v/>
      </c>
      <c r="N1213" s="174" t="str">
        <f t="shared" ca="1" si="56"/>
        <v/>
      </c>
      <c r="O1213" s="78">
        <v>1212</v>
      </c>
      <c r="P1213" s="78" t="str">
        <f>IF(AND($B1213&lt;&gt;"",$H1213&lt;&gt;"Completed",$H1213&lt;&gt;"Cancelled"),COUNTIFS($B$2:$B1213,"&lt;&gt;",$H$2:$H1213,"&lt;&gt;Completed",$H$2:$H1213,"&lt;&gt;Cancelled"),"")</f>
        <v/>
      </c>
      <c r="Q1213" s="78" t="str">
        <f>IFERROR(INDEX($B$2:$B$1500,MATCH(ROWS($Q$2:Q1213),$P$2:$P$1500,0)),"")</f>
        <v/>
      </c>
    </row>
    <row r="1214" spans="2:17" ht="15" customHeight="1" x14ac:dyDescent="0.25">
      <c r="B1214" s="174" t="str">
        <f t="shared" si="54"/>
        <v/>
      </c>
      <c r="F1214" s="81"/>
      <c r="H1214" s="174" t="str">
        <f>IF($B1214="","",IF(N($I1214)&gt;=100,"Completed",IF(COUNTIF('Work report'!$V$2:$V$1500,$B1214)=0,"Not started",IF(OR(LEFT(UPPER(TRIM($K1214)),8)="BLOCKED:",LEFT(UPPER(TRIM($K1214)),8)="WAITING:"),"Blocked",IF(N($I1214)&gt;0,"In progress","Not started")))))</f>
        <v/>
      </c>
      <c r="I1214" s="175" t="str">
        <f t="array" ref="I1214">IF($B1214="","",IFERROR(LOOKUP(2,1/('Work report'!$V$2:$V$1500=$B1214),'Work report'!$J$2:$J$1500)*100,0))</f>
        <v/>
      </c>
      <c r="J1214" s="176" t="str">
        <f t="array" ref="J1214">IF($B1214="","",IFERROR(LOOKUP(2,1/('Work report'!$V$2:$V$1500=$B1214),'Work report'!$A$2:$A$1500),""))</f>
        <v/>
      </c>
      <c r="K1214" s="177" t="str">
        <f t="array" ref="K1214">IF($B1214="","",IFERROR(LOOKUP(2,1/('Work report'!$V$2:$V$1500=$B1214),'Work report'!$P$2:$P$1500),""))</f>
        <v/>
      </c>
      <c r="L1214" s="178" t="str">
        <f>IF($B1214="","",SUMIFS('Work report'!$G$2:$G$1500,'Work report'!$V$2:$V$1500,$B1214))</f>
        <v/>
      </c>
      <c r="M1214" s="176" t="str">
        <f t="shared" si="55"/>
        <v/>
      </c>
      <c r="N1214" s="174" t="str">
        <f t="shared" ca="1" si="56"/>
        <v/>
      </c>
      <c r="O1214" s="78">
        <v>1213</v>
      </c>
      <c r="P1214" s="78" t="str">
        <f>IF(AND($B1214&lt;&gt;"",$H1214&lt;&gt;"Completed",$H1214&lt;&gt;"Cancelled"),COUNTIFS($B$2:$B1214,"&lt;&gt;",$H$2:$H1214,"&lt;&gt;Completed",$H$2:$H1214,"&lt;&gt;Cancelled"),"")</f>
        <v/>
      </c>
      <c r="Q1214" s="78" t="str">
        <f>IFERROR(INDEX($B$2:$B$1500,MATCH(ROWS($Q$2:Q1214),$P$2:$P$1500,0)),"")</f>
        <v/>
      </c>
    </row>
    <row r="1215" spans="2:17" ht="15" customHeight="1" x14ac:dyDescent="0.25">
      <c r="B1215" s="174" t="str">
        <f t="shared" si="54"/>
        <v/>
      </c>
      <c r="F1215" s="81"/>
      <c r="H1215" s="174" t="str">
        <f>IF($B1215="","",IF(N($I1215)&gt;=100,"Completed",IF(COUNTIF('Work report'!$V$2:$V$1500,$B1215)=0,"Not started",IF(OR(LEFT(UPPER(TRIM($K1215)),8)="BLOCKED:",LEFT(UPPER(TRIM($K1215)),8)="WAITING:"),"Blocked",IF(N($I1215)&gt;0,"In progress","Not started")))))</f>
        <v/>
      </c>
      <c r="I1215" s="175" t="str">
        <f t="array" ref="I1215">IF($B1215="","",IFERROR(LOOKUP(2,1/('Work report'!$V$2:$V$1500=$B1215),'Work report'!$J$2:$J$1500)*100,0))</f>
        <v/>
      </c>
      <c r="J1215" s="176" t="str">
        <f t="array" ref="J1215">IF($B1215="","",IFERROR(LOOKUP(2,1/('Work report'!$V$2:$V$1500=$B1215),'Work report'!$A$2:$A$1500),""))</f>
        <v/>
      </c>
      <c r="K1215" s="177" t="str">
        <f t="array" ref="K1215">IF($B1215="","",IFERROR(LOOKUP(2,1/('Work report'!$V$2:$V$1500=$B1215),'Work report'!$P$2:$P$1500),""))</f>
        <v/>
      </c>
      <c r="L1215" s="178" t="str">
        <f>IF($B1215="","",SUMIFS('Work report'!$G$2:$G$1500,'Work report'!$V$2:$V$1500,$B1215))</f>
        <v/>
      </c>
      <c r="M1215" s="176" t="str">
        <f t="shared" si="55"/>
        <v/>
      </c>
      <c r="N1215" s="174" t="str">
        <f t="shared" ca="1" si="56"/>
        <v/>
      </c>
      <c r="O1215" s="78">
        <v>1214</v>
      </c>
      <c r="P1215" s="78" t="str">
        <f>IF(AND($B1215&lt;&gt;"",$H1215&lt;&gt;"Completed",$H1215&lt;&gt;"Cancelled"),COUNTIFS($B$2:$B1215,"&lt;&gt;",$H$2:$H1215,"&lt;&gt;Completed",$H$2:$H1215,"&lt;&gt;Cancelled"),"")</f>
        <v/>
      </c>
      <c r="Q1215" s="78" t="str">
        <f>IFERROR(INDEX($B$2:$B$1500,MATCH(ROWS($Q$2:Q1215),$P$2:$P$1500,0)),"")</f>
        <v/>
      </c>
    </row>
    <row r="1216" spans="2:17" ht="15" customHeight="1" x14ac:dyDescent="0.25">
      <c r="B1216" s="174" t="str">
        <f t="shared" si="54"/>
        <v/>
      </c>
      <c r="F1216" s="81"/>
      <c r="H1216" s="174" t="str">
        <f>IF($B1216="","",IF(N($I1216)&gt;=100,"Completed",IF(COUNTIF('Work report'!$V$2:$V$1500,$B1216)=0,"Not started",IF(OR(LEFT(UPPER(TRIM($K1216)),8)="BLOCKED:",LEFT(UPPER(TRIM($K1216)),8)="WAITING:"),"Blocked",IF(N($I1216)&gt;0,"In progress","Not started")))))</f>
        <v/>
      </c>
      <c r="I1216" s="175" t="str">
        <f t="array" ref="I1216">IF($B1216="","",IFERROR(LOOKUP(2,1/('Work report'!$V$2:$V$1500=$B1216),'Work report'!$J$2:$J$1500)*100,0))</f>
        <v/>
      </c>
      <c r="J1216" s="176" t="str">
        <f t="array" ref="J1216">IF($B1216="","",IFERROR(LOOKUP(2,1/('Work report'!$V$2:$V$1500=$B1216),'Work report'!$A$2:$A$1500),""))</f>
        <v/>
      </c>
      <c r="K1216" s="177" t="str">
        <f t="array" ref="K1216">IF($B1216="","",IFERROR(LOOKUP(2,1/('Work report'!$V$2:$V$1500=$B1216),'Work report'!$P$2:$P$1500),""))</f>
        <v/>
      </c>
      <c r="L1216" s="178" t="str">
        <f>IF($B1216="","",SUMIFS('Work report'!$G$2:$G$1500,'Work report'!$V$2:$V$1500,$B1216))</f>
        <v/>
      </c>
      <c r="M1216" s="176" t="str">
        <f t="shared" si="55"/>
        <v/>
      </c>
      <c r="N1216" s="174" t="str">
        <f t="shared" ca="1" si="56"/>
        <v/>
      </c>
      <c r="O1216" s="78">
        <v>1215</v>
      </c>
      <c r="P1216" s="78" t="str">
        <f>IF(AND($B1216&lt;&gt;"",$H1216&lt;&gt;"Completed",$H1216&lt;&gt;"Cancelled"),COUNTIFS($B$2:$B1216,"&lt;&gt;",$H$2:$H1216,"&lt;&gt;Completed",$H$2:$H1216,"&lt;&gt;Cancelled"),"")</f>
        <v/>
      </c>
      <c r="Q1216" s="78" t="str">
        <f>IFERROR(INDEX($B$2:$B$1500,MATCH(ROWS($Q$2:Q1216),$P$2:$P$1500,0)),"")</f>
        <v/>
      </c>
    </row>
    <row r="1217" spans="2:17" ht="15" customHeight="1" x14ac:dyDescent="0.25">
      <c r="B1217" s="174" t="str">
        <f t="shared" si="54"/>
        <v/>
      </c>
      <c r="F1217" s="81"/>
      <c r="H1217" s="174" t="str">
        <f>IF($B1217="","",IF(N($I1217)&gt;=100,"Completed",IF(COUNTIF('Work report'!$V$2:$V$1500,$B1217)=0,"Not started",IF(OR(LEFT(UPPER(TRIM($K1217)),8)="BLOCKED:",LEFT(UPPER(TRIM($K1217)),8)="WAITING:"),"Blocked",IF(N($I1217)&gt;0,"In progress","Not started")))))</f>
        <v/>
      </c>
      <c r="I1217" s="175" t="str">
        <f t="array" ref="I1217">IF($B1217="","",IFERROR(LOOKUP(2,1/('Work report'!$V$2:$V$1500=$B1217),'Work report'!$J$2:$J$1500)*100,0))</f>
        <v/>
      </c>
      <c r="J1217" s="176" t="str">
        <f t="array" ref="J1217">IF($B1217="","",IFERROR(LOOKUP(2,1/('Work report'!$V$2:$V$1500=$B1217),'Work report'!$A$2:$A$1500),""))</f>
        <v/>
      </c>
      <c r="K1217" s="177" t="str">
        <f t="array" ref="K1217">IF($B1217="","",IFERROR(LOOKUP(2,1/('Work report'!$V$2:$V$1500=$B1217),'Work report'!$P$2:$P$1500),""))</f>
        <v/>
      </c>
      <c r="L1217" s="178" t="str">
        <f>IF($B1217="","",SUMIFS('Work report'!$G$2:$G$1500,'Work report'!$V$2:$V$1500,$B1217))</f>
        <v/>
      </c>
      <c r="M1217" s="176" t="str">
        <f t="shared" si="55"/>
        <v/>
      </c>
      <c r="N1217" s="174" t="str">
        <f t="shared" ca="1" si="56"/>
        <v/>
      </c>
      <c r="O1217" s="78">
        <v>1216</v>
      </c>
      <c r="P1217" s="78" t="str">
        <f>IF(AND($B1217&lt;&gt;"",$H1217&lt;&gt;"Completed",$H1217&lt;&gt;"Cancelled"),COUNTIFS($B$2:$B1217,"&lt;&gt;",$H$2:$H1217,"&lt;&gt;Completed",$H$2:$H1217,"&lt;&gt;Cancelled"),"")</f>
        <v/>
      </c>
      <c r="Q1217" s="78" t="str">
        <f>IFERROR(INDEX($B$2:$B$1500,MATCH(ROWS($Q$2:Q1217),$P$2:$P$1500,0)),"")</f>
        <v/>
      </c>
    </row>
    <row r="1218" spans="2:17" ht="15" customHeight="1" x14ac:dyDescent="0.25">
      <c r="B1218" s="174" t="str">
        <f t="shared" ref="B1218:B1281" si="57">IF(OR($A1218&lt;&gt;"",$C1218&lt;&gt;"",$D1218&lt;&gt;"",$E1218&lt;&gt;"",$F1218&lt;&gt;"",$G1218&lt;&gt;""),"WL-"&amp;TEXT($O1218,"0000"),"")</f>
        <v/>
      </c>
      <c r="F1218" s="81"/>
      <c r="H1218" s="174" t="str">
        <f>IF($B1218="","",IF(N($I1218)&gt;=100,"Completed",IF(COUNTIF('Work report'!$V$2:$V$1500,$B1218)=0,"Not started",IF(OR(LEFT(UPPER(TRIM($K1218)),8)="BLOCKED:",LEFT(UPPER(TRIM($K1218)),8)="WAITING:"),"Blocked",IF(N($I1218)&gt;0,"In progress","Not started")))))</f>
        <v/>
      </c>
      <c r="I1218" s="175" t="str">
        <f t="array" ref="I1218">IF($B1218="","",IFERROR(LOOKUP(2,1/('Work report'!$V$2:$V$1500=$B1218),'Work report'!$J$2:$J$1500)*100,0))</f>
        <v/>
      </c>
      <c r="J1218" s="176" t="str">
        <f t="array" ref="J1218">IF($B1218="","",IFERROR(LOOKUP(2,1/('Work report'!$V$2:$V$1500=$B1218),'Work report'!$A$2:$A$1500),""))</f>
        <v/>
      </c>
      <c r="K1218" s="177" t="str">
        <f t="array" ref="K1218">IF($B1218="","",IFERROR(LOOKUP(2,1/('Work report'!$V$2:$V$1500=$B1218),'Work report'!$P$2:$P$1500),""))</f>
        <v/>
      </c>
      <c r="L1218" s="178" t="str">
        <f>IF($B1218="","",SUMIFS('Work report'!$G$2:$G$1500,'Work report'!$V$2:$V$1500,$B1218))</f>
        <v/>
      </c>
      <c r="M1218" s="176" t="str">
        <f t="shared" ref="M1218:M1281" si="58">IF($B1218="","",IF($H1218="Completed",$J1218,""))</f>
        <v/>
      </c>
      <c r="N1218" s="174" t="str">
        <f t="shared" ref="N1218:N1281" ca="1" si="59">IF(AND($C1218&lt;&gt;"",$H1218&lt;&gt;"Completed",$G1218&lt;&gt;"",$G1218&lt;TODAY()),"Overdue","")</f>
        <v/>
      </c>
      <c r="O1218" s="78">
        <v>1217</v>
      </c>
      <c r="P1218" s="78" t="str">
        <f>IF(AND($B1218&lt;&gt;"",$H1218&lt;&gt;"Completed",$H1218&lt;&gt;"Cancelled"),COUNTIFS($B$2:$B1218,"&lt;&gt;",$H$2:$H1218,"&lt;&gt;Completed",$H$2:$H1218,"&lt;&gt;Cancelled"),"")</f>
        <v/>
      </c>
      <c r="Q1218" s="78" t="str">
        <f>IFERROR(INDEX($B$2:$B$1500,MATCH(ROWS($Q$2:Q1218),$P$2:$P$1500,0)),"")</f>
        <v/>
      </c>
    </row>
    <row r="1219" spans="2:17" ht="15" customHeight="1" x14ac:dyDescent="0.25">
      <c r="B1219" s="174" t="str">
        <f t="shared" si="57"/>
        <v/>
      </c>
      <c r="F1219" s="81"/>
      <c r="H1219" s="174" t="str">
        <f>IF($B1219="","",IF(N($I1219)&gt;=100,"Completed",IF(COUNTIF('Work report'!$V$2:$V$1500,$B1219)=0,"Not started",IF(OR(LEFT(UPPER(TRIM($K1219)),8)="BLOCKED:",LEFT(UPPER(TRIM($K1219)),8)="WAITING:"),"Blocked",IF(N($I1219)&gt;0,"In progress","Not started")))))</f>
        <v/>
      </c>
      <c r="I1219" s="175" t="str">
        <f t="array" ref="I1219">IF($B1219="","",IFERROR(LOOKUP(2,1/('Work report'!$V$2:$V$1500=$B1219),'Work report'!$J$2:$J$1500)*100,0))</f>
        <v/>
      </c>
      <c r="J1219" s="176" t="str">
        <f t="array" ref="J1219">IF($B1219="","",IFERROR(LOOKUP(2,1/('Work report'!$V$2:$V$1500=$B1219),'Work report'!$A$2:$A$1500),""))</f>
        <v/>
      </c>
      <c r="K1219" s="177" t="str">
        <f t="array" ref="K1219">IF($B1219="","",IFERROR(LOOKUP(2,1/('Work report'!$V$2:$V$1500=$B1219),'Work report'!$P$2:$P$1500),""))</f>
        <v/>
      </c>
      <c r="L1219" s="178" t="str">
        <f>IF($B1219="","",SUMIFS('Work report'!$G$2:$G$1500,'Work report'!$V$2:$V$1500,$B1219))</f>
        <v/>
      </c>
      <c r="M1219" s="176" t="str">
        <f t="shared" si="58"/>
        <v/>
      </c>
      <c r="N1219" s="174" t="str">
        <f t="shared" ca="1" si="59"/>
        <v/>
      </c>
      <c r="O1219" s="78">
        <v>1218</v>
      </c>
      <c r="P1219" s="78" t="str">
        <f>IF(AND($B1219&lt;&gt;"",$H1219&lt;&gt;"Completed",$H1219&lt;&gt;"Cancelled"),COUNTIFS($B$2:$B1219,"&lt;&gt;",$H$2:$H1219,"&lt;&gt;Completed",$H$2:$H1219,"&lt;&gt;Cancelled"),"")</f>
        <v/>
      </c>
      <c r="Q1219" s="78" t="str">
        <f>IFERROR(INDEX($B$2:$B$1500,MATCH(ROWS($Q$2:Q1219),$P$2:$P$1500,0)),"")</f>
        <v/>
      </c>
    </row>
    <row r="1220" spans="2:17" ht="15" customHeight="1" x14ac:dyDescent="0.25">
      <c r="B1220" s="174" t="str">
        <f t="shared" si="57"/>
        <v/>
      </c>
      <c r="F1220" s="81"/>
      <c r="H1220" s="174" t="str">
        <f>IF($B1220="","",IF(N($I1220)&gt;=100,"Completed",IF(COUNTIF('Work report'!$V$2:$V$1500,$B1220)=0,"Not started",IF(OR(LEFT(UPPER(TRIM($K1220)),8)="BLOCKED:",LEFT(UPPER(TRIM($K1220)),8)="WAITING:"),"Blocked",IF(N($I1220)&gt;0,"In progress","Not started")))))</f>
        <v/>
      </c>
      <c r="I1220" s="175" t="str">
        <f t="array" ref="I1220">IF($B1220="","",IFERROR(LOOKUP(2,1/('Work report'!$V$2:$V$1500=$B1220),'Work report'!$J$2:$J$1500)*100,0))</f>
        <v/>
      </c>
      <c r="J1220" s="176" t="str">
        <f t="array" ref="J1220">IF($B1220="","",IFERROR(LOOKUP(2,1/('Work report'!$V$2:$V$1500=$B1220),'Work report'!$A$2:$A$1500),""))</f>
        <v/>
      </c>
      <c r="K1220" s="177" t="str">
        <f t="array" ref="K1220">IF($B1220="","",IFERROR(LOOKUP(2,1/('Work report'!$V$2:$V$1500=$B1220),'Work report'!$P$2:$P$1500),""))</f>
        <v/>
      </c>
      <c r="L1220" s="178" t="str">
        <f>IF($B1220="","",SUMIFS('Work report'!$G$2:$G$1500,'Work report'!$V$2:$V$1500,$B1220))</f>
        <v/>
      </c>
      <c r="M1220" s="176" t="str">
        <f t="shared" si="58"/>
        <v/>
      </c>
      <c r="N1220" s="174" t="str">
        <f t="shared" ca="1" si="59"/>
        <v/>
      </c>
      <c r="O1220" s="78">
        <v>1219</v>
      </c>
      <c r="P1220" s="78" t="str">
        <f>IF(AND($B1220&lt;&gt;"",$H1220&lt;&gt;"Completed",$H1220&lt;&gt;"Cancelled"),COUNTIFS($B$2:$B1220,"&lt;&gt;",$H$2:$H1220,"&lt;&gt;Completed",$H$2:$H1220,"&lt;&gt;Cancelled"),"")</f>
        <v/>
      </c>
      <c r="Q1220" s="78" t="str">
        <f>IFERROR(INDEX($B$2:$B$1500,MATCH(ROWS($Q$2:Q1220),$P$2:$P$1500,0)),"")</f>
        <v/>
      </c>
    </row>
    <row r="1221" spans="2:17" ht="15" customHeight="1" x14ac:dyDescent="0.25">
      <c r="B1221" s="174" t="str">
        <f t="shared" si="57"/>
        <v/>
      </c>
      <c r="F1221" s="81"/>
      <c r="H1221" s="174" t="str">
        <f>IF($B1221="","",IF(N($I1221)&gt;=100,"Completed",IF(COUNTIF('Work report'!$V$2:$V$1500,$B1221)=0,"Not started",IF(OR(LEFT(UPPER(TRIM($K1221)),8)="BLOCKED:",LEFT(UPPER(TRIM($K1221)),8)="WAITING:"),"Blocked",IF(N($I1221)&gt;0,"In progress","Not started")))))</f>
        <v/>
      </c>
      <c r="I1221" s="175" t="str">
        <f t="array" ref="I1221">IF($B1221="","",IFERROR(LOOKUP(2,1/('Work report'!$V$2:$V$1500=$B1221),'Work report'!$J$2:$J$1500)*100,0))</f>
        <v/>
      </c>
      <c r="J1221" s="176" t="str">
        <f t="array" ref="J1221">IF($B1221="","",IFERROR(LOOKUP(2,1/('Work report'!$V$2:$V$1500=$B1221),'Work report'!$A$2:$A$1500),""))</f>
        <v/>
      </c>
      <c r="K1221" s="177" t="str">
        <f t="array" ref="K1221">IF($B1221="","",IFERROR(LOOKUP(2,1/('Work report'!$V$2:$V$1500=$B1221),'Work report'!$P$2:$P$1500),""))</f>
        <v/>
      </c>
      <c r="L1221" s="178" t="str">
        <f>IF($B1221="","",SUMIFS('Work report'!$G$2:$G$1500,'Work report'!$V$2:$V$1500,$B1221))</f>
        <v/>
      </c>
      <c r="M1221" s="176" t="str">
        <f t="shared" si="58"/>
        <v/>
      </c>
      <c r="N1221" s="174" t="str">
        <f t="shared" ca="1" si="59"/>
        <v/>
      </c>
      <c r="O1221" s="78">
        <v>1220</v>
      </c>
      <c r="P1221" s="78" t="str">
        <f>IF(AND($B1221&lt;&gt;"",$H1221&lt;&gt;"Completed",$H1221&lt;&gt;"Cancelled"),COUNTIFS($B$2:$B1221,"&lt;&gt;",$H$2:$H1221,"&lt;&gt;Completed",$H$2:$H1221,"&lt;&gt;Cancelled"),"")</f>
        <v/>
      </c>
      <c r="Q1221" s="78" t="str">
        <f>IFERROR(INDEX($B$2:$B$1500,MATCH(ROWS($Q$2:Q1221),$P$2:$P$1500,0)),"")</f>
        <v/>
      </c>
    </row>
    <row r="1222" spans="2:17" ht="15" customHeight="1" x14ac:dyDescent="0.25">
      <c r="B1222" s="174" t="str">
        <f t="shared" si="57"/>
        <v/>
      </c>
      <c r="F1222" s="81"/>
      <c r="H1222" s="174" t="str">
        <f>IF($B1222="","",IF(N($I1222)&gt;=100,"Completed",IF(COUNTIF('Work report'!$V$2:$V$1500,$B1222)=0,"Not started",IF(OR(LEFT(UPPER(TRIM($K1222)),8)="BLOCKED:",LEFT(UPPER(TRIM($K1222)),8)="WAITING:"),"Blocked",IF(N($I1222)&gt;0,"In progress","Not started")))))</f>
        <v/>
      </c>
      <c r="I1222" s="175" t="str">
        <f t="array" ref="I1222">IF($B1222="","",IFERROR(LOOKUP(2,1/('Work report'!$V$2:$V$1500=$B1222),'Work report'!$J$2:$J$1500)*100,0))</f>
        <v/>
      </c>
      <c r="J1222" s="176" t="str">
        <f t="array" ref="J1222">IF($B1222="","",IFERROR(LOOKUP(2,1/('Work report'!$V$2:$V$1500=$B1222),'Work report'!$A$2:$A$1500),""))</f>
        <v/>
      </c>
      <c r="K1222" s="177" t="str">
        <f t="array" ref="K1222">IF($B1222="","",IFERROR(LOOKUP(2,1/('Work report'!$V$2:$V$1500=$B1222),'Work report'!$P$2:$P$1500),""))</f>
        <v/>
      </c>
      <c r="L1222" s="178" t="str">
        <f>IF($B1222="","",SUMIFS('Work report'!$G$2:$G$1500,'Work report'!$V$2:$V$1500,$B1222))</f>
        <v/>
      </c>
      <c r="M1222" s="176" t="str">
        <f t="shared" si="58"/>
        <v/>
      </c>
      <c r="N1222" s="174" t="str">
        <f t="shared" ca="1" si="59"/>
        <v/>
      </c>
      <c r="O1222" s="78">
        <v>1221</v>
      </c>
      <c r="P1222" s="78" t="str">
        <f>IF(AND($B1222&lt;&gt;"",$H1222&lt;&gt;"Completed",$H1222&lt;&gt;"Cancelled"),COUNTIFS($B$2:$B1222,"&lt;&gt;",$H$2:$H1222,"&lt;&gt;Completed",$H$2:$H1222,"&lt;&gt;Cancelled"),"")</f>
        <v/>
      </c>
      <c r="Q1222" s="78" t="str">
        <f>IFERROR(INDEX($B$2:$B$1500,MATCH(ROWS($Q$2:Q1222),$P$2:$P$1500,0)),"")</f>
        <v/>
      </c>
    </row>
    <row r="1223" spans="2:17" ht="15" customHeight="1" x14ac:dyDescent="0.25">
      <c r="B1223" s="174" t="str">
        <f t="shared" si="57"/>
        <v/>
      </c>
      <c r="F1223" s="81"/>
      <c r="H1223" s="174" t="str">
        <f>IF($B1223="","",IF(N($I1223)&gt;=100,"Completed",IF(COUNTIF('Work report'!$V$2:$V$1500,$B1223)=0,"Not started",IF(OR(LEFT(UPPER(TRIM($K1223)),8)="BLOCKED:",LEFT(UPPER(TRIM($K1223)),8)="WAITING:"),"Blocked",IF(N($I1223)&gt;0,"In progress","Not started")))))</f>
        <v/>
      </c>
      <c r="I1223" s="175" t="str">
        <f t="array" ref="I1223">IF($B1223="","",IFERROR(LOOKUP(2,1/('Work report'!$V$2:$V$1500=$B1223),'Work report'!$J$2:$J$1500)*100,0))</f>
        <v/>
      </c>
      <c r="J1223" s="176" t="str">
        <f t="array" ref="J1223">IF($B1223="","",IFERROR(LOOKUP(2,1/('Work report'!$V$2:$V$1500=$B1223),'Work report'!$A$2:$A$1500),""))</f>
        <v/>
      </c>
      <c r="K1223" s="177" t="str">
        <f t="array" ref="K1223">IF($B1223="","",IFERROR(LOOKUP(2,1/('Work report'!$V$2:$V$1500=$B1223),'Work report'!$P$2:$P$1500),""))</f>
        <v/>
      </c>
      <c r="L1223" s="178" t="str">
        <f>IF($B1223="","",SUMIFS('Work report'!$G$2:$G$1500,'Work report'!$V$2:$V$1500,$B1223))</f>
        <v/>
      </c>
      <c r="M1223" s="176" t="str">
        <f t="shared" si="58"/>
        <v/>
      </c>
      <c r="N1223" s="174" t="str">
        <f t="shared" ca="1" si="59"/>
        <v/>
      </c>
      <c r="O1223" s="78">
        <v>1222</v>
      </c>
      <c r="P1223" s="78" t="str">
        <f>IF(AND($B1223&lt;&gt;"",$H1223&lt;&gt;"Completed",$H1223&lt;&gt;"Cancelled"),COUNTIFS($B$2:$B1223,"&lt;&gt;",$H$2:$H1223,"&lt;&gt;Completed",$H$2:$H1223,"&lt;&gt;Cancelled"),"")</f>
        <v/>
      </c>
      <c r="Q1223" s="78" t="str">
        <f>IFERROR(INDEX($B$2:$B$1500,MATCH(ROWS($Q$2:Q1223),$P$2:$P$1500,0)),"")</f>
        <v/>
      </c>
    </row>
    <row r="1224" spans="2:17" ht="15" customHeight="1" x14ac:dyDescent="0.25">
      <c r="B1224" s="174" t="str">
        <f t="shared" si="57"/>
        <v/>
      </c>
      <c r="F1224" s="81"/>
      <c r="H1224" s="174" t="str">
        <f>IF($B1224="","",IF(N($I1224)&gt;=100,"Completed",IF(COUNTIF('Work report'!$V$2:$V$1500,$B1224)=0,"Not started",IF(OR(LEFT(UPPER(TRIM($K1224)),8)="BLOCKED:",LEFT(UPPER(TRIM($K1224)),8)="WAITING:"),"Blocked",IF(N($I1224)&gt;0,"In progress","Not started")))))</f>
        <v/>
      </c>
      <c r="I1224" s="175" t="str">
        <f t="array" ref="I1224">IF($B1224="","",IFERROR(LOOKUP(2,1/('Work report'!$V$2:$V$1500=$B1224),'Work report'!$J$2:$J$1500)*100,0))</f>
        <v/>
      </c>
      <c r="J1224" s="176" t="str">
        <f t="array" ref="J1224">IF($B1224="","",IFERROR(LOOKUP(2,1/('Work report'!$V$2:$V$1500=$B1224),'Work report'!$A$2:$A$1500),""))</f>
        <v/>
      </c>
      <c r="K1224" s="177" t="str">
        <f t="array" ref="K1224">IF($B1224="","",IFERROR(LOOKUP(2,1/('Work report'!$V$2:$V$1500=$B1224),'Work report'!$P$2:$P$1500),""))</f>
        <v/>
      </c>
      <c r="L1224" s="178" t="str">
        <f>IF($B1224="","",SUMIFS('Work report'!$G$2:$G$1500,'Work report'!$V$2:$V$1500,$B1224))</f>
        <v/>
      </c>
      <c r="M1224" s="176" t="str">
        <f t="shared" si="58"/>
        <v/>
      </c>
      <c r="N1224" s="174" t="str">
        <f t="shared" ca="1" si="59"/>
        <v/>
      </c>
      <c r="O1224" s="78">
        <v>1223</v>
      </c>
      <c r="P1224" s="78" t="str">
        <f>IF(AND($B1224&lt;&gt;"",$H1224&lt;&gt;"Completed",$H1224&lt;&gt;"Cancelled"),COUNTIFS($B$2:$B1224,"&lt;&gt;",$H$2:$H1224,"&lt;&gt;Completed",$H$2:$H1224,"&lt;&gt;Cancelled"),"")</f>
        <v/>
      </c>
      <c r="Q1224" s="78" t="str">
        <f>IFERROR(INDEX($B$2:$B$1500,MATCH(ROWS($Q$2:Q1224),$P$2:$P$1500,0)),"")</f>
        <v/>
      </c>
    </row>
    <row r="1225" spans="2:17" ht="15" customHeight="1" x14ac:dyDescent="0.25">
      <c r="B1225" s="174" t="str">
        <f t="shared" si="57"/>
        <v/>
      </c>
      <c r="F1225" s="81"/>
      <c r="H1225" s="174" t="str">
        <f>IF($B1225="","",IF(N($I1225)&gt;=100,"Completed",IF(COUNTIF('Work report'!$V$2:$V$1500,$B1225)=0,"Not started",IF(OR(LEFT(UPPER(TRIM($K1225)),8)="BLOCKED:",LEFT(UPPER(TRIM($K1225)),8)="WAITING:"),"Blocked",IF(N($I1225)&gt;0,"In progress","Not started")))))</f>
        <v/>
      </c>
      <c r="I1225" s="175" t="str">
        <f t="array" ref="I1225">IF($B1225="","",IFERROR(LOOKUP(2,1/('Work report'!$V$2:$V$1500=$B1225),'Work report'!$J$2:$J$1500)*100,0))</f>
        <v/>
      </c>
      <c r="J1225" s="176" t="str">
        <f t="array" ref="J1225">IF($B1225="","",IFERROR(LOOKUP(2,1/('Work report'!$V$2:$V$1500=$B1225),'Work report'!$A$2:$A$1500),""))</f>
        <v/>
      </c>
      <c r="K1225" s="177" t="str">
        <f t="array" ref="K1225">IF($B1225="","",IFERROR(LOOKUP(2,1/('Work report'!$V$2:$V$1500=$B1225),'Work report'!$P$2:$P$1500),""))</f>
        <v/>
      </c>
      <c r="L1225" s="178" t="str">
        <f>IF($B1225="","",SUMIFS('Work report'!$G$2:$G$1500,'Work report'!$V$2:$V$1500,$B1225))</f>
        <v/>
      </c>
      <c r="M1225" s="176" t="str">
        <f t="shared" si="58"/>
        <v/>
      </c>
      <c r="N1225" s="174" t="str">
        <f t="shared" ca="1" si="59"/>
        <v/>
      </c>
      <c r="O1225" s="78">
        <v>1224</v>
      </c>
      <c r="P1225" s="78" t="str">
        <f>IF(AND($B1225&lt;&gt;"",$H1225&lt;&gt;"Completed",$H1225&lt;&gt;"Cancelled"),COUNTIFS($B$2:$B1225,"&lt;&gt;",$H$2:$H1225,"&lt;&gt;Completed",$H$2:$H1225,"&lt;&gt;Cancelled"),"")</f>
        <v/>
      </c>
      <c r="Q1225" s="78" t="str">
        <f>IFERROR(INDEX($B$2:$B$1500,MATCH(ROWS($Q$2:Q1225),$P$2:$P$1500,0)),"")</f>
        <v/>
      </c>
    </row>
    <row r="1226" spans="2:17" ht="15" customHeight="1" x14ac:dyDescent="0.25">
      <c r="B1226" s="174" t="str">
        <f t="shared" si="57"/>
        <v/>
      </c>
      <c r="F1226" s="81"/>
      <c r="H1226" s="174" t="str">
        <f>IF($B1226="","",IF(N($I1226)&gt;=100,"Completed",IF(COUNTIF('Work report'!$V$2:$V$1500,$B1226)=0,"Not started",IF(OR(LEFT(UPPER(TRIM($K1226)),8)="BLOCKED:",LEFT(UPPER(TRIM($K1226)),8)="WAITING:"),"Blocked",IF(N($I1226)&gt;0,"In progress","Not started")))))</f>
        <v/>
      </c>
      <c r="I1226" s="175" t="str">
        <f t="array" ref="I1226">IF($B1226="","",IFERROR(LOOKUP(2,1/('Work report'!$V$2:$V$1500=$B1226),'Work report'!$J$2:$J$1500)*100,0))</f>
        <v/>
      </c>
      <c r="J1226" s="176" t="str">
        <f t="array" ref="J1226">IF($B1226="","",IFERROR(LOOKUP(2,1/('Work report'!$V$2:$V$1500=$B1226),'Work report'!$A$2:$A$1500),""))</f>
        <v/>
      </c>
      <c r="K1226" s="177" t="str">
        <f t="array" ref="K1226">IF($B1226="","",IFERROR(LOOKUP(2,1/('Work report'!$V$2:$V$1500=$B1226),'Work report'!$P$2:$P$1500),""))</f>
        <v/>
      </c>
      <c r="L1226" s="178" t="str">
        <f>IF($B1226="","",SUMIFS('Work report'!$G$2:$G$1500,'Work report'!$V$2:$V$1500,$B1226))</f>
        <v/>
      </c>
      <c r="M1226" s="176" t="str">
        <f t="shared" si="58"/>
        <v/>
      </c>
      <c r="N1226" s="174" t="str">
        <f t="shared" ca="1" si="59"/>
        <v/>
      </c>
      <c r="O1226" s="78">
        <v>1225</v>
      </c>
      <c r="P1226" s="78" t="str">
        <f>IF(AND($B1226&lt;&gt;"",$H1226&lt;&gt;"Completed",$H1226&lt;&gt;"Cancelled"),COUNTIFS($B$2:$B1226,"&lt;&gt;",$H$2:$H1226,"&lt;&gt;Completed",$H$2:$H1226,"&lt;&gt;Cancelled"),"")</f>
        <v/>
      </c>
      <c r="Q1226" s="78" t="str">
        <f>IFERROR(INDEX($B$2:$B$1500,MATCH(ROWS($Q$2:Q1226),$P$2:$P$1500,0)),"")</f>
        <v/>
      </c>
    </row>
    <row r="1227" spans="2:17" ht="15" customHeight="1" x14ac:dyDescent="0.25">
      <c r="B1227" s="174" t="str">
        <f t="shared" si="57"/>
        <v/>
      </c>
      <c r="F1227" s="81"/>
      <c r="H1227" s="174" t="str">
        <f>IF($B1227="","",IF(N($I1227)&gt;=100,"Completed",IF(COUNTIF('Work report'!$V$2:$V$1500,$B1227)=0,"Not started",IF(OR(LEFT(UPPER(TRIM($K1227)),8)="BLOCKED:",LEFT(UPPER(TRIM($K1227)),8)="WAITING:"),"Blocked",IF(N($I1227)&gt;0,"In progress","Not started")))))</f>
        <v/>
      </c>
      <c r="I1227" s="175" t="str">
        <f t="array" ref="I1227">IF($B1227="","",IFERROR(LOOKUP(2,1/('Work report'!$V$2:$V$1500=$B1227),'Work report'!$J$2:$J$1500)*100,0))</f>
        <v/>
      </c>
      <c r="J1227" s="176" t="str">
        <f t="array" ref="J1227">IF($B1227="","",IFERROR(LOOKUP(2,1/('Work report'!$V$2:$V$1500=$B1227),'Work report'!$A$2:$A$1500),""))</f>
        <v/>
      </c>
      <c r="K1227" s="177" t="str">
        <f t="array" ref="K1227">IF($B1227="","",IFERROR(LOOKUP(2,1/('Work report'!$V$2:$V$1500=$B1227),'Work report'!$P$2:$P$1500),""))</f>
        <v/>
      </c>
      <c r="L1227" s="178" t="str">
        <f>IF($B1227="","",SUMIFS('Work report'!$G$2:$G$1500,'Work report'!$V$2:$V$1500,$B1227))</f>
        <v/>
      </c>
      <c r="M1227" s="176" t="str">
        <f t="shared" si="58"/>
        <v/>
      </c>
      <c r="N1227" s="174" t="str">
        <f t="shared" ca="1" si="59"/>
        <v/>
      </c>
      <c r="O1227" s="78">
        <v>1226</v>
      </c>
      <c r="P1227" s="78" t="str">
        <f>IF(AND($B1227&lt;&gt;"",$H1227&lt;&gt;"Completed",$H1227&lt;&gt;"Cancelled"),COUNTIFS($B$2:$B1227,"&lt;&gt;",$H$2:$H1227,"&lt;&gt;Completed",$H$2:$H1227,"&lt;&gt;Cancelled"),"")</f>
        <v/>
      </c>
      <c r="Q1227" s="78" t="str">
        <f>IFERROR(INDEX($B$2:$B$1500,MATCH(ROWS($Q$2:Q1227),$P$2:$P$1500,0)),"")</f>
        <v/>
      </c>
    </row>
    <row r="1228" spans="2:17" ht="15" customHeight="1" x14ac:dyDescent="0.25">
      <c r="B1228" s="174" t="str">
        <f t="shared" si="57"/>
        <v/>
      </c>
      <c r="F1228" s="81"/>
      <c r="H1228" s="174" t="str">
        <f>IF($B1228="","",IF(N($I1228)&gt;=100,"Completed",IF(COUNTIF('Work report'!$V$2:$V$1500,$B1228)=0,"Not started",IF(OR(LEFT(UPPER(TRIM($K1228)),8)="BLOCKED:",LEFT(UPPER(TRIM($K1228)),8)="WAITING:"),"Blocked",IF(N($I1228)&gt;0,"In progress","Not started")))))</f>
        <v/>
      </c>
      <c r="I1228" s="175" t="str">
        <f t="array" ref="I1228">IF($B1228="","",IFERROR(LOOKUP(2,1/('Work report'!$V$2:$V$1500=$B1228),'Work report'!$J$2:$J$1500)*100,0))</f>
        <v/>
      </c>
      <c r="J1228" s="176" t="str">
        <f t="array" ref="J1228">IF($B1228="","",IFERROR(LOOKUP(2,1/('Work report'!$V$2:$V$1500=$B1228),'Work report'!$A$2:$A$1500),""))</f>
        <v/>
      </c>
      <c r="K1228" s="177" t="str">
        <f t="array" ref="K1228">IF($B1228="","",IFERROR(LOOKUP(2,1/('Work report'!$V$2:$V$1500=$B1228),'Work report'!$P$2:$P$1500),""))</f>
        <v/>
      </c>
      <c r="L1228" s="178" t="str">
        <f>IF($B1228="","",SUMIFS('Work report'!$G$2:$G$1500,'Work report'!$V$2:$V$1500,$B1228))</f>
        <v/>
      </c>
      <c r="M1228" s="176" t="str">
        <f t="shared" si="58"/>
        <v/>
      </c>
      <c r="N1228" s="174" t="str">
        <f t="shared" ca="1" si="59"/>
        <v/>
      </c>
      <c r="O1228" s="78">
        <v>1227</v>
      </c>
      <c r="P1228" s="78" t="str">
        <f>IF(AND($B1228&lt;&gt;"",$H1228&lt;&gt;"Completed",$H1228&lt;&gt;"Cancelled"),COUNTIFS($B$2:$B1228,"&lt;&gt;",$H$2:$H1228,"&lt;&gt;Completed",$H$2:$H1228,"&lt;&gt;Cancelled"),"")</f>
        <v/>
      </c>
      <c r="Q1228" s="78" t="str">
        <f>IFERROR(INDEX($B$2:$B$1500,MATCH(ROWS($Q$2:Q1228),$P$2:$P$1500,0)),"")</f>
        <v/>
      </c>
    </row>
    <row r="1229" spans="2:17" ht="15" customHeight="1" x14ac:dyDescent="0.25">
      <c r="B1229" s="174" t="str">
        <f t="shared" si="57"/>
        <v/>
      </c>
      <c r="F1229" s="81"/>
      <c r="H1229" s="174" t="str">
        <f>IF($B1229="","",IF(N($I1229)&gt;=100,"Completed",IF(COUNTIF('Work report'!$V$2:$V$1500,$B1229)=0,"Not started",IF(OR(LEFT(UPPER(TRIM($K1229)),8)="BLOCKED:",LEFT(UPPER(TRIM($K1229)),8)="WAITING:"),"Blocked",IF(N($I1229)&gt;0,"In progress","Not started")))))</f>
        <v/>
      </c>
      <c r="I1229" s="175" t="str">
        <f t="array" ref="I1229">IF($B1229="","",IFERROR(LOOKUP(2,1/('Work report'!$V$2:$V$1500=$B1229),'Work report'!$J$2:$J$1500)*100,0))</f>
        <v/>
      </c>
      <c r="J1229" s="176" t="str">
        <f t="array" ref="J1229">IF($B1229="","",IFERROR(LOOKUP(2,1/('Work report'!$V$2:$V$1500=$B1229),'Work report'!$A$2:$A$1500),""))</f>
        <v/>
      </c>
      <c r="K1229" s="177" t="str">
        <f t="array" ref="K1229">IF($B1229="","",IFERROR(LOOKUP(2,1/('Work report'!$V$2:$V$1500=$B1229),'Work report'!$P$2:$P$1500),""))</f>
        <v/>
      </c>
      <c r="L1229" s="178" t="str">
        <f>IF($B1229="","",SUMIFS('Work report'!$G$2:$G$1500,'Work report'!$V$2:$V$1500,$B1229))</f>
        <v/>
      </c>
      <c r="M1229" s="176" t="str">
        <f t="shared" si="58"/>
        <v/>
      </c>
      <c r="N1229" s="174" t="str">
        <f t="shared" ca="1" si="59"/>
        <v/>
      </c>
      <c r="O1229" s="78">
        <v>1228</v>
      </c>
      <c r="P1229" s="78" t="str">
        <f>IF(AND($B1229&lt;&gt;"",$H1229&lt;&gt;"Completed",$H1229&lt;&gt;"Cancelled"),COUNTIFS($B$2:$B1229,"&lt;&gt;",$H$2:$H1229,"&lt;&gt;Completed",$H$2:$H1229,"&lt;&gt;Cancelled"),"")</f>
        <v/>
      </c>
      <c r="Q1229" s="78" t="str">
        <f>IFERROR(INDEX($B$2:$B$1500,MATCH(ROWS($Q$2:Q1229),$P$2:$P$1500,0)),"")</f>
        <v/>
      </c>
    </row>
    <row r="1230" spans="2:17" ht="15" customHeight="1" x14ac:dyDescent="0.25">
      <c r="B1230" s="174" t="str">
        <f t="shared" si="57"/>
        <v/>
      </c>
      <c r="F1230" s="81"/>
      <c r="H1230" s="174" t="str">
        <f>IF($B1230="","",IF(N($I1230)&gt;=100,"Completed",IF(COUNTIF('Work report'!$V$2:$V$1500,$B1230)=0,"Not started",IF(OR(LEFT(UPPER(TRIM($K1230)),8)="BLOCKED:",LEFT(UPPER(TRIM($K1230)),8)="WAITING:"),"Blocked",IF(N($I1230)&gt;0,"In progress","Not started")))))</f>
        <v/>
      </c>
      <c r="I1230" s="175" t="str">
        <f t="array" ref="I1230">IF($B1230="","",IFERROR(LOOKUP(2,1/('Work report'!$V$2:$V$1500=$B1230),'Work report'!$J$2:$J$1500)*100,0))</f>
        <v/>
      </c>
      <c r="J1230" s="176" t="str">
        <f t="array" ref="J1230">IF($B1230="","",IFERROR(LOOKUP(2,1/('Work report'!$V$2:$V$1500=$B1230),'Work report'!$A$2:$A$1500),""))</f>
        <v/>
      </c>
      <c r="K1230" s="177" t="str">
        <f t="array" ref="K1230">IF($B1230="","",IFERROR(LOOKUP(2,1/('Work report'!$V$2:$V$1500=$B1230),'Work report'!$P$2:$P$1500),""))</f>
        <v/>
      </c>
      <c r="L1230" s="178" t="str">
        <f>IF($B1230="","",SUMIFS('Work report'!$G$2:$G$1500,'Work report'!$V$2:$V$1500,$B1230))</f>
        <v/>
      </c>
      <c r="M1230" s="176" t="str">
        <f t="shared" si="58"/>
        <v/>
      </c>
      <c r="N1230" s="174" t="str">
        <f t="shared" ca="1" si="59"/>
        <v/>
      </c>
      <c r="O1230" s="78">
        <v>1229</v>
      </c>
      <c r="P1230" s="78" t="str">
        <f>IF(AND($B1230&lt;&gt;"",$H1230&lt;&gt;"Completed",$H1230&lt;&gt;"Cancelled"),COUNTIFS($B$2:$B1230,"&lt;&gt;",$H$2:$H1230,"&lt;&gt;Completed",$H$2:$H1230,"&lt;&gt;Cancelled"),"")</f>
        <v/>
      </c>
      <c r="Q1230" s="78" t="str">
        <f>IFERROR(INDEX($B$2:$B$1500,MATCH(ROWS($Q$2:Q1230),$P$2:$P$1500,0)),"")</f>
        <v/>
      </c>
    </row>
    <row r="1231" spans="2:17" ht="15" customHeight="1" x14ac:dyDescent="0.25">
      <c r="B1231" s="174" t="str">
        <f t="shared" si="57"/>
        <v/>
      </c>
      <c r="F1231" s="81"/>
      <c r="H1231" s="174" t="str">
        <f>IF($B1231="","",IF(N($I1231)&gt;=100,"Completed",IF(COUNTIF('Work report'!$V$2:$V$1500,$B1231)=0,"Not started",IF(OR(LEFT(UPPER(TRIM($K1231)),8)="BLOCKED:",LEFT(UPPER(TRIM($K1231)),8)="WAITING:"),"Blocked",IF(N($I1231)&gt;0,"In progress","Not started")))))</f>
        <v/>
      </c>
      <c r="I1231" s="175" t="str">
        <f t="array" ref="I1231">IF($B1231="","",IFERROR(LOOKUP(2,1/('Work report'!$V$2:$V$1500=$B1231),'Work report'!$J$2:$J$1500)*100,0))</f>
        <v/>
      </c>
      <c r="J1231" s="176" t="str">
        <f t="array" ref="J1231">IF($B1231="","",IFERROR(LOOKUP(2,1/('Work report'!$V$2:$V$1500=$B1231),'Work report'!$A$2:$A$1500),""))</f>
        <v/>
      </c>
      <c r="K1231" s="177" t="str">
        <f t="array" ref="K1231">IF($B1231="","",IFERROR(LOOKUP(2,1/('Work report'!$V$2:$V$1500=$B1231),'Work report'!$P$2:$P$1500),""))</f>
        <v/>
      </c>
      <c r="L1231" s="178" t="str">
        <f>IF($B1231="","",SUMIFS('Work report'!$G$2:$G$1500,'Work report'!$V$2:$V$1500,$B1231))</f>
        <v/>
      </c>
      <c r="M1231" s="176" t="str">
        <f t="shared" si="58"/>
        <v/>
      </c>
      <c r="N1231" s="174" t="str">
        <f t="shared" ca="1" si="59"/>
        <v/>
      </c>
      <c r="O1231" s="78">
        <v>1230</v>
      </c>
      <c r="P1231" s="78" t="str">
        <f>IF(AND($B1231&lt;&gt;"",$H1231&lt;&gt;"Completed",$H1231&lt;&gt;"Cancelled"),COUNTIFS($B$2:$B1231,"&lt;&gt;",$H$2:$H1231,"&lt;&gt;Completed",$H$2:$H1231,"&lt;&gt;Cancelled"),"")</f>
        <v/>
      </c>
      <c r="Q1231" s="78" t="str">
        <f>IFERROR(INDEX($B$2:$B$1500,MATCH(ROWS($Q$2:Q1231),$P$2:$P$1500,0)),"")</f>
        <v/>
      </c>
    </row>
    <row r="1232" spans="2:17" ht="15" customHeight="1" x14ac:dyDescent="0.25">
      <c r="B1232" s="174" t="str">
        <f t="shared" si="57"/>
        <v/>
      </c>
      <c r="F1232" s="81"/>
      <c r="H1232" s="174" t="str">
        <f>IF($B1232="","",IF(N($I1232)&gt;=100,"Completed",IF(COUNTIF('Work report'!$V$2:$V$1500,$B1232)=0,"Not started",IF(OR(LEFT(UPPER(TRIM($K1232)),8)="BLOCKED:",LEFT(UPPER(TRIM($K1232)),8)="WAITING:"),"Blocked",IF(N($I1232)&gt;0,"In progress","Not started")))))</f>
        <v/>
      </c>
      <c r="I1232" s="175" t="str">
        <f t="array" ref="I1232">IF($B1232="","",IFERROR(LOOKUP(2,1/('Work report'!$V$2:$V$1500=$B1232),'Work report'!$J$2:$J$1500)*100,0))</f>
        <v/>
      </c>
      <c r="J1232" s="176" t="str">
        <f t="array" ref="J1232">IF($B1232="","",IFERROR(LOOKUP(2,1/('Work report'!$V$2:$V$1500=$B1232),'Work report'!$A$2:$A$1500),""))</f>
        <v/>
      </c>
      <c r="K1232" s="177" t="str">
        <f t="array" ref="K1232">IF($B1232="","",IFERROR(LOOKUP(2,1/('Work report'!$V$2:$V$1500=$B1232),'Work report'!$P$2:$P$1500),""))</f>
        <v/>
      </c>
      <c r="L1232" s="178" t="str">
        <f>IF($B1232="","",SUMIFS('Work report'!$G$2:$G$1500,'Work report'!$V$2:$V$1500,$B1232))</f>
        <v/>
      </c>
      <c r="M1232" s="176" t="str">
        <f t="shared" si="58"/>
        <v/>
      </c>
      <c r="N1232" s="174" t="str">
        <f t="shared" ca="1" si="59"/>
        <v/>
      </c>
      <c r="O1232" s="78">
        <v>1231</v>
      </c>
      <c r="P1232" s="78" t="str">
        <f>IF(AND($B1232&lt;&gt;"",$H1232&lt;&gt;"Completed",$H1232&lt;&gt;"Cancelled"),COUNTIFS($B$2:$B1232,"&lt;&gt;",$H$2:$H1232,"&lt;&gt;Completed",$H$2:$H1232,"&lt;&gt;Cancelled"),"")</f>
        <v/>
      </c>
      <c r="Q1232" s="78" t="str">
        <f>IFERROR(INDEX($B$2:$B$1500,MATCH(ROWS($Q$2:Q1232),$P$2:$P$1500,0)),"")</f>
        <v/>
      </c>
    </row>
    <row r="1233" spans="2:17" ht="15" customHeight="1" x14ac:dyDescent="0.25">
      <c r="B1233" s="174" t="str">
        <f t="shared" si="57"/>
        <v/>
      </c>
      <c r="F1233" s="81"/>
      <c r="H1233" s="174" t="str">
        <f>IF($B1233="","",IF(N($I1233)&gt;=100,"Completed",IF(COUNTIF('Work report'!$V$2:$V$1500,$B1233)=0,"Not started",IF(OR(LEFT(UPPER(TRIM($K1233)),8)="BLOCKED:",LEFT(UPPER(TRIM($K1233)),8)="WAITING:"),"Blocked",IF(N($I1233)&gt;0,"In progress","Not started")))))</f>
        <v/>
      </c>
      <c r="I1233" s="175" t="str">
        <f t="array" ref="I1233">IF($B1233="","",IFERROR(LOOKUP(2,1/('Work report'!$V$2:$V$1500=$B1233),'Work report'!$J$2:$J$1500)*100,0))</f>
        <v/>
      </c>
      <c r="J1233" s="176" t="str">
        <f t="array" ref="J1233">IF($B1233="","",IFERROR(LOOKUP(2,1/('Work report'!$V$2:$V$1500=$B1233),'Work report'!$A$2:$A$1500),""))</f>
        <v/>
      </c>
      <c r="K1233" s="177" t="str">
        <f t="array" ref="K1233">IF($B1233="","",IFERROR(LOOKUP(2,1/('Work report'!$V$2:$V$1500=$B1233),'Work report'!$P$2:$P$1500),""))</f>
        <v/>
      </c>
      <c r="L1233" s="178" t="str">
        <f>IF($B1233="","",SUMIFS('Work report'!$G$2:$G$1500,'Work report'!$V$2:$V$1500,$B1233))</f>
        <v/>
      </c>
      <c r="M1233" s="176" t="str">
        <f t="shared" si="58"/>
        <v/>
      </c>
      <c r="N1233" s="174" t="str">
        <f t="shared" ca="1" si="59"/>
        <v/>
      </c>
      <c r="O1233" s="78">
        <v>1232</v>
      </c>
      <c r="P1233" s="78" t="str">
        <f>IF(AND($B1233&lt;&gt;"",$H1233&lt;&gt;"Completed",$H1233&lt;&gt;"Cancelled"),COUNTIFS($B$2:$B1233,"&lt;&gt;",$H$2:$H1233,"&lt;&gt;Completed",$H$2:$H1233,"&lt;&gt;Cancelled"),"")</f>
        <v/>
      </c>
      <c r="Q1233" s="78" t="str">
        <f>IFERROR(INDEX($B$2:$B$1500,MATCH(ROWS($Q$2:Q1233),$P$2:$P$1500,0)),"")</f>
        <v/>
      </c>
    </row>
    <row r="1234" spans="2:17" ht="15" customHeight="1" x14ac:dyDescent="0.25">
      <c r="B1234" s="174" t="str">
        <f t="shared" si="57"/>
        <v/>
      </c>
      <c r="F1234" s="81"/>
      <c r="H1234" s="174" t="str">
        <f>IF($B1234="","",IF(N($I1234)&gt;=100,"Completed",IF(COUNTIF('Work report'!$V$2:$V$1500,$B1234)=0,"Not started",IF(OR(LEFT(UPPER(TRIM($K1234)),8)="BLOCKED:",LEFT(UPPER(TRIM($K1234)),8)="WAITING:"),"Blocked",IF(N($I1234)&gt;0,"In progress","Not started")))))</f>
        <v/>
      </c>
      <c r="I1234" s="175" t="str">
        <f t="array" ref="I1234">IF($B1234="","",IFERROR(LOOKUP(2,1/('Work report'!$V$2:$V$1500=$B1234),'Work report'!$J$2:$J$1500)*100,0))</f>
        <v/>
      </c>
      <c r="J1234" s="176" t="str">
        <f t="array" ref="J1234">IF($B1234="","",IFERROR(LOOKUP(2,1/('Work report'!$V$2:$V$1500=$B1234),'Work report'!$A$2:$A$1500),""))</f>
        <v/>
      </c>
      <c r="K1234" s="177" t="str">
        <f t="array" ref="K1234">IF($B1234="","",IFERROR(LOOKUP(2,1/('Work report'!$V$2:$V$1500=$B1234),'Work report'!$P$2:$P$1500),""))</f>
        <v/>
      </c>
      <c r="L1234" s="178" t="str">
        <f>IF($B1234="","",SUMIFS('Work report'!$G$2:$G$1500,'Work report'!$V$2:$V$1500,$B1234))</f>
        <v/>
      </c>
      <c r="M1234" s="176" t="str">
        <f t="shared" si="58"/>
        <v/>
      </c>
      <c r="N1234" s="174" t="str">
        <f t="shared" ca="1" si="59"/>
        <v/>
      </c>
      <c r="O1234" s="78">
        <v>1233</v>
      </c>
      <c r="P1234" s="78" t="str">
        <f>IF(AND($B1234&lt;&gt;"",$H1234&lt;&gt;"Completed",$H1234&lt;&gt;"Cancelled"),COUNTIFS($B$2:$B1234,"&lt;&gt;",$H$2:$H1234,"&lt;&gt;Completed",$H$2:$H1234,"&lt;&gt;Cancelled"),"")</f>
        <v/>
      </c>
      <c r="Q1234" s="78" t="str">
        <f>IFERROR(INDEX($B$2:$B$1500,MATCH(ROWS($Q$2:Q1234),$P$2:$P$1500,0)),"")</f>
        <v/>
      </c>
    </row>
    <row r="1235" spans="2:17" ht="15" customHeight="1" x14ac:dyDescent="0.25">
      <c r="B1235" s="174" t="str">
        <f t="shared" si="57"/>
        <v/>
      </c>
      <c r="F1235" s="81"/>
      <c r="H1235" s="174" t="str">
        <f>IF($B1235="","",IF(N($I1235)&gt;=100,"Completed",IF(COUNTIF('Work report'!$V$2:$V$1500,$B1235)=0,"Not started",IF(OR(LEFT(UPPER(TRIM($K1235)),8)="BLOCKED:",LEFT(UPPER(TRIM($K1235)),8)="WAITING:"),"Blocked",IF(N($I1235)&gt;0,"In progress","Not started")))))</f>
        <v/>
      </c>
      <c r="I1235" s="175" t="str">
        <f t="array" ref="I1235">IF($B1235="","",IFERROR(LOOKUP(2,1/('Work report'!$V$2:$V$1500=$B1235),'Work report'!$J$2:$J$1500)*100,0))</f>
        <v/>
      </c>
      <c r="J1235" s="176" t="str">
        <f t="array" ref="J1235">IF($B1235="","",IFERROR(LOOKUP(2,1/('Work report'!$V$2:$V$1500=$B1235),'Work report'!$A$2:$A$1500),""))</f>
        <v/>
      </c>
      <c r="K1235" s="177" t="str">
        <f t="array" ref="K1235">IF($B1235="","",IFERROR(LOOKUP(2,1/('Work report'!$V$2:$V$1500=$B1235),'Work report'!$P$2:$P$1500),""))</f>
        <v/>
      </c>
      <c r="L1235" s="178" t="str">
        <f>IF($B1235="","",SUMIFS('Work report'!$G$2:$G$1500,'Work report'!$V$2:$V$1500,$B1235))</f>
        <v/>
      </c>
      <c r="M1235" s="176" t="str">
        <f t="shared" si="58"/>
        <v/>
      </c>
      <c r="N1235" s="174" t="str">
        <f t="shared" ca="1" si="59"/>
        <v/>
      </c>
      <c r="O1235" s="78">
        <v>1234</v>
      </c>
      <c r="P1235" s="78" t="str">
        <f>IF(AND($B1235&lt;&gt;"",$H1235&lt;&gt;"Completed",$H1235&lt;&gt;"Cancelled"),COUNTIFS($B$2:$B1235,"&lt;&gt;",$H$2:$H1235,"&lt;&gt;Completed",$H$2:$H1235,"&lt;&gt;Cancelled"),"")</f>
        <v/>
      </c>
      <c r="Q1235" s="78" t="str">
        <f>IFERROR(INDEX($B$2:$B$1500,MATCH(ROWS($Q$2:Q1235),$P$2:$P$1500,0)),"")</f>
        <v/>
      </c>
    </row>
    <row r="1236" spans="2:17" ht="15" customHeight="1" x14ac:dyDescent="0.25">
      <c r="B1236" s="174" t="str">
        <f t="shared" si="57"/>
        <v/>
      </c>
      <c r="F1236" s="81"/>
      <c r="H1236" s="174" t="str">
        <f>IF($B1236="","",IF(N($I1236)&gt;=100,"Completed",IF(COUNTIF('Work report'!$V$2:$V$1500,$B1236)=0,"Not started",IF(OR(LEFT(UPPER(TRIM($K1236)),8)="BLOCKED:",LEFT(UPPER(TRIM($K1236)),8)="WAITING:"),"Blocked",IF(N($I1236)&gt;0,"In progress","Not started")))))</f>
        <v/>
      </c>
      <c r="I1236" s="175" t="str">
        <f t="array" ref="I1236">IF($B1236="","",IFERROR(LOOKUP(2,1/('Work report'!$V$2:$V$1500=$B1236),'Work report'!$J$2:$J$1500)*100,0))</f>
        <v/>
      </c>
      <c r="J1236" s="176" t="str">
        <f t="array" ref="J1236">IF($B1236="","",IFERROR(LOOKUP(2,1/('Work report'!$V$2:$V$1500=$B1236),'Work report'!$A$2:$A$1500),""))</f>
        <v/>
      </c>
      <c r="K1236" s="177" t="str">
        <f t="array" ref="K1236">IF($B1236="","",IFERROR(LOOKUP(2,1/('Work report'!$V$2:$V$1500=$B1236),'Work report'!$P$2:$P$1500),""))</f>
        <v/>
      </c>
      <c r="L1236" s="178" t="str">
        <f>IF($B1236="","",SUMIFS('Work report'!$G$2:$G$1500,'Work report'!$V$2:$V$1500,$B1236))</f>
        <v/>
      </c>
      <c r="M1236" s="176" t="str">
        <f t="shared" si="58"/>
        <v/>
      </c>
      <c r="N1236" s="174" t="str">
        <f t="shared" ca="1" si="59"/>
        <v/>
      </c>
      <c r="O1236" s="78">
        <v>1235</v>
      </c>
      <c r="P1236" s="78" t="str">
        <f>IF(AND($B1236&lt;&gt;"",$H1236&lt;&gt;"Completed",$H1236&lt;&gt;"Cancelled"),COUNTIFS($B$2:$B1236,"&lt;&gt;",$H$2:$H1236,"&lt;&gt;Completed",$H$2:$H1236,"&lt;&gt;Cancelled"),"")</f>
        <v/>
      </c>
      <c r="Q1236" s="78" t="str">
        <f>IFERROR(INDEX($B$2:$B$1500,MATCH(ROWS($Q$2:Q1236),$P$2:$P$1500,0)),"")</f>
        <v/>
      </c>
    </row>
    <row r="1237" spans="2:17" ht="15" customHeight="1" x14ac:dyDescent="0.25">
      <c r="B1237" s="174" t="str">
        <f t="shared" si="57"/>
        <v/>
      </c>
      <c r="F1237" s="81"/>
      <c r="H1237" s="174" t="str">
        <f>IF($B1237="","",IF(N($I1237)&gt;=100,"Completed",IF(COUNTIF('Work report'!$V$2:$V$1500,$B1237)=0,"Not started",IF(OR(LEFT(UPPER(TRIM($K1237)),8)="BLOCKED:",LEFT(UPPER(TRIM($K1237)),8)="WAITING:"),"Blocked",IF(N($I1237)&gt;0,"In progress","Not started")))))</f>
        <v/>
      </c>
      <c r="I1237" s="175" t="str">
        <f t="array" ref="I1237">IF($B1237="","",IFERROR(LOOKUP(2,1/('Work report'!$V$2:$V$1500=$B1237),'Work report'!$J$2:$J$1500)*100,0))</f>
        <v/>
      </c>
      <c r="J1237" s="176" t="str">
        <f t="array" ref="J1237">IF($B1237="","",IFERROR(LOOKUP(2,1/('Work report'!$V$2:$V$1500=$B1237),'Work report'!$A$2:$A$1500),""))</f>
        <v/>
      </c>
      <c r="K1237" s="177" t="str">
        <f t="array" ref="K1237">IF($B1237="","",IFERROR(LOOKUP(2,1/('Work report'!$V$2:$V$1500=$B1237),'Work report'!$P$2:$P$1500),""))</f>
        <v/>
      </c>
      <c r="L1237" s="178" t="str">
        <f>IF($B1237="","",SUMIFS('Work report'!$G$2:$G$1500,'Work report'!$V$2:$V$1500,$B1237))</f>
        <v/>
      </c>
      <c r="M1237" s="176" t="str">
        <f t="shared" si="58"/>
        <v/>
      </c>
      <c r="N1237" s="174" t="str">
        <f t="shared" ca="1" si="59"/>
        <v/>
      </c>
      <c r="O1237" s="78">
        <v>1236</v>
      </c>
      <c r="P1237" s="78" t="str">
        <f>IF(AND($B1237&lt;&gt;"",$H1237&lt;&gt;"Completed",$H1237&lt;&gt;"Cancelled"),COUNTIFS($B$2:$B1237,"&lt;&gt;",$H$2:$H1237,"&lt;&gt;Completed",$H$2:$H1237,"&lt;&gt;Cancelled"),"")</f>
        <v/>
      </c>
      <c r="Q1237" s="78" t="str">
        <f>IFERROR(INDEX($B$2:$B$1500,MATCH(ROWS($Q$2:Q1237),$P$2:$P$1500,0)),"")</f>
        <v/>
      </c>
    </row>
    <row r="1238" spans="2:17" ht="15" customHeight="1" x14ac:dyDescent="0.25">
      <c r="B1238" s="174" t="str">
        <f t="shared" si="57"/>
        <v/>
      </c>
      <c r="F1238" s="81"/>
      <c r="H1238" s="174" t="str">
        <f>IF($B1238="","",IF(N($I1238)&gt;=100,"Completed",IF(COUNTIF('Work report'!$V$2:$V$1500,$B1238)=0,"Not started",IF(OR(LEFT(UPPER(TRIM($K1238)),8)="BLOCKED:",LEFT(UPPER(TRIM($K1238)),8)="WAITING:"),"Blocked",IF(N($I1238)&gt;0,"In progress","Not started")))))</f>
        <v/>
      </c>
      <c r="I1238" s="175" t="str">
        <f t="array" ref="I1238">IF($B1238="","",IFERROR(LOOKUP(2,1/('Work report'!$V$2:$V$1500=$B1238),'Work report'!$J$2:$J$1500)*100,0))</f>
        <v/>
      </c>
      <c r="J1238" s="176" t="str">
        <f t="array" ref="J1238">IF($B1238="","",IFERROR(LOOKUP(2,1/('Work report'!$V$2:$V$1500=$B1238),'Work report'!$A$2:$A$1500),""))</f>
        <v/>
      </c>
      <c r="K1238" s="177" t="str">
        <f t="array" ref="K1238">IF($B1238="","",IFERROR(LOOKUP(2,1/('Work report'!$V$2:$V$1500=$B1238),'Work report'!$P$2:$P$1500),""))</f>
        <v/>
      </c>
      <c r="L1238" s="178" t="str">
        <f>IF($B1238="","",SUMIFS('Work report'!$G$2:$G$1500,'Work report'!$V$2:$V$1500,$B1238))</f>
        <v/>
      </c>
      <c r="M1238" s="176" t="str">
        <f t="shared" si="58"/>
        <v/>
      </c>
      <c r="N1238" s="174" t="str">
        <f t="shared" ca="1" si="59"/>
        <v/>
      </c>
      <c r="O1238" s="78">
        <v>1237</v>
      </c>
      <c r="P1238" s="78" t="str">
        <f>IF(AND($B1238&lt;&gt;"",$H1238&lt;&gt;"Completed",$H1238&lt;&gt;"Cancelled"),COUNTIFS($B$2:$B1238,"&lt;&gt;",$H$2:$H1238,"&lt;&gt;Completed",$H$2:$H1238,"&lt;&gt;Cancelled"),"")</f>
        <v/>
      </c>
      <c r="Q1238" s="78" t="str">
        <f>IFERROR(INDEX($B$2:$B$1500,MATCH(ROWS($Q$2:Q1238),$P$2:$P$1500,0)),"")</f>
        <v/>
      </c>
    </row>
    <row r="1239" spans="2:17" ht="15" customHeight="1" x14ac:dyDescent="0.25">
      <c r="B1239" s="174" t="str">
        <f t="shared" si="57"/>
        <v/>
      </c>
      <c r="F1239" s="81"/>
      <c r="H1239" s="174" t="str">
        <f>IF($B1239="","",IF(N($I1239)&gt;=100,"Completed",IF(COUNTIF('Work report'!$V$2:$V$1500,$B1239)=0,"Not started",IF(OR(LEFT(UPPER(TRIM($K1239)),8)="BLOCKED:",LEFT(UPPER(TRIM($K1239)),8)="WAITING:"),"Blocked",IF(N($I1239)&gt;0,"In progress","Not started")))))</f>
        <v/>
      </c>
      <c r="I1239" s="175" t="str">
        <f t="array" ref="I1239">IF($B1239="","",IFERROR(LOOKUP(2,1/('Work report'!$V$2:$V$1500=$B1239),'Work report'!$J$2:$J$1500)*100,0))</f>
        <v/>
      </c>
      <c r="J1239" s="176" t="str">
        <f t="array" ref="J1239">IF($B1239="","",IFERROR(LOOKUP(2,1/('Work report'!$V$2:$V$1500=$B1239),'Work report'!$A$2:$A$1500),""))</f>
        <v/>
      </c>
      <c r="K1239" s="177" t="str">
        <f t="array" ref="K1239">IF($B1239="","",IFERROR(LOOKUP(2,1/('Work report'!$V$2:$V$1500=$B1239),'Work report'!$P$2:$P$1500),""))</f>
        <v/>
      </c>
      <c r="L1239" s="178" t="str">
        <f>IF($B1239="","",SUMIFS('Work report'!$G$2:$G$1500,'Work report'!$V$2:$V$1500,$B1239))</f>
        <v/>
      </c>
      <c r="M1239" s="176" t="str">
        <f t="shared" si="58"/>
        <v/>
      </c>
      <c r="N1239" s="174" t="str">
        <f t="shared" ca="1" si="59"/>
        <v/>
      </c>
      <c r="O1239" s="78">
        <v>1238</v>
      </c>
      <c r="P1239" s="78" t="str">
        <f>IF(AND($B1239&lt;&gt;"",$H1239&lt;&gt;"Completed",$H1239&lt;&gt;"Cancelled"),COUNTIFS($B$2:$B1239,"&lt;&gt;",$H$2:$H1239,"&lt;&gt;Completed",$H$2:$H1239,"&lt;&gt;Cancelled"),"")</f>
        <v/>
      </c>
      <c r="Q1239" s="78" t="str">
        <f>IFERROR(INDEX($B$2:$B$1500,MATCH(ROWS($Q$2:Q1239),$P$2:$P$1500,0)),"")</f>
        <v/>
      </c>
    </row>
    <row r="1240" spans="2:17" ht="15" customHeight="1" x14ac:dyDescent="0.25">
      <c r="B1240" s="174" t="str">
        <f t="shared" si="57"/>
        <v/>
      </c>
      <c r="F1240" s="81"/>
      <c r="H1240" s="174" t="str">
        <f>IF($B1240="","",IF(N($I1240)&gt;=100,"Completed",IF(COUNTIF('Work report'!$V$2:$V$1500,$B1240)=0,"Not started",IF(OR(LEFT(UPPER(TRIM($K1240)),8)="BLOCKED:",LEFT(UPPER(TRIM($K1240)),8)="WAITING:"),"Blocked",IF(N($I1240)&gt;0,"In progress","Not started")))))</f>
        <v/>
      </c>
      <c r="I1240" s="175" t="str">
        <f t="array" ref="I1240">IF($B1240="","",IFERROR(LOOKUP(2,1/('Work report'!$V$2:$V$1500=$B1240),'Work report'!$J$2:$J$1500)*100,0))</f>
        <v/>
      </c>
      <c r="J1240" s="176" t="str">
        <f t="array" ref="J1240">IF($B1240="","",IFERROR(LOOKUP(2,1/('Work report'!$V$2:$V$1500=$B1240),'Work report'!$A$2:$A$1500),""))</f>
        <v/>
      </c>
      <c r="K1240" s="177" t="str">
        <f t="array" ref="K1240">IF($B1240="","",IFERROR(LOOKUP(2,1/('Work report'!$V$2:$V$1500=$B1240),'Work report'!$P$2:$P$1500),""))</f>
        <v/>
      </c>
      <c r="L1240" s="178" t="str">
        <f>IF($B1240="","",SUMIFS('Work report'!$G$2:$G$1500,'Work report'!$V$2:$V$1500,$B1240))</f>
        <v/>
      </c>
      <c r="M1240" s="176" t="str">
        <f t="shared" si="58"/>
        <v/>
      </c>
      <c r="N1240" s="174" t="str">
        <f t="shared" ca="1" si="59"/>
        <v/>
      </c>
      <c r="O1240" s="78">
        <v>1239</v>
      </c>
      <c r="P1240" s="78" t="str">
        <f>IF(AND($B1240&lt;&gt;"",$H1240&lt;&gt;"Completed",$H1240&lt;&gt;"Cancelled"),COUNTIFS($B$2:$B1240,"&lt;&gt;",$H$2:$H1240,"&lt;&gt;Completed",$H$2:$H1240,"&lt;&gt;Cancelled"),"")</f>
        <v/>
      </c>
      <c r="Q1240" s="78" t="str">
        <f>IFERROR(INDEX($B$2:$B$1500,MATCH(ROWS($Q$2:Q1240),$P$2:$P$1500,0)),"")</f>
        <v/>
      </c>
    </row>
    <row r="1241" spans="2:17" ht="15" customHeight="1" x14ac:dyDescent="0.25">
      <c r="B1241" s="174" t="str">
        <f t="shared" si="57"/>
        <v/>
      </c>
      <c r="F1241" s="81"/>
      <c r="H1241" s="174" t="str">
        <f>IF($B1241="","",IF(N($I1241)&gt;=100,"Completed",IF(COUNTIF('Work report'!$V$2:$V$1500,$B1241)=0,"Not started",IF(OR(LEFT(UPPER(TRIM($K1241)),8)="BLOCKED:",LEFT(UPPER(TRIM($K1241)),8)="WAITING:"),"Blocked",IF(N($I1241)&gt;0,"In progress","Not started")))))</f>
        <v/>
      </c>
      <c r="I1241" s="175" t="str">
        <f t="array" ref="I1241">IF($B1241="","",IFERROR(LOOKUP(2,1/('Work report'!$V$2:$V$1500=$B1241),'Work report'!$J$2:$J$1500)*100,0))</f>
        <v/>
      </c>
      <c r="J1241" s="176" t="str">
        <f t="array" ref="J1241">IF($B1241="","",IFERROR(LOOKUP(2,1/('Work report'!$V$2:$V$1500=$B1241),'Work report'!$A$2:$A$1500),""))</f>
        <v/>
      </c>
      <c r="K1241" s="177" t="str">
        <f t="array" ref="K1241">IF($B1241="","",IFERROR(LOOKUP(2,1/('Work report'!$V$2:$V$1500=$B1241),'Work report'!$P$2:$P$1500),""))</f>
        <v/>
      </c>
      <c r="L1241" s="178" t="str">
        <f>IF($B1241="","",SUMIFS('Work report'!$G$2:$G$1500,'Work report'!$V$2:$V$1500,$B1241))</f>
        <v/>
      </c>
      <c r="M1241" s="176" t="str">
        <f t="shared" si="58"/>
        <v/>
      </c>
      <c r="N1241" s="174" t="str">
        <f t="shared" ca="1" si="59"/>
        <v/>
      </c>
      <c r="O1241" s="78">
        <v>1240</v>
      </c>
      <c r="P1241" s="78" t="str">
        <f>IF(AND($B1241&lt;&gt;"",$H1241&lt;&gt;"Completed",$H1241&lt;&gt;"Cancelled"),COUNTIFS($B$2:$B1241,"&lt;&gt;",$H$2:$H1241,"&lt;&gt;Completed",$H$2:$H1241,"&lt;&gt;Cancelled"),"")</f>
        <v/>
      </c>
      <c r="Q1241" s="78" t="str">
        <f>IFERROR(INDEX($B$2:$B$1500,MATCH(ROWS($Q$2:Q1241),$P$2:$P$1500,0)),"")</f>
        <v/>
      </c>
    </row>
    <row r="1242" spans="2:17" ht="15" customHeight="1" x14ac:dyDescent="0.25">
      <c r="B1242" s="174" t="str">
        <f t="shared" si="57"/>
        <v/>
      </c>
      <c r="F1242" s="81"/>
      <c r="H1242" s="174" t="str">
        <f>IF($B1242="","",IF(N($I1242)&gt;=100,"Completed",IF(COUNTIF('Work report'!$V$2:$V$1500,$B1242)=0,"Not started",IF(OR(LEFT(UPPER(TRIM($K1242)),8)="BLOCKED:",LEFT(UPPER(TRIM($K1242)),8)="WAITING:"),"Blocked",IF(N($I1242)&gt;0,"In progress","Not started")))))</f>
        <v/>
      </c>
      <c r="I1242" s="175" t="str">
        <f t="array" ref="I1242">IF($B1242="","",IFERROR(LOOKUP(2,1/('Work report'!$V$2:$V$1500=$B1242),'Work report'!$J$2:$J$1500)*100,0))</f>
        <v/>
      </c>
      <c r="J1242" s="176" t="str">
        <f t="array" ref="J1242">IF($B1242="","",IFERROR(LOOKUP(2,1/('Work report'!$V$2:$V$1500=$B1242),'Work report'!$A$2:$A$1500),""))</f>
        <v/>
      </c>
      <c r="K1242" s="177" t="str">
        <f t="array" ref="K1242">IF($B1242="","",IFERROR(LOOKUP(2,1/('Work report'!$V$2:$V$1500=$B1242),'Work report'!$P$2:$P$1500),""))</f>
        <v/>
      </c>
      <c r="L1242" s="178" t="str">
        <f>IF($B1242="","",SUMIFS('Work report'!$G$2:$G$1500,'Work report'!$V$2:$V$1500,$B1242))</f>
        <v/>
      </c>
      <c r="M1242" s="176" t="str">
        <f t="shared" si="58"/>
        <v/>
      </c>
      <c r="N1242" s="174" t="str">
        <f t="shared" ca="1" si="59"/>
        <v/>
      </c>
      <c r="O1242" s="78">
        <v>1241</v>
      </c>
      <c r="P1242" s="78" t="str">
        <f>IF(AND($B1242&lt;&gt;"",$H1242&lt;&gt;"Completed",$H1242&lt;&gt;"Cancelled"),COUNTIFS($B$2:$B1242,"&lt;&gt;",$H$2:$H1242,"&lt;&gt;Completed",$H$2:$H1242,"&lt;&gt;Cancelled"),"")</f>
        <v/>
      </c>
      <c r="Q1242" s="78" t="str">
        <f>IFERROR(INDEX($B$2:$B$1500,MATCH(ROWS($Q$2:Q1242),$P$2:$P$1500,0)),"")</f>
        <v/>
      </c>
    </row>
    <row r="1243" spans="2:17" ht="15" customHeight="1" x14ac:dyDescent="0.25">
      <c r="B1243" s="174" t="str">
        <f t="shared" si="57"/>
        <v/>
      </c>
      <c r="F1243" s="81"/>
      <c r="H1243" s="174" t="str">
        <f>IF($B1243="","",IF(N($I1243)&gt;=100,"Completed",IF(COUNTIF('Work report'!$V$2:$V$1500,$B1243)=0,"Not started",IF(OR(LEFT(UPPER(TRIM($K1243)),8)="BLOCKED:",LEFT(UPPER(TRIM($K1243)),8)="WAITING:"),"Blocked",IF(N($I1243)&gt;0,"In progress","Not started")))))</f>
        <v/>
      </c>
      <c r="I1243" s="175" t="str">
        <f t="array" ref="I1243">IF($B1243="","",IFERROR(LOOKUP(2,1/('Work report'!$V$2:$V$1500=$B1243),'Work report'!$J$2:$J$1500)*100,0))</f>
        <v/>
      </c>
      <c r="J1243" s="176" t="str">
        <f t="array" ref="J1243">IF($B1243="","",IFERROR(LOOKUP(2,1/('Work report'!$V$2:$V$1500=$B1243),'Work report'!$A$2:$A$1500),""))</f>
        <v/>
      </c>
      <c r="K1243" s="177" t="str">
        <f t="array" ref="K1243">IF($B1243="","",IFERROR(LOOKUP(2,1/('Work report'!$V$2:$V$1500=$B1243),'Work report'!$P$2:$P$1500),""))</f>
        <v/>
      </c>
      <c r="L1243" s="178" t="str">
        <f>IF($B1243="","",SUMIFS('Work report'!$G$2:$G$1500,'Work report'!$V$2:$V$1500,$B1243))</f>
        <v/>
      </c>
      <c r="M1243" s="176" t="str">
        <f t="shared" si="58"/>
        <v/>
      </c>
      <c r="N1243" s="174" t="str">
        <f t="shared" ca="1" si="59"/>
        <v/>
      </c>
      <c r="O1243" s="78">
        <v>1242</v>
      </c>
      <c r="P1243" s="78" t="str">
        <f>IF(AND($B1243&lt;&gt;"",$H1243&lt;&gt;"Completed",$H1243&lt;&gt;"Cancelled"),COUNTIFS($B$2:$B1243,"&lt;&gt;",$H$2:$H1243,"&lt;&gt;Completed",$H$2:$H1243,"&lt;&gt;Cancelled"),"")</f>
        <v/>
      </c>
      <c r="Q1243" s="78" t="str">
        <f>IFERROR(INDEX($B$2:$B$1500,MATCH(ROWS($Q$2:Q1243),$P$2:$P$1500,0)),"")</f>
        <v/>
      </c>
    </row>
    <row r="1244" spans="2:17" ht="15" customHeight="1" x14ac:dyDescent="0.25">
      <c r="B1244" s="174" t="str">
        <f t="shared" si="57"/>
        <v/>
      </c>
      <c r="F1244" s="81"/>
      <c r="H1244" s="174" t="str">
        <f>IF($B1244="","",IF(N($I1244)&gt;=100,"Completed",IF(COUNTIF('Work report'!$V$2:$V$1500,$B1244)=0,"Not started",IF(OR(LEFT(UPPER(TRIM($K1244)),8)="BLOCKED:",LEFT(UPPER(TRIM($K1244)),8)="WAITING:"),"Blocked",IF(N($I1244)&gt;0,"In progress","Not started")))))</f>
        <v/>
      </c>
      <c r="I1244" s="175" t="str">
        <f t="array" ref="I1244">IF($B1244="","",IFERROR(LOOKUP(2,1/('Work report'!$V$2:$V$1500=$B1244),'Work report'!$J$2:$J$1500)*100,0))</f>
        <v/>
      </c>
      <c r="J1244" s="176" t="str">
        <f t="array" ref="J1244">IF($B1244="","",IFERROR(LOOKUP(2,1/('Work report'!$V$2:$V$1500=$B1244),'Work report'!$A$2:$A$1500),""))</f>
        <v/>
      </c>
      <c r="K1244" s="177" t="str">
        <f t="array" ref="K1244">IF($B1244="","",IFERROR(LOOKUP(2,1/('Work report'!$V$2:$V$1500=$B1244),'Work report'!$P$2:$P$1500),""))</f>
        <v/>
      </c>
      <c r="L1244" s="178" t="str">
        <f>IF($B1244="","",SUMIFS('Work report'!$G$2:$G$1500,'Work report'!$V$2:$V$1500,$B1244))</f>
        <v/>
      </c>
      <c r="M1244" s="176" t="str">
        <f t="shared" si="58"/>
        <v/>
      </c>
      <c r="N1244" s="174" t="str">
        <f t="shared" ca="1" si="59"/>
        <v/>
      </c>
      <c r="O1244" s="78">
        <v>1243</v>
      </c>
      <c r="P1244" s="78" t="str">
        <f>IF(AND($B1244&lt;&gt;"",$H1244&lt;&gt;"Completed",$H1244&lt;&gt;"Cancelled"),COUNTIFS($B$2:$B1244,"&lt;&gt;",$H$2:$H1244,"&lt;&gt;Completed",$H$2:$H1244,"&lt;&gt;Cancelled"),"")</f>
        <v/>
      </c>
      <c r="Q1244" s="78" t="str">
        <f>IFERROR(INDEX($B$2:$B$1500,MATCH(ROWS($Q$2:Q1244),$P$2:$P$1500,0)),"")</f>
        <v/>
      </c>
    </row>
    <row r="1245" spans="2:17" ht="15" customHeight="1" x14ac:dyDescent="0.25">
      <c r="B1245" s="174" t="str">
        <f t="shared" si="57"/>
        <v/>
      </c>
      <c r="F1245" s="81"/>
      <c r="H1245" s="174" t="str">
        <f>IF($B1245="","",IF(N($I1245)&gt;=100,"Completed",IF(COUNTIF('Work report'!$V$2:$V$1500,$B1245)=0,"Not started",IF(OR(LEFT(UPPER(TRIM($K1245)),8)="BLOCKED:",LEFT(UPPER(TRIM($K1245)),8)="WAITING:"),"Blocked",IF(N($I1245)&gt;0,"In progress","Not started")))))</f>
        <v/>
      </c>
      <c r="I1245" s="175" t="str">
        <f t="array" ref="I1245">IF($B1245="","",IFERROR(LOOKUP(2,1/('Work report'!$V$2:$V$1500=$B1245),'Work report'!$J$2:$J$1500)*100,0))</f>
        <v/>
      </c>
      <c r="J1245" s="176" t="str">
        <f t="array" ref="J1245">IF($B1245="","",IFERROR(LOOKUP(2,1/('Work report'!$V$2:$V$1500=$B1245),'Work report'!$A$2:$A$1500),""))</f>
        <v/>
      </c>
      <c r="K1245" s="177" t="str">
        <f t="array" ref="K1245">IF($B1245="","",IFERROR(LOOKUP(2,1/('Work report'!$V$2:$V$1500=$B1245),'Work report'!$P$2:$P$1500),""))</f>
        <v/>
      </c>
      <c r="L1245" s="178" t="str">
        <f>IF($B1245="","",SUMIFS('Work report'!$G$2:$G$1500,'Work report'!$V$2:$V$1500,$B1245))</f>
        <v/>
      </c>
      <c r="M1245" s="176" t="str">
        <f t="shared" si="58"/>
        <v/>
      </c>
      <c r="N1245" s="174" t="str">
        <f t="shared" ca="1" si="59"/>
        <v/>
      </c>
      <c r="O1245" s="78">
        <v>1244</v>
      </c>
      <c r="P1245" s="78" t="str">
        <f>IF(AND($B1245&lt;&gt;"",$H1245&lt;&gt;"Completed",$H1245&lt;&gt;"Cancelled"),COUNTIFS($B$2:$B1245,"&lt;&gt;",$H$2:$H1245,"&lt;&gt;Completed",$H$2:$H1245,"&lt;&gt;Cancelled"),"")</f>
        <v/>
      </c>
      <c r="Q1245" s="78" t="str">
        <f>IFERROR(INDEX($B$2:$B$1500,MATCH(ROWS($Q$2:Q1245),$P$2:$P$1500,0)),"")</f>
        <v/>
      </c>
    </row>
    <row r="1246" spans="2:17" ht="15" customHeight="1" x14ac:dyDescent="0.25">
      <c r="B1246" s="174" t="str">
        <f t="shared" si="57"/>
        <v/>
      </c>
      <c r="F1246" s="81"/>
      <c r="H1246" s="174" t="str">
        <f>IF($B1246="","",IF(N($I1246)&gt;=100,"Completed",IF(COUNTIF('Work report'!$V$2:$V$1500,$B1246)=0,"Not started",IF(OR(LEFT(UPPER(TRIM($K1246)),8)="BLOCKED:",LEFT(UPPER(TRIM($K1246)),8)="WAITING:"),"Blocked",IF(N($I1246)&gt;0,"In progress","Not started")))))</f>
        <v/>
      </c>
      <c r="I1246" s="175" t="str">
        <f t="array" ref="I1246">IF($B1246="","",IFERROR(LOOKUP(2,1/('Work report'!$V$2:$V$1500=$B1246),'Work report'!$J$2:$J$1500)*100,0))</f>
        <v/>
      </c>
      <c r="J1246" s="176" t="str">
        <f t="array" ref="J1246">IF($B1246="","",IFERROR(LOOKUP(2,1/('Work report'!$V$2:$V$1500=$B1246),'Work report'!$A$2:$A$1500),""))</f>
        <v/>
      </c>
      <c r="K1246" s="177" t="str">
        <f t="array" ref="K1246">IF($B1246="","",IFERROR(LOOKUP(2,1/('Work report'!$V$2:$V$1500=$B1246),'Work report'!$P$2:$P$1500),""))</f>
        <v/>
      </c>
      <c r="L1246" s="178" t="str">
        <f>IF($B1246="","",SUMIFS('Work report'!$G$2:$G$1500,'Work report'!$V$2:$V$1500,$B1246))</f>
        <v/>
      </c>
      <c r="M1246" s="176" t="str">
        <f t="shared" si="58"/>
        <v/>
      </c>
      <c r="N1246" s="174" t="str">
        <f t="shared" ca="1" si="59"/>
        <v/>
      </c>
      <c r="O1246" s="78">
        <v>1245</v>
      </c>
      <c r="P1246" s="78" t="str">
        <f>IF(AND($B1246&lt;&gt;"",$H1246&lt;&gt;"Completed",$H1246&lt;&gt;"Cancelled"),COUNTIFS($B$2:$B1246,"&lt;&gt;",$H$2:$H1246,"&lt;&gt;Completed",$H$2:$H1246,"&lt;&gt;Cancelled"),"")</f>
        <v/>
      </c>
      <c r="Q1246" s="78" t="str">
        <f>IFERROR(INDEX($B$2:$B$1500,MATCH(ROWS($Q$2:Q1246),$P$2:$P$1500,0)),"")</f>
        <v/>
      </c>
    </row>
    <row r="1247" spans="2:17" ht="15" customHeight="1" x14ac:dyDescent="0.25">
      <c r="B1247" s="174" t="str">
        <f t="shared" si="57"/>
        <v/>
      </c>
      <c r="F1247" s="81"/>
      <c r="H1247" s="174" t="str">
        <f>IF($B1247="","",IF(N($I1247)&gt;=100,"Completed",IF(COUNTIF('Work report'!$V$2:$V$1500,$B1247)=0,"Not started",IF(OR(LEFT(UPPER(TRIM($K1247)),8)="BLOCKED:",LEFT(UPPER(TRIM($K1247)),8)="WAITING:"),"Blocked",IF(N($I1247)&gt;0,"In progress","Not started")))))</f>
        <v/>
      </c>
      <c r="I1247" s="175" t="str">
        <f t="array" ref="I1247">IF($B1247="","",IFERROR(LOOKUP(2,1/('Work report'!$V$2:$V$1500=$B1247),'Work report'!$J$2:$J$1500)*100,0))</f>
        <v/>
      </c>
      <c r="J1247" s="176" t="str">
        <f t="array" ref="J1247">IF($B1247="","",IFERROR(LOOKUP(2,1/('Work report'!$V$2:$V$1500=$B1247),'Work report'!$A$2:$A$1500),""))</f>
        <v/>
      </c>
      <c r="K1247" s="177" t="str">
        <f t="array" ref="K1247">IF($B1247="","",IFERROR(LOOKUP(2,1/('Work report'!$V$2:$V$1500=$B1247),'Work report'!$P$2:$P$1500),""))</f>
        <v/>
      </c>
      <c r="L1247" s="178" t="str">
        <f>IF($B1247="","",SUMIFS('Work report'!$G$2:$G$1500,'Work report'!$V$2:$V$1500,$B1247))</f>
        <v/>
      </c>
      <c r="M1247" s="176" t="str">
        <f t="shared" si="58"/>
        <v/>
      </c>
      <c r="N1247" s="174" t="str">
        <f t="shared" ca="1" si="59"/>
        <v/>
      </c>
      <c r="O1247" s="78">
        <v>1246</v>
      </c>
      <c r="P1247" s="78" t="str">
        <f>IF(AND($B1247&lt;&gt;"",$H1247&lt;&gt;"Completed",$H1247&lt;&gt;"Cancelled"),COUNTIFS($B$2:$B1247,"&lt;&gt;",$H$2:$H1247,"&lt;&gt;Completed",$H$2:$H1247,"&lt;&gt;Cancelled"),"")</f>
        <v/>
      </c>
      <c r="Q1247" s="78" t="str">
        <f>IFERROR(INDEX($B$2:$B$1500,MATCH(ROWS($Q$2:Q1247),$P$2:$P$1500,0)),"")</f>
        <v/>
      </c>
    </row>
    <row r="1248" spans="2:17" ht="15" customHeight="1" x14ac:dyDescent="0.25">
      <c r="B1248" s="174" t="str">
        <f t="shared" si="57"/>
        <v/>
      </c>
      <c r="F1248" s="81"/>
      <c r="H1248" s="174" t="str">
        <f>IF($B1248="","",IF(N($I1248)&gt;=100,"Completed",IF(COUNTIF('Work report'!$V$2:$V$1500,$B1248)=0,"Not started",IF(OR(LEFT(UPPER(TRIM($K1248)),8)="BLOCKED:",LEFT(UPPER(TRIM($K1248)),8)="WAITING:"),"Blocked",IF(N($I1248)&gt;0,"In progress","Not started")))))</f>
        <v/>
      </c>
      <c r="I1248" s="175" t="str">
        <f t="array" ref="I1248">IF($B1248="","",IFERROR(LOOKUP(2,1/('Work report'!$V$2:$V$1500=$B1248),'Work report'!$J$2:$J$1500)*100,0))</f>
        <v/>
      </c>
      <c r="J1248" s="176" t="str">
        <f t="array" ref="J1248">IF($B1248="","",IFERROR(LOOKUP(2,1/('Work report'!$V$2:$V$1500=$B1248),'Work report'!$A$2:$A$1500),""))</f>
        <v/>
      </c>
      <c r="K1248" s="177" t="str">
        <f t="array" ref="K1248">IF($B1248="","",IFERROR(LOOKUP(2,1/('Work report'!$V$2:$V$1500=$B1248),'Work report'!$P$2:$P$1500),""))</f>
        <v/>
      </c>
      <c r="L1248" s="178" t="str">
        <f>IF($B1248="","",SUMIFS('Work report'!$G$2:$G$1500,'Work report'!$V$2:$V$1500,$B1248))</f>
        <v/>
      </c>
      <c r="M1248" s="176" t="str">
        <f t="shared" si="58"/>
        <v/>
      </c>
      <c r="N1248" s="174" t="str">
        <f t="shared" ca="1" si="59"/>
        <v/>
      </c>
      <c r="O1248" s="78">
        <v>1247</v>
      </c>
      <c r="P1248" s="78" t="str">
        <f>IF(AND($B1248&lt;&gt;"",$H1248&lt;&gt;"Completed",$H1248&lt;&gt;"Cancelled"),COUNTIFS($B$2:$B1248,"&lt;&gt;",$H$2:$H1248,"&lt;&gt;Completed",$H$2:$H1248,"&lt;&gt;Cancelled"),"")</f>
        <v/>
      </c>
      <c r="Q1248" s="78" t="str">
        <f>IFERROR(INDEX($B$2:$B$1500,MATCH(ROWS($Q$2:Q1248),$P$2:$P$1500,0)),"")</f>
        <v/>
      </c>
    </row>
    <row r="1249" spans="2:17" ht="15" customHeight="1" x14ac:dyDescent="0.25">
      <c r="B1249" s="174" t="str">
        <f t="shared" si="57"/>
        <v/>
      </c>
      <c r="F1249" s="81"/>
      <c r="H1249" s="174" t="str">
        <f>IF($B1249="","",IF(N($I1249)&gt;=100,"Completed",IF(COUNTIF('Work report'!$V$2:$V$1500,$B1249)=0,"Not started",IF(OR(LEFT(UPPER(TRIM($K1249)),8)="BLOCKED:",LEFT(UPPER(TRIM($K1249)),8)="WAITING:"),"Blocked",IF(N($I1249)&gt;0,"In progress","Not started")))))</f>
        <v/>
      </c>
      <c r="I1249" s="175" t="str">
        <f t="array" ref="I1249">IF($B1249="","",IFERROR(LOOKUP(2,1/('Work report'!$V$2:$V$1500=$B1249),'Work report'!$J$2:$J$1500)*100,0))</f>
        <v/>
      </c>
      <c r="J1249" s="176" t="str">
        <f t="array" ref="J1249">IF($B1249="","",IFERROR(LOOKUP(2,1/('Work report'!$V$2:$V$1500=$B1249),'Work report'!$A$2:$A$1500),""))</f>
        <v/>
      </c>
      <c r="K1249" s="177" t="str">
        <f t="array" ref="K1249">IF($B1249="","",IFERROR(LOOKUP(2,1/('Work report'!$V$2:$V$1500=$B1249),'Work report'!$P$2:$P$1500),""))</f>
        <v/>
      </c>
      <c r="L1249" s="178" t="str">
        <f>IF($B1249="","",SUMIFS('Work report'!$G$2:$G$1500,'Work report'!$V$2:$V$1500,$B1249))</f>
        <v/>
      </c>
      <c r="M1249" s="176" t="str">
        <f t="shared" si="58"/>
        <v/>
      </c>
      <c r="N1249" s="174" t="str">
        <f t="shared" ca="1" si="59"/>
        <v/>
      </c>
      <c r="O1249" s="78">
        <v>1248</v>
      </c>
      <c r="P1249" s="78" t="str">
        <f>IF(AND($B1249&lt;&gt;"",$H1249&lt;&gt;"Completed",$H1249&lt;&gt;"Cancelled"),COUNTIFS($B$2:$B1249,"&lt;&gt;",$H$2:$H1249,"&lt;&gt;Completed",$H$2:$H1249,"&lt;&gt;Cancelled"),"")</f>
        <v/>
      </c>
      <c r="Q1249" s="78" t="str">
        <f>IFERROR(INDEX($B$2:$B$1500,MATCH(ROWS($Q$2:Q1249),$P$2:$P$1500,0)),"")</f>
        <v/>
      </c>
    </row>
    <row r="1250" spans="2:17" ht="15" customHeight="1" x14ac:dyDescent="0.25">
      <c r="B1250" s="174" t="str">
        <f t="shared" si="57"/>
        <v/>
      </c>
      <c r="F1250" s="81"/>
      <c r="H1250" s="174" t="str">
        <f>IF($B1250="","",IF(N($I1250)&gt;=100,"Completed",IF(COUNTIF('Work report'!$V$2:$V$1500,$B1250)=0,"Not started",IF(OR(LEFT(UPPER(TRIM($K1250)),8)="BLOCKED:",LEFT(UPPER(TRIM($K1250)),8)="WAITING:"),"Blocked",IF(N($I1250)&gt;0,"In progress","Not started")))))</f>
        <v/>
      </c>
      <c r="I1250" s="175" t="str">
        <f t="array" ref="I1250">IF($B1250="","",IFERROR(LOOKUP(2,1/('Work report'!$V$2:$V$1500=$B1250),'Work report'!$J$2:$J$1500)*100,0))</f>
        <v/>
      </c>
      <c r="J1250" s="176" t="str">
        <f t="array" ref="J1250">IF($B1250="","",IFERROR(LOOKUP(2,1/('Work report'!$V$2:$V$1500=$B1250),'Work report'!$A$2:$A$1500),""))</f>
        <v/>
      </c>
      <c r="K1250" s="177" t="str">
        <f t="array" ref="K1250">IF($B1250="","",IFERROR(LOOKUP(2,1/('Work report'!$V$2:$V$1500=$B1250),'Work report'!$P$2:$P$1500),""))</f>
        <v/>
      </c>
      <c r="L1250" s="178" t="str">
        <f>IF($B1250="","",SUMIFS('Work report'!$G$2:$G$1500,'Work report'!$V$2:$V$1500,$B1250))</f>
        <v/>
      </c>
      <c r="M1250" s="176" t="str">
        <f t="shared" si="58"/>
        <v/>
      </c>
      <c r="N1250" s="174" t="str">
        <f t="shared" ca="1" si="59"/>
        <v/>
      </c>
      <c r="O1250" s="78">
        <v>1249</v>
      </c>
      <c r="P1250" s="78" t="str">
        <f>IF(AND($B1250&lt;&gt;"",$H1250&lt;&gt;"Completed",$H1250&lt;&gt;"Cancelled"),COUNTIFS($B$2:$B1250,"&lt;&gt;",$H$2:$H1250,"&lt;&gt;Completed",$H$2:$H1250,"&lt;&gt;Cancelled"),"")</f>
        <v/>
      </c>
      <c r="Q1250" s="78" t="str">
        <f>IFERROR(INDEX($B$2:$B$1500,MATCH(ROWS($Q$2:Q1250),$P$2:$P$1500,0)),"")</f>
        <v/>
      </c>
    </row>
    <row r="1251" spans="2:17" ht="15" customHeight="1" x14ac:dyDescent="0.25">
      <c r="B1251" s="174" t="str">
        <f t="shared" si="57"/>
        <v/>
      </c>
      <c r="F1251" s="81"/>
      <c r="H1251" s="174" t="str">
        <f>IF($B1251="","",IF(N($I1251)&gt;=100,"Completed",IF(COUNTIF('Work report'!$V$2:$V$1500,$B1251)=0,"Not started",IF(OR(LEFT(UPPER(TRIM($K1251)),8)="BLOCKED:",LEFT(UPPER(TRIM($K1251)),8)="WAITING:"),"Blocked",IF(N($I1251)&gt;0,"In progress","Not started")))))</f>
        <v/>
      </c>
      <c r="I1251" s="175" t="str">
        <f t="array" ref="I1251">IF($B1251="","",IFERROR(LOOKUP(2,1/('Work report'!$V$2:$V$1500=$B1251),'Work report'!$J$2:$J$1500)*100,0))</f>
        <v/>
      </c>
      <c r="J1251" s="176" t="str">
        <f t="array" ref="J1251">IF($B1251="","",IFERROR(LOOKUP(2,1/('Work report'!$V$2:$V$1500=$B1251),'Work report'!$A$2:$A$1500),""))</f>
        <v/>
      </c>
      <c r="K1251" s="177" t="str">
        <f t="array" ref="K1251">IF($B1251="","",IFERROR(LOOKUP(2,1/('Work report'!$V$2:$V$1500=$B1251),'Work report'!$P$2:$P$1500),""))</f>
        <v/>
      </c>
      <c r="L1251" s="178" t="str">
        <f>IF($B1251="","",SUMIFS('Work report'!$G$2:$G$1500,'Work report'!$V$2:$V$1500,$B1251))</f>
        <v/>
      </c>
      <c r="M1251" s="176" t="str">
        <f t="shared" si="58"/>
        <v/>
      </c>
      <c r="N1251" s="174" t="str">
        <f t="shared" ca="1" si="59"/>
        <v/>
      </c>
      <c r="O1251" s="78">
        <v>1250</v>
      </c>
      <c r="P1251" s="78" t="str">
        <f>IF(AND($B1251&lt;&gt;"",$H1251&lt;&gt;"Completed",$H1251&lt;&gt;"Cancelled"),COUNTIFS($B$2:$B1251,"&lt;&gt;",$H$2:$H1251,"&lt;&gt;Completed",$H$2:$H1251,"&lt;&gt;Cancelled"),"")</f>
        <v/>
      </c>
      <c r="Q1251" s="78" t="str">
        <f>IFERROR(INDEX($B$2:$B$1500,MATCH(ROWS($Q$2:Q1251),$P$2:$P$1500,0)),"")</f>
        <v/>
      </c>
    </row>
    <row r="1252" spans="2:17" ht="15" customHeight="1" x14ac:dyDescent="0.25">
      <c r="B1252" s="174" t="str">
        <f t="shared" si="57"/>
        <v/>
      </c>
      <c r="F1252" s="81"/>
      <c r="H1252" s="174" t="str">
        <f>IF($B1252="","",IF(N($I1252)&gt;=100,"Completed",IF(COUNTIF('Work report'!$V$2:$V$1500,$B1252)=0,"Not started",IF(OR(LEFT(UPPER(TRIM($K1252)),8)="BLOCKED:",LEFT(UPPER(TRIM($K1252)),8)="WAITING:"),"Blocked",IF(N($I1252)&gt;0,"In progress","Not started")))))</f>
        <v/>
      </c>
      <c r="I1252" s="175" t="str">
        <f t="array" ref="I1252">IF($B1252="","",IFERROR(LOOKUP(2,1/('Work report'!$V$2:$V$1500=$B1252),'Work report'!$J$2:$J$1500)*100,0))</f>
        <v/>
      </c>
      <c r="J1252" s="176" t="str">
        <f t="array" ref="J1252">IF($B1252="","",IFERROR(LOOKUP(2,1/('Work report'!$V$2:$V$1500=$B1252),'Work report'!$A$2:$A$1500),""))</f>
        <v/>
      </c>
      <c r="K1252" s="177" t="str">
        <f t="array" ref="K1252">IF($B1252="","",IFERROR(LOOKUP(2,1/('Work report'!$V$2:$V$1500=$B1252),'Work report'!$P$2:$P$1500),""))</f>
        <v/>
      </c>
      <c r="L1252" s="178" t="str">
        <f>IF($B1252="","",SUMIFS('Work report'!$G$2:$G$1500,'Work report'!$V$2:$V$1500,$B1252))</f>
        <v/>
      </c>
      <c r="M1252" s="176" t="str">
        <f t="shared" si="58"/>
        <v/>
      </c>
      <c r="N1252" s="174" t="str">
        <f t="shared" ca="1" si="59"/>
        <v/>
      </c>
      <c r="O1252" s="78">
        <v>1251</v>
      </c>
      <c r="P1252" s="78" t="str">
        <f>IF(AND($B1252&lt;&gt;"",$H1252&lt;&gt;"Completed",$H1252&lt;&gt;"Cancelled"),COUNTIFS($B$2:$B1252,"&lt;&gt;",$H$2:$H1252,"&lt;&gt;Completed",$H$2:$H1252,"&lt;&gt;Cancelled"),"")</f>
        <v/>
      </c>
      <c r="Q1252" s="78" t="str">
        <f>IFERROR(INDEX($B$2:$B$1500,MATCH(ROWS($Q$2:Q1252),$P$2:$P$1500,0)),"")</f>
        <v/>
      </c>
    </row>
    <row r="1253" spans="2:17" ht="15" customHeight="1" x14ac:dyDescent="0.25">
      <c r="B1253" s="174" t="str">
        <f t="shared" si="57"/>
        <v/>
      </c>
      <c r="F1253" s="81"/>
      <c r="H1253" s="174" t="str">
        <f>IF($B1253="","",IF(N($I1253)&gt;=100,"Completed",IF(COUNTIF('Work report'!$V$2:$V$1500,$B1253)=0,"Not started",IF(OR(LEFT(UPPER(TRIM($K1253)),8)="BLOCKED:",LEFT(UPPER(TRIM($K1253)),8)="WAITING:"),"Blocked",IF(N($I1253)&gt;0,"In progress","Not started")))))</f>
        <v/>
      </c>
      <c r="I1253" s="175" t="str">
        <f t="array" ref="I1253">IF($B1253="","",IFERROR(LOOKUP(2,1/('Work report'!$V$2:$V$1500=$B1253),'Work report'!$J$2:$J$1500)*100,0))</f>
        <v/>
      </c>
      <c r="J1253" s="176" t="str">
        <f t="array" ref="J1253">IF($B1253="","",IFERROR(LOOKUP(2,1/('Work report'!$V$2:$V$1500=$B1253),'Work report'!$A$2:$A$1500),""))</f>
        <v/>
      </c>
      <c r="K1253" s="177" t="str">
        <f t="array" ref="K1253">IF($B1253="","",IFERROR(LOOKUP(2,1/('Work report'!$V$2:$V$1500=$B1253),'Work report'!$P$2:$P$1500),""))</f>
        <v/>
      </c>
      <c r="L1253" s="178" t="str">
        <f>IF($B1253="","",SUMIFS('Work report'!$G$2:$G$1500,'Work report'!$V$2:$V$1500,$B1253))</f>
        <v/>
      </c>
      <c r="M1253" s="176" t="str">
        <f t="shared" si="58"/>
        <v/>
      </c>
      <c r="N1253" s="174" t="str">
        <f t="shared" ca="1" si="59"/>
        <v/>
      </c>
      <c r="O1253" s="78">
        <v>1252</v>
      </c>
      <c r="P1253" s="78" t="str">
        <f>IF(AND($B1253&lt;&gt;"",$H1253&lt;&gt;"Completed",$H1253&lt;&gt;"Cancelled"),COUNTIFS($B$2:$B1253,"&lt;&gt;",$H$2:$H1253,"&lt;&gt;Completed",$H$2:$H1253,"&lt;&gt;Cancelled"),"")</f>
        <v/>
      </c>
      <c r="Q1253" s="78" t="str">
        <f>IFERROR(INDEX($B$2:$B$1500,MATCH(ROWS($Q$2:Q1253),$P$2:$P$1500,0)),"")</f>
        <v/>
      </c>
    </row>
    <row r="1254" spans="2:17" ht="15" customHeight="1" x14ac:dyDescent="0.25">
      <c r="B1254" s="174" t="str">
        <f t="shared" si="57"/>
        <v/>
      </c>
      <c r="F1254" s="81"/>
      <c r="H1254" s="174" t="str">
        <f>IF($B1254="","",IF(N($I1254)&gt;=100,"Completed",IF(COUNTIF('Work report'!$V$2:$V$1500,$B1254)=0,"Not started",IF(OR(LEFT(UPPER(TRIM($K1254)),8)="BLOCKED:",LEFT(UPPER(TRIM($K1254)),8)="WAITING:"),"Blocked",IF(N($I1254)&gt;0,"In progress","Not started")))))</f>
        <v/>
      </c>
      <c r="I1254" s="175" t="str">
        <f t="array" ref="I1254">IF($B1254="","",IFERROR(LOOKUP(2,1/('Work report'!$V$2:$V$1500=$B1254),'Work report'!$J$2:$J$1500)*100,0))</f>
        <v/>
      </c>
      <c r="J1254" s="176" t="str">
        <f t="array" ref="J1254">IF($B1254="","",IFERROR(LOOKUP(2,1/('Work report'!$V$2:$V$1500=$B1254),'Work report'!$A$2:$A$1500),""))</f>
        <v/>
      </c>
      <c r="K1254" s="177" t="str">
        <f t="array" ref="K1254">IF($B1254="","",IFERROR(LOOKUP(2,1/('Work report'!$V$2:$V$1500=$B1254),'Work report'!$P$2:$P$1500),""))</f>
        <v/>
      </c>
      <c r="L1254" s="178" t="str">
        <f>IF($B1254="","",SUMIFS('Work report'!$G$2:$G$1500,'Work report'!$V$2:$V$1500,$B1254))</f>
        <v/>
      </c>
      <c r="M1254" s="176" t="str">
        <f t="shared" si="58"/>
        <v/>
      </c>
      <c r="N1254" s="174" t="str">
        <f t="shared" ca="1" si="59"/>
        <v/>
      </c>
      <c r="O1254" s="78">
        <v>1253</v>
      </c>
      <c r="P1254" s="78" t="str">
        <f>IF(AND($B1254&lt;&gt;"",$H1254&lt;&gt;"Completed",$H1254&lt;&gt;"Cancelled"),COUNTIFS($B$2:$B1254,"&lt;&gt;",$H$2:$H1254,"&lt;&gt;Completed",$H$2:$H1254,"&lt;&gt;Cancelled"),"")</f>
        <v/>
      </c>
      <c r="Q1254" s="78" t="str">
        <f>IFERROR(INDEX($B$2:$B$1500,MATCH(ROWS($Q$2:Q1254),$P$2:$P$1500,0)),"")</f>
        <v/>
      </c>
    </row>
    <row r="1255" spans="2:17" ht="15" customHeight="1" x14ac:dyDescent="0.25">
      <c r="B1255" s="174" t="str">
        <f t="shared" si="57"/>
        <v/>
      </c>
      <c r="F1255" s="81"/>
      <c r="H1255" s="174" t="str">
        <f>IF($B1255="","",IF(N($I1255)&gt;=100,"Completed",IF(COUNTIF('Work report'!$V$2:$V$1500,$B1255)=0,"Not started",IF(OR(LEFT(UPPER(TRIM($K1255)),8)="BLOCKED:",LEFT(UPPER(TRIM($K1255)),8)="WAITING:"),"Blocked",IF(N($I1255)&gt;0,"In progress","Not started")))))</f>
        <v/>
      </c>
      <c r="I1255" s="175" t="str">
        <f t="array" ref="I1255">IF($B1255="","",IFERROR(LOOKUP(2,1/('Work report'!$V$2:$V$1500=$B1255),'Work report'!$J$2:$J$1500)*100,0))</f>
        <v/>
      </c>
      <c r="J1255" s="176" t="str">
        <f t="array" ref="J1255">IF($B1255="","",IFERROR(LOOKUP(2,1/('Work report'!$V$2:$V$1500=$B1255),'Work report'!$A$2:$A$1500),""))</f>
        <v/>
      </c>
      <c r="K1255" s="177" t="str">
        <f t="array" ref="K1255">IF($B1255="","",IFERROR(LOOKUP(2,1/('Work report'!$V$2:$V$1500=$B1255),'Work report'!$P$2:$P$1500),""))</f>
        <v/>
      </c>
      <c r="L1255" s="178" t="str">
        <f>IF($B1255="","",SUMIFS('Work report'!$G$2:$G$1500,'Work report'!$V$2:$V$1500,$B1255))</f>
        <v/>
      </c>
      <c r="M1255" s="176" t="str">
        <f t="shared" si="58"/>
        <v/>
      </c>
      <c r="N1255" s="174" t="str">
        <f t="shared" ca="1" si="59"/>
        <v/>
      </c>
      <c r="O1255" s="78">
        <v>1254</v>
      </c>
      <c r="P1255" s="78" t="str">
        <f>IF(AND($B1255&lt;&gt;"",$H1255&lt;&gt;"Completed",$H1255&lt;&gt;"Cancelled"),COUNTIFS($B$2:$B1255,"&lt;&gt;",$H$2:$H1255,"&lt;&gt;Completed",$H$2:$H1255,"&lt;&gt;Cancelled"),"")</f>
        <v/>
      </c>
      <c r="Q1255" s="78" t="str">
        <f>IFERROR(INDEX($B$2:$B$1500,MATCH(ROWS($Q$2:Q1255),$P$2:$P$1500,0)),"")</f>
        <v/>
      </c>
    </row>
    <row r="1256" spans="2:17" ht="15" customHeight="1" x14ac:dyDescent="0.25">
      <c r="B1256" s="174" t="str">
        <f t="shared" si="57"/>
        <v/>
      </c>
      <c r="F1256" s="81"/>
      <c r="H1256" s="174" t="str">
        <f>IF($B1256="","",IF(N($I1256)&gt;=100,"Completed",IF(COUNTIF('Work report'!$V$2:$V$1500,$B1256)=0,"Not started",IF(OR(LEFT(UPPER(TRIM($K1256)),8)="BLOCKED:",LEFT(UPPER(TRIM($K1256)),8)="WAITING:"),"Blocked",IF(N($I1256)&gt;0,"In progress","Not started")))))</f>
        <v/>
      </c>
      <c r="I1256" s="175" t="str">
        <f t="array" ref="I1256">IF($B1256="","",IFERROR(LOOKUP(2,1/('Work report'!$V$2:$V$1500=$B1256),'Work report'!$J$2:$J$1500)*100,0))</f>
        <v/>
      </c>
      <c r="J1256" s="176" t="str">
        <f t="array" ref="J1256">IF($B1256="","",IFERROR(LOOKUP(2,1/('Work report'!$V$2:$V$1500=$B1256),'Work report'!$A$2:$A$1500),""))</f>
        <v/>
      </c>
      <c r="K1256" s="177" t="str">
        <f t="array" ref="K1256">IF($B1256="","",IFERROR(LOOKUP(2,1/('Work report'!$V$2:$V$1500=$B1256),'Work report'!$P$2:$P$1500),""))</f>
        <v/>
      </c>
      <c r="L1256" s="178" t="str">
        <f>IF($B1256="","",SUMIFS('Work report'!$G$2:$G$1500,'Work report'!$V$2:$V$1500,$B1256))</f>
        <v/>
      </c>
      <c r="M1256" s="176" t="str">
        <f t="shared" si="58"/>
        <v/>
      </c>
      <c r="N1256" s="174" t="str">
        <f t="shared" ca="1" si="59"/>
        <v/>
      </c>
      <c r="O1256" s="78">
        <v>1255</v>
      </c>
      <c r="P1256" s="78" t="str">
        <f>IF(AND($B1256&lt;&gt;"",$H1256&lt;&gt;"Completed",$H1256&lt;&gt;"Cancelled"),COUNTIFS($B$2:$B1256,"&lt;&gt;",$H$2:$H1256,"&lt;&gt;Completed",$H$2:$H1256,"&lt;&gt;Cancelled"),"")</f>
        <v/>
      </c>
      <c r="Q1256" s="78" t="str">
        <f>IFERROR(INDEX($B$2:$B$1500,MATCH(ROWS($Q$2:Q1256),$P$2:$P$1500,0)),"")</f>
        <v/>
      </c>
    </row>
    <row r="1257" spans="2:17" ht="15" customHeight="1" x14ac:dyDescent="0.25">
      <c r="B1257" s="174" t="str">
        <f t="shared" si="57"/>
        <v/>
      </c>
      <c r="F1257" s="81"/>
      <c r="H1257" s="174" t="str">
        <f>IF($B1257="","",IF(N($I1257)&gt;=100,"Completed",IF(COUNTIF('Work report'!$V$2:$V$1500,$B1257)=0,"Not started",IF(OR(LEFT(UPPER(TRIM($K1257)),8)="BLOCKED:",LEFT(UPPER(TRIM($K1257)),8)="WAITING:"),"Blocked",IF(N($I1257)&gt;0,"In progress","Not started")))))</f>
        <v/>
      </c>
      <c r="I1257" s="175" t="str">
        <f t="array" ref="I1257">IF($B1257="","",IFERROR(LOOKUP(2,1/('Work report'!$V$2:$V$1500=$B1257),'Work report'!$J$2:$J$1500)*100,0))</f>
        <v/>
      </c>
      <c r="J1257" s="176" t="str">
        <f t="array" ref="J1257">IF($B1257="","",IFERROR(LOOKUP(2,1/('Work report'!$V$2:$V$1500=$B1257),'Work report'!$A$2:$A$1500),""))</f>
        <v/>
      </c>
      <c r="K1257" s="177" t="str">
        <f t="array" ref="K1257">IF($B1257="","",IFERROR(LOOKUP(2,1/('Work report'!$V$2:$V$1500=$B1257),'Work report'!$P$2:$P$1500),""))</f>
        <v/>
      </c>
      <c r="L1257" s="178" t="str">
        <f>IF($B1257="","",SUMIFS('Work report'!$G$2:$G$1500,'Work report'!$V$2:$V$1500,$B1257))</f>
        <v/>
      </c>
      <c r="M1257" s="176" t="str">
        <f t="shared" si="58"/>
        <v/>
      </c>
      <c r="N1257" s="174" t="str">
        <f t="shared" ca="1" si="59"/>
        <v/>
      </c>
      <c r="O1257" s="78">
        <v>1256</v>
      </c>
      <c r="P1257" s="78" t="str">
        <f>IF(AND($B1257&lt;&gt;"",$H1257&lt;&gt;"Completed",$H1257&lt;&gt;"Cancelled"),COUNTIFS($B$2:$B1257,"&lt;&gt;",$H$2:$H1257,"&lt;&gt;Completed",$H$2:$H1257,"&lt;&gt;Cancelled"),"")</f>
        <v/>
      </c>
      <c r="Q1257" s="78" t="str">
        <f>IFERROR(INDEX($B$2:$B$1500,MATCH(ROWS($Q$2:Q1257),$P$2:$P$1500,0)),"")</f>
        <v/>
      </c>
    </row>
    <row r="1258" spans="2:17" ht="15" customHeight="1" x14ac:dyDescent="0.25">
      <c r="B1258" s="174" t="str">
        <f t="shared" si="57"/>
        <v/>
      </c>
      <c r="F1258" s="81"/>
      <c r="H1258" s="174" t="str">
        <f>IF($B1258="","",IF(N($I1258)&gt;=100,"Completed",IF(COUNTIF('Work report'!$V$2:$V$1500,$B1258)=0,"Not started",IF(OR(LEFT(UPPER(TRIM($K1258)),8)="BLOCKED:",LEFT(UPPER(TRIM($K1258)),8)="WAITING:"),"Blocked",IF(N($I1258)&gt;0,"In progress","Not started")))))</f>
        <v/>
      </c>
      <c r="I1258" s="175" t="str">
        <f t="array" ref="I1258">IF($B1258="","",IFERROR(LOOKUP(2,1/('Work report'!$V$2:$V$1500=$B1258),'Work report'!$J$2:$J$1500)*100,0))</f>
        <v/>
      </c>
      <c r="J1258" s="176" t="str">
        <f t="array" ref="J1258">IF($B1258="","",IFERROR(LOOKUP(2,1/('Work report'!$V$2:$V$1500=$B1258),'Work report'!$A$2:$A$1500),""))</f>
        <v/>
      </c>
      <c r="K1258" s="177" t="str">
        <f t="array" ref="K1258">IF($B1258="","",IFERROR(LOOKUP(2,1/('Work report'!$V$2:$V$1500=$B1258),'Work report'!$P$2:$P$1500),""))</f>
        <v/>
      </c>
      <c r="L1258" s="178" t="str">
        <f>IF($B1258="","",SUMIFS('Work report'!$G$2:$G$1500,'Work report'!$V$2:$V$1500,$B1258))</f>
        <v/>
      </c>
      <c r="M1258" s="176" t="str">
        <f t="shared" si="58"/>
        <v/>
      </c>
      <c r="N1258" s="174" t="str">
        <f t="shared" ca="1" si="59"/>
        <v/>
      </c>
      <c r="O1258" s="78">
        <v>1257</v>
      </c>
      <c r="P1258" s="78" t="str">
        <f>IF(AND($B1258&lt;&gt;"",$H1258&lt;&gt;"Completed",$H1258&lt;&gt;"Cancelled"),COUNTIFS($B$2:$B1258,"&lt;&gt;",$H$2:$H1258,"&lt;&gt;Completed",$H$2:$H1258,"&lt;&gt;Cancelled"),"")</f>
        <v/>
      </c>
      <c r="Q1258" s="78" t="str">
        <f>IFERROR(INDEX($B$2:$B$1500,MATCH(ROWS($Q$2:Q1258),$P$2:$P$1500,0)),"")</f>
        <v/>
      </c>
    </row>
    <row r="1259" spans="2:17" ht="15" customHeight="1" x14ac:dyDescent="0.25">
      <c r="B1259" s="174" t="str">
        <f t="shared" si="57"/>
        <v/>
      </c>
      <c r="F1259" s="81"/>
      <c r="H1259" s="174" t="str">
        <f>IF($B1259="","",IF(N($I1259)&gt;=100,"Completed",IF(COUNTIF('Work report'!$V$2:$V$1500,$B1259)=0,"Not started",IF(OR(LEFT(UPPER(TRIM($K1259)),8)="BLOCKED:",LEFT(UPPER(TRIM($K1259)),8)="WAITING:"),"Blocked",IF(N($I1259)&gt;0,"In progress","Not started")))))</f>
        <v/>
      </c>
      <c r="I1259" s="175" t="str">
        <f t="array" ref="I1259">IF($B1259="","",IFERROR(LOOKUP(2,1/('Work report'!$V$2:$V$1500=$B1259),'Work report'!$J$2:$J$1500)*100,0))</f>
        <v/>
      </c>
      <c r="J1259" s="176" t="str">
        <f t="array" ref="J1259">IF($B1259="","",IFERROR(LOOKUP(2,1/('Work report'!$V$2:$V$1500=$B1259),'Work report'!$A$2:$A$1500),""))</f>
        <v/>
      </c>
      <c r="K1259" s="177" t="str">
        <f t="array" ref="K1259">IF($B1259="","",IFERROR(LOOKUP(2,1/('Work report'!$V$2:$V$1500=$B1259),'Work report'!$P$2:$P$1500),""))</f>
        <v/>
      </c>
      <c r="L1259" s="178" t="str">
        <f>IF($B1259="","",SUMIFS('Work report'!$G$2:$G$1500,'Work report'!$V$2:$V$1500,$B1259))</f>
        <v/>
      </c>
      <c r="M1259" s="176" t="str">
        <f t="shared" si="58"/>
        <v/>
      </c>
      <c r="N1259" s="174" t="str">
        <f t="shared" ca="1" si="59"/>
        <v/>
      </c>
      <c r="O1259" s="78">
        <v>1258</v>
      </c>
      <c r="P1259" s="78" t="str">
        <f>IF(AND($B1259&lt;&gt;"",$H1259&lt;&gt;"Completed",$H1259&lt;&gt;"Cancelled"),COUNTIFS($B$2:$B1259,"&lt;&gt;",$H$2:$H1259,"&lt;&gt;Completed",$H$2:$H1259,"&lt;&gt;Cancelled"),"")</f>
        <v/>
      </c>
      <c r="Q1259" s="78" t="str">
        <f>IFERROR(INDEX($B$2:$B$1500,MATCH(ROWS($Q$2:Q1259),$P$2:$P$1500,0)),"")</f>
        <v/>
      </c>
    </row>
    <row r="1260" spans="2:17" ht="15" customHeight="1" x14ac:dyDescent="0.25">
      <c r="B1260" s="174" t="str">
        <f t="shared" si="57"/>
        <v/>
      </c>
      <c r="F1260" s="81"/>
      <c r="H1260" s="174" t="str">
        <f>IF($B1260="","",IF(N($I1260)&gt;=100,"Completed",IF(COUNTIF('Work report'!$V$2:$V$1500,$B1260)=0,"Not started",IF(OR(LEFT(UPPER(TRIM($K1260)),8)="BLOCKED:",LEFT(UPPER(TRIM($K1260)),8)="WAITING:"),"Blocked",IF(N($I1260)&gt;0,"In progress","Not started")))))</f>
        <v/>
      </c>
      <c r="I1260" s="175" t="str">
        <f t="array" ref="I1260">IF($B1260="","",IFERROR(LOOKUP(2,1/('Work report'!$V$2:$V$1500=$B1260),'Work report'!$J$2:$J$1500)*100,0))</f>
        <v/>
      </c>
      <c r="J1260" s="176" t="str">
        <f t="array" ref="J1260">IF($B1260="","",IFERROR(LOOKUP(2,1/('Work report'!$V$2:$V$1500=$B1260),'Work report'!$A$2:$A$1500),""))</f>
        <v/>
      </c>
      <c r="K1260" s="177" t="str">
        <f t="array" ref="K1260">IF($B1260="","",IFERROR(LOOKUP(2,1/('Work report'!$V$2:$V$1500=$B1260),'Work report'!$P$2:$P$1500),""))</f>
        <v/>
      </c>
      <c r="L1260" s="178" t="str">
        <f>IF($B1260="","",SUMIFS('Work report'!$G$2:$G$1500,'Work report'!$V$2:$V$1500,$B1260))</f>
        <v/>
      </c>
      <c r="M1260" s="176" t="str">
        <f t="shared" si="58"/>
        <v/>
      </c>
      <c r="N1260" s="174" t="str">
        <f t="shared" ca="1" si="59"/>
        <v/>
      </c>
      <c r="O1260" s="78">
        <v>1259</v>
      </c>
      <c r="P1260" s="78" t="str">
        <f>IF(AND($B1260&lt;&gt;"",$H1260&lt;&gt;"Completed",$H1260&lt;&gt;"Cancelled"),COUNTIFS($B$2:$B1260,"&lt;&gt;",$H$2:$H1260,"&lt;&gt;Completed",$H$2:$H1260,"&lt;&gt;Cancelled"),"")</f>
        <v/>
      </c>
      <c r="Q1260" s="78" t="str">
        <f>IFERROR(INDEX($B$2:$B$1500,MATCH(ROWS($Q$2:Q1260),$P$2:$P$1500,0)),"")</f>
        <v/>
      </c>
    </row>
    <row r="1261" spans="2:17" ht="15" customHeight="1" x14ac:dyDescent="0.25">
      <c r="B1261" s="174" t="str">
        <f t="shared" si="57"/>
        <v/>
      </c>
      <c r="F1261" s="81"/>
      <c r="H1261" s="174" t="str">
        <f>IF($B1261="","",IF(N($I1261)&gt;=100,"Completed",IF(COUNTIF('Work report'!$V$2:$V$1500,$B1261)=0,"Not started",IF(OR(LEFT(UPPER(TRIM($K1261)),8)="BLOCKED:",LEFT(UPPER(TRIM($K1261)),8)="WAITING:"),"Blocked",IF(N($I1261)&gt;0,"In progress","Not started")))))</f>
        <v/>
      </c>
      <c r="I1261" s="175" t="str">
        <f t="array" ref="I1261">IF($B1261="","",IFERROR(LOOKUP(2,1/('Work report'!$V$2:$V$1500=$B1261),'Work report'!$J$2:$J$1500)*100,0))</f>
        <v/>
      </c>
      <c r="J1261" s="176" t="str">
        <f t="array" ref="J1261">IF($B1261="","",IFERROR(LOOKUP(2,1/('Work report'!$V$2:$V$1500=$B1261),'Work report'!$A$2:$A$1500),""))</f>
        <v/>
      </c>
      <c r="K1261" s="177" t="str">
        <f t="array" ref="K1261">IF($B1261="","",IFERROR(LOOKUP(2,1/('Work report'!$V$2:$V$1500=$B1261),'Work report'!$P$2:$P$1500),""))</f>
        <v/>
      </c>
      <c r="L1261" s="178" t="str">
        <f>IF($B1261="","",SUMIFS('Work report'!$G$2:$G$1500,'Work report'!$V$2:$V$1500,$B1261))</f>
        <v/>
      </c>
      <c r="M1261" s="176" t="str">
        <f t="shared" si="58"/>
        <v/>
      </c>
      <c r="N1261" s="174" t="str">
        <f t="shared" ca="1" si="59"/>
        <v/>
      </c>
      <c r="O1261" s="78">
        <v>1260</v>
      </c>
      <c r="P1261" s="78" t="str">
        <f>IF(AND($B1261&lt;&gt;"",$H1261&lt;&gt;"Completed",$H1261&lt;&gt;"Cancelled"),COUNTIFS($B$2:$B1261,"&lt;&gt;",$H$2:$H1261,"&lt;&gt;Completed",$H$2:$H1261,"&lt;&gt;Cancelled"),"")</f>
        <v/>
      </c>
      <c r="Q1261" s="78" t="str">
        <f>IFERROR(INDEX($B$2:$B$1500,MATCH(ROWS($Q$2:Q1261),$P$2:$P$1500,0)),"")</f>
        <v/>
      </c>
    </row>
    <row r="1262" spans="2:17" ht="15" customHeight="1" x14ac:dyDescent="0.25">
      <c r="B1262" s="174" t="str">
        <f t="shared" si="57"/>
        <v/>
      </c>
      <c r="F1262" s="81"/>
      <c r="H1262" s="174" t="str">
        <f>IF($B1262="","",IF(N($I1262)&gt;=100,"Completed",IF(COUNTIF('Work report'!$V$2:$V$1500,$B1262)=0,"Not started",IF(OR(LEFT(UPPER(TRIM($K1262)),8)="BLOCKED:",LEFT(UPPER(TRIM($K1262)),8)="WAITING:"),"Blocked",IF(N($I1262)&gt;0,"In progress","Not started")))))</f>
        <v/>
      </c>
      <c r="I1262" s="175" t="str">
        <f t="array" ref="I1262">IF($B1262="","",IFERROR(LOOKUP(2,1/('Work report'!$V$2:$V$1500=$B1262),'Work report'!$J$2:$J$1500)*100,0))</f>
        <v/>
      </c>
      <c r="J1262" s="176" t="str">
        <f t="array" ref="J1262">IF($B1262="","",IFERROR(LOOKUP(2,1/('Work report'!$V$2:$V$1500=$B1262),'Work report'!$A$2:$A$1500),""))</f>
        <v/>
      </c>
      <c r="K1262" s="177" t="str">
        <f t="array" ref="K1262">IF($B1262="","",IFERROR(LOOKUP(2,1/('Work report'!$V$2:$V$1500=$B1262),'Work report'!$P$2:$P$1500),""))</f>
        <v/>
      </c>
      <c r="L1262" s="178" t="str">
        <f>IF($B1262="","",SUMIFS('Work report'!$G$2:$G$1500,'Work report'!$V$2:$V$1500,$B1262))</f>
        <v/>
      </c>
      <c r="M1262" s="176" t="str">
        <f t="shared" si="58"/>
        <v/>
      </c>
      <c r="N1262" s="174" t="str">
        <f t="shared" ca="1" si="59"/>
        <v/>
      </c>
      <c r="O1262" s="78">
        <v>1261</v>
      </c>
      <c r="P1262" s="78" t="str">
        <f>IF(AND($B1262&lt;&gt;"",$H1262&lt;&gt;"Completed",$H1262&lt;&gt;"Cancelled"),COUNTIFS($B$2:$B1262,"&lt;&gt;",$H$2:$H1262,"&lt;&gt;Completed",$H$2:$H1262,"&lt;&gt;Cancelled"),"")</f>
        <v/>
      </c>
      <c r="Q1262" s="78" t="str">
        <f>IFERROR(INDEX($B$2:$B$1500,MATCH(ROWS($Q$2:Q1262),$P$2:$P$1500,0)),"")</f>
        <v/>
      </c>
    </row>
    <row r="1263" spans="2:17" ht="15" customHeight="1" x14ac:dyDescent="0.25">
      <c r="B1263" s="174" t="str">
        <f t="shared" si="57"/>
        <v/>
      </c>
      <c r="F1263" s="81"/>
      <c r="H1263" s="174" t="str">
        <f>IF($B1263="","",IF(N($I1263)&gt;=100,"Completed",IF(COUNTIF('Work report'!$V$2:$V$1500,$B1263)=0,"Not started",IF(OR(LEFT(UPPER(TRIM($K1263)),8)="BLOCKED:",LEFT(UPPER(TRIM($K1263)),8)="WAITING:"),"Blocked",IF(N($I1263)&gt;0,"In progress","Not started")))))</f>
        <v/>
      </c>
      <c r="I1263" s="175" t="str">
        <f t="array" ref="I1263">IF($B1263="","",IFERROR(LOOKUP(2,1/('Work report'!$V$2:$V$1500=$B1263),'Work report'!$J$2:$J$1500)*100,0))</f>
        <v/>
      </c>
      <c r="J1263" s="176" t="str">
        <f t="array" ref="J1263">IF($B1263="","",IFERROR(LOOKUP(2,1/('Work report'!$V$2:$V$1500=$B1263),'Work report'!$A$2:$A$1500),""))</f>
        <v/>
      </c>
      <c r="K1263" s="177" t="str">
        <f t="array" ref="K1263">IF($B1263="","",IFERROR(LOOKUP(2,1/('Work report'!$V$2:$V$1500=$B1263),'Work report'!$P$2:$P$1500),""))</f>
        <v/>
      </c>
      <c r="L1263" s="178" t="str">
        <f>IF($B1263="","",SUMIFS('Work report'!$G$2:$G$1500,'Work report'!$V$2:$V$1500,$B1263))</f>
        <v/>
      </c>
      <c r="M1263" s="176" t="str">
        <f t="shared" si="58"/>
        <v/>
      </c>
      <c r="N1263" s="174" t="str">
        <f t="shared" ca="1" si="59"/>
        <v/>
      </c>
      <c r="O1263" s="78">
        <v>1262</v>
      </c>
      <c r="P1263" s="78" t="str">
        <f>IF(AND($B1263&lt;&gt;"",$H1263&lt;&gt;"Completed",$H1263&lt;&gt;"Cancelled"),COUNTIFS($B$2:$B1263,"&lt;&gt;",$H$2:$H1263,"&lt;&gt;Completed",$H$2:$H1263,"&lt;&gt;Cancelled"),"")</f>
        <v/>
      </c>
      <c r="Q1263" s="78" t="str">
        <f>IFERROR(INDEX($B$2:$B$1500,MATCH(ROWS($Q$2:Q1263),$P$2:$P$1500,0)),"")</f>
        <v/>
      </c>
    </row>
    <row r="1264" spans="2:17" ht="15" customHeight="1" x14ac:dyDescent="0.25">
      <c r="B1264" s="174" t="str">
        <f t="shared" si="57"/>
        <v/>
      </c>
      <c r="F1264" s="81"/>
      <c r="H1264" s="174" t="str">
        <f>IF($B1264="","",IF(N($I1264)&gt;=100,"Completed",IF(COUNTIF('Work report'!$V$2:$V$1500,$B1264)=0,"Not started",IF(OR(LEFT(UPPER(TRIM($K1264)),8)="BLOCKED:",LEFT(UPPER(TRIM($K1264)),8)="WAITING:"),"Blocked",IF(N($I1264)&gt;0,"In progress","Not started")))))</f>
        <v/>
      </c>
      <c r="I1264" s="175" t="str">
        <f t="array" ref="I1264">IF($B1264="","",IFERROR(LOOKUP(2,1/('Work report'!$V$2:$V$1500=$B1264),'Work report'!$J$2:$J$1500)*100,0))</f>
        <v/>
      </c>
      <c r="J1264" s="176" t="str">
        <f t="array" ref="J1264">IF($B1264="","",IFERROR(LOOKUP(2,1/('Work report'!$V$2:$V$1500=$B1264),'Work report'!$A$2:$A$1500),""))</f>
        <v/>
      </c>
      <c r="K1264" s="177" t="str">
        <f t="array" ref="K1264">IF($B1264="","",IFERROR(LOOKUP(2,1/('Work report'!$V$2:$V$1500=$B1264),'Work report'!$P$2:$P$1500),""))</f>
        <v/>
      </c>
      <c r="L1264" s="178" t="str">
        <f>IF($B1264="","",SUMIFS('Work report'!$G$2:$G$1500,'Work report'!$V$2:$V$1500,$B1264))</f>
        <v/>
      </c>
      <c r="M1264" s="176" t="str">
        <f t="shared" si="58"/>
        <v/>
      </c>
      <c r="N1264" s="174" t="str">
        <f t="shared" ca="1" si="59"/>
        <v/>
      </c>
      <c r="O1264" s="78">
        <v>1263</v>
      </c>
      <c r="P1264" s="78" t="str">
        <f>IF(AND($B1264&lt;&gt;"",$H1264&lt;&gt;"Completed",$H1264&lt;&gt;"Cancelled"),COUNTIFS($B$2:$B1264,"&lt;&gt;",$H$2:$H1264,"&lt;&gt;Completed",$H$2:$H1264,"&lt;&gt;Cancelled"),"")</f>
        <v/>
      </c>
      <c r="Q1264" s="78" t="str">
        <f>IFERROR(INDEX($B$2:$B$1500,MATCH(ROWS($Q$2:Q1264),$P$2:$P$1500,0)),"")</f>
        <v/>
      </c>
    </row>
    <row r="1265" spans="2:17" ht="15" customHeight="1" x14ac:dyDescent="0.25">
      <c r="B1265" s="174" t="str">
        <f t="shared" si="57"/>
        <v/>
      </c>
      <c r="F1265" s="81"/>
      <c r="H1265" s="174" t="str">
        <f>IF($B1265="","",IF(N($I1265)&gt;=100,"Completed",IF(COUNTIF('Work report'!$V$2:$V$1500,$B1265)=0,"Not started",IF(OR(LEFT(UPPER(TRIM($K1265)),8)="BLOCKED:",LEFT(UPPER(TRIM($K1265)),8)="WAITING:"),"Blocked",IF(N($I1265)&gt;0,"In progress","Not started")))))</f>
        <v/>
      </c>
      <c r="I1265" s="175" t="str">
        <f t="array" ref="I1265">IF($B1265="","",IFERROR(LOOKUP(2,1/('Work report'!$V$2:$V$1500=$B1265),'Work report'!$J$2:$J$1500)*100,0))</f>
        <v/>
      </c>
      <c r="J1265" s="176" t="str">
        <f t="array" ref="J1265">IF($B1265="","",IFERROR(LOOKUP(2,1/('Work report'!$V$2:$V$1500=$B1265),'Work report'!$A$2:$A$1500),""))</f>
        <v/>
      </c>
      <c r="K1265" s="177" t="str">
        <f t="array" ref="K1265">IF($B1265="","",IFERROR(LOOKUP(2,1/('Work report'!$V$2:$V$1500=$B1265),'Work report'!$P$2:$P$1500),""))</f>
        <v/>
      </c>
      <c r="L1265" s="178" t="str">
        <f>IF($B1265="","",SUMIFS('Work report'!$G$2:$G$1500,'Work report'!$V$2:$V$1500,$B1265))</f>
        <v/>
      </c>
      <c r="M1265" s="176" t="str">
        <f t="shared" si="58"/>
        <v/>
      </c>
      <c r="N1265" s="174" t="str">
        <f t="shared" ca="1" si="59"/>
        <v/>
      </c>
      <c r="O1265" s="78">
        <v>1264</v>
      </c>
      <c r="P1265" s="78" t="str">
        <f>IF(AND($B1265&lt;&gt;"",$H1265&lt;&gt;"Completed",$H1265&lt;&gt;"Cancelled"),COUNTIFS($B$2:$B1265,"&lt;&gt;",$H$2:$H1265,"&lt;&gt;Completed",$H$2:$H1265,"&lt;&gt;Cancelled"),"")</f>
        <v/>
      </c>
      <c r="Q1265" s="78" t="str">
        <f>IFERROR(INDEX($B$2:$B$1500,MATCH(ROWS($Q$2:Q1265),$P$2:$P$1500,0)),"")</f>
        <v/>
      </c>
    </row>
    <row r="1266" spans="2:17" ht="15" customHeight="1" x14ac:dyDescent="0.25">
      <c r="B1266" s="174" t="str">
        <f t="shared" si="57"/>
        <v/>
      </c>
      <c r="F1266" s="81"/>
      <c r="H1266" s="174" t="str">
        <f>IF($B1266="","",IF(N($I1266)&gt;=100,"Completed",IF(COUNTIF('Work report'!$V$2:$V$1500,$B1266)=0,"Not started",IF(OR(LEFT(UPPER(TRIM($K1266)),8)="BLOCKED:",LEFT(UPPER(TRIM($K1266)),8)="WAITING:"),"Blocked",IF(N($I1266)&gt;0,"In progress","Not started")))))</f>
        <v/>
      </c>
      <c r="I1266" s="175" t="str">
        <f t="array" ref="I1266">IF($B1266="","",IFERROR(LOOKUP(2,1/('Work report'!$V$2:$V$1500=$B1266),'Work report'!$J$2:$J$1500)*100,0))</f>
        <v/>
      </c>
      <c r="J1266" s="176" t="str">
        <f t="array" ref="J1266">IF($B1266="","",IFERROR(LOOKUP(2,1/('Work report'!$V$2:$V$1500=$B1266),'Work report'!$A$2:$A$1500),""))</f>
        <v/>
      </c>
      <c r="K1266" s="177" t="str">
        <f t="array" ref="K1266">IF($B1266="","",IFERROR(LOOKUP(2,1/('Work report'!$V$2:$V$1500=$B1266),'Work report'!$P$2:$P$1500),""))</f>
        <v/>
      </c>
      <c r="L1266" s="178" t="str">
        <f>IF($B1266="","",SUMIFS('Work report'!$G$2:$G$1500,'Work report'!$V$2:$V$1500,$B1266))</f>
        <v/>
      </c>
      <c r="M1266" s="176" t="str">
        <f t="shared" si="58"/>
        <v/>
      </c>
      <c r="N1266" s="174" t="str">
        <f t="shared" ca="1" si="59"/>
        <v/>
      </c>
      <c r="O1266" s="78">
        <v>1265</v>
      </c>
      <c r="P1266" s="78" t="str">
        <f>IF(AND($B1266&lt;&gt;"",$H1266&lt;&gt;"Completed",$H1266&lt;&gt;"Cancelled"),COUNTIFS($B$2:$B1266,"&lt;&gt;",$H$2:$H1266,"&lt;&gt;Completed",$H$2:$H1266,"&lt;&gt;Cancelled"),"")</f>
        <v/>
      </c>
      <c r="Q1266" s="78" t="str">
        <f>IFERROR(INDEX($B$2:$B$1500,MATCH(ROWS($Q$2:Q1266),$P$2:$P$1500,0)),"")</f>
        <v/>
      </c>
    </row>
    <row r="1267" spans="2:17" ht="15" customHeight="1" x14ac:dyDescent="0.25">
      <c r="B1267" s="174" t="str">
        <f t="shared" si="57"/>
        <v/>
      </c>
      <c r="F1267" s="81"/>
      <c r="H1267" s="174" t="str">
        <f>IF($B1267="","",IF(N($I1267)&gt;=100,"Completed",IF(COUNTIF('Work report'!$V$2:$V$1500,$B1267)=0,"Not started",IF(OR(LEFT(UPPER(TRIM($K1267)),8)="BLOCKED:",LEFT(UPPER(TRIM($K1267)),8)="WAITING:"),"Blocked",IF(N($I1267)&gt;0,"In progress","Not started")))))</f>
        <v/>
      </c>
      <c r="I1267" s="175" t="str">
        <f t="array" ref="I1267">IF($B1267="","",IFERROR(LOOKUP(2,1/('Work report'!$V$2:$V$1500=$B1267),'Work report'!$J$2:$J$1500)*100,0))</f>
        <v/>
      </c>
      <c r="J1267" s="176" t="str">
        <f t="array" ref="J1267">IF($B1267="","",IFERROR(LOOKUP(2,1/('Work report'!$V$2:$V$1500=$B1267),'Work report'!$A$2:$A$1500),""))</f>
        <v/>
      </c>
      <c r="K1267" s="177" t="str">
        <f t="array" ref="K1267">IF($B1267="","",IFERROR(LOOKUP(2,1/('Work report'!$V$2:$V$1500=$B1267),'Work report'!$P$2:$P$1500),""))</f>
        <v/>
      </c>
      <c r="L1267" s="178" t="str">
        <f>IF($B1267="","",SUMIFS('Work report'!$G$2:$G$1500,'Work report'!$V$2:$V$1500,$B1267))</f>
        <v/>
      </c>
      <c r="M1267" s="176" t="str">
        <f t="shared" si="58"/>
        <v/>
      </c>
      <c r="N1267" s="174" t="str">
        <f t="shared" ca="1" si="59"/>
        <v/>
      </c>
      <c r="O1267" s="78">
        <v>1266</v>
      </c>
      <c r="P1267" s="78" t="str">
        <f>IF(AND($B1267&lt;&gt;"",$H1267&lt;&gt;"Completed",$H1267&lt;&gt;"Cancelled"),COUNTIFS($B$2:$B1267,"&lt;&gt;",$H$2:$H1267,"&lt;&gt;Completed",$H$2:$H1267,"&lt;&gt;Cancelled"),"")</f>
        <v/>
      </c>
      <c r="Q1267" s="78" t="str">
        <f>IFERROR(INDEX($B$2:$B$1500,MATCH(ROWS($Q$2:Q1267),$P$2:$P$1500,0)),"")</f>
        <v/>
      </c>
    </row>
    <row r="1268" spans="2:17" ht="15" customHeight="1" x14ac:dyDescent="0.25">
      <c r="B1268" s="174" t="str">
        <f t="shared" si="57"/>
        <v/>
      </c>
      <c r="F1268" s="81"/>
      <c r="H1268" s="174" t="str">
        <f>IF($B1268="","",IF(N($I1268)&gt;=100,"Completed",IF(COUNTIF('Work report'!$V$2:$V$1500,$B1268)=0,"Not started",IF(OR(LEFT(UPPER(TRIM($K1268)),8)="BLOCKED:",LEFT(UPPER(TRIM($K1268)),8)="WAITING:"),"Blocked",IF(N($I1268)&gt;0,"In progress","Not started")))))</f>
        <v/>
      </c>
      <c r="I1268" s="175" t="str">
        <f t="array" ref="I1268">IF($B1268="","",IFERROR(LOOKUP(2,1/('Work report'!$V$2:$V$1500=$B1268),'Work report'!$J$2:$J$1500)*100,0))</f>
        <v/>
      </c>
      <c r="J1268" s="176" t="str">
        <f t="array" ref="J1268">IF($B1268="","",IFERROR(LOOKUP(2,1/('Work report'!$V$2:$V$1500=$B1268),'Work report'!$A$2:$A$1500),""))</f>
        <v/>
      </c>
      <c r="K1268" s="177" t="str">
        <f t="array" ref="K1268">IF($B1268="","",IFERROR(LOOKUP(2,1/('Work report'!$V$2:$V$1500=$B1268),'Work report'!$P$2:$P$1500),""))</f>
        <v/>
      </c>
      <c r="L1268" s="178" t="str">
        <f>IF($B1268="","",SUMIFS('Work report'!$G$2:$G$1500,'Work report'!$V$2:$V$1500,$B1268))</f>
        <v/>
      </c>
      <c r="M1268" s="176" t="str">
        <f t="shared" si="58"/>
        <v/>
      </c>
      <c r="N1268" s="174" t="str">
        <f t="shared" ca="1" si="59"/>
        <v/>
      </c>
      <c r="O1268" s="78">
        <v>1267</v>
      </c>
      <c r="P1268" s="78" t="str">
        <f>IF(AND($B1268&lt;&gt;"",$H1268&lt;&gt;"Completed",$H1268&lt;&gt;"Cancelled"),COUNTIFS($B$2:$B1268,"&lt;&gt;",$H$2:$H1268,"&lt;&gt;Completed",$H$2:$H1268,"&lt;&gt;Cancelled"),"")</f>
        <v/>
      </c>
      <c r="Q1268" s="78" t="str">
        <f>IFERROR(INDEX($B$2:$B$1500,MATCH(ROWS($Q$2:Q1268),$P$2:$P$1500,0)),"")</f>
        <v/>
      </c>
    </row>
    <row r="1269" spans="2:17" ht="15" customHeight="1" x14ac:dyDescent="0.25">
      <c r="B1269" s="174" t="str">
        <f t="shared" si="57"/>
        <v/>
      </c>
      <c r="F1269" s="81"/>
      <c r="H1269" s="174" t="str">
        <f>IF($B1269="","",IF(N($I1269)&gt;=100,"Completed",IF(COUNTIF('Work report'!$V$2:$V$1500,$B1269)=0,"Not started",IF(OR(LEFT(UPPER(TRIM($K1269)),8)="BLOCKED:",LEFT(UPPER(TRIM($K1269)),8)="WAITING:"),"Blocked",IF(N($I1269)&gt;0,"In progress","Not started")))))</f>
        <v/>
      </c>
      <c r="I1269" s="175" t="str">
        <f t="array" ref="I1269">IF($B1269="","",IFERROR(LOOKUP(2,1/('Work report'!$V$2:$V$1500=$B1269),'Work report'!$J$2:$J$1500)*100,0))</f>
        <v/>
      </c>
      <c r="J1269" s="176" t="str">
        <f t="array" ref="J1269">IF($B1269="","",IFERROR(LOOKUP(2,1/('Work report'!$V$2:$V$1500=$B1269),'Work report'!$A$2:$A$1500),""))</f>
        <v/>
      </c>
      <c r="K1269" s="177" t="str">
        <f t="array" ref="K1269">IF($B1269="","",IFERROR(LOOKUP(2,1/('Work report'!$V$2:$V$1500=$B1269),'Work report'!$P$2:$P$1500),""))</f>
        <v/>
      </c>
      <c r="L1269" s="178" t="str">
        <f>IF($B1269="","",SUMIFS('Work report'!$G$2:$G$1500,'Work report'!$V$2:$V$1500,$B1269))</f>
        <v/>
      </c>
      <c r="M1269" s="176" t="str">
        <f t="shared" si="58"/>
        <v/>
      </c>
      <c r="N1269" s="174" t="str">
        <f t="shared" ca="1" si="59"/>
        <v/>
      </c>
      <c r="O1269" s="78">
        <v>1268</v>
      </c>
      <c r="P1269" s="78" t="str">
        <f>IF(AND($B1269&lt;&gt;"",$H1269&lt;&gt;"Completed",$H1269&lt;&gt;"Cancelled"),COUNTIFS($B$2:$B1269,"&lt;&gt;",$H$2:$H1269,"&lt;&gt;Completed",$H$2:$H1269,"&lt;&gt;Cancelled"),"")</f>
        <v/>
      </c>
      <c r="Q1269" s="78" t="str">
        <f>IFERROR(INDEX($B$2:$B$1500,MATCH(ROWS($Q$2:Q1269),$P$2:$P$1500,0)),"")</f>
        <v/>
      </c>
    </row>
    <row r="1270" spans="2:17" ht="15" customHeight="1" x14ac:dyDescent="0.25">
      <c r="B1270" s="174" t="str">
        <f t="shared" si="57"/>
        <v/>
      </c>
      <c r="F1270" s="81"/>
      <c r="H1270" s="174" t="str">
        <f>IF($B1270="","",IF(N($I1270)&gt;=100,"Completed",IF(COUNTIF('Work report'!$V$2:$V$1500,$B1270)=0,"Not started",IF(OR(LEFT(UPPER(TRIM($K1270)),8)="BLOCKED:",LEFT(UPPER(TRIM($K1270)),8)="WAITING:"),"Blocked",IF(N($I1270)&gt;0,"In progress","Not started")))))</f>
        <v/>
      </c>
      <c r="I1270" s="175" t="str">
        <f t="array" ref="I1270">IF($B1270="","",IFERROR(LOOKUP(2,1/('Work report'!$V$2:$V$1500=$B1270),'Work report'!$J$2:$J$1500)*100,0))</f>
        <v/>
      </c>
      <c r="J1270" s="176" t="str">
        <f t="array" ref="J1270">IF($B1270="","",IFERROR(LOOKUP(2,1/('Work report'!$V$2:$V$1500=$B1270),'Work report'!$A$2:$A$1500),""))</f>
        <v/>
      </c>
      <c r="K1270" s="177" t="str">
        <f t="array" ref="K1270">IF($B1270="","",IFERROR(LOOKUP(2,1/('Work report'!$V$2:$V$1500=$B1270),'Work report'!$P$2:$P$1500),""))</f>
        <v/>
      </c>
      <c r="L1270" s="178" t="str">
        <f>IF($B1270="","",SUMIFS('Work report'!$G$2:$G$1500,'Work report'!$V$2:$V$1500,$B1270))</f>
        <v/>
      </c>
      <c r="M1270" s="176" t="str">
        <f t="shared" si="58"/>
        <v/>
      </c>
      <c r="N1270" s="174" t="str">
        <f t="shared" ca="1" si="59"/>
        <v/>
      </c>
      <c r="O1270" s="78">
        <v>1269</v>
      </c>
      <c r="P1270" s="78" t="str">
        <f>IF(AND($B1270&lt;&gt;"",$H1270&lt;&gt;"Completed",$H1270&lt;&gt;"Cancelled"),COUNTIFS($B$2:$B1270,"&lt;&gt;",$H$2:$H1270,"&lt;&gt;Completed",$H$2:$H1270,"&lt;&gt;Cancelled"),"")</f>
        <v/>
      </c>
      <c r="Q1270" s="78" t="str">
        <f>IFERROR(INDEX($B$2:$B$1500,MATCH(ROWS($Q$2:Q1270),$P$2:$P$1500,0)),"")</f>
        <v/>
      </c>
    </row>
    <row r="1271" spans="2:17" ht="15" customHeight="1" x14ac:dyDescent="0.25">
      <c r="B1271" s="174" t="str">
        <f t="shared" si="57"/>
        <v/>
      </c>
      <c r="F1271" s="81"/>
      <c r="H1271" s="174" t="str">
        <f>IF($B1271="","",IF(N($I1271)&gt;=100,"Completed",IF(COUNTIF('Work report'!$V$2:$V$1500,$B1271)=0,"Not started",IF(OR(LEFT(UPPER(TRIM($K1271)),8)="BLOCKED:",LEFT(UPPER(TRIM($K1271)),8)="WAITING:"),"Blocked",IF(N($I1271)&gt;0,"In progress","Not started")))))</f>
        <v/>
      </c>
      <c r="I1271" s="175" t="str">
        <f t="array" ref="I1271">IF($B1271="","",IFERROR(LOOKUP(2,1/('Work report'!$V$2:$V$1500=$B1271),'Work report'!$J$2:$J$1500)*100,0))</f>
        <v/>
      </c>
      <c r="J1271" s="176" t="str">
        <f t="array" ref="J1271">IF($B1271="","",IFERROR(LOOKUP(2,1/('Work report'!$V$2:$V$1500=$B1271),'Work report'!$A$2:$A$1500),""))</f>
        <v/>
      </c>
      <c r="K1271" s="177" t="str">
        <f t="array" ref="K1271">IF($B1271="","",IFERROR(LOOKUP(2,1/('Work report'!$V$2:$V$1500=$B1271),'Work report'!$P$2:$P$1500),""))</f>
        <v/>
      </c>
      <c r="L1271" s="178" t="str">
        <f>IF($B1271="","",SUMIFS('Work report'!$G$2:$G$1500,'Work report'!$V$2:$V$1500,$B1271))</f>
        <v/>
      </c>
      <c r="M1271" s="176" t="str">
        <f t="shared" si="58"/>
        <v/>
      </c>
      <c r="N1271" s="174" t="str">
        <f t="shared" ca="1" si="59"/>
        <v/>
      </c>
      <c r="O1271" s="78">
        <v>1270</v>
      </c>
      <c r="P1271" s="78" t="str">
        <f>IF(AND($B1271&lt;&gt;"",$H1271&lt;&gt;"Completed",$H1271&lt;&gt;"Cancelled"),COUNTIFS($B$2:$B1271,"&lt;&gt;",$H$2:$H1271,"&lt;&gt;Completed",$H$2:$H1271,"&lt;&gt;Cancelled"),"")</f>
        <v/>
      </c>
      <c r="Q1271" s="78" t="str">
        <f>IFERROR(INDEX($B$2:$B$1500,MATCH(ROWS($Q$2:Q1271),$P$2:$P$1500,0)),"")</f>
        <v/>
      </c>
    </row>
    <row r="1272" spans="2:17" ht="15" customHeight="1" x14ac:dyDescent="0.25">
      <c r="B1272" s="174" t="str">
        <f t="shared" si="57"/>
        <v/>
      </c>
      <c r="F1272" s="81"/>
      <c r="H1272" s="174" t="str">
        <f>IF($B1272="","",IF(N($I1272)&gt;=100,"Completed",IF(COUNTIF('Work report'!$V$2:$V$1500,$B1272)=0,"Not started",IF(OR(LEFT(UPPER(TRIM($K1272)),8)="BLOCKED:",LEFT(UPPER(TRIM($K1272)),8)="WAITING:"),"Blocked",IF(N($I1272)&gt;0,"In progress","Not started")))))</f>
        <v/>
      </c>
      <c r="I1272" s="175" t="str">
        <f t="array" ref="I1272">IF($B1272="","",IFERROR(LOOKUP(2,1/('Work report'!$V$2:$V$1500=$B1272),'Work report'!$J$2:$J$1500)*100,0))</f>
        <v/>
      </c>
      <c r="J1272" s="176" t="str">
        <f t="array" ref="J1272">IF($B1272="","",IFERROR(LOOKUP(2,1/('Work report'!$V$2:$V$1500=$B1272),'Work report'!$A$2:$A$1500),""))</f>
        <v/>
      </c>
      <c r="K1272" s="177" t="str">
        <f t="array" ref="K1272">IF($B1272="","",IFERROR(LOOKUP(2,1/('Work report'!$V$2:$V$1500=$B1272),'Work report'!$P$2:$P$1500),""))</f>
        <v/>
      </c>
      <c r="L1272" s="178" t="str">
        <f>IF($B1272="","",SUMIFS('Work report'!$G$2:$G$1500,'Work report'!$V$2:$V$1500,$B1272))</f>
        <v/>
      </c>
      <c r="M1272" s="176" t="str">
        <f t="shared" si="58"/>
        <v/>
      </c>
      <c r="N1272" s="174" t="str">
        <f t="shared" ca="1" si="59"/>
        <v/>
      </c>
      <c r="O1272" s="78">
        <v>1271</v>
      </c>
      <c r="P1272" s="78" t="str">
        <f>IF(AND($B1272&lt;&gt;"",$H1272&lt;&gt;"Completed",$H1272&lt;&gt;"Cancelled"),COUNTIFS($B$2:$B1272,"&lt;&gt;",$H$2:$H1272,"&lt;&gt;Completed",$H$2:$H1272,"&lt;&gt;Cancelled"),"")</f>
        <v/>
      </c>
      <c r="Q1272" s="78" t="str">
        <f>IFERROR(INDEX($B$2:$B$1500,MATCH(ROWS($Q$2:Q1272),$P$2:$P$1500,0)),"")</f>
        <v/>
      </c>
    </row>
    <row r="1273" spans="2:17" ht="15" customHeight="1" x14ac:dyDescent="0.25">
      <c r="B1273" s="174" t="str">
        <f t="shared" si="57"/>
        <v/>
      </c>
      <c r="F1273" s="81"/>
      <c r="H1273" s="174" t="str">
        <f>IF($B1273="","",IF(N($I1273)&gt;=100,"Completed",IF(COUNTIF('Work report'!$V$2:$V$1500,$B1273)=0,"Not started",IF(OR(LEFT(UPPER(TRIM($K1273)),8)="BLOCKED:",LEFT(UPPER(TRIM($K1273)),8)="WAITING:"),"Blocked",IF(N($I1273)&gt;0,"In progress","Not started")))))</f>
        <v/>
      </c>
      <c r="I1273" s="175" t="str">
        <f t="array" ref="I1273">IF($B1273="","",IFERROR(LOOKUP(2,1/('Work report'!$V$2:$V$1500=$B1273),'Work report'!$J$2:$J$1500)*100,0))</f>
        <v/>
      </c>
      <c r="J1273" s="176" t="str">
        <f t="array" ref="J1273">IF($B1273="","",IFERROR(LOOKUP(2,1/('Work report'!$V$2:$V$1500=$B1273),'Work report'!$A$2:$A$1500),""))</f>
        <v/>
      </c>
      <c r="K1273" s="177" t="str">
        <f t="array" ref="K1273">IF($B1273="","",IFERROR(LOOKUP(2,1/('Work report'!$V$2:$V$1500=$B1273),'Work report'!$P$2:$P$1500),""))</f>
        <v/>
      </c>
      <c r="L1273" s="178" t="str">
        <f>IF($B1273="","",SUMIFS('Work report'!$G$2:$G$1500,'Work report'!$V$2:$V$1500,$B1273))</f>
        <v/>
      </c>
      <c r="M1273" s="176" t="str">
        <f t="shared" si="58"/>
        <v/>
      </c>
      <c r="N1273" s="174" t="str">
        <f t="shared" ca="1" si="59"/>
        <v/>
      </c>
      <c r="O1273" s="78">
        <v>1272</v>
      </c>
      <c r="P1273" s="78" t="str">
        <f>IF(AND($B1273&lt;&gt;"",$H1273&lt;&gt;"Completed",$H1273&lt;&gt;"Cancelled"),COUNTIFS($B$2:$B1273,"&lt;&gt;",$H$2:$H1273,"&lt;&gt;Completed",$H$2:$H1273,"&lt;&gt;Cancelled"),"")</f>
        <v/>
      </c>
      <c r="Q1273" s="78" t="str">
        <f>IFERROR(INDEX($B$2:$B$1500,MATCH(ROWS($Q$2:Q1273),$P$2:$P$1500,0)),"")</f>
        <v/>
      </c>
    </row>
    <row r="1274" spans="2:17" ht="15" customHeight="1" x14ac:dyDescent="0.25">
      <c r="B1274" s="174" t="str">
        <f t="shared" si="57"/>
        <v/>
      </c>
      <c r="F1274" s="81"/>
      <c r="H1274" s="174" t="str">
        <f>IF($B1274="","",IF(N($I1274)&gt;=100,"Completed",IF(COUNTIF('Work report'!$V$2:$V$1500,$B1274)=0,"Not started",IF(OR(LEFT(UPPER(TRIM($K1274)),8)="BLOCKED:",LEFT(UPPER(TRIM($K1274)),8)="WAITING:"),"Blocked",IF(N($I1274)&gt;0,"In progress","Not started")))))</f>
        <v/>
      </c>
      <c r="I1274" s="175" t="str">
        <f t="array" ref="I1274">IF($B1274="","",IFERROR(LOOKUP(2,1/('Work report'!$V$2:$V$1500=$B1274),'Work report'!$J$2:$J$1500)*100,0))</f>
        <v/>
      </c>
      <c r="J1274" s="176" t="str">
        <f t="array" ref="J1274">IF($B1274="","",IFERROR(LOOKUP(2,1/('Work report'!$V$2:$V$1500=$B1274),'Work report'!$A$2:$A$1500),""))</f>
        <v/>
      </c>
      <c r="K1274" s="177" t="str">
        <f t="array" ref="K1274">IF($B1274="","",IFERROR(LOOKUP(2,1/('Work report'!$V$2:$V$1500=$B1274),'Work report'!$P$2:$P$1500),""))</f>
        <v/>
      </c>
      <c r="L1274" s="178" t="str">
        <f>IF($B1274="","",SUMIFS('Work report'!$G$2:$G$1500,'Work report'!$V$2:$V$1500,$B1274))</f>
        <v/>
      </c>
      <c r="M1274" s="176" t="str">
        <f t="shared" si="58"/>
        <v/>
      </c>
      <c r="N1274" s="174" t="str">
        <f t="shared" ca="1" si="59"/>
        <v/>
      </c>
      <c r="O1274" s="78">
        <v>1273</v>
      </c>
      <c r="P1274" s="78" t="str">
        <f>IF(AND($B1274&lt;&gt;"",$H1274&lt;&gt;"Completed",$H1274&lt;&gt;"Cancelled"),COUNTIFS($B$2:$B1274,"&lt;&gt;",$H$2:$H1274,"&lt;&gt;Completed",$H$2:$H1274,"&lt;&gt;Cancelled"),"")</f>
        <v/>
      </c>
      <c r="Q1274" s="78" t="str">
        <f>IFERROR(INDEX($B$2:$B$1500,MATCH(ROWS($Q$2:Q1274),$P$2:$P$1500,0)),"")</f>
        <v/>
      </c>
    </row>
    <row r="1275" spans="2:17" ht="15" customHeight="1" x14ac:dyDescent="0.25">
      <c r="B1275" s="174" t="str">
        <f t="shared" si="57"/>
        <v/>
      </c>
      <c r="F1275" s="81"/>
      <c r="H1275" s="174" t="str">
        <f>IF($B1275="","",IF(N($I1275)&gt;=100,"Completed",IF(COUNTIF('Work report'!$V$2:$V$1500,$B1275)=0,"Not started",IF(OR(LEFT(UPPER(TRIM($K1275)),8)="BLOCKED:",LEFT(UPPER(TRIM($K1275)),8)="WAITING:"),"Blocked",IF(N($I1275)&gt;0,"In progress","Not started")))))</f>
        <v/>
      </c>
      <c r="I1275" s="175" t="str">
        <f t="array" ref="I1275">IF($B1275="","",IFERROR(LOOKUP(2,1/('Work report'!$V$2:$V$1500=$B1275),'Work report'!$J$2:$J$1500)*100,0))</f>
        <v/>
      </c>
      <c r="J1275" s="176" t="str">
        <f t="array" ref="J1275">IF($B1275="","",IFERROR(LOOKUP(2,1/('Work report'!$V$2:$V$1500=$B1275),'Work report'!$A$2:$A$1500),""))</f>
        <v/>
      </c>
      <c r="K1275" s="177" t="str">
        <f t="array" ref="K1275">IF($B1275="","",IFERROR(LOOKUP(2,1/('Work report'!$V$2:$V$1500=$B1275),'Work report'!$P$2:$P$1500),""))</f>
        <v/>
      </c>
      <c r="L1275" s="178" t="str">
        <f>IF($B1275="","",SUMIFS('Work report'!$G$2:$G$1500,'Work report'!$V$2:$V$1500,$B1275))</f>
        <v/>
      </c>
      <c r="M1275" s="176" t="str">
        <f t="shared" si="58"/>
        <v/>
      </c>
      <c r="N1275" s="174" t="str">
        <f t="shared" ca="1" si="59"/>
        <v/>
      </c>
      <c r="O1275" s="78">
        <v>1274</v>
      </c>
      <c r="P1275" s="78" t="str">
        <f>IF(AND($B1275&lt;&gt;"",$H1275&lt;&gt;"Completed",$H1275&lt;&gt;"Cancelled"),COUNTIFS($B$2:$B1275,"&lt;&gt;",$H$2:$H1275,"&lt;&gt;Completed",$H$2:$H1275,"&lt;&gt;Cancelled"),"")</f>
        <v/>
      </c>
      <c r="Q1275" s="78" t="str">
        <f>IFERROR(INDEX($B$2:$B$1500,MATCH(ROWS($Q$2:Q1275),$P$2:$P$1500,0)),"")</f>
        <v/>
      </c>
    </row>
    <row r="1276" spans="2:17" ht="15" customHeight="1" x14ac:dyDescent="0.25">
      <c r="B1276" s="174" t="str">
        <f t="shared" si="57"/>
        <v/>
      </c>
      <c r="F1276" s="81"/>
      <c r="H1276" s="174" t="str">
        <f>IF($B1276="","",IF(N($I1276)&gt;=100,"Completed",IF(COUNTIF('Work report'!$V$2:$V$1500,$B1276)=0,"Not started",IF(OR(LEFT(UPPER(TRIM($K1276)),8)="BLOCKED:",LEFT(UPPER(TRIM($K1276)),8)="WAITING:"),"Blocked",IF(N($I1276)&gt;0,"In progress","Not started")))))</f>
        <v/>
      </c>
      <c r="I1276" s="175" t="str">
        <f t="array" ref="I1276">IF($B1276="","",IFERROR(LOOKUP(2,1/('Work report'!$V$2:$V$1500=$B1276),'Work report'!$J$2:$J$1500)*100,0))</f>
        <v/>
      </c>
      <c r="J1276" s="176" t="str">
        <f t="array" ref="J1276">IF($B1276="","",IFERROR(LOOKUP(2,1/('Work report'!$V$2:$V$1500=$B1276),'Work report'!$A$2:$A$1500),""))</f>
        <v/>
      </c>
      <c r="K1276" s="177" t="str">
        <f t="array" ref="K1276">IF($B1276="","",IFERROR(LOOKUP(2,1/('Work report'!$V$2:$V$1500=$B1276),'Work report'!$P$2:$P$1500),""))</f>
        <v/>
      </c>
      <c r="L1276" s="178" t="str">
        <f>IF($B1276="","",SUMIFS('Work report'!$G$2:$G$1500,'Work report'!$V$2:$V$1500,$B1276))</f>
        <v/>
      </c>
      <c r="M1276" s="176" t="str">
        <f t="shared" si="58"/>
        <v/>
      </c>
      <c r="N1276" s="174" t="str">
        <f t="shared" ca="1" si="59"/>
        <v/>
      </c>
      <c r="O1276" s="78">
        <v>1275</v>
      </c>
      <c r="P1276" s="78" t="str">
        <f>IF(AND($B1276&lt;&gt;"",$H1276&lt;&gt;"Completed",$H1276&lt;&gt;"Cancelled"),COUNTIFS($B$2:$B1276,"&lt;&gt;",$H$2:$H1276,"&lt;&gt;Completed",$H$2:$H1276,"&lt;&gt;Cancelled"),"")</f>
        <v/>
      </c>
      <c r="Q1276" s="78" t="str">
        <f>IFERROR(INDEX($B$2:$B$1500,MATCH(ROWS($Q$2:Q1276),$P$2:$P$1500,0)),"")</f>
        <v/>
      </c>
    </row>
    <row r="1277" spans="2:17" ht="15" customHeight="1" x14ac:dyDescent="0.25">
      <c r="B1277" s="174" t="str">
        <f t="shared" si="57"/>
        <v/>
      </c>
      <c r="F1277" s="81"/>
      <c r="H1277" s="174" t="str">
        <f>IF($B1277="","",IF(N($I1277)&gt;=100,"Completed",IF(COUNTIF('Work report'!$V$2:$V$1500,$B1277)=0,"Not started",IF(OR(LEFT(UPPER(TRIM($K1277)),8)="BLOCKED:",LEFT(UPPER(TRIM($K1277)),8)="WAITING:"),"Blocked",IF(N($I1277)&gt;0,"In progress","Not started")))))</f>
        <v/>
      </c>
      <c r="I1277" s="175" t="str">
        <f t="array" ref="I1277">IF($B1277="","",IFERROR(LOOKUP(2,1/('Work report'!$V$2:$V$1500=$B1277),'Work report'!$J$2:$J$1500)*100,0))</f>
        <v/>
      </c>
      <c r="J1277" s="176" t="str">
        <f t="array" ref="J1277">IF($B1277="","",IFERROR(LOOKUP(2,1/('Work report'!$V$2:$V$1500=$B1277),'Work report'!$A$2:$A$1500),""))</f>
        <v/>
      </c>
      <c r="K1277" s="177" t="str">
        <f t="array" ref="K1277">IF($B1277="","",IFERROR(LOOKUP(2,1/('Work report'!$V$2:$V$1500=$B1277),'Work report'!$P$2:$P$1500),""))</f>
        <v/>
      </c>
      <c r="L1277" s="178" t="str">
        <f>IF($B1277="","",SUMIFS('Work report'!$G$2:$G$1500,'Work report'!$V$2:$V$1500,$B1277))</f>
        <v/>
      </c>
      <c r="M1277" s="176" t="str">
        <f t="shared" si="58"/>
        <v/>
      </c>
      <c r="N1277" s="174" t="str">
        <f t="shared" ca="1" si="59"/>
        <v/>
      </c>
      <c r="O1277" s="78">
        <v>1276</v>
      </c>
      <c r="P1277" s="78" t="str">
        <f>IF(AND($B1277&lt;&gt;"",$H1277&lt;&gt;"Completed",$H1277&lt;&gt;"Cancelled"),COUNTIFS($B$2:$B1277,"&lt;&gt;",$H$2:$H1277,"&lt;&gt;Completed",$H$2:$H1277,"&lt;&gt;Cancelled"),"")</f>
        <v/>
      </c>
      <c r="Q1277" s="78" t="str">
        <f>IFERROR(INDEX($B$2:$B$1500,MATCH(ROWS($Q$2:Q1277),$P$2:$P$1500,0)),"")</f>
        <v/>
      </c>
    </row>
    <row r="1278" spans="2:17" ht="15" customHeight="1" x14ac:dyDescent="0.25">
      <c r="B1278" s="174" t="str">
        <f t="shared" si="57"/>
        <v/>
      </c>
      <c r="F1278" s="81"/>
      <c r="H1278" s="174" t="str">
        <f>IF($B1278="","",IF(N($I1278)&gt;=100,"Completed",IF(COUNTIF('Work report'!$V$2:$V$1500,$B1278)=0,"Not started",IF(OR(LEFT(UPPER(TRIM($K1278)),8)="BLOCKED:",LEFT(UPPER(TRIM($K1278)),8)="WAITING:"),"Blocked",IF(N($I1278)&gt;0,"In progress","Not started")))))</f>
        <v/>
      </c>
      <c r="I1278" s="175" t="str">
        <f t="array" ref="I1278">IF($B1278="","",IFERROR(LOOKUP(2,1/('Work report'!$V$2:$V$1500=$B1278),'Work report'!$J$2:$J$1500)*100,0))</f>
        <v/>
      </c>
      <c r="J1278" s="176" t="str">
        <f t="array" ref="J1278">IF($B1278="","",IFERROR(LOOKUP(2,1/('Work report'!$V$2:$V$1500=$B1278),'Work report'!$A$2:$A$1500),""))</f>
        <v/>
      </c>
      <c r="K1278" s="177" t="str">
        <f t="array" ref="K1278">IF($B1278="","",IFERROR(LOOKUP(2,1/('Work report'!$V$2:$V$1500=$B1278),'Work report'!$P$2:$P$1500),""))</f>
        <v/>
      </c>
      <c r="L1278" s="178" t="str">
        <f>IF($B1278="","",SUMIFS('Work report'!$G$2:$G$1500,'Work report'!$V$2:$V$1500,$B1278))</f>
        <v/>
      </c>
      <c r="M1278" s="176" t="str">
        <f t="shared" si="58"/>
        <v/>
      </c>
      <c r="N1278" s="174" t="str">
        <f t="shared" ca="1" si="59"/>
        <v/>
      </c>
      <c r="O1278" s="78">
        <v>1277</v>
      </c>
      <c r="P1278" s="78" t="str">
        <f>IF(AND($B1278&lt;&gt;"",$H1278&lt;&gt;"Completed",$H1278&lt;&gt;"Cancelled"),COUNTIFS($B$2:$B1278,"&lt;&gt;",$H$2:$H1278,"&lt;&gt;Completed",$H$2:$H1278,"&lt;&gt;Cancelled"),"")</f>
        <v/>
      </c>
      <c r="Q1278" s="78" t="str">
        <f>IFERROR(INDEX($B$2:$B$1500,MATCH(ROWS($Q$2:Q1278),$P$2:$P$1500,0)),"")</f>
        <v/>
      </c>
    </row>
    <row r="1279" spans="2:17" ht="15" customHeight="1" x14ac:dyDescent="0.25">
      <c r="B1279" s="174" t="str">
        <f t="shared" si="57"/>
        <v/>
      </c>
      <c r="F1279" s="81"/>
      <c r="H1279" s="174" t="str">
        <f>IF($B1279="","",IF(N($I1279)&gt;=100,"Completed",IF(COUNTIF('Work report'!$V$2:$V$1500,$B1279)=0,"Not started",IF(OR(LEFT(UPPER(TRIM($K1279)),8)="BLOCKED:",LEFT(UPPER(TRIM($K1279)),8)="WAITING:"),"Blocked",IF(N($I1279)&gt;0,"In progress","Not started")))))</f>
        <v/>
      </c>
      <c r="I1279" s="175" t="str">
        <f t="array" ref="I1279">IF($B1279="","",IFERROR(LOOKUP(2,1/('Work report'!$V$2:$V$1500=$B1279),'Work report'!$J$2:$J$1500)*100,0))</f>
        <v/>
      </c>
      <c r="J1279" s="176" t="str">
        <f t="array" ref="J1279">IF($B1279="","",IFERROR(LOOKUP(2,1/('Work report'!$V$2:$V$1500=$B1279),'Work report'!$A$2:$A$1500),""))</f>
        <v/>
      </c>
      <c r="K1279" s="177" t="str">
        <f t="array" ref="K1279">IF($B1279="","",IFERROR(LOOKUP(2,1/('Work report'!$V$2:$V$1500=$B1279),'Work report'!$P$2:$P$1500),""))</f>
        <v/>
      </c>
      <c r="L1279" s="178" t="str">
        <f>IF($B1279="","",SUMIFS('Work report'!$G$2:$G$1500,'Work report'!$V$2:$V$1500,$B1279))</f>
        <v/>
      </c>
      <c r="M1279" s="176" t="str">
        <f t="shared" si="58"/>
        <v/>
      </c>
      <c r="N1279" s="174" t="str">
        <f t="shared" ca="1" si="59"/>
        <v/>
      </c>
      <c r="O1279" s="78">
        <v>1278</v>
      </c>
      <c r="P1279" s="78" t="str">
        <f>IF(AND($B1279&lt;&gt;"",$H1279&lt;&gt;"Completed",$H1279&lt;&gt;"Cancelled"),COUNTIFS($B$2:$B1279,"&lt;&gt;",$H$2:$H1279,"&lt;&gt;Completed",$H$2:$H1279,"&lt;&gt;Cancelled"),"")</f>
        <v/>
      </c>
      <c r="Q1279" s="78" t="str">
        <f>IFERROR(INDEX($B$2:$B$1500,MATCH(ROWS($Q$2:Q1279),$P$2:$P$1500,0)),"")</f>
        <v/>
      </c>
    </row>
    <row r="1280" spans="2:17" ht="15" customHeight="1" x14ac:dyDescent="0.25">
      <c r="B1280" s="174" t="str">
        <f t="shared" si="57"/>
        <v/>
      </c>
      <c r="F1280" s="81"/>
      <c r="H1280" s="174" t="str">
        <f>IF($B1280="","",IF(N($I1280)&gt;=100,"Completed",IF(COUNTIF('Work report'!$V$2:$V$1500,$B1280)=0,"Not started",IF(OR(LEFT(UPPER(TRIM($K1280)),8)="BLOCKED:",LEFT(UPPER(TRIM($K1280)),8)="WAITING:"),"Blocked",IF(N($I1280)&gt;0,"In progress","Not started")))))</f>
        <v/>
      </c>
      <c r="I1280" s="175" t="str">
        <f t="array" ref="I1280">IF($B1280="","",IFERROR(LOOKUP(2,1/('Work report'!$V$2:$V$1500=$B1280),'Work report'!$J$2:$J$1500)*100,0))</f>
        <v/>
      </c>
      <c r="J1280" s="176" t="str">
        <f t="array" ref="J1280">IF($B1280="","",IFERROR(LOOKUP(2,1/('Work report'!$V$2:$V$1500=$B1280),'Work report'!$A$2:$A$1500),""))</f>
        <v/>
      </c>
      <c r="K1280" s="177" t="str">
        <f t="array" ref="K1280">IF($B1280="","",IFERROR(LOOKUP(2,1/('Work report'!$V$2:$V$1500=$B1280),'Work report'!$P$2:$P$1500),""))</f>
        <v/>
      </c>
      <c r="L1280" s="178" t="str">
        <f>IF($B1280="","",SUMIFS('Work report'!$G$2:$G$1500,'Work report'!$V$2:$V$1500,$B1280))</f>
        <v/>
      </c>
      <c r="M1280" s="176" t="str">
        <f t="shared" si="58"/>
        <v/>
      </c>
      <c r="N1280" s="174" t="str">
        <f t="shared" ca="1" si="59"/>
        <v/>
      </c>
      <c r="O1280" s="78">
        <v>1279</v>
      </c>
      <c r="P1280" s="78" t="str">
        <f>IF(AND($B1280&lt;&gt;"",$H1280&lt;&gt;"Completed",$H1280&lt;&gt;"Cancelled"),COUNTIFS($B$2:$B1280,"&lt;&gt;",$H$2:$H1280,"&lt;&gt;Completed",$H$2:$H1280,"&lt;&gt;Cancelled"),"")</f>
        <v/>
      </c>
      <c r="Q1280" s="78" t="str">
        <f>IFERROR(INDEX($B$2:$B$1500,MATCH(ROWS($Q$2:Q1280),$P$2:$P$1500,0)),"")</f>
        <v/>
      </c>
    </row>
    <row r="1281" spans="2:17" ht="15" customHeight="1" x14ac:dyDescent="0.25">
      <c r="B1281" s="174" t="str">
        <f t="shared" si="57"/>
        <v/>
      </c>
      <c r="F1281" s="81"/>
      <c r="H1281" s="174" t="str">
        <f>IF($B1281="","",IF(N($I1281)&gt;=100,"Completed",IF(COUNTIF('Work report'!$V$2:$V$1500,$B1281)=0,"Not started",IF(OR(LEFT(UPPER(TRIM($K1281)),8)="BLOCKED:",LEFT(UPPER(TRIM($K1281)),8)="WAITING:"),"Blocked",IF(N($I1281)&gt;0,"In progress","Not started")))))</f>
        <v/>
      </c>
      <c r="I1281" s="175" t="str">
        <f t="array" ref="I1281">IF($B1281="","",IFERROR(LOOKUP(2,1/('Work report'!$V$2:$V$1500=$B1281),'Work report'!$J$2:$J$1500)*100,0))</f>
        <v/>
      </c>
      <c r="J1281" s="176" t="str">
        <f t="array" ref="J1281">IF($B1281="","",IFERROR(LOOKUP(2,1/('Work report'!$V$2:$V$1500=$B1281),'Work report'!$A$2:$A$1500),""))</f>
        <v/>
      </c>
      <c r="K1281" s="177" t="str">
        <f t="array" ref="K1281">IF($B1281="","",IFERROR(LOOKUP(2,1/('Work report'!$V$2:$V$1500=$B1281),'Work report'!$P$2:$P$1500),""))</f>
        <v/>
      </c>
      <c r="L1281" s="178" t="str">
        <f>IF($B1281="","",SUMIFS('Work report'!$G$2:$G$1500,'Work report'!$V$2:$V$1500,$B1281))</f>
        <v/>
      </c>
      <c r="M1281" s="176" t="str">
        <f t="shared" si="58"/>
        <v/>
      </c>
      <c r="N1281" s="174" t="str">
        <f t="shared" ca="1" si="59"/>
        <v/>
      </c>
      <c r="O1281" s="78">
        <v>1280</v>
      </c>
      <c r="P1281" s="78" t="str">
        <f>IF(AND($B1281&lt;&gt;"",$H1281&lt;&gt;"Completed",$H1281&lt;&gt;"Cancelled"),COUNTIFS($B$2:$B1281,"&lt;&gt;",$H$2:$H1281,"&lt;&gt;Completed",$H$2:$H1281,"&lt;&gt;Cancelled"),"")</f>
        <v/>
      </c>
      <c r="Q1281" s="78" t="str">
        <f>IFERROR(INDEX($B$2:$B$1500,MATCH(ROWS($Q$2:Q1281),$P$2:$P$1500,0)),"")</f>
        <v/>
      </c>
    </row>
    <row r="1282" spans="2:17" ht="15" customHeight="1" x14ac:dyDescent="0.25">
      <c r="B1282" s="174" t="str">
        <f t="shared" ref="B1282:B1345" si="60">IF(OR($A1282&lt;&gt;"",$C1282&lt;&gt;"",$D1282&lt;&gt;"",$E1282&lt;&gt;"",$F1282&lt;&gt;"",$G1282&lt;&gt;""),"WL-"&amp;TEXT($O1282,"0000"),"")</f>
        <v/>
      </c>
      <c r="F1282" s="81"/>
      <c r="H1282" s="174" t="str">
        <f>IF($B1282="","",IF(N($I1282)&gt;=100,"Completed",IF(COUNTIF('Work report'!$V$2:$V$1500,$B1282)=0,"Not started",IF(OR(LEFT(UPPER(TRIM($K1282)),8)="BLOCKED:",LEFT(UPPER(TRIM($K1282)),8)="WAITING:"),"Blocked",IF(N($I1282)&gt;0,"In progress","Not started")))))</f>
        <v/>
      </c>
      <c r="I1282" s="175" t="str">
        <f t="array" ref="I1282">IF($B1282="","",IFERROR(LOOKUP(2,1/('Work report'!$V$2:$V$1500=$B1282),'Work report'!$J$2:$J$1500)*100,0))</f>
        <v/>
      </c>
      <c r="J1282" s="176" t="str">
        <f t="array" ref="J1282">IF($B1282="","",IFERROR(LOOKUP(2,1/('Work report'!$V$2:$V$1500=$B1282),'Work report'!$A$2:$A$1500),""))</f>
        <v/>
      </c>
      <c r="K1282" s="177" t="str">
        <f t="array" ref="K1282">IF($B1282="","",IFERROR(LOOKUP(2,1/('Work report'!$V$2:$V$1500=$B1282),'Work report'!$P$2:$P$1500),""))</f>
        <v/>
      </c>
      <c r="L1282" s="178" t="str">
        <f>IF($B1282="","",SUMIFS('Work report'!$G$2:$G$1500,'Work report'!$V$2:$V$1500,$B1282))</f>
        <v/>
      </c>
      <c r="M1282" s="176" t="str">
        <f t="shared" ref="M1282:M1345" si="61">IF($B1282="","",IF($H1282="Completed",$J1282,""))</f>
        <v/>
      </c>
      <c r="N1282" s="174" t="str">
        <f t="shared" ref="N1282:N1345" ca="1" si="62">IF(AND($C1282&lt;&gt;"",$H1282&lt;&gt;"Completed",$G1282&lt;&gt;"",$G1282&lt;TODAY()),"Overdue","")</f>
        <v/>
      </c>
      <c r="O1282" s="78">
        <v>1281</v>
      </c>
      <c r="P1282" s="78" t="str">
        <f>IF(AND($B1282&lt;&gt;"",$H1282&lt;&gt;"Completed",$H1282&lt;&gt;"Cancelled"),COUNTIFS($B$2:$B1282,"&lt;&gt;",$H$2:$H1282,"&lt;&gt;Completed",$H$2:$H1282,"&lt;&gt;Cancelled"),"")</f>
        <v/>
      </c>
      <c r="Q1282" s="78" t="str">
        <f>IFERROR(INDEX($B$2:$B$1500,MATCH(ROWS($Q$2:Q1282),$P$2:$P$1500,0)),"")</f>
        <v/>
      </c>
    </row>
    <row r="1283" spans="2:17" ht="15" customHeight="1" x14ac:dyDescent="0.25">
      <c r="B1283" s="174" t="str">
        <f t="shared" si="60"/>
        <v/>
      </c>
      <c r="F1283" s="81"/>
      <c r="H1283" s="174" t="str">
        <f>IF($B1283="","",IF(N($I1283)&gt;=100,"Completed",IF(COUNTIF('Work report'!$V$2:$V$1500,$B1283)=0,"Not started",IF(OR(LEFT(UPPER(TRIM($K1283)),8)="BLOCKED:",LEFT(UPPER(TRIM($K1283)),8)="WAITING:"),"Blocked",IF(N($I1283)&gt;0,"In progress","Not started")))))</f>
        <v/>
      </c>
      <c r="I1283" s="175" t="str">
        <f t="array" ref="I1283">IF($B1283="","",IFERROR(LOOKUP(2,1/('Work report'!$V$2:$V$1500=$B1283),'Work report'!$J$2:$J$1500)*100,0))</f>
        <v/>
      </c>
      <c r="J1283" s="176" t="str">
        <f t="array" ref="J1283">IF($B1283="","",IFERROR(LOOKUP(2,1/('Work report'!$V$2:$V$1500=$B1283),'Work report'!$A$2:$A$1500),""))</f>
        <v/>
      </c>
      <c r="K1283" s="177" t="str">
        <f t="array" ref="K1283">IF($B1283="","",IFERROR(LOOKUP(2,1/('Work report'!$V$2:$V$1500=$B1283),'Work report'!$P$2:$P$1500),""))</f>
        <v/>
      </c>
      <c r="L1283" s="178" t="str">
        <f>IF($B1283="","",SUMIFS('Work report'!$G$2:$G$1500,'Work report'!$V$2:$V$1500,$B1283))</f>
        <v/>
      </c>
      <c r="M1283" s="176" t="str">
        <f t="shared" si="61"/>
        <v/>
      </c>
      <c r="N1283" s="174" t="str">
        <f t="shared" ca="1" si="62"/>
        <v/>
      </c>
      <c r="O1283" s="78">
        <v>1282</v>
      </c>
      <c r="P1283" s="78" t="str">
        <f>IF(AND($B1283&lt;&gt;"",$H1283&lt;&gt;"Completed",$H1283&lt;&gt;"Cancelled"),COUNTIFS($B$2:$B1283,"&lt;&gt;",$H$2:$H1283,"&lt;&gt;Completed",$H$2:$H1283,"&lt;&gt;Cancelled"),"")</f>
        <v/>
      </c>
      <c r="Q1283" s="78" t="str">
        <f>IFERROR(INDEX($B$2:$B$1500,MATCH(ROWS($Q$2:Q1283),$P$2:$P$1500,0)),"")</f>
        <v/>
      </c>
    </row>
    <row r="1284" spans="2:17" ht="15" customHeight="1" x14ac:dyDescent="0.25">
      <c r="B1284" s="174" t="str">
        <f t="shared" si="60"/>
        <v/>
      </c>
      <c r="F1284" s="81"/>
      <c r="H1284" s="174" t="str">
        <f>IF($B1284="","",IF(N($I1284)&gt;=100,"Completed",IF(COUNTIF('Work report'!$V$2:$V$1500,$B1284)=0,"Not started",IF(OR(LEFT(UPPER(TRIM($K1284)),8)="BLOCKED:",LEFT(UPPER(TRIM($K1284)),8)="WAITING:"),"Blocked",IF(N($I1284)&gt;0,"In progress","Not started")))))</f>
        <v/>
      </c>
      <c r="I1284" s="175" t="str">
        <f t="array" ref="I1284">IF($B1284="","",IFERROR(LOOKUP(2,1/('Work report'!$V$2:$V$1500=$B1284),'Work report'!$J$2:$J$1500)*100,0))</f>
        <v/>
      </c>
      <c r="J1284" s="176" t="str">
        <f t="array" ref="J1284">IF($B1284="","",IFERROR(LOOKUP(2,1/('Work report'!$V$2:$V$1500=$B1284),'Work report'!$A$2:$A$1500),""))</f>
        <v/>
      </c>
      <c r="K1284" s="177" t="str">
        <f t="array" ref="K1284">IF($B1284="","",IFERROR(LOOKUP(2,1/('Work report'!$V$2:$V$1500=$B1284),'Work report'!$P$2:$P$1500),""))</f>
        <v/>
      </c>
      <c r="L1284" s="178" t="str">
        <f>IF($B1284="","",SUMIFS('Work report'!$G$2:$G$1500,'Work report'!$V$2:$V$1500,$B1284))</f>
        <v/>
      </c>
      <c r="M1284" s="176" t="str">
        <f t="shared" si="61"/>
        <v/>
      </c>
      <c r="N1284" s="174" t="str">
        <f t="shared" ca="1" si="62"/>
        <v/>
      </c>
      <c r="O1284" s="78">
        <v>1283</v>
      </c>
      <c r="P1284" s="78" t="str">
        <f>IF(AND($B1284&lt;&gt;"",$H1284&lt;&gt;"Completed",$H1284&lt;&gt;"Cancelled"),COUNTIFS($B$2:$B1284,"&lt;&gt;",$H$2:$H1284,"&lt;&gt;Completed",$H$2:$H1284,"&lt;&gt;Cancelled"),"")</f>
        <v/>
      </c>
      <c r="Q1284" s="78" t="str">
        <f>IFERROR(INDEX($B$2:$B$1500,MATCH(ROWS($Q$2:Q1284),$P$2:$P$1500,0)),"")</f>
        <v/>
      </c>
    </row>
    <row r="1285" spans="2:17" ht="15" customHeight="1" x14ac:dyDescent="0.25">
      <c r="B1285" s="174" t="str">
        <f t="shared" si="60"/>
        <v/>
      </c>
      <c r="F1285" s="81"/>
      <c r="H1285" s="174" t="str">
        <f>IF($B1285="","",IF(N($I1285)&gt;=100,"Completed",IF(COUNTIF('Work report'!$V$2:$V$1500,$B1285)=0,"Not started",IF(OR(LEFT(UPPER(TRIM($K1285)),8)="BLOCKED:",LEFT(UPPER(TRIM($K1285)),8)="WAITING:"),"Blocked",IF(N($I1285)&gt;0,"In progress","Not started")))))</f>
        <v/>
      </c>
      <c r="I1285" s="175" t="str">
        <f t="array" ref="I1285">IF($B1285="","",IFERROR(LOOKUP(2,1/('Work report'!$V$2:$V$1500=$B1285),'Work report'!$J$2:$J$1500)*100,0))</f>
        <v/>
      </c>
      <c r="J1285" s="176" t="str">
        <f t="array" ref="J1285">IF($B1285="","",IFERROR(LOOKUP(2,1/('Work report'!$V$2:$V$1500=$B1285),'Work report'!$A$2:$A$1500),""))</f>
        <v/>
      </c>
      <c r="K1285" s="177" t="str">
        <f t="array" ref="K1285">IF($B1285="","",IFERROR(LOOKUP(2,1/('Work report'!$V$2:$V$1500=$B1285),'Work report'!$P$2:$P$1500),""))</f>
        <v/>
      </c>
      <c r="L1285" s="178" t="str">
        <f>IF($B1285="","",SUMIFS('Work report'!$G$2:$G$1500,'Work report'!$V$2:$V$1500,$B1285))</f>
        <v/>
      </c>
      <c r="M1285" s="176" t="str">
        <f t="shared" si="61"/>
        <v/>
      </c>
      <c r="N1285" s="174" t="str">
        <f t="shared" ca="1" si="62"/>
        <v/>
      </c>
      <c r="O1285" s="78">
        <v>1284</v>
      </c>
      <c r="P1285" s="78" t="str">
        <f>IF(AND($B1285&lt;&gt;"",$H1285&lt;&gt;"Completed",$H1285&lt;&gt;"Cancelled"),COUNTIFS($B$2:$B1285,"&lt;&gt;",$H$2:$H1285,"&lt;&gt;Completed",$H$2:$H1285,"&lt;&gt;Cancelled"),"")</f>
        <v/>
      </c>
      <c r="Q1285" s="78" t="str">
        <f>IFERROR(INDEX($B$2:$B$1500,MATCH(ROWS($Q$2:Q1285),$P$2:$P$1500,0)),"")</f>
        <v/>
      </c>
    </row>
    <row r="1286" spans="2:17" ht="15" customHeight="1" x14ac:dyDescent="0.25">
      <c r="B1286" s="174" t="str">
        <f t="shared" si="60"/>
        <v/>
      </c>
      <c r="F1286" s="81"/>
      <c r="H1286" s="174" t="str">
        <f>IF($B1286="","",IF(N($I1286)&gt;=100,"Completed",IF(COUNTIF('Work report'!$V$2:$V$1500,$B1286)=0,"Not started",IF(OR(LEFT(UPPER(TRIM($K1286)),8)="BLOCKED:",LEFT(UPPER(TRIM($K1286)),8)="WAITING:"),"Blocked",IF(N($I1286)&gt;0,"In progress","Not started")))))</f>
        <v/>
      </c>
      <c r="I1286" s="175" t="str">
        <f t="array" ref="I1286">IF($B1286="","",IFERROR(LOOKUP(2,1/('Work report'!$V$2:$V$1500=$B1286),'Work report'!$J$2:$J$1500)*100,0))</f>
        <v/>
      </c>
      <c r="J1286" s="176" t="str">
        <f t="array" ref="J1286">IF($B1286="","",IFERROR(LOOKUP(2,1/('Work report'!$V$2:$V$1500=$B1286),'Work report'!$A$2:$A$1500),""))</f>
        <v/>
      </c>
      <c r="K1286" s="177" t="str">
        <f t="array" ref="K1286">IF($B1286="","",IFERROR(LOOKUP(2,1/('Work report'!$V$2:$V$1500=$B1286),'Work report'!$P$2:$P$1500),""))</f>
        <v/>
      </c>
      <c r="L1286" s="178" t="str">
        <f>IF($B1286="","",SUMIFS('Work report'!$G$2:$G$1500,'Work report'!$V$2:$V$1500,$B1286))</f>
        <v/>
      </c>
      <c r="M1286" s="176" t="str">
        <f t="shared" si="61"/>
        <v/>
      </c>
      <c r="N1286" s="174" t="str">
        <f t="shared" ca="1" si="62"/>
        <v/>
      </c>
      <c r="O1286" s="78">
        <v>1285</v>
      </c>
      <c r="P1286" s="78" t="str">
        <f>IF(AND($B1286&lt;&gt;"",$H1286&lt;&gt;"Completed",$H1286&lt;&gt;"Cancelled"),COUNTIFS($B$2:$B1286,"&lt;&gt;",$H$2:$H1286,"&lt;&gt;Completed",$H$2:$H1286,"&lt;&gt;Cancelled"),"")</f>
        <v/>
      </c>
      <c r="Q1286" s="78" t="str">
        <f>IFERROR(INDEX($B$2:$B$1500,MATCH(ROWS($Q$2:Q1286),$P$2:$P$1500,0)),"")</f>
        <v/>
      </c>
    </row>
    <row r="1287" spans="2:17" ht="15" customHeight="1" x14ac:dyDescent="0.25">
      <c r="B1287" s="174" t="str">
        <f t="shared" si="60"/>
        <v/>
      </c>
      <c r="F1287" s="81"/>
      <c r="H1287" s="174" t="str">
        <f>IF($B1287="","",IF(N($I1287)&gt;=100,"Completed",IF(COUNTIF('Work report'!$V$2:$V$1500,$B1287)=0,"Not started",IF(OR(LEFT(UPPER(TRIM($K1287)),8)="BLOCKED:",LEFT(UPPER(TRIM($K1287)),8)="WAITING:"),"Blocked",IF(N($I1287)&gt;0,"In progress","Not started")))))</f>
        <v/>
      </c>
      <c r="I1287" s="175" t="str">
        <f t="array" ref="I1287">IF($B1287="","",IFERROR(LOOKUP(2,1/('Work report'!$V$2:$V$1500=$B1287),'Work report'!$J$2:$J$1500)*100,0))</f>
        <v/>
      </c>
      <c r="J1287" s="176" t="str">
        <f t="array" ref="J1287">IF($B1287="","",IFERROR(LOOKUP(2,1/('Work report'!$V$2:$V$1500=$B1287),'Work report'!$A$2:$A$1500),""))</f>
        <v/>
      </c>
      <c r="K1287" s="177" t="str">
        <f t="array" ref="K1287">IF($B1287="","",IFERROR(LOOKUP(2,1/('Work report'!$V$2:$V$1500=$B1287),'Work report'!$P$2:$P$1500),""))</f>
        <v/>
      </c>
      <c r="L1287" s="178" t="str">
        <f>IF($B1287="","",SUMIFS('Work report'!$G$2:$G$1500,'Work report'!$V$2:$V$1500,$B1287))</f>
        <v/>
      </c>
      <c r="M1287" s="176" t="str">
        <f t="shared" si="61"/>
        <v/>
      </c>
      <c r="N1287" s="174" t="str">
        <f t="shared" ca="1" si="62"/>
        <v/>
      </c>
      <c r="O1287" s="78">
        <v>1286</v>
      </c>
      <c r="P1287" s="78" t="str">
        <f>IF(AND($B1287&lt;&gt;"",$H1287&lt;&gt;"Completed",$H1287&lt;&gt;"Cancelled"),COUNTIFS($B$2:$B1287,"&lt;&gt;",$H$2:$H1287,"&lt;&gt;Completed",$H$2:$H1287,"&lt;&gt;Cancelled"),"")</f>
        <v/>
      </c>
      <c r="Q1287" s="78" t="str">
        <f>IFERROR(INDEX($B$2:$B$1500,MATCH(ROWS($Q$2:Q1287),$P$2:$P$1500,0)),"")</f>
        <v/>
      </c>
    </row>
    <row r="1288" spans="2:17" ht="15" customHeight="1" x14ac:dyDescent="0.25">
      <c r="B1288" s="174" t="str">
        <f t="shared" si="60"/>
        <v/>
      </c>
      <c r="F1288" s="81"/>
      <c r="H1288" s="174" t="str">
        <f>IF($B1288="","",IF(N($I1288)&gt;=100,"Completed",IF(COUNTIF('Work report'!$V$2:$V$1500,$B1288)=0,"Not started",IF(OR(LEFT(UPPER(TRIM($K1288)),8)="BLOCKED:",LEFT(UPPER(TRIM($K1288)),8)="WAITING:"),"Blocked",IF(N($I1288)&gt;0,"In progress","Not started")))))</f>
        <v/>
      </c>
      <c r="I1288" s="175" t="str">
        <f t="array" ref="I1288">IF($B1288="","",IFERROR(LOOKUP(2,1/('Work report'!$V$2:$V$1500=$B1288),'Work report'!$J$2:$J$1500)*100,0))</f>
        <v/>
      </c>
      <c r="J1288" s="176" t="str">
        <f t="array" ref="J1288">IF($B1288="","",IFERROR(LOOKUP(2,1/('Work report'!$V$2:$V$1500=$B1288),'Work report'!$A$2:$A$1500),""))</f>
        <v/>
      </c>
      <c r="K1288" s="177" t="str">
        <f t="array" ref="K1288">IF($B1288="","",IFERROR(LOOKUP(2,1/('Work report'!$V$2:$V$1500=$B1288),'Work report'!$P$2:$P$1500),""))</f>
        <v/>
      </c>
      <c r="L1288" s="178" t="str">
        <f>IF($B1288="","",SUMIFS('Work report'!$G$2:$G$1500,'Work report'!$V$2:$V$1500,$B1288))</f>
        <v/>
      </c>
      <c r="M1288" s="176" t="str">
        <f t="shared" si="61"/>
        <v/>
      </c>
      <c r="N1288" s="174" t="str">
        <f t="shared" ca="1" si="62"/>
        <v/>
      </c>
      <c r="O1288" s="78">
        <v>1287</v>
      </c>
      <c r="P1288" s="78" t="str">
        <f>IF(AND($B1288&lt;&gt;"",$H1288&lt;&gt;"Completed",$H1288&lt;&gt;"Cancelled"),COUNTIFS($B$2:$B1288,"&lt;&gt;",$H$2:$H1288,"&lt;&gt;Completed",$H$2:$H1288,"&lt;&gt;Cancelled"),"")</f>
        <v/>
      </c>
      <c r="Q1288" s="78" t="str">
        <f>IFERROR(INDEX($B$2:$B$1500,MATCH(ROWS($Q$2:Q1288),$P$2:$P$1500,0)),"")</f>
        <v/>
      </c>
    </row>
    <row r="1289" spans="2:17" ht="15" customHeight="1" x14ac:dyDescent="0.25">
      <c r="B1289" s="174" t="str">
        <f t="shared" si="60"/>
        <v/>
      </c>
      <c r="F1289" s="81"/>
      <c r="H1289" s="174" t="str">
        <f>IF($B1289="","",IF(N($I1289)&gt;=100,"Completed",IF(COUNTIF('Work report'!$V$2:$V$1500,$B1289)=0,"Not started",IF(OR(LEFT(UPPER(TRIM($K1289)),8)="BLOCKED:",LEFT(UPPER(TRIM($K1289)),8)="WAITING:"),"Blocked",IF(N($I1289)&gt;0,"In progress","Not started")))))</f>
        <v/>
      </c>
      <c r="I1289" s="175" t="str">
        <f t="array" ref="I1289">IF($B1289="","",IFERROR(LOOKUP(2,1/('Work report'!$V$2:$V$1500=$B1289),'Work report'!$J$2:$J$1500)*100,0))</f>
        <v/>
      </c>
      <c r="J1289" s="176" t="str">
        <f t="array" ref="J1289">IF($B1289="","",IFERROR(LOOKUP(2,1/('Work report'!$V$2:$V$1500=$B1289),'Work report'!$A$2:$A$1500),""))</f>
        <v/>
      </c>
      <c r="K1289" s="177" t="str">
        <f t="array" ref="K1289">IF($B1289="","",IFERROR(LOOKUP(2,1/('Work report'!$V$2:$V$1500=$B1289),'Work report'!$P$2:$P$1500),""))</f>
        <v/>
      </c>
      <c r="L1289" s="178" t="str">
        <f>IF($B1289="","",SUMIFS('Work report'!$G$2:$G$1500,'Work report'!$V$2:$V$1500,$B1289))</f>
        <v/>
      </c>
      <c r="M1289" s="176" t="str">
        <f t="shared" si="61"/>
        <v/>
      </c>
      <c r="N1289" s="174" t="str">
        <f t="shared" ca="1" si="62"/>
        <v/>
      </c>
      <c r="O1289" s="78">
        <v>1288</v>
      </c>
      <c r="P1289" s="78" t="str">
        <f>IF(AND($B1289&lt;&gt;"",$H1289&lt;&gt;"Completed",$H1289&lt;&gt;"Cancelled"),COUNTIFS($B$2:$B1289,"&lt;&gt;",$H$2:$H1289,"&lt;&gt;Completed",$H$2:$H1289,"&lt;&gt;Cancelled"),"")</f>
        <v/>
      </c>
      <c r="Q1289" s="78" t="str">
        <f>IFERROR(INDEX($B$2:$B$1500,MATCH(ROWS($Q$2:Q1289),$P$2:$P$1500,0)),"")</f>
        <v/>
      </c>
    </row>
    <row r="1290" spans="2:17" ht="15" customHeight="1" x14ac:dyDescent="0.25">
      <c r="B1290" s="174" t="str">
        <f t="shared" si="60"/>
        <v/>
      </c>
      <c r="F1290" s="81"/>
      <c r="H1290" s="174" t="str">
        <f>IF($B1290="","",IF(N($I1290)&gt;=100,"Completed",IF(COUNTIF('Work report'!$V$2:$V$1500,$B1290)=0,"Not started",IF(OR(LEFT(UPPER(TRIM($K1290)),8)="BLOCKED:",LEFT(UPPER(TRIM($K1290)),8)="WAITING:"),"Blocked",IF(N($I1290)&gt;0,"In progress","Not started")))))</f>
        <v/>
      </c>
      <c r="I1290" s="175" t="str">
        <f t="array" ref="I1290">IF($B1290="","",IFERROR(LOOKUP(2,1/('Work report'!$V$2:$V$1500=$B1290),'Work report'!$J$2:$J$1500)*100,0))</f>
        <v/>
      </c>
      <c r="J1290" s="176" t="str">
        <f t="array" ref="J1290">IF($B1290="","",IFERROR(LOOKUP(2,1/('Work report'!$V$2:$V$1500=$B1290),'Work report'!$A$2:$A$1500),""))</f>
        <v/>
      </c>
      <c r="K1290" s="177" t="str">
        <f t="array" ref="K1290">IF($B1290="","",IFERROR(LOOKUP(2,1/('Work report'!$V$2:$V$1500=$B1290),'Work report'!$P$2:$P$1500),""))</f>
        <v/>
      </c>
      <c r="L1290" s="178" t="str">
        <f>IF($B1290="","",SUMIFS('Work report'!$G$2:$G$1500,'Work report'!$V$2:$V$1500,$B1290))</f>
        <v/>
      </c>
      <c r="M1290" s="176" t="str">
        <f t="shared" si="61"/>
        <v/>
      </c>
      <c r="N1290" s="174" t="str">
        <f t="shared" ca="1" si="62"/>
        <v/>
      </c>
      <c r="O1290" s="78">
        <v>1289</v>
      </c>
      <c r="P1290" s="78" t="str">
        <f>IF(AND($B1290&lt;&gt;"",$H1290&lt;&gt;"Completed",$H1290&lt;&gt;"Cancelled"),COUNTIFS($B$2:$B1290,"&lt;&gt;",$H$2:$H1290,"&lt;&gt;Completed",$H$2:$H1290,"&lt;&gt;Cancelled"),"")</f>
        <v/>
      </c>
      <c r="Q1290" s="78" t="str">
        <f>IFERROR(INDEX($B$2:$B$1500,MATCH(ROWS($Q$2:Q1290),$P$2:$P$1500,0)),"")</f>
        <v/>
      </c>
    </row>
    <row r="1291" spans="2:17" ht="15" customHeight="1" x14ac:dyDescent="0.25">
      <c r="B1291" s="174" t="str">
        <f t="shared" si="60"/>
        <v/>
      </c>
      <c r="F1291" s="81"/>
      <c r="H1291" s="174" t="str">
        <f>IF($B1291="","",IF(N($I1291)&gt;=100,"Completed",IF(COUNTIF('Work report'!$V$2:$V$1500,$B1291)=0,"Not started",IF(OR(LEFT(UPPER(TRIM($K1291)),8)="BLOCKED:",LEFT(UPPER(TRIM($K1291)),8)="WAITING:"),"Blocked",IF(N($I1291)&gt;0,"In progress","Not started")))))</f>
        <v/>
      </c>
      <c r="I1291" s="175" t="str">
        <f t="array" ref="I1291">IF($B1291="","",IFERROR(LOOKUP(2,1/('Work report'!$V$2:$V$1500=$B1291),'Work report'!$J$2:$J$1500)*100,0))</f>
        <v/>
      </c>
      <c r="J1291" s="176" t="str">
        <f t="array" ref="J1291">IF($B1291="","",IFERROR(LOOKUP(2,1/('Work report'!$V$2:$V$1500=$B1291),'Work report'!$A$2:$A$1500),""))</f>
        <v/>
      </c>
      <c r="K1291" s="177" t="str">
        <f t="array" ref="K1291">IF($B1291="","",IFERROR(LOOKUP(2,1/('Work report'!$V$2:$V$1500=$B1291),'Work report'!$P$2:$P$1500),""))</f>
        <v/>
      </c>
      <c r="L1291" s="178" t="str">
        <f>IF($B1291="","",SUMIFS('Work report'!$G$2:$G$1500,'Work report'!$V$2:$V$1500,$B1291))</f>
        <v/>
      </c>
      <c r="M1291" s="176" t="str">
        <f t="shared" si="61"/>
        <v/>
      </c>
      <c r="N1291" s="174" t="str">
        <f t="shared" ca="1" si="62"/>
        <v/>
      </c>
      <c r="O1291" s="78">
        <v>1290</v>
      </c>
      <c r="P1291" s="78" t="str">
        <f>IF(AND($B1291&lt;&gt;"",$H1291&lt;&gt;"Completed",$H1291&lt;&gt;"Cancelled"),COUNTIFS($B$2:$B1291,"&lt;&gt;",$H$2:$H1291,"&lt;&gt;Completed",$H$2:$H1291,"&lt;&gt;Cancelled"),"")</f>
        <v/>
      </c>
      <c r="Q1291" s="78" t="str">
        <f>IFERROR(INDEX($B$2:$B$1500,MATCH(ROWS($Q$2:Q1291),$P$2:$P$1500,0)),"")</f>
        <v/>
      </c>
    </row>
    <row r="1292" spans="2:17" ht="15" customHeight="1" x14ac:dyDescent="0.25">
      <c r="B1292" s="174" t="str">
        <f t="shared" si="60"/>
        <v/>
      </c>
      <c r="F1292" s="81"/>
      <c r="H1292" s="174" t="str">
        <f>IF($B1292="","",IF(N($I1292)&gt;=100,"Completed",IF(COUNTIF('Work report'!$V$2:$V$1500,$B1292)=0,"Not started",IF(OR(LEFT(UPPER(TRIM($K1292)),8)="BLOCKED:",LEFT(UPPER(TRIM($K1292)),8)="WAITING:"),"Blocked",IF(N($I1292)&gt;0,"In progress","Not started")))))</f>
        <v/>
      </c>
      <c r="I1292" s="175" t="str">
        <f t="array" ref="I1292">IF($B1292="","",IFERROR(LOOKUP(2,1/('Work report'!$V$2:$V$1500=$B1292),'Work report'!$J$2:$J$1500)*100,0))</f>
        <v/>
      </c>
      <c r="J1292" s="176" t="str">
        <f t="array" ref="J1292">IF($B1292="","",IFERROR(LOOKUP(2,1/('Work report'!$V$2:$V$1500=$B1292),'Work report'!$A$2:$A$1500),""))</f>
        <v/>
      </c>
      <c r="K1292" s="177" t="str">
        <f t="array" ref="K1292">IF($B1292="","",IFERROR(LOOKUP(2,1/('Work report'!$V$2:$V$1500=$B1292),'Work report'!$P$2:$P$1500),""))</f>
        <v/>
      </c>
      <c r="L1292" s="178" t="str">
        <f>IF($B1292="","",SUMIFS('Work report'!$G$2:$G$1500,'Work report'!$V$2:$V$1500,$B1292))</f>
        <v/>
      </c>
      <c r="M1292" s="176" t="str">
        <f t="shared" si="61"/>
        <v/>
      </c>
      <c r="N1292" s="174" t="str">
        <f t="shared" ca="1" si="62"/>
        <v/>
      </c>
      <c r="O1292" s="78">
        <v>1291</v>
      </c>
      <c r="P1292" s="78" t="str">
        <f>IF(AND($B1292&lt;&gt;"",$H1292&lt;&gt;"Completed",$H1292&lt;&gt;"Cancelled"),COUNTIFS($B$2:$B1292,"&lt;&gt;",$H$2:$H1292,"&lt;&gt;Completed",$H$2:$H1292,"&lt;&gt;Cancelled"),"")</f>
        <v/>
      </c>
      <c r="Q1292" s="78" t="str">
        <f>IFERROR(INDEX($B$2:$B$1500,MATCH(ROWS($Q$2:Q1292),$P$2:$P$1500,0)),"")</f>
        <v/>
      </c>
    </row>
    <row r="1293" spans="2:17" ht="15" customHeight="1" x14ac:dyDescent="0.25">
      <c r="B1293" s="174" t="str">
        <f t="shared" si="60"/>
        <v/>
      </c>
      <c r="F1293" s="81"/>
      <c r="H1293" s="174" t="str">
        <f>IF($B1293="","",IF(N($I1293)&gt;=100,"Completed",IF(COUNTIF('Work report'!$V$2:$V$1500,$B1293)=0,"Not started",IF(OR(LEFT(UPPER(TRIM($K1293)),8)="BLOCKED:",LEFT(UPPER(TRIM($K1293)),8)="WAITING:"),"Blocked",IF(N($I1293)&gt;0,"In progress","Not started")))))</f>
        <v/>
      </c>
      <c r="I1293" s="175" t="str">
        <f t="array" ref="I1293">IF($B1293="","",IFERROR(LOOKUP(2,1/('Work report'!$V$2:$V$1500=$B1293),'Work report'!$J$2:$J$1500)*100,0))</f>
        <v/>
      </c>
      <c r="J1293" s="176" t="str">
        <f t="array" ref="J1293">IF($B1293="","",IFERROR(LOOKUP(2,1/('Work report'!$V$2:$V$1500=$B1293),'Work report'!$A$2:$A$1500),""))</f>
        <v/>
      </c>
      <c r="K1293" s="177" t="str">
        <f t="array" ref="K1293">IF($B1293="","",IFERROR(LOOKUP(2,1/('Work report'!$V$2:$V$1500=$B1293),'Work report'!$P$2:$P$1500),""))</f>
        <v/>
      </c>
      <c r="L1293" s="178" t="str">
        <f>IF($B1293="","",SUMIFS('Work report'!$G$2:$G$1500,'Work report'!$V$2:$V$1500,$B1293))</f>
        <v/>
      </c>
      <c r="M1293" s="176" t="str">
        <f t="shared" si="61"/>
        <v/>
      </c>
      <c r="N1293" s="174" t="str">
        <f t="shared" ca="1" si="62"/>
        <v/>
      </c>
      <c r="O1293" s="78">
        <v>1292</v>
      </c>
      <c r="P1293" s="78" t="str">
        <f>IF(AND($B1293&lt;&gt;"",$H1293&lt;&gt;"Completed",$H1293&lt;&gt;"Cancelled"),COUNTIFS($B$2:$B1293,"&lt;&gt;",$H$2:$H1293,"&lt;&gt;Completed",$H$2:$H1293,"&lt;&gt;Cancelled"),"")</f>
        <v/>
      </c>
      <c r="Q1293" s="78" t="str">
        <f>IFERROR(INDEX($B$2:$B$1500,MATCH(ROWS($Q$2:Q1293),$P$2:$P$1500,0)),"")</f>
        <v/>
      </c>
    </row>
    <row r="1294" spans="2:17" ht="15" customHeight="1" x14ac:dyDescent="0.25">
      <c r="B1294" s="174" t="str">
        <f t="shared" si="60"/>
        <v/>
      </c>
      <c r="F1294" s="81"/>
      <c r="H1294" s="174" t="str">
        <f>IF($B1294="","",IF(N($I1294)&gt;=100,"Completed",IF(COUNTIF('Work report'!$V$2:$V$1500,$B1294)=0,"Not started",IF(OR(LEFT(UPPER(TRIM($K1294)),8)="BLOCKED:",LEFT(UPPER(TRIM($K1294)),8)="WAITING:"),"Blocked",IF(N($I1294)&gt;0,"In progress","Not started")))))</f>
        <v/>
      </c>
      <c r="I1294" s="175" t="str">
        <f t="array" ref="I1294">IF($B1294="","",IFERROR(LOOKUP(2,1/('Work report'!$V$2:$V$1500=$B1294),'Work report'!$J$2:$J$1500)*100,0))</f>
        <v/>
      </c>
      <c r="J1294" s="176" t="str">
        <f t="array" ref="J1294">IF($B1294="","",IFERROR(LOOKUP(2,1/('Work report'!$V$2:$V$1500=$B1294),'Work report'!$A$2:$A$1500),""))</f>
        <v/>
      </c>
      <c r="K1294" s="177" t="str">
        <f t="array" ref="K1294">IF($B1294="","",IFERROR(LOOKUP(2,1/('Work report'!$V$2:$V$1500=$B1294),'Work report'!$P$2:$P$1500),""))</f>
        <v/>
      </c>
      <c r="L1294" s="178" t="str">
        <f>IF($B1294="","",SUMIFS('Work report'!$G$2:$G$1500,'Work report'!$V$2:$V$1500,$B1294))</f>
        <v/>
      </c>
      <c r="M1294" s="176" t="str">
        <f t="shared" si="61"/>
        <v/>
      </c>
      <c r="N1294" s="174" t="str">
        <f t="shared" ca="1" si="62"/>
        <v/>
      </c>
      <c r="O1294" s="78">
        <v>1293</v>
      </c>
      <c r="P1294" s="78" t="str">
        <f>IF(AND($B1294&lt;&gt;"",$H1294&lt;&gt;"Completed",$H1294&lt;&gt;"Cancelled"),COUNTIFS($B$2:$B1294,"&lt;&gt;",$H$2:$H1294,"&lt;&gt;Completed",$H$2:$H1294,"&lt;&gt;Cancelled"),"")</f>
        <v/>
      </c>
      <c r="Q1294" s="78" t="str">
        <f>IFERROR(INDEX($B$2:$B$1500,MATCH(ROWS($Q$2:Q1294),$P$2:$P$1500,0)),"")</f>
        <v/>
      </c>
    </row>
    <row r="1295" spans="2:17" ht="15" customHeight="1" x14ac:dyDescent="0.25">
      <c r="B1295" s="174" t="str">
        <f t="shared" si="60"/>
        <v/>
      </c>
      <c r="F1295" s="81"/>
      <c r="H1295" s="174" t="str">
        <f>IF($B1295="","",IF(N($I1295)&gt;=100,"Completed",IF(COUNTIF('Work report'!$V$2:$V$1500,$B1295)=0,"Not started",IF(OR(LEFT(UPPER(TRIM($K1295)),8)="BLOCKED:",LEFT(UPPER(TRIM($K1295)),8)="WAITING:"),"Blocked",IF(N($I1295)&gt;0,"In progress","Not started")))))</f>
        <v/>
      </c>
      <c r="I1295" s="175" t="str">
        <f t="array" ref="I1295">IF($B1295="","",IFERROR(LOOKUP(2,1/('Work report'!$V$2:$V$1500=$B1295),'Work report'!$J$2:$J$1500)*100,0))</f>
        <v/>
      </c>
      <c r="J1295" s="176" t="str">
        <f t="array" ref="J1295">IF($B1295="","",IFERROR(LOOKUP(2,1/('Work report'!$V$2:$V$1500=$B1295),'Work report'!$A$2:$A$1500),""))</f>
        <v/>
      </c>
      <c r="K1295" s="177" t="str">
        <f t="array" ref="K1295">IF($B1295="","",IFERROR(LOOKUP(2,1/('Work report'!$V$2:$V$1500=$B1295),'Work report'!$P$2:$P$1500),""))</f>
        <v/>
      </c>
      <c r="L1295" s="178" t="str">
        <f>IF($B1295="","",SUMIFS('Work report'!$G$2:$G$1500,'Work report'!$V$2:$V$1500,$B1295))</f>
        <v/>
      </c>
      <c r="M1295" s="176" t="str">
        <f t="shared" si="61"/>
        <v/>
      </c>
      <c r="N1295" s="174" t="str">
        <f t="shared" ca="1" si="62"/>
        <v/>
      </c>
      <c r="O1295" s="78">
        <v>1294</v>
      </c>
      <c r="P1295" s="78" t="str">
        <f>IF(AND($B1295&lt;&gt;"",$H1295&lt;&gt;"Completed",$H1295&lt;&gt;"Cancelled"),COUNTIFS($B$2:$B1295,"&lt;&gt;",$H$2:$H1295,"&lt;&gt;Completed",$H$2:$H1295,"&lt;&gt;Cancelled"),"")</f>
        <v/>
      </c>
      <c r="Q1295" s="78" t="str">
        <f>IFERROR(INDEX($B$2:$B$1500,MATCH(ROWS($Q$2:Q1295),$P$2:$P$1500,0)),"")</f>
        <v/>
      </c>
    </row>
    <row r="1296" spans="2:17" ht="15" customHeight="1" x14ac:dyDescent="0.25">
      <c r="B1296" s="174" t="str">
        <f t="shared" si="60"/>
        <v/>
      </c>
      <c r="F1296" s="81"/>
      <c r="H1296" s="174" t="str">
        <f>IF($B1296="","",IF(N($I1296)&gt;=100,"Completed",IF(COUNTIF('Work report'!$V$2:$V$1500,$B1296)=0,"Not started",IF(OR(LEFT(UPPER(TRIM($K1296)),8)="BLOCKED:",LEFT(UPPER(TRIM($K1296)),8)="WAITING:"),"Blocked",IF(N($I1296)&gt;0,"In progress","Not started")))))</f>
        <v/>
      </c>
      <c r="I1296" s="175" t="str">
        <f t="array" ref="I1296">IF($B1296="","",IFERROR(LOOKUP(2,1/('Work report'!$V$2:$V$1500=$B1296),'Work report'!$J$2:$J$1500)*100,0))</f>
        <v/>
      </c>
      <c r="J1296" s="176" t="str">
        <f t="array" ref="J1296">IF($B1296="","",IFERROR(LOOKUP(2,1/('Work report'!$V$2:$V$1500=$B1296),'Work report'!$A$2:$A$1500),""))</f>
        <v/>
      </c>
      <c r="K1296" s="177" t="str">
        <f t="array" ref="K1296">IF($B1296="","",IFERROR(LOOKUP(2,1/('Work report'!$V$2:$V$1500=$B1296),'Work report'!$P$2:$P$1500),""))</f>
        <v/>
      </c>
      <c r="L1296" s="178" t="str">
        <f>IF($B1296="","",SUMIFS('Work report'!$G$2:$G$1500,'Work report'!$V$2:$V$1500,$B1296))</f>
        <v/>
      </c>
      <c r="M1296" s="176" t="str">
        <f t="shared" si="61"/>
        <v/>
      </c>
      <c r="N1296" s="174" t="str">
        <f t="shared" ca="1" si="62"/>
        <v/>
      </c>
      <c r="O1296" s="78">
        <v>1295</v>
      </c>
      <c r="P1296" s="78" t="str">
        <f>IF(AND($B1296&lt;&gt;"",$H1296&lt;&gt;"Completed",$H1296&lt;&gt;"Cancelled"),COUNTIFS($B$2:$B1296,"&lt;&gt;",$H$2:$H1296,"&lt;&gt;Completed",$H$2:$H1296,"&lt;&gt;Cancelled"),"")</f>
        <v/>
      </c>
      <c r="Q1296" s="78" t="str">
        <f>IFERROR(INDEX($B$2:$B$1500,MATCH(ROWS($Q$2:Q1296),$P$2:$P$1500,0)),"")</f>
        <v/>
      </c>
    </row>
    <row r="1297" spans="2:17" ht="15" customHeight="1" x14ac:dyDescent="0.25">
      <c r="B1297" s="174" t="str">
        <f t="shared" si="60"/>
        <v/>
      </c>
      <c r="F1297" s="81"/>
      <c r="H1297" s="174" t="str">
        <f>IF($B1297="","",IF(N($I1297)&gt;=100,"Completed",IF(COUNTIF('Work report'!$V$2:$V$1500,$B1297)=0,"Not started",IF(OR(LEFT(UPPER(TRIM($K1297)),8)="BLOCKED:",LEFT(UPPER(TRIM($K1297)),8)="WAITING:"),"Blocked",IF(N($I1297)&gt;0,"In progress","Not started")))))</f>
        <v/>
      </c>
      <c r="I1297" s="175" t="str">
        <f t="array" ref="I1297">IF($B1297="","",IFERROR(LOOKUP(2,1/('Work report'!$V$2:$V$1500=$B1297),'Work report'!$J$2:$J$1500)*100,0))</f>
        <v/>
      </c>
      <c r="J1297" s="176" t="str">
        <f t="array" ref="J1297">IF($B1297="","",IFERROR(LOOKUP(2,1/('Work report'!$V$2:$V$1500=$B1297),'Work report'!$A$2:$A$1500),""))</f>
        <v/>
      </c>
      <c r="K1297" s="177" t="str">
        <f t="array" ref="K1297">IF($B1297="","",IFERROR(LOOKUP(2,1/('Work report'!$V$2:$V$1500=$B1297),'Work report'!$P$2:$P$1500),""))</f>
        <v/>
      </c>
      <c r="L1297" s="178" t="str">
        <f>IF($B1297="","",SUMIFS('Work report'!$G$2:$G$1500,'Work report'!$V$2:$V$1500,$B1297))</f>
        <v/>
      </c>
      <c r="M1297" s="176" t="str">
        <f t="shared" si="61"/>
        <v/>
      </c>
      <c r="N1297" s="174" t="str">
        <f t="shared" ca="1" si="62"/>
        <v/>
      </c>
      <c r="O1297" s="78">
        <v>1296</v>
      </c>
      <c r="P1297" s="78" t="str">
        <f>IF(AND($B1297&lt;&gt;"",$H1297&lt;&gt;"Completed",$H1297&lt;&gt;"Cancelled"),COUNTIFS($B$2:$B1297,"&lt;&gt;",$H$2:$H1297,"&lt;&gt;Completed",$H$2:$H1297,"&lt;&gt;Cancelled"),"")</f>
        <v/>
      </c>
      <c r="Q1297" s="78" t="str">
        <f>IFERROR(INDEX($B$2:$B$1500,MATCH(ROWS($Q$2:Q1297),$P$2:$P$1500,0)),"")</f>
        <v/>
      </c>
    </row>
    <row r="1298" spans="2:17" ht="15" customHeight="1" x14ac:dyDescent="0.25">
      <c r="B1298" s="174" t="str">
        <f t="shared" si="60"/>
        <v/>
      </c>
      <c r="F1298" s="81"/>
      <c r="H1298" s="174" t="str">
        <f>IF($B1298="","",IF(N($I1298)&gt;=100,"Completed",IF(COUNTIF('Work report'!$V$2:$V$1500,$B1298)=0,"Not started",IF(OR(LEFT(UPPER(TRIM($K1298)),8)="BLOCKED:",LEFT(UPPER(TRIM($K1298)),8)="WAITING:"),"Blocked",IF(N($I1298)&gt;0,"In progress","Not started")))))</f>
        <v/>
      </c>
      <c r="I1298" s="175" t="str">
        <f t="array" ref="I1298">IF($B1298="","",IFERROR(LOOKUP(2,1/('Work report'!$V$2:$V$1500=$B1298),'Work report'!$J$2:$J$1500)*100,0))</f>
        <v/>
      </c>
      <c r="J1298" s="176" t="str">
        <f t="array" ref="J1298">IF($B1298="","",IFERROR(LOOKUP(2,1/('Work report'!$V$2:$V$1500=$B1298),'Work report'!$A$2:$A$1500),""))</f>
        <v/>
      </c>
      <c r="K1298" s="177" t="str">
        <f t="array" ref="K1298">IF($B1298="","",IFERROR(LOOKUP(2,1/('Work report'!$V$2:$V$1500=$B1298),'Work report'!$P$2:$P$1500),""))</f>
        <v/>
      </c>
      <c r="L1298" s="178" t="str">
        <f>IF($B1298="","",SUMIFS('Work report'!$G$2:$G$1500,'Work report'!$V$2:$V$1500,$B1298))</f>
        <v/>
      </c>
      <c r="M1298" s="176" t="str">
        <f t="shared" si="61"/>
        <v/>
      </c>
      <c r="N1298" s="174" t="str">
        <f t="shared" ca="1" si="62"/>
        <v/>
      </c>
      <c r="O1298" s="78">
        <v>1297</v>
      </c>
      <c r="P1298" s="78" t="str">
        <f>IF(AND($B1298&lt;&gt;"",$H1298&lt;&gt;"Completed",$H1298&lt;&gt;"Cancelled"),COUNTIFS($B$2:$B1298,"&lt;&gt;",$H$2:$H1298,"&lt;&gt;Completed",$H$2:$H1298,"&lt;&gt;Cancelled"),"")</f>
        <v/>
      </c>
      <c r="Q1298" s="78" t="str">
        <f>IFERROR(INDEX($B$2:$B$1500,MATCH(ROWS($Q$2:Q1298),$P$2:$P$1500,0)),"")</f>
        <v/>
      </c>
    </row>
    <row r="1299" spans="2:17" ht="15" customHeight="1" x14ac:dyDescent="0.25">
      <c r="B1299" s="174" t="str">
        <f t="shared" si="60"/>
        <v/>
      </c>
      <c r="F1299" s="81"/>
      <c r="H1299" s="174" t="str">
        <f>IF($B1299="","",IF(N($I1299)&gt;=100,"Completed",IF(COUNTIF('Work report'!$V$2:$V$1500,$B1299)=0,"Not started",IF(OR(LEFT(UPPER(TRIM($K1299)),8)="BLOCKED:",LEFT(UPPER(TRIM($K1299)),8)="WAITING:"),"Blocked",IF(N($I1299)&gt;0,"In progress","Not started")))))</f>
        <v/>
      </c>
      <c r="I1299" s="175" t="str">
        <f t="array" ref="I1299">IF($B1299="","",IFERROR(LOOKUP(2,1/('Work report'!$V$2:$V$1500=$B1299),'Work report'!$J$2:$J$1500)*100,0))</f>
        <v/>
      </c>
      <c r="J1299" s="176" t="str">
        <f t="array" ref="J1299">IF($B1299="","",IFERROR(LOOKUP(2,1/('Work report'!$V$2:$V$1500=$B1299),'Work report'!$A$2:$A$1500),""))</f>
        <v/>
      </c>
      <c r="K1299" s="177" t="str">
        <f t="array" ref="K1299">IF($B1299="","",IFERROR(LOOKUP(2,1/('Work report'!$V$2:$V$1500=$B1299),'Work report'!$P$2:$P$1500),""))</f>
        <v/>
      </c>
      <c r="L1299" s="178" t="str">
        <f>IF($B1299="","",SUMIFS('Work report'!$G$2:$G$1500,'Work report'!$V$2:$V$1500,$B1299))</f>
        <v/>
      </c>
      <c r="M1299" s="176" t="str">
        <f t="shared" si="61"/>
        <v/>
      </c>
      <c r="N1299" s="174" t="str">
        <f t="shared" ca="1" si="62"/>
        <v/>
      </c>
      <c r="O1299" s="78">
        <v>1298</v>
      </c>
      <c r="P1299" s="78" t="str">
        <f>IF(AND($B1299&lt;&gt;"",$H1299&lt;&gt;"Completed",$H1299&lt;&gt;"Cancelled"),COUNTIFS($B$2:$B1299,"&lt;&gt;",$H$2:$H1299,"&lt;&gt;Completed",$H$2:$H1299,"&lt;&gt;Cancelled"),"")</f>
        <v/>
      </c>
      <c r="Q1299" s="78" t="str">
        <f>IFERROR(INDEX($B$2:$B$1500,MATCH(ROWS($Q$2:Q1299),$P$2:$P$1500,0)),"")</f>
        <v/>
      </c>
    </row>
    <row r="1300" spans="2:17" ht="15" customHeight="1" x14ac:dyDescent="0.25">
      <c r="B1300" s="174" t="str">
        <f t="shared" si="60"/>
        <v/>
      </c>
      <c r="F1300" s="81"/>
      <c r="H1300" s="174" t="str">
        <f>IF($B1300="","",IF(N($I1300)&gt;=100,"Completed",IF(COUNTIF('Work report'!$V$2:$V$1500,$B1300)=0,"Not started",IF(OR(LEFT(UPPER(TRIM($K1300)),8)="BLOCKED:",LEFT(UPPER(TRIM($K1300)),8)="WAITING:"),"Blocked",IF(N($I1300)&gt;0,"In progress","Not started")))))</f>
        <v/>
      </c>
      <c r="I1300" s="175" t="str">
        <f t="array" ref="I1300">IF($B1300="","",IFERROR(LOOKUP(2,1/('Work report'!$V$2:$V$1500=$B1300),'Work report'!$J$2:$J$1500)*100,0))</f>
        <v/>
      </c>
      <c r="J1300" s="176" t="str">
        <f t="array" ref="J1300">IF($B1300="","",IFERROR(LOOKUP(2,1/('Work report'!$V$2:$V$1500=$B1300),'Work report'!$A$2:$A$1500),""))</f>
        <v/>
      </c>
      <c r="K1300" s="177" t="str">
        <f t="array" ref="K1300">IF($B1300="","",IFERROR(LOOKUP(2,1/('Work report'!$V$2:$V$1500=$B1300),'Work report'!$P$2:$P$1500),""))</f>
        <v/>
      </c>
      <c r="L1300" s="178" t="str">
        <f>IF($B1300="","",SUMIFS('Work report'!$G$2:$G$1500,'Work report'!$V$2:$V$1500,$B1300))</f>
        <v/>
      </c>
      <c r="M1300" s="176" t="str">
        <f t="shared" si="61"/>
        <v/>
      </c>
      <c r="N1300" s="174" t="str">
        <f t="shared" ca="1" si="62"/>
        <v/>
      </c>
      <c r="O1300" s="78">
        <v>1299</v>
      </c>
      <c r="P1300" s="78" t="str">
        <f>IF(AND($B1300&lt;&gt;"",$H1300&lt;&gt;"Completed",$H1300&lt;&gt;"Cancelled"),COUNTIFS($B$2:$B1300,"&lt;&gt;",$H$2:$H1300,"&lt;&gt;Completed",$H$2:$H1300,"&lt;&gt;Cancelled"),"")</f>
        <v/>
      </c>
      <c r="Q1300" s="78" t="str">
        <f>IFERROR(INDEX($B$2:$B$1500,MATCH(ROWS($Q$2:Q1300),$P$2:$P$1500,0)),"")</f>
        <v/>
      </c>
    </row>
    <row r="1301" spans="2:17" ht="15" customHeight="1" x14ac:dyDescent="0.25">
      <c r="B1301" s="174" t="str">
        <f t="shared" si="60"/>
        <v/>
      </c>
      <c r="F1301" s="81"/>
      <c r="H1301" s="174" t="str">
        <f>IF($B1301="","",IF(N($I1301)&gt;=100,"Completed",IF(COUNTIF('Work report'!$V$2:$V$1500,$B1301)=0,"Not started",IF(OR(LEFT(UPPER(TRIM($K1301)),8)="BLOCKED:",LEFT(UPPER(TRIM($K1301)),8)="WAITING:"),"Blocked",IF(N($I1301)&gt;0,"In progress","Not started")))))</f>
        <v/>
      </c>
      <c r="I1301" s="175" t="str">
        <f t="array" ref="I1301">IF($B1301="","",IFERROR(LOOKUP(2,1/('Work report'!$V$2:$V$1500=$B1301),'Work report'!$J$2:$J$1500)*100,0))</f>
        <v/>
      </c>
      <c r="J1301" s="176" t="str">
        <f t="array" ref="J1301">IF($B1301="","",IFERROR(LOOKUP(2,1/('Work report'!$V$2:$V$1500=$B1301),'Work report'!$A$2:$A$1500),""))</f>
        <v/>
      </c>
      <c r="K1301" s="177" t="str">
        <f t="array" ref="K1301">IF($B1301="","",IFERROR(LOOKUP(2,1/('Work report'!$V$2:$V$1500=$B1301),'Work report'!$P$2:$P$1500),""))</f>
        <v/>
      </c>
      <c r="L1301" s="178" t="str">
        <f>IF($B1301="","",SUMIFS('Work report'!$G$2:$G$1500,'Work report'!$V$2:$V$1500,$B1301))</f>
        <v/>
      </c>
      <c r="M1301" s="176" t="str">
        <f t="shared" si="61"/>
        <v/>
      </c>
      <c r="N1301" s="174" t="str">
        <f t="shared" ca="1" si="62"/>
        <v/>
      </c>
      <c r="O1301" s="78">
        <v>1300</v>
      </c>
      <c r="P1301" s="78" t="str">
        <f>IF(AND($B1301&lt;&gt;"",$H1301&lt;&gt;"Completed",$H1301&lt;&gt;"Cancelled"),COUNTIFS($B$2:$B1301,"&lt;&gt;",$H$2:$H1301,"&lt;&gt;Completed",$H$2:$H1301,"&lt;&gt;Cancelled"),"")</f>
        <v/>
      </c>
      <c r="Q1301" s="78" t="str">
        <f>IFERROR(INDEX($B$2:$B$1500,MATCH(ROWS($Q$2:Q1301),$P$2:$P$1500,0)),"")</f>
        <v/>
      </c>
    </row>
    <row r="1302" spans="2:17" ht="15" customHeight="1" x14ac:dyDescent="0.25">
      <c r="B1302" s="174" t="str">
        <f t="shared" si="60"/>
        <v/>
      </c>
      <c r="F1302" s="81"/>
      <c r="H1302" s="174" t="str">
        <f>IF($B1302="","",IF(N($I1302)&gt;=100,"Completed",IF(COUNTIF('Work report'!$V$2:$V$1500,$B1302)=0,"Not started",IF(OR(LEFT(UPPER(TRIM($K1302)),8)="BLOCKED:",LEFT(UPPER(TRIM($K1302)),8)="WAITING:"),"Blocked",IF(N($I1302)&gt;0,"In progress","Not started")))))</f>
        <v/>
      </c>
      <c r="I1302" s="175" t="str">
        <f t="array" ref="I1302">IF($B1302="","",IFERROR(LOOKUP(2,1/('Work report'!$V$2:$V$1500=$B1302),'Work report'!$J$2:$J$1500)*100,0))</f>
        <v/>
      </c>
      <c r="J1302" s="176" t="str">
        <f t="array" ref="J1302">IF($B1302="","",IFERROR(LOOKUP(2,1/('Work report'!$V$2:$V$1500=$B1302),'Work report'!$A$2:$A$1500),""))</f>
        <v/>
      </c>
      <c r="K1302" s="177" t="str">
        <f t="array" ref="K1302">IF($B1302="","",IFERROR(LOOKUP(2,1/('Work report'!$V$2:$V$1500=$B1302),'Work report'!$P$2:$P$1500),""))</f>
        <v/>
      </c>
      <c r="L1302" s="178" t="str">
        <f>IF($B1302="","",SUMIFS('Work report'!$G$2:$G$1500,'Work report'!$V$2:$V$1500,$B1302))</f>
        <v/>
      </c>
      <c r="M1302" s="176" t="str">
        <f t="shared" si="61"/>
        <v/>
      </c>
      <c r="N1302" s="174" t="str">
        <f t="shared" ca="1" si="62"/>
        <v/>
      </c>
      <c r="O1302" s="78">
        <v>1301</v>
      </c>
      <c r="P1302" s="78" t="str">
        <f>IF(AND($B1302&lt;&gt;"",$H1302&lt;&gt;"Completed",$H1302&lt;&gt;"Cancelled"),COUNTIFS($B$2:$B1302,"&lt;&gt;",$H$2:$H1302,"&lt;&gt;Completed",$H$2:$H1302,"&lt;&gt;Cancelled"),"")</f>
        <v/>
      </c>
      <c r="Q1302" s="78" t="str">
        <f>IFERROR(INDEX($B$2:$B$1500,MATCH(ROWS($Q$2:Q1302),$P$2:$P$1500,0)),"")</f>
        <v/>
      </c>
    </row>
    <row r="1303" spans="2:17" ht="15" customHeight="1" x14ac:dyDescent="0.25">
      <c r="B1303" s="174" t="str">
        <f t="shared" si="60"/>
        <v/>
      </c>
      <c r="F1303" s="81"/>
      <c r="H1303" s="174" t="str">
        <f>IF($B1303="","",IF(N($I1303)&gt;=100,"Completed",IF(COUNTIF('Work report'!$V$2:$V$1500,$B1303)=0,"Not started",IF(OR(LEFT(UPPER(TRIM($K1303)),8)="BLOCKED:",LEFT(UPPER(TRIM($K1303)),8)="WAITING:"),"Blocked",IF(N($I1303)&gt;0,"In progress","Not started")))))</f>
        <v/>
      </c>
      <c r="I1303" s="175" t="str">
        <f t="array" ref="I1303">IF($B1303="","",IFERROR(LOOKUP(2,1/('Work report'!$V$2:$V$1500=$B1303),'Work report'!$J$2:$J$1500)*100,0))</f>
        <v/>
      </c>
      <c r="J1303" s="176" t="str">
        <f t="array" ref="J1303">IF($B1303="","",IFERROR(LOOKUP(2,1/('Work report'!$V$2:$V$1500=$B1303),'Work report'!$A$2:$A$1500),""))</f>
        <v/>
      </c>
      <c r="K1303" s="177" t="str">
        <f t="array" ref="K1303">IF($B1303="","",IFERROR(LOOKUP(2,1/('Work report'!$V$2:$V$1500=$B1303),'Work report'!$P$2:$P$1500),""))</f>
        <v/>
      </c>
      <c r="L1303" s="178" t="str">
        <f>IF($B1303="","",SUMIFS('Work report'!$G$2:$G$1500,'Work report'!$V$2:$V$1500,$B1303))</f>
        <v/>
      </c>
      <c r="M1303" s="176" t="str">
        <f t="shared" si="61"/>
        <v/>
      </c>
      <c r="N1303" s="174" t="str">
        <f t="shared" ca="1" si="62"/>
        <v/>
      </c>
      <c r="O1303" s="78">
        <v>1302</v>
      </c>
      <c r="P1303" s="78" t="str">
        <f>IF(AND($B1303&lt;&gt;"",$H1303&lt;&gt;"Completed",$H1303&lt;&gt;"Cancelled"),COUNTIFS($B$2:$B1303,"&lt;&gt;",$H$2:$H1303,"&lt;&gt;Completed",$H$2:$H1303,"&lt;&gt;Cancelled"),"")</f>
        <v/>
      </c>
      <c r="Q1303" s="78" t="str">
        <f>IFERROR(INDEX($B$2:$B$1500,MATCH(ROWS($Q$2:Q1303),$P$2:$P$1500,0)),"")</f>
        <v/>
      </c>
    </row>
    <row r="1304" spans="2:17" ht="15" customHeight="1" x14ac:dyDescent="0.25">
      <c r="B1304" s="174" t="str">
        <f t="shared" si="60"/>
        <v/>
      </c>
      <c r="F1304" s="81"/>
      <c r="H1304" s="174" t="str">
        <f>IF($B1304="","",IF(N($I1304)&gt;=100,"Completed",IF(COUNTIF('Work report'!$V$2:$V$1500,$B1304)=0,"Not started",IF(OR(LEFT(UPPER(TRIM($K1304)),8)="BLOCKED:",LEFT(UPPER(TRIM($K1304)),8)="WAITING:"),"Blocked",IF(N($I1304)&gt;0,"In progress","Not started")))))</f>
        <v/>
      </c>
      <c r="I1304" s="175" t="str">
        <f t="array" ref="I1304">IF($B1304="","",IFERROR(LOOKUP(2,1/('Work report'!$V$2:$V$1500=$B1304),'Work report'!$J$2:$J$1500)*100,0))</f>
        <v/>
      </c>
      <c r="J1304" s="176" t="str">
        <f t="array" ref="J1304">IF($B1304="","",IFERROR(LOOKUP(2,1/('Work report'!$V$2:$V$1500=$B1304),'Work report'!$A$2:$A$1500),""))</f>
        <v/>
      </c>
      <c r="K1304" s="177" t="str">
        <f t="array" ref="K1304">IF($B1304="","",IFERROR(LOOKUP(2,1/('Work report'!$V$2:$V$1500=$B1304),'Work report'!$P$2:$P$1500),""))</f>
        <v/>
      </c>
      <c r="L1304" s="178" t="str">
        <f>IF($B1304="","",SUMIFS('Work report'!$G$2:$G$1500,'Work report'!$V$2:$V$1500,$B1304))</f>
        <v/>
      </c>
      <c r="M1304" s="176" t="str">
        <f t="shared" si="61"/>
        <v/>
      </c>
      <c r="N1304" s="174" t="str">
        <f t="shared" ca="1" si="62"/>
        <v/>
      </c>
      <c r="O1304" s="78">
        <v>1303</v>
      </c>
      <c r="P1304" s="78" t="str">
        <f>IF(AND($B1304&lt;&gt;"",$H1304&lt;&gt;"Completed",$H1304&lt;&gt;"Cancelled"),COUNTIFS($B$2:$B1304,"&lt;&gt;",$H$2:$H1304,"&lt;&gt;Completed",$H$2:$H1304,"&lt;&gt;Cancelled"),"")</f>
        <v/>
      </c>
      <c r="Q1304" s="78" t="str">
        <f>IFERROR(INDEX($B$2:$B$1500,MATCH(ROWS($Q$2:Q1304),$P$2:$P$1500,0)),"")</f>
        <v/>
      </c>
    </row>
    <row r="1305" spans="2:17" ht="15" customHeight="1" x14ac:dyDescent="0.25">
      <c r="B1305" s="174" t="str">
        <f t="shared" si="60"/>
        <v/>
      </c>
      <c r="F1305" s="81"/>
      <c r="H1305" s="174" t="str">
        <f>IF($B1305="","",IF(N($I1305)&gt;=100,"Completed",IF(COUNTIF('Work report'!$V$2:$V$1500,$B1305)=0,"Not started",IF(OR(LEFT(UPPER(TRIM($K1305)),8)="BLOCKED:",LEFT(UPPER(TRIM($K1305)),8)="WAITING:"),"Blocked",IF(N($I1305)&gt;0,"In progress","Not started")))))</f>
        <v/>
      </c>
      <c r="I1305" s="175" t="str">
        <f t="array" ref="I1305">IF($B1305="","",IFERROR(LOOKUP(2,1/('Work report'!$V$2:$V$1500=$B1305),'Work report'!$J$2:$J$1500)*100,0))</f>
        <v/>
      </c>
      <c r="J1305" s="176" t="str">
        <f t="array" ref="J1305">IF($B1305="","",IFERROR(LOOKUP(2,1/('Work report'!$V$2:$V$1500=$B1305),'Work report'!$A$2:$A$1500),""))</f>
        <v/>
      </c>
      <c r="K1305" s="177" t="str">
        <f t="array" ref="K1305">IF($B1305="","",IFERROR(LOOKUP(2,1/('Work report'!$V$2:$V$1500=$B1305),'Work report'!$P$2:$P$1500),""))</f>
        <v/>
      </c>
      <c r="L1305" s="178" t="str">
        <f>IF($B1305="","",SUMIFS('Work report'!$G$2:$G$1500,'Work report'!$V$2:$V$1500,$B1305))</f>
        <v/>
      </c>
      <c r="M1305" s="176" t="str">
        <f t="shared" si="61"/>
        <v/>
      </c>
      <c r="N1305" s="174" t="str">
        <f t="shared" ca="1" si="62"/>
        <v/>
      </c>
      <c r="O1305" s="78">
        <v>1304</v>
      </c>
      <c r="P1305" s="78" t="str">
        <f>IF(AND($B1305&lt;&gt;"",$H1305&lt;&gt;"Completed",$H1305&lt;&gt;"Cancelled"),COUNTIFS($B$2:$B1305,"&lt;&gt;",$H$2:$H1305,"&lt;&gt;Completed",$H$2:$H1305,"&lt;&gt;Cancelled"),"")</f>
        <v/>
      </c>
      <c r="Q1305" s="78" t="str">
        <f>IFERROR(INDEX($B$2:$B$1500,MATCH(ROWS($Q$2:Q1305),$P$2:$P$1500,0)),"")</f>
        <v/>
      </c>
    </row>
    <row r="1306" spans="2:17" ht="15" customHeight="1" x14ac:dyDescent="0.25">
      <c r="B1306" s="174" t="str">
        <f t="shared" si="60"/>
        <v/>
      </c>
      <c r="F1306" s="81"/>
      <c r="H1306" s="174" t="str">
        <f>IF($B1306="","",IF(N($I1306)&gt;=100,"Completed",IF(COUNTIF('Work report'!$V$2:$V$1500,$B1306)=0,"Not started",IF(OR(LEFT(UPPER(TRIM($K1306)),8)="BLOCKED:",LEFT(UPPER(TRIM($K1306)),8)="WAITING:"),"Blocked",IF(N($I1306)&gt;0,"In progress","Not started")))))</f>
        <v/>
      </c>
      <c r="I1306" s="175" t="str">
        <f t="array" ref="I1306">IF($B1306="","",IFERROR(LOOKUP(2,1/('Work report'!$V$2:$V$1500=$B1306),'Work report'!$J$2:$J$1500)*100,0))</f>
        <v/>
      </c>
      <c r="J1306" s="176" t="str">
        <f t="array" ref="J1306">IF($B1306="","",IFERROR(LOOKUP(2,1/('Work report'!$V$2:$V$1500=$B1306),'Work report'!$A$2:$A$1500),""))</f>
        <v/>
      </c>
      <c r="K1306" s="177" t="str">
        <f t="array" ref="K1306">IF($B1306="","",IFERROR(LOOKUP(2,1/('Work report'!$V$2:$V$1500=$B1306),'Work report'!$P$2:$P$1500),""))</f>
        <v/>
      </c>
      <c r="L1306" s="178" t="str">
        <f>IF($B1306="","",SUMIFS('Work report'!$G$2:$G$1500,'Work report'!$V$2:$V$1500,$B1306))</f>
        <v/>
      </c>
      <c r="M1306" s="176" t="str">
        <f t="shared" si="61"/>
        <v/>
      </c>
      <c r="N1306" s="174" t="str">
        <f t="shared" ca="1" si="62"/>
        <v/>
      </c>
      <c r="O1306" s="78">
        <v>1305</v>
      </c>
      <c r="P1306" s="78" t="str">
        <f>IF(AND($B1306&lt;&gt;"",$H1306&lt;&gt;"Completed",$H1306&lt;&gt;"Cancelled"),COUNTIFS($B$2:$B1306,"&lt;&gt;",$H$2:$H1306,"&lt;&gt;Completed",$H$2:$H1306,"&lt;&gt;Cancelled"),"")</f>
        <v/>
      </c>
      <c r="Q1306" s="78" t="str">
        <f>IFERROR(INDEX($B$2:$B$1500,MATCH(ROWS($Q$2:Q1306),$P$2:$P$1500,0)),"")</f>
        <v/>
      </c>
    </row>
    <row r="1307" spans="2:17" ht="15" customHeight="1" x14ac:dyDescent="0.25">
      <c r="B1307" s="174" t="str">
        <f t="shared" si="60"/>
        <v/>
      </c>
      <c r="F1307" s="81"/>
      <c r="H1307" s="174" t="str">
        <f>IF($B1307="","",IF(N($I1307)&gt;=100,"Completed",IF(COUNTIF('Work report'!$V$2:$V$1500,$B1307)=0,"Not started",IF(OR(LEFT(UPPER(TRIM($K1307)),8)="BLOCKED:",LEFT(UPPER(TRIM($K1307)),8)="WAITING:"),"Blocked",IF(N($I1307)&gt;0,"In progress","Not started")))))</f>
        <v/>
      </c>
      <c r="I1307" s="175" t="str">
        <f t="array" ref="I1307">IF($B1307="","",IFERROR(LOOKUP(2,1/('Work report'!$V$2:$V$1500=$B1307),'Work report'!$J$2:$J$1500)*100,0))</f>
        <v/>
      </c>
      <c r="J1307" s="176" t="str">
        <f t="array" ref="J1307">IF($B1307="","",IFERROR(LOOKUP(2,1/('Work report'!$V$2:$V$1500=$B1307),'Work report'!$A$2:$A$1500),""))</f>
        <v/>
      </c>
      <c r="K1307" s="177" t="str">
        <f t="array" ref="K1307">IF($B1307="","",IFERROR(LOOKUP(2,1/('Work report'!$V$2:$V$1500=$B1307),'Work report'!$P$2:$P$1500),""))</f>
        <v/>
      </c>
      <c r="L1307" s="178" t="str">
        <f>IF($B1307="","",SUMIFS('Work report'!$G$2:$G$1500,'Work report'!$V$2:$V$1500,$B1307))</f>
        <v/>
      </c>
      <c r="M1307" s="176" t="str">
        <f t="shared" si="61"/>
        <v/>
      </c>
      <c r="N1307" s="174" t="str">
        <f t="shared" ca="1" si="62"/>
        <v/>
      </c>
      <c r="O1307" s="78">
        <v>1306</v>
      </c>
      <c r="P1307" s="78" t="str">
        <f>IF(AND($B1307&lt;&gt;"",$H1307&lt;&gt;"Completed",$H1307&lt;&gt;"Cancelled"),COUNTIFS($B$2:$B1307,"&lt;&gt;",$H$2:$H1307,"&lt;&gt;Completed",$H$2:$H1307,"&lt;&gt;Cancelled"),"")</f>
        <v/>
      </c>
      <c r="Q1307" s="78" t="str">
        <f>IFERROR(INDEX($B$2:$B$1500,MATCH(ROWS($Q$2:Q1307),$P$2:$P$1500,0)),"")</f>
        <v/>
      </c>
    </row>
    <row r="1308" spans="2:17" ht="15" customHeight="1" x14ac:dyDescent="0.25">
      <c r="B1308" s="174" t="str">
        <f t="shared" si="60"/>
        <v/>
      </c>
      <c r="F1308" s="81"/>
      <c r="H1308" s="174" t="str">
        <f>IF($B1308="","",IF(N($I1308)&gt;=100,"Completed",IF(COUNTIF('Work report'!$V$2:$V$1500,$B1308)=0,"Not started",IF(OR(LEFT(UPPER(TRIM($K1308)),8)="BLOCKED:",LEFT(UPPER(TRIM($K1308)),8)="WAITING:"),"Blocked",IF(N($I1308)&gt;0,"In progress","Not started")))))</f>
        <v/>
      </c>
      <c r="I1308" s="175" t="str">
        <f t="array" ref="I1308">IF($B1308="","",IFERROR(LOOKUP(2,1/('Work report'!$V$2:$V$1500=$B1308),'Work report'!$J$2:$J$1500)*100,0))</f>
        <v/>
      </c>
      <c r="J1308" s="176" t="str">
        <f t="array" ref="J1308">IF($B1308="","",IFERROR(LOOKUP(2,1/('Work report'!$V$2:$V$1500=$B1308),'Work report'!$A$2:$A$1500),""))</f>
        <v/>
      </c>
      <c r="K1308" s="177" t="str">
        <f t="array" ref="K1308">IF($B1308="","",IFERROR(LOOKUP(2,1/('Work report'!$V$2:$V$1500=$B1308),'Work report'!$P$2:$P$1500),""))</f>
        <v/>
      </c>
      <c r="L1308" s="178" t="str">
        <f>IF($B1308="","",SUMIFS('Work report'!$G$2:$G$1500,'Work report'!$V$2:$V$1500,$B1308))</f>
        <v/>
      </c>
      <c r="M1308" s="176" t="str">
        <f t="shared" si="61"/>
        <v/>
      </c>
      <c r="N1308" s="174" t="str">
        <f t="shared" ca="1" si="62"/>
        <v/>
      </c>
      <c r="O1308" s="78">
        <v>1307</v>
      </c>
      <c r="P1308" s="78" t="str">
        <f>IF(AND($B1308&lt;&gt;"",$H1308&lt;&gt;"Completed",$H1308&lt;&gt;"Cancelled"),COUNTIFS($B$2:$B1308,"&lt;&gt;",$H$2:$H1308,"&lt;&gt;Completed",$H$2:$H1308,"&lt;&gt;Cancelled"),"")</f>
        <v/>
      </c>
      <c r="Q1308" s="78" t="str">
        <f>IFERROR(INDEX($B$2:$B$1500,MATCH(ROWS($Q$2:Q1308),$P$2:$P$1500,0)),"")</f>
        <v/>
      </c>
    </row>
    <row r="1309" spans="2:17" ht="15" customHeight="1" x14ac:dyDescent="0.25">
      <c r="B1309" s="174" t="str">
        <f t="shared" si="60"/>
        <v/>
      </c>
      <c r="F1309" s="81"/>
      <c r="H1309" s="174" t="str">
        <f>IF($B1309="","",IF(N($I1309)&gt;=100,"Completed",IF(COUNTIF('Work report'!$V$2:$V$1500,$B1309)=0,"Not started",IF(OR(LEFT(UPPER(TRIM($K1309)),8)="BLOCKED:",LEFT(UPPER(TRIM($K1309)),8)="WAITING:"),"Blocked",IF(N($I1309)&gt;0,"In progress","Not started")))))</f>
        <v/>
      </c>
      <c r="I1309" s="175" t="str">
        <f t="array" ref="I1309">IF($B1309="","",IFERROR(LOOKUP(2,1/('Work report'!$V$2:$V$1500=$B1309),'Work report'!$J$2:$J$1500)*100,0))</f>
        <v/>
      </c>
      <c r="J1309" s="176" t="str">
        <f t="array" ref="J1309">IF($B1309="","",IFERROR(LOOKUP(2,1/('Work report'!$V$2:$V$1500=$B1309),'Work report'!$A$2:$A$1500),""))</f>
        <v/>
      </c>
      <c r="K1309" s="177" t="str">
        <f t="array" ref="K1309">IF($B1309="","",IFERROR(LOOKUP(2,1/('Work report'!$V$2:$V$1500=$B1309),'Work report'!$P$2:$P$1500),""))</f>
        <v/>
      </c>
      <c r="L1309" s="178" t="str">
        <f>IF($B1309="","",SUMIFS('Work report'!$G$2:$G$1500,'Work report'!$V$2:$V$1500,$B1309))</f>
        <v/>
      </c>
      <c r="M1309" s="176" t="str">
        <f t="shared" si="61"/>
        <v/>
      </c>
      <c r="N1309" s="174" t="str">
        <f t="shared" ca="1" si="62"/>
        <v/>
      </c>
      <c r="O1309" s="78">
        <v>1308</v>
      </c>
      <c r="P1309" s="78" t="str">
        <f>IF(AND($B1309&lt;&gt;"",$H1309&lt;&gt;"Completed",$H1309&lt;&gt;"Cancelled"),COUNTIFS($B$2:$B1309,"&lt;&gt;",$H$2:$H1309,"&lt;&gt;Completed",$H$2:$H1309,"&lt;&gt;Cancelled"),"")</f>
        <v/>
      </c>
      <c r="Q1309" s="78" t="str">
        <f>IFERROR(INDEX($B$2:$B$1500,MATCH(ROWS($Q$2:Q1309),$P$2:$P$1500,0)),"")</f>
        <v/>
      </c>
    </row>
    <row r="1310" spans="2:17" ht="15" customHeight="1" x14ac:dyDescent="0.25">
      <c r="B1310" s="174" t="str">
        <f t="shared" si="60"/>
        <v/>
      </c>
      <c r="F1310" s="81"/>
      <c r="H1310" s="174" t="str">
        <f>IF($B1310="","",IF(N($I1310)&gt;=100,"Completed",IF(COUNTIF('Work report'!$V$2:$V$1500,$B1310)=0,"Not started",IF(OR(LEFT(UPPER(TRIM($K1310)),8)="BLOCKED:",LEFT(UPPER(TRIM($K1310)),8)="WAITING:"),"Blocked",IF(N($I1310)&gt;0,"In progress","Not started")))))</f>
        <v/>
      </c>
      <c r="I1310" s="175" t="str">
        <f t="array" ref="I1310">IF($B1310="","",IFERROR(LOOKUP(2,1/('Work report'!$V$2:$V$1500=$B1310),'Work report'!$J$2:$J$1500)*100,0))</f>
        <v/>
      </c>
      <c r="J1310" s="176" t="str">
        <f t="array" ref="J1310">IF($B1310="","",IFERROR(LOOKUP(2,1/('Work report'!$V$2:$V$1500=$B1310),'Work report'!$A$2:$A$1500),""))</f>
        <v/>
      </c>
      <c r="K1310" s="177" t="str">
        <f t="array" ref="K1310">IF($B1310="","",IFERROR(LOOKUP(2,1/('Work report'!$V$2:$V$1500=$B1310),'Work report'!$P$2:$P$1500),""))</f>
        <v/>
      </c>
      <c r="L1310" s="178" t="str">
        <f>IF($B1310="","",SUMIFS('Work report'!$G$2:$G$1500,'Work report'!$V$2:$V$1500,$B1310))</f>
        <v/>
      </c>
      <c r="M1310" s="176" t="str">
        <f t="shared" si="61"/>
        <v/>
      </c>
      <c r="N1310" s="174" t="str">
        <f t="shared" ca="1" si="62"/>
        <v/>
      </c>
      <c r="O1310" s="78">
        <v>1309</v>
      </c>
      <c r="P1310" s="78" t="str">
        <f>IF(AND($B1310&lt;&gt;"",$H1310&lt;&gt;"Completed",$H1310&lt;&gt;"Cancelled"),COUNTIFS($B$2:$B1310,"&lt;&gt;",$H$2:$H1310,"&lt;&gt;Completed",$H$2:$H1310,"&lt;&gt;Cancelled"),"")</f>
        <v/>
      </c>
      <c r="Q1310" s="78" t="str">
        <f>IFERROR(INDEX($B$2:$B$1500,MATCH(ROWS($Q$2:Q1310),$P$2:$P$1500,0)),"")</f>
        <v/>
      </c>
    </row>
    <row r="1311" spans="2:17" ht="15" customHeight="1" x14ac:dyDescent="0.25">
      <c r="B1311" s="174" t="str">
        <f t="shared" si="60"/>
        <v/>
      </c>
      <c r="F1311" s="81"/>
      <c r="H1311" s="174" t="str">
        <f>IF($B1311="","",IF(N($I1311)&gt;=100,"Completed",IF(COUNTIF('Work report'!$V$2:$V$1500,$B1311)=0,"Not started",IF(OR(LEFT(UPPER(TRIM($K1311)),8)="BLOCKED:",LEFT(UPPER(TRIM($K1311)),8)="WAITING:"),"Blocked",IF(N($I1311)&gt;0,"In progress","Not started")))))</f>
        <v/>
      </c>
      <c r="I1311" s="175" t="str">
        <f t="array" ref="I1311">IF($B1311="","",IFERROR(LOOKUP(2,1/('Work report'!$V$2:$V$1500=$B1311),'Work report'!$J$2:$J$1500)*100,0))</f>
        <v/>
      </c>
      <c r="J1311" s="176" t="str">
        <f t="array" ref="J1311">IF($B1311="","",IFERROR(LOOKUP(2,1/('Work report'!$V$2:$V$1500=$B1311),'Work report'!$A$2:$A$1500),""))</f>
        <v/>
      </c>
      <c r="K1311" s="177" t="str">
        <f t="array" ref="K1311">IF($B1311="","",IFERROR(LOOKUP(2,1/('Work report'!$V$2:$V$1500=$B1311),'Work report'!$P$2:$P$1500),""))</f>
        <v/>
      </c>
      <c r="L1311" s="178" t="str">
        <f>IF($B1311="","",SUMIFS('Work report'!$G$2:$G$1500,'Work report'!$V$2:$V$1500,$B1311))</f>
        <v/>
      </c>
      <c r="M1311" s="176" t="str">
        <f t="shared" si="61"/>
        <v/>
      </c>
      <c r="N1311" s="174" t="str">
        <f t="shared" ca="1" si="62"/>
        <v/>
      </c>
      <c r="O1311" s="78">
        <v>1310</v>
      </c>
      <c r="P1311" s="78" t="str">
        <f>IF(AND($B1311&lt;&gt;"",$H1311&lt;&gt;"Completed",$H1311&lt;&gt;"Cancelled"),COUNTIFS($B$2:$B1311,"&lt;&gt;",$H$2:$H1311,"&lt;&gt;Completed",$H$2:$H1311,"&lt;&gt;Cancelled"),"")</f>
        <v/>
      </c>
      <c r="Q1311" s="78" t="str">
        <f>IFERROR(INDEX($B$2:$B$1500,MATCH(ROWS($Q$2:Q1311),$P$2:$P$1500,0)),"")</f>
        <v/>
      </c>
    </row>
    <row r="1312" spans="2:17" ht="15" customHeight="1" x14ac:dyDescent="0.25">
      <c r="B1312" s="174" t="str">
        <f t="shared" si="60"/>
        <v/>
      </c>
      <c r="F1312" s="81"/>
      <c r="H1312" s="174" t="str">
        <f>IF($B1312="","",IF(N($I1312)&gt;=100,"Completed",IF(COUNTIF('Work report'!$V$2:$V$1500,$B1312)=0,"Not started",IF(OR(LEFT(UPPER(TRIM($K1312)),8)="BLOCKED:",LEFT(UPPER(TRIM($K1312)),8)="WAITING:"),"Blocked",IF(N($I1312)&gt;0,"In progress","Not started")))))</f>
        <v/>
      </c>
      <c r="I1312" s="175" t="str">
        <f t="array" ref="I1312">IF($B1312="","",IFERROR(LOOKUP(2,1/('Work report'!$V$2:$V$1500=$B1312),'Work report'!$J$2:$J$1500)*100,0))</f>
        <v/>
      </c>
      <c r="J1312" s="176" t="str">
        <f t="array" ref="J1312">IF($B1312="","",IFERROR(LOOKUP(2,1/('Work report'!$V$2:$V$1500=$B1312),'Work report'!$A$2:$A$1500),""))</f>
        <v/>
      </c>
      <c r="K1312" s="177" t="str">
        <f t="array" ref="K1312">IF($B1312="","",IFERROR(LOOKUP(2,1/('Work report'!$V$2:$V$1500=$B1312),'Work report'!$P$2:$P$1500),""))</f>
        <v/>
      </c>
      <c r="L1312" s="178" t="str">
        <f>IF($B1312="","",SUMIFS('Work report'!$G$2:$G$1500,'Work report'!$V$2:$V$1500,$B1312))</f>
        <v/>
      </c>
      <c r="M1312" s="176" t="str">
        <f t="shared" si="61"/>
        <v/>
      </c>
      <c r="N1312" s="174" t="str">
        <f t="shared" ca="1" si="62"/>
        <v/>
      </c>
      <c r="O1312" s="78">
        <v>1311</v>
      </c>
      <c r="P1312" s="78" t="str">
        <f>IF(AND($B1312&lt;&gt;"",$H1312&lt;&gt;"Completed",$H1312&lt;&gt;"Cancelled"),COUNTIFS($B$2:$B1312,"&lt;&gt;",$H$2:$H1312,"&lt;&gt;Completed",$H$2:$H1312,"&lt;&gt;Cancelled"),"")</f>
        <v/>
      </c>
      <c r="Q1312" s="78" t="str">
        <f>IFERROR(INDEX($B$2:$B$1500,MATCH(ROWS($Q$2:Q1312),$P$2:$P$1500,0)),"")</f>
        <v/>
      </c>
    </row>
    <row r="1313" spans="2:17" ht="15" customHeight="1" x14ac:dyDescent="0.25">
      <c r="B1313" s="174" t="str">
        <f t="shared" si="60"/>
        <v/>
      </c>
      <c r="F1313" s="81"/>
      <c r="H1313" s="174" t="str">
        <f>IF($B1313="","",IF(N($I1313)&gt;=100,"Completed",IF(COUNTIF('Work report'!$V$2:$V$1500,$B1313)=0,"Not started",IF(OR(LEFT(UPPER(TRIM($K1313)),8)="BLOCKED:",LEFT(UPPER(TRIM($K1313)),8)="WAITING:"),"Blocked",IF(N($I1313)&gt;0,"In progress","Not started")))))</f>
        <v/>
      </c>
      <c r="I1313" s="175" t="str">
        <f t="array" ref="I1313">IF($B1313="","",IFERROR(LOOKUP(2,1/('Work report'!$V$2:$V$1500=$B1313),'Work report'!$J$2:$J$1500)*100,0))</f>
        <v/>
      </c>
      <c r="J1313" s="176" t="str">
        <f t="array" ref="J1313">IF($B1313="","",IFERROR(LOOKUP(2,1/('Work report'!$V$2:$V$1500=$B1313),'Work report'!$A$2:$A$1500),""))</f>
        <v/>
      </c>
      <c r="K1313" s="177" t="str">
        <f t="array" ref="K1313">IF($B1313="","",IFERROR(LOOKUP(2,1/('Work report'!$V$2:$V$1500=$B1313),'Work report'!$P$2:$P$1500),""))</f>
        <v/>
      </c>
      <c r="L1313" s="178" t="str">
        <f>IF($B1313="","",SUMIFS('Work report'!$G$2:$G$1500,'Work report'!$V$2:$V$1500,$B1313))</f>
        <v/>
      </c>
      <c r="M1313" s="176" t="str">
        <f t="shared" si="61"/>
        <v/>
      </c>
      <c r="N1313" s="174" t="str">
        <f t="shared" ca="1" si="62"/>
        <v/>
      </c>
      <c r="O1313" s="78">
        <v>1312</v>
      </c>
      <c r="P1313" s="78" t="str">
        <f>IF(AND($B1313&lt;&gt;"",$H1313&lt;&gt;"Completed",$H1313&lt;&gt;"Cancelled"),COUNTIFS($B$2:$B1313,"&lt;&gt;",$H$2:$H1313,"&lt;&gt;Completed",$H$2:$H1313,"&lt;&gt;Cancelled"),"")</f>
        <v/>
      </c>
      <c r="Q1313" s="78" t="str">
        <f>IFERROR(INDEX($B$2:$B$1500,MATCH(ROWS($Q$2:Q1313),$P$2:$P$1500,0)),"")</f>
        <v/>
      </c>
    </row>
    <row r="1314" spans="2:17" ht="15" customHeight="1" x14ac:dyDescent="0.25">
      <c r="B1314" s="174" t="str">
        <f t="shared" si="60"/>
        <v/>
      </c>
      <c r="F1314" s="81"/>
      <c r="H1314" s="174" t="str">
        <f>IF($B1314="","",IF(N($I1314)&gt;=100,"Completed",IF(COUNTIF('Work report'!$V$2:$V$1500,$B1314)=0,"Not started",IF(OR(LEFT(UPPER(TRIM($K1314)),8)="BLOCKED:",LEFT(UPPER(TRIM($K1314)),8)="WAITING:"),"Blocked",IF(N($I1314)&gt;0,"In progress","Not started")))))</f>
        <v/>
      </c>
      <c r="I1314" s="175" t="str">
        <f t="array" ref="I1314">IF($B1314="","",IFERROR(LOOKUP(2,1/('Work report'!$V$2:$V$1500=$B1314),'Work report'!$J$2:$J$1500)*100,0))</f>
        <v/>
      </c>
      <c r="J1314" s="176" t="str">
        <f t="array" ref="J1314">IF($B1314="","",IFERROR(LOOKUP(2,1/('Work report'!$V$2:$V$1500=$B1314),'Work report'!$A$2:$A$1500),""))</f>
        <v/>
      </c>
      <c r="K1314" s="177" t="str">
        <f t="array" ref="K1314">IF($B1314="","",IFERROR(LOOKUP(2,1/('Work report'!$V$2:$V$1500=$B1314),'Work report'!$P$2:$P$1500),""))</f>
        <v/>
      </c>
      <c r="L1314" s="178" t="str">
        <f>IF($B1314="","",SUMIFS('Work report'!$G$2:$G$1500,'Work report'!$V$2:$V$1500,$B1314))</f>
        <v/>
      </c>
      <c r="M1314" s="176" t="str">
        <f t="shared" si="61"/>
        <v/>
      </c>
      <c r="N1314" s="174" t="str">
        <f t="shared" ca="1" si="62"/>
        <v/>
      </c>
      <c r="O1314" s="78">
        <v>1313</v>
      </c>
      <c r="P1314" s="78" t="str">
        <f>IF(AND($B1314&lt;&gt;"",$H1314&lt;&gt;"Completed",$H1314&lt;&gt;"Cancelled"),COUNTIFS($B$2:$B1314,"&lt;&gt;",$H$2:$H1314,"&lt;&gt;Completed",$H$2:$H1314,"&lt;&gt;Cancelled"),"")</f>
        <v/>
      </c>
      <c r="Q1314" s="78" t="str">
        <f>IFERROR(INDEX($B$2:$B$1500,MATCH(ROWS($Q$2:Q1314),$P$2:$P$1500,0)),"")</f>
        <v/>
      </c>
    </row>
    <row r="1315" spans="2:17" ht="15" customHeight="1" x14ac:dyDescent="0.25">
      <c r="B1315" s="174" t="str">
        <f t="shared" si="60"/>
        <v/>
      </c>
      <c r="F1315" s="81"/>
      <c r="H1315" s="174" t="str">
        <f>IF($B1315="","",IF(N($I1315)&gt;=100,"Completed",IF(COUNTIF('Work report'!$V$2:$V$1500,$B1315)=0,"Not started",IF(OR(LEFT(UPPER(TRIM($K1315)),8)="BLOCKED:",LEFT(UPPER(TRIM($K1315)),8)="WAITING:"),"Blocked",IF(N($I1315)&gt;0,"In progress","Not started")))))</f>
        <v/>
      </c>
      <c r="I1315" s="175" t="str">
        <f t="array" ref="I1315">IF($B1315="","",IFERROR(LOOKUP(2,1/('Work report'!$V$2:$V$1500=$B1315),'Work report'!$J$2:$J$1500)*100,0))</f>
        <v/>
      </c>
      <c r="J1315" s="176" t="str">
        <f t="array" ref="J1315">IF($B1315="","",IFERROR(LOOKUP(2,1/('Work report'!$V$2:$V$1500=$B1315),'Work report'!$A$2:$A$1500),""))</f>
        <v/>
      </c>
      <c r="K1315" s="177" t="str">
        <f t="array" ref="K1315">IF($B1315="","",IFERROR(LOOKUP(2,1/('Work report'!$V$2:$V$1500=$B1315),'Work report'!$P$2:$P$1500),""))</f>
        <v/>
      </c>
      <c r="L1315" s="178" t="str">
        <f>IF($B1315="","",SUMIFS('Work report'!$G$2:$G$1500,'Work report'!$V$2:$V$1500,$B1315))</f>
        <v/>
      </c>
      <c r="M1315" s="176" t="str">
        <f t="shared" si="61"/>
        <v/>
      </c>
      <c r="N1315" s="174" t="str">
        <f t="shared" ca="1" si="62"/>
        <v/>
      </c>
      <c r="O1315" s="78">
        <v>1314</v>
      </c>
      <c r="P1315" s="78" t="str">
        <f>IF(AND($B1315&lt;&gt;"",$H1315&lt;&gt;"Completed",$H1315&lt;&gt;"Cancelled"),COUNTIFS($B$2:$B1315,"&lt;&gt;",$H$2:$H1315,"&lt;&gt;Completed",$H$2:$H1315,"&lt;&gt;Cancelled"),"")</f>
        <v/>
      </c>
      <c r="Q1315" s="78" t="str">
        <f>IFERROR(INDEX($B$2:$B$1500,MATCH(ROWS($Q$2:Q1315),$P$2:$P$1500,0)),"")</f>
        <v/>
      </c>
    </row>
    <row r="1316" spans="2:17" ht="15" customHeight="1" x14ac:dyDescent="0.25">
      <c r="B1316" s="174" t="str">
        <f t="shared" si="60"/>
        <v/>
      </c>
      <c r="F1316" s="81"/>
      <c r="H1316" s="174" t="str">
        <f>IF($B1316="","",IF(N($I1316)&gt;=100,"Completed",IF(COUNTIF('Work report'!$V$2:$V$1500,$B1316)=0,"Not started",IF(OR(LEFT(UPPER(TRIM($K1316)),8)="BLOCKED:",LEFT(UPPER(TRIM($K1316)),8)="WAITING:"),"Blocked",IF(N($I1316)&gt;0,"In progress","Not started")))))</f>
        <v/>
      </c>
      <c r="I1316" s="175" t="str">
        <f t="array" ref="I1316">IF($B1316="","",IFERROR(LOOKUP(2,1/('Work report'!$V$2:$V$1500=$B1316),'Work report'!$J$2:$J$1500)*100,0))</f>
        <v/>
      </c>
      <c r="J1316" s="176" t="str">
        <f t="array" ref="J1316">IF($B1316="","",IFERROR(LOOKUP(2,1/('Work report'!$V$2:$V$1500=$B1316),'Work report'!$A$2:$A$1500),""))</f>
        <v/>
      </c>
      <c r="K1316" s="177" t="str">
        <f t="array" ref="K1316">IF($B1316="","",IFERROR(LOOKUP(2,1/('Work report'!$V$2:$V$1500=$B1316),'Work report'!$P$2:$P$1500),""))</f>
        <v/>
      </c>
      <c r="L1316" s="178" t="str">
        <f>IF($B1316="","",SUMIFS('Work report'!$G$2:$G$1500,'Work report'!$V$2:$V$1500,$B1316))</f>
        <v/>
      </c>
      <c r="M1316" s="176" t="str">
        <f t="shared" si="61"/>
        <v/>
      </c>
      <c r="N1316" s="174" t="str">
        <f t="shared" ca="1" si="62"/>
        <v/>
      </c>
      <c r="O1316" s="78">
        <v>1315</v>
      </c>
      <c r="P1316" s="78" t="str">
        <f>IF(AND($B1316&lt;&gt;"",$H1316&lt;&gt;"Completed",$H1316&lt;&gt;"Cancelled"),COUNTIFS($B$2:$B1316,"&lt;&gt;",$H$2:$H1316,"&lt;&gt;Completed",$H$2:$H1316,"&lt;&gt;Cancelled"),"")</f>
        <v/>
      </c>
      <c r="Q1316" s="78" t="str">
        <f>IFERROR(INDEX($B$2:$B$1500,MATCH(ROWS($Q$2:Q1316),$P$2:$P$1500,0)),"")</f>
        <v/>
      </c>
    </row>
    <row r="1317" spans="2:17" ht="15" customHeight="1" x14ac:dyDescent="0.25">
      <c r="B1317" s="174" t="str">
        <f t="shared" si="60"/>
        <v/>
      </c>
      <c r="F1317" s="81"/>
      <c r="H1317" s="174" t="str">
        <f>IF($B1317="","",IF(N($I1317)&gt;=100,"Completed",IF(COUNTIF('Work report'!$V$2:$V$1500,$B1317)=0,"Not started",IF(OR(LEFT(UPPER(TRIM($K1317)),8)="BLOCKED:",LEFT(UPPER(TRIM($K1317)),8)="WAITING:"),"Blocked",IF(N($I1317)&gt;0,"In progress","Not started")))))</f>
        <v/>
      </c>
      <c r="I1317" s="175" t="str">
        <f t="array" ref="I1317">IF($B1317="","",IFERROR(LOOKUP(2,1/('Work report'!$V$2:$V$1500=$B1317),'Work report'!$J$2:$J$1500)*100,0))</f>
        <v/>
      </c>
      <c r="J1317" s="176" t="str">
        <f t="array" ref="J1317">IF($B1317="","",IFERROR(LOOKUP(2,1/('Work report'!$V$2:$V$1500=$B1317),'Work report'!$A$2:$A$1500),""))</f>
        <v/>
      </c>
      <c r="K1317" s="177" t="str">
        <f t="array" ref="K1317">IF($B1317="","",IFERROR(LOOKUP(2,1/('Work report'!$V$2:$V$1500=$B1317),'Work report'!$P$2:$P$1500),""))</f>
        <v/>
      </c>
      <c r="L1317" s="178" t="str">
        <f>IF($B1317="","",SUMIFS('Work report'!$G$2:$G$1500,'Work report'!$V$2:$V$1500,$B1317))</f>
        <v/>
      </c>
      <c r="M1317" s="176" t="str">
        <f t="shared" si="61"/>
        <v/>
      </c>
      <c r="N1317" s="174" t="str">
        <f t="shared" ca="1" si="62"/>
        <v/>
      </c>
      <c r="O1317" s="78">
        <v>1316</v>
      </c>
      <c r="P1317" s="78" t="str">
        <f>IF(AND($B1317&lt;&gt;"",$H1317&lt;&gt;"Completed",$H1317&lt;&gt;"Cancelled"),COUNTIFS($B$2:$B1317,"&lt;&gt;",$H$2:$H1317,"&lt;&gt;Completed",$H$2:$H1317,"&lt;&gt;Cancelled"),"")</f>
        <v/>
      </c>
      <c r="Q1317" s="78" t="str">
        <f>IFERROR(INDEX($B$2:$B$1500,MATCH(ROWS($Q$2:Q1317),$P$2:$P$1500,0)),"")</f>
        <v/>
      </c>
    </row>
    <row r="1318" spans="2:17" ht="15" customHeight="1" x14ac:dyDescent="0.25">
      <c r="B1318" s="174" t="str">
        <f t="shared" si="60"/>
        <v/>
      </c>
      <c r="F1318" s="81"/>
      <c r="H1318" s="174" t="str">
        <f>IF($B1318="","",IF(N($I1318)&gt;=100,"Completed",IF(COUNTIF('Work report'!$V$2:$V$1500,$B1318)=0,"Not started",IF(OR(LEFT(UPPER(TRIM($K1318)),8)="BLOCKED:",LEFT(UPPER(TRIM($K1318)),8)="WAITING:"),"Blocked",IF(N($I1318)&gt;0,"In progress","Not started")))))</f>
        <v/>
      </c>
      <c r="I1318" s="175" t="str">
        <f t="array" ref="I1318">IF($B1318="","",IFERROR(LOOKUP(2,1/('Work report'!$V$2:$V$1500=$B1318),'Work report'!$J$2:$J$1500)*100,0))</f>
        <v/>
      </c>
      <c r="J1318" s="176" t="str">
        <f t="array" ref="J1318">IF($B1318="","",IFERROR(LOOKUP(2,1/('Work report'!$V$2:$V$1500=$B1318),'Work report'!$A$2:$A$1500),""))</f>
        <v/>
      </c>
      <c r="K1318" s="177" t="str">
        <f t="array" ref="K1318">IF($B1318="","",IFERROR(LOOKUP(2,1/('Work report'!$V$2:$V$1500=$B1318),'Work report'!$P$2:$P$1500),""))</f>
        <v/>
      </c>
      <c r="L1318" s="178" t="str">
        <f>IF($B1318="","",SUMIFS('Work report'!$G$2:$G$1500,'Work report'!$V$2:$V$1500,$B1318))</f>
        <v/>
      </c>
      <c r="M1318" s="176" t="str">
        <f t="shared" si="61"/>
        <v/>
      </c>
      <c r="N1318" s="174" t="str">
        <f t="shared" ca="1" si="62"/>
        <v/>
      </c>
      <c r="O1318" s="78">
        <v>1317</v>
      </c>
      <c r="P1318" s="78" t="str">
        <f>IF(AND($B1318&lt;&gt;"",$H1318&lt;&gt;"Completed",$H1318&lt;&gt;"Cancelled"),COUNTIFS($B$2:$B1318,"&lt;&gt;",$H$2:$H1318,"&lt;&gt;Completed",$H$2:$H1318,"&lt;&gt;Cancelled"),"")</f>
        <v/>
      </c>
      <c r="Q1318" s="78" t="str">
        <f>IFERROR(INDEX($B$2:$B$1500,MATCH(ROWS($Q$2:Q1318),$P$2:$P$1500,0)),"")</f>
        <v/>
      </c>
    </row>
    <row r="1319" spans="2:17" ht="15" customHeight="1" x14ac:dyDescent="0.25">
      <c r="B1319" s="174" t="str">
        <f t="shared" si="60"/>
        <v/>
      </c>
      <c r="F1319" s="81"/>
      <c r="H1319" s="174" t="str">
        <f>IF($B1319="","",IF(N($I1319)&gt;=100,"Completed",IF(COUNTIF('Work report'!$V$2:$V$1500,$B1319)=0,"Not started",IF(OR(LEFT(UPPER(TRIM($K1319)),8)="BLOCKED:",LEFT(UPPER(TRIM($K1319)),8)="WAITING:"),"Blocked",IF(N($I1319)&gt;0,"In progress","Not started")))))</f>
        <v/>
      </c>
      <c r="I1319" s="175" t="str">
        <f t="array" ref="I1319">IF($B1319="","",IFERROR(LOOKUP(2,1/('Work report'!$V$2:$V$1500=$B1319),'Work report'!$J$2:$J$1500)*100,0))</f>
        <v/>
      </c>
      <c r="J1319" s="176" t="str">
        <f t="array" ref="J1319">IF($B1319="","",IFERROR(LOOKUP(2,1/('Work report'!$V$2:$V$1500=$B1319),'Work report'!$A$2:$A$1500),""))</f>
        <v/>
      </c>
      <c r="K1319" s="177" t="str">
        <f t="array" ref="K1319">IF($B1319="","",IFERROR(LOOKUP(2,1/('Work report'!$V$2:$V$1500=$B1319),'Work report'!$P$2:$P$1500),""))</f>
        <v/>
      </c>
      <c r="L1319" s="178" t="str">
        <f>IF($B1319="","",SUMIFS('Work report'!$G$2:$G$1500,'Work report'!$V$2:$V$1500,$B1319))</f>
        <v/>
      </c>
      <c r="M1319" s="176" t="str">
        <f t="shared" si="61"/>
        <v/>
      </c>
      <c r="N1319" s="174" t="str">
        <f t="shared" ca="1" si="62"/>
        <v/>
      </c>
      <c r="O1319" s="78">
        <v>1318</v>
      </c>
      <c r="P1319" s="78" t="str">
        <f>IF(AND($B1319&lt;&gt;"",$H1319&lt;&gt;"Completed",$H1319&lt;&gt;"Cancelled"),COUNTIFS($B$2:$B1319,"&lt;&gt;",$H$2:$H1319,"&lt;&gt;Completed",$H$2:$H1319,"&lt;&gt;Cancelled"),"")</f>
        <v/>
      </c>
      <c r="Q1319" s="78" t="str">
        <f>IFERROR(INDEX($B$2:$B$1500,MATCH(ROWS($Q$2:Q1319),$P$2:$P$1500,0)),"")</f>
        <v/>
      </c>
    </row>
    <row r="1320" spans="2:17" ht="15" customHeight="1" x14ac:dyDescent="0.25">
      <c r="B1320" s="174" t="str">
        <f t="shared" si="60"/>
        <v/>
      </c>
      <c r="F1320" s="81"/>
      <c r="H1320" s="174" t="str">
        <f>IF($B1320="","",IF(N($I1320)&gt;=100,"Completed",IF(COUNTIF('Work report'!$V$2:$V$1500,$B1320)=0,"Not started",IF(OR(LEFT(UPPER(TRIM($K1320)),8)="BLOCKED:",LEFT(UPPER(TRIM($K1320)),8)="WAITING:"),"Blocked",IF(N($I1320)&gt;0,"In progress","Not started")))))</f>
        <v/>
      </c>
      <c r="I1320" s="175" t="str">
        <f t="array" ref="I1320">IF($B1320="","",IFERROR(LOOKUP(2,1/('Work report'!$V$2:$V$1500=$B1320),'Work report'!$J$2:$J$1500)*100,0))</f>
        <v/>
      </c>
      <c r="J1320" s="176" t="str">
        <f t="array" ref="J1320">IF($B1320="","",IFERROR(LOOKUP(2,1/('Work report'!$V$2:$V$1500=$B1320),'Work report'!$A$2:$A$1500),""))</f>
        <v/>
      </c>
      <c r="K1320" s="177" t="str">
        <f t="array" ref="K1320">IF($B1320="","",IFERROR(LOOKUP(2,1/('Work report'!$V$2:$V$1500=$B1320),'Work report'!$P$2:$P$1500),""))</f>
        <v/>
      </c>
      <c r="L1320" s="178" t="str">
        <f>IF($B1320="","",SUMIFS('Work report'!$G$2:$G$1500,'Work report'!$V$2:$V$1500,$B1320))</f>
        <v/>
      </c>
      <c r="M1320" s="176" t="str">
        <f t="shared" si="61"/>
        <v/>
      </c>
      <c r="N1320" s="174" t="str">
        <f t="shared" ca="1" si="62"/>
        <v/>
      </c>
      <c r="O1320" s="78">
        <v>1319</v>
      </c>
      <c r="P1320" s="78" t="str">
        <f>IF(AND($B1320&lt;&gt;"",$H1320&lt;&gt;"Completed",$H1320&lt;&gt;"Cancelled"),COUNTIFS($B$2:$B1320,"&lt;&gt;",$H$2:$H1320,"&lt;&gt;Completed",$H$2:$H1320,"&lt;&gt;Cancelled"),"")</f>
        <v/>
      </c>
      <c r="Q1320" s="78" t="str">
        <f>IFERROR(INDEX($B$2:$B$1500,MATCH(ROWS($Q$2:Q1320),$P$2:$P$1500,0)),"")</f>
        <v/>
      </c>
    </row>
    <row r="1321" spans="2:17" ht="15" customHeight="1" x14ac:dyDescent="0.25">
      <c r="B1321" s="174" t="str">
        <f t="shared" si="60"/>
        <v/>
      </c>
      <c r="F1321" s="81"/>
      <c r="H1321" s="174" t="str">
        <f>IF($B1321="","",IF(N($I1321)&gt;=100,"Completed",IF(COUNTIF('Work report'!$V$2:$V$1500,$B1321)=0,"Not started",IF(OR(LEFT(UPPER(TRIM($K1321)),8)="BLOCKED:",LEFT(UPPER(TRIM($K1321)),8)="WAITING:"),"Blocked",IF(N($I1321)&gt;0,"In progress","Not started")))))</f>
        <v/>
      </c>
      <c r="I1321" s="175" t="str">
        <f t="array" ref="I1321">IF($B1321="","",IFERROR(LOOKUP(2,1/('Work report'!$V$2:$V$1500=$B1321),'Work report'!$J$2:$J$1500)*100,0))</f>
        <v/>
      </c>
      <c r="J1321" s="176" t="str">
        <f t="array" ref="J1321">IF($B1321="","",IFERROR(LOOKUP(2,1/('Work report'!$V$2:$V$1500=$B1321),'Work report'!$A$2:$A$1500),""))</f>
        <v/>
      </c>
      <c r="K1321" s="177" t="str">
        <f t="array" ref="K1321">IF($B1321="","",IFERROR(LOOKUP(2,1/('Work report'!$V$2:$V$1500=$B1321),'Work report'!$P$2:$P$1500),""))</f>
        <v/>
      </c>
      <c r="L1321" s="178" t="str">
        <f>IF($B1321="","",SUMIFS('Work report'!$G$2:$G$1500,'Work report'!$V$2:$V$1500,$B1321))</f>
        <v/>
      </c>
      <c r="M1321" s="176" t="str">
        <f t="shared" si="61"/>
        <v/>
      </c>
      <c r="N1321" s="174" t="str">
        <f t="shared" ca="1" si="62"/>
        <v/>
      </c>
      <c r="O1321" s="78">
        <v>1320</v>
      </c>
      <c r="P1321" s="78" t="str">
        <f>IF(AND($B1321&lt;&gt;"",$H1321&lt;&gt;"Completed",$H1321&lt;&gt;"Cancelled"),COUNTIFS($B$2:$B1321,"&lt;&gt;",$H$2:$H1321,"&lt;&gt;Completed",$H$2:$H1321,"&lt;&gt;Cancelled"),"")</f>
        <v/>
      </c>
      <c r="Q1321" s="78" t="str">
        <f>IFERROR(INDEX($B$2:$B$1500,MATCH(ROWS($Q$2:Q1321),$P$2:$P$1500,0)),"")</f>
        <v/>
      </c>
    </row>
    <row r="1322" spans="2:17" ht="15" customHeight="1" x14ac:dyDescent="0.25">
      <c r="B1322" s="174" t="str">
        <f t="shared" si="60"/>
        <v/>
      </c>
      <c r="F1322" s="81"/>
      <c r="H1322" s="174" t="str">
        <f>IF($B1322="","",IF(N($I1322)&gt;=100,"Completed",IF(COUNTIF('Work report'!$V$2:$V$1500,$B1322)=0,"Not started",IF(OR(LEFT(UPPER(TRIM($K1322)),8)="BLOCKED:",LEFT(UPPER(TRIM($K1322)),8)="WAITING:"),"Blocked",IF(N($I1322)&gt;0,"In progress","Not started")))))</f>
        <v/>
      </c>
      <c r="I1322" s="175" t="str">
        <f t="array" ref="I1322">IF($B1322="","",IFERROR(LOOKUP(2,1/('Work report'!$V$2:$V$1500=$B1322),'Work report'!$J$2:$J$1500)*100,0))</f>
        <v/>
      </c>
      <c r="J1322" s="176" t="str">
        <f t="array" ref="J1322">IF($B1322="","",IFERROR(LOOKUP(2,1/('Work report'!$V$2:$V$1500=$B1322),'Work report'!$A$2:$A$1500),""))</f>
        <v/>
      </c>
      <c r="K1322" s="177" t="str">
        <f t="array" ref="K1322">IF($B1322="","",IFERROR(LOOKUP(2,1/('Work report'!$V$2:$V$1500=$B1322),'Work report'!$P$2:$P$1500),""))</f>
        <v/>
      </c>
      <c r="L1322" s="178" t="str">
        <f>IF($B1322="","",SUMIFS('Work report'!$G$2:$G$1500,'Work report'!$V$2:$V$1500,$B1322))</f>
        <v/>
      </c>
      <c r="M1322" s="176" t="str">
        <f t="shared" si="61"/>
        <v/>
      </c>
      <c r="N1322" s="174" t="str">
        <f t="shared" ca="1" si="62"/>
        <v/>
      </c>
      <c r="O1322" s="78">
        <v>1321</v>
      </c>
      <c r="P1322" s="78" t="str">
        <f>IF(AND($B1322&lt;&gt;"",$H1322&lt;&gt;"Completed",$H1322&lt;&gt;"Cancelled"),COUNTIFS($B$2:$B1322,"&lt;&gt;",$H$2:$H1322,"&lt;&gt;Completed",$H$2:$H1322,"&lt;&gt;Cancelled"),"")</f>
        <v/>
      </c>
      <c r="Q1322" s="78" t="str">
        <f>IFERROR(INDEX($B$2:$B$1500,MATCH(ROWS($Q$2:Q1322),$P$2:$P$1500,0)),"")</f>
        <v/>
      </c>
    </row>
    <row r="1323" spans="2:17" ht="15" customHeight="1" x14ac:dyDescent="0.25">
      <c r="B1323" s="174" t="str">
        <f t="shared" si="60"/>
        <v/>
      </c>
      <c r="F1323" s="81"/>
      <c r="H1323" s="174" t="str">
        <f>IF($B1323="","",IF(N($I1323)&gt;=100,"Completed",IF(COUNTIF('Work report'!$V$2:$V$1500,$B1323)=0,"Not started",IF(OR(LEFT(UPPER(TRIM($K1323)),8)="BLOCKED:",LEFT(UPPER(TRIM($K1323)),8)="WAITING:"),"Blocked",IF(N($I1323)&gt;0,"In progress","Not started")))))</f>
        <v/>
      </c>
      <c r="I1323" s="175" t="str">
        <f t="array" ref="I1323">IF($B1323="","",IFERROR(LOOKUP(2,1/('Work report'!$V$2:$V$1500=$B1323),'Work report'!$J$2:$J$1500)*100,0))</f>
        <v/>
      </c>
      <c r="J1323" s="176" t="str">
        <f t="array" ref="J1323">IF($B1323="","",IFERROR(LOOKUP(2,1/('Work report'!$V$2:$V$1500=$B1323),'Work report'!$A$2:$A$1500),""))</f>
        <v/>
      </c>
      <c r="K1323" s="177" t="str">
        <f t="array" ref="K1323">IF($B1323="","",IFERROR(LOOKUP(2,1/('Work report'!$V$2:$V$1500=$B1323),'Work report'!$P$2:$P$1500),""))</f>
        <v/>
      </c>
      <c r="L1323" s="178" t="str">
        <f>IF($B1323="","",SUMIFS('Work report'!$G$2:$G$1500,'Work report'!$V$2:$V$1500,$B1323))</f>
        <v/>
      </c>
      <c r="M1323" s="176" t="str">
        <f t="shared" si="61"/>
        <v/>
      </c>
      <c r="N1323" s="174" t="str">
        <f t="shared" ca="1" si="62"/>
        <v/>
      </c>
      <c r="O1323" s="78">
        <v>1322</v>
      </c>
      <c r="P1323" s="78" t="str">
        <f>IF(AND($B1323&lt;&gt;"",$H1323&lt;&gt;"Completed",$H1323&lt;&gt;"Cancelled"),COUNTIFS($B$2:$B1323,"&lt;&gt;",$H$2:$H1323,"&lt;&gt;Completed",$H$2:$H1323,"&lt;&gt;Cancelled"),"")</f>
        <v/>
      </c>
      <c r="Q1323" s="78" t="str">
        <f>IFERROR(INDEX($B$2:$B$1500,MATCH(ROWS($Q$2:Q1323),$P$2:$P$1500,0)),"")</f>
        <v/>
      </c>
    </row>
    <row r="1324" spans="2:17" ht="15" customHeight="1" x14ac:dyDescent="0.25">
      <c r="B1324" s="174" t="str">
        <f t="shared" si="60"/>
        <v/>
      </c>
      <c r="F1324" s="81"/>
      <c r="H1324" s="174" t="str">
        <f>IF($B1324="","",IF(N($I1324)&gt;=100,"Completed",IF(COUNTIF('Work report'!$V$2:$V$1500,$B1324)=0,"Not started",IF(OR(LEFT(UPPER(TRIM($K1324)),8)="BLOCKED:",LEFT(UPPER(TRIM($K1324)),8)="WAITING:"),"Blocked",IF(N($I1324)&gt;0,"In progress","Not started")))))</f>
        <v/>
      </c>
      <c r="I1324" s="175" t="str">
        <f t="array" ref="I1324">IF($B1324="","",IFERROR(LOOKUP(2,1/('Work report'!$V$2:$V$1500=$B1324),'Work report'!$J$2:$J$1500)*100,0))</f>
        <v/>
      </c>
      <c r="J1324" s="176" t="str">
        <f t="array" ref="J1324">IF($B1324="","",IFERROR(LOOKUP(2,1/('Work report'!$V$2:$V$1500=$B1324),'Work report'!$A$2:$A$1500),""))</f>
        <v/>
      </c>
      <c r="K1324" s="177" t="str">
        <f t="array" ref="K1324">IF($B1324="","",IFERROR(LOOKUP(2,1/('Work report'!$V$2:$V$1500=$B1324),'Work report'!$P$2:$P$1500),""))</f>
        <v/>
      </c>
      <c r="L1324" s="178" t="str">
        <f>IF($B1324="","",SUMIFS('Work report'!$G$2:$G$1500,'Work report'!$V$2:$V$1500,$B1324))</f>
        <v/>
      </c>
      <c r="M1324" s="176" t="str">
        <f t="shared" si="61"/>
        <v/>
      </c>
      <c r="N1324" s="174" t="str">
        <f t="shared" ca="1" si="62"/>
        <v/>
      </c>
      <c r="O1324" s="78">
        <v>1323</v>
      </c>
      <c r="P1324" s="78" t="str">
        <f>IF(AND($B1324&lt;&gt;"",$H1324&lt;&gt;"Completed",$H1324&lt;&gt;"Cancelled"),COUNTIFS($B$2:$B1324,"&lt;&gt;",$H$2:$H1324,"&lt;&gt;Completed",$H$2:$H1324,"&lt;&gt;Cancelled"),"")</f>
        <v/>
      </c>
      <c r="Q1324" s="78" t="str">
        <f>IFERROR(INDEX($B$2:$B$1500,MATCH(ROWS($Q$2:Q1324),$P$2:$P$1500,0)),"")</f>
        <v/>
      </c>
    </row>
    <row r="1325" spans="2:17" ht="15" customHeight="1" x14ac:dyDescent="0.25">
      <c r="B1325" s="174" t="str">
        <f t="shared" si="60"/>
        <v/>
      </c>
      <c r="F1325" s="81"/>
      <c r="H1325" s="174" t="str">
        <f>IF($B1325="","",IF(N($I1325)&gt;=100,"Completed",IF(COUNTIF('Work report'!$V$2:$V$1500,$B1325)=0,"Not started",IF(OR(LEFT(UPPER(TRIM($K1325)),8)="BLOCKED:",LEFT(UPPER(TRIM($K1325)),8)="WAITING:"),"Blocked",IF(N($I1325)&gt;0,"In progress","Not started")))))</f>
        <v/>
      </c>
      <c r="I1325" s="175" t="str">
        <f t="array" ref="I1325">IF($B1325="","",IFERROR(LOOKUP(2,1/('Work report'!$V$2:$V$1500=$B1325),'Work report'!$J$2:$J$1500)*100,0))</f>
        <v/>
      </c>
      <c r="J1325" s="176" t="str">
        <f t="array" ref="J1325">IF($B1325="","",IFERROR(LOOKUP(2,1/('Work report'!$V$2:$V$1500=$B1325),'Work report'!$A$2:$A$1500),""))</f>
        <v/>
      </c>
      <c r="K1325" s="177" t="str">
        <f t="array" ref="K1325">IF($B1325="","",IFERROR(LOOKUP(2,1/('Work report'!$V$2:$V$1500=$B1325),'Work report'!$P$2:$P$1500),""))</f>
        <v/>
      </c>
      <c r="L1325" s="178" t="str">
        <f>IF($B1325="","",SUMIFS('Work report'!$G$2:$G$1500,'Work report'!$V$2:$V$1500,$B1325))</f>
        <v/>
      </c>
      <c r="M1325" s="176" t="str">
        <f t="shared" si="61"/>
        <v/>
      </c>
      <c r="N1325" s="174" t="str">
        <f t="shared" ca="1" si="62"/>
        <v/>
      </c>
      <c r="O1325" s="78">
        <v>1324</v>
      </c>
      <c r="P1325" s="78" t="str">
        <f>IF(AND($B1325&lt;&gt;"",$H1325&lt;&gt;"Completed",$H1325&lt;&gt;"Cancelled"),COUNTIFS($B$2:$B1325,"&lt;&gt;",$H$2:$H1325,"&lt;&gt;Completed",$H$2:$H1325,"&lt;&gt;Cancelled"),"")</f>
        <v/>
      </c>
      <c r="Q1325" s="78" t="str">
        <f>IFERROR(INDEX($B$2:$B$1500,MATCH(ROWS($Q$2:Q1325),$P$2:$P$1500,0)),"")</f>
        <v/>
      </c>
    </row>
    <row r="1326" spans="2:17" ht="15" customHeight="1" x14ac:dyDescent="0.25">
      <c r="B1326" s="174" t="str">
        <f t="shared" si="60"/>
        <v/>
      </c>
      <c r="F1326" s="81"/>
      <c r="H1326" s="174" t="str">
        <f>IF($B1326="","",IF(N($I1326)&gt;=100,"Completed",IF(COUNTIF('Work report'!$V$2:$V$1500,$B1326)=0,"Not started",IF(OR(LEFT(UPPER(TRIM($K1326)),8)="BLOCKED:",LEFT(UPPER(TRIM($K1326)),8)="WAITING:"),"Blocked",IF(N($I1326)&gt;0,"In progress","Not started")))))</f>
        <v/>
      </c>
      <c r="I1326" s="175" t="str">
        <f t="array" ref="I1326">IF($B1326="","",IFERROR(LOOKUP(2,1/('Work report'!$V$2:$V$1500=$B1326),'Work report'!$J$2:$J$1500)*100,0))</f>
        <v/>
      </c>
      <c r="J1326" s="176" t="str">
        <f t="array" ref="J1326">IF($B1326="","",IFERROR(LOOKUP(2,1/('Work report'!$V$2:$V$1500=$B1326),'Work report'!$A$2:$A$1500),""))</f>
        <v/>
      </c>
      <c r="K1326" s="177" t="str">
        <f t="array" ref="K1326">IF($B1326="","",IFERROR(LOOKUP(2,1/('Work report'!$V$2:$V$1500=$B1326),'Work report'!$P$2:$P$1500),""))</f>
        <v/>
      </c>
      <c r="L1326" s="178" t="str">
        <f>IF($B1326="","",SUMIFS('Work report'!$G$2:$G$1500,'Work report'!$V$2:$V$1500,$B1326))</f>
        <v/>
      </c>
      <c r="M1326" s="176" t="str">
        <f t="shared" si="61"/>
        <v/>
      </c>
      <c r="N1326" s="174" t="str">
        <f t="shared" ca="1" si="62"/>
        <v/>
      </c>
      <c r="O1326" s="78">
        <v>1325</v>
      </c>
      <c r="P1326" s="78" t="str">
        <f>IF(AND($B1326&lt;&gt;"",$H1326&lt;&gt;"Completed",$H1326&lt;&gt;"Cancelled"),COUNTIFS($B$2:$B1326,"&lt;&gt;",$H$2:$H1326,"&lt;&gt;Completed",$H$2:$H1326,"&lt;&gt;Cancelled"),"")</f>
        <v/>
      </c>
      <c r="Q1326" s="78" t="str">
        <f>IFERROR(INDEX($B$2:$B$1500,MATCH(ROWS($Q$2:Q1326),$P$2:$P$1500,0)),"")</f>
        <v/>
      </c>
    </row>
    <row r="1327" spans="2:17" ht="15" customHeight="1" x14ac:dyDescent="0.25">
      <c r="B1327" s="174" t="str">
        <f t="shared" si="60"/>
        <v/>
      </c>
      <c r="F1327" s="81"/>
      <c r="H1327" s="174" t="str">
        <f>IF($B1327="","",IF(N($I1327)&gt;=100,"Completed",IF(COUNTIF('Work report'!$V$2:$V$1500,$B1327)=0,"Not started",IF(OR(LEFT(UPPER(TRIM($K1327)),8)="BLOCKED:",LEFT(UPPER(TRIM($K1327)),8)="WAITING:"),"Blocked",IF(N($I1327)&gt;0,"In progress","Not started")))))</f>
        <v/>
      </c>
      <c r="I1327" s="175" t="str">
        <f t="array" ref="I1327">IF($B1327="","",IFERROR(LOOKUP(2,1/('Work report'!$V$2:$V$1500=$B1327),'Work report'!$J$2:$J$1500)*100,0))</f>
        <v/>
      </c>
      <c r="J1327" s="176" t="str">
        <f t="array" ref="J1327">IF($B1327="","",IFERROR(LOOKUP(2,1/('Work report'!$V$2:$V$1500=$B1327),'Work report'!$A$2:$A$1500),""))</f>
        <v/>
      </c>
      <c r="K1327" s="177" t="str">
        <f t="array" ref="K1327">IF($B1327="","",IFERROR(LOOKUP(2,1/('Work report'!$V$2:$V$1500=$B1327),'Work report'!$P$2:$P$1500),""))</f>
        <v/>
      </c>
      <c r="L1327" s="178" t="str">
        <f>IF($B1327="","",SUMIFS('Work report'!$G$2:$G$1500,'Work report'!$V$2:$V$1500,$B1327))</f>
        <v/>
      </c>
      <c r="M1327" s="176" t="str">
        <f t="shared" si="61"/>
        <v/>
      </c>
      <c r="N1327" s="174" t="str">
        <f t="shared" ca="1" si="62"/>
        <v/>
      </c>
      <c r="O1327" s="78">
        <v>1326</v>
      </c>
      <c r="P1327" s="78" t="str">
        <f>IF(AND($B1327&lt;&gt;"",$H1327&lt;&gt;"Completed",$H1327&lt;&gt;"Cancelled"),COUNTIFS($B$2:$B1327,"&lt;&gt;",$H$2:$H1327,"&lt;&gt;Completed",$H$2:$H1327,"&lt;&gt;Cancelled"),"")</f>
        <v/>
      </c>
      <c r="Q1327" s="78" t="str">
        <f>IFERROR(INDEX($B$2:$B$1500,MATCH(ROWS($Q$2:Q1327),$P$2:$P$1500,0)),"")</f>
        <v/>
      </c>
    </row>
    <row r="1328" spans="2:17" ht="15" customHeight="1" x14ac:dyDescent="0.25">
      <c r="B1328" s="174" t="str">
        <f t="shared" si="60"/>
        <v/>
      </c>
      <c r="F1328" s="81"/>
      <c r="H1328" s="174" t="str">
        <f>IF($B1328="","",IF(N($I1328)&gt;=100,"Completed",IF(COUNTIF('Work report'!$V$2:$V$1500,$B1328)=0,"Not started",IF(OR(LEFT(UPPER(TRIM($K1328)),8)="BLOCKED:",LEFT(UPPER(TRIM($K1328)),8)="WAITING:"),"Blocked",IF(N($I1328)&gt;0,"In progress","Not started")))))</f>
        <v/>
      </c>
      <c r="I1328" s="175" t="str">
        <f t="array" ref="I1328">IF($B1328="","",IFERROR(LOOKUP(2,1/('Work report'!$V$2:$V$1500=$B1328),'Work report'!$J$2:$J$1500)*100,0))</f>
        <v/>
      </c>
      <c r="J1328" s="176" t="str">
        <f t="array" ref="J1328">IF($B1328="","",IFERROR(LOOKUP(2,1/('Work report'!$V$2:$V$1500=$B1328),'Work report'!$A$2:$A$1500),""))</f>
        <v/>
      </c>
      <c r="K1328" s="177" t="str">
        <f t="array" ref="K1328">IF($B1328="","",IFERROR(LOOKUP(2,1/('Work report'!$V$2:$V$1500=$B1328),'Work report'!$P$2:$P$1500),""))</f>
        <v/>
      </c>
      <c r="L1328" s="178" t="str">
        <f>IF($B1328="","",SUMIFS('Work report'!$G$2:$G$1500,'Work report'!$V$2:$V$1500,$B1328))</f>
        <v/>
      </c>
      <c r="M1328" s="176" t="str">
        <f t="shared" si="61"/>
        <v/>
      </c>
      <c r="N1328" s="174" t="str">
        <f t="shared" ca="1" si="62"/>
        <v/>
      </c>
      <c r="O1328" s="78">
        <v>1327</v>
      </c>
      <c r="P1328" s="78" t="str">
        <f>IF(AND($B1328&lt;&gt;"",$H1328&lt;&gt;"Completed",$H1328&lt;&gt;"Cancelled"),COUNTIFS($B$2:$B1328,"&lt;&gt;",$H$2:$H1328,"&lt;&gt;Completed",$H$2:$H1328,"&lt;&gt;Cancelled"),"")</f>
        <v/>
      </c>
      <c r="Q1328" s="78" t="str">
        <f>IFERROR(INDEX($B$2:$B$1500,MATCH(ROWS($Q$2:Q1328),$P$2:$P$1500,0)),"")</f>
        <v/>
      </c>
    </row>
    <row r="1329" spans="2:17" ht="15" customHeight="1" x14ac:dyDescent="0.25">
      <c r="B1329" s="174" t="str">
        <f t="shared" si="60"/>
        <v/>
      </c>
      <c r="F1329" s="81"/>
      <c r="H1329" s="174" t="str">
        <f>IF($B1329="","",IF(N($I1329)&gt;=100,"Completed",IF(COUNTIF('Work report'!$V$2:$V$1500,$B1329)=0,"Not started",IF(OR(LEFT(UPPER(TRIM($K1329)),8)="BLOCKED:",LEFT(UPPER(TRIM($K1329)),8)="WAITING:"),"Blocked",IF(N($I1329)&gt;0,"In progress","Not started")))))</f>
        <v/>
      </c>
      <c r="I1329" s="175" t="str">
        <f t="array" ref="I1329">IF($B1329="","",IFERROR(LOOKUP(2,1/('Work report'!$V$2:$V$1500=$B1329),'Work report'!$J$2:$J$1500)*100,0))</f>
        <v/>
      </c>
      <c r="J1329" s="176" t="str">
        <f t="array" ref="J1329">IF($B1329="","",IFERROR(LOOKUP(2,1/('Work report'!$V$2:$V$1500=$B1329),'Work report'!$A$2:$A$1500),""))</f>
        <v/>
      </c>
      <c r="K1329" s="177" t="str">
        <f t="array" ref="K1329">IF($B1329="","",IFERROR(LOOKUP(2,1/('Work report'!$V$2:$V$1500=$B1329),'Work report'!$P$2:$P$1500),""))</f>
        <v/>
      </c>
      <c r="L1329" s="178" t="str">
        <f>IF($B1329="","",SUMIFS('Work report'!$G$2:$G$1500,'Work report'!$V$2:$V$1500,$B1329))</f>
        <v/>
      </c>
      <c r="M1329" s="176" t="str">
        <f t="shared" si="61"/>
        <v/>
      </c>
      <c r="N1329" s="174" t="str">
        <f t="shared" ca="1" si="62"/>
        <v/>
      </c>
      <c r="O1329" s="78">
        <v>1328</v>
      </c>
      <c r="P1329" s="78" t="str">
        <f>IF(AND($B1329&lt;&gt;"",$H1329&lt;&gt;"Completed",$H1329&lt;&gt;"Cancelled"),COUNTIFS($B$2:$B1329,"&lt;&gt;",$H$2:$H1329,"&lt;&gt;Completed",$H$2:$H1329,"&lt;&gt;Cancelled"),"")</f>
        <v/>
      </c>
      <c r="Q1329" s="78" t="str">
        <f>IFERROR(INDEX($B$2:$B$1500,MATCH(ROWS($Q$2:Q1329),$P$2:$P$1500,0)),"")</f>
        <v/>
      </c>
    </row>
    <row r="1330" spans="2:17" ht="15" customHeight="1" x14ac:dyDescent="0.25">
      <c r="B1330" s="174" t="str">
        <f t="shared" si="60"/>
        <v/>
      </c>
      <c r="F1330" s="81"/>
      <c r="H1330" s="174" t="str">
        <f>IF($B1330="","",IF(N($I1330)&gt;=100,"Completed",IF(COUNTIF('Work report'!$V$2:$V$1500,$B1330)=0,"Not started",IF(OR(LEFT(UPPER(TRIM($K1330)),8)="BLOCKED:",LEFT(UPPER(TRIM($K1330)),8)="WAITING:"),"Blocked",IF(N($I1330)&gt;0,"In progress","Not started")))))</f>
        <v/>
      </c>
      <c r="I1330" s="175" t="str">
        <f t="array" ref="I1330">IF($B1330="","",IFERROR(LOOKUP(2,1/('Work report'!$V$2:$V$1500=$B1330),'Work report'!$J$2:$J$1500)*100,0))</f>
        <v/>
      </c>
      <c r="J1330" s="176" t="str">
        <f t="array" ref="J1330">IF($B1330="","",IFERROR(LOOKUP(2,1/('Work report'!$V$2:$V$1500=$B1330),'Work report'!$A$2:$A$1500),""))</f>
        <v/>
      </c>
      <c r="K1330" s="177" t="str">
        <f t="array" ref="K1330">IF($B1330="","",IFERROR(LOOKUP(2,1/('Work report'!$V$2:$V$1500=$B1330),'Work report'!$P$2:$P$1500),""))</f>
        <v/>
      </c>
      <c r="L1330" s="178" t="str">
        <f>IF($B1330="","",SUMIFS('Work report'!$G$2:$G$1500,'Work report'!$V$2:$V$1500,$B1330))</f>
        <v/>
      </c>
      <c r="M1330" s="176" t="str">
        <f t="shared" si="61"/>
        <v/>
      </c>
      <c r="N1330" s="174" t="str">
        <f t="shared" ca="1" si="62"/>
        <v/>
      </c>
      <c r="O1330" s="78">
        <v>1329</v>
      </c>
      <c r="P1330" s="78" t="str">
        <f>IF(AND($B1330&lt;&gt;"",$H1330&lt;&gt;"Completed",$H1330&lt;&gt;"Cancelled"),COUNTIFS($B$2:$B1330,"&lt;&gt;",$H$2:$H1330,"&lt;&gt;Completed",$H$2:$H1330,"&lt;&gt;Cancelled"),"")</f>
        <v/>
      </c>
      <c r="Q1330" s="78" t="str">
        <f>IFERROR(INDEX($B$2:$B$1500,MATCH(ROWS($Q$2:Q1330),$P$2:$P$1500,0)),"")</f>
        <v/>
      </c>
    </row>
    <row r="1331" spans="2:17" ht="15" customHeight="1" x14ac:dyDescent="0.25">
      <c r="B1331" s="174" t="str">
        <f t="shared" si="60"/>
        <v/>
      </c>
      <c r="F1331" s="81"/>
      <c r="H1331" s="174" t="str">
        <f>IF($B1331="","",IF(N($I1331)&gt;=100,"Completed",IF(COUNTIF('Work report'!$V$2:$V$1500,$B1331)=0,"Not started",IF(OR(LEFT(UPPER(TRIM($K1331)),8)="BLOCKED:",LEFT(UPPER(TRIM($K1331)),8)="WAITING:"),"Blocked",IF(N($I1331)&gt;0,"In progress","Not started")))))</f>
        <v/>
      </c>
      <c r="I1331" s="175" t="str">
        <f t="array" ref="I1331">IF($B1331="","",IFERROR(LOOKUP(2,1/('Work report'!$V$2:$V$1500=$B1331),'Work report'!$J$2:$J$1500)*100,0))</f>
        <v/>
      </c>
      <c r="J1331" s="176" t="str">
        <f t="array" ref="J1331">IF($B1331="","",IFERROR(LOOKUP(2,1/('Work report'!$V$2:$V$1500=$B1331),'Work report'!$A$2:$A$1500),""))</f>
        <v/>
      </c>
      <c r="K1331" s="177" t="str">
        <f t="array" ref="K1331">IF($B1331="","",IFERROR(LOOKUP(2,1/('Work report'!$V$2:$V$1500=$B1331),'Work report'!$P$2:$P$1500),""))</f>
        <v/>
      </c>
      <c r="L1331" s="178" t="str">
        <f>IF($B1331="","",SUMIFS('Work report'!$G$2:$G$1500,'Work report'!$V$2:$V$1500,$B1331))</f>
        <v/>
      </c>
      <c r="M1331" s="176" t="str">
        <f t="shared" si="61"/>
        <v/>
      </c>
      <c r="N1331" s="174" t="str">
        <f t="shared" ca="1" si="62"/>
        <v/>
      </c>
      <c r="O1331" s="78">
        <v>1330</v>
      </c>
      <c r="P1331" s="78" t="str">
        <f>IF(AND($B1331&lt;&gt;"",$H1331&lt;&gt;"Completed",$H1331&lt;&gt;"Cancelled"),COUNTIFS($B$2:$B1331,"&lt;&gt;",$H$2:$H1331,"&lt;&gt;Completed",$H$2:$H1331,"&lt;&gt;Cancelled"),"")</f>
        <v/>
      </c>
      <c r="Q1331" s="78" t="str">
        <f>IFERROR(INDEX($B$2:$B$1500,MATCH(ROWS($Q$2:Q1331),$P$2:$P$1500,0)),"")</f>
        <v/>
      </c>
    </row>
    <row r="1332" spans="2:17" ht="15" customHeight="1" x14ac:dyDescent="0.25">
      <c r="B1332" s="174" t="str">
        <f t="shared" si="60"/>
        <v/>
      </c>
      <c r="F1332" s="81"/>
      <c r="H1332" s="174" t="str">
        <f>IF($B1332="","",IF(N($I1332)&gt;=100,"Completed",IF(COUNTIF('Work report'!$V$2:$V$1500,$B1332)=0,"Not started",IF(OR(LEFT(UPPER(TRIM($K1332)),8)="BLOCKED:",LEFT(UPPER(TRIM($K1332)),8)="WAITING:"),"Blocked",IF(N($I1332)&gt;0,"In progress","Not started")))))</f>
        <v/>
      </c>
      <c r="I1332" s="175" t="str">
        <f t="array" ref="I1332">IF($B1332="","",IFERROR(LOOKUP(2,1/('Work report'!$V$2:$V$1500=$B1332),'Work report'!$J$2:$J$1500)*100,0))</f>
        <v/>
      </c>
      <c r="J1332" s="176" t="str">
        <f t="array" ref="J1332">IF($B1332="","",IFERROR(LOOKUP(2,1/('Work report'!$V$2:$V$1500=$B1332),'Work report'!$A$2:$A$1500),""))</f>
        <v/>
      </c>
      <c r="K1332" s="177" t="str">
        <f t="array" ref="K1332">IF($B1332="","",IFERROR(LOOKUP(2,1/('Work report'!$V$2:$V$1500=$B1332),'Work report'!$P$2:$P$1500),""))</f>
        <v/>
      </c>
      <c r="L1332" s="178" t="str">
        <f>IF($B1332="","",SUMIFS('Work report'!$G$2:$G$1500,'Work report'!$V$2:$V$1500,$B1332))</f>
        <v/>
      </c>
      <c r="M1332" s="176" t="str">
        <f t="shared" si="61"/>
        <v/>
      </c>
      <c r="N1332" s="174" t="str">
        <f t="shared" ca="1" si="62"/>
        <v/>
      </c>
      <c r="O1332" s="78">
        <v>1331</v>
      </c>
      <c r="P1332" s="78" t="str">
        <f>IF(AND($B1332&lt;&gt;"",$H1332&lt;&gt;"Completed",$H1332&lt;&gt;"Cancelled"),COUNTIFS($B$2:$B1332,"&lt;&gt;",$H$2:$H1332,"&lt;&gt;Completed",$H$2:$H1332,"&lt;&gt;Cancelled"),"")</f>
        <v/>
      </c>
      <c r="Q1332" s="78" t="str">
        <f>IFERROR(INDEX($B$2:$B$1500,MATCH(ROWS($Q$2:Q1332),$P$2:$P$1500,0)),"")</f>
        <v/>
      </c>
    </row>
    <row r="1333" spans="2:17" ht="15" customHeight="1" x14ac:dyDescent="0.25">
      <c r="B1333" s="174" t="str">
        <f t="shared" si="60"/>
        <v/>
      </c>
      <c r="F1333" s="81"/>
      <c r="H1333" s="174" t="str">
        <f>IF($B1333="","",IF(N($I1333)&gt;=100,"Completed",IF(COUNTIF('Work report'!$V$2:$V$1500,$B1333)=0,"Not started",IF(OR(LEFT(UPPER(TRIM($K1333)),8)="BLOCKED:",LEFT(UPPER(TRIM($K1333)),8)="WAITING:"),"Blocked",IF(N($I1333)&gt;0,"In progress","Not started")))))</f>
        <v/>
      </c>
      <c r="I1333" s="175" t="str">
        <f t="array" ref="I1333">IF($B1333="","",IFERROR(LOOKUP(2,1/('Work report'!$V$2:$V$1500=$B1333),'Work report'!$J$2:$J$1500)*100,0))</f>
        <v/>
      </c>
      <c r="J1333" s="176" t="str">
        <f t="array" ref="J1333">IF($B1333="","",IFERROR(LOOKUP(2,1/('Work report'!$V$2:$V$1500=$B1333),'Work report'!$A$2:$A$1500),""))</f>
        <v/>
      </c>
      <c r="K1333" s="177" t="str">
        <f t="array" ref="K1333">IF($B1333="","",IFERROR(LOOKUP(2,1/('Work report'!$V$2:$V$1500=$B1333),'Work report'!$P$2:$P$1500),""))</f>
        <v/>
      </c>
      <c r="L1333" s="178" t="str">
        <f>IF($B1333="","",SUMIFS('Work report'!$G$2:$G$1500,'Work report'!$V$2:$V$1500,$B1333))</f>
        <v/>
      </c>
      <c r="M1333" s="176" t="str">
        <f t="shared" si="61"/>
        <v/>
      </c>
      <c r="N1333" s="174" t="str">
        <f t="shared" ca="1" si="62"/>
        <v/>
      </c>
      <c r="O1333" s="78">
        <v>1332</v>
      </c>
      <c r="P1333" s="78" t="str">
        <f>IF(AND($B1333&lt;&gt;"",$H1333&lt;&gt;"Completed",$H1333&lt;&gt;"Cancelled"),COUNTIFS($B$2:$B1333,"&lt;&gt;",$H$2:$H1333,"&lt;&gt;Completed",$H$2:$H1333,"&lt;&gt;Cancelled"),"")</f>
        <v/>
      </c>
      <c r="Q1333" s="78" t="str">
        <f>IFERROR(INDEX($B$2:$B$1500,MATCH(ROWS($Q$2:Q1333),$P$2:$P$1500,0)),"")</f>
        <v/>
      </c>
    </row>
    <row r="1334" spans="2:17" ht="15" customHeight="1" x14ac:dyDescent="0.25">
      <c r="B1334" s="174" t="str">
        <f t="shared" si="60"/>
        <v/>
      </c>
      <c r="F1334" s="81"/>
      <c r="H1334" s="174" t="str">
        <f>IF($B1334="","",IF(N($I1334)&gt;=100,"Completed",IF(COUNTIF('Work report'!$V$2:$V$1500,$B1334)=0,"Not started",IF(OR(LEFT(UPPER(TRIM($K1334)),8)="BLOCKED:",LEFT(UPPER(TRIM($K1334)),8)="WAITING:"),"Blocked",IF(N($I1334)&gt;0,"In progress","Not started")))))</f>
        <v/>
      </c>
      <c r="I1334" s="175" t="str">
        <f t="array" ref="I1334">IF($B1334="","",IFERROR(LOOKUP(2,1/('Work report'!$V$2:$V$1500=$B1334),'Work report'!$J$2:$J$1500)*100,0))</f>
        <v/>
      </c>
      <c r="J1334" s="176" t="str">
        <f t="array" ref="J1334">IF($B1334="","",IFERROR(LOOKUP(2,1/('Work report'!$V$2:$V$1500=$B1334),'Work report'!$A$2:$A$1500),""))</f>
        <v/>
      </c>
      <c r="K1334" s="177" t="str">
        <f t="array" ref="K1334">IF($B1334="","",IFERROR(LOOKUP(2,1/('Work report'!$V$2:$V$1500=$B1334),'Work report'!$P$2:$P$1500),""))</f>
        <v/>
      </c>
      <c r="L1334" s="178" t="str">
        <f>IF($B1334="","",SUMIFS('Work report'!$G$2:$G$1500,'Work report'!$V$2:$V$1500,$B1334))</f>
        <v/>
      </c>
      <c r="M1334" s="176" t="str">
        <f t="shared" si="61"/>
        <v/>
      </c>
      <c r="N1334" s="174" t="str">
        <f t="shared" ca="1" si="62"/>
        <v/>
      </c>
      <c r="O1334" s="78">
        <v>1333</v>
      </c>
      <c r="P1334" s="78" t="str">
        <f>IF(AND($B1334&lt;&gt;"",$H1334&lt;&gt;"Completed",$H1334&lt;&gt;"Cancelled"),COUNTIFS($B$2:$B1334,"&lt;&gt;",$H$2:$H1334,"&lt;&gt;Completed",$H$2:$H1334,"&lt;&gt;Cancelled"),"")</f>
        <v/>
      </c>
      <c r="Q1334" s="78" t="str">
        <f>IFERROR(INDEX($B$2:$B$1500,MATCH(ROWS($Q$2:Q1334),$P$2:$P$1500,0)),"")</f>
        <v/>
      </c>
    </row>
    <row r="1335" spans="2:17" ht="15" customHeight="1" x14ac:dyDescent="0.25">
      <c r="B1335" s="174" t="str">
        <f t="shared" si="60"/>
        <v/>
      </c>
      <c r="F1335" s="81"/>
      <c r="H1335" s="174" t="str">
        <f>IF($B1335="","",IF(N($I1335)&gt;=100,"Completed",IF(COUNTIF('Work report'!$V$2:$V$1500,$B1335)=0,"Not started",IF(OR(LEFT(UPPER(TRIM($K1335)),8)="BLOCKED:",LEFT(UPPER(TRIM($K1335)),8)="WAITING:"),"Blocked",IF(N($I1335)&gt;0,"In progress","Not started")))))</f>
        <v/>
      </c>
      <c r="I1335" s="175" t="str">
        <f t="array" ref="I1335">IF($B1335="","",IFERROR(LOOKUP(2,1/('Work report'!$V$2:$V$1500=$B1335),'Work report'!$J$2:$J$1500)*100,0))</f>
        <v/>
      </c>
      <c r="J1335" s="176" t="str">
        <f t="array" ref="J1335">IF($B1335="","",IFERROR(LOOKUP(2,1/('Work report'!$V$2:$V$1500=$B1335),'Work report'!$A$2:$A$1500),""))</f>
        <v/>
      </c>
      <c r="K1335" s="177" t="str">
        <f t="array" ref="K1335">IF($B1335="","",IFERROR(LOOKUP(2,1/('Work report'!$V$2:$V$1500=$B1335),'Work report'!$P$2:$P$1500),""))</f>
        <v/>
      </c>
      <c r="L1335" s="178" t="str">
        <f>IF($B1335="","",SUMIFS('Work report'!$G$2:$G$1500,'Work report'!$V$2:$V$1500,$B1335))</f>
        <v/>
      </c>
      <c r="M1335" s="176" t="str">
        <f t="shared" si="61"/>
        <v/>
      </c>
      <c r="N1335" s="174" t="str">
        <f t="shared" ca="1" si="62"/>
        <v/>
      </c>
      <c r="O1335" s="78">
        <v>1334</v>
      </c>
      <c r="P1335" s="78" t="str">
        <f>IF(AND($B1335&lt;&gt;"",$H1335&lt;&gt;"Completed",$H1335&lt;&gt;"Cancelled"),COUNTIFS($B$2:$B1335,"&lt;&gt;",$H$2:$H1335,"&lt;&gt;Completed",$H$2:$H1335,"&lt;&gt;Cancelled"),"")</f>
        <v/>
      </c>
      <c r="Q1335" s="78" t="str">
        <f>IFERROR(INDEX($B$2:$B$1500,MATCH(ROWS($Q$2:Q1335),$P$2:$P$1500,0)),"")</f>
        <v/>
      </c>
    </row>
    <row r="1336" spans="2:17" ht="15" customHeight="1" x14ac:dyDescent="0.25">
      <c r="B1336" s="174" t="str">
        <f t="shared" si="60"/>
        <v/>
      </c>
      <c r="F1336" s="81"/>
      <c r="H1336" s="174" t="str">
        <f>IF($B1336="","",IF(N($I1336)&gt;=100,"Completed",IF(COUNTIF('Work report'!$V$2:$V$1500,$B1336)=0,"Not started",IF(OR(LEFT(UPPER(TRIM($K1336)),8)="BLOCKED:",LEFT(UPPER(TRIM($K1336)),8)="WAITING:"),"Blocked",IF(N($I1336)&gt;0,"In progress","Not started")))))</f>
        <v/>
      </c>
      <c r="I1336" s="175" t="str">
        <f t="array" ref="I1336">IF($B1336="","",IFERROR(LOOKUP(2,1/('Work report'!$V$2:$V$1500=$B1336),'Work report'!$J$2:$J$1500)*100,0))</f>
        <v/>
      </c>
      <c r="J1336" s="176" t="str">
        <f t="array" ref="J1336">IF($B1336="","",IFERROR(LOOKUP(2,1/('Work report'!$V$2:$V$1500=$B1336),'Work report'!$A$2:$A$1500),""))</f>
        <v/>
      </c>
      <c r="K1336" s="177" t="str">
        <f t="array" ref="K1336">IF($B1336="","",IFERROR(LOOKUP(2,1/('Work report'!$V$2:$V$1500=$B1336),'Work report'!$P$2:$P$1500),""))</f>
        <v/>
      </c>
      <c r="L1336" s="178" t="str">
        <f>IF($B1336="","",SUMIFS('Work report'!$G$2:$G$1500,'Work report'!$V$2:$V$1500,$B1336))</f>
        <v/>
      </c>
      <c r="M1336" s="176" t="str">
        <f t="shared" si="61"/>
        <v/>
      </c>
      <c r="N1336" s="174" t="str">
        <f t="shared" ca="1" si="62"/>
        <v/>
      </c>
      <c r="O1336" s="78">
        <v>1335</v>
      </c>
      <c r="P1336" s="78" t="str">
        <f>IF(AND($B1336&lt;&gt;"",$H1336&lt;&gt;"Completed",$H1336&lt;&gt;"Cancelled"),COUNTIFS($B$2:$B1336,"&lt;&gt;",$H$2:$H1336,"&lt;&gt;Completed",$H$2:$H1336,"&lt;&gt;Cancelled"),"")</f>
        <v/>
      </c>
      <c r="Q1336" s="78" t="str">
        <f>IFERROR(INDEX($B$2:$B$1500,MATCH(ROWS($Q$2:Q1336),$P$2:$P$1500,0)),"")</f>
        <v/>
      </c>
    </row>
    <row r="1337" spans="2:17" ht="15" customHeight="1" x14ac:dyDescent="0.25">
      <c r="B1337" s="174" t="str">
        <f t="shared" si="60"/>
        <v/>
      </c>
      <c r="F1337" s="81"/>
      <c r="H1337" s="174" t="str">
        <f>IF($B1337="","",IF(N($I1337)&gt;=100,"Completed",IF(COUNTIF('Work report'!$V$2:$V$1500,$B1337)=0,"Not started",IF(OR(LEFT(UPPER(TRIM($K1337)),8)="BLOCKED:",LEFT(UPPER(TRIM($K1337)),8)="WAITING:"),"Blocked",IF(N($I1337)&gt;0,"In progress","Not started")))))</f>
        <v/>
      </c>
      <c r="I1337" s="175" t="str">
        <f t="array" ref="I1337">IF($B1337="","",IFERROR(LOOKUP(2,1/('Work report'!$V$2:$V$1500=$B1337),'Work report'!$J$2:$J$1500)*100,0))</f>
        <v/>
      </c>
      <c r="J1337" s="176" t="str">
        <f t="array" ref="J1337">IF($B1337="","",IFERROR(LOOKUP(2,1/('Work report'!$V$2:$V$1500=$B1337),'Work report'!$A$2:$A$1500),""))</f>
        <v/>
      </c>
      <c r="K1337" s="177" t="str">
        <f t="array" ref="K1337">IF($B1337="","",IFERROR(LOOKUP(2,1/('Work report'!$V$2:$V$1500=$B1337),'Work report'!$P$2:$P$1500),""))</f>
        <v/>
      </c>
      <c r="L1337" s="178" t="str">
        <f>IF($B1337="","",SUMIFS('Work report'!$G$2:$G$1500,'Work report'!$V$2:$V$1500,$B1337))</f>
        <v/>
      </c>
      <c r="M1337" s="176" t="str">
        <f t="shared" si="61"/>
        <v/>
      </c>
      <c r="N1337" s="174" t="str">
        <f t="shared" ca="1" si="62"/>
        <v/>
      </c>
      <c r="O1337" s="78">
        <v>1336</v>
      </c>
      <c r="P1337" s="78" t="str">
        <f>IF(AND($B1337&lt;&gt;"",$H1337&lt;&gt;"Completed",$H1337&lt;&gt;"Cancelled"),COUNTIFS($B$2:$B1337,"&lt;&gt;",$H$2:$H1337,"&lt;&gt;Completed",$H$2:$H1337,"&lt;&gt;Cancelled"),"")</f>
        <v/>
      </c>
      <c r="Q1337" s="78" t="str">
        <f>IFERROR(INDEX($B$2:$B$1500,MATCH(ROWS($Q$2:Q1337),$P$2:$P$1500,0)),"")</f>
        <v/>
      </c>
    </row>
    <row r="1338" spans="2:17" ht="15" customHeight="1" x14ac:dyDescent="0.25">
      <c r="B1338" s="174" t="str">
        <f t="shared" si="60"/>
        <v/>
      </c>
      <c r="F1338" s="81"/>
      <c r="H1338" s="174" t="str">
        <f>IF($B1338="","",IF(N($I1338)&gt;=100,"Completed",IF(COUNTIF('Work report'!$V$2:$V$1500,$B1338)=0,"Not started",IF(OR(LEFT(UPPER(TRIM($K1338)),8)="BLOCKED:",LEFT(UPPER(TRIM($K1338)),8)="WAITING:"),"Blocked",IF(N($I1338)&gt;0,"In progress","Not started")))))</f>
        <v/>
      </c>
      <c r="I1338" s="175" t="str">
        <f t="array" ref="I1338">IF($B1338="","",IFERROR(LOOKUP(2,1/('Work report'!$V$2:$V$1500=$B1338),'Work report'!$J$2:$J$1500)*100,0))</f>
        <v/>
      </c>
      <c r="J1338" s="176" t="str">
        <f t="array" ref="J1338">IF($B1338="","",IFERROR(LOOKUP(2,1/('Work report'!$V$2:$V$1500=$B1338),'Work report'!$A$2:$A$1500),""))</f>
        <v/>
      </c>
      <c r="K1338" s="177" t="str">
        <f t="array" ref="K1338">IF($B1338="","",IFERROR(LOOKUP(2,1/('Work report'!$V$2:$V$1500=$B1338),'Work report'!$P$2:$P$1500),""))</f>
        <v/>
      </c>
      <c r="L1338" s="178" t="str">
        <f>IF($B1338="","",SUMIFS('Work report'!$G$2:$G$1500,'Work report'!$V$2:$V$1500,$B1338))</f>
        <v/>
      </c>
      <c r="M1338" s="176" t="str">
        <f t="shared" si="61"/>
        <v/>
      </c>
      <c r="N1338" s="174" t="str">
        <f t="shared" ca="1" si="62"/>
        <v/>
      </c>
      <c r="O1338" s="78">
        <v>1337</v>
      </c>
      <c r="P1338" s="78" t="str">
        <f>IF(AND($B1338&lt;&gt;"",$H1338&lt;&gt;"Completed",$H1338&lt;&gt;"Cancelled"),COUNTIFS($B$2:$B1338,"&lt;&gt;",$H$2:$H1338,"&lt;&gt;Completed",$H$2:$H1338,"&lt;&gt;Cancelled"),"")</f>
        <v/>
      </c>
      <c r="Q1338" s="78" t="str">
        <f>IFERROR(INDEX($B$2:$B$1500,MATCH(ROWS($Q$2:Q1338),$P$2:$P$1500,0)),"")</f>
        <v/>
      </c>
    </row>
    <row r="1339" spans="2:17" ht="15" customHeight="1" x14ac:dyDescent="0.25">
      <c r="B1339" s="174" t="str">
        <f t="shared" si="60"/>
        <v/>
      </c>
      <c r="F1339" s="81"/>
      <c r="H1339" s="174" t="str">
        <f>IF($B1339="","",IF(N($I1339)&gt;=100,"Completed",IF(COUNTIF('Work report'!$V$2:$V$1500,$B1339)=0,"Not started",IF(OR(LEFT(UPPER(TRIM($K1339)),8)="BLOCKED:",LEFT(UPPER(TRIM($K1339)),8)="WAITING:"),"Blocked",IF(N($I1339)&gt;0,"In progress","Not started")))))</f>
        <v/>
      </c>
      <c r="I1339" s="175" t="str">
        <f t="array" ref="I1339">IF($B1339="","",IFERROR(LOOKUP(2,1/('Work report'!$V$2:$V$1500=$B1339),'Work report'!$J$2:$J$1500)*100,0))</f>
        <v/>
      </c>
      <c r="J1339" s="176" t="str">
        <f t="array" ref="J1339">IF($B1339="","",IFERROR(LOOKUP(2,1/('Work report'!$V$2:$V$1500=$B1339),'Work report'!$A$2:$A$1500),""))</f>
        <v/>
      </c>
      <c r="K1339" s="177" t="str">
        <f t="array" ref="K1339">IF($B1339="","",IFERROR(LOOKUP(2,1/('Work report'!$V$2:$V$1500=$B1339),'Work report'!$P$2:$P$1500),""))</f>
        <v/>
      </c>
      <c r="L1339" s="178" t="str">
        <f>IF($B1339="","",SUMIFS('Work report'!$G$2:$G$1500,'Work report'!$V$2:$V$1500,$B1339))</f>
        <v/>
      </c>
      <c r="M1339" s="176" t="str">
        <f t="shared" si="61"/>
        <v/>
      </c>
      <c r="N1339" s="174" t="str">
        <f t="shared" ca="1" si="62"/>
        <v/>
      </c>
      <c r="O1339" s="78">
        <v>1338</v>
      </c>
      <c r="P1339" s="78" t="str">
        <f>IF(AND($B1339&lt;&gt;"",$H1339&lt;&gt;"Completed",$H1339&lt;&gt;"Cancelled"),COUNTIFS($B$2:$B1339,"&lt;&gt;",$H$2:$H1339,"&lt;&gt;Completed",$H$2:$H1339,"&lt;&gt;Cancelled"),"")</f>
        <v/>
      </c>
      <c r="Q1339" s="78" t="str">
        <f>IFERROR(INDEX($B$2:$B$1500,MATCH(ROWS($Q$2:Q1339),$P$2:$P$1500,0)),"")</f>
        <v/>
      </c>
    </row>
    <row r="1340" spans="2:17" ht="15" customHeight="1" x14ac:dyDescent="0.25">
      <c r="B1340" s="174" t="str">
        <f t="shared" si="60"/>
        <v/>
      </c>
      <c r="F1340" s="81"/>
      <c r="H1340" s="174" t="str">
        <f>IF($B1340="","",IF(N($I1340)&gt;=100,"Completed",IF(COUNTIF('Work report'!$V$2:$V$1500,$B1340)=0,"Not started",IF(OR(LEFT(UPPER(TRIM($K1340)),8)="BLOCKED:",LEFT(UPPER(TRIM($K1340)),8)="WAITING:"),"Blocked",IF(N($I1340)&gt;0,"In progress","Not started")))))</f>
        <v/>
      </c>
      <c r="I1340" s="175" t="str">
        <f t="array" ref="I1340">IF($B1340="","",IFERROR(LOOKUP(2,1/('Work report'!$V$2:$V$1500=$B1340),'Work report'!$J$2:$J$1500)*100,0))</f>
        <v/>
      </c>
      <c r="J1340" s="176" t="str">
        <f t="array" ref="J1340">IF($B1340="","",IFERROR(LOOKUP(2,1/('Work report'!$V$2:$V$1500=$B1340),'Work report'!$A$2:$A$1500),""))</f>
        <v/>
      </c>
      <c r="K1340" s="177" t="str">
        <f t="array" ref="K1340">IF($B1340="","",IFERROR(LOOKUP(2,1/('Work report'!$V$2:$V$1500=$B1340),'Work report'!$P$2:$P$1500),""))</f>
        <v/>
      </c>
      <c r="L1340" s="178" t="str">
        <f>IF($B1340="","",SUMIFS('Work report'!$G$2:$G$1500,'Work report'!$V$2:$V$1500,$B1340))</f>
        <v/>
      </c>
      <c r="M1340" s="176" t="str">
        <f t="shared" si="61"/>
        <v/>
      </c>
      <c r="N1340" s="174" t="str">
        <f t="shared" ca="1" si="62"/>
        <v/>
      </c>
      <c r="O1340" s="78">
        <v>1339</v>
      </c>
      <c r="P1340" s="78" t="str">
        <f>IF(AND($B1340&lt;&gt;"",$H1340&lt;&gt;"Completed",$H1340&lt;&gt;"Cancelled"),COUNTIFS($B$2:$B1340,"&lt;&gt;",$H$2:$H1340,"&lt;&gt;Completed",$H$2:$H1340,"&lt;&gt;Cancelled"),"")</f>
        <v/>
      </c>
      <c r="Q1340" s="78" t="str">
        <f>IFERROR(INDEX($B$2:$B$1500,MATCH(ROWS($Q$2:Q1340),$P$2:$P$1500,0)),"")</f>
        <v/>
      </c>
    </row>
    <row r="1341" spans="2:17" ht="15" customHeight="1" x14ac:dyDescent="0.25">
      <c r="B1341" s="174" t="str">
        <f t="shared" si="60"/>
        <v/>
      </c>
      <c r="F1341" s="81"/>
      <c r="H1341" s="174" t="str">
        <f>IF($B1341="","",IF(N($I1341)&gt;=100,"Completed",IF(COUNTIF('Work report'!$V$2:$V$1500,$B1341)=0,"Not started",IF(OR(LEFT(UPPER(TRIM($K1341)),8)="BLOCKED:",LEFT(UPPER(TRIM($K1341)),8)="WAITING:"),"Blocked",IF(N($I1341)&gt;0,"In progress","Not started")))))</f>
        <v/>
      </c>
      <c r="I1341" s="175" t="str">
        <f t="array" ref="I1341">IF($B1341="","",IFERROR(LOOKUP(2,1/('Work report'!$V$2:$V$1500=$B1341),'Work report'!$J$2:$J$1500)*100,0))</f>
        <v/>
      </c>
      <c r="J1341" s="176" t="str">
        <f t="array" ref="J1341">IF($B1341="","",IFERROR(LOOKUP(2,1/('Work report'!$V$2:$V$1500=$B1341),'Work report'!$A$2:$A$1500),""))</f>
        <v/>
      </c>
      <c r="K1341" s="177" t="str">
        <f t="array" ref="K1341">IF($B1341="","",IFERROR(LOOKUP(2,1/('Work report'!$V$2:$V$1500=$B1341),'Work report'!$P$2:$P$1500),""))</f>
        <v/>
      </c>
      <c r="L1341" s="178" t="str">
        <f>IF($B1341="","",SUMIFS('Work report'!$G$2:$G$1500,'Work report'!$V$2:$V$1500,$B1341))</f>
        <v/>
      </c>
      <c r="M1341" s="176" t="str">
        <f t="shared" si="61"/>
        <v/>
      </c>
      <c r="N1341" s="174" t="str">
        <f t="shared" ca="1" si="62"/>
        <v/>
      </c>
      <c r="O1341" s="78">
        <v>1340</v>
      </c>
      <c r="P1341" s="78" t="str">
        <f>IF(AND($B1341&lt;&gt;"",$H1341&lt;&gt;"Completed",$H1341&lt;&gt;"Cancelled"),COUNTIFS($B$2:$B1341,"&lt;&gt;",$H$2:$H1341,"&lt;&gt;Completed",$H$2:$H1341,"&lt;&gt;Cancelled"),"")</f>
        <v/>
      </c>
      <c r="Q1341" s="78" t="str">
        <f>IFERROR(INDEX($B$2:$B$1500,MATCH(ROWS($Q$2:Q1341),$P$2:$P$1500,0)),"")</f>
        <v/>
      </c>
    </row>
    <row r="1342" spans="2:17" ht="15" customHeight="1" x14ac:dyDescent="0.25">
      <c r="B1342" s="174" t="str">
        <f t="shared" si="60"/>
        <v/>
      </c>
      <c r="F1342" s="81"/>
      <c r="H1342" s="174" t="str">
        <f>IF($B1342="","",IF(N($I1342)&gt;=100,"Completed",IF(COUNTIF('Work report'!$V$2:$V$1500,$B1342)=0,"Not started",IF(OR(LEFT(UPPER(TRIM($K1342)),8)="BLOCKED:",LEFT(UPPER(TRIM($K1342)),8)="WAITING:"),"Blocked",IF(N($I1342)&gt;0,"In progress","Not started")))))</f>
        <v/>
      </c>
      <c r="I1342" s="175" t="str">
        <f t="array" ref="I1342">IF($B1342="","",IFERROR(LOOKUP(2,1/('Work report'!$V$2:$V$1500=$B1342),'Work report'!$J$2:$J$1500)*100,0))</f>
        <v/>
      </c>
      <c r="J1342" s="176" t="str">
        <f t="array" ref="J1342">IF($B1342="","",IFERROR(LOOKUP(2,1/('Work report'!$V$2:$V$1500=$B1342),'Work report'!$A$2:$A$1500),""))</f>
        <v/>
      </c>
      <c r="K1342" s="177" t="str">
        <f t="array" ref="K1342">IF($B1342="","",IFERROR(LOOKUP(2,1/('Work report'!$V$2:$V$1500=$B1342),'Work report'!$P$2:$P$1500),""))</f>
        <v/>
      </c>
      <c r="L1342" s="178" t="str">
        <f>IF($B1342="","",SUMIFS('Work report'!$G$2:$G$1500,'Work report'!$V$2:$V$1500,$B1342))</f>
        <v/>
      </c>
      <c r="M1342" s="176" t="str">
        <f t="shared" si="61"/>
        <v/>
      </c>
      <c r="N1342" s="174" t="str">
        <f t="shared" ca="1" si="62"/>
        <v/>
      </c>
      <c r="O1342" s="78">
        <v>1341</v>
      </c>
      <c r="P1342" s="78" t="str">
        <f>IF(AND($B1342&lt;&gt;"",$H1342&lt;&gt;"Completed",$H1342&lt;&gt;"Cancelled"),COUNTIFS($B$2:$B1342,"&lt;&gt;",$H$2:$H1342,"&lt;&gt;Completed",$H$2:$H1342,"&lt;&gt;Cancelled"),"")</f>
        <v/>
      </c>
      <c r="Q1342" s="78" t="str">
        <f>IFERROR(INDEX($B$2:$B$1500,MATCH(ROWS($Q$2:Q1342),$P$2:$P$1500,0)),"")</f>
        <v/>
      </c>
    </row>
    <row r="1343" spans="2:17" ht="15" customHeight="1" x14ac:dyDescent="0.25">
      <c r="B1343" s="174" t="str">
        <f t="shared" si="60"/>
        <v/>
      </c>
      <c r="F1343" s="81"/>
      <c r="H1343" s="174" t="str">
        <f>IF($B1343="","",IF(N($I1343)&gt;=100,"Completed",IF(COUNTIF('Work report'!$V$2:$V$1500,$B1343)=0,"Not started",IF(OR(LEFT(UPPER(TRIM($K1343)),8)="BLOCKED:",LEFT(UPPER(TRIM($K1343)),8)="WAITING:"),"Blocked",IF(N($I1343)&gt;0,"In progress","Not started")))))</f>
        <v/>
      </c>
      <c r="I1343" s="175" t="str">
        <f t="array" ref="I1343">IF($B1343="","",IFERROR(LOOKUP(2,1/('Work report'!$V$2:$V$1500=$B1343),'Work report'!$J$2:$J$1500)*100,0))</f>
        <v/>
      </c>
      <c r="J1343" s="176" t="str">
        <f t="array" ref="J1343">IF($B1343="","",IFERROR(LOOKUP(2,1/('Work report'!$V$2:$V$1500=$B1343),'Work report'!$A$2:$A$1500),""))</f>
        <v/>
      </c>
      <c r="K1343" s="177" t="str">
        <f t="array" ref="K1343">IF($B1343="","",IFERROR(LOOKUP(2,1/('Work report'!$V$2:$V$1500=$B1343),'Work report'!$P$2:$P$1500),""))</f>
        <v/>
      </c>
      <c r="L1343" s="178" t="str">
        <f>IF($B1343="","",SUMIFS('Work report'!$G$2:$G$1500,'Work report'!$V$2:$V$1500,$B1343))</f>
        <v/>
      </c>
      <c r="M1343" s="176" t="str">
        <f t="shared" si="61"/>
        <v/>
      </c>
      <c r="N1343" s="174" t="str">
        <f t="shared" ca="1" si="62"/>
        <v/>
      </c>
      <c r="O1343" s="78">
        <v>1342</v>
      </c>
      <c r="P1343" s="78" t="str">
        <f>IF(AND($B1343&lt;&gt;"",$H1343&lt;&gt;"Completed",$H1343&lt;&gt;"Cancelled"),COUNTIFS($B$2:$B1343,"&lt;&gt;",$H$2:$H1343,"&lt;&gt;Completed",$H$2:$H1343,"&lt;&gt;Cancelled"),"")</f>
        <v/>
      </c>
      <c r="Q1343" s="78" t="str">
        <f>IFERROR(INDEX($B$2:$B$1500,MATCH(ROWS($Q$2:Q1343),$P$2:$P$1500,0)),"")</f>
        <v/>
      </c>
    </row>
    <row r="1344" spans="2:17" ht="15" customHeight="1" x14ac:dyDescent="0.25">
      <c r="B1344" s="174" t="str">
        <f t="shared" si="60"/>
        <v/>
      </c>
      <c r="F1344" s="81"/>
      <c r="H1344" s="174" t="str">
        <f>IF($B1344="","",IF(N($I1344)&gt;=100,"Completed",IF(COUNTIF('Work report'!$V$2:$V$1500,$B1344)=0,"Not started",IF(OR(LEFT(UPPER(TRIM($K1344)),8)="BLOCKED:",LEFT(UPPER(TRIM($K1344)),8)="WAITING:"),"Blocked",IF(N($I1344)&gt;0,"In progress","Not started")))))</f>
        <v/>
      </c>
      <c r="I1344" s="175" t="str">
        <f t="array" ref="I1344">IF($B1344="","",IFERROR(LOOKUP(2,1/('Work report'!$V$2:$V$1500=$B1344),'Work report'!$J$2:$J$1500)*100,0))</f>
        <v/>
      </c>
      <c r="J1344" s="176" t="str">
        <f t="array" ref="J1344">IF($B1344="","",IFERROR(LOOKUP(2,1/('Work report'!$V$2:$V$1500=$B1344),'Work report'!$A$2:$A$1500),""))</f>
        <v/>
      </c>
      <c r="K1344" s="177" t="str">
        <f t="array" ref="K1344">IF($B1344="","",IFERROR(LOOKUP(2,1/('Work report'!$V$2:$V$1500=$B1344),'Work report'!$P$2:$P$1500),""))</f>
        <v/>
      </c>
      <c r="L1344" s="178" t="str">
        <f>IF($B1344="","",SUMIFS('Work report'!$G$2:$G$1500,'Work report'!$V$2:$V$1500,$B1344))</f>
        <v/>
      </c>
      <c r="M1344" s="176" t="str">
        <f t="shared" si="61"/>
        <v/>
      </c>
      <c r="N1344" s="174" t="str">
        <f t="shared" ca="1" si="62"/>
        <v/>
      </c>
      <c r="O1344" s="78">
        <v>1343</v>
      </c>
      <c r="P1344" s="78" t="str">
        <f>IF(AND($B1344&lt;&gt;"",$H1344&lt;&gt;"Completed",$H1344&lt;&gt;"Cancelled"),COUNTIFS($B$2:$B1344,"&lt;&gt;",$H$2:$H1344,"&lt;&gt;Completed",$H$2:$H1344,"&lt;&gt;Cancelled"),"")</f>
        <v/>
      </c>
      <c r="Q1344" s="78" t="str">
        <f>IFERROR(INDEX($B$2:$B$1500,MATCH(ROWS($Q$2:Q1344),$P$2:$P$1500,0)),"")</f>
        <v/>
      </c>
    </row>
    <row r="1345" spans="2:17" ht="15" customHeight="1" x14ac:dyDescent="0.25">
      <c r="B1345" s="174" t="str">
        <f t="shared" si="60"/>
        <v/>
      </c>
      <c r="F1345" s="81"/>
      <c r="H1345" s="174" t="str">
        <f>IF($B1345="","",IF(N($I1345)&gt;=100,"Completed",IF(COUNTIF('Work report'!$V$2:$V$1500,$B1345)=0,"Not started",IF(OR(LEFT(UPPER(TRIM($K1345)),8)="BLOCKED:",LEFT(UPPER(TRIM($K1345)),8)="WAITING:"),"Blocked",IF(N($I1345)&gt;0,"In progress","Not started")))))</f>
        <v/>
      </c>
      <c r="I1345" s="175" t="str">
        <f t="array" ref="I1345">IF($B1345="","",IFERROR(LOOKUP(2,1/('Work report'!$V$2:$V$1500=$B1345),'Work report'!$J$2:$J$1500)*100,0))</f>
        <v/>
      </c>
      <c r="J1345" s="176" t="str">
        <f t="array" ref="J1345">IF($B1345="","",IFERROR(LOOKUP(2,1/('Work report'!$V$2:$V$1500=$B1345),'Work report'!$A$2:$A$1500),""))</f>
        <v/>
      </c>
      <c r="K1345" s="177" t="str">
        <f t="array" ref="K1345">IF($B1345="","",IFERROR(LOOKUP(2,1/('Work report'!$V$2:$V$1500=$B1345),'Work report'!$P$2:$P$1500),""))</f>
        <v/>
      </c>
      <c r="L1345" s="178" t="str">
        <f>IF($B1345="","",SUMIFS('Work report'!$G$2:$G$1500,'Work report'!$V$2:$V$1500,$B1345))</f>
        <v/>
      </c>
      <c r="M1345" s="176" t="str">
        <f t="shared" si="61"/>
        <v/>
      </c>
      <c r="N1345" s="174" t="str">
        <f t="shared" ca="1" si="62"/>
        <v/>
      </c>
      <c r="O1345" s="78">
        <v>1344</v>
      </c>
      <c r="P1345" s="78" t="str">
        <f>IF(AND($B1345&lt;&gt;"",$H1345&lt;&gt;"Completed",$H1345&lt;&gt;"Cancelled"),COUNTIFS($B$2:$B1345,"&lt;&gt;",$H$2:$H1345,"&lt;&gt;Completed",$H$2:$H1345,"&lt;&gt;Cancelled"),"")</f>
        <v/>
      </c>
      <c r="Q1345" s="78" t="str">
        <f>IFERROR(INDEX($B$2:$B$1500,MATCH(ROWS($Q$2:Q1345),$P$2:$P$1500,0)),"")</f>
        <v/>
      </c>
    </row>
    <row r="1346" spans="2:17" ht="15" customHeight="1" x14ac:dyDescent="0.25">
      <c r="B1346" s="174" t="str">
        <f t="shared" ref="B1346:B1409" si="63">IF(OR($A1346&lt;&gt;"",$C1346&lt;&gt;"",$D1346&lt;&gt;"",$E1346&lt;&gt;"",$F1346&lt;&gt;"",$G1346&lt;&gt;""),"WL-"&amp;TEXT($O1346,"0000"),"")</f>
        <v/>
      </c>
      <c r="F1346" s="81"/>
      <c r="H1346" s="174" t="str">
        <f>IF($B1346="","",IF(N($I1346)&gt;=100,"Completed",IF(COUNTIF('Work report'!$V$2:$V$1500,$B1346)=0,"Not started",IF(OR(LEFT(UPPER(TRIM($K1346)),8)="BLOCKED:",LEFT(UPPER(TRIM($K1346)),8)="WAITING:"),"Blocked",IF(N($I1346)&gt;0,"In progress","Not started")))))</f>
        <v/>
      </c>
      <c r="I1346" s="175" t="str">
        <f t="array" ref="I1346">IF($B1346="","",IFERROR(LOOKUP(2,1/('Work report'!$V$2:$V$1500=$B1346),'Work report'!$J$2:$J$1500)*100,0))</f>
        <v/>
      </c>
      <c r="J1346" s="176" t="str">
        <f t="array" ref="J1346">IF($B1346="","",IFERROR(LOOKUP(2,1/('Work report'!$V$2:$V$1500=$B1346),'Work report'!$A$2:$A$1500),""))</f>
        <v/>
      </c>
      <c r="K1346" s="177" t="str">
        <f t="array" ref="K1346">IF($B1346="","",IFERROR(LOOKUP(2,1/('Work report'!$V$2:$V$1500=$B1346),'Work report'!$P$2:$P$1500),""))</f>
        <v/>
      </c>
      <c r="L1346" s="178" t="str">
        <f>IF($B1346="","",SUMIFS('Work report'!$G$2:$G$1500,'Work report'!$V$2:$V$1500,$B1346))</f>
        <v/>
      </c>
      <c r="M1346" s="176" t="str">
        <f t="shared" ref="M1346:M1409" si="64">IF($B1346="","",IF($H1346="Completed",$J1346,""))</f>
        <v/>
      </c>
      <c r="N1346" s="174" t="str">
        <f t="shared" ref="N1346:N1409" ca="1" si="65">IF(AND($C1346&lt;&gt;"",$H1346&lt;&gt;"Completed",$G1346&lt;&gt;"",$G1346&lt;TODAY()),"Overdue","")</f>
        <v/>
      </c>
      <c r="O1346" s="78">
        <v>1345</v>
      </c>
      <c r="P1346" s="78" t="str">
        <f>IF(AND($B1346&lt;&gt;"",$H1346&lt;&gt;"Completed",$H1346&lt;&gt;"Cancelled"),COUNTIFS($B$2:$B1346,"&lt;&gt;",$H$2:$H1346,"&lt;&gt;Completed",$H$2:$H1346,"&lt;&gt;Cancelled"),"")</f>
        <v/>
      </c>
      <c r="Q1346" s="78" t="str">
        <f>IFERROR(INDEX($B$2:$B$1500,MATCH(ROWS($Q$2:Q1346),$P$2:$P$1500,0)),"")</f>
        <v/>
      </c>
    </row>
    <row r="1347" spans="2:17" ht="15" customHeight="1" x14ac:dyDescent="0.25">
      <c r="B1347" s="174" t="str">
        <f t="shared" si="63"/>
        <v/>
      </c>
      <c r="F1347" s="81"/>
      <c r="H1347" s="174" t="str">
        <f>IF($B1347="","",IF(N($I1347)&gt;=100,"Completed",IF(COUNTIF('Work report'!$V$2:$V$1500,$B1347)=0,"Not started",IF(OR(LEFT(UPPER(TRIM($K1347)),8)="BLOCKED:",LEFT(UPPER(TRIM($K1347)),8)="WAITING:"),"Blocked",IF(N($I1347)&gt;0,"In progress","Not started")))))</f>
        <v/>
      </c>
      <c r="I1347" s="175" t="str">
        <f t="array" ref="I1347">IF($B1347="","",IFERROR(LOOKUP(2,1/('Work report'!$V$2:$V$1500=$B1347),'Work report'!$J$2:$J$1500)*100,0))</f>
        <v/>
      </c>
      <c r="J1347" s="176" t="str">
        <f t="array" ref="J1347">IF($B1347="","",IFERROR(LOOKUP(2,1/('Work report'!$V$2:$V$1500=$B1347),'Work report'!$A$2:$A$1500),""))</f>
        <v/>
      </c>
      <c r="K1347" s="177" t="str">
        <f t="array" ref="K1347">IF($B1347="","",IFERROR(LOOKUP(2,1/('Work report'!$V$2:$V$1500=$B1347),'Work report'!$P$2:$P$1500),""))</f>
        <v/>
      </c>
      <c r="L1347" s="178" t="str">
        <f>IF($B1347="","",SUMIFS('Work report'!$G$2:$G$1500,'Work report'!$V$2:$V$1500,$B1347))</f>
        <v/>
      </c>
      <c r="M1347" s="176" t="str">
        <f t="shared" si="64"/>
        <v/>
      </c>
      <c r="N1347" s="174" t="str">
        <f t="shared" ca="1" si="65"/>
        <v/>
      </c>
      <c r="O1347" s="78">
        <v>1346</v>
      </c>
      <c r="P1347" s="78" t="str">
        <f>IF(AND($B1347&lt;&gt;"",$H1347&lt;&gt;"Completed",$H1347&lt;&gt;"Cancelled"),COUNTIFS($B$2:$B1347,"&lt;&gt;",$H$2:$H1347,"&lt;&gt;Completed",$H$2:$H1347,"&lt;&gt;Cancelled"),"")</f>
        <v/>
      </c>
      <c r="Q1347" s="78" t="str">
        <f>IFERROR(INDEX($B$2:$B$1500,MATCH(ROWS($Q$2:Q1347),$P$2:$P$1500,0)),"")</f>
        <v/>
      </c>
    </row>
    <row r="1348" spans="2:17" ht="15" customHeight="1" x14ac:dyDescent="0.25">
      <c r="B1348" s="174" t="str">
        <f t="shared" si="63"/>
        <v/>
      </c>
      <c r="F1348" s="81"/>
      <c r="H1348" s="174" t="str">
        <f>IF($B1348="","",IF(N($I1348)&gt;=100,"Completed",IF(COUNTIF('Work report'!$V$2:$V$1500,$B1348)=0,"Not started",IF(OR(LEFT(UPPER(TRIM($K1348)),8)="BLOCKED:",LEFT(UPPER(TRIM($K1348)),8)="WAITING:"),"Blocked",IF(N($I1348)&gt;0,"In progress","Not started")))))</f>
        <v/>
      </c>
      <c r="I1348" s="175" t="str">
        <f t="array" ref="I1348">IF($B1348="","",IFERROR(LOOKUP(2,1/('Work report'!$V$2:$V$1500=$B1348),'Work report'!$J$2:$J$1500)*100,0))</f>
        <v/>
      </c>
      <c r="J1348" s="176" t="str">
        <f t="array" ref="J1348">IF($B1348="","",IFERROR(LOOKUP(2,1/('Work report'!$V$2:$V$1500=$B1348),'Work report'!$A$2:$A$1500),""))</f>
        <v/>
      </c>
      <c r="K1348" s="177" t="str">
        <f t="array" ref="K1348">IF($B1348="","",IFERROR(LOOKUP(2,1/('Work report'!$V$2:$V$1500=$B1348),'Work report'!$P$2:$P$1500),""))</f>
        <v/>
      </c>
      <c r="L1348" s="178" t="str">
        <f>IF($B1348="","",SUMIFS('Work report'!$G$2:$G$1500,'Work report'!$V$2:$V$1500,$B1348))</f>
        <v/>
      </c>
      <c r="M1348" s="176" t="str">
        <f t="shared" si="64"/>
        <v/>
      </c>
      <c r="N1348" s="174" t="str">
        <f t="shared" ca="1" si="65"/>
        <v/>
      </c>
      <c r="O1348" s="78">
        <v>1347</v>
      </c>
      <c r="P1348" s="78" t="str">
        <f>IF(AND($B1348&lt;&gt;"",$H1348&lt;&gt;"Completed",$H1348&lt;&gt;"Cancelled"),COUNTIFS($B$2:$B1348,"&lt;&gt;",$H$2:$H1348,"&lt;&gt;Completed",$H$2:$H1348,"&lt;&gt;Cancelled"),"")</f>
        <v/>
      </c>
      <c r="Q1348" s="78" t="str">
        <f>IFERROR(INDEX($B$2:$B$1500,MATCH(ROWS($Q$2:Q1348),$P$2:$P$1500,0)),"")</f>
        <v/>
      </c>
    </row>
    <row r="1349" spans="2:17" ht="15" customHeight="1" x14ac:dyDescent="0.25">
      <c r="B1349" s="174" t="str">
        <f t="shared" si="63"/>
        <v/>
      </c>
      <c r="F1349" s="81"/>
      <c r="H1349" s="174" t="str">
        <f>IF($B1349="","",IF(N($I1349)&gt;=100,"Completed",IF(COUNTIF('Work report'!$V$2:$V$1500,$B1349)=0,"Not started",IF(OR(LEFT(UPPER(TRIM($K1349)),8)="BLOCKED:",LEFT(UPPER(TRIM($K1349)),8)="WAITING:"),"Blocked",IF(N($I1349)&gt;0,"In progress","Not started")))))</f>
        <v/>
      </c>
      <c r="I1349" s="175" t="str">
        <f t="array" ref="I1349">IF($B1349="","",IFERROR(LOOKUP(2,1/('Work report'!$V$2:$V$1500=$B1349),'Work report'!$J$2:$J$1500)*100,0))</f>
        <v/>
      </c>
      <c r="J1349" s="176" t="str">
        <f t="array" ref="J1349">IF($B1349="","",IFERROR(LOOKUP(2,1/('Work report'!$V$2:$V$1500=$B1349),'Work report'!$A$2:$A$1500),""))</f>
        <v/>
      </c>
      <c r="K1349" s="177" t="str">
        <f t="array" ref="K1349">IF($B1349="","",IFERROR(LOOKUP(2,1/('Work report'!$V$2:$V$1500=$B1349),'Work report'!$P$2:$P$1500),""))</f>
        <v/>
      </c>
      <c r="L1349" s="178" t="str">
        <f>IF($B1349="","",SUMIFS('Work report'!$G$2:$G$1500,'Work report'!$V$2:$V$1500,$B1349))</f>
        <v/>
      </c>
      <c r="M1349" s="176" t="str">
        <f t="shared" si="64"/>
        <v/>
      </c>
      <c r="N1349" s="174" t="str">
        <f t="shared" ca="1" si="65"/>
        <v/>
      </c>
      <c r="O1349" s="78">
        <v>1348</v>
      </c>
      <c r="P1349" s="78" t="str">
        <f>IF(AND($B1349&lt;&gt;"",$H1349&lt;&gt;"Completed",$H1349&lt;&gt;"Cancelled"),COUNTIFS($B$2:$B1349,"&lt;&gt;",$H$2:$H1349,"&lt;&gt;Completed",$H$2:$H1349,"&lt;&gt;Cancelled"),"")</f>
        <v/>
      </c>
      <c r="Q1349" s="78" t="str">
        <f>IFERROR(INDEX($B$2:$B$1500,MATCH(ROWS($Q$2:Q1349),$P$2:$P$1500,0)),"")</f>
        <v/>
      </c>
    </row>
    <row r="1350" spans="2:17" ht="15" customHeight="1" x14ac:dyDescent="0.25">
      <c r="B1350" s="174" t="str">
        <f t="shared" si="63"/>
        <v/>
      </c>
      <c r="F1350" s="81"/>
      <c r="H1350" s="174" t="str">
        <f>IF($B1350="","",IF(N($I1350)&gt;=100,"Completed",IF(COUNTIF('Work report'!$V$2:$V$1500,$B1350)=0,"Not started",IF(OR(LEFT(UPPER(TRIM($K1350)),8)="BLOCKED:",LEFT(UPPER(TRIM($K1350)),8)="WAITING:"),"Blocked",IF(N($I1350)&gt;0,"In progress","Not started")))))</f>
        <v/>
      </c>
      <c r="I1350" s="175" t="str">
        <f t="array" ref="I1350">IF($B1350="","",IFERROR(LOOKUP(2,1/('Work report'!$V$2:$V$1500=$B1350),'Work report'!$J$2:$J$1500)*100,0))</f>
        <v/>
      </c>
      <c r="J1350" s="176" t="str">
        <f t="array" ref="J1350">IF($B1350="","",IFERROR(LOOKUP(2,1/('Work report'!$V$2:$V$1500=$B1350),'Work report'!$A$2:$A$1500),""))</f>
        <v/>
      </c>
      <c r="K1350" s="177" t="str">
        <f t="array" ref="K1350">IF($B1350="","",IFERROR(LOOKUP(2,1/('Work report'!$V$2:$V$1500=$B1350),'Work report'!$P$2:$P$1500),""))</f>
        <v/>
      </c>
      <c r="L1350" s="178" t="str">
        <f>IF($B1350="","",SUMIFS('Work report'!$G$2:$G$1500,'Work report'!$V$2:$V$1500,$B1350))</f>
        <v/>
      </c>
      <c r="M1350" s="176" t="str">
        <f t="shared" si="64"/>
        <v/>
      </c>
      <c r="N1350" s="174" t="str">
        <f t="shared" ca="1" si="65"/>
        <v/>
      </c>
      <c r="O1350" s="78">
        <v>1349</v>
      </c>
      <c r="P1350" s="78" t="str">
        <f>IF(AND($B1350&lt;&gt;"",$H1350&lt;&gt;"Completed",$H1350&lt;&gt;"Cancelled"),COUNTIFS($B$2:$B1350,"&lt;&gt;",$H$2:$H1350,"&lt;&gt;Completed",$H$2:$H1350,"&lt;&gt;Cancelled"),"")</f>
        <v/>
      </c>
      <c r="Q1350" s="78" t="str">
        <f>IFERROR(INDEX($B$2:$B$1500,MATCH(ROWS($Q$2:Q1350),$P$2:$P$1500,0)),"")</f>
        <v/>
      </c>
    </row>
    <row r="1351" spans="2:17" ht="15" customHeight="1" x14ac:dyDescent="0.25">
      <c r="B1351" s="174" t="str">
        <f t="shared" si="63"/>
        <v/>
      </c>
      <c r="F1351" s="81"/>
      <c r="H1351" s="174" t="str">
        <f>IF($B1351="","",IF(N($I1351)&gt;=100,"Completed",IF(COUNTIF('Work report'!$V$2:$V$1500,$B1351)=0,"Not started",IF(OR(LEFT(UPPER(TRIM($K1351)),8)="BLOCKED:",LEFT(UPPER(TRIM($K1351)),8)="WAITING:"),"Blocked",IF(N($I1351)&gt;0,"In progress","Not started")))))</f>
        <v/>
      </c>
      <c r="I1351" s="175" t="str">
        <f t="array" ref="I1351">IF($B1351="","",IFERROR(LOOKUP(2,1/('Work report'!$V$2:$V$1500=$B1351),'Work report'!$J$2:$J$1500)*100,0))</f>
        <v/>
      </c>
      <c r="J1351" s="176" t="str">
        <f t="array" ref="J1351">IF($B1351="","",IFERROR(LOOKUP(2,1/('Work report'!$V$2:$V$1500=$B1351),'Work report'!$A$2:$A$1500),""))</f>
        <v/>
      </c>
      <c r="K1351" s="177" t="str">
        <f t="array" ref="K1351">IF($B1351="","",IFERROR(LOOKUP(2,1/('Work report'!$V$2:$V$1500=$B1351),'Work report'!$P$2:$P$1500),""))</f>
        <v/>
      </c>
      <c r="L1351" s="178" t="str">
        <f>IF($B1351="","",SUMIFS('Work report'!$G$2:$G$1500,'Work report'!$V$2:$V$1500,$B1351))</f>
        <v/>
      </c>
      <c r="M1351" s="176" t="str">
        <f t="shared" si="64"/>
        <v/>
      </c>
      <c r="N1351" s="174" t="str">
        <f t="shared" ca="1" si="65"/>
        <v/>
      </c>
      <c r="O1351" s="78">
        <v>1350</v>
      </c>
      <c r="P1351" s="78" t="str">
        <f>IF(AND($B1351&lt;&gt;"",$H1351&lt;&gt;"Completed",$H1351&lt;&gt;"Cancelled"),COUNTIFS($B$2:$B1351,"&lt;&gt;",$H$2:$H1351,"&lt;&gt;Completed",$H$2:$H1351,"&lt;&gt;Cancelled"),"")</f>
        <v/>
      </c>
      <c r="Q1351" s="78" t="str">
        <f>IFERROR(INDEX($B$2:$B$1500,MATCH(ROWS($Q$2:Q1351),$P$2:$P$1500,0)),"")</f>
        <v/>
      </c>
    </row>
    <row r="1352" spans="2:17" ht="15" customHeight="1" x14ac:dyDescent="0.25">
      <c r="B1352" s="174" t="str">
        <f t="shared" si="63"/>
        <v/>
      </c>
      <c r="F1352" s="81"/>
      <c r="H1352" s="174" t="str">
        <f>IF($B1352="","",IF(N($I1352)&gt;=100,"Completed",IF(COUNTIF('Work report'!$V$2:$V$1500,$B1352)=0,"Not started",IF(OR(LEFT(UPPER(TRIM($K1352)),8)="BLOCKED:",LEFT(UPPER(TRIM($K1352)),8)="WAITING:"),"Blocked",IF(N($I1352)&gt;0,"In progress","Not started")))))</f>
        <v/>
      </c>
      <c r="I1352" s="175" t="str">
        <f t="array" ref="I1352">IF($B1352="","",IFERROR(LOOKUP(2,1/('Work report'!$V$2:$V$1500=$B1352),'Work report'!$J$2:$J$1500)*100,0))</f>
        <v/>
      </c>
      <c r="J1352" s="176" t="str">
        <f t="array" ref="J1352">IF($B1352="","",IFERROR(LOOKUP(2,1/('Work report'!$V$2:$V$1500=$B1352),'Work report'!$A$2:$A$1500),""))</f>
        <v/>
      </c>
      <c r="K1352" s="177" t="str">
        <f t="array" ref="K1352">IF($B1352="","",IFERROR(LOOKUP(2,1/('Work report'!$V$2:$V$1500=$B1352),'Work report'!$P$2:$P$1500),""))</f>
        <v/>
      </c>
      <c r="L1352" s="178" t="str">
        <f>IF($B1352="","",SUMIFS('Work report'!$G$2:$G$1500,'Work report'!$V$2:$V$1500,$B1352))</f>
        <v/>
      </c>
      <c r="M1352" s="176" t="str">
        <f t="shared" si="64"/>
        <v/>
      </c>
      <c r="N1352" s="174" t="str">
        <f t="shared" ca="1" si="65"/>
        <v/>
      </c>
      <c r="O1352" s="78">
        <v>1351</v>
      </c>
      <c r="P1352" s="78" t="str">
        <f>IF(AND($B1352&lt;&gt;"",$H1352&lt;&gt;"Completed",$H1352&lt;&gt;"Cancelled"),COUNTIFS($B$2:$B1352,"&lt;&gt;",$H$2:$H1352,"&lt;&gt;Completed",$H$2:$H1352,"&lt;&gt;Cancelled"),"")</f>
        <v/>
      </c>
      <c r="Q1352" s="78" t="str">
        <f>IFERROR(INDEX($B$2:$B$1500,MATCH(ROWS($Q$2:Q1352),$P$2:$P$1500,0)),"")</f>
        <v/>
      </c>
    </row>
    <row r="1353" spans="2:17" ht="15" customHeight="1" x14ac:dyDescent="0.25">
      <c r="B1353" s="174" t="str">
        <f t="shared" si="63"/>
        <v/>
      </c>
      <c r="F1353" s="81"/>
      <c r="H1353" s="174" t="str">
        <f>IF($B1353="","",IF(N($I1353)&gt;=100,"Completed",IF(COUNTIF('Work report'!$V$2:$V$1500,$B1353)=0,"Not started",IF(OR(LEFT(UPPER(TRIM($K1353)),8)="BLOCKED:",LEFT(UPPER(TRIM($K1353)),8)="WAITING:"),"Blocked",IF(N($I1353)&gt;0,"In progress","Not started")))))</f>
        <v/>
      </c>
      <c r="I1353" s="175" t="str">
        <f t="array" ref="I1353">IF($B1353="","",IFERROR(LOOKUP(2,1/('Work report'!$V$2:$V$1500=$B1353),'Work report'!$J$2:$J$1500)*100,0))</f>
        <v/>
      </c>
      <c r="J1353" s="176" t="str">
        <f t="array" ref="J1353">IF($B1353="","",IFERROR(LOOKUP(2,1/('Work report'!$V$2:$V$1500=$B1353),'Work report'!$A$2:$A$1500),""))</f>
        <v/>
      </c>
      <c r="K1353" s="177" t="str">
        <f t="array" ref="K1353">IF($B1353="","",IFERROR(LOOKUP(2,1/('Work report'!$V$2:$V$1500=$B1353),'Work report'!$P$2:$P$1500),""))</f>
        <v/>
      </c>
      <c r="L1353" s="178" t="str">
        <f>IF($B1353="","",SUMIFS('Work report'!$G$2:$G$1500,'Work report'!$V$2:$V$1500,$B1353))</f>
        <v/>
      </c>
      <c r="M1353" s="176" t="str">
        <f t="shared" si="64"/>
        <v/>
      </c>
      <c r="N1353" s="174" t="str">
        <f t="shared" ca="1" si="65"/>
        <v/>
      </c>
      <c r="O1353" s="78">
        <v>1352</v>
      </c>
      <c r="P1353" s="78" t="str">
        <f>IF(AND($B1353&lt;&gt;"",$H1353&lt;&gt;"Completed",$H1353&lt;&gt;"Cancelled"),COUNTIFS($B$2:$B1353,"&lt;&gt;",$H$2:$H1353,"&lt;&gt;Completed",$H$2:$H1353,"&lt;&gt;Cancelled"),"")</f>
        <v/>
      </c>
      <c r="Q1353" s="78" t="str">
        <f>IFERROR(INDEX($B$2:$B$1500,MATCH(ROWS($Q$2:Q1353),$P$2:$P$1500,0)),"")</f>
        <v/>
      </c>
    </row>
    <row r="1354" spans="2:17" ht="15" customHeight="1" x14ac:dyDescent="0.25">
      <c r="B1354" s="174" t="str">
        <f t="shared" si="63"/>
        <v/>
      </c>
      <c r="F1354" s="81"/>
      <c r="H1354" s="174" t="str">
        <f>IF($B1354="","",IF(N($I1354)&gt;=100,"Completed",IF(COUNTIF('Work report'!$V$2:$V$1500,$B1354)=0,"Not started",IF(OR(LEFT(UPPER(TRIM($K1354)),8)="BLOCKED:",LEFT(UPPER(TRIM($K1354)),8)="WAITING:"),"Blocked",IF(N($I1354)&gt;0,"In progress","Not started")))))</f>
        <v/>
      </c>
      <c r="I1354" s="175" t="str">
        <f t="array" ref="I1354">IF($B1354="","",IFERROR(LOOKUP(2,1/('Work report'!$V$2:$V$1500=$B1354),'Work report'!$J$2:$J$1500)*100,0))</f>
        <v/>
      </c>
      <c r="J1354" s="176" t="str">
        <f t="array" ref="J1354">IF($B1354="","",IFERROR(LOOKUP(2,1/('Work report'!$V$2:$V$1500=$B1354),'Work report'!$A$2:$A$1500),""))</f>
        <v/>
      </c>
      <c r="K1354" s="177" t="str">
        <f t="array" ref="K1354">IF($B1354="","",IFERROR(LOOKUP(2,1/('Work report'!$V$2:$V$1500=$B1354),'Work report'!$P$2:$P$1500),""))</f>
        <v/>
      </c>
      <c r="L1354" s="178" t="str">
        <f>IF($B1354="","",SUMIFS('Work report'!$G$2:$G$1500,'Work report'!$V$2:$V$1500,$B1354))</f>
        <v/>
      </c>
      <c r="M1354" s="176" t="str">
        <f t="shared" si="64"/>
        <v/>
      </c>
      <c r="N1354" s="174" t="str">
        <f t="shared" ca="1" si="65"/>
        <v/>
      </c>
      <c r="O1354" s="78">
        <v>1353</v>
      </c>
      <c r="P1354" s="78" t="str">
        <f>IF(AND($B1354&lt;&gt;"",$H1354&lt;&gt;"Completed",$H1354&lt;&gt;"Cancelled"),COUNTIFS($B$2:$B1354,"&lt;&gt;",$H$2:$H1354,"&lt;&gt;Completed",$H$2:$H1354,"&lt;&gt;Cancelled"),"")</f>
        <v/>
      </c>
      <c r="Q1354" s="78" t="str">
        <f>IFERROR(INDEX($B$2:$B$1500,MATCH(ROWS($Q$2:Q1354),$P$2:$P$1500,0)),"")</f>
        <v/>
      </c>
    </row>
    <row r="1355" spans="2:17" ht="15" customHeight="1" x14ac:dyDescent="0.25">
      <c r="B1355" s="174" t="str">
        <f t="shared" si="63"/>
        <v/>
      </c>
      <c r="F1355" s="81"/>
      <c r="H1355" s="174" t="str">
        <f>IF($B1355="","",IF(N($I1355)&gt;=100,"Completed",IF(COUNTIF('Work report'!$V$2:$V$1500,$B1355)=0,"Not started",IF(OR(LEFT(UPPER(TRIM($K1355)),8)="BLOCKED:",LEFT(UPPER(TRIM($K1355)),8)="WAITING:"),"Blocked",IF(N($I1355)&gt;0,"In progress","Not started")))))</f>
        <v/>
      </c>
      <c r="I1355" s="175" t="str">
        <f t="array" ref="I1355">IF($B1355="","",IFERROR(LOOKUP(2,1/('Work report'!$V$2:$V$1500=$B1355),'Work report'!$J$2:$J$1500)*100,0))</f>
        <v/>
      </c>
      <c r="J1355" s="176" t="str">
        <f t="array" ref="J1355">IF($B1355="","",IFERROR(LOOKUP(2,1/('Work report'!$V$2:$V$1500=$B1355),'Work report'!$A$2:$A$1500),""))</f>
        <v/>
      </c>
      <c r="K1355" s="177" t="str">
        <f t="array" ref="K1355">IF($B1355="","",IFERROR(LOOKUP(2,1/('Work report'!$V$2:$V$1500=$B1355),'Work report'!$P$2:$P$1500),""))</f>
        <v/>
      </c>
      <c r="L1355" s="178" t="str">
        <f>IF($B1355="","",SUMIFS('Work report'!$G$2:$G$1500,'Work report'!$V$2:$V$1500,$B1355))</f>
        <v/>
      </c>
      <c r="M1355" s="176" t="str">
        <f t="shared" si="64"/>
        <v/>
      </c>
      <c r="N1355" s="174" t="str">
        <f t="shared" ca="1" si="65"/>
        <v/>
      </c>
      <c r="O1355" s="78">
        <v>1354</v>
      </c>
      <c r="P1355" s="78" t="str">
        <f>IF(AND($B1355&lt;&gt;"",$H1355&lt;&gt;"Completed",$H1355&lt;&gt;"Cancelled"),COUNTIFS($B$2:$B1355,"&lt;&gt;",$H$2:$H1355,"&lt;&gt;Completed",$H$2:$H1355,"&lt;&gt;Cancelled"),"")</f>
        <v/>
      </c>
      <c r="Q1355" s="78" t="str">
        <f>IFERROR(INDEX($B$2:$B$1500,MATCH(ROWS($Q$2:Q1355),$P$2:$P$1500,0)),"")</f>
        <v/>
      </c>
    </row>
    <row r="1356" spans="2:17" ht="15" customHeight="1" x14ac:dyDescent="0.25">
      <c r="B1356" s="174" t="str">
        <f t="shared" si="63"/>
        <v/>
      </c>
      <c r="F1356" s="81"/>
      <c r="H1356" s="174" t="str">
        <f>IF($B1356="","",IF(N($I1356)&gt;=100,"Completed",IF(COUNTIF('Work report'!$V$2:$V$1500,$B1356)=0,"Not started",IF(OR(LEFT(UPPER(TRIM($K1356)),8)="BLOCKED:",LEFT(UPPER(TRIM($K1356)),8)="WAITING:"),"Blocked",IF(N($I1356)&gt;0,"In progress","Not started")))))</f>
        <v/>
      </c>
      <c r="I1356" s="175" t="str">
        <f t="array" ref="I1356">IF($B1356="","",IFERROR(LOOKUP(2,1/('Work report'!$V$2:$V$1500=$B1356),'Work report'!$J$2:$J$1500)*100,0))</f>
        <v/>
      </c>
      <c r="J1356" s="176" t="str">
        <f t="array" ref="J1356">IF($B1356="","",IFERROR(LOOKUP(2,1/('Work report'!$V$2:$V$1500=$B1356),'Work report'!$A$2:$A$1500),""))</f>
        <v/>
      </c>
      <c r="K1356" s="177" t="str">
        <f t="array" ref="K1356">IF($B1356="","",IFERROR(LOOKUP(2,1/('Work report'!$V$2:$V$1500=$B1356),'Work report'!$P$2:$P$1500),""))</f>
        <v/>
      </c>
      <c r="L1356" s="178" t="str">
        <f>IF($B1356="","",SUMIFS('Work report'!$G$2:$G$1500,'Work report'!$V$2:$V$1500,$B1356))</f>
        <v/>
      </c>
      <c r="M1356" s="176" t="str">
        <f t="shared" si="64"/>
        <v/>
      </c>
      <c r="N1356" s="174" t="str">
        <f t="shared" ca="1" si="65"/>
        <v/>
      </c>
      <c r="O1356" s="78">
        <v>1355</v>
      </c>
      <c r="P1356" s="78" t="str">
        <f>IF(AND($B1356&lt;&gt;"",$H1356&lt;&gt;"Completed",$H1356&lt;&gt;"Cancelled"),COUNTIFS($B$2:$B1356,"&lt;&gt;",$H$2:$H1356,"&lt;&gt;Completed",$H$2:$H1356,"&lt;&gt;Cancelled"),"")</f>
        <v/>
      </c>
      <c r="Q1356" s="78" t="str">
        <f>IFERROR(INDEX($B$2:$B$1500,MATCH(ROWS($Q$2:Q1356),$P$2:$P$1500,0)),"")</f>
        <v/>
      </c>
    </row>
    <row r="1357" spans="2:17" ht="15" customHeight="1" x14ac:dyDescent="0.25">
      <c r="B1357" s="174" t="str">
        <f t="shared" si="63"/>
        <v/>
      </c>
      <c r="F1357" s="81"/>
      <c r="H1357" s="174" t="str">
        <f>IF($B1357="","",IF(N($I1357)&gt;=100,"Completed",IF(COUNTIF('Work report'!$V$2:$V$1500,$B1357)=0,"Not started",IF(OR(LEFT(UPPER(TRIM($K1357)),8)="BLOCKED:",LEFT(UPPER(TRIM($K1357)),8)="WAITING:"),"Blocked",IF(N($I1357)&gt;0,"In progress","Not started")))))</f>
        <v/>
      </c>
      <c r="I1357" s="175" t="str">
        <f t="array" ref="I1357">IF($B1357="","",IFERROR(LOOKUP(2,1/('Work report'!$V$2:$V$1500=$B1357),'Work report'!$J$2:$J$1500)*100,0))</f>
        <v/>
      </c>
      <c r="J1357" s="176" t="str">
        <f t="array" ref="J1357">IF($B1357="","",IFERROR(LOOKUP(2,1/('Work report'!$V$2:$V$1500=$B1357),'Work report'!$A$2:$A$1500),""))</f>
        <v/>
      </c>
      <c r="K1357" s="177" t="str">
        <f t="array" ref="K1357">IF($B1357="","",IFERROR(LOOKUP(2,1/('Work report'!$V$2:$V$1500=$B1357),'Work report'!$P$2:$P$1500),""))</f>
        <v/>
      </c>
      <c r="L1357" s="178" t="str">
        <f>IF($B1357="","",SUMIFS('Work report'!$G$2:$G$1500,'Work report'!$V$2:$V$1500,$B1357))</f>
        <v/>
      </c>
      <c r="M1357" s="176" t="str">
        <f t="shared" si="64"/>
        <v/>
      </c>
      <c r="N1357" s="174" t="str">
        <f t="shared" ca="1" si="65"/>
        <v/>
      </c>
      <c r="O1357" s="78">
        <v>1356</v>
      </c>
      <c r="P1357" s="78" t="str">
        <f>IF(AND($B1357&lt;&gt;"",$H1357&lt;&gt;"Completed",$H1357&lt;&gt;"Cancelled"),COUNTIFS($B$2:$B1357,"&lt;&gt;",$H$2:$H1357,"&lt;&gt;Completed",$H$2:$H1357,"&lt;&gt;Cancelled"),"")</f>
        <v/>
      </c>
      <c r="Q1357" s="78" t="str">
        <f>IFERROR(INDEX($B$2:$B$1500,MATCH(ROWS($Q$2:Q1357),$P$2:$P$1500,0)),"")</f>
        <v/>
      </c>
    </row>
    <row r="1358" spans="2:17" ht="15" customHeight="1" x14ac:dyDescent="0.25">
      <c r="B1358" s="174" t="str">
        <f t="shared" si="63"/>
        <v/>
      </c>
      <c r="F1358" s="81"/>
      <c r="H1358" s="174" t="str">
        <f>IF($B1358="","",IF(N($I1358)&gt;=100,"Completed",IF(COUNTIF('Work report'!$V$2:$V$1500,$B1358)=0,"Not started",IF(OR(LEFT(UPPER(TRIM($K1358)),8)="BLOCKED:",LEFT(UPPER(TRIM($K1358)),8)="WAITING:"),"Blocked",IF(N($I1358)&gt;0,"In progress","Not started")))))</f>
        <v/>
      </c>
      <c r="I1358" s="175" t="str">
        <f t="array" ref="I1358">IF($B1358="","",IFERROR(LOOKUP(2,1/('Work report'!$V$2:$V$1500=$B1358),'Work report'!$J$2:$J$1500)*100,0))</f>
        <v/>
      </c>
      <c r="J1358" s="176" t="str">
        <f t="array" ref="J1358">IF($B1358="","",IFERROR(LOOKUP(2,1/('Work report'!$V$2:$V$1500=$B1358),'Work report'!$A$2:$A$1500),""))</f>
        <v/>
      </c>
      <c r="K1358" s="177" t="str">
        <f t="array" ref="K1358">IF($B1358="","",IFERROR(LOOKUP(2,1/('Work report'!$V$2:$V$1500=$B1358),'Work report'!$P$2:$P$1500),""))</f>
        <v/>
      </c>
      <c r="L1358" s="178" t="str">
        <f>IF($B1358="","",SUMIFS('Work report'!$G$2:$G$1500,'Work report'!$V$2:$V$1500,$B1358))</f>
        <v/>
      </c>
      <c r="M1358" s="176" t="str">
        <f t="shared" si="64"/>
        <v/>
      </c>
      <c r="N1358" s="174" t="str">
        <f t="shared" ca="1" si="65"/>
        <v/>
      </c>
      <c r="O1358" s="78">
        <v>1357</v>
      </c>
      <c r="P1358" s="78" t="str">
        <f>IF(AND($B1358&lt;&gt;"",$H1358&lt;&gt;"Completed",$H1358&lt;&gt;"Cancelled"),COUNTIFS($B$2:$B1358,"&lt;&gt;",$H$2:$H1358,"&lt;&gt;Completed",$H$2:$H1358,"&lt;&gt;Cancelled"),"")</f>
        <v/>
      </c>
      <c r="Q1358" s="78" t="str">
        <f>IFERROR(INDEX($B$2:$B$1500,MATCH(ROWS($Q$2:Q1358),$P$2:$P$1500,0)),"")</f>
        <v/>
      </c>
    </row>
    <row r="1359" spans="2:17" ht="15" customHeight="1" x14ac:dyDescent="0.25">
      <c r="B1359" s="174" t="str">
        <f t="shared" si="63"/>
        <v/>
      </c>
      <c r="F1359" s="81"/>
      <c r="H1359" s="174" t="str">
        <f>IF($B1359="","",IF(N($I1359)&gt;=100,"Completed",IF(COUNTIF('Work report'!$V$2:$V$1500,$B1359)=0,"Not started",IF(OR(LEFT(UPPER(TRIM($K1359)),8)="BLOCKED:",LEFT(UPPER(TRIM($K1359)),8)="WAITING:"),"Blocked",IF(N($I1359)&gt;0,"In progress","Not started")))))</f>
        <v/>
      </c>
      <c r="I1359" s="175" t="str">
        <f t="array" ref="I1359">IF($B1359="","",IFERROR(LOOKUP(2,1/('Work report'!$V$2:$V$1500=$B1359),'Work report'!$J$2:$J$1500)*100,0))</f>
        <v/>
      </c>
      <c r="J1359" s="176" t="str">
        <f t="array" ref="J1359">IF($B1359="","",IFERROR(LOOKUP(2,1/('Work report'!$V$2:$V$1500=$B1359),'Work report'!$A$2:$A$1500),""))</f>
        <v/>
      </c>
      <c r="K1359" s="177" t="str">
        <f t="array" ref="K1359">IF($B1359="","",IFERROR(LOOKUP(2,1/('Work report'!$V$2:$V$1500=$B1359),'Work report'!$P$2:$P$1500),""))</f>
        <v/>
      </c>
      <c r="L1359" s="178" t="str">
        <f>IF($B1359="","",SUMIFS('Work report'!$G$2:$G$1500,'Work report'!$V$2:$V$1500,$B1359))</f>
        <v/>
      </c>
      <c r="M1359" s="176" t="str">
        <f t="shared" si="64"/>
        <v/>
      </c>
      <c r="N1359" s="174" t="str">
        <f t="shared" ca="1" si="65"/>
        <v/>
      </c>
      <c r="O1359" s="78">
        <v>1358</v>
      </c>
      <c r="P1359" s="78" t="str">
        <f>IF(AND($B1359&lt;&gt;"",$H1359&lt;&gt;"Completed",$H1359&lt;&gt;"Cancelled"),COUNTIFS($B$2:$B1359,"&lt;&gt;",$H$2:$H1359,"&lt;&gt;Completed",$H$2:$H1359,"&lt;&gt;Cancelled"),"")</f>
        <v/>
      </c>
      <c r="Q1359" s="78" t="str">
        <f>IFERROR(INDEX($B$2:$B$1500,MATCH(ROWS($Q$2:Q1359),$P$2:$P$1500,0)),"")</f>
        <v/>
      </c>
    </row>
    <row r="1360" spans="2:17" ht="15" customHeight="1" x14ac:dyDescent="0.25">
      <c r="B1360" s="174" t="str">
        <f t="shared" si="63"/>
        <v/>
      </c>
      <c r="F1360" s="81"/>
      <c r="H1360" s="174" t="str">
        <f>IF($B1360="","",IF(N($I1360)&gt;=100,"Completed",IF(COUNTIF('Work report'!$V$2:$V$1500,$B1360)=0,"Not started",IF(OR(LEFT(UPPER(TRIM($K1360)),8)="BLOCKED:",LEFT(UPPER(TRIM($K1360)),8)="WAITING:"),"Blocked",IF(N($I1360)&gt;0,"In progress","Not started")))))</f>
        <v/>
      </c>
      <c r="I1360" s="175" t="str">
        <f t="array" ref="I1360">IF($B1360="","",IFERROR(LOOKUP(2,1/('Work report'!$V$2:$V$1500=$B1360),'Work report'!$J$2:$J$1500)*100,0))</f>
        <v/>
      </c>
      <c r="J1360" s="176" t="str">
        <f t="array" ref="J1360">IF($B1360="","",IFERROR(LOOKUP(2,1/('Work report'!$V$2:$V$1500=$B1360),'Work report'!$A$2:$A$1500),""))</f>
        <v/>
      </c>
      <c r="K1360" s="177" t="str">
        <f t="array" ref="K1360">IF($B1360="","",IFERROR(LOOKUP(2,1/('Work report'!$V$2:$V$1500=$B1360),'Work report'!$P$2:$P$1500),""))</f>
        <v/>
      </c>
      <c r="L1360" s="178" t="str">
        <f>IF($B1360="","",SUMIFS('Work report'!$G$2:$G$1500,'Work report'!$V$2:$V$1500,$B1360))</f>
        <v/>
      </c>
      <c r="M1360" s="176" t="str">
        <f t="shared" si="64"/>
        <v/>
      </c>
      <c r="N1360" s="174" t="str">
        <f t="shared" ca="1" si="65"/>
        <v/>
      </c>
      <c r="O1360" s="78">
        <v>1359</v>
      </c>
      <c r="P1360" s="78" t="str">
        <f>IF(AND($B1360&lt;&gt;"",$H1360&lt;&gt;"Completed",$H1360&lt;&gt;"Cancelled"),COUNTIFS($B$2:$B1360,"&lt;&gt;",$H$2:$H1360,"&lt;&gt;Completed",$H$2:$H1360,"&lt;&gt;Cancelled"),"")</f>
        <v/>
      </c>
      <c r="Q1360" s="78" t="str">
        <f>IFERROR(INDEX($B$2:$B$1500,MATCH(ROWS($Q$2:Q1360),$P$2:$P$1500,0)),"")</f>
        <v/>
      </c>
    </row>
    <row r="1361" spans="2:17" ht="15" customHeight="1" x14ac:dyDescent="0.25">
      <c r="B1361" s="174" t="str">
        <f t="shared" si="63"/>
        <v/>
      </c>
      <c r="F1361" s="81"/>
      <c r="H1361" s="174" t="str">
        <f>IF($B1361="","",IF(N($I1361)&gt;=100,"Completed",IF(COUNTIF('Work report'!$V$2:$V$1500,$B1361)=0,"Not started",IF(OR(LEFT(UPPER(TRIM($K1361)),8)="BLOCKED:",LEFT(UPPER(TRIM($K1361)),8)="WAITING:"),"Blocked",IF(N($I1361)&gt;0,"In progress","Not started")))))</f>
        <v/>
      </c>
      <c r="I1361" s="175" t="str">
        <f t="array" ref="I1361">IF($B1361="","",IFERROR(LOOKUP(2,1/('Work report'!$V$2:$V$1500=$B1361),'Work report'!$J$2:$J$1500)*100,0))</f>
        <v/>
      </c>
      <c r="J1361" s="176" t="str">
        <f t="array" ref="J1361">IF($B1361="","",IFERROR(LOOKUP(2,1/('Work report'!$V$2:$V$1500=$B1361),'Work report'!$A$2:$A$1500),""))</f>
        <v/>
      </c>
      <c r="K1361" s="177" t="str">
        <f t="array" ref="K1361">IF($B1361="","",IFERROR(LOOKUP(2,1/('Work report'!$V$2:$V$1500=$B1361),'Work report'!$P$2:$P$1500),""))</f>
        <v/>
      </c>
      <c r="L1361" s="178" t="str">
        <f>IF($B1361="","",SUMIFS('Work report'!$G$2:$G$1500,'Work report'!$V$2:$V$1500,$B1361))</f>
        <v/>
      </c>
      <c r="M1361" s="176" t="str">
        <f t="shared" si="64"/>
        <v/>
      </c>
      <c r="N1361" s="174" t="str">
        <f t="shared" ca="1" si="65"/>
        <v/>
      </c>
      <c r="O1361" s="78">
        <v>1360</v>
      </c>
      <c r="P1361" s="78" t="str">
        <f>IF(AND($B1361&lt;&gt;"",$H1361&lt;&gt;"Completed",$H1361&lt;&gt;"Cancelled"),COUNTIFS($B$2:$B1361,"&lt;&gt;",$H$2:$H1361,"&lt;&gt;Completed",$H$2:$H1361,"&lt;&gt;Cancelled"),"")</f>
        <v/>
      </c>
      <c r="Q1361" s="78" t="str">
        <f>IFERROR(INDEX($B$2:$B$1500,MATCH(ROWS($Q$2:Q1361),$P$2:$P$1500,0)),"")</f>
        <v/>
      </c>
    </row>
    <row r="1362" spans="2:17" ht="15" customHeight="1" x14ac:dyDescent="0.25">
      <c r="B1362" s="174" t="str">
        <f t="shared" si="63"/>
        <v/>
      </c>
      <c r="F1362" s="81"/>
      <c r="H1362" s="174" t="str">
        <f>IF($B1362="","",IF(N($I1362)&gt;=100,"Completed",IF(COUNTIF('Work report'!$V$2:$V$1500,$B1362)=0,"Not started",IF(OR(LEFT(UPPER(TRIM($K1362)),8)="BLOCKED:",LEFT(UPPER(TRIM($K1362)),8)="WAITING:"),"Blocked",IF(N($I1362)&gt;0,"In progress","Not started")))))</f>
        <v/>
      </c>
      <c r="I1362" s="175" t="str">
        <f t="array" ref="I1362">IF($B1362="","",IFERROR(LOOKUP(2,1/('Work report'!$V$2:$V$1500=$B1362),'Work report'!$J$2:$J$1500)*100,0))</f>
        <v/>
      </c>
      <c r="J1362" s="176" t="str">
        <f t="array" ref="J1362">IF($B1362="","",IFERROR(LOOKUP(2,1/('Work report'!$V$2:$V$1500=$B1362),'Work report'!$A$2:$A$1500),""))</f>
        <v/>
      </c>
      <c r="K1362" s="177" t="str">
        <f t="array" ref="K1362">IF($B1362="","",IFERROR(LOOKUP(2,1/('Work report'!$V$2:$V$1500=$B1362),'Work report'!$P$2:$P$1500),""))</f>
        <v/>
      </c>
      <c r="L1362" s="178" t="str">
        <f>IF($B1362="","",SUMIFS('Work report'!$G$2:$G$1500,'Work report'!$V$2:$V$1500,$B1362))</f>
        <v/>
      </c>
      <c r="M1362" s="176" t="str">
        <f t="shared" si="64"/>
        <v/>
      </c>
      <c r="N1362" s="174" t="str">
        <f t="shared" ca="1" si="65"/>
        <v/>
      </c>
      <c r="O1362" s="78">
        <v>1361</v>
      </c>
      <c r="P1362" s="78" t="str">
        <f>IF(AND($B1362&lt;&gt;"",$H1362&lt;&gt;"Completed",$H1362&lt;&gt;"Cancelled"),COUNTIFS($B$2:$B1362,"&lt;&gt;",$H$2:$H1362,"&lt;&gt;Completed",$H$2:$H1362,"&lt;&gt;Cancelled"),"")</f>
        <v/>
      </c>
      <c r="Q1362" s="78" t="str">
        <f>IFERROR(INDEX($B$2:$B$1500,MATCH(ROWS($Q$2:Q1362),$P$2:$P$1500,0)),"")</f>
        <v/>
      </c>
    </row>
    <row r="1363" spans="2:17" ht="15" customHeight="1" x14ac:dyDescent="0.25">
      <c r="B1363" s="174" t="str">
        <f t="shared" si="63"/>
        <v/>
      </c>
      <c r="F1363" s="81"/>
      <c r="H1363" s="174" t="str">
        <f>IF($B1363="","",IF(N($I1363)&gt;=100,"Completed",IF(COUNTIF('Work report'!$V$2:$V$1500,$B1363)=0,"Not started",IF(OR(LEFT(UPPER(TRIM($K1363)),8)="BLOCKED:",LEFT(UPPER(TRIM($K1363)),8)="WAITING:"),"Blocked",IF(N($I1363)&gt;0,"In progress","Not started")))))</f>
        <v/>
      </c>
      <c r="I1363" s="175" t="str">
        <f t="array" ref="I1363">IF($B1363="","",IFERROR(LOOKUP(2,1/('Work report'!$V$2:$V$1500=$B1363),'Work report'!$J$2:$J$1500)*100,0))</f>
        <v/>
      </c>
      <c r="J1363" s="176" t="str">
        <f t="array" ref="J1363">IF($B1363="","",IFERROR(LOOKUP(2,1/('Work report'!$V$2:$V$1500=$B1363),'Work report'!$A$2:$A$1500),""))</f>
        <v/>
      </c>
      <c r="K1363" s="177" t="str">
        <f t="array" ref="K1363">IF($B1363="","",IFERROR(LOOKUP(2,1/('Work report'!$V$2:$V$1500=$B1363),'Work report'!$P$2:$P$1500),""))</f>
        <v/>
      </c>
      <c r="L1363" s="178" t="str">
        <f>IF($B1363="","",SUMIFS('Work report'!$G$2:$G$1500,'Work report'!$V$2:$V$1500,$B1363))</f>
        <v/>
      </c>
      <c r="M1363" s="176" t="str">
        <f t="shared" si="64"/>
        <v/>
      </c>
      <c r="N1363" s="174" t="str">
        <f t="shared" ca="1" si="65"/>
        <v/>
      </c>
      <c r="O1363" s="78">
        <v>1362</v>
      </c>
      <c r="P1363" s="78" t="str">
        <f>IF(AND($B1363&lt;&gt;"",$H1363&lt;&gt;"Completed",$H1363&lt;&gt;"Cancelled"),COUNTIFS($B$2:$B1363,"&lt;&gt;",$H$2:$H1363,"&lt;&gt;Completed",$H$2:$H1363,"&lt;&gt;Cancelled"),"")</f>
        <v/>
      </c>
      <c r="Q1363" s="78" t="str">
        <f>IFERROR(INDEX($B$2:$B$1500,MATCH(ROWS($Q$2:Q1363),$P$2:$P$1500,0)),"")</f>
        <v/>
      </c>
    </row>
    <row r="1364" spans="2:17" ht="15" customHeight="1" x14ac:dyDescent="0.25">
      <c r="B1364" s="174" t="str">
        <f t="shared" si="63"/>
        <v/>
      </c>
      <c r="F1364" s="81"/>
      <c r="H1364" s="174" t="str">
        <f>IF($B1364="","",IF(N($I1364)&gt;=100,"Completed",IF(COUNTIF('Work report'!$V$2:$V$1500,$B1364)=0,"Not started",IF(OR(LEFT(UPPER(TRIM($K1364)),8)="BLOCKED:",LEFT(UPPER(TRIM($K1364)),8)="WAITING:"),"Blocked",IF(N($I1364)&gt;0,"In progress","Not started")))))</f>
        <v/>
      </c>
      <c r="I1364" s="175" t="str">
        <f t="array" ref="I1364">IF($B1364="","",IFERROR(LOOKUP(2,1/('Work report'!$V$2:$V$1500=$B1364),'Work report'!$J$2:$J$1500)*100,0))</f>
        <v/>
      </c>
      <c r="J1364" s="176" t="str">
        <f t="array" ref="J1364">IF($B1364="","",IFERROR(LOOKUP(2,1/('Work report'!$V$2:$V$1500=$B1364),'Work report'!$A$2:$A$1500),""))</f>
        <v/>
      </c>
      <c r="K1364" s="177" t="str">
        <f t="array" ref="K1364">IF($B1364="","",IFERROR(LOOKUP(2,1/('Work report'!$V$2:$V$1500=$B1364),'Work report'!$P$2:$P$1500),""))</f>
        <v/>
      </c>
      <c r="L1364" s="178" t="str">
        <f>IF($B1364="","",SUMIFS('Work report'!$G$2:$G$1500,'Work report'!$V$2:$V$1500,$B1364))</f>
        <v/>
      </c>
      <c r="M1364" s="176" t="str">
        <f t="shared" si="64"/>
        <v/>
      </c>
      <c r="N1364" s="174" t="str">
        <f t="shared" ca="1" si="65"/>
        <v/>
      </c>
      <c r="O1364" s="78">
        <v>1363</v>
      </c>
      <c r="P1364" s="78" t="str">
        <f>IF(AND($B1364&lt;&gt;"",$H1364&lt;&gt;"Completed",$H1364&lt;&gt;"Cancelled"),COUNTIFS($B$2:$B1364,"&lt;&gt;",$H$2:$H1364,"&lt;&gt;Completed",$H$2:$H1364,"&lt;&gt;Cancelled"),"")</f>
        <v/>
      </c>
      <c r="Q1364" s="78" t="str">
        <f>IFERROR(INDEX($B$2:$B$1500,MATCH(ROWS($Q$2:Q1364),$P$2:$P$1500,0)),"")</f>
        <v/>
      </c>
    </row>
    <row r="1365" spans="2:17" ht="15" customHeight="1" x14ac:dyDescent="0.25">
      <c r="B1365" s="174" t="str">
        <f t="shared" si="63"/>
        <v/>
      </c>
      <c r="F1365" s="81"/>
      <c r="H1365" s="174" t="str">
        <f>IF($B1365="","",IF(N($I1365)&gt;=100,"Completed",IF(COUNTIF('Work report'!$V$2:$V$1500,$B1365)=0,"Not started",IF(OR(LEFT(UPPER(TRIM($K1365)),8)="BLOCKED:",LEFT(UPPER(TRIM($K1365)),8)="WAITING:"),"Blocked",IF(N($I1365)&gt;0,"In progress","Not started")))))</f>
        <v/>
      </c>
      <c r="I1365" s="175" t="str">
        <f t="array" ref="I1365">IF($B1365="","",IFERROR(LOOKUP(2,1/('Work report'!$V$2:$V$1500=$B1365),'Work report'!$J$2:$J$1500)*100,0))</f>
        <v/>
      </c>
      <c r="J1365" s="176" t="str">
        <f t="array" ref="J1365">IF($B1365="","",IFERROR(LOOKUP(2,1/('Work report'!$V$2:$V$1500=$B1365),'Work report'!$A$2:$A$1500),""))</f>
        <v/>
      </c>
      <c r="K1365" s="177" t="str">
        <f t="array" ref="K1365">IF($B1365="","",IFERROR(LOOKUP(2,1/('Work report'!$V$2:$V$1500=$B1365),'Work report'!$P$2:$P$1500),""))</f>
        <v/>
      </c>
      <c r="L1365" s="178" t="str">
        <f>IF($B1365="","",SUMIFS('Work report'!$G$2:$G$1500,'Work report'!$V$2:$V$1500,$B1365))</f>
        <v/>
      </c>
      <c r="M1365" s="176" t="str">
        <f t="shared" si="64"/>
        <v/>
      </c>
      <c r="N1365" s="174" t="str">
        <f t="shared" ca="1" si="65"/>
        <v/>
      </c>
      <c r="O1365" s="78">
        <v>1364</v>
      </c>
      <c r="P1365" s="78" t="str">
        <f>IF(AND($B1365&lt;&gt;"",$H1365&lt;&gt;"Completed",$H1365&lt;&gt;"Cancelled"),COUNTIFS($B$2:$B1365,"&lt;&gt;",$H$2:$H1365,"&lt;&gt;Completed",$H$2:$H1365,"&lt;&gt;Cancelled"),"")</f>
        <v/>
      </c>
      <c r="Q1365" s="78" t="str">
        <f>IFERROR(INDEX($B$2:$B$1500,MATCH(ROWS($Q$2:Q1365),$P$2:$P$1500,0)),"")</f>
        <v/>
      </c>
    </row>
    <row r="1366" spans="2:17" ht="15" customHeight="1" x14ac:dyDescent="0.25">
      <c r="B1366" s="174" t="str">
        <f t="shared" si="63"/>
        <v/>
      </c>
      <c r="F1366" s="81"/>
      <c r="H1366" s="174" t="str">
        <f>IF($B1366="","",IF(N($I1366)&gt;=100,"Completed",IF(COUNTIF('Work report'!$V$2:$V$1500,$B1366)=0,"Not started",IF(OR(LEFT(UPPER(TRIM($K1366)),8)="BLOCKED:",LEFT(UPPER(TRIM($K1366)),8)="WAITING:"),"Blocked",IF(N($I1366)&gt;0,"In progress","Not started")))))</f>
        <v/>
      </c>
      <c r="I1366" s="175" t="str">
        <f t="array" ref="I1366">IF($B1366="","",IFERROR(LOOKUP(2,1/('Work report'!$V$2:$V$1500=$B1366),'Work report'!$J$2:$J$1500)*100,0))</f>
        <v/>
      </c>
      <c r="J1366" s="176" t="str">
        <f t="array" ref="J1366">IF($B1366="","",IFERROR(LOOKUP(2,1/('Work report'!$V$2:$V$1500=$B1366),'Work report'!$A$2:$A$1500),""))</f>
        <v/>
      </c>
      <c r="K1366" s="177" t="str">
        <f t="array" ref="K1366">IF($B1366="","",IFERROR(LOOKUP(2,1/('Work report'!$V$2:$V$1500=$B1366),'Work report'!$P$2:$P$1500),""))</f>
        <v/>
      </c>
      <c r="L1366" s="178" t="str">
        <f>IF($B1366="","",SUMIFS('Work report'!$G$2:$G$1500,'Work report'!$V$2:$V$1500,$B1366))</f>
        <v/>
      </c>
      <c r="M1366" s="176" t="str">
        <f t="shared" si="64"/>
        <v/>
      </c>
      <c r="N1366" s="174" t="str">
        <f t="shared" ca="1" si="65"/>
        <v/>
      </c>
      <c r="O1366" s="78">
        <v>1365</v>
      </c>
      <c r="P1366" s="78" t="str">
        <f>IF(AND($B1366&lt;&gt;"",$H1366&lt;&gt;"Completed",$H1366&lt;&gt;"Cancelled"),COUNTIFS($B$2:$B1366,"&lt;&gt;",$H$2:$H1366,"&lt;&gt;Completed",$H$2:$H1366,"&lt;&gt;Cancelled"),"")</f>
        <v/>
      </c>
      <c r="Q1366" s="78" t="str">
        <f>IFERROR(INDEX($B$2:$B$1500,MATCH(ROWS($Q$2:Q1366),$P$2:$P$1500,0)),"")</f>
        <v/>
      </c>
    </row>
    <row r="1367" spans="2:17" ht="15" customHeight="1" x14ac:dyDescent="0.25">
      <c r="B1367" s="174" t="str">
        <f t="shared" si="63"/>
        <v/>
      </c>
      <c r="F1367" s="81"/>
      <c r="H1367" s="174" t="str">
        <f>IF($B1367="","",IF(N($I1367)&gt;=100,"Completed",IF(COUNTIF('Work report'!$V$2:$V$1500,$B1367)=0,"Not started",IF(OR(LEFT(UPPER(TRIM($K1367)),8)="BLOCKED:",LEFT(UPPER(TRIM($K1367)),8)="WAITING:"),"Blocked",IF(N($I1367)&gt;0,"In progress","Not started")))))</f>
        <v/>
      </c>
      <c r="I1367" s="175" t="str">
        <f t="array" ref="I1367">IF($B1367="","",IFERROR(LOOKUP(2,1/('Work report'!$V$2:$V$1500=$B1367),'Work report'!$J$2:$J$1500)*100,0))</f>
        <v/>
      </c>
      <c r="J1367" s="176" t="str">
        <f t="array" ref="J1367">IF($B1367="","",IFERROR(LOOKUP(2,1/('Work report'!$V$2:$V$1500=$B1367),'Work report'!$A$2:$A$1500),""))</f>
        <v/>
      </c>
      <c r="K1367" s="177" t="str">
        <f t="array" ref="K1367">IF($B1367="","",IFERROR(LOOKUP(2,1/('Work report'!$V$2:$V$1500=$B1367),'Work report'!$P$2:$P$1500),""))</f>
        <v/>
      </c>
      <c r="L1367" s="178" t="str">
        <f>IF($B1367="","",SUMIFS('Work report'!$G$2:$G$1500,'Work report'!$V$2:$V$1500,$B1367))</f>
        <v/>
      </c>
      <c r="M1367" s="176" t="str">
        <f t="shared" si="64"/>
        <v/>
      </c>
      <c r="N1367" s="174" t="str">
        <f t="shared" ca="1" si="65"/>
        <v/>
      </c>
      <c r="O1367" s="78">
        <v>1366</v>
      </c>
      <c r="P1367" s="78" t="str">
        <f>IF(AND($B1367&lt;&gt;"",$H1367&lt;&gt;"Completed",$H1367&lt;&gt;"Cancelled"),COUNTIFS($B$2:$B1367,"&lt;&gt;",$H$2:$H1367,"&lt;&gt;Completed",$H$2:$H1367,"&lt;&gt;Cancelled"),"")</f>
        <v/>
      </c>
      <c r="Q1367" s="78" t="str">
        <f>IFERROR(INDEX($B$2:$B$1500,MATCH(ROWS($Q$2:Q1367),$P$2:$P$1500,0)),"")</f>
        <v/>
      </c>
    </row>
    <row r="1368" spans="2:17" ht="15" customHeight="1" x14ac:dyDescent="0.25">
      <c r="B1368" s="174" t="str">
        <f t="shared" si="63"/>
        <v/>
      </c>
      <c r="F1368" s="81"/>
      <c r="H1368" s="174" t="str">
        <f>IF($B1368="","",IF(N($I1368)&gt;=100,"Completed",IF(COUNTIF('Work report'!$V$2:$V$1500,$B1368)=0,"Not started",IF(OR(LEFT(UPPER(TRIM($K1368)),8)="BLOCKED:",LEFT(UPPER(TRIM($K1368)),8)="WAITING:"),"Blocked",IF(N($I1368)&gt;0,"In progress","Not started")))))</f>
        <v/>
      </c>
      <c r="I1368" s="175" t="str">
        <f t="array" ref="I1368">IF($B1368="","",IFERROR(LOOKUP(2,1/('Work report'!$V$2:$V$1500=$B1368),'Work report'!$J$2:$J$1500)*100,0))</f>
        <v/>
      </c>
      <c r="J1368" s="176" t="str">
        <f t="array" ref="J1368">IF($B1368="","",IFERROR(LOOKUP(2,1/('Work report'!$V$2:$V$1500=$B1368),'Work report'!$A$2:$A$1500),""))</f>
        <v/>
      </c>
      <c r="K1368" s="177" t="str">
        <f t="array" ref="K1368">IF($B1368="","",IFERROR(LOOKUP(2,1/('Work report'!$V$2:$V$1500=$B1368),'Work report'!$P$2:$P$1500),""))</f>
        <v/>
      </c>
      <c r="L1368" s="178" t="str">
        <f>IF($B1368="","",SUMIFS('Work report'!$G$2:$G$1500,'Work report'!$V$2:$V$1500,$B1368))</f>
        <v/>
      </c>
      <c r="M1368" s="176" t="str">
        <f t="shared" si="64"/>
        <v/>
      </c>
      <c r="N1368" s="174" t="str">
        <f t="shared" ca="1" si="65"/>
        <v/>
      </c>
      <c r="O1368" s="78">
        <v>1367</v>
      </c>
      <c r="P1368" s="78" t="str">
        <f>IF(AND($B1368&lt;&gt;"",$H1368&lt;&gt;"Completed",$H1368&lt;&gt;"Cancelled"),COUNTIFS($B$2:$B1368,"&lt;&gt;",$H$2:$H1368,"&lt;&gt;Completed",$H$2:$H1368,"&lt;&gt;Cancelled"),"")</f>
        <v/>
      </c>
      <c r="Q1368" s="78" t="str">
        <f>IFERROR(INDEX($B$2:$B$1500,MATCH(ROWS($Q$2:Q1368),$P$2:$P$1500,0)),"")</f>
        <v/>
      </c>
    </row>
    <row r="1369" spans="2:17" ht="15" customHeight="1" x14ac:dyDescent="0.25">
      <c r="B1369" s="174" t="str">
        <f t="shared" si="63"/>
        <v/>
      </c>
      <c r="F1369" s="81"/>
      <c r="H1369" s="174" t="str">
        <f>IF($B1369="","",IF(N($I1369)&gt;=100,"Completed",IF(COUNTIF('Work report'!$V$2:$V$1500,$B1369)=0,"Not started",IF(OR(LEFT(UPPER(TRIM($K1369)),8)="BLOCKED:",LEFT(UPPER(TRIM($K1369)),8)="WAITING:"),"Blocked",IF(N($I1369)&gt;0,"In progress","Not started")))))</f>
        <v/>
      </c>
      <c r="I1369" s="175" t="str">
        <f t="array" ref="I1369">IF($B1369="","",IFERROR(LOOKUP(2,1/('Work report'!$V$2:$V$1500=$B1369),'Work report'!$J$2:$J$1500)*100,0))</f>
        <v/>
      </c>
      <c r="J1369" s="176" t="str">
        <f t="array" ref="J1369">IF($B1369="","",IFERROR(LOOKUP(2,1/('Work report'!$V$2:$V$1500=$B1369),'Work report'!$A$2:$A$1500),""))</f>
        <v/>
      </c>
      <c r="K1369" s="177" t="str">
        <f t="array" ref="K1369">IF($B1369="","",IFERROR(LOOKUP(2,1/('Work report'!$V$2:$V$1500=$B1369),'Work report'!$P$2:$P$1500),""))</f>
        <v/>
      </c>
      <c r="L1369" s="178" t="str">
        <f>IF($B1369="","",SUMIFS('Work report'!$G$2:$G$1500,'Work report'!$V$2:$V$1500,$B1369))</f>
        <v/>
      </c>
      <c r="M1369" s="176" t="str">
        <f t="shared" si="64"/>
        <v/>
      </c>
      <c r="N1369" s="174" t="str">
        <f t="shared" ca="1" si="65"/>
        <v/>
      </c>
      <c r="O1369" s="78">
        <v>1368</v>
      </c>
      <c r="P1369" s="78" t="str">
        <f>IF(AND($B1369&lt;&gt;"",$H1369&lt;&gt;"Completed",$H1369&lt;&gt;"Cancelled"),COUNTIFS($B$2:$B1369,"&lt;&gt;",$H$2:$H1369,"&lt;&gt;Completed",$H$2:$H1369,"&lt;&gt;Cancelled"),"")</f>
        <v/>
      </c>
      <c r="Q1369" s="78" t="str">
        <f>IFERROR(INDEX($B$2:$B$1500,MATCH(ROWS($Q$2:Q1369),$P$2:$P$1500,0)),"")</f>
        <v/>
      </c>
    </row>
    <row r="1370" spans="2:17" ht="15" customHeight="1" x14ac:dyDescent="0.25">
      <c r="B1370" s="174" t="str">
        <f t="shared" si="63"/>
        <v/>
      </c>
      <c r="F1370" s="81"/>
      <c r="H1370" s="174" t="str">
        <f>IF($B1370="","",IF(N($I1370)&gt;=100,"Completed",IF(COUNTIF('Work report'!$V$2:$V$1500,$B1370)=0,"Not started",IF(OR(LEFT(UPPER(TRIM($K1370)),8)="BLOCKED:",LEFT(UPPER(TRIM($K1370)),8)="WAITING:"),"Blocked",IF(N($I1370)&gt;0,"In progress","Not started")))))</f>
        <v/>
      </c>
      <c r="I1370" s="175" t="str">
        <f t="array" ref="I1370">IF($B1370="","",IFERROR(LOOKUP(2,1/('Work report'!$V$2:$V$1500=$B1370),'Work report'!$J$2:$J$1500)*100,0))</f>
        <v/>
      </c>
      <c r="J1370" s="176" t="str">
        <f t="array" ref="J1370">IF($B1370="","",IFERROR(LOOKUP(2,1/('Work report'!$V$2:$V$1500=$B1370),'Work report'!$A$2:$A$1500),""))</f>
        <v/>
      </c>
      <c r="K1370" s="177" t="str">
        <f t="array" ref="K1370">IF($B1370="","",IFERROR(LOOKUP(2,1/('Work report'!$V$2:$V$1500=$B1370),'Work report'!$P$2:$P$1500),""))</f>
        <v/>
      </c>
      <c r="L1370" s="178" t="str">
        <f>IF($B1370="","",SUMIFS('Work report'!$G$2:$G$1500,'Work report'!$V$2:$V$1500,$B1370))</f>
        <v/>
      </c>
      <c r="M1370" s="176" t="str">
        <f t="shared" si="64"/>
        <v/>
      </c>
      <c r="N1370" s="174" t="str">
        <f t="shared" ca="1" si="65"/>
        <v/>
      </c>
      <c r="O1370" s="78">
        <v>1369</v>
      </c>
      <c r="P1370" s="78" t="str">
        <f>IF(AND($B1370&lt;&gt;"",$H1370&lt;&gt;"Completed",$H1370&lt;&gt;"Cancelled"),COUNTIFS($B$2:$B1370,"&lt;&gt;",$H$2:$H1370,"&lt;&gt;Completed",$H$2:$H1370,"&lt;&gt;Cancelled"),"")</f>
        <v/>
      </c>
      <c r="Q1370" s="78" t="str">
        <f>IFERROR(INDEX($B$2:$B$1500,MATCH(ROWS($Q$2:Q1370),$P$2:$P$1500,0)),"")</f>
        <v/>
      </c>
    </row>
    <row r="1371" spans="2:17" ht="15" customHeight="1" x14ac:dyDescent="0.25">
      <c r="B1371" s="174" t="str">
        <f t="shared" si="63"/>
        <v/>
      </c>
      <c r="F1371" s="81"/>
      <c r="H1371" s="174" t="str">
        <f>IF($B1371="","",IF(N($I1371)&gt;=100,"Completed",IF(COUNTIF('Work report'!$V$2:$V$1500,$B1371)=0,"Not started",IF(OR(LEFT(UPPER(TRIM($K1371)),8)="BLOCKED:",LEFT(UPPER(TRIM($K1371)),8)="WAITING:"),"Blocked",IF(N($I1371)&gt;0,"In progress","Not started")))))</f>
        <v/>
      </c>
      <c r="I1371" s="175" t="str">
        <f t="array" ref="I1371">IF($B1371="","",IFERROR(LOOKUP(2,1/('Work report'!$V$2:$V$1500=$B1371),'Work report'!$J$2:$J$1500)*100,0))</f>
        <v/>
      </c>
      <c r="J1371" s="176" t="str">
        <f t="array" ref="J1371">IF($B1371="","",IFERROR(LOOKUP(2,1/('Work report'!$V$2:$V$1500=$B1371),'Work report'!$A$2:$A$1500),""))</f>
        <v/>
      </c>
      <c r="K1371" s="177" t="str">
        <f t="array" ref="K1371">IF($B1371="","",IFERROR(LOOKUP(2,1/('Work report'!$V$2:$V$1500=$B1371),'Work report'!$P$2:$P$1500),""))</f>
        <v/>
      </c>
      <c r="L1371" s="178" t="str">
        <f>IF($B1371="","",SUMIFS('Work report'!$G$2:$G$1500,'Work report'!$V$2:$V$1500,$B1371))</f>
        <v/>
      </c>
      <c r="M1371" s="176" t="str">
        <f t="shared" si="64"/>
        <v/>
      </c>
      <c r="N1371" s="174" t="str">
        <f t="shared" ca="1" si="65"/>
        <v/>
      </c>
      <c r="O1371" s="78">
        <v>1370</v>
      </c>
      <c r="P1371" s="78" t="str">
        <f>IF(AND($B1371&lt;&gt;"",$H1371&lt;&gt;"Completed",$H1371&lt;&gt;"Cancelled"),COUNTIFS($B$2:$B1371,"&lt;&gt;",$H$2:$H1371,"&lt;&gt;Completed",$H$2:$H1371,"&lt;&gt;Cancelled"),"")</f>
        <v/>
      </c>
      <c r="Q1371" s="78" t="str">
        <f>IFERROR(INDEX($B$2:$B$1500,MATCH(ROWS($Q$2:Q1371),$P$2:$P$1500,0)),"")</f>
        <v/>
      </c>
    </row>
    <row r="1372" spans="2:17" ht="15" customHeight="1" x14ac:dyDescent="0.25">
      <c r="B1372" s="174" t="str">
        <f t="shared" si="63"/>
        <v/>
      </c>
      <c r="F1372" s="81"/>
      <c r="H1372" s="174" t="str">
        <f>IF($B1372="","",IF(N($I1372)&gt;=100,"Completed",IF(COUNTIF('Work report'!$V$2:$V$1500,$B1372)=0,"Not started",IF(OR(LEFT(UPPER(TRIM($K1372)),8)="BLOCKED:",LEFT(UPPER(TRIM($K1372)),8)="WAITING:"),"Blocked",IF(N($I1372)&gt;0,"In progress","Not started")))))</f>
        <v/>
      </c>
      <c r="I1372" s="175" t="str">
        <f t="array" ref="I1372">IF($B1372="","",IFERROR(LOOKUP(2,1/('Work report'!$V$2:$V$1500=$B1372),'Work report'!$J$2:$J$1500)*100,0))</f>
        <v/>
      </c>
      <c r="J1372" s="176" t="str">
        <f t="array" ref="J1372">IF($B1372="","",IFERROR(LOOKUP(2,1/('Work report'!$V$2:$V$1500=$B1372),'Work report'!$A$2:$A$1500),""))</f>
        <v/>
      </c>
      <c r="K1372" s="177" t="str">
        <f t="array" ref="K1372">IF($B1372="","",IFERROR(LOOKUP(2,1/('Work report'!$V$2:$V$1500=$B1372),'Work report'!$P$2:$P$1500),""))</f>
        <v/>
      </c>
      <c r="L1372" s="178" t="str">
        <f>IF($B1372="","",SUMIFS('Work report'!$G$2:$G$1500,'Work report'!$V$2:$V$1500,$B1372))</f>
        <v/>
      </c>
      <c r="M1372" s="176" t="str">
        <f t="shared" si="64"/>
        <v/>
      </c>
      <c r="N1372" s="174" t="str">
        <f t="shared" ca="1" si="65"/>
        <v/>
      </c>
      <c r="O1372" s="78">
        <v>1371</v>
      </c>
      <c r="P1372" s="78" t="str">
        <f>IF(AND($B1372&lt;&gt;"",$H1372&lt;&gt;"Completed",$H1372&lt;&gt;"Cancelled"),COUNTIFS($B$2:$B1372,"&lt;&gt;",$H$2:$H1372,"&lt;&gt;Completed",$H$2:$H1372,"&lt;&gt;Cancelled"),"")</f>
        <v/>
      </c>
      <c r="Q1372" s="78" t="str">
        <f>IFERROR(INDEX($B$2:$B$1500,MATCH(ROWS($Q$2:Q1372),$P$2:$P$1500,0)),"")</f>
        <v/>
      </c>
    </row>
    <row r="1373" spans="2:17" ht="15" customHeight="1" x14ac:dyDescent="0.25">
      <c r="B1373" s="174" t="str">
        <f t="shared" si="63"/>
        <v/>
      </c>
      <c r="F1373" s="81"/>
      <c r="H1373" s="174" t="str">
        <f>IF($B1373="","",IF(N($I1373)&gt;=100,"Completed",IF(COUNTIF('Work report'!$V$2:$V$1500,$B1373)=0,"Not started",IF(OR(LEFT(UPPER(TRIM($K1373)),8)="BLOCKED:",LEFT(UPPER(TRIM($K1373)),8)="WAITING:"),"Blocked",IF(N($I1373)&gt;0,"In progress","Not started")))))</f>
        <v/>
      </c>
      <c r="I1373" s="175" t="str">
        <f t="array" ref="I1373">IF($B1373="","",IFERROR(LOOKUP(2,1/('Work report'!$V$2:$V$1500=$B1373),'Work report'!$J$2:$J$1500)*100,0))</f>
        <v/>
      </c>
      <c r="J1373" s="176" t="str">
        <f t="array" ref="J1373">IF($B1373="","",IFERROR(LOOKUP(2,1/('Work report'!$V$2:$V$1500=$B1373),'Work report'!$A$2:$A$1500),""))</f>
        <v/>
      </c>
      <c r="K1373" s="177" t="str">
        <f t="array" ref="K1373">IF($B1373="","",IFERROR(LOOKUP(2,1/('Work report'!$V$2:$V$1500=$B1373),'Work report'!$P$2:$P$1500),""))</f>
        <v/>
      </c>
      <c r="L1373" s="178" t="str">
        <f>IF($B1373="","",SUMIFS('Work report'!$G$2:$G$1500,'Work report'!$V$2:$V$1500,$B1373))</f>
        <v/>
      </c>
      <c r="M1373" s="176" t="str">
        <f t="shared" si="64"/>
        <v/>
      </c>
      <c r="N1373" s="174" t="str">
        <f t="shared" ca="1" si="65"/>
        <v/>
      </c>
      <c r="O1373" s="78">
        <v>1372</v>
      </c>
      <c r="P1373" s="78" t="str">
        <f>IF(AND($B1373&lt;&gt;"",$H1373&lt;&gt;"Completed",$H1373&lt;&gt;"Cancelled"),COUNTIFS($B$2:$B1373,"&lt;&gt;",$H$2:$H1373,"&lt;&gt;Completed",$H$2:$H1373,"&lt;&gt;Cancelled"),"")</f>
        <v/>
      </c>
      <c r="Q1373" s="78" t="str">
        <f>IFERROR(INDEX($B$2:$B$1500,MATCH(ROWS($Q$2:Q1373),$P$2:$P$1500,0)),"")</f>
        <v/>
      </c>
    </row>
    <row r="1374" spans="2:17" ht="15" customHeight="1" x14ac:dyDescent="0.25">
      <c r="B1374" s="174" t="str">
        <f t="shared" si="63"/>
        <v/>
      </c>
      <c r="F1374" s="81"/>
      <c r="H1374" s="174" t="str">
        <f>IF($B1374="","",IF(N($I1374)&gt;=100,"Completed",IF(COUNTIF('Work report'!$V$2:$V$1500,$B1374)=0,"Not started",IF(OR(LEFT(UPPER(TRIM($K1374)),8)="BLOCKED:",LEFT(UPPER(TRIM($K1374)),8)="WAITING:"),"Blocked",IF(N($I1374)&gt;0,"In progress","Not started")))))</f>
        <v/>
      </c>
      <c r="I1374" s="175" t="str">
        <f t="array" ref="I1374">IF($B1374="","",IFERROR(LOOKUP(2,1/('Work report'!$V$2:$V$1500=$B1374),'Work report'!$J$2:$J$1500)*100,0))</f>
        <v/>
      </c>
      <c r="J1374" s="176" t="str">
        <f t="array" ref="J1374">IF($B1374="","",IFERROR(LOOKUP(2,1/('Work report'!$V$2:$V$1500=$B1374),'Work report'!$A$2:$A$1500),""))</f>
        <v/>
      </c>
      <c r="K1374" s="177" t="str">
        <f t="array" ref="K1374">IF($B1374="","",IFERROR(LOOKUP(2,1/('Work report'!$V$2:$V$1500=$B1374),'Work report'!$P$2:$P$1500),""))</f>
        <v/>
      </c>
      <c r="L1374" s="178" t="str">
        <f>IF($B1374="","",SUMIFS('Work report'!$G$2:$G$1500,'Work report'!$V$2:$V$1500,$B1374))</f>
        <v/>
      </c>
      <c r="M1374" s="176" t="str">
        <f t="shared" si="64"/>
        <v/>
      </c>
      <c r="N1374" s="174" t="str">
        <f t="shared" ca="1" si="65"/>
        <v/>
      </c>
      <c r="O1374" s="78">
        <v>1373</v>
      </c>
      <c r="P1374" s="78" t="str">
        <f>IF(AND($B1374&lt;&gt;"",$H1374&lt;&gt;"Completed",$H1374&lt;&gt;"Cancelled"),COUNTIFS($B$2:$B1374,"&lt;&gt;",$H$2:$H1374,"&lt;&gt;Completed",$H$2:$H1374,"&lt;&gt;Cancelled"),"")</f>
        <v/>
      </c>
      <c r="Q1374" s="78" t="str">
        <f>IFERROR(INDEX($B$2:$B$1500,MATCH(ROWS($Q$2:Q1374),$P$2:$P$1500,0)),"")</f>
        <v/>
      </c>
    </row>
    <row r="1375" spans="2:17" ht="15" customHeight="1" x14ac:dyDescent="0.25">
      <c r="B1375" s="174" t="str">
        <f t="shared" si="63"/>
        <v/>
      </c>
      <c r="F1375" s="81"/>
      <c r="H1375" s="174" t="str">
        <f>IF($B1375="","",IF(N($I1375)&gt;=100,"Completed",IF(COUNTIF('Work report'!$V$2:$V$1500,$B1375)=0,"Not started",IF(OR(LEFT(UPPER(TRIM($K1375)),8)="BLOCKED:",LEFT(UPPER(TRIM($K1375)),8)="WAITING:"),"Blocked",IF(N($I1375)&gt;0,"In progress","Not started")))))</f>
        <v/>
      </c>
      <c r="I1375" s="175" t="str">
        <f t="array" ref="I1375">IF($B1375="","",IFERROR(LOOKUP(2,1/('Work report'!$V$2:$V$1500=$B1375),'Work report'!$J$2:$J$1500)*100,0))</f>
        <v/>
      </c>
      <c r="J1375" s="176" t="str">
        <f t="array" ref="J1375">IF($B1375="","",IFERROR(LOOKUP(2,1/('Work report'!$V$2:$V$1500=$B1375),'Work report'!$A$2:$A$1500),""))</f>
        <v/>
      </c>
      <c r="K1375" s="177" t="str">
        <f t="array" ref="K1375">IF($B1375="","",IFERROR(LOOKUP(2,1/('Work report'!$V$2:$V$1500=$B1375),'Work report'!$P$2:$P$1500),""))</f>
        <v/>
      </c>
      <c r="L1375" s="178" t="str">
        <f>IF($B1375="","",SUMIFS('Work report'!$G$2:$G$1500,'Work report'!$V$2:$V$1500,$B1375))</f>
        <v/>
      </c>
      <c r="M1375" s="176" t="str">
        <f t="shared" si="64"/>
        <v/>
      </c>
      <c r="N1375" s="174" t="str">
        <f t="shared" ca="1" si="65"/>
        <v/>
      </c>
      <c r="O1375" s="78">
        <v>1374</v>
      </c>
      <c r="P1375" s="78" t="str">
        <f>IF(AND($B1375&lt;&gt;"",$H1375&lt;&gt;"Completed",$H1375&lt;&gt;"Cancelled"),COUNTIFS($B$2:$B1375,"&lt;&gt;",$H$2:$H1375,"&lt;&gt;Completed",$H$2:$H1375,"&lt;&gt;Cancelled"),"")</f>
        <v/>
      </c>
      <c r="Q1375" s="78" t="str">
        <f>IFERROR(INDEX($B$2:$B$1500,MATCH(ROWS($Q$2:Q1375),$P$2:$P$1500,0)),"")</f>
        <v/>
      </c>
    </row>
    <row r="1376" spans="2:17" ht="15" customHeight="1" x14ac:dyDescent="0.25">
      <c r="B1376" s="174" t="str">
        <f t="shared" si="63"/>
        <v/>
      </c>
      <c r="F1376" s="81"/>
      <c r="H1376" s="174" t="str">
        <f>IF($B1376="","",IF(N($I1376)&gt;=100,"Completed",IF(COUNTIF('Work report'!$V$2:$V$1500,$B1376)=0,"Not started",IF(OR(LEFT(UPPER(TRIM($K1376)),8)="BLOCKED:",LEFT(UPPER(TRIM($K1376)),8)="WAITING:"),"Blocked",IF(N($I1376)&gt;0,"In progress","Not started")))))</f>
        <v/>
      </c>
      <c r="I1376" s="175" t="str">
        <f t="array" ref="I1376">IF($B1376="","",IFERROR(LOOKUP(2,1/('Work report'!$V$2:$V$1500=$B1376),'Work report'!$J$2:$J$1500)*100,0))</f>
        <v/>
      </c>
      <c r="J1376" s="176" t="str">
        <f t="array" ref="J1376">IF($B1376="","",IFERROR(LOOKUP(2,1/('Work report'!$V$2:$V$1500=$B1376),'Work report'!$A$2:$A$1500),""))</f>
        <v/>
      </c>
      <c r="K1376" s="177" t="str">
        <f t="array" ref="K1376">IF($B1376="","",IFERROR(LOOKUP(2,1/('Work report'!$V$2:$V$1500=$B1376),'Work report'!$P$2:$P$1500),""))</f>
        <v/>
      </c>
      <c r="L1376" s="178" t="str">
        <f>IF($B1376="","",SUMIFS('Work report'!$G$2:$G$1500,'Work report'!$V$2:$V$1500,$B1376))</f>
        <v/>
      </c>
      <c r="M1376" s="176" t="str">
        <f t="shared" si="64"/>
        <v/>
      </c>
      <c r="N1376" s="174" t="str">
        <f t="shared" ca="1" si="65"/>
        <v/>
      </c>
      <c r="O1376" s="78">
        <v>1375</v>
      </c>
      <c r="P1376" s="78" t="str">
        <f>IF(AND($B1376&lt;&gt;"",$H1376&lt;&gt;"Completed",$H1376&lt;&gt;"Cancelled"),COUNTIFS($B$2:$B1376,"&lt;&gt;",$H$2:$H1376,"&lt;&gt;Completed",$H$2:$H1376,"&lt;&gt;Cancelled"),"")</f>
        <v/>
      </c>
      <c r="Q1376" s="78" t="str">
        <f>IFERROR(INDEX($B$2:$B$1500,MATCH(ROWS($Q$2:Q1376),$P$2:$P$1500,0)),"")</f>
        <v/>
      </c>
    </row>
    <row r="1377" spans="2:17" ht="15" customHeight="1" x14ac:dyDescent="0.25">
      <c r="B1377" s="174" t="str">
        <f t="shared" si="63"/>
        <v/>
      </c>
      <c r="F1377" s="81"/>
      <c r="H1377" s="174" t="str">
        <f>IF($B1377="","",IF(N($I1377)&gt;=100,"Completed",IF(COUNTIF('Work report'!$V$2:$V$1500,$B1377)=0,"Not started",IF(OR(LEFT(UPPER(TRIM($K1377)),8)="BLOCKED:",LEFT(UPPER(TRIM($K1377)),8)="WAITING:"),"Blocked",IF(N($I1377)&gt;0,"In progress","Not started")))))</f>
        <v/>
      </c>
      <c r="I1377" s="175" t="str">
        <f t="array" ref="I1377">IF($B1377="","",IFERROR(LOOKUP(2,1/('Work report'!$V$2:$V$1500=$B1377),'Work report'!$J$2:$J$1500)*100,0))</f>
        <v/>
      </c>
      <c r="J1377" s="176" t="str">
        <f t="array" ref="J1377">IF($B1377="","",IFERROR(LOOKUP(2,1/('Work report'!$V$2:$V$1500=$B1377),'Work report'!$A$2:$A$1500),""))</f>
        <v/>
      </c>
      <c r="K1377" s="177" t="str">
        <f t="array" ref="K1377">IF($B1377="","",IFERROR(LOOKUP(2,1/('Work report'!$V$2:$V$1500=$B1377),'Work report'!$P$2:$P$1500),""))</f>
        <v/>
      </c>
      <c r="L1377" s="178" t="str">
        <f>IF($B1377="","",SUMIFS('Work report'!$G$2:$G$1500,'Work report'!$V$2:$V$1500,$B1377))</f>
        <v/>
      </c>
      <c r="M1377" s="176" t="str">
        <f t="shared" si="64"/>
        <v/>
      </c>
      <c r="N1377" s="174" t="str">
        <f t="shared" ca="1" si="65"/>
        <v/>
      </c>
      <c r="O1377" s="78">
        <v>1376</v>
      </c>
      <c r="P1377" s="78" t="str">
        <f>IF(AND($B1377&lt;&gt;"",$H1377&lt;&gt;"Completed",$H1377&lt;&gt;"Cancelled"),COUNTIFS($B$2:$B1377,"&lt;&gt;",$H$2:$H1377,"&lt;&gt;Completed",$H$2:$H1377,"&lt;&gt;Cancelled"),"")</f>
        <v/>
      </c>
      <c r="Q1377" s="78" t="str">
        <f>IFERROR(INDEX($B$2:$B$1500,MATCH(ROWS($Q$2:Q1377),$P$2:$P$1500,0)),"")</f>
        <v/>
      </c>
    </row>
    <row r="1378" spans="2:17" ht="15" customHeight="1" x14ac:dyDescent="0.25">
      <c r="B1378" s="174" t="str">
        <f t="shared" si="63"/>
        <v/>
      </c>
      <c r="F1378" s="81"/>
      <c r="H1378" s="174" t="str">
        <f>IF($B1378="","",IF(N($I1378)&gt;=100,"Completed",IF(COUNTIF('Work report'!$V$2:$V$1500,$B1378)=0,"Not started",IF(OR(LEFT(UPPER(TRIM($K1378)),8)="BLOCKED:",LEFT(UPPER(TRIM($K1378)),8)="WAITING:"),"Blocked",IF(N($I1378)&gt;0,"In progress","Not started")))))</f>
        <v/>
      </c>
      <c r="I1378" s="175" t="str">
        <f t="array" ref="I1378">IF($B1378="","",IFERROR(LOOKUP(2,1/('Work report'!$V$2:$V$1500=$B1378),'Work report'!$J$2:$J$1500)*100,0))</f>
        <v/>
      </c>
      <c r="J1378" s="176" t="str">
        <f t="array" ref="J1378">IF($B1378="","",IFERROR(LOOKUP(2,1/('Work report'!$V$2:$V$1500=$B1378),'Work report'!$A$2:$A$1500),""))</f>
        <v/>
      </c>
      <c r="K1378" s="177" t="str">
        <f t="array" ref="K1378">IF($B1378="","",IFERROR(LOOKUP(2,1/('Work report'!$V$2:$V$1500=$B1378),'Work report'!$P$2:$P$1500),""))</f>
        <v/>
      </c>
      <c r="L1378" s="178" t="str">
        <f>IF($B1378="","",SUMIFS('Work report'!$G$2:$G$1500,'Work report'!$V$2:$V$1500,$B1378))</f>
        <v/>
      </c>
      <c r="M1378" s="176" t="str">
        <f t="shared" si="64"/>
        <v/>
      </c>
      <c r="N1378" s="174" t="str">
        <f t="shared" ca="1" si="65"/>
        <v/>
      </c>
      <c r="O1378" s="78">
        <v>1377</v>
      </c>
      <c r="P1378" s="78" t="str">
        <f>IF(AND($B1378&lt;&gt;"",$H1378&lt;&gt;"Completed",$H1378&lt;&gt;"Cancelled"),COUNTIFS($B$2:$B1378,"&lt;&gt;",$H$2:$H1378,"&lt;&gt;Completed",$H$2:$H1378,"&lt;&gt;Cancelled"),"")</f>
        <v/>
      </c>
      <c r="Q1378" s="78" t="str">
        <f>IFERROR(INDEX($B$2:$B$1500,MATCH(ROWS($Q$2:Q1378),$P$2:$P$1500,0)),"")</f>
        <v/>
      </c>
    </row>
    <row r="1379" spans="2:17" ht="15" customHeight="1" x14ac:dyDescent="0.25">
      <c r="B1379" s="174" t="str">
        <f t="shared" si="63"/>
        <v/>
      </c>
      <c r="F1379" s="81"/>
      <c r="H1379" s="174" t="str">
        <f>IF($B1379="","",IF(N($I1379)&gt;=100,"Completed",IF(COUNTIF('Work report'!$V$2:$V$1500,$B1379)=0,"Not started",IF(OR(LEFT(UPPER(TRIM($K1379)),8)="BLOCKED:",LEFT(UPPER(TRIM($K1379)),8)="WAITING:"),"Blocked",IF(N($I1379)&gt;0,"In progress","Not started")))))</f>
        <v/>
      </c>
      <c r="I1379" s="175" t="str">
        <f t="array" ref="I1379">IF($B1379="","",IFERROR(LOOKUP(2,1/('Work report'!$V$2:$V$1500=$B1379),'Work report'!$J$2:$J$1500)*100,0))</f>
        <v/>
      </c>
      <c r="J1379" s="176" t="str">
        <f t="array" ref="J1379">IF($B1379="","",IFERROR(LOOKUP(2,1/('Work report'!$V$2:$V$1500=$B1379),'Work report'!$A$2:$A$1500),""))</f>
        <v/>
      </c>
      <c r="K1379" s="177" t="str">
        <f t="array" ref="K1379">IF($B1379="","",IFERROR(LOOKUP(2,1/('Work report'!$V$2:$V$1500=$B1379),'Work report'!$P$2:$P$1500),""))</f>
        <v/>
      </c>
      <c r="L1379" s="178" t="str">
        <f>IF($B1379="","",SUMIFS('Work report'!$G$2:$G$1500,'Work report'!$V$2:$V$1500,$B1379))</f>
        <v/>
      </c>
      <c r="M1379" s="176" t="str">
        <f t="shared" si="64"/>
        <v/>
      </c>
      <c r="N1379" s="174" t="str">
        <f t="shared" ca="1" si="65"/>
        <v/>
      </c>
      <c r="O1379" s="78">
        <v>1378</v>
      </c>
      <c r="P1379" s="78" t="str">
        <f>IF(AND($B1379&lt;&gt;"",$H1379&lt;&gt;"Completed",$H1379&lt;&gt;"Cancelled"),COUNTIFS($B$2:$B1379,"&lt;&gt;",$H$2:$H1379,"&lt;&gt;Completed",$H$2:$H1379,"&lt;&gt;Cancelled"),"")</f>
        <v/>
      </c>
      <c r="Q1379" s="78" t="str">
        <f>IFERROR(INDEX($B$2:$B$1500,MATCH(ROWS($Q$2:Q1379),$P$2:$P$1500,0)),"")</f>
        <v/>
      </c>
    </row>
    <row r="1380" spans="2:17" ht="15" customHeight="1" x14ac:dyDescent="0.25">
      <c r="B1380" s="174" t="str">
        <f t="shared" si="63"/>
        <v/>
      </c>
      <c r="F1380" s="81"/>
      <c r="H1380" s="174" t="str">
        <f>IF($B1380="","",IF(N($I1380)&gt;=100,"Completed",IF(COUNTIF('Work report'!$V$2:$V$1500,$B1380)=0,"Not started",IF(OR(LEFT(UPPER(TRIM($K1380)),8)="BLOCKED:",LEFT(UPPER(TRIM($K1380)),8)="WAITING:"),"Blocked",IF(N($I1380)&gt;0,"In progress","Not started")))))</f>
        <v/>
      </c>
      <c r="I1380" s="175" t="str">
        <f t="array" ref="I1380">IF($B1380="","",IFERROR(LOOKUP(2,1/('Work report'!$V$2:$V$1500=$B1380),'Work report'!$J$2:$J$1500)*100,0))</f>
        <v/>
      </c>
      <c r="J1380" s="176" t="str">
        <f t="array" ref="J1380">IF($B1380="","",IFERROR(LOOKUP(2,1/('Work report'!$V$2:$V$1500=$B1380),'Work report'!$A$2:$A$1500),""))</f>
        <v/>
      </c>
      <c r="K1380" s="177" t="str">
        <f t="array" ref="K1380">IF($B1380="","",IFERROR(LOOKUP(2,1/('Work report'!$V$2:$V$1500=$B1380),'Work report'!$P$2:$P$1500),""))</f>
        <v/>
      </c>
      <c r="L1380" s="178" t="str">
        <f>IF($B1380="","",SUMIFS('Work report'!$G$2:$G$1500,'Work report'!$V$2:$V$1500,$B1380))</f>
        <v/>
      </c>
      <c r="M1380" s="176" t="str">
        <f t="shared" si="64"/>
        <v/>
      </c>
      <c r="N1380" s="174" t="str">
        <f t="shared" ca="1" si="65"/>
        <v/>
      </c>
      <c r="O1380" s="78">
        <v>1379</v>
      </c>
      <c r="P1380" s="78" t="str">
        <f>IF(AND($B1380&lt;&gt;"",$H1380&lt;&gt;"Completed",$H1380&lt;&gt;"Cancelled"),COUNTIFS($B$2:$B1380,"&lt;&gt;",$H$2:$H1380,"&lt;&gt;Completed",$H$2:$H1380,"&lt;&gt;Cancelled"),"")</f>
        <v/>
      </c>
      <c r="Q1380" s="78" t="str">
        <f>IFERROR(INDEX($B$2:$B$1500,MATCH(ROWS($Q$2:Q1380),$P$2:$P$1500,0)),"")</f>
        <v/>
      </c>
    </row>
    <row r="1381" spans="2:17" ht="15" customHeight="1" x14ac:dyDescent="0.25">
      <c r="B1381" s="174" t="str">
        <f t="shared" si="63"/>
        <v/>
      </c>
      <c r="F1381" s="81"/>
      <c r="H1381" s="174" t="str">
        <f>IF($B1381="","",IF(N($I1381)&gt;=100,"Completed",IF(COUNTIF('Work report'!$V$2:$V$1500,$B1381)=0,"Not started",IF(OR(LEFT(UPPER(TRIM($K1381)),8)="BLOCKED:",LEFT(UPPER(TRIM($K1381)),8)="WAITING:"),"Blocked",IF(N($I1381)&gt;0,"In progress","Not started")))))</f>
        <v/>
      </c>
      <c r="I1381" s="175" t="str">
        <f t="array" ref="I1381">IF($B1381="","",IFERROR(LOOKUP(2,1/('Work report'!$V$2:$V$1500=$B1381),'Work report'!$J$2:$J$1500)*100,0))</f>
        <v/>
      </c>
      <c r="J1381" s="176" t="str">
        <f t="array" ref="J1381">IF($B1381="","",IFERROR(LOOKUP(2,1/('Work report'!$V$2:$V$1500=$B1381),'Work report'!$A$2:$A$1500),""))</f>
        <v/>
      </c>
      <c r="K1381" s="177" t="str">
        <f t="array" ref="K1381">IF($B1381="","",IFERROR(LOOKUP(2,1/('Work report'!$V$2:$V$1500=$B1381),'Work report'!$P$2:$P$1500),""))</f>
        <v/>
      </c>
      <c r="L1381" s="178" t="str">
        <f>IF($B1381="","",SUMIFS('Work report'!$G$2:$G$1500,'Work report'!$V$2:$V$1500,$B1381))</f>
        <v/>
      </c>
      <c r="M1381" s="176" t="str">
        <f t="shared" si="64"/>
        <v/>
      </c>
      <c r="N1381" s="174" t="str">
        <f t="shared" ca="1" si="65"/>
        <v/>
      </c>
      <c r="O1381" s="78">
        <v>1380</v>
      </c>
      <c r="P1381" s="78" t="str">
        <f>IF(AND($B1381&lt;&gt;"",$H1381&lt;&gt;"Completed",$H1381&lt;&gt;"Cancelled"),COUNTIFS($B$2:$B1381,"&lt;&gt;",$H$2:$H1381,"&lt;&gt;Completed",$H$2:$H1381,"&lt;&gt;Cancelled"),"")</f>
        <v/>
      </c>
      <c r="Q1381" s="78" t="str">
        <f>IFERROR(INDEX($B$2:$B$1500,MATCH(ROWS($Q$2:Q1381),$P$2:$P$1500,0)),"")</f>
        <v/>
      </c>
    </row>
    <row r="1382" spans="2:17" ht="15" customHeight="1" x14ac:dyDescent="0.25">
      <c r="B1382" s="174" t="str">
        <f t="shared" si="63"/>
        <v/>
      </c>
      <c r="F1382" s="81"/>
      <c r="H1382" s="174" t="str">
        <f>IF($B1382="","",IF(N($I1382)&gt;=100,"Completed",IF(COUNTIF('Work report'!$V$2:$V$1500,$B1382)=0,"Not started",IF(OR(LEFT(UPPER(TRIM($K1382)),8)="BLOCKED:",LEFT(UPPER(TRIM($K1382)),8)="WAITING:"),"Blocked",IF(N($I1382)&gt;0,"In progress","Not started")))))</f>
        <v/>
      </c>
      <c r="I1382" s="175" t="str">
        <f t="array" ref="I1382">IF($B1382="","",IFERROR(LOOKUP(2,1/('Work report'!$V$2:$V$1500=$B1382),'Work report'!$J$2:$J$1500)*100,0))</f>
        <v/>
      </c>
      <c r="J1382" s="176" t="str">
        <f t="array" ref="J1382">IF($B1382="","",IFERROR(LOOKUP(2,1/('Work report'!$V$2:$V$1500=$B1382),'Work report'!$A$2:$A$1500),""))</f>
        <v/>
      </c>
      <c r="K1382" s="177" t="str">
        <f t="array" ref="K1382">IF($B1382="","",IFERROR(LOOKUP(2,1/('Work report'!$V$2:$V$1500=$B1382),'Work report'!$P$2:$P$1500),""))</f>
        <v/>
      </c>
      <c r="L1382" s="178" t="str">
        <f>IF($B1382="","",SUMIFS('Work report'!$G$2:$G$1500,'Work report'!$V$2:$V$1500,$B1382))</f>
        <v/>
      </c>
      <c r="M1382" s="176" t="str">
        <f t="shared" si="64"/>
        <v/>
      </c>
      <c r="N1382" s="174" t="str">
        <f t="shared" ca="1" si="65"/>
        <v/>
      </c>
      <c r="O1382" s="78">
        <v>1381</v>
      </c>
      <c r="P1382" s="78" t="str">
        <f>IF(AND($B1382&lt;&gt;"",$H1382&lt;&gt;"Completed",$H1382&lt;&gt;"Cancelled"),COUNTIFS($B$2:$B1382,"&lt;&gt;",$H$2:$H1382,"&lt;&gt;Completed",$H$2:$H1382,"&lt;&gt;Cancelled"),"")</f>
        <v/>
      </c>
      <c r="Q1382" s="78" t="str">
        <f>IFERROR(INDEX($B$2:$B$1500,MATCH(ROWS($Q$2:Q1382),$P$2:$P$1500,0)),"")</f>
        <v/>
      </c>
    </row>
    <row r="1383" spans="2:17" ht="15" customHeight="1" x14ac:dyDescent="0.25">
      <c r="B1383" s="174" t="str">
        <f t="shared" si="63"/>
        <v/>
      </c>
      <c r="F1383" s="81"/>
      <c r="H1383" s="174" t="str">
        <f>IF($B1383="","",IF(N($I1383)&gt;=100,"Completed",IF(COUNTIF('Work report'!$V$2:$V$1500,$B1383)=0,"Not started",IF(OR(LEFT(UPPER(TRIM($K1383)),8)="BLOCKED:",LEFT(UPPER(TRIM($K1383)),8)="WAITING:"),"Blocked",IF(N($I1383)&gt;0,"In progress","Not started")))))</f>
        <v/>
      </c>
      <c r="I1383" s="175" t="str">
        <f t="array" ref="I1383">IF($B1383="","",IFERROR(LOOKUP(2,1/('Work report'!$V$2:$V$1500=$B1383),'Work report'!$J$2:$J$1500)*100,0))</f>
        <v/>
      </c>
      <c r="J1383" s="176" t="str">
        <f t="array" ref="J1383">IF($B1383="","",IFERROR(LOOKUP(2,1/('Work report'!$V$2:$V$1500=$B1383),'Work report'!$A$2:$A$1500),""))</f>
        <v/>
      </c>
      <c r="K1383" s="177" t="str">
        <f t="array" ref="K1383">IF($B1383="","",IFERROR(LOOKUP(2,1/('Work report'!$V$2:$V$1500=$B1383),'Work report'!$P$2:$P$1500),""))</f>
        <v/>
      </c>
      <c r="L1383" s="178" t="str">
        <f>IF($B1383="","",SUMIFS('Work report'!$G$2:$G$1500,'Work report'!$V$2:$V$1500,$B1383))</f>
        <v/>
      </c>
      <c r="M1383" s="176" t="str">
        <f t="shared" si="64"/>
        <v/>
      </c>
      <c r="N1383" s="174" t="str">
        <f t="shared" ca="1" si="65"/>
        <v/>
      </c>
      <c r="O1383" s="78">
        <v>1382</v>
      </c>
      <c r="P1383" s="78" t="str">
        <f>IF(AND($B1383&lt;&gt;"",$H1383&lt;&gt;"Completed",$H1383&lt;&gt;"Cancelled"),COUNTIFS($B$2:$B1383,"&lt;&gt;",$H$2:$H1383,"&lt;&gt;Completed",$H$2:$H1383,"&lt;&gt;Cancelled"),"")</f>
        <v/>
      </c>
      <c r="Q1383" s="78" t="str">
        <f>IFERROR(INDEX($B$2:$B$1500,MATCH(ROWS($Q$2:Q1383),$P$2:$P$1500,0)),"")</f>
        <v/>
      </c>
    </row>
    <row r="1384" spans="2:17" ht="15" customHeight="1" x14ac:dyDescent="0.25">
      <c r="B1384" s="174" t="str">
        <f t="shared" si="63"/>
        <v/>
      </c>
      <c r="F1384" s="81"/>
      <c r="H1384" s="174" t="str">
        <f>IF($B1384="","",IF(N($I1384)&gt;=100,"Completed",IF(COUNTIF('Work report'!$V$2:$V$1500,$B1384)=0,"Not started",IF(OR(LEFT(UPPER(TRIM($K1384)),8)="BLOCKED:",LEFT(UPPER(TRIM($K1384)),8)="WAITING:"),"Blocked",IF(N($I1384)&gt;0,"In progress","Not started")))))</f>
        <v/>
      </c>
      <c r="I1384" s="175" t="str">
        <f t="array" ref="I1384">IF($B1384="","",IFERROR(LOOKUP(2,1/('Work report'!$V$2:$V$1500=$B1384),'Work report'!$J$2:$J$1500)*100,0))</f>
        <v/>
      </c>
      <c r="J1384" s="176" t="str">
        <f t="array" ref="J1384">IF($B1384="","",IFERROR(LOOKUP(2,1/('Work report'!$V$2:$V$1500=$B1384),'Work report'!$A$2:$A$1500),""))</f>
        <v/>
      </c>
      <c r="K1384" s="177" t="str">
        <f t="array" ref="K1384">IF($B1384="","",IFERROR(LOOKUP(2,1/('Work report'!$V$2:$V$1500=$B1384),'Work report'!$P$2:$P$1500),""))</f>
        <v/>
      </c>
      <c r="L1384" s="178" t="str">
        <f>IF($B1384="","",SUMIFS('Work report'!$G$2:$G$1500,'Work report'!$V$2:$V$1500,$B1384))</f>
        <v/>
      </c>
      <c r="M1384" s="176" t="str">
        <f t="shared" si="64"/>
        <v/>
      </c>
      <c r="N1384" s="174" t="str">
        <f t="shared" ca="1" si="65"/>
        <v/>
      </c>
      <c r="O1384" s="78">
        <v>1383</v>
      </c>
      <c r="P1384" s="78" t="str">
        <f>IF(AND($B1384&lt;&gt;"",$H1384&lt;&gt;"Completed",$H1384&lt;&gt;"Cancelled"),COUNTIFS($B$2:$B1384,"&lt;&gt;",$H$2:$H1384,"&lt;&gt;Completed",$H$2:$H1384,"&lt;&gt;Cancelled"),"")</f>
        <v/>
      </c>
      <c r="Q1384" s="78" t="str">
        <f>IFERROR(INDEX($B$2:$B$1500,MATCH(ROWS($Q$2:Q1384),$P$2:$P$1500,0)),"")</f>
        <v/>
      </c>
    </row>
    <row r="1385" spans="2:17" ht="15" customHeight="1" x14ac:dyDescent="0.25">
      <c r="B1385" s="174" t="str">
        <f t="shared" si="63"/>
        <v/>
      </c>
      <c r="F1385" s="81"/>
      <c r="H1385" s="174" t="str">
        <f>IF($B1385="","",IF(N($I1385)&gt;=100,"Completed",IF(COUNTIF('Work report'!$V$2:$V$1500,$B1385)=0,"Not started",IF(OR(LEFT(UPPER(TRIM($K1385)),8)="BLOCKED:",LEFT(UPPER(TRIM($K1385)),8)="WAITING:"),"Blocked",IF(N($I1385)&gt;0,"In progress","Not started")))))</f>
        <v/>
      </c>
      <c r="I1385" s="175" t="str">
        <f t="array" ref="I1385">IF($B1385="","",IFERROR(LOOKUP(2,1/('Work report'!$V$2:$V$1500=$B1385),'Work report'!$J$2:$J$1500)*100,0))</f>
        <v/>
      </c>
      <c r="J1385" s="176" t="str">
        <f t="array" ref="J1385">IF($B1385="","",IFERROR(LOOKUP(2,1/('Work report'!$V$2:$V$1500=$B1385),'Work report'!$A$2:$A$1500),""))</f>
        <v/>
      </c>
      <c r="K1385" s="177" t="str">
        <f t="array" ref="K1385">IF($B1385="","",IFERROR(LOOKUP(2,1/('Work report'!$V$2:$V$1500=$B1385),'Work report'!$P$2:$P$1500),""))</f>
        <v/>
      </c>
      <c r="L1385" s="178" t="str">
        <f>IF($B1385="","",SUMIFS('Work report'!$G$2:$G$1500,'Work report'!$V$2:$V$1500,$B1385))</f>
        <v/>
      </c>
      <c r="M1385" s="176" t="str">
        <f t="shared" si="64"/>
        <v/>
      </c>
      <c r="N1385" s="174" t="str">
        <f t="shared" ca="1" si="65"/>
        <v/>
      </c>
      <c r="O1385" s="78">
        <v>1384</v>
      </c>
      <c r="P1385" s="78" t="str">
        <f>IF(AND($B1385&lt;&gt;"",$H1385&lt;&gt;"Completed",$H1385&lt;&gt;"Cancelled"),COUNTIFS($B$2:$B1385,"&lt;&gt;",$H$2:$H1385,"&lt;&gt;Completed",$H$2:$H1385,"&lt;&gt;Cancelled"),"")</f>
        <v/>
      </c>
      <c r="Q1385" s="78" t="str">
        <f>IFERROR(INDEX($B$2:$B$1500,MATCH(ROWS($Q$2:Q1385),$P$2:$P$1500,0)),"")</f>
        <v/>
      </c>
    </row>
    <row r="1386" spans="2:17" ht="15" customHeight="1" x14ac:dyDescent="0.25">
      <c r="B1386" s="174" t="str">
        <f t="shared" si="63"/>
        <v/>
      </c>
      <c r="F1386" s="81"/>
      <c r="H1386" s="174" t="str">
        <f>IF($B1386="","",IF(N($I1386)&gt;=100,"Completed",IF(COUNTIF('Work report'!$V$2:$V$1500,$B1386)=0,"Not started",IF(OR(LEFT(UPPER(TRIM($K1386)),8)="BLOCKED:",LEFT(UPPER(TRIM($K1386)),8)="WAITING:"),"Blocked",IF(N($I1386)&gt;0,"In progress","Not started")))))</f>
        <v/>
      </c>
      <c r="I1386" s="175" t="str">
        <f t="array" ref="I1386">IF($B1386="","",IFERROR(LOOKUP(2,1/('Work report'!$V$2:$V$1500=$B1386),'Work report'!$J$2:$J$1500)*100,0))</f>
        <v/>
      </c>
      <c r="J1386" s="176" t="str">
        <f t="array" ref="J1386">IF($B1386="","",IFERROR(LOOKUP(2,1/('Work report'!$V$2:$V$1500=$B1386),'Work report'!$A$2:$A$1500),""))</f>
        <v/>
      </c>
      <c r="K1386" s="177" t="str">
        <f t="array" ref="K1386">IF($B1386="","",IFERROR(LOOKUP(2,1/('Work report'!$V$2:$V$1500=$B1386),'Work report'!$P$2:$P$1500),""))</f>
        <v/>
      </c>
      <c r="L1386" s="178" t="str">
        <f>IF($B1386="","",SUMIFS('Work report'!$G$2:$G$1500,'Work report'!$V$2:$V$1500,$B1386))</f>
        <v/>
      </c>
      <c r="M1386" s="176" t="str">
        <f t="shared" si="64"/>
        <v/>
      </c>
      <c r="N1386" s="174" t="str">
        <f t="shared" ca="1" si="65"/>
        <v/>
      </c>
      <c r="O1386" s="78">
        <v>1385</v>
      </c>
      <c r="P1386" s="78" t="str">
        <f>IF(AND($B1386&lt;&gt;"",$H1386&lt;&gt;"Completed",$H1386&lt;&gt;"Cancelled"),COUNTIFS($B$2:$B1386,"&lt;&gt;",$H$2:$H1386,"&lt;&gt;Completed",$H$2:$H1386,"&lt;&gt;Cancelled"),"")</f>
        <v/>
      </c>
      <c r="Q1386" s="78" t="str">
        <f>IFERROR(INDEX($B$2:$B$1500,MATCH(ROWS($Q$2:Q1386),$P$2:$P$1500,0)),"")</f>
        <v/>
      </c>
    </row>
    <row r="1387" spans="2:17" ht="15" customHeight="1" x14ac:dyDescent="0.25">
      <c r="B1387" s="174" t="str">
        <f t="shared" si="63"/>
        <v/>
      </c>
      <c r="F1387" s="81"/>
      <c r="H1387" s="174" t="str">
        <f>IF($B1387="","",IF(N($I1387)&gt;=100,"Completed",IF(COUNTIF('Work report'!$V$2:$V$1500,$B1387)=0,"Not started",IF(OR(LEFT(UPPER(TRIM($K1387)),8)="BLOCKED:",LEFT(UPPER(TRIM($K1387)),8)="WAITING:"),"Blocked",IF(N($I1387)&gt;0,"In progress","Not started")))))</f>
        <v/>
      </c>
      <c r="I1387" s="175" t="str">
        <f t="array" ref="I1387">IF($B1387="","",IFERROR(LOOKUP(2,1/('Work report'!$V$2:$V$1500=$B1387),'Work report'!$J$2:$J$1500)*100,0))</f>
        <v/>
      </c>
      <c r="J1387" s="176" t="str">
        <f t="array" ref="J1387">IF($B1387="","",IFERROR(LOOKUP(2,1/('Work report'!$V$2:$V$1500=$B1387),'Work report'!$A$2:$A$1500),""))</f>
        <v/>
      </c>
      <c r="K1387" s="177" t="str">
        <f t="array" ref="K1387">IF($B1387="","",IFERROR(LOOKUP(2,1/('Work report'!$V$2:$V$1500=$B1387),'Work report'!$P$2:$P$1500),""))</f>
        <v/>
      </c>
      <c r="L1387" s="178" t="str">
        <f>IF($B1387="","",SUMIFS('Work report'!$G$2:$G$1500,'Work report'!$V$2:$V$1500,$B1387))</f>
        <v/>
      </c>
      <c r="M1387" s="176" t="str">
        <f t="shared" si="64"/>
        <v/>
      </c>
      <c r="N1387" s="174" t="str">
        <f t="shared" ca="1" si="65"/>
        <v/>
      </c>
      <c r="O1387" s="78">
        <v>1386</v>
      </c>
      <c r="P1387" s="78" t="str">
        <f>IF(AND($B1387&lt;&gt;"",$H1387&lt;&gt;"Completed",$H1387&lt;&gt;"Cancelled"),COUNTIFS($B$2:$B1387,"&lt;&gt;",$H$2:$H1387,"&lt;&gt;Completed",$H$2:$H1387,"&lt;&gt;Cancelled"),"")</f>
        <v/>
      </c>
      <c r="Q1387" s="78" t="str">
        <f>IFERROR(INDEX($B$2:$B$1500,MATCH(ROWS($Q$2:Q1387),$P$2:$P$1500,0)),"")</f>
        <v/>
      </c>
    </row>
    <row r="1388" spans="2:17" ht="15" customHeight="1" x14ac:dyDescent="0.25">
      <c r="B1388" s="174" t="str">
        <f t="shared" si="63"/>
        <v/>
      </c>
      <c r="F1388" s="81"/>
      <c r="H1388" s="174" t="str">
        <f>IF($B1388="","",IF(N($I1388)&gt;=100,"Completed",IF(COUNTIF('Work report'!$V$2:$V$1500,$B1388)=0,"Not started",IF(OR(LEFT(UPPER(TRIM($K1388)),8)="BLOCKED:",LEFT(UPPER(TRIM($K1388)),8)="WAITING:"),"Blocked",IF(N($I1388)&gt;0,"In progress","Not started")))))</f>
        <v/>
      </c>
      <c r="I1388" s="175" t="str">
        <f t="array" ref="I1388">IF($B1388="","",IFERROR(LOOKUP(2,1/('Work report'!$V$2:$V$1500=$B1388),'Work report'!$J$2:$J$1500)*100,0))</f>
        <v/>
      </c>
      <c r="J1388" s="176" t="str">
        <f t="array" ref="J1388">IF($B1388="","",IFERROR(LOOKUP(2,1/('Work report'!$V$2:$V$1500=$B1388),'Work report'!$A$2:$A$1500),""))</f>
        <v/>
      </c>
      <c r="K1388" s="177" t="str">
        <f t="array" ref="K1388">IF($B1388="","",IFERROR(LOOKUP(2,1/('Work report'!$V$2:$V$1500=$B1388),'Work report'!$P$2:$P$1500),""))</f>
        <v/>
      </c>
      <c r="L1388" s="178" t="str">
        <f>IF($B1388="","",SUMIFS('Work report'!$G$2:$G$1500,'Work report'!$V$2:$V$1500,$B1388))</f>
        <v/>
      </c>
      <c r="M1388" s="176" t="str">
        <f t="shared" si="64"/>
        <v/>
      </c>
      <c r="N1388" s="174" t="str">
        <f t="shared" ca="1" si="65"/>
        <v/>
      </c>
      <c r="O1388" s="78">
        <v>1387</v>
      </c>
      <c r="P1388" s="78" t="str">
        <f>IF(AND($B1388&lt;&gt;"",$H1388&lt;&gt;"Completed",$H1388&lt;&gt;"Cancelled"),COUNTIFS($B$2:$B1388,"&lt;&gt;",$H$2:$H1388,"&lt;&gt;Completed",$H$2:$H1388,"&lt;&gt;Cancelled"),"")</f>
        <v/>
      </c>
      <c r="Q1388" s="78" t="str">
        <f>IFERROR(INDEX($B$2:$B$1500,MATCH(ROWS($Q$2:Q1388),$P$2:$P$1500,0)),"")</f>
        <v/>
      </c>
    </row>
    <row r="1389" spans="2:17" ht="15" customHeight="1" x14ac:dyDescent="0.25">
      <c r="B1389" s="174" t="str">
        <f t="shared" si="63"/>
        <v/>
      </c>
      <c r="F1389" s="81"/>
      <c r="H1389" s="174" t="str">
        <f>IF($B1389="","",IF(N($I1389)&gt;=100,"Completed",IF(COUNTIF('Work report'!$V$2:$V$1500,$B1389)=0,"Not started",IF(OR(LEFT(UPPER(TRIM($K1389)),8)="BLOCKED:",LEFT(UPPER(TRIM($K1389)),8)="WAITING:"),"Blocked",IF(N($I1389)&gt;0,"In progress","Not started")))))</f>
        <v/>
      </c>
      <c r="I1389" s="175" t="str">
        <f t="array" ref="I1389">IF($B1389="","",IFERROR(LOOKUP(2,1/('Work report'!$V$2:$V$1500=$B1389),'Work report'!$J$2:$J$1500)*100,0))</f>
        <v/>
      </c>
      <c r="J1389" s="176" t="str">
        <f t="array" ref="J1389">IF($B1389="","",IFERROR(LOOKUP(2,1/('Work report'!$V$2:$V$1500=$B1389),'Work report'!$A$2:$A$1500),""))</f>
        <v/>
      </c>
      <c r="K1389" s="177" t="str">
        <f t="array" ref="K1389">IF($B1389="","",IFERROR(LOOKUP(2,1/('Work report'!$V$2:$V$1500=$B1389),'Work report'!$P$2:$P$1500),""))</f>
        <v/>
      </c>
      <c r="L1389" s="178" t="str">
        <f>IF($B1389="","",SUMIFS('Work report'!$G$2:$G$1500,'Work report'!$V$2:$V$1500,$B1389))</f>
        <v/>
      </c>
      <c r="M1389" s="176" t="str">
        <f t="shared" si="64"/>
        <v/>
      </c>
      <c r="N1389" s="174" t="str">
        <f t="shared" ca="1" si="65"/>
        <v/>
      </c>
      <c r="O1389" s="78">
        <v>1388</v>
      </c>
      <c r="P1389" s="78" t="str">
        <f>IF(AND($B1389&lt;&gt;"",$H1389&lt;&gt;"Completed",$H1389&lt;&gt;"Cancelled"),COUNTIFS($B$2:$B1389,"&lt;&gt;",$H$2:$H1389,"&lt;&gt;Completed",$H$2:$H1389,"&lt;&gt;Cancelled"),"")</f>
        <v/>
      </c>
      <c r="Q1389" s="78" t="str">
        <f>IFERROR(INDEX($B$2:$B$1500,MATCH(ROWS($Q$2:Q1389),$P$2:$P$1500,0)),"")</f>
        <v/>
      </c>
    </row>
    <row r="1390" spans="2:17" ht="15" customHeight="1" x14ac:dyDescent="0.25">
      <c r="B1390" s="174" t="str">
        <f t="shared" si="63"/>
        <v/>
      </c>
      <c r="F1390" s="81"/>
      <c r="H1390" s="174" t="str">
        <f>IF($B1390="","",IF(N($I1390)&gt;=100,"Completed",IF(COUNTIF('Work report'!$V$2:$V$1500,$B1390)=0,"Not started",IF(OR(LEFT(UPPER(TRIM($K1390)),8)="BLOCKED:",LEFT(UPPER(TRIM($K1390)),8)="WAITING:"),"Blocked",IF(N($I1390)&gt;0,"In progress","Not started")))))</f>
        <v/>
      </c>
      <c r="I1390" s="175" t="str">
        <f t="array" ref="I1390">IF($B1390="","",IFERROR(LOOKUP(2,1/('Work report'!$V$2:$V$1500=$B1390),'Work report'!$J$2:$J$1500)*100,0))</f>
        <v/>
      </c>
      <c r="J1390" s="176" t="str">
        <f t="array" ref="J1390">IF($B1390="","",IFERROR(LOOKUP(2,1/('Work report'!$V$2:$V$1500=$B1390),'Work report'!$A$2:$A$1500),""))</f>
        <v/>
      </c>
      <c r="K1390" s="177" t="str">
        <f t="array" ref="K1390">IF($B1390="","",IFERROR(LOOKUP(2,1/('Work report'!$V$2:$V$1500=$B1390),'Work report'!$P$2:$P$1500),""))</f>
        <v/>
      </c>
      <c r="L1390" s="178" t="str">
        <f>IF($B1390="","",SUMIFS('Work report'!$G$2:$G$1500,'Work report'!$V$2:$V$1500,$B1390))</f>
        <v/>
      </c>
      <c r="M1390" s="176" t="str">
        <f t="shared" si="64"/>
        <v/>
      </c>
      <c r="N1390" s="174" t="str">
        <f t="shared" ca="1" si="65"/>
        <v/>
      </c>
      <c r="O1390" s="78">
        <v>1389</v>
      </c>
      <c r="P1390" s="78" t="str">
        <f>IF(AND($B1390&lt;&gt;"",$H1390&lt;&gt;"Completed",$H1390&lt;&gt;"Cancelled"),COUNTIFS($B$2:$B1390,"&lt;&gt;",$H$2:$H1390,"&lt;&gt;Completed",$H$2:$H1390,"&lt;&gt;Cancelled"),"")</f>
        <v/>
      </c>
      <c r="Q1390" s="78" t="str">
        <f>IFERROR(INDEX($B$2:$B$1500,MATCH(ROWS($Q$2:Q1390),$P$2:$P$1500,0)),"")</f>
        <v/>
      </c>
    </row>
    <row r="1391" spans="2:17" ht="15" customHeight="1" x14ac:dyDescent="0.25">
      <c r="B1391" s="174" t="str">
        <f t="shared" si="63"/>
        <v/>
      </c>
      <c r="F1391" s="81"/>
      <c r="H1391" s="174" t="str">
        <f>IF($B1391="","",IF(N($I1391)&gt;=100,"Completed",IF(COUNTIF('Work report'!$V$2:$V$1500,$B1391)=0,"Not started",IF(OR(LEFT(UPPER(TRIM($K1391)),8)="BLOCKED:",LEFT(UPPER(TRIM($K1391)),8)="WAITING:"),"Blocked",IF(N($I1391)&gt;0,"In progress","Not started")))))</f>
        <v/>
      </c>
      <c r="I1391" s="175" t="str">
        <f t="array" ref="I1391">IF($B1391="","",IFERROR(LOOKUP(2,1/('Work report'!$V$2:$V$1500=$B1391),'Work report'!$J$2:$J$1500)*100,0))</f>
        <v/>
      </c>
      <c r="J1391" s="176" t="str">
        <f t="array" ref="J1391">IF($B1391="","",IFERROR(LOOKUP(2,1/('Work report'!$V$2:$V$1500=$B1391),'Work report'!$A$2:$A$1500),""))</f>
        <v/>
      </c>
      <c r="K1391" s="177" t="str">
        <f t="array" ref="K1391">IF($B1391="","",IFERROR(LOOKUP(2,1/('Work report'!$V$2:$V$1500=$B1391),'Work report'!$P$2:$P$1500),""))</f>
        <v/>
      </c>
      <c r="L1391" s="178" t="str">
        <f>IF($B1391="","",SUMIFS('Work report'!$G$2:$G$1500,'Work report'!$V$2:$V$1500,$B1391))</f>
        <v/>
      </c>
      <c r="M1391" s="176" t="str">
        <f t="shared" si="64"/>
        <v/>
      </c>
      <c r="N1391" s="174" t="str">
        <f t="shared" ca="1" si="65"/>
        <v/>
      </c>
      <c r="O1391" s="78">
        <v>1390</v>
      </c>
      <c r="P1391" s="78" t="str">
        <f>IF(AND($B1391&lt;&gt;"",$H1391&lt;&gt;"Completed",$H1391&lt;&gt;"Cancelled"),COUNTIFS($B$2:$B1391,"&lt;&gt;",$H$2:$H1391,"&lt;&gt;Completed",$H$2:$H1391,"&lt;&gt;Cancelled"),"")</f>
        <v/>
      </c>
      <c r="Q1391" s="78" t="str">
        <f>IFERROR(INDEX($B$2:$B$1500,MATCH(ROWS($Q$2:Q1391),$P$2:$P$1500,0)),"")</f>
        <v/>
      </c>
    </row>
    <row r="1392" spans="2:17" ht="15" customHeight="1" x14ac:dyDescent="0.25">
      <c r="B1392" s="174" t="str">
        <f t="shared" si="63"/>
        <v/>
      </c>
      <c r="F1392" s="81"/>
      <c r="H1392" s="174" t="str">
        <f>IF($B1392="","",IF(N($I1392)&gt;=100,"Completed",IF(COUNTIF('Work report'!$V$2:$V$1500,$B1392)=0,"Not started",IF(OR(LEFT(UPPER(TRIM($K1392)),8)="BLOCKED:",LEFT(UPPER(TRIM($K1392)),8)="WAITING:"),"Blocked",IF(N($I1392)&gt;0,"In progress","Not started")))))</f>
        <v/>
      </c>
      <c r="I1392" s="175" t="str">
        <f t="array" ref="I1392">IF($B1392="","",IFERROR(LOOKUP(2,1/('Work report'!$V$2:$V$1500=$B1392),'Work report'!$J$2:$J$1500)*100,0))</f>
        <v/>
      </c>
      <c r="J1392" s="176" t="str">
        <f t="array" ref="J1392">IF($B1392="","",IFERROR(LOOKUP(2,1/('Work report'!$V$2:$V$1500=$B1392),'Work report'!$A$2:$A$1500),""))</f>
        <v/>
      </c>
      <c r="K1392" s="177" t="str">
        <f t="array" ref="K1392">IF($B1392="","",IFERROR(LOOKUP(2,1/('Work report'!$V$2:$V$1500=$B1392),'Work report'!$P$2:$P$1500),""))</f>
        <v/>
      </c>
      <c r="L1392" s="178" t="str">
        <f>IF($B1392="","",SUMIFS('Work report'!$G$2:$G$1500,'Work report'!$V$2:$V$1500,$B1392))</f>
        <v/>
      </c>
      <c r="M1392" s="176" t="str">
        <f t="shared" si="64"/>
        <v/>
      </c>
      <c r="N1392" s="174" t="str">
        <f t="shared" ca="1" si="65"/>
        <v/>
      </c>
      <c r="O1392" s="78">
        <v>1391</v>
      </c>
      <c r="P1392" s="78" t="str">
        <f>IF(AND($B1392&lt;&gt;"",$H1392&lt;&gt;"Completed",$H1392&lt;&gt;"Cancelled"),COUNTIFS($B$2:$B1392,"&lt;&gt;",$H$2:$H1392,"&lt;&gt;Completed",$H$2:$H1392,"&lt;&gt;Cancelled"),"")</f>
        <v/>
      </c>
      <c r="Q1392" s="78" t="str">
        <f>IFERROR(INDEX($B$2:$B$1500,MATCH(ROWS($Q$2:Q1392),$P$2:$P$1500,0)),"")</f>
        <v/>
      </c>
    </row>
    <row r="1393" spans="2:17" ht="15" customHeight="1" x14ac:dyDescent="0.25">
      <c r="B1393" s="174" t="str">
        <f t="shared" si="63"/>
        <v/>
      </c>
      <c r="F1393" s="81"/>
      <c r="H1393" s="174" t="str">
        <f>IF($B1393="","",IF(N($I1393)&gt;=100,"Completed",IF(COUNTIF('Work report'!$V$2:$V$1500,$B1393)=0,"Not started",IF(OR(LEFT(UPPER(TRIM($K1393)),8)="BLOCKED:",LEFT(UPPER(TRIM($K1393)),8)="WAITING:"),"Blocked",IF(N($I1393)&gt;0,"In progress","Not started")))))</f>
        <v/>
      </c>
      <c r="I1393" s="175" t="str">
        <f t="array" ref="I1393">IF($B1393="","",IFERROR(LOOKUP(2,1/('Work report'!$V$2:$V$1500=$B1393),'Work report'!$J$2:$J$1500)*100,0))</f>
        <v/>
      </c>
      <c r="J1393" s="176" t="str">
        <f t="array" ref="J1393">IF($B1393="","",IFERROR(LOOKUP(2,1/('Work report'!$V$2:$V$1500=$B1393),'Work report'!$A$2:$A$1500),""))</f>
        <v/>
      </c>
      <c r="K1393" s="177" t="str">
        <f t="array" ref="K1393">IF($B1393="","",IFERROR(LOOKUP(2,1/('Work report'!$V$2:$V$1500=$B1393),'Work report'!$P$2:$P$1500),""))</f>
        <v/>
      </c>
      <c r="L1393" s="178" t="str">
        <f>IF($B1393="","",SUMIFS('Work report'!$G$2:$G$1500,'Work report'!$V$2:$V$1500,$B1393))</f>
        <v/>
      </c>
      <c r="M1393" s="176" t="str">
        <f t="shared" si="64"/>
        <v/>
      </c>
      <c r="N1393" s="174" t="str">
        <f t="shared" ca="1" si="65"/>
        <v/>
      </c>
      <c r="O1393" s="78">
        <v>1392</v>
      </c>
      <c r="P1393" s="78" t="str">
        <f>IF(AND($B1393&lt;&gt;"",$H1393&lt;&gt;"Completed",$H1393&lt;&gt;"Cancelled"),COUNTIFS($B$2:$B1393,"&lt;&gt;",$H$2:$H1393,"&lt;&gt;Completed",$H$2:$H1393,"&lt;&gt;Cancelled"),"")</f>
        <v/>
      </c>
      <c r="Q1393" s="78" t="str">
        <f>IFERROR(INDEX($B$2:$B$1500,MATCH(ROWS($Q$2:Q1393),$P$2:$P$1500,0)),"")</f>
        <v/>
      </c>
    </row>
    <row r="1394" spans="2:17" ht="15" customHeight="1" x14ac:dyDescent="0.25">
      <c r="B1394" s="174" t="str">
        <f t="shared" si="63"/>
        <v/>
      </c>
      <c r="F1394" s="81"/>
      <c r="H1394" s="174" t="str">
        <f>IF($B1394="","",IF(N($I1394)&gt;=100,"Completed",IF(COUNTIF('Work report'!$V$2:$V$1500,$B1394)=0,"Not started",IF(OR(LEFT(UPPER(TRIM($K1394)),8)="BLOCKED:",LEFT(UPPER(TRIM($K1394)),8)="WAITING:"),"Blocked",IF(N($I1394)&gt;0,"In progress","Not started")))))</f>
        <v/>
      </c>
      <c r="I1394" s="175" t="str">
        <f t="array" ref="I1394">IF($B1394="","",IFERROR(LOOKUP(2,1/('Work report'!$V$2:$V$1500=$B1394),'Work report'!$J$2:$J$1500)*100,0))</f>
        <v/>
      </c>
      <c r="J1394" s="176" t="str">
        <f t="array" ref="J1394">IF($B1394="","",IFERROR(LOOKUP(2,1/('Work report'!$V$2:$V$1500=$B1394),'Work report'!$A$2:$A$1500),""))</f>
        <v/>
      </c>
      <c r="K1394" s="177" t="str">
        <f t="array" ref="K1394">IF($B1394="","",IFERROR(LOOKUP(2,1/('Work report'!$V$2:$V$1500=$B1394),'Work report'!$P$2:$P$1500),""))</f>
        <v/>
      </c>
      <c r="L1394" s="178" t="str">
        <f>IF($B1394="","",SUMIFS('Work report'!$G$2:$G$1500,'Work report'!$V$2:$V$1500,$B1394))</f>
        <v/>
      </c>
      <c r="M1394" s="176" t="str">
        <f t="shared" si="64"/>
        <v/>
      </c>
      <c r="N1394" s="174" t="str">
        <f t="shared" ca="1" si="65"/>
        <v/>
      </c>
      <c r="O1394" s="78">
        <v>1393</v>
      </c>
      <c r="P1394" s="78" t="str">
        <f>IF(AND($B1394&lt;&gt;"",$H1394&lt;&gt;"Completed",$H1394&lt;&gt;"Cancelled"),COUNTIFS($B$2:$B1394,"&lt;&gt;",$H$2:$H1394,"&lt;&gt;Completed",$H$2:$H1394,"&lt;&gt;Cancelled"),"")</f>
        <v/>
      </c>
      <c r="Q1394" s="78" t="str">
        <f>IFERROR(INDEX($B$2:$B$1500,MATCH(ROWS($Q$2:Q1394),$P$2:$P$1500,0)),"")</f>
        <v/>
      </c>
    </row>
    <row r="1395" spans="2:17" ht="15" customHeight="1" x14ac:dyDescent="0.25">
      <c r="B1395" s="174" t="str">
        <f t="shared" si="63"/>
        <v/>
      </c>
      <c r="F1395" s="81"/>
      <c r="H1395" s="174" t="str">
        <f>IF($B1395="","",IF(N($I1395)&gt;=100,"Completed",IF(COUNTIF('Work report'!$V$2:$V$1500,$B1395)=0,"Not started",IF(OR(LEFT(UPPER(TRIM($K1395)),8)="BLOCKED:",LEFT(UPPER(TRIM($K1395)),8)="WAITING:"),"Blocked",IF(N($I1395)&gt;0,"In progress","Not started")))))</f>
        <v/>
      </c>
      <c r="I1395" s="175" t="str">
        <f t="array" ref="I1395">IF($B1395="","",IFERROR(LOOKUP(2,1/('Work report'!$V$2:$V$1500=$B1395),'Work report'!$J$2:$J$1500)*100,0))</f>
        <v/>
      </c>
      <c r="J1395" s="176" t="str">
        <f t="array" ref="J1395">IF($B1395="","",IFERROR(LOOKUP(2,1/('Work report'!$V$2:$V$1500=$B1395),'Work report'!$A$2:$A$1500),""))</f>
        <v/>
      </c>
      <c r="K1395" s="177" t="str">
        <f t="array" ref="K1395">IF($B1395="","",IFERROR(LOOKUP(2,1/('Work report'!$V$2:$V$1500=$B1395),'Work report'!$P$2:$P$1500),""))</f>
        <v/>
      </c>
      <c r="L1395" s="178" t="str">
        <f>IF($B1395="","",SUMIFS('Work report'!$G$2:$G$1500,'Work report'!$V$2:$V$1500,$B1395))</f>
        <v/>
      </c>
      <c r="M1395" s="176" t="str">
        <f t="shared" si="64"/>
        <v/>
      </c>
      <c r="N1395" s="174" t="str">
        <f t="shared" ca="1" si="65"/>
        <v/>
      </c>
      <c r="O1395" s="78">
        <v>1394</v>
      </c>
      <c r="P1395" s="78" t="str">
        <f>IF(AND($B1395&lt;&gt;"",$H1395&lt;&gt;"Completed",$H1395&lt;&gt;"Cancelled"),COUNTIFS($B$2:$B1395,"&lt;&gt;",$H$2:$H1395,"&lt;&gt;Completed",$H$2:$H1395,"&lt;&gt;Cancelled"),"")</f>
        <v/>
      </c>
      <c r="Q1395" s="78" t="str">
        <f>IFERROR(INDEX($B$2:$B$1500,MATCH(ROWS($Q$2:Q1395),$P$2:$P$1500,0)),"")</f>
        <v/>
      </c>
    </row>
    <row r="1396" spans="2:17" ht="15" customHeight="1" x14ac:dyDescent="0.25">
      <c r="B1396" s="174" t="str">
        <f t="shared" si="63"/>
        <v/>
      </c>
      <c r="F1396" s="81"/>
      <c r="H1396" s="174" t="str">
        <f>IF($B1396="","",IF(N($I1396)&gt;=100,"Completed",IF(COUNTIF('Work report'!$V$2:$V$1500,$B1396)=0,"Not started",IF(OR(LEFT(UPPER(TRIM($K1396)),8)="BLOCKED:",LEFT(UPPER(TRIM($K1396)),8)="WAITING:"),"Blocked",IF(N($I1396)&gt;0,"In progress","Not started")))))</f>
        <v/>
      </c>
      <c r="I1396" s="175" t="str">
        <f t="array" ref="I1396">IF($B1396="","",IFERROR(LOOKUP(2,1/('Work report'!$V$2:$V$1500=$B1396),'Work report'!$J$2:$J$1500)*100,0))</f>
        <v/>
      </c>
      <c r="J1396" s="176" t="str">
        <f t="array" ref="J1396">IF($B1396="","",IFERROR(LOOKUP(2,1/('Work report'!$V$2:$V$1500=$B1396),'Work report'!$A$2:$A$1500),""))</f>
        <v/>
      </c>
      <c r="K1396" s="177" t="str">
        <f t="array" ref="K1396">IF($B1396="","",IFERROR(LOOKUP(2,1/('Work report'!$V$2:$V$1500=$B1396),'Work report'!$P$2:$P$1500),""))</f>
        <v/>
      </c>
      <c r="L1396" s="178" t="str">
        <f>IF($B1396="","",SUMIFS('Work report'!$G$2:$G$1500,'Work report'!$V$2:$V$1500,$B1396))</f>
        <v/>
      </c>
      <c r="M1396" s="176" t="str">
        <f t="shared" si="64"/>
        <v/>
      </c>
      <c r="N1396" s="174" t="str">
        <f t="shared" ca="1" si="65"/>
        <v/>
      </c>
      <c r="O1396" s="78">
        <v>1395</v>
      </c>
      <c r="P1396" s="78" t="str">
        <f>IF(AND($B1396&lt;&gt;"",$H1396&lt;&gt;"Completed",$H1396&lt;&gt;"Cancelled"),COUNTIFS($B$2:$B1396,"&lt;&gt;",$H$2:$H1396,"&lt;&gt;Completed",$H$2:$H1396,"&lt;&gt;Cancelled"),"")</f>
        <v/>
      </c>
      <c r="Q1396" s="78" t="str">
        <f>IFERROR(INDEX($B$2:$B$1500,MATCH(ROWS($Q$2:Q1396),$P$2:$P$1500,0)),"")</f>
        <v/>
      </c>
    </row>
    <row r="1397" spans="2:17" ht="15" customHeight="1" x14ac:dyDescent="0.25">
      <c r="B1397" s="174" t="str">
        <f t="shared" si="63"/>
        <v/>
      </c>
      <c r="F1397" s="81"/>
      <c r="H1397" s="174" t="str">
        <f>IF($B1397="","",IF(N($I1397)&gt;=100,"Completed",IF(COUNTIF('Work report'!$V$2:$V$1500,$B1397)=0,"Not started",IF(OR(LEFT(UPPER(TRIM($K1397)),8)="BLOCKED:",LEFT(UPPER(TRIM($K1397)),8)="WAITING:"),"Blocked",IF(N($I1397)&gt;0,"In progress","Not started")))))</f>
        <v/>
      </c>
      <c r="I1397" s="175" t="str">
        <f t="array" ref="I1397">IF($B1397="","",IFERROR(LOOKUP(2,1/('Work report'!$V$2:$V$1500=$B1397),'Work report'!$J$2:$J$1500)*100,0))</f>
        <v/>
      </c>
      <c r="J1397" s="176" t="str">
        <f t="array" ref="J1397">IF($B1397="","",IFERROR(LOOKUP(2,1/('Work report'!$V$2:$V$1500=$B1397),'Work report'!$A$2:$A$1500),""))</f>
        <v/>
      </c>
      <c r="K1397" s="177" t="str">
        <f t="array" ref="K1397">IF($B1397="","",IFERROR(LOOKUP(2,1/('Work report'!$V$2:$V$1500=$B1397),'Work report'!$P$2:$P$1500),""))</f>
        <v/>
      </c>
      <c r="L1397" s="178" t="str">
        <f>IF($B1397="","",SUMIFS('Work report'!$G$2:$G$1500,'Work report'!$V$2:$V$1500,$B1397))</f>
        <v/>
      </c>
      <c r="M1397" s="176" t="str">
        <f t="shared" si="64"/>
        <v/>
      </c>
      <c r="N1397" s="174" t="str">
        <f t="shared" ca="1" si="65"/>
        <v/>
      </c>
      <c r="O1397" s="78">
        <v>1396</v>
      </c>
      <c r="P1397" s="78" t="str">
        <f>IF(AND($B1397&lt;&gt;"",$H1397&lt;&gt;"Completed",$H1397&lt;&gt;"Cancelled"),COUNTIFS($B$2:$B1397,"&lt;&gt;",$H$2:$H1397,"&lt;&gt;Completed",$H$2:$H1397,"&lt;&gt;Cancelled"),"")</f>
        <v/>
      </c>
      <c r="Q1397" s="78" t="str">
        <f>IFERROR(INDEX($B$2:$B$1500,MATCH(ROWS($Q$2:Q1397),$P$2:$P$1500,0)),"")</f>
        <v/>
      </c>
    </row>
    <row r="1398" spans="2:17" ht="15" customHeight="1" x14ac:dyDescent="0.25">
      <c r="B1398" s="174" t="str">
        <f t="shared" si="63"/>
        <v/>
      </c>
      <c r="F1398" s="81"/>
      <c r="H1398" s="174" t="str">
        <f>IF($B1398="","",IF(N($I1398)&gt;=100,"Completed",IF(COUNTIF('Work report'!$V$2:$V$1500,$B1398)=0,"Not started",IF(OR(LEFT(UPPER(TRIM($K1398)),8)="BLOCKED:",LEFT(UPPER(TRIM($K1398)),8)="WAITING:"),"Blocked",IF(N($I1398)&gt;0,"In progress","Not started")))))</f>
        <v/>
      </c>
      <c r="I1398" s="175" t="str">
        <f t="array" ref="I1398">IF($B1398="","",IFERROR(LOOKUP(2,1/('Work report'!$V$2:$V$1500=$B1398),'Work report'!$J$2:$J$1500)*100,0))</f>
        <v/>
      </c>
      <c r="J1398" s="176" t="str">
        <f t="array" ref="J1398">IF($B1398="","",IFERROR(LOOKUP(2,1/('Work report'!$V$2:$V$1500=$B1398),'Work report'!$A$2:$A$1500),""))</f>
        <v/>
      </c>
      <c r="K1398" s="177" t="str">
        <f t="array" ref="K1398">IF($B1398="","",IFERROR(LOOKUP(2,1/('Work report'!$V$2:$V$1500=$B1398),'Work report'!$P$2:$P$1500),""))</f>
        <v/>
      </c>
      <c r="L1398" s="178" t="str">
        <f>IF($B1398="","",SUMIFS('Work report'!$G$2:$G$1500,'Work report'!$V$2:$V$1500,$B1398))</f>
        <v/>
      </c>
      <c r="M1398" s="176" t="str">
        <f t="shared" si="64"/>
        <v/>
      </c>
      <c r="N1398" s="174" t="str">
        <f t="shared" ca="1" si="65"/>
        <v/>
      </c>
      <c r="O1398" s="78">
        <v>1397</v>
      </c>
      <c r="P1398" s="78" t="str">
        <f>IF(AND($B1398&lt;&gt;"",$H1398&lt;&gt;"Completed",$H1398&lt;&gt;"Cancelled"),COUNTIFS($B$2:$B1398,"&lt;&gt;",$H$2:$H1398,"&lt;&gt;Completed",$H$2:$H1398,"&lt;&gt;Cancelled"),"")</f>
        <v/>
      </c>
      <c r="Q1398" s="78" t="str">
        <f>IFERROR(INDEX($B$2:$B$1500,MATCH(ROWS($Q$2:Q1398),$P$2:$P$1500,0)),"")</f>
        <v/>
      </c>
    </row>
    <row r="1399" spans="2:17" ht="15" customHeight="1" x14ac:dyDescent="0.25">
      <c r="B1399" s="174" t="str">
        <f t="shared" si="63"/>
        <v/>
      </c>
      <c r="F1399" s="81"/>
      <c r="H1399" s="174" t="str">
        <f>IF($B1399="","",IF(N($I1399)&gt;=100,"Completed",IF(COUNTIF('Work report'!$V$2:$V$1500,$B1399)=0,"Not started",IF(OR(LEFT(UPPER(TRIM($K1399)),8)="BLOCKED:",LEFT(UPPER(TRIM($K1399)),8)="WAITING:"),"Blocked",IF(N($I1399)&gt;0,"In progress","Not started")))))</f>
        <v/>
      </c>
      <c r="I1399" s="175" t="str">
        <f t="array" ref="I1399">IF($B1399="","",IFERROR(LOOKUP(2,1/('Work report'!$V$2:$V$1500=$B1399),'Work report'!$J$2:$J$1500)*100,0))</f>
        <v/>
      </c>
      <c r="J1399" s="176" t="str">
        <f t="array" ref="J1399">IF($B1399="","",IFERROR(LOOKUP(2,1/('Work report'!$V$2:$V$1500=$B1399),'Work report'!$A$2:$A$1500),""))</f>
        <v/>
      </c>
      <c r="K1399" s="177" t="str">
        <f t="array" ref="K1399">IF($B1399="","",IFERROR(LOOKUP(2,1/('Work report'!$V$2:$V$1500=$B1399),'Work report'!$P$2:$P$1500),""))</f>
        <v/>
      </c>
      <c r="L1399" s="178" t="str">
        <f>IF($B1399="","",SUMIFS('Work report'!$G$2:$G$1500,'Work report'!$V$2:$V$1500,$B1399))</f>
        <v/>
      </c>
      <c r="M1399" s="176" t="str">
        <f t="shared" si="64"/>
        <v/>
      </c>
      <c r="N1399" s="174" t="str">
        <f t="shared" ca="1" si="65"/>
        <v/>
      </c>
      <c r="O1399" s="78">
        <v>1398</v>
      </c>
      <c r="P1399" s="78" t="str">
        <f>IF(AND($B1399&lt;&gt;"",$H1399&lt;&gt;"Completed",$H1399&lt;&gt;"Cancelled"),COUNTIFS($B$2:$B1399,"&lt;&gt;",$H$2:$H1399,"&lt;&gt;Completed",$H$2:$H1399,"&lt;&gt;Cancelled"),"")</f>
        <v/>
      </c>
      <c r="Q1399" s="78" t="str">
        <f>IFERROR(INDEX($B$2:$B$1500,MATCH(ROWS($Q$2:Q1399),$P$2:$P$1500,0)),"")</f>
        <v/>
      </c>
    </row>
    <row r="1400" spans="2:17" ht="15" customHeight="1" x14ac:dyDescent="0.25">
      <c r="B1400" s="174" t="str">
        <f t="shared" si="63"/>
        <v/>
      </c>
      <c r="F1400" s="81"/>
      <c r="H1400" s="174" t="str">
        <f>IF($B1400="","",IF(N($I1400)&gt;=100,"Completed",IF(COUNTIF('Work report'!$V$2:$V$1500,$B1400)=0,"Not started",IF(OR(LEFT(UPPER(TRIM($K1400)),8)="BLOCKED:",LEFT(UPPER(TRIM($K1400)),8)="WAITING:"),"Blocked",IF(N($I1400)&gt;0,"In progress","Not started")))))</f>
        <v/>
      </c>
      <c r="I1400" s="175" t="str">
        <f t="array" ref="I1400">IF($B1400="","",IFERROR(LOOKUP(2,1/('Work report'!$V$2:$V$1500=$B1400),'Work report'!$J$2:$J$1500)*100,0))</f>
        <v/>
      </c>
      <c r="J1400" s="176" t="str">
        <f t="array" ref="J1400">IF($B1400="","",IFERROR(LOOKUP(2,1/('Work report'!$V$2:$V$1500=$B1400),'Work report'!$A$2:$A$1500),""))</f>
        <v/>
      </c>
      <c r="K1400" s="177" t="str">
        <f t="array" ref="K1400">IF($B1400="","",IFERROR(LOOKUP(2,1/('Work report'!$V$2:$V$1500=$B1400),'Work report'!$P$2:$P$1500),""))</f>
        <v/>
      </c>
      <c r="L1400" s="178" t="str">
        <f>IF($B1400="","",SUMIFS('Work report'!$G$2:$G$1500,'Work report'!$V$2:$V$1500,$B1400))</f>
        <v/>
      </c>
      <c r="M1400" s="176" t="str">
        <f t="shared" si="64"/>
        <v/>
      </c>
      <c r="N1400" s="174" t="str">
        <f t="shared" ca="1" si="65"/>
        <v/>
      </c>
      <c r="O1400" s="78">
        <v>1399</v>
      </c>
      <c r="P1400" s="78" t="str">
        <f>IF(AND($B1400&lt;&gt;"",$H1400&lt;&gt;"Completed",$H1400&lt;&gt;"Cancelled"),COUNTIFS($B$2:$B1400,"&lt;&gt;",$H$2:$H1400,"&lt;&gt;Completed",$H$2:$H1400,"&lt;&gt;Cancelled"),"")</f>
        <v/>
      </c>
      <c r="Q1400" s="78" t="str">
        <f>IFERROR(INDEX($B$2:$B$1500,MATCH(ROWS($Q$2:Q1400),$P$2:$P$1500,0)),"")</f>
        <v/>
      </c>
    </row>
    <row r="1401" spans="2:17" ht="15" customHeight="1" x14ac:dyDescent="0.25">
      <c r="B1401" s="174" t="str">
        <f t="shared" si="63"/>
        <v/>
      </c>
      <c r="F1401" s="81"/>
      <c r="H1401" s="174" t="str">
        <f>IF($B1401="","",IF(N($I1401)&gt;=100,"Completed",IF(COUNTIF('Work report'!$V$2:$V$1500,$B1401)=0,"Not started",IF(OR(LEFT(UPPER(TRIM($K1401)),8)="BLOCKED:",LEFT(UPPER(TRIM($K1401)),8)="WAITING:"),"Blocked",IF(N($I1401)&gt;0,"In progress","Not started")))))</f>
        <v/>
      </c>
      <c r="I1401" s="175" t="str">
        <f t="array" ref="I1401">IF($B1401="","",IFERROR(LOOKUP(2,1/('Work report'!$V$2:$V$1500=$B1401),'Work report'!$J$2:$J$1500)*100,0))</f>
        <v/>
      </c>
      <c r="J1401" s="176" t="str">
        <f t="array" ref="J1401">IF($B1401="","",IFERROR(LOOKUP(2,1/('Work report'!$V$2:$V$1500=$B1401),'Work report'!$A$2:$A$1500),""))</f>
        <v/>
      </c>
      <c r="K1401" s="177" t="str">
        <f t="array" ref="K1401">IF($B1401="","",IFERROR(LOOKUP(2,1/('Work report'!$V$2:$V$1500=$B1401),'Work report'!$P$2:$P$1500),""))</f>
        <v/>
      </c>
      <c r="L1401" s="178" t="str">
        <f>IF($B1401="","",SUMIFS('Work report'!$G$2:$G$1500,'Work report'!$V$2:$V$1500,$B1401))</f>
        <v/>
      </c>
      <c r="M1401" s="176" t="str">
        <f t="shared" si="64"/>
        <v/>
      </c>
      <c r="N1401" s="174" t="str">
        <f t="shared" ca="1" si="65"/>
        <v/>
      </c>
      <c r="O1401" s="78">
        <v>1400</v>
      </c>
      <c r="P1401" s="78" t="str">
        <f>IF(AND($B1401&lt;&gt;"",$H1401&lt;&gt;"Completed",$H1401&lt;&gt;"Cancelled"),COUNTIFS($B$2:$B1401,"&lt;&gt;",$H$2:$H1401,"&lt;&gt;Completed",$H$2:$H1401,"&lt;&gt;Cancelled"),"")</f>
        <v/>
      </c>
      <c r="Q1401" s="78" t="str">
        <f>IFERROR(INDEX($B$2:$B$1500,MATCH(ROWS($Q$2:Q1401),$P$2:$P$1500,0)),"")</f>
        <v/>
      </c>
    </row>
    <row r="1402" spans="2:17" ht="15" customHeight="1" x14ac:dyDescent="0.25">
      <c r="B1402" s="174" t="str">
        <f t="shared" si="63"/>
        <v/>
      </c>
      <c r="F1402" s="81"/>
      <c r="H1402" s="174" t="str">
        <f>IF($B1402="","",IF(N($I1402)&gt;=100,"Completed",IF(COUNTIF('Work report'!$V$2:$V$1500,$B1402)=0,"Not started",IF(OR(LEFT(UPPER(TRIM($K1402)),8)="BLOCKED:",LEFT(UPPER(TRIM($K1402)),8)="WAITING:"),"Blocked",IF(N($I1402)&gt;0,"In progress","Not started")))))</f>
        <v/>
      </c>
      <c r="I1402" s="175" t="str">
        <f t="array" ref="I1402">IF($B1402="","",IFERROR(LOOKUP(2,1/('Work report'!$V$2:$V$1500=$B1402),'Work report'!$J$2:$J$1500)*100,0))</f>
        <v/>
      </c>
      <c r="J1402" s="176" t="str">
        <f t="array" ref="J1402">IF($B1402="","",IFERROR(LOOKUP(2,1/('Work report'!$V$2:$V$1500=$B1402),'Work report'!$A$2:$A$1500),""))</f>
        <v/>
      </c>
      <c r="K1402" s="177" t="str">
        <f t="array" ref="K1402">IF($B1402="","",IFERROR(LOOKUP(2,1/('Work report'!$V$2:$V$1500=$B1402),'Work report'!$P$2:$P$1500),""))</f>
        <v/>
      </c>
      <c r="L1402" s="178" t="str">
        <f>IF($B1402="","",SUMIFS('Work report'!$G$2:$G$1500,'Work report'!$V$2:$V$1500,$B1402))</f>
        <v/>
      </c>
      <c r="M1402" s="176" t="str">
        <f t="shared" si="64"/>
        <v/>
      </c>
      <c r="N1402" s="174" t="str">
        <f t="shared" ca="1" si="65"/>
        <v/>
      </c>
      <c r="O1402" s="78">
        <v>1401</v>
      </c>
      <c r="P1402" s="78" t="str">
        <f>IF(AND($B1402&lt;&gt;"",$H1402&lt;&gt;"Completed",$H1402&lt;&gt;"Cancelled"),COUNTIFS($B$2:$B1402,"&lt;&gt;",$H$2:$H1402,"&lt;&gt;Completed",$H$2:$H1402,"&lt;&gt;Cancelled"),"")</f>
        <v/>
      </c>
      <c r="Q1402" s="78" t="str">
        <f>IFERROR(INDEX($B$2:$B$1500,MATCH(ROWS($Q$2:Q1402),$P$2:$P$1500,0)),"")</f>
        <v/>
      </c>
    </row>
    <row r="1403" spans="2:17" ht="15" customHeight="1" x14ac:dyDescent="0.25">
      <c r="B1403" s="174" t="str">
        <f t="shared" si="63"/>
        <v/>
      </c>
      <c r="F1403" s="81"/>
      <c r="H1403" s="174" t="str">
        <f>IF($B1403="","",IF(N($I1403)&gt;=100,"Completed",IF(COUNTIF('Work report'!$V$2:$V$1500,$B1403)=0,"Not started",IF(OR(LEFT(UPPER(TRIM($K1403)),8)="BLOCKED:",LEFT(UPPER(TRIM($K1403)),8)="WAITING:"),"Blocked",IF(N($I1403)&gt;0,"In progress","Not started")))))</f>
        <v/>
      </c>
      <c r="I1403" s="175" t="str">
        <f t="array" ref="I1403">IF($B1403="","",IFERROR(LOOKUP(2,1/('Work report'!$V$2:$V$1500=$B1403),'Work report'!$J$2:$J$1500)*100,0))</f>
        <v/>
      </c>
      <c r="J1403" s="176" t="str">
        <f t="array" ref="J1403">IF($B1403="","",IFERROR(LOOKUP(2,1/('Work report'!$V$2:$V$1500=$B1403),'Work report'!$A$2:$A$1500),""))</f>
        <v/>
      </c>
      <c r="K1403" s="177" t="str">
        <f t="array" ref="K1403">IF($B1403="","",IFERROR(LOOKUP(2,1/('Work report'!$V$2:$V$1500=$B1403),'Work report'!$P$2:$P$1500),""))</f>
        <v/>
      </c>
      <c r="L1403" s="178" t="str">
        <f>IF($B1403="","",SUMIFS('Work report'!$G$2:$G$1500,'Work report'!$V$2:$V$1500,$B1403))</f>
        <v/>
      </c>
      <c r="M1403" s="176" t="str">
        <f t="shared" si="64"/>
        <v/>
      </c>
      <c r="N1403" s="174" t="str">
        <f t="shared" ca="1" si="65"/>
        <v/>
      </c>
      <c r="O1403" s="78">
        <v>1402</v>
      </c>
      <c r="P1403" s="78" t="str">
        <f>IF(AND($B1403&lt;&gt;"",$H1403&lt;&gt;"Completed",$H1403&lt;&gt;"Cancelled"),COUNTIFS($B$2:$B1403,"&lt;&gt;",$H$2:$H1403,"&lt;&gt;Completed",$H$2:$H1403,"&lt;&gt;Cancelled"),"")</f>
        <v/>
      </c>
      <c r="Q1403" s="78" t="str">
        <f>IFERROR(INDEX($B$2:$B$1500,MATCH(ROWS($Q$2:Q1403),$P$2:$P$1500,0)),"")</f>
        <v/>
      </c>
    </row>
    <row r="1404" spans="2:17" ht="15" customHeight="1" x14ac:dyDescent="0.25">
      <c r="B1404" s="174" t="str">
        <f t="shared" si="63"/>
        <v/>
      </c>
      <c r="F1404" s="81"/>
      <c r="H1404" s="174" t="str">
        <f>IF($B1404="","",IF(N($I1404)&gt;=100,"Completed",IF(COUNTIF('Work report'!$V$2:$V$1500,$B1404)=0,"Not started",IF(OR(LEFT(UPPER(TRIM($K1404)),8)="BLOCKED:",LEFT(UPPER(TRIM($K1404)),8)="WAITING:"),"Blocked",IF(N($I1404)&gt;0,"In progress","Not started")))))</f>
        <v/>
      </c>
      <c r="I1404" s="175" t="str">
        <f t="array" ref="I1404">IF($B1404="","",IFERROR(LOOKUP(2,1/('Work report'!$V$2:$V$1500=$B1404),'Work report'!$J$2:$J$1500)*100,0))</f>
        <v/>
      </c>
      <c r="J1404" s="176" t="str">
        <f t="array" ref="J1404">IF($B1404="","",IFERROR(LOOKUP(2,1/('Work report'!$V$2:$V$1500=$B1404),'Work report'!$A$2:$A$1500),""))</f>
        <v/>
      </c>
      <c r="K1404" s="177" t="str">
        <f t="array" ref="K1404">IF($B1404="","",IFERROR(LOOKUP(2,1/('Work report'!$V$2:$V$1500=$B1404),'Work report'!$P$2:$P$1500),""))</f>
        <v/>
      </c>
      <c r="L1404" s="178" t="str">
        <f>IF($B1404="","",SUMIFS('Work report'!$G$2:$G$1500,'Work report'!$V$2:$V$1500,$B1404))</f>
        <v/>
      </c>
      <c r="M1404" s="176" t="str">
        <f t="shared" si="64"/>
        <v/>
      </c>
      <c r="N1404" s="174" t="str">
        <f t="shared" ca="1" si="65"/>
        <v/>
      </c>
      <c r="O1404" s="78">
        <v>1403</v>
      </c>
      <c r="P1404" s="78" t="str">
        <f>IF(AND($B1404&lt;&gt;"",$H1404&lt;&gt;"Completed",$H1404&lt;&gt;"Cancelled"),COUNTIFS($B$2:$B1404,"&lt;&gt;",$H$2:$H1404,"&lt;&gt;Completed",$H$2:$H1404,"&lt;&gt;Cancelled"),"")</f>
        <v/>
      </c>
      <c r="Q1404" s="78" t="str">
        <f>IFERROR(INDEX($B$2:$B$1500,MATCH(ROWS($Q$2:Q1404),$P$2:$P$1500,0)),"")</f>
        <v/>
      </c>
    </row>
    <row r="1405" spans="2:17" ht="15" customHeight="1" x14ac:dyDescent="0.25">
      <c r="B1405" s="174" t="str">
        <f t="shared" si="63"/>
        <v/>
      </c>
      <c r="F1405" s="81"/>
      <c r="H1405" s="174" t="str">
        <f>IF($B1405="","",IF(N($I1405)&gt;=100,"Completed",IF(COUNTIF('Work report'!$V$2:$V$1500,$B1405)=0,"Not started",IF(OR(LEFT(UPPER(TRIM($K1405)),8)="BLOCKED:",LEFT(UPPER(TRIM($K1405)),8)="WAITING:"),"Blocked",IF(N($I1405)&gt;0,"In progress","Not started")))))</f>
        <v/>
      </c>
      <c r="I1405" s="175" t="str">
        <f t="array" ref="I1405">IF($B1405="","",IFERROR(LOOKUP(2,1/('Work report'!$V$2:$V$1500=$B1405),'Work report'!$J$2:$J$1500)*100,0))</f>
        <v/>
      </c>
      <c r="J1405" s="176" t="str">
        <f t="array" ref="J1405">IF($B1405="","",IFERROR(LOOKUP(2,1/('Work report'!$V$2:$V$1500=$B1405),'Work report'!$A$2:$A$1500),""))</f>
        <v/>
      </c>
      <c r="K1405" s="177" t="str">
        <f t="array" ref="K1405">IF($B1405="","",IFERROR(LOOKUP(2,1/('Work report'!$V$2:$V$1500=$B1405),'Work report'!$P$2:$P$1500),""))</f>
        <v/>
      </c>
      <c r="L1405" s="178" t="str">
        <f>IF($B1405="","",SUMIFS('Work report'!$G$2:$G$1500,'Work report'!$V$2:$V$1500,$B1405))</f>
        <v/>
      </c>
      <c r="M1405" s="176" t="str">
        <f t="shared" si="64"/>
        <v/>
      </c>
      <c r="N1405" s="174" t="str">
        <f t="shared" ca="1" si="65"/>
        <v/>
      </c>
      <c r="O1405" s="78">
        <v>1404</v>
      </c>
      <c r="P1405" s="78" t="str">
        <f>IF(AND($B1405&lt;&gt;"",$H1405&lt;&gt;"Completed",$H1405&lt;&gt;"Cancelled"),COUNTIFS($B$2:$B1405,"&lt;&gt;",$H$2:$H1405,"&lt;&gt;Completed",$H$2:$H1405,"&lt;&gt;Cancelled"),"")</f>
        <v/>
      </c>
      <c r="Q1405" s="78" t="str">
        <f>IFERROR(INDEX($B$2:$B$1500,MATCH(ROWS($Q$2:Q1405),$P$2:$P$1500,0)),"")</f>
        <v/>
      </c>
    </row>
    <row r="1406" spans="2:17" ht="15" customHeight="1" x14ac:dyDescent="0.25">
      <c r="B1406" s="174" t="str">
        <f t="shared" si="63"/>
        <v/>
      </c>
      <c r="F1406" s="81"/>
      <c r="H1406" s="174" t="str">
        <f>IF($B1406="","",IF(N($I1406)&gt;=100,"Completed",IF(COUNTIF('Work report'!$V$2:$V$1500,$B1406)=0,"Not started",IF(OR(LEFT(UPPER(TRIM($K1406)),8)="BLOCKED:",LEFT(UPPER(TRIM($K1406)),8)="WAITING:"),"Blocked",IF(N($I1406)&gt;0,"In progress","Not started")))))</f>
        <v/>
      </c>
      <c r="I1406" s="175" t="str">
        <f t="array" ref="I1406">IF($B1406="","",IFERROR(LOOKUP(2,1/('Work report'!$V$2:$V$1500=$B1406),'Work report'!$J$2:$J$1500)*100,0))</f>
        <v/>
      </c>
      <c r="J1406" s="176" t="str">
        <f t="array" ref="J1406">IF($B1406="","",IFERROR(LOOKUP(2,1/('Work report'!$V$2:$V$1500=$B1406),'Work report'!$A$2:$A$1500),""))</f>
        <v/>
      </c>
      <c r="K1406" s="177" t="str">
        <f t="array" ref="K1406">IF($B1406="","",IFERROR(LOOKUP(2,1/('Work report'!$V$2:$V$1500=$B1406),'Work report'!$P$2:$P$1500),""))</f>
        <v/>
      </c>
      <c r="L1406" s="178" t="str">
        <f>IF($B1406="","",SUMIFS('Work report'!$G$2:$G$1500,'Work report'!$V$2:$V$1500,$B1406))</f>
        <v/>
      </c>
      <c r="M1406" s="176" t="str">
        <f t="shared" si="64"/>
        <v/>
      </c>
      <c r="N1406" s="174" t="str">
        <f t="shared" ca="1" si="65"/>
        <v/>
      </c>
      <c r="O1406" s="78">
        <v>1405</v>
      </c>
      <c r="P1406" s="78" t="str">
        <f>IF(AND($B1406&lt;&gt;"",$H1406&lt;&gt;"Completed",$H1406&lt;&gt;"Cancelled"),COUNTIFS($B$2:$B1406,"&lt;&gt;",$H$2:$H1406,"&lt;&gt;Completed",$H$2:$H1406,"&lt;&gt;Cancelled"),"")</f>
        <v/>
      </c>
      <c r="Q1406" s="78" t="str">
        <f>IFERROR(INDEX($B$2:$B$1500,MATCH(ROWS($Q$2:Q1406),$P$2:$P$1500,0)),"")</f>
        <v/>
      </c>
    </row>
    <row r="1407" spans="2:17" ht="15" customHeight="1" x14ac:dyDescent="0.25">
      <c r="B1407" s="174" t="str">
        <f t="shared" si="63"/>
        <v/>
      </c>
      <c r="F1407" s="81"/>
      <c r="H1407" s="174" t="str">
        <f>IF($B1407="","",IF(N($I1407)&gt;=100,"Completed",IF(COUNTIF('Work report'!$V$2:$V$1500,$B1407)=0,"Not started",IF(OR(LEFT(UPPER(TRIM($K1407)),8)="BLOCKED:",LEFT(UPPER(TRIM($K1407)),8)="WAITING:"),"Blocked",IF(N($I1407)&gt;0,"In progress","Not started")))))</f>
        <v/>
      </c>
      <c r="I1407" s="175" t="str">
        <f t="array" ref="I1407">IF($B1407="","",IFERROR(LOOKUP(2,1/('Work report'!$V$2:$V$1500=$B1407),'Work report'!$J$2:$J$1500)*100,0))</f>
        <v/>
      </c>
      <c r="J1407" s="176" t="str">
        <f t="array" ref="J1407">IF($B1407="","",IFERROR(LOOKUP(2,1/('Work report'!$V$2:$V$1500=$B1407),'Work report'!$A$2:$A$1500),""))</f>
        <v/>
      </c>
      <c r="K1407" s="177" t="str">
        <f t="array" ref="K1407">IF($B1407="","",IFERROR(LOOKUP(2,1/('Work report'!$V$2:$V$1500=$B1407),'Work report'!$P$2:$P$1500),""))</f>
        <v/>
      </c>
      <c r="L1407" s="178" t="str">
        <f>IF($B1407="","",SUMIFS('Work report'!$G$2:$G$1500,'Work report'!$V$2:$V$1500,$B1407))</f>
        <v/>
      </c>
      <c r="M1407" s="176" t="str">
        <f t="shared" si="64"/>
        <v/>
      </c>
      <c r="N1407" s="174" t="str">
        <f t="shared" ca="1" si="65"/>
        <v/>
      </c>
      <c r="O1407" s="78">
        <v>1406</v>
      </c>
      <c r="P1407" s="78" t="str">
        <f>IF(AND($B1407&lt;&gt;"",$H1407&lt;&gt;"Completed",$H1407&lt;&gt;"Cancelled"),COUNTIFS($B$2:$B1407,"&lt;&gt;",$H$2:$H1407,"&lt;&gt;Completed",$H$2:$H1407,"&lt;&gt;Cancelled"),"")</f>
        <v/>
      </c>
      <c r="Q1407" s="78" t="str">
        <f>IFERROR(INDEX($B$2:$B$1500,MATCH(ROWS($Q$2:Q1407),$P$2:$P$1500,0)),"")</f>
        <v/>
      </c>
    </row>
    <row r="1408" spans="2:17" ht="15" customHeight="1" x14ac:dyDescent="0.25">
      <c r="B1408" s="174" t="str">
        <f t="shared" si="63"/>
        <v/>
      </c>
      <c r="F1408" s="81"/>
      <c r="H1408" s="174" t="str">
        <f>IF($B1408="","",IF(N($I1408)&gt;=100,"Completed",IF(COUNTIF('Work report'!$V$2:$V$1500,$B1408)=0,"Not started",IF(OR(LEFT(UPPER(TRIM($K1408)),8)="BLOCKED:",LEFT(UPPER(TRIM($K1408)),8)="WAITING:"),"Blocked",IF(N($I1408)&gt;0,"In progress","Not started")))))</f>
        <v/>
      </c>
      <c r="I1408" s="175" t="str">
        <f t="array" ref="I1408">IF($B1408="","",IFERROR(LOOKUP(2,1/('Work report'!$V$2:$V$1500=$B1408),'Work report'!$J$2:$J$1500)*100,0))</f>
        <v/>
      </c>
      <c r="J1408" s="176" t="str">
        <f t="array" ref="J1408">IF($B1408="","",IFERROR(LOOKUP(2,1/('Work report'!$V$2:$V$1500=$B1408),'Work report'!$A$2:$A$1500),""))</f>
        <v/>
      </c>
      <c r="K1408" s="177" t="str">
        <f t="array" ref="K1408">IF($B1408="","",IFERROR(LOOKUP(2,1/('Work report'!$V$2:$V$1500=$B1408),'Work report'!$P$2:$P$1500),""))</f>
        <v/>
      </c>
      <c r="L1408" s="178" t="str">
        <f>IF($B1408="","",SUMIFS('Work report'!$G$2:$G$1500,'Work report'!$V$2:$V$1500,$B1408))</f>
        <v/>
      </c>
      <c r="M1408" s="176" t="str">
        <f t="shared" si="64"/>
        <v/>
      </c>
      <c r="N1408" s="174" t="str">
        <f t="shared" ca="1" si="65"/>
        <v/>
      </c>
      <c r="O1408" s="78">
        <v>1407</v>
      </c>
      <c r="P1408" s="78" t="str">
        <f>IF(AND($B1408&lt;&gt;"",$H1408&lt;&gt;"Completed",$H1408&lt;&gt;"Cancelled"),COUNTIFS($B$2:$B1408,"&lt;&gt;",$H$2:$H1408,"&lt;&gt;Completed",$H$2:$H1408,"&lt;&gt;Cancelled"),"")</f>
        <v/>
      </c>
      <c r="Q1408" s="78" t="str">
        <f>IFERROR(INDEX($B$2:$B$1500,MATCH(ROWS($Q$2:Q1408),$P$2:$P$1500,0)),"")</f>
        <v/>
      </c>
    </row>
    <row r="1409" spans="2:17" ht="15" customHeight="1" x14ac:dyDescent="0.25">
      <c r="B1409" s="174" t="str">
        <f t="shared" si="63"/>
        <v/>
      </c>
      <c r="F1409" s="81"/>
      <c r="H1409" s="174" t="str">
        <f>IF($B1409="","",IF(N($I1409)&gt;=100,"Completed",IF(COUNTIF('Work report'!$V$2:$V$1500,$B1409)=0,"Not started",IF(OR(LEFT(UPPER(TRIM($K1409)),8)="BLOCKED:",LEFT(UPPER(TRIM($K1409)),8)="WAITING:"),"Blocked",IF(N($I1409)&gt;0,"In progress","Not started")))))</f>
        <v/>
      </c>
      <c r="I1409" s="175" t="str">
        <f t="array" ref="I1409">IF($B1409="","",IFERROR(LOOKUP(2,1/('Work report'!$V$2:$V$1500=$B1409),'Work report'!$J$2:$J$1500)*100,0))</f>
        <v/>
      </c>
      <c r="J1409" s="176" t="str">
        <f t="array" ref="J1409">IF($B1409="","",IFERROR(LOOKUP(2,1/('Work report'!$V$2:$V$1500=$B1409),'Work report'!$A$2:$A$1500),""))</f>
        <v/>
      </c>
      <c r="K1409" s="177" t="str">
        <f t="array" ref="K1409">IF($B1409="","",IFERROR(LOOKUP(2,1/('Work report'!$V$2:$V$1500=$B1409),'Work report'!$P$2:$P$1500),""))</f>
        <v/>
      </c>
      <c r="L1409" s="178" t="str">
        <f>IF($B1409="","",SUMIFS('Work report'!$G$2:$G$1500,'Work report'!$V$2:$V$1500,$B1409))</f>
        <v/>
      </c>
      <c r="M1409" s="176" t="str">
        <f t="shared" si="64"/>
        <v/>
      </c>
      <c r="N1409" s="174" t="str">
        <f t="shared" ca="1" si="65"/>
        <v/>
      </c>
      <c r="O1409" s="78">
        <v>1408</v>
      </c>
      <c r="P1409" s="78" t="str">
        <f>IF(AND($B1409&lt;&gt;"",$H1409&lt;&gt;"Completed",$H1409&lt;&gt;"Cancelled"),COUNTIFS($B$2:$B1409,"&lt;&gt;",$H$2:$H1409,"&lt;&gt;Completed",$H$2:$H1409,"&lt;&gt;Cancelled"),"")</f>
        <v/>
      </c>
      <c r="Q1409" s="78" t="str">
        <f>IFERROR(INDEX($B$2:$B$1500,MATCH(ROWS($Q$2:Q1409),$P$2:$P$1500,0)),"")</f>
        <v/>
      </c>
    </row>
    <row r="1410" spans="2:17" ht="15" customHeight="1" x14ac:dyDescent="0.25">
      <c r="B1410" s="174" t="str">
        <f t="shared" ref="B1410:B1473" si="66">IF(OR($A1410&lt;&gt;"",$C1410&lt;&gt;"",$D1410&lt;&gt;"",$E1410&lt;&gt;"",$F1410&lt;&gt;"",$G1410&lt;&gt;""),"WL-"&amp;TEXT($O1410,"0000"),"")</f>
        <v/>
      </c>
      <c r="F1410" s="81"/>
      <c r="H1410" s="174" t="str">
        <f>IF($B1410="","",IF(N($I1410)&gt;=100,"Completed",IF(COUNTIF('Work report'!$V$2:$V$1500,$B1410)=0,"Not started",IF(OR(LEFT(UPPER(TRIM($K1410)),8)="BLOCKED:",LEFT(UPPER(TRIM($K1410)),8)="WAITING:"),"Blocked",IF(N($I1410)&gt;0,"In progress","Not started")))))</f>
        <v/>
      </c>
      <c r="I1410" s="175" t="str">
        <f t="array" ref="I1410">IF($B1410="","",IFERROR(LOOKUP(2,1/('Work report'!$V$2:$V$1500=$B1410),'Work report'!$J$2:$J$1500)*100,0))</f>
        <v/>
      </c>
      <c r="J1410" s="176" t="str">
        <f t="array" ref="J1410">IF($B1410="","",IFERROR(LOOKUP(2,1/('Work report'!$V$2:$V$1500=$B1410),'Work report'!$A$2:$A$1500),""))</f>
        <v/>
      </c>
      <c r="K1410" s="177" t="str">
        <f t="array" ref="K1410">IF($B1410="","",IFERROR(LOOKUP(2,1/('Work report'!$V$2:$V$1500=$B1410),'Work report'!$P$2:$P$1500),""))</f>
        <v/>
      </c>
      <c r="L1410" s="178" t="str">
        <f>IF($B1410="","",SUMIFS('Work report'!$G$2:$G$1500,'Work report'!$V$2:$V$1500,$B1410))</f>
        <v/>
      </c>
      <c r="M1410" s="176" t="str">
        <f t="shared" ref="M1410:M1473" si="67">IF($B1410="","",IF($H1410="Completed",$J1410,""))</f>
        <v/>
      </c>
      <c r="N1410" s="174" t="str">
        <f t="shared" ref="N1410:N1473" ca="1" si="68">IF(AND($C1410&lt;&gt;"",$H1410&lt;&gt;"Completed",$G1410&lt;&gt;"",$G1410&lt;TODAY()),"Overdue","")</f>
        <v/>
      </c>
      <c r="O1410" s="78">
        <v>1409</v>
      </c>
      <c r="P1410" s="78" t="str">
        <f>IF(AND($B1410&lt;&gt;"",$H1410&lt;&gt;"Completed",$H1410&lt;&gt;"Cancelled"),COUNTIFS($B$2:$B1410,"&lt;&gt;",$H$2:$H1410,"&lt;&gt;Completed",$H$2:$H1410,"&lt;&gt;Cancelled"),"")</f>
        <v/>
      </c>
      <c r="Q1410" s="78" t="str">
        <f>IFERROR(INDEX($B$2:$B$1500,MATCH(ROWS($Q$2:Q1410),$P$2:$P$1500,0)),"")</f>
        <v/>
      </c>
    </row>
    <row r="1411" spans="2:17" ht="15" customHeight="1" x14ac:dyDescent="0.25">
      <c r="B1411" s="174" t="str">
        <f t="shared" si="66"/>
        <v/>
      </c>
      <c r="F1411" s="81"/>
      <c r="H1411" s="174" t="str">
        <f>IF($B1411="","",IF(N($I1411)&gt;=100,"Completed",IF(COUNTIF('Work report'!$V$2:$V$1500,$B1411)=0,"Not started",IF(OR(LEFT(UPPER(TRIM($K1411)),8)="BLOCKED:",LEFT(UPPER(TRIM($K1411)),8)="WAITING:"),"Blocked",IF(N($I1411)&gt;0,"In progress","Not started")))))</f>
        <v/>
      </c>
      <c r="I1411" s="175" t="str">
        <f t="array" ref="I1411">IF($B1411="","",IFERROR(LOOKUP(2,1/('Work report'!$V$2:$V$1500=$B1411),'Work report'!$J$2:$J$1500)*100,0))</f>
        <v/>
      </c>
      <c r="J1411" s="176" t="str">
        <f t="array" ref="J1411">IF($B1411="","",IFERROR(LOOKUP(2,1/('Work report'!$V$2:$V$1500=$B1411),'Work report'!$A$2:$A$1500),""))</f>
        <v/>
      </c>
      <c r="K1411" s="177" t="str">
        <f t="array" ref="K1411">IF($B1411="","",IFERROR(LOOKUP(2,1/('Work report'!$V$2:$V$1500=$B1411),'Work report'!$P$2:$P$1500),""))</f>
        <v/>
      </c>
      <c r="L1411" s="178" t="str">
        <f>IF($B1411="","",SUMIFS('Work report'!$G$2:$G$1500,'Work report'!$V$2:$V$1500,$B1411))</f>
        <v/>
      </c>
      <c r="M1411" s="176" t="str">
        <f t="shared" si="67"/>
        <v/>
      </c>
      <c r="N1411" s="174" t="str">
        <f t="shared" ca="1" si="68"/>
        <v/>
      </c>
      <c r="O1411" s="78">
        <v>1410</v>
      </c>
      <c r="P1411" s="78" t="str">
        <f>IF(AND($B1411&lt;&gt;"",$H1411&lt;&gt;"Completed",$H1411&lt;&gt;"Cancelled"),COUNTIFS($B$2:$B1411,"&lt;&gt;",$H$2:$H1411,"&lt;&gt;Completed",$H$2:$H1411,"&lt;&gt;Cancelled"),"")</f>
        <v/>
      </c>
      <c r="Q1411" s="78" t="str">
        <f>IFERROR(INDEX($B$2:$B$1500,MATCH(ROWS($Q$2:Q1411),$P$2:$P$1500,0)),"")</f>
        <v/>
      </c>
    </row>
    <row r="1412" spans="2:17" ht="15" customHeight="1" x14ac:dyDescent="0.25">
      <c r="B1412" s="174" t="str">
        <f t="shared" si="66"/>
        <v/>
      </c>
      <c r="F1412" s="81"/>
      <c r="H1412" s="174" t="str">
        <f>IF($B1412="","",IF(N($I1412)&gt;=100,"Completed",IF(COUNTIF('Work report'!$V$2:$V$1500,$B1412)=0,"Not started",IF(OR(LEFT(UPPER(TRIM($K1412)),8)="BLOCKED:",LEFT(UPPER(TRIM($K1412)),8)="WAITING:"),"Blocked",IF(N($I1412)&gt;0,"In progress","Not started")))))</f>
        <v/>
      </c>
      <c r="I1412" s="175" t="str">
        <f t="array" ref="I1412">IF($B1412="","",IFERROR(LOOKUP(2,1/('Work report'!$V$2:$V$1500=$B1412),'Work report'!$J$2:$J$1500)*100,0))</f>
        <v/>
      </c>
      <c r="J1412" s="176" t="str">
        <f t="array" ref="J1412">IF($B1412="","",IFERROR(LOOKUP(2,1/('Work report'!$V$2:$V$1500=$B1412),'Work report'!$A$2:$A$1500),""))</f>
        <v/>
      </c>
      <c r="K1412" s="177" t="str">
        <f t="array" ref="K1412">IF($B1412="","",IFERROR(LOOKUP(2,1/('Work report'!$V$2:$V$1500=$B1412),'Work report'!$P$2:$P$1500),""))</f>
        <v/>
      </c>
      <c r="L1412" s="178" t="str">
        <f>IF($B1412="","",SUMIFS('Work report'!$G$2:$G$1500,'Work report'!$V$2:$V$1500,$B1412))</f>
        <v/>
      </c>
      <c r="M1412" s="176" t="str">
        <f t="shared" si="67"/>
        <v/>
      </c>
      <c r="N1412" s="174" t="str">
        <f t="shared" ca="1" si="68"/>
        <v/>
      </c>
      <c r="O1412" s="78">
        <v>1411</v>
      </c>
      <c r="P1412" s="78" t="str">
        <f>IF(AND($B1412&lt;&gt;"",$H1412&lt;&gt;"Completed",$H1412&lt;&gt;"Cancelled"),COUNTIFS($B$2:$B1412,"&lt;&gt;",$H$2:$H1412,"&lt;&gt;Completed",$H$2:$H1412,"&lt;&gt;Cancelled"),"")</f>
        <v/>
      </c>
      <c r="Q1412" s="78" t="str">
        <f>IFERROR(INDEX($B$2:$B$1500,MATCH(ROWS($Q$2:Q1412),$P$2:$P$1500,0)),"")</f>
        <v/>
      </c>
    </row>
    <row r="1413" spans="2:17" ht="15" customHeight="1" x14ac:dyDescent="0.25">
      <c r="B1413" s="174" t="str">
        <f t="shared" si="66"/>
        <v/>
      </c>
      <c r="F1413" s="81"/>
      <c r="H1413" s="174" t="str">
        <f>IF($B1413="","",IF(N($I1413)&gt;=100,"Completed",IF(COUNTIF('Work report'!$V$2:$V$1500,$B1413)=0,"Not started",IF(OR(LEFT(UPPER(TRIM($K1413)),8)="BLOCKED:",LEFT(UPPER(TRIM($K1413)),8)="WAITING:"),"Blocked",IF(N($I1413)&gt;0,"In progress","Not started")))))</f>
        <v/>
      </c>
      <c r="I1413" s="175" t="str">
        <f t="array" ref="I1413">IF($B1413="","",IFERROR(LOOKUP(2,1/('Work report'!$V$2:$V$1500=$B1413),'Work report'!$J$2:$J$1500)*100,0))</f>
        <v/>
      </c>
      <c r="J1413" s="176" t="str">
        <f t="array" ref="J1413">IF($B1413="","",IFERROR(LOOKUP(2,1/('Work report'!$V$2:$V$1500=$B1413),'Work report'!$A$2:$A$1500),""))</f>
        <v/>
      </c>
      <c r="K1413" s="177" t="str">
        <f t="array" ref="K1413">IF($B1413="","",IFERROR(LOOKUP(2,1/('Work report'!$V$2:$V$1500=$B1413),'Work report'!$P$2:$P$1500),""))</f>
        <v/>
      </c>
      <c r="L1413" s="178" t="str">
        <f>IF($B1413="","",SUMIFS('Work report'!$G$2:$G$1500,'Work report'!$V$2:$V$1500,$B1413))</f>
        <v/>
      </c>
      <c r="M1413" s="176" t="str">
        <f t="shared" si="67"/>
        <v/>
      </c>
      <c r="N1413" s="174" t="str">
        <f t="shared" ca="1" si="68"/>
        <v/>
      </c>
      <c r="O1413" s="78">
        <v>1412</v>
      </c>
      <c r="P1413" s="78" t="str">
        <f>IF(AND($B1413&lt;&gt;"",$H1413&lt;&gt;"Completed",$H1413&lt;&gt;"Cancelled"),COUNTIFS($B$2:$B1413,"&lt;&gt;",$H$2:$H1413,"&lt;&gt;Completed",$H$2:$H1413,"&lt;&gt;Cancelled"),"")</f>
        <v/>
      </c>
      <c r="Q1413" s="78" t="str">
        <f>IFERROR(INDEX($B$2:$B$1500,MATCH(ROWS($Q$2:Q1413),$P$2:$P$1500,0)),"")</f>
        <v/>
      </c>
    </row>
    <row r="1414" spans="2:17" ht="15" customHeight="1" x14ac:dyDescent="0.25">
      <c r="B1414" s="174" t="str">
        <f t="shared" si="66"/>
        <v/>
      </c>
      <c r="F1414" s="81"/>
      <c r="H1414" s="174" t="str">
        <f>IF($B1414="","",IF(N($I1414)&gt;=100,"Completed",IF(COUNTIF('Work report'!$V$2:$V$1500,$B1414)=0,"Not started",IF(OR(LEFT(UPPER(TRIM($K1414)),8)="BLOCKED:",LEFT(UPPER(TRIM($K1414)),8)="WAITING:"),"Blocked",IF(N($I1414)&gt;0,"In progress","Not started")))))</f>
        <v/>
      </c>
      <c r="I1414" s="175" t="str">
        <f t="array" ref="I1414">IF($B1414="","",IFERROR(LOOKUP(2,1/('Work report'!$V$2:$V$1500=$B1414),'Work report'!$J$2:$J$1500)*100,0))</f>
        <v/>
      </c>
      <c r="J1414" s="176" t="str">
        <f t="array" ref="J1414">IF($B1414="","",IFERROR(LOOKUP(2,1/('Work report'!$V$2:$V$1500=$B1414),'Work report'!$A$2:$A$1500),""))</f>
        <v/>
      </c>
      <c r="K1414" s="177" t="str">
        <f t="array" ref="K1414">IF($B1414="","",IFERROR(LOOKUP(2,1/('Work report'!$V$2:$V$1500=$B1414),'Work report'!$P$2:$P$1500),""))</f>
        <v/>
      </c>
      <c r="L1414" s="178" t="str">
        <f>IF($B1414="","",SUMIFS('Work report'!$G$2:$G$1500,'Work report'!$V$2:$V$1500,$B1414))</f>
        <v/>
      </c>
      <c r="M1414" s="176" t="str">
        <f t="shared" si="67"/>
        <v/>
      </c>
      <c r="N1414" s="174" t="str">
        <f t="shared" ca="1" si="68"/>
        <v/>
      </c>
      <c r="O1414" s="78">
        <v>1413</v>
      </c>
      <c r="P1414" s="78" t="str">
        <f>IF(AND($B1414&lt;&gt;"",$H1414&lt;&gt;"Completed",$H1414&lt;&gt;"Cancelled"),COUNTIFS($B$2:$B1414,"&lt;&gt;",$H$2:$H1414,"&lt;&gt;Completed",$H$2:$H1414,"&lt;&gt;Cancelled"),"")</f>
        <v/>
      </c>
      <c r="Q1414" s="78" t="str">
        <f>IFERROR(INDEX($B$2:$B$1500,MATCH(ROWS($Q$2:Q1414),$P$2:$P$1500,0)),"")</f>
        <v/>
      </c>
    </row>
    <row r="1415" spans="2:17" ht="15" customHeight="1" x14ac:dyDescent="0.25">
      <c r="B1415" s="174" t="str">
        <f t="shared" si="66"/>
        <v/>
      </c>
      <c r="F1415" s="81"/>
      <c r="H1415" s="174" t="str">
        <f>IF($B1415="","",IF(N($I1415)&gt;=100,"Completed",IF(COUNTIF('Work report'!$V$2:$V$1500,$B1415)=0,"Not started",IF(OR(LEFT(UPPER(TRIM($K1415)),8)="BLOCKED:",LEFT(UPPER(TRIM($K1415)),8)="WAITING:"),"Blocked",IF(N($I1415)&gt;0,"In progress","Not started")))))</f>
        <v/>
      </c>
      <c r="I1415" s="175" t="str">
        <f t="array" ref="I1415">IF($B1415="","",IFERROR(LOOKUP(2,1/('Work report'!$V$2:$V$1500=$B1415),'Work report'!$J$2:$J$1500)*100,0))</f>
        <v/>
      </c>
      <c r="J1415" s="176" t="str">
        <f t="array" ref="J1415">IF($B1415="","",IFERROR(LOOKUP(2,1/('Work report'!$V$2:$V$1500=$B1415),'Work report'!$A$2:$A$1500),""))</f>
        <v/>
      </c>
      <c r="K1415" s="177" t="str">
        <f t="array" ref="K1415">IF($B1415="","",IFERROR(LOOKUP(2,1/('Work report'!$V$2:$V$1500=$B1415),'Work report'!$P$2:$P$1500),""))</f>
        <v/>
      </c>
      <c r="L1415" s="178" t="str">
        <f>IF($B1415="","",SUMIFS('Work report'!$G$2:$G$1500,'Work report'!$V$2:$V$1500,$B1415))</f>
        <v/>
      </c>
      <c r="M1415" s="176" t="str">
        <f t="shared" si="67"/>
        <v/>
      </c>
      <c r="N1415" s="174" t="str">
        <f t="shared" ca="1" si="68"/>
        <v/>
      </c>
      <c r="O1415" s="78">
        <v>1414</v>
      </c>
      <c r="P1415" s="78" t="str">
        <f>IF(AND($B1415&lt;&gt;"",$H1415&lt;&gt;"Completed",$H1415&lt;&gt;"Cancelled"),COUNTIFS($B$2:$B1415,"&lt;&gt;",$H$2:$H1415,"&lt;&gt;Completed",$H$2:$H1415,"&lt;&gt;Cancelled"),"")</f>
        <v/>
      </c>
      <c r="Q1415" s="78" t="str">
        <f>IFERROR(INDEX($B$2:$B$1500,MATCH(ROWS($Q$2:Q1415),$P$2:$P$1500,0)),"")</f>
        <v/>
      </c>
    </row>
    <row r="1416" spans="2:17" ht="15" customHeight="1" x14ac:dyDescent="0.25">
      <c r="B1416" s="174" t="str">
        <f t="shared" si="66"/>
        <v/>
      </c>
      <c r="F1416" s="81"/>
      <c r="H1416" s="174" t="str">
        <f>IF($B1416="","",IF(N($I1416)&gt;=100,"Completed",IF(COUNTIF('Work report'!$V$2:$V$1500,$B1416)=0,"Not started",IF(OR(LEFT(UPPER(TRIM($K1416)),8)="BLOCKED:",LEFT(UPPER(TRIM($K1416)),8)="WAITING:"),"Blocked",IF(N($I1416)&gt;0,"In progress","Not started")))))</f>
        <v/>
      </c>
      <c r="I1416" s="175" t="str">
        <f t="array" ref="I1416">IF($B1416="","",IFERROR(LOOKUP(2,1/('Work report'!$V$2:$V$1500=$B1416),'Work report'!$J$2:$J$1500)*100,0))</f>
        <v/>
      </c>
      <c r="J1416" s="176" t="str">
        <f t="array" ref="J1416">IF($B1416="","",IFERROR(LOOKUP(2,1/('Work report'!$V$2:$V$1500=$B1416),'Work report'!$A$2:$A$1500),""))</f>
        <v/>
      </c>
      <c r="K1416" s="177" t="str">
        <f t="array" ref="K1416">IF($B1416="","",IFERROR(LOOKUP(2,1/('Work report'!$V$2:$V$1500=$B1416),'Work report'!$P$2:$P$1500),""))</f>
        <v/>
      </c>
      <c r="L1416" s="178" t="str">
        <f>IF($B1416="","",SUMIFS('Work report'!$G$2:$G$1500,'Work report'!$V$2:$V$1500,$B1416))</f>
        <v/>
      </c>
      <c r="M1416" s="176" t="str">
        <f t="shared" si="67"/>
        <v/>
      </c>
      <c r="N1416" s="174" t="str">
        <f t="shared" ca="1" si="68"/>
        <v/>
      </c>
      <c r="O1416" s="78">
        <v>1415</v>
      </c>
      <c r="P1416" s="78" t="str">
        <f>IF(AND($B1416&lt;&gt;"",$H1416&lt;&gt;"Completed",$H1416&lt;&gt;"Cancelled"),COUNTIFS($B$2:$B1416,"&lt;&gt;",$H$2:$H1416,"&lt;&gt;Completed",$H$2:$H1416,"&lt;&gt;Cancelled"),"")</f>
        <v/>
      </c>
      <c r="Q1416" s="78" t="str">
        <f>IFERROR(INDEX($B$2:$B$1500,MATCH(ROWS($Q$2:Q1416),$P$2:$P$1500,0)),"")</f>
        <v/>
      </c>
    </row>
    <row r="1417" spans="2:17" ht="15" customHeight="1" x14ac:dyDescent="0.25">
      <c r="B1417" s="174" t="str">
        <f t="shared" si="66"/>
        <v/>
      </c>
      <c r="F1417" s="81"/>
      <c r="H1417" s="174" t="str">
        <f>IF($B1417="","",IF(N($I1417)&gt;=100,"Completed",IF(COUNTIF('Work report'!$V$2:$V$1500,$B1417)=0,"Not started",IF(OR(LEFT(UPPER(TRIM($K1417)),8)="BLOCKED:",LEFT(UPPER(TRIM($K1417)),8)="WAITING:"),"Blocked",IF(N($I1417)&gt;0,"In progress","Not started")))))</f>
        <v/>
      </c>
      <c r="I1417" s="175" t="str">
        <f t="array" ref="I1417">IF($B1417="","",IFERROR(LOOKUP(2,1/('Work report'!$V$2:$V$1500=$B1417),'Work report'!$J$2:$J$1500)*100,0))</f>
        <v/>
      </c>
      <c r="J1417" s="176" t="str">
        <f t="array" ref="J1417">IF($B1417="","",IFERROR(LOOKUP(2,1/('Work report'!$V$2:$V$1500=$B1417),'Work report'!$A$2:$A$1500),""))</f>
        <v/>
      </c>
      <c r="K1417" s="177" t="str">
        <f t="array" ref="K1417">IF($B1417="","",IFERROR(LOOKUP(2,1/('Work report'!$V$2:$V$1500=$B1417),'Work report'!$P$2:$P$1500),""))</f>
        <v/>
      </c>
      <c r="L1417" s="178" t="str">
        <f>IF($B1417="","",SUMIFS('Work report'!$G$2:$G$1500,'Work report'!$V$2:$V$1500,$B1417))</f>
        <v/>
      </c>
      <c r="M1417" s="176" t="str">
        <f t="shared" si="67"/>
        <v/>
      </c>
      <c r="N1417" s="174" t="str">
        <f t="shared" ca="1" si="68"/>
        <v/>
      </c>
      <c r="O1417" s="78">
        <v>1416</v>
      </c>
      <c r="P1417" s="78" t="str">
        <f>IF(AND($B1417&lt;&gt;"",$H1417&lt;&gt;"Completed",$H1417&lt;&gt;"Cancelled"),COUNTIFS($B$2:$B1417,"&lt;&gt;",$H$2:$H1417,"&lt;&gt;Completed",$H$2:$H1417,"&lt;&gt;Cancelled"),"")</f>
        <v/>
      </c>
      <c r="Q1417" s="78" t="str">
        <f>IFERROR(INDEX($B$2:$B$1500,MATCH(ROWS($Q$2:Q1417),$P$2:$P$1500,0)),"")</f>
        <v/>
      </c>
    </row>
    <row r="1418" spans="2:17" ht="15" customHeight="1" x14ac:dyDescent="0.25">
      <c r="B1418" s="174" t="str">
        <f t="shared" si="66"/>
        <v/>
      </c>
      <c r="F1418" s="81"/>
      <c r="H1418" s="174" t="str">
        <f>IF($B1418="","",IF(N($I1418)&gt;=100,"Completed",IF(COUNTIF('Work report'!$V$2:$V$1500,$B1418)=0,"Not started",IF(OR(LEFT(UPPER(TRIM($K1418)),8)="BLOCKED:",LEFT(UPPER(TRIM($K1418)),8)="WAITING:"),"Blocked",IF(N($I1418)&gt;0,"In progress","Not started")))))</f>
        <v/>
      </c>
      <c r="I1418" s="175" t="str">
        <f t="array" ref="I1418">IF($B1418="","",IFERROR(LOOKUP(2,1/('Work report'!$V$2:$V$1500=$B1418),'Work report'!$J$2:$J$1500)*100,0))</f>
        <v/>
      </c>
      <c r="J1418" s="176" t="str">
        <f t="array" ref="J1418">IF($B1418="","",IFERROR(LOOKUP(2,1/('Work report'!$V$2:$V$1500=$B1418),'Work report'!$A$2:$A$1500),""))</f>
        <v/>
      </c>
      <c r="K1418" s="177" t="str">
        <f t="array" ref="K1418">IF($B1418="","",IFERROR(LOOKUP(2,1/('Work report'!$V$2:$V$1500=$B1418),'Work report'!$P$2:$P$1500),""))</f>
        <v/>
      </c>
      <c r="L1418" s="178" t="str">
        <f>IF($B1418="","",SUMIFS('Work report'!$G$2:$G$1500,'Work report'!$V$2:$V$1500,$B1418))</f>
        <v/>
      </c>
      <c r="M1418" s="176" t="str">
        <f t="shared" si="67"/>
        <v/>
      </c>
      <c r="N1418" s="174" t="str">
        <f t="shared" ca="1" si="68"/>
        <v/>
      </c>
      <c r="O1418" s="78">
        <v>1417</v>
      </c>
      <c r="P1418" s="78" t="str">
        <f>IF(AND($B1418&lt;&gt;"",$H1418&lt;&gt;"Completed",$H1418&lt;&gt;"Cancelled"),COUNTIFS($B$2:$B1418,"&lt;&gt;",$H$2:$H1418,"&lt;&gt;Completed",$H$2:$H1418,"&lt;&gt;Cancelled"),"")</f>
        <v/>
      </c>
      <c r="Q1418" s="78" t="str">
        <f>IFERROR(INDEX($B$2:$B$1500,MATCH(ROWS($Q$2:Q1418),$P$2:$P$1500,0)),"")</f>
        <v/>
      </c>
    </row>
    <row r="1419" spans="2:17" ht="15" customHeight="1" x14ac:dyDescent="0.25">
      <c r="B1419" s="174" t="str">
        <f t="shared" si="66"/>
        <v/>
      </c>
      <c r="F1419" s="81"/>
      <c r="H1419" s="174" t="str">
        <f>IF($B1419="","",IF(N($I1419)&gt;=100,"Completed",IF(COUNTIF('Work report'!$V$2:$V$1500,$B1419)=0,"Not started",IF(OR(LEFT(UPPER(TRIM($K1419)),8)="BLOCKED:",LEFT(UPPER(TRIM($K1419)),8)="WAITING:"),"Blocked",IF(N($I1419)&gt;0,"In progress","Not started")))))</f>
        <v/>
      </c>
      <c r="I1419" s="175" t="str">
        <f t="array" ref="I1419">IF($B1419="","",IFERROR(LOOKUP(2,1/('Work report'!$V$2:$V$1500=$B1419),'Work report'!$J$2:$J$1500)*100,0))</f>
        <v/>
      </c>
      <c r="J1419" s="176" t="str">
        <f t="array" ref="J1419">IF($B1419="","",IFERROR(LOOKUP(2,1/('Work report'!$V$2:$V$1500=$B1419),'Work report'!$A$2:$A$1500),""))</f>
        <v/>
      </c>
      <c r="K1419" s="177" t="str">
        <f t="array" ref="K1419">IF($B1419="","",IFERROR(LOOKUP(2,1/('Work report'!$V$2:$V$1500=$B1419),'Work report'!$P$2:$P$1500),""))</f>
        <v/>
      </c>
      <c r="L1419" s="178" t="str">
        <f>IF($B1419="","",SUMIFS('Work report'!$G$2:$G$1500,'Work report'!$V$2:$V$1500,$B1419))</f>
        <v/>
      </c>
      <c r="M1419" s="176" t="str">
        <f t="shared" si="67"/>
        <v/>
      </c>
      <c r="N1419" s="174" t="str">
        <f t="shared" ca="1" si="68"/>
        <v/>
      </c>
      <c r="O1419" s="78">
        <v>1418</v>
      </c>
      <c r="P1419" s="78" t="str">
        <f>IF(AND($B1419&lt;&gt;"",$H1419&lt;&gt;"Completed",$H1419&lt;&gt;"Cancelled"),COUNTIFS($B$2:$B1419,"&lt;&gt;",$H$2:$H1419,"&lt;&gt;Completed",$H$2:$H1419,"&lt;&gt;Cancelled"),"")</f>
        <v/>
      </c>
      <c r="Q1419" s="78" t="str">
        <f>IFERROR(INDEX($B$2:$B$1500,MATCH(ROWS($Q$2:Q1419),$P$2:$P$1500,0)),"")</f>
        <v/>
      </c>
    </row>
    <row r="1420" spans="2:17" ht="15" customHeight="1" x14ac:dyDescent="0.25">
      <c r="B1420" s="174" t="str">
        <f t="shared" si="66"/>
        <v/>
      </c>
      <c r="F1420" s="81"/>
      <c r="H1420" s="174" t="str">
        <f>IF($B1420="","",IF(N($I1420)&gt;=100,"Completed",IF(COUNTIF('Work report'!$V$2:$V$1500,$B1420)=0,"Not started",IF(OR(LEFT(UPPER(TRIM($K1420)),8)="BLOCKED:",LEFT(UPPER(TRIM($K1420)),8)="WAITING:"),"Blocked",IF(N($I1420)&gt;0,"In progress","Not started")))))</f>
        <v/>
      </c>
      <c r="I1420" s="175" t="str">
        <f t="array" ref="I1420">IF($B1420="","",IFERROR(LOOKUP(2,1/('Work report'!$V$2:$V$1500=$B1420),'Work report'!$J$2:$J$1500)*100,0))</f>
        <v/>
      </c>
      <c r="J1420" s="176" t="str">
        <f t="array" ref="J1420">IF($B1420="","",IFERROR(LOOKUP(2,1/('Work report'!$V$2:$V$1500=$B1420),'Work report'!$A$2:$A$1500),""))</f>
        <v/>
      </c>
      <c r="K1420" s="177" t="str">
        <f t="array" ref="K1420">IF($B1420="","",IFERROR(LOOKUP(2,1/('Work report'!$V$2:$V$1500=$B1420),'Work report'!$P$2:$P$1500),""))</f>
        <v/>
      </c>
      <c r="L1420" s="178" t="str">
        <f>IF($B1420="","",SUMIFS('Work report'!$G$2:$G$1500,'Work report'!$V$2:$V$1500,$B1420))</f>
        <v/>
      </c>
      <c r="M1420" s="176" t="str">
        <f t="shared" si="67"/>
        <v/>
      </c>
      <c r="N1420" s="174" t="str">
        <f t="shared" ca="1" si="68"/>
        <v/>
      </c>
      <c r="O1420" s="78">
        <v>1419</v>
      </c>
      <c r="P1420" s="78" t="str">
        <f>IF(AND($B1420&lt;&gt;"",$H1420&lt;&gt;"Completed",$H1420&lt;&gt;"Cancelled"),COUNTIFS($B$2:$B1420,"&lt;&gt;",$H$2:$H1420,"&lt;&gt;Completed",$H$2:$H1420,"&lt;&gt;Cancelled"),"")</f>
        <v/>
      </c>
      <c r="Q1420" s="78" t="str">
        <f>IFERROR(INDEX($B$2:$B$1500,MATCH(ROWS($Q$2:Q1420),$P$2:$P$1500,0)),"")</f>
        <v/>
      </c>
    </row>
    <row r="1421" spans="2:17" ht="15" customHeight="1" x14ac:dyDescent="0.25">
      <c r="B1421" s="174" t="str">
        <f t="shared" si="66"/>
        <v/>
      </c>
      <c r="F1421" s="81"/>
      <c r="H1421" s="174" t="str">
        <f>IF($B1421="","",IF(N($I1421)&gt;=100,"Completed",IF(COUNTIF('Work report'!$V$2:$V$1500,$B1421)=0,"Not started",IF(OR(LEFT(UPPER(TRIM($K1421)),8)="BLOCKED:",LEFT(UPPER(TRIM($K1421)),8)="WAITING:"),"Blocked",IF(N($I1421)&gt;0,"In progress","Not started")))))</f>
        <v/>
      </c>
      <c r="I1421" s="175" t="str">
        <f t="array" ref="I1421">IF($B1421="","",IFERROR(LOOKUP(2,1/('Work report'!$V$2:$V$1500=$B1421),'Work report'!$J$2:$J$1500)*100,0))</f>
        <v/>
      </c>
      <c r="J1421" s="176" t="str">
        <f t="array" ref="J1421">IF($B1421="","",IFERROR(LOOKUP(2,1/('Work report'!$V$2:$V$1500=$B1421),'Work report'!$A$2:$A$1500),""))</f>
        <v/>
      </c>
      <c r="K1421" s="177" t="str">
        <f t="array" ref="K1421">IF($B1421="","",IFERROR(LOOKUP(2,1/('Work report'!$V$2:$V$1500=$B1421),'Work report'!$P$2:$P$1500),""))</f>
        <v/>
      </c>
      <c r="L1421" s="178" t="str">
        <f>IF($B1421="","",SUMIFS('Work report'!$G$2:$G$1500,'Work report'!$V$2:$V$1500,$B1421))</f>
        <v/>
      </c>
      <c r="M1421" s="176" t="str">
        <f t="shared" si="67"/>
        <v/>
      </c>
      <c r="N1421" s="174" t="str">
        <f t="shared" ca="1" si="68"/>
        <v/>
      </c>
      <c r="O1421" s="78">
        <v>1420</v>
      </c>
      <c r="P1421" s="78" t="str">
        <f>IF(AND($B1421&lt;&gt;"",$H1421&lt;&gt;"Completed",$H1421&lt;&gt;"Cancelled"),COUNTIFS($B$2:$B1421,"&lt;&gt;",$H$2:$H1421,"&lt;&gt;Completed",$H$2:$H1421,"&lt;&gt;Cancelled"),"")</f>
        <v/>
      </c>
      <c r="Q1421" s="78" t="str">
        <f>IFERROR(INDEX($B$2:$B$1500,MATCH(ROWS($Q$2:Q1421),$P$2:$P$1500,0)),"")</f>
        <v/>
      </c>
    </row>
    <row r="1422" spans="2:17" ht="15" customHeight="1" x14ac:dyDescent="0.25">
      <c r="B1422" s="174" t="str">
        <f t="shared" si="66"/>
        <v/>
      </c>
      <c r="F1422" s="81"/>
      <c r="H1422" s="174" t="str">
        <f>IF($B1422="","",IF(N($I1422)&gt;=100,"Completed",IF(COUNTIF('Work report'!$V$2:$V$1500,$B1422)=0,"Not started",IF(OR(LEFT(UPPER(TRIM($K1422)),8)="BLOCKED:",LEFT(UPPER(TRIM($K1422)),8)="WAITING:"),"Blocked",IF(N($I1422)&gt;0,"In progress","Not started")))))</f>
        <v/>
      </c>
      <c r="I1422" s="175" t="str">
        <f t="array" ref="I1422">IF($B1422="","",IFERROR(LOOKUP(2,1/('Work report'!$V$2:$V$1500=$B1422),'Work report'!$J$2:$J$1500)*100,0))</f>
        <v/>
      </c>
      <c r="J1422" s="176" t="str">
        <f t="array" ref="J1422">IF($B1422="","",IFERROR(LOOKUP(2,1/('Work report'!$V$2:$V$1500=$B1422),'Work report'!$A$2:$A$1500),""))</f>
        <v/>
      </c>
      <c r="K1422" s="177" t="str">
        <f t="array" ref="K1422">IF($B1422="","",IFERROR(LOOKUP(2,1/('Work report'!$V$2:$V$1500=$B1422),'Work report'!$P$2:$P$1500),""))</f>
        <v/>
      </c>
      <c r="L1422" s="178" t="str">
        <f>IF($B1422="","",SUMIFS('Work report'!$G$2:$G$1500,'Work report'!$V$2:$V$1500,$B1422))</f>
        <v/>
      </c>
      <c r="M1422" s="176" t="str">
        <f t="shared" si="67"/>
        <v/>
      </c>
      <c r="N1422" s="174" t="str">
        <f t="shared" ca="1" si="68"/>
        <v/>
      </c>
      <c r="O1422" s="78">
        <v>1421</v>
      </c>
      <c r="P1422" s="78" t="str">
        <f>IF(AND($B1422&lt;&gt;"",$H1422&lt;&gt;"Completed",$H1422&lt;&gt;"Cancelled"),COUNTIFS($B$2:$B1422,"&lt;&gt;",$H$2:$H1422,"&lt;&gt;Completed",$H$2:$H1422,"&lt;&gt;Cancelled"),"")</f>
        <v/>
      </c>
      <c r="Q1422" s="78" t="str">
        <f>IFERROR(INDEX($B$2:$B$1500,MATCH(ROWS($Q$2:Q1422),$P$2:$P$1500,0)),"")</f>
        <v/>
      </c>
    </row>
    <row r="1423" spans="2:17" ht="15" customHeight="1" x14ac:dyDescent="0.25">
      <c r="B1423" s="174" t="str">
        <f t="shared" si="66"/>
        <v/>
      </c>
      <c r="F1423" s="81"/>
      <c r="H1423" s="174" t="str">
        <f>IF($B1423="","",IF(N($I1423)&gt;=100,"Completed",IF(COUNTIF('Work report'!$V$2:$V$1500,$B1423)=0,"Not started",IF(OR(LEFT(UPPER(TRIM($K1423)),8)="BLOCKED:",LEFT(UPPER(TRIM($K1423)),8)="WAITING:"),"Blocked",IF(N($I1423)&gt;0,"In progress","Not started")))))</f>
        <v/>
      </c>
      <c r="I1423" s="175" t="str">
        <f t="array" ref="I1423">IF($B1423="","",IFERROR(LOOKUP(2,1/('Work report'!$V$2:$V$1500=$B1423),'Work report'!$J$2:$J$1500)*100,0))</f>
        <v/>
      </c>
      <c r="J1423" s="176" t="str">
        <f t="array" ref="J1423">IF($B1423="","",IFERROR(LOOKUP(2,1/('Work report'!$V$2:$V$1500=$B1423),'Work report'!$A$2:$A$1500),""))</f>
        <v/>
      </c>
      <c r="K1423" s="177" t="str">
        <f t="array" ref="K1423">IF($B1423="","",IFERROR(LOOKUP(2,1/('Work report'!$V$2:$V$1500=$B1423),'Work report'!$P$2:$P$1500),""))</f>
        <v/>
      </c>
      <c r="L1423" s="178" t="str">
        <f>IF($B1423="","",SUMIFS('Work report'!$G$2:$G$1500,'Work report'!$V$2:$V$1500,$B1423))</f>
        <v/>
      </c>
      <c r="M1423" s="176" t="str">
        <f t="shared" si="67"/>
        <v/>
      </c>
      <c r="N1423" s="174" t="str">
        <f t="shared" ca="1" si="68"/>
        <v/>
      </c>
      <c r="O1423" s="78">
        <v>1422</v>
      </c>
      <c r="P1423" s="78" t="str">
        <f>IF(AND($B1423&lt;&gt;"",$H1423&lt;&gt;"Completed",$H1423&lt;&gt;"Cancelled"),COUNTIFS($B$2:$B1423,"&lt;&gt;",$H$2:$H1423,"&lt;&gt;Completed",$H$2:$H1423,"&lt;&gt;Cancelled"),"")</f>
        <v/>
      </c>
      <c r="Q1423" s="78" t="str">
        <f>IFERROR(INDEX($B$2:$B$1500,MATCH(ROWS($Q$2:Q1423),$P$2:$P$1500,0)),"")</f>
        <v/>
      </c>
    </row>
    <row r="1424" spans="2:17" ht="15" customHeight="1" x14ac:dyDescent="0.25">
      <c r="B1424" s="174" t="str">
        <f t="shared" si="66"/>
        <v/>
      </c>
      <c r="F1424" s="81"/>
      <c r="H1424" s="174" t="str">
        <f>IF($B1424="","",IF(N($I1424)&gt;=100,"Completed",IF(COUNTIF('Work report'!$V$2:$V$1500,$B1424)=0,"Not started",IF(OR(LEFT(UPPER(TRIM($K1424)),8)="BLOCKED:",LEFT(UPPER(TRIM($K1424)),8)="WAITING:"),"Blocked",IF(N($I1424)&gt;0,"In progress","Not started")))))</f>
        <v/>
      </c>
      <c r="I1424" s="175" t="str">
        <f t="array" ref="I1424">IF($B1424="","",IFERROR(LOOKUP(2,1/('Work report'!$V$2:$V$1500=$B1424),'Work report'!$J$2:$J$1500)*100,0))</f>
        <v/>
      </c>
      <c r="J1424" s="176" t="str">
        <f t="array" ref="J1424">IF($B1424="","",IFERROR(LOOKUP(2,1/('Work report'!$V$2:$V$1500=$B1424),'Work report'!$A$2:$A$1500),""))</f>
        <v/>
      </c>
      <c r="K1424" s="177" t="str">
        <f t="array" ref="K1424">IF($B1424="","",IFERROR(LOOKUP(2,1/('Work report'!$V$2:$V$1500=$B1424),'Work report'!$P$2:$P$1500),""))</f>
        <v/>
      </c>
      <c r="L1424" s="178" t="str">
        <f>IF($B1424="","",SUMIFS('Work report'!$G$2:$G$1500,'Work report'!$V$2:$V$1500,$B1424))</f>
        <v/>
      </c>
      <c r="M1424" s="176" t="str">
        <f t="shared" si="67"/>
        <v/>
      </c>
      <c r="N1424" s="174" t="str">
        <f t="shared" ca="1" si="68"/>
        <v/>
      </c>
      <c r="O1424" s="78">
        <v>1423</v>
      </c>
      <c r="P1424" s="78" t="str">
        <f>IF(AND($B1424&lt;&gt;"",$H1424&lt;&gt;"Completed",$H1424&lt;&gt;"Cancelled"),COUNTIFS($B$2:$B1424,"&lt;&gt;",$H$2:$H1424,"&lt;&gt;Completed",$H$2:$H1424,"&lt;&gt;Cancelled"),"")</f>
        <v/>
      </c>
      <c r="Q1424" s="78" t="str">
        <f>IFERROR(INDEX($B$2:$B$1500,MATCH(ROWS($Q$2:Q1424),$P$2:$P$1500,0)),"")</f>
        <v/>
      </c>
    </row>
    <row r="1425" spans="2:17" ht="15" customHeight="1" x14ac:dyDescent="0.25">
      <c r="B1425" s="174" t="str">
        <f t="shared" si="66"/>
        <v/>
      </c>
      <c r="F1425" s="81"/>
      <c r="H1425" s="174" t="str">
        <f>IF($B1425="","",IF(N($I1425)&gt;=100,"Completed",IF(COUNTIF('Work report'!$V$2:$V$1500,$B1425)=0,"Not started",IF(OR(LEFT(UPPER(TRIM($K1425)),8)="BLOCKED:",LEFT(UPPER(TRIM($K1425)),8)="WAITING:"),"Blocked",IF(N($I1425)&gt;0,"In progress","Not started")))))</f>
        <v/>
      </c>
      <c r="I1425" s="175" t="str">
        <f t="array" ref="I1425">IF($B1425="","",IFERROR(LOOKUP(2,1/('Work report'!$V$2:$V$1500=$B1425),'Work report'!$J$2:$J$1500)*100,0))</f>
        <v/>
      </c>
      <c r="J1425" s="176" t="str">
        <f t="array" ref="J1425">IF($B1425="","",IFERROR(LOOKUP(2,1/('Work report'!$V$2:$V$1500=$B1425),'Work report'!$A$2:$A$1500),""))</f>
        <v/>
      </c>
      <c r="K1425" s="177" t="str">
        <f t="array" ref="K1425">IF($B1425="","",IFERROR(LOOKUP(2,1/('Work report'!$V$2:$V$1500=$B1425),'Work report'!$P$2:$P$1500),""))</f>
        <v/>
      </c>
      <c r="L1425" s="178" t="str">
        <f>IF($B1425="","",SUMIFS('Work report'!$G$2:$G$1500,'Work report'!$V$2:$V$1500,$B1425))</f>
        <v/>
      </c>
      <c r="M1425" s="176" t="str">
        <f t="shared" si="67"/>
        <v/>
      </c>
      <c r="N1425" s="174" t="str">
        <f t="shared" ca="1" si="68"/>
        <v/>
      </c>
      <c r="O1425" s="78">
        <v>1424</v>
      </c>
      <c r="P1425" s="78" t="str">
        <f>IF(AND($B1425&lt;&gt;"",$H1425&lt;&gt;"Completed",$H1425&lt;&gt;"Cancelled"),COUNTIFS($B$2:$B1425,"&lt;&gt;",$H$2:$H1425,"&lt;&gt;Completed",$H$2:$H1425,"&lt;&gt;Cancelled"),"")</f>
        <v/>
      </c>
      <c r="Q1425" s="78" t="str">
        <f>IFERROR(INDEX($B$2:$B$1500,MATCH(ROWS($Q$2:Q1425),$P$2:$P$1500,0)),"")</f>
        <v/>
      </c>
    </row>
    <row r="1426" spans="2:17" ht="15" customHeight="1" x14ac:dyDescent="0.25">
      <c r="B1426" s="174" t="str">
        <f t="shared" si="66"/>
        <v/>
      </c>
      <c r="F1426" s="81"/>
      <c r="H1426" s="174" t="str">
        <f>IF($B1426="","",IF(N($I1426)&gt;=100,"Completed",IF(COUNTIF('Work report'!$V$2:$V$1500,$B1426)=0,"Not started",IF(OR(LEFT(UPPER(TRIM($K1426)),8)="BLOCKED:",LEFT(UPPER(TRIM($K1426)),8)="WAITING:"),"Blocked",IF(N($I1426)&gt;0,"In progress","Not started")))))</f>
        <v/>
      </c>
      <c r="I1426" s="175" t="str">
        <f t="array" ref="I1426">IF($B1426="","",IFERROR(LOOKUP(2,1/('Work report'!$V$2:$V$1500=$B1426),'Work report'!$J$2:$J$1500)*100,0))</f>
        <v/>
      </c>
      <c r="J1426" s="176" t="str">
        <f t="array" ref="J1426">IF($B1426="","",IFERROR(LOOKUP(2,1/('Work report'!$V$2:$V$1500=$B1426),'Work report'!$A$2:$A$1500),""))</f>
        <v/>
      </c>
      <c r="K1426" s="177" t="str">
        <f t="array" ref="K1426">IF($B1426="","",IFERROR(LOOKUP(2,1/('Work report'!$V$2:$V$1500=$B1426),'Work report'!$P$2:$P$1500),""))</f>
        <v/>
      </c>
      <c r="L1426" s="178" t="str">
        <f>IF($B1426="","",SUMIFS('Work report'!$G$2:$G$1500,'Work report'!$V$2:$V$1500,$B1426))</f>
        <v/>
      </c>
      <c r="M1426" s="176" t="str">
        <f t="shared" si="67"/>
        <v/>
      </c>
      <c r="N1426" s="174" t="str">
        <f t="shared" ca="1" si="68"/>
        <v/>
      </c>
      <c r="O1426" s="78">
        <v>1425</v>
      </c>
      <c r="P1426" s="78" t="str">
        <f>IF(AND($B1426&lt;&gt;"",$H1426&lt;&gt;"Completed",$H1426&lt;&gt;"Cancelled"),COUNTIFS($B$2:$B1426,"&lt;&gt;",$H$2:$H1426,"&lt;&gt;Completed",$H$2:$H1426,"&lt;&gt;Cancelled"),"")</f>
        <v/>
      </c>
      <c r="Q1426" s="78" t="str">
        <f>IFERROR(INDEX($B$2:$B$1500,MATCH(ROWS($Q$2:Q1426),$P$2:$P$1500,0)),"")</f>
        <v/>
      </c>
    </row>
    <row r="1427" spans="2:17" ht="15" customHeight="1" x14ac:dyDescent="0.25">
      <c r="B1427" s="174" t="str">
        <f t="shared" si="66"/>
        <v/>
      </c>
      <c r="F1427" s="81"/>
      <c r="H1427" s="174" t="str">
        <f>IF($B1427="","",IF(N($I1427)&gt;=100,"Completed",IF(COUNTIF('Work report'!$V$2:$V$1500,$B1427)=0,"Not started",IF(OR(LEFT(UPPER(TRIM($K1427)),8)="BLOCKED:",LEFT(UPPER(TRIM($K1427)),8)="WAITING:"),"Blocked",IF(N($I1427)&gt;0,"In progress","Not started")))))</f>
        <v/>
      </c>
      <c r="I1427" s="175" t="str">
        <f t="array" ref="I1427">IF($B1427="","",IFERROR(LOOKUP(2,1/('Work report'!$V$2:$V$1500=$B1427),'Work report'!$J$2:$J$1500)*100,0))</f>
        <v/>
      </c>
      <c r="J1427" s="176" t="str">
        <f t="array" ref="J1427">IF($B1427="","",IFERROR(LOOKUP(2,1/('Work report'!$V$2:$V$1500=$B1427),'Work report'!$A$2:$A$1500),""))</f>
        <v/>
      </c>
      <c r="K1427" s="177" t="str">
        <f t="array" ref="K1427">IF($B1427="","",IFERROR(LOOKUP(2,1/('Work report'!$V$2:$V$1500=$B1427),'Work report'!$P$2:$P$1500),""))</f>
        <v/>
      </c>
      <c r="L1427" s="178" t="str">
        <f>IF($B1427="","",SUMIFS('Work report'!$G$2:$G$1500,'Work report'!$V$2:$V$1500,$B1427))</f>
        <v/>
      </c>
      <c r="M1427" s="176" t="str">
        <f t="shared" si="67"/>
        <v/>
      </c>
      <c r="N1427" s="174" t="str">
        <f t="shared" ca="1" si="68"/>
        <v/>
      </c>
      <c r="O1427" s="78">
        <v>1426</v>
      </c>
      <c r="P1427" s="78" t="str">
        <f>IF(AND($B1427&lt;&gt;"",$H1427&lt;&gt;"Completed",$H1427&lt;&gt;"Cancelled"),COUNTIFS($B$2:$B1427,"&lt;&gt;",$H$2:$H1427,"&lt;&gt;Completed",$H$2:$H1427,"&lt;&gt;Cancelled"),"")</f>
        <v/>
      </c>
      <c r="Q1427" s="78" t="str">
        <f>IFERROR(INDEX($B$2:$B$1500,MATCH(ROWS($Q$2:Q1427),$P$2:$P$1500,0)),"")</f>
        <v/>
      </c>
    </row>
    <row r="1428" spans="2:17" ht="15" customHeight="1" x14ac:dyDescent="0.25">
      <c r="B1428" s="174" t="str">
        <f t="shared" si="66"/>
        <v/>
      </c>
      <c r="F1428" s="81"/>
      <c r="H1428" s="174" t="str">
        <f>IF($B1428="","",IF(N($I1428)&gt;=100,"Completed",IF(COUNTIF('Work report'!$V$2:$V$1500,$B1428)=0,"Not started",IF(OR(LEFT(UPPER(TRIM($K1428)),8)="BLOCKED:",LEFT(UPPER(TRIM($K1428)),8)="WAITING:"),"Blocked",IF(N($I1428)&gt;0,"In progress","Not started")))))</f>
        <v/>
      </c>
      <c r="I1428" s="175" t="str">
        <f t="array" ref="I1428">IF($B1428="","",IFERROR(LOOKUP(2,1/('Work report'!$V$2:$V$1500=$B1428),'Work report'!$J$2:$J$1500)*100,0))</f>
        <v/>
      </c>
      <c r="J1428" s="176" t="str">
        <f t="array" ref="J1428">IF($B1428="","",IFERROR(LOOKUP(2,1/('Work report'!$V$2:$V$1500=$B1428),'Work report'!$A$2:$A$1500),""))</f>
        <v/>
      </c>
      <c r="K1428" s="177" t="str">
        <f t="array" ref="K1428">IF($B1428="","",IFERROR(LOOKUP(2,1/('Work report'!$V$2:$V$1500=$B1428),'Work report'!$P$2:$P$1500),""))</f>
        <v/>
      </c>
      <c r="L1428" s="178" t="str">
        <f>IF($B1428="","",SUMIFS('Work report'!$G$2:$G$1500,'Work report'!$V$2:$V$1500,$B1428))</f>
        <v/>
      </c>
      <c r="M1428" s="176" t="str">
        <f t="shared" si="67"/>
        <v/>
      </c>
      <c r="N1428" s="174" t="str">
        <f t="shared" ca="1" si="68"/>
        <v/>
      </c>
      <c r="O1428" s="78">
        <v>1427</v>
      </c>
      <c r="P1428" s="78" t="str">
        <f>IF(AND($B1428&lt;&gt;"",$H1428&lt;&gt;"Completed",$H1428&lt;&gt;"Cancelled"),COUNTIFS($B$2:$B1428,"&lt;&gt;",$H$2:$H1428,"&lt;&gt;Completed",$H$2:$H1428,"&lt;&gt;Cancelled"),"")</f>
        <v/>
      </c>
      <c r="Q1428" s="78" t="str">
        <f>IFERROR(INDEX($B$2:$B$1500,MATCH(ROWS($Q$2:Q1428),$P$2:$P$1500,0)),"")</f>
        <v/>
      </c>
    </row>
    <row r="1429" spans="2:17" ht="15" customHeight="1" x14ac:dyDescent="0.25">
      <c r="B1429" s="174" t="str">
        <f t="shared" si="66"/>
        <v/>
      </c>
      <c r="F1429" s="81"/>
      <c r="H1429" s="174" t="str">
        <f>IF($B1429="","",IF(N($I1429)&gt;=100,"Completed",IF(COUNTIF('Work report'!$V$2:$V$1500,$B1429)=0,"Not started",IF(OR(LEFT(UPPER(TRIM($K1429)),8)="BLOCKED:",LEFT(UPPER(TRIM($K1429)),8)="WAITING:"),"Blocked",IF(N($I1429)&gt;0,"In progress","Not started")))))</f>
        <v/>
      </c>
      <c r="I1429" s="175" t="str">
        <f t="array" ref="I1429">IF($B1429="","",IFERROR(LOOKUP(2,1/('Work report'!$V$2:$V$1500=$B1429),'Work report'!$J$2:$J$1500)*100,0))</f>
        <v/>
      </c>
      <c r="J1429" s="176" t="str">
        <f t="array" ref="J1429">IF($B1429="","",IFERROR(LOOKUP(2,1/('Work report'!$V$2:$V$1500=$B1429),'Work report'!$A$2:$A$1500),""))</f>
        <v/>
      </c>
      <c r="K1429" s="177" t="str">
        <f t="array" ref="K1429">IF($B1429="","",IFERROR(LOOKUP(2,1/('Work report'!$V$2:$V$1500=$B1429),'Work report'!$P$2:$P$1500),""))</f>
        <v/>
      </c>
      <c r="L1429" s="178" t="str">
        <f>IF($B1429="","",SUMIFS('Work report'!$G$2:$G$1500,'Work report'!$V$2:$V$1500,$B1429))</f>
        <v/>
      </c>
      <c r="M1429" s="176" t="str">
        <f t="shared" si="67"/>
        <v/>
      </c>
      <c r="N1429" s="174" t="str">
        <f t="shared" ca="1" si="68"/>
        <v/>
      </c>
      <c r="O1429" s="78">
        <v>1428</v>
      </c>
      <c r="P1429" s="78" t="str">
        <f>IF(AND($B1429&lt;&gt;"",$H1429&lt;&gt;"Completed",$H1429&lt;&gt;"Cancelled"),COUNTIFS($B$2:$B1429,"&lt;&gt;",$H$2:$H1429,"&lt;&gt;Completed",$H$2:$H1429,"&lt;&gt;Cancelled"),"")</f>
        <v/>
      </c>
      <c r="Q1429" s="78" t="str">
        <f>IFERROR(INDEX($B$2:$B$1500,MATCH(ROWS($Q$2:Q1429),$P$2:$P$1500,0)),"")</f>
        <v/>
      </c>
    </row>
    <row r="1430" spans="2:17" ht="15" customHeight="1" x14ac:dyDescent="0.25">
      <c r="B1430" s="174" t="str">
        <f t="shared" si="66"/>
        <v/>
      </c>
      <c r="F1430" s="81"/>
      <c r="H1430" s="174" t="str">
        <f>IF($B1430="","",IF(N($I1430)&gt;=100,"Completed",IF(COUNTIF('Work report'!$V$2:$V$1500,$B1430)=0,"Not started",IF(OR(LEFT(UPPER(TRIM($K1430)),8)="BLOCKED:",LEFT(UPPER(TRIM($K1430)),8)="WAITING:"),"Blocked",IF(N($I1430)&gt;0,"In progress","Not started")))))</f>
        <v/>
      </c>
      <c r="I1430" s="175" t="str">
        <f t="array" ref="I1430">IF($B1430="","",IFERROR(LOOKUP(2,1/('Work report'!$V$2:$V$1500=$B1430),'Work report'!$J$2:$J$1500)*100,0))</f>
        <v/>
      </c>
      <c r="J1430" s="176" t="str">
        <f t="array" ref="J1430">IF($B1430="","",IFERROR(LOOKUP(2,1/('Work report'!$V$2:$V$1500=$B1430),'Work report'!$A$2:$A$1500),""))</f>
        <v/>
      </c>
      <c r="K1430" s="177" t="str">
        <f t="array" ref="K1430">IF($B1430="","",IFERROR(LOOKUP(2,1/('Work report'!$V$2:$V$1500=$B1430),'Work report'!$P$2:$P$1500),""))</f>
        <v/>
      </c>
      <c r="L1430" s="178" t="str">
        <f>IF($B1430="","",SUMIFS('Work report'!$G$2:$G$1500,'Work report'!$V$2:$V$1500,$B1430))</f>
        <v/>
      </c>
      <c r="M1430" s="176" t="str">
        <f t="shared" si="67"/>
        <v/>
      </c>
      <c r="N1430" s="174" t="str">
        <f t="shared" ca="1" si="68"/>
        <v/>
      </c>
      <c r="O1430" s="78">
        <v>1429</v>
      </c>
      <c r="P1430" s="78" t="str">
        <f>IF(AND($B1430&lt;&gt;"",$H1430&lt;&gt;"Completed",$H1430&lt;&gt;"Cancelled"),COUNTIFS($B$2:$B1430,"&lt;&gt;",$H$2:$H1430,"&lt;&gt;Completed",$H$2:$H1430,"&lt;&gt;Cancelled"),"")</f>
        <v/>
      </c>
      <c r="Q1430" s="78" t="str">
        <f>IFERROR(INDEX($B$2:$B$1500,MATCH(ROWS($Q$2:Q1430),$P$2:$P$1500,0)),"")</f>
        <v/>
      </c>
    </row>
    <row r="1431" spans="2:17" ht="15" customHeight="1" x14ac:dyDescent="0.25">
      <c r="B1431" s="174" t="str">
        <f t="shared" si="66"/>
        <v/>
      </c>
      <c r="F1431" s="81"/>
      <c r="H1431" s="174" t="str">
        <f>IF($B1431="","",IF(N($I1431)&gt;=100,"Completed",IF(COUNTIF('Work report'!$V$2:$V$1500,$B1431)=0,"Not started",IF(OR(LEFT(UPPER(TRIM($K1431)),8)="BLOCKED:",LEFT(UPPER(TRIM($K1431)),8)="WAITING:"),"Blocked",IF(N($I1431)&gt;0,"In progress","Not started")))))</f>
        <v/>
      </c>
      <c r="I1431" s="175" t="str">
        <f t="array" ref="I1431">IF($B1431="","",IFERROR(LOOKUP(2,1/('Work report'!$V$2:$V$1500=$B1431),'Work report'!$J$2:$J$1500)*100,0))</f>
        <v/>
      </c>
      <c r="J1431" s="176" t="str">
        <f t="array" ref="J1431">IF($B1431="","",IFERROR(LOOKUP(2,1/('Work report'!$V$2:$V$1500=$B1431),'Work report'!$A$2:$A$1500),""))</f>
        <v/>
      </c>
      <c r="K1431" s="177" t="str">
        <f t="array" ref="K1431">IF($B1431="","",IFERROR(LOOKUP(2,1/('Work report'!$V$2:$V$1500=$B1431),'Work report'!$P$2:$P$1500),""))</f>
        <v/>
      </c>
      <c r="L1431" s="178" t="str">
        <f>IF($B1431="","",SUMIFS('Work report'!$G$2:$G$1500,'Work report'!$V$2:$V$1500,$B1431))</f>
        <v/>
      </c>
      <c r="M1431" s="176" t="str">
        <f t="shared" si="67"/>
        <v/>
      </c>
      <c r="N1431" s="174" t="str">
        <f t="shared" ca="1" si="68"/>
        <v/>
      </c>
      <c r="O1431" s="78">
        <v>1430</v>
      </c>
      <c r="P1431" s="78" t="str">
        <f>IF(AND($B1431&lt;&gt;"",$H1431&lt;&gt;"Completed",$H1431&lt;&gt;"Cancelled"),COUNTIFS($B$2:$B1431,"&lt;&gt;",$H$2:$H1431,"&lt;&gt;Completed",$H$2:$H1431,"&lt;&gt;Cancelled"),"")</f>
        <v/>
      </c>
      <c r="Q1431" s="78" t="str">
        <f>IFERROR(INDEX($B$2:$B$1500,MATCH(ROWS($Q$2:Q1431),$P$2:$P$1500,0)),"")</f>
        <v/>
      </c>
    </row>
    <row r="1432" spans="2:17" ht="15" customHeight="1" x14ac:dyDescent="0.25">
      <c r="B1432" s="174" t="str">
        <f t="shared" si="66"/>
        <v/>
      </c>
      <c r="F1432" s="81"/>
      <c r="H1432" s="174" t="str">
        <f>IF($B1432="","",IF(N($I1432)&gt;=100,"Completed",IF(COUNTIF('Work report'!$V$2:$V$1500,$B1432)=0,"Not started",IF(OR(LEFT(UPPER(TRIM($K1432)),8)="BLOCKED:",LEFT(UPPER(TRIM($K1432)),8)="WAITING:"),"Blocked",IF(N($I1432)&gt;0,"In progress","Not started")))))</f>
        <v/>
      </c>
      <c r="I1432" s="175" t="str">
        <f t="array" ref="I1432">IF($B1432="","",IFERROR(LOOKUP(2,1/('Work report'!$V$2:$V$1500=$B1432),'Work report'!$J$2:$J$1500)*100,0))</f>
        <v/>
      </c>
      <c r="J1432" s="176" t="str">
        <f t="array" ref="J1432">IF($B1432="","",IFERROR(LOOKUP(2,1/('Work report'!$V$2:$V$1500=$B1432),'Work report'!$A$2:$A$1500),""))</f>
        <v/>
      </c>
      <c r="K1432" s="177" t="str">
        <f t="array" ref="K1432">IF($B1432="","",IFERROR(LOOKUP(2,1/('Work report'!$V$2:$V$1500=$B1432),'Work report'!$P$2:$P$1500),""))</f>
        <v/>
      </c>
      <c r="L1432" s="178" t="str">
        <f>IF($B1432="","",SUMIFS('Work report'!$G$2:$G$1500,'Work report'!$V$2:$V$1500,$B1432))</f>
        <v/>
      </c>
      <c r="M1432" s="176" t="str">
        <f t="shared" si="67"/>
        <v/>
      </c>
      <c r="N1432" s="174" t="str">
        <f t="shared" ca="1" si="68"/>
        <v/>
      </c>
      <c r="O1432" s="78">
        <v>1431</v>
      </c>
      <c r="P1432" s="78" t="str">
        <f>IF(AND($B1432&lt;&gt;"",$H1432&lt;&gt;"Completed",$H1432&lt;&gt;"Cancelled"),COUNTIFS($B$2:$B1432,"&lt;&gt;",$H$2:$H1432,"&lt;&gt;Completed",$H$2:$H1432,"&lt;&gt;Cancelled"),"")</f>
        <v/>
      </c>
      <c r="Q1432" s="78" t="str">
        <f>IFERROR(INDEX($B$2:$B$1500,MATCH(ROWS($Q$2:Q1432),$P$2:$P$1500,0)),"")</f>
        <v/>
      </c>
    </row>
    <row r="1433" spans="2:17" ht="15" customHeight="1" x14ac:dyDescent="0.25">
      <c r="B1433" s="174" t="str">
        <f t="shared" si="66"/>
        <v/>
      </c>
      <c r="F1433" s="81"/>
      <c r="H1433" s="174" t="str">
        <f>IF($B1433="","",IF(N($I1433)&gt;=100,"Completed",IF(COUNTIF('Work report'!$V$2:$V$1500,$B1433)=0,"Not started",IF(OR(LEFT(UPPER(TRIM($K1433)),8)="BLOCKED:",LEFT(UPPER(TRIM($K1433)),8)="WAITING:"),"Blocked",IF(N($I1433)&gt;0,"In progress","Not started")))))</f>
        <v/>
      </c>
      <c r="I1433" s="175" t="str">
        <f t="array" ref="I1433">IF($B1433="","",IFERROR(LOOKUP(2,1/('Work report'!$V$2:$V$1500=$B1433),'Work report'!$J$2:$J$1500)*100,0))</f>
        <v/>
      </c>
      <c r="J1433" s="176" t="str">
        <f t="array" ref="J1433">IF($B1433="","",IFERROR(LOOKUP(2,1/('Work report'!$V$2:$V$1500=$B1433),'Work report'!$A$2:$A$1500),""))</f>
        <v/>
      </c>
      <c r="K1433" s="177" t="str">
        <f t="array" ref="K1433">IF($B1433="","",IFERROR(LOOKUP(2,1/('Work report'!$V$2:$V$1500=$B1433),'Work report'!$P$2:$P$1500),""))</f>
        <v/>
      </c>
      <c r="L1433" s="178" t="str">
        <f>IF($B1433="","",SUMIFS('Work report'!$G$2:$G$1500,'Work report'!$V$2:$V$1500,$B1433))</f>
        <v/>
      </c>
      <c r="M1433" s="176" t="str">
        <f t="shared" si="67"/>
        <v/>
      </c>
      <c r="N1433" s="174" t="str">
        <f t="shared" ca="1" si="68"/>
        <v/>
      </c>
      <c r="O1433" s="78">
        <v>1432</v>
      </c>
      <c r="P1433" s="78" t="str">
        <f>IF(AND($B1433&lt;&gt;"",$H1433&lt;&gt;"Completed",$H1433&lt;&gt;"Cancelled"),COUNTIFS($B$2:$B1433,"&lt;&gt;",$H$2:$H1433,"&lt;&gt;Completed",$H$2:$H1433,"&lt;&gt;Cancelled"),"")</f>
        <v/>
      </c>
      <c r="Q1433" s="78" t="str">
        <f>IFERROR(INDEX($B$2:$B$1500,MATCH(ROWS($Q$2:Q1433),$P$2:$P$1500,0)),"")</f>
        <v/>
      </c>
    </row>
    <row r="1434" spans="2:17" ht="15" customHeight="1" x14ac:dyDescent="0.25">
      <c r="B1434" s="174" t="str">
        <f t="shared" si="66"/>
        <v/>
      </c>
      <c r="F1434" s="81"/>
      <c r="H1434" s="174" t="str">
        <f>IF($B1434="","",IF(N($I1434)&gt;=100,"Completed",IF(COUNTIF('Work report'!$V$2:$V$1500,$B1434)=0,"Not started",IF(OR(LEFT(UPPER(TRIM($K1434)),8)="BLOCKED:",LEFT(UPPER(TRIM($K1434)),8)="WAITING:"),"Blocked",IF(N($I1434)&gt;0,"In progress","Not started")))))</f>
        <v/>
      </c>
      <c r="I1434" s="175" t="str">
        <f t="array" ref="I1434">IF($B1434="","",IFERROR(LOOKUP(2,1/('Work report'!$V$2:$V$1500=$B1434),'Work report'!$J$2:$J$1500)*100,0))</f>
        <v/>
      </c>
      <c r="J1434" s="176" t="str">
        <f t="array" ref="J1434">IF($B1434="","",IFERROR(LOOKUP(2,1/('Work report'!$V$2:$V$1500=$B1434),'Work report'!$A$2:$A$1500),""))</f>
        <v/>
      </c>
      <c r="K1434" s="177" t="str">
        <f t="array" ref="K1434">IF($B1434="","",IFERROR(LOOKUP(2,1/('Work report'!$V$2:$V$1500=$B1434),'Work report'!$P$2:$P$1500),""))</f>
        <v/>
      </c>
      <c r="L1434" s="178" t="str">
        <f>IF($B1434="","",SUMIFS('Work report'!$G$2:$G$1500,'Work report'!$V$2:$V$1500,$B1434))</f>
        <v/>
      </c>
      <c r="M1434" s="176" t="str">
        <f t="shared" si="67"/>
        <v/>
      </c>
      <c r="N1434" s="174" t="str">
        <f t="shared" ca="1" si="68"/>
        <v/>
      </c>
      <c r="O1434" s="78">
        <v>1433</v>
      </c>
      <c r="P1434" s="78" t="str">
        <f>IF(AND($B1434&lt;&gt;"",$H1434&lt;&gt;"Completed",$H1434&lt;&gt;"Cancelled"),COUNTIFS($B$2:$B1434,"&lt;&gt;",$H$2:$H1434,"&lt;&gt;Completed",$H$2:$H1434,"&lt;&gt;Cancelled"),"")</f>
        <v/>
      </c>
      <c r="Q1434" s="78" t="str">
        <f>IFERROR(INDEX($B$2:$B$1500,MATCH(ROWS($Q$2:Q1434),$P$2:$P$1500,0)),"")</f>
        <v/>
      </c>
    </row>
    <row r="1435" spans="2:17" ht="15" customHeight="1" x14ac:dyDescent="0.25">
      <c r="B1435" s="174" t="str">
        <f t="shared" si="66"/>
        <v/>
      </c>
      <c r="F1435" s="81"/>
      <c r="H1435" s="174" t="str">
        <f>IF($B1435="","",IF(N($I1435)&gt;=100,"Completed",IF(COUNTIF('Work report'!$V$2:$V$1500,$B1435)=0,"Not started",IF(OR(LEFT(UPPER(TRIM($K1435)),8)="BLOCKED:",LEFT(UPPER(TRIM($K1435)),8)="WAITING:"),"Blocked",IF(N($I1435)&gt;0,"In progress","Not started")))))</f>
        <v/>
      </c>
      <c r="I1435" s="175" t="str">
        <f t="array" ref="I1435">IF($B1435="","",IFERROR(LOOKUP(2,1/('Work report'!$V$2:$V$1500=$B1435),'Work report'!$J$2:$J$1500)*100,0))</f>
        <v/>
      </c>
      <c r="J1435" s="176" t="str">
        <f t="array" ref="J1435">IF($B1435="","",IFERROR(LOOKUP(2,1/('Work report'!$V$2:$V$1500=$B1435),'Work report'!$A$2:$A$1500),""))</f>
        <v/>
      </c>
      <c r="K1435" s="177" t="str">
        <f t="array" ref="K1435">IF($B1435="","",IFERROR(LOOKUP(2,1/('Work report'!$V$2:$V$1500=$B1435),'Work report'!$P$2:$P$1500),""))</f>
        <v/>
      </c>
      <c r="L1435" s="178" t="str">
        <f>IF($B1435="","",SUMIFS('Work report'!$G$2:$G$1500,'Work report'!$V$2:$V$1500,$B1435))</f>
        <v/>
      </c>
      <c r="M1435" s="176" t="str">
        <f t="shared" si="67"/>
        <v/>
      </c>
      <c r="N1435" s="174" t="str">
        <f t="shared" ca="1" si="68"/>
        <v/>
      </c>
      <c r="O1435" s="78">
        <v>1434</v>
      </c>
      <c r="P1435" s="78" t="str">
        <f>IF(AND($B1435&lt;&gt;"",$H1435&lt;&gt;"Completed",$H1435&lt;&gt;"Cancelled"),COUNTIFS($B$2:$B1435,"&lt;&gt;",$H$2:$H1435,"&lt;&gt;Completed",$H$2:$H1435,"&lt;&gt;Cancelled"),"")</f>
        <v/>
      </c>
      <c r="Q1435" s="78" t="str">
        <f>IFERROR(INDEX($B$2:$B$1500,MATCH(ROWS($Q$2:Q1435),$P$2:$P$1500,0)),"")</f>
        <v/>
      </c>
    </row>
    <row r="1436" spans="2:17" ht="15" customHeight="1" x14ac:dyDescent="0.25">
      <c r="B1436" s="174" t="str">
        <f t="shared" si="66"/>
        <v/>
      </c>
      <c r="F1436" s="81"/>
      <c r="H1436" s="174" t="str">
        <f>IF($B1436="","",IF(N($I1436)&gt;=100,"Completed",IF(COUNTIF('Work report'!$V$2:$V$1500,$B1436)=0,"Not started",IF(OR(LEFT(UPPER(TRIM($K1436)),8)="BLOCKED:",LEFT(UPPER(TRIM($K1436)),8)="WAITING:"),"Blocked",IF(N($I1436)&gt;0,"In progress","Not started")))))</f>
        <v/>
      </c>
      <c r="I1436" s="175" t="str">
        <f t="array" ref="I1436">IF($B1436="","",IFERROR(LOOKUP(2,1/('Work report'!$V$2:$V$1500=$B1436),'Work report'!$J$2:$J$1500)*100,0))</f>
        <v/>
      </c>
      <c r="J1436" s="176" t="str">
        <f t="array" ref="J1436">IF($B1436="","",IFERROR(LOOKUP(2,1/('Work report'!$V$2:$V$1500=$B1436),'Work report'!$A$2:$A$1500),""))</f>
        <v/>
      </c>
      <c r="K1436" s="177" t="str">
        <f t="array" ref="K1436">IF($B1436="","",IFERROR(LOOKUP(2,1/('Work report'!$V$2:$V$1500=$B1436),'Work report'!$P$2:$P$1500),""))</f>
        <v/>
      </c>
      <c r="L1436" s="178" t="str">
        <f>IF($B1436="","",SUMIFS('Work report'!$G$2:$G$1500,'Work report'!$V$2:$V$1500,$B1436))</f>
        <v/>
      </c>
      <c r="M1436" s="176" t="str">
        <f t="shared" si="67"/>
        <v/>
      </c>
      <c r="N1436" s="174" t="str">
        <f t="shared" ca="1" si="68"/>
        <v/>
      </c>
      <c r="O1436" s="78">
        <v>1435</v>
      </c>
      <c r="P1436" s="78" t="str">
        <f>IF(AND($B1436&lt;&gt;"",$H1436&lt;&gt;"Completed",$H1436&lt;&gt;"Cancelled"),COUNTIFS($B$2:$B1436,"&lt;&gt;",$H$2:$H1436,"&lt;&gt;Completed",$H$2:$H1436,"&lt;&gt;Cancelled"),"")</f>
        <v/>
      </c>
      <c r="Q1436" s="78" t="str">
        <f>IFERROR(INDEX($B$2:$B$1500,MATCH(ROWS($Q$2:Q1436),$P$2:$P$1500,0)),"")</f>
        <v/>
      </c>
    </row>
    <row r="1437" spans="2:17" ht="15" customHeight="1" x14ac:dyDescent="0.25">
      <c r="B1437" s="174" t="str">
        <f t="shared" si="66"/>
        <v/>
      </c>
      <c r="F1437" s="81"/>
      <c r="H1437" s="174" t="str">
        <f>IF($B1437="","",IF(N($I1437)&gt;=100,"Completed",IF(COUNTIF('Work report'!$V$2:$V$1500,$B1437)=0,"Not started",IF(OR(LEFT(UPPER(TRIM($K1437)),8)="BLOCKED:",LEFT(UPPER(TRIM($K1437)),8)="WAITING:"),"Blocked",IF(N($I1437)&gt;0,"In progress","Not started")))))</f>
        <v/>
      </c>
      <c r="I1437" s="175" t="str">
        <f t="array" ref="I1437">IF($B1437="","",IFERROR(LOOKUP(2,1/('Work report'!$V$2:$V$1500=$B1437),'Work report'!$J$2:$J$1500)*100,0))</f>
        <v/>
      </c>
      <c r="J1437" s="176" t="str">
        <f t="array" ref="J1437">IF($B1437="","",IFERROR(LOOKUP(2,1/('Work report'!$V$2:$V$1500=$B1437),'Work report'!$A$2:$A$1500),""))</f>
        <v/>
      </c>
      <c r="K1437" s="177" t="str">
        <f t="array" ref="K1437">IF($B1437="","",IFERROR(LOOKUP(2,1/('Work report'!$V$2:$V$1500=$B1437),'Work report'!$P$2:$P$1500),""))</f>
        <v/>
      </c>
      <c r="L1437" s="178" t="str">
        <f>IF($B1437="","",SUMIFS('Work report'!$G$2:$G$1500,'Work report'!$V$2:$V$1500,$B1437))</f>
        <v/>
      </c>
      <c r="M1437" s="176" t="str">
        <f t="shared" si="67"/>
        <v/>
      </c>
      <c r="N1437" s="174" t="str">
        <f t="shared" ca="1" si="68"/>
        <v/>
      </c>
      <c r="O1437" s="78">
        <v>1436</v>
      </c>
      <c r="P1437" s="78" t="str">
        <f>IF(AND($B1437&lt;&gt;"",$H1437&lt;&gt;"Completed",$H1437&lt;&gt;"Cancelled"),COUNTIFS($B$2:$B1437,"&lt;&gt;",$H$2:$H1437,"&lt;&gt;Completed",$H$2:$H1437,"&lt;&gt;Cancelled"),"")</f>
        <v/>
      </c>
      <c r="Q1437" s="78" t="str">
        <f>IFERROR(INDEX($B$2:$B$1500,MATCH(ROWS($Q$2:Q1437),$P$2:$P$1500,0)),"")</f>
        <v/>
      </c>
    </row>
    <row r="1438" spans="2:17" ht="15" customHeight="1" x14ac:dyDescent="0.25">
      <c r="B1438" s="174" t="str">
        <f t="shared" si="66"/>
        <v/>
      </c>
      <c r="F1438" s="81"/>
      <c r="H1438" s="174" t="str">
        <f>IF($B1438="","",IF(N($I1438)&gt;=100,"Completed",IF(COUNTIF('Work report'!$V$2:$V$1500,$B1438)=0,"Not started",IF(OR(LEFT(UPPER(TRIM($K1438)),8)="BLOCKED:",LEFT(UPPER(TRIM($K1438)),8)="WAITING:"),"Blocked",IF(N($I1438)&gt;0,"In progress","Not started")))))</f>
        <v/>
      </c>
      <c r="I1438" s="175" t="str">
        <f t="array" ref="I1438">IF($B1438="","",IFERROR(LOOKUP(2,1/('Work report'!$V$2:$V$1500=$B1438),'Work report'!$J$2:$J$1500)*100,0))</f>
        <v/>
      </c>
      <c r="J1438" s="176" t="str">
        <f t="array" ref="J1438">IF($B1438="","",IFERROR(LOOKUP(2,1/('Work report'!$V$2:$V$1500=$B1438),'Work report'!$A$2:$A$1500),""))</f>
        <v/>
      </c>
      <c r="K1438" s="177" t="str">
        <f t="array" ref="K1438">IF($B1438="","",IFERROR(LOOKUP(2,1/('Work report'!$V$2:$V$1500=$B1438),'Work report'!$P$2:$P$1500),""))</f>
        <v/>
      </c>
      <c r="L1438" s="178" t="str">
        <f>IF($B1438="","",SUMIFS('Work report'!$G$2:$G$1500,'Work report'!$V$2:$V$1500,$B1438))</f>
        <v/>
      </c>
      <c r="M1438" s="176" t="str">
        <f t="shared" si="67"/>
        <v/>
      </c>
      <c r="N1438" s="174" t="str">
        <f t="shared" ca="1" si="68"/>
        <v/>
      </c>
      <c r="O1438" s="78">
        <v>1437</v>
      </c>
      <c r="P1438" s="78" t="str">
        <f>IF(AND($B1438&lt;&gt;"",$H1438&lt;&gt;"Completed",$H1438&lt;&gt;"Cancelled"),COUNTIFS($B$2:$B1438,"&lt;&gt;",$H$2:$H1438,"&lt;&gt;Completed",$H$2:$H1438,"&lt;&gt;Cancelled"),"")</f>
        <v/>
      </c>
      <c r="Q1438" s="78" t="str">
        <f>IFERROR(INDEX($B$2:$B$1500,MATCH(ROWS($Q$2:Q1438),$P$2:$P$1500,0)),"")</f>
        <v/>
      </c>
    </row>
    <row r="1439" spans="2:17" ht="15" customHeight="1" x14ac:dyDescent="0.25">
      <c r="B1439" s="174" t="str">
        <f t="shared" si="66"/>
        <v/>
      </c>
      <c r="F1439" s="81"/>
      <c r="H1439" s="174" t="str">
        <f>IF($B1439="","",IF(N($I1439)&gt;=100,"Completed",IF(COUNTIF('Work report'!$V$2:$V$1500,$B1439)=0,"Not started",IF(OR(LEFT(UPPER(TRIM($K1439)),8)="BLOCKED:",LEFT(UPPER(TRIM($K1439)),8)="WAITING:"),"Blocked",IF(N($I1439)&gt;0,"In progress","Not started")))))</f>
        <v/>
      </c>
      <c r="I1439" s="175" t="str">
        <f t="array" ref="I1439">IF($B1439="","",IFERROR(LOOKUP(2,1/('Work report'!$V$2:$V$1500=$B1439),'Work report'!$J$2:$J$1500)*100,0))</f>
        <v/>
      </c>
      <c r="J1439" s="176" t="str">
        <f t="array" ref="J1439">IF($B1439="","",IFERROR(LOOKUP(2,1/('Work report'!$V$2:$V$1500=$B1439),'Work report'!$A$2:$A$1500),""))</f>
        <v/>
      </c>
      <c r="K1439" s="177" t="str">
        <f t="array" ref="K1439">IF($B1439="","",IFERROR(LOOKUP(2,1/('Work report'!$V$2:$V$1500=$B1439),'Work report'!$P$2:$P$1500),""))</f>
        <v/>
      </c>
      <c r="L1439" s="178" t="str">
        <f>IF($B1439="","",SUMIFS('Work report'!$G$2:$G$1500,'Work report'!$V$2:$V$1500,$B1439))</f>
        <v/>
      </c>
      <c r="M1439" s="176" t="str">
        <f t="shared" si="67"/>
        <v/>
      </c>
      <c r="N1439" s="174" t="str">
        <f t="shared" ca="1" si="68"/>
        <v/>
      </c>
      <c r="O1439" s="78">
        <v>1438</v>
      </c>
      <c r="P1439" s="78" t="str">
        <f>IF(AND($B1439&lt;&gt;"",$H1439&lt;&gt;"Completed",$H1439&lt;&gt;"Cancelled"),COUNTIFS($B$2:$B1439,"&lt;&gt;",$H$2:$H1439,"&lt;&gt;Completed",$H$2:$H1439,"&lt;&gt;Cancelled"),"")</f>
        <v/>
      </c>
      <c r="Q1439" s="78" t="str">
        <f>IFERROR(INDEX($B$2:$B$1500,MATCH(ROWS($Q$2:Q1439),$P$2:$P$1500,0)),"")</f>
        <v/>
      </c>
    </row>
    <row r="1440" spans="2:17" ht="15" customHeight="1" x14ac:dyDescent="0.25">
      <c r="B1440" s="174" t="str">
        <f t="shared" si="66"/>
        <v/>
      </c>
      <c r="F1440" s="81"/>
      <c r="H1440" s="174" t="str">
        <f>IF($B1440="","",IF(N($I1440)&gt;=100,"Completed",IF(COUNTIF('Work report'!$V$2:$V$1500,$B1440)=0,"Not started",IF(OR(LEFT(UPPER(TRIM($K1440)),8)="BLOCKED:",LEFT(UPPER(TRIM($K1440)),8)="WAITING:"),"Blocked",IF(N($I1440)&gt;0,"In progress","Not started")))))</f>
        <v/>
      </c>
      <c r="I1440" s="175" t="str">
        <f t="array" ref="I1440">IF($B1440="","",IFERROR(LOOKUP(2,1/('Work report'!$V$2:$V$1500=$B1440),'Work report'!$J$2:$J$1500)*100,0))</f>
        <v/>
      </c>
      <c r="J1440" s="176" t="str">
        <f t="array" ref="J1440">IF($B1440="","",IFERROR(LOOKUP(2,1/('Work report'!$V$2:$V$1500=$B1440),'Work report'!$A$2:$A$1500),""))</f>
        <v/>
      </c>
      <c r="K1440" s="177" t="str">
        <f t="array" ref="K1440">IF($B1440="","",IFERROR(LOOKUP(2,1/('Work report'!$V$2:$V$1500=$B1440),'Work report'!$P$2:$P$1500),""))</f>
        <v/>
      </c>
      <c r="L1440" s="178" t="str">
        <f>IF($B1440="","",SUMIFS('Work report'!$G$2:$G$1500,'Work report'!$V$2:$V$1500,$B1440))</f>
        <v/>
      </c>
      <c r="M1440" s="176" t="str">
        <f t="shared" si="67"/>
        <v/>
      </c>
      <c r="N1440" s="174" t="str">
        <f t="shared" ca="1" si="68"/>
        <v/>
      </c>
      <c r="O1440" s="78">
        <v>1439</v>
      </c>
      <c r="P1440" s="78" t="str">
        <f>IF(AND($B1440&lt;&gt;"",$H1440&lt;&gt;"Completed",$H1440&lt;&gt;"Cancelled"),COUNTIFS($B$2:$B1440,"&lt;&gt;",$H$2:$H1440,"&lt;&gt;Completed",$H$2:$H1440,"&lt;&gt;Cancelled"),"")</f>
        <v/>
      </c>
      <c r="Q1440" s="78" t="str">
        <f>IFERROR(INDEX($B$2:$B$1500,MATCH(ROWS($Q$2:Q1440),$P$2:$P$1500,0)),"")</f>
        <v/>
      </c>
    </row>
    <row r="1441" spans="2:17" ht="15" customHeight="1" x14ac:dyDescent="0.25">
      <c r="B1441" s="174" t="str">
        <f t="shared" si="66"/>
        <v/>
      </c>
      <c r="F1441" s="81"/>
      <c r="H1441" s="174" t="str">
        <f>IF($B1441="","",IF(N($I1441)&gt;=100,"Completed",IF(COUNTIF('Work report'!$V$2:$V$1500,$B1441)=0,"Not started",IF(OR(LEFT(UPPER(TRIM($K1441)),8)="BLOCKED:",LEFT(UPPER(TRIM($K1441)),8)="WAITING:"),"Blocked",IF(N($I1441)&gt;0,"In progress","Not started")))))</f>
        <v/>
      </c>
      <c r="I1441" s="175" t="str">
        <f t="array" ref="I1441">IF($B1441="","",IFERROR(LOOKUP(2,1/('Work report'!$V$2:$V$1500=$B1441),'Work report'!$J$2:$J$1500)*100,0))</f>
        <v/>
      </c>
      <c r="J1441" s="176" t="str">
        <f t="array" ref="J1441">IF($B1441="","",IFERROR(LOOKUP(2,1/('Work report'!$V$2:$V$1500=$B1441),'Work report'!$A$2:$A$1500),""))</f>
        <v/>
      </c>
      <c r="K1441" s="177" t="str">
        <f t="array" ref="K1441">IF($B1441="","",IFERROR(LOOKUP(2,1/('Work report'!$V$2:$V$1500=$B1441),'Work report'!$P$2:$P$1500),""))</f>
        <v/>
      </c>
      <c r="L1441" s="178" t="str">
        <f>IF($B1441="","",SUMIFS('Work report'!$G$2:$G$1500,'Work report'!$V$2:$V$1500,$B1441))</f>
        <v/>
      </c>
      <c r="M1441" s="176" t="str">
        <f t="shared" si="67"/>
        <v/>
      </c>
      <c r="N1441" s="174" t="str">
        <f t="shared" ca="1" si="68"/>
        <v/>
      </c>
      <c r="O1441" s="78">
        <v>1440</v>
      </c>
      <c r="P1441" s="78" t="str">
        <f>IF(AND($B1441&lt;&gt;"",$H1441&lt;&gt;"Completed",$H1441&lt;&gt;"Cancelled"),COUNTIFS($B$2:$B1441,"&lt;&gt;",$H$2:$H1441,"&lt;&gt;Completed",$H$2:$H1441,"&lt;&gt;Cancelled"),"")</f>
        <v/>
      </c>
      <c r="Q1441" s="78" t="str">
        <f>IFERROR(INDEX($B$2:$B$1500,MATCH(ROWS($Q$2:Q1441),$P$2:$P$1500,0)),"")</f>
        <v/>
      </c>
    </row>
    <row r="1442" spans="2:17" ht="15" customHeight="1" x14ac:dyDescent="0.25">
      <c r="B1442" s="174" t="str">
        <f t="shared" si="66"/>
        <v/>
      </c>
      <c r="F1442" s="81"/>
      <c r="H1442" s="174" t="str">
        <f>IF($B1442="","",IF(N($I1442)&gt;=100,"Completed",IF(COUNTIF('Work report'!$V$2:$V$1500,$B1442)=0,"Not started",IF(OR(LEFT(UPPER(TRIM($K1442)),8)="BLOCKED:",LEFT(UPPER(TRIM($K1442)),8)="WAITING:"),"Blocked",IF(N($I1442)&gt;0,"In progress","Not started")))))</f>
        <v/>
      </c>
      <c r="I1442" s="175" t="str">
        <f t="array" ref="I1442">IF($B1442="","",IFERROR(LOOKUP(2,1/('Work report'!$V$2:$V$1500=$B1442),'Work report'!$J$2:$J$1500)*100,0))</f>
        <v/>
      </c>
      <c r="J1442" s="176" t="str">
        <f t="array" ref="J1442">IF($B1442="","",IFERROR(LOOKUP(2,1/('Work report'!$V$2:$V$1500=$B1442),'Work report'!$A$2:$A$1500),""))</f>
        <v/>
      </c>
      <c r="K1442" s="177" t="str">
        <f t="array" ref="K1442">IF($B1442="","",IFERROR(LOOKUP(2,1/('Work report'!$V$2:$V$1500=$B1442),'Work report'!$P$2:$P$1500),""))</f>
        <v/>
      </c>
      <c r="L1442" s="178" t="str">
        <f>IF($B1442="","",SUMIFS('Work report'!$G$2:$G$1500,'Work report'!$V$2:$V$1500,$B1442))</f>
        <v/>
      </c>
      <c r="M1442" s="176" t="str">
        <f t="shared" si="67"/>
        <v/>
      </c>
      <c r="N1442" s="174" t="str">
        <f t="shared" ca="1" si="68"/>
        <v/>
      </c>
      <c r="O1442" s="78">
        <v>1441</v>
      </c>
      <c r="P1442" s="78" t="str">
        <f>IF(AND($B1442&lt;&gt;"",$H1442&lt;&gt;"Completed",$H1442&lt;&gt;"Cancelled"),COUNTIFS($B$2:$B1442,"&lt;&gt;",$H$2:$H1442,"&lt;&gt;Completed",$H$2:$H1442,"&lt;&gt;Cancelled"),"")</f>
        <v/>
      </c>
      <c r="Q1442" s="78" t="str">
        <f>IFERROR(INDEX($B$2:$B$1500,MATCH(ROWS($Q$2:Q1442),$P$2:$P$1500,0)),"")</f>
        <v/>
      </c>
    </row>
    <row r="1443" spans="2:17" ht="15" customHeight="1" x14ac:dyDescent="0.25">
      <c r="B1443" s="174" t="str">
        <f t="shared" si="66"/>
        <v/>
      </c>
      <c r="F1443" s="81"/>
      <c r="H1443" s="174" t="str">
        <f>IF($B1443="","",IF(N($I1443)&gt;=100,"Completed",IF(COUNTIF('Work report'!$V$2:$V$1500,$B1443)=0,"Not started",IF(OR(LEFT(UPPER(TRIM($K1443)),8)="BLOCKED:",LEFT(UPPER(TRIM($K1443)),8)="WAITING:"),"Blocked",IF(N($I1443)&gt;0,"In progress","Not started")))))</f>
        <v/>
      </c>
      <c r="I1443" s="175" t="str">
        <f t="array" ref="I1443">IF($B1443="","",IFERROR(LOOKUP(2,1/('Work report'!$V$2:$V$1500=$B1443),'Work report'!$J$2:$J$1500)*100,0))</f>
        <v/>
      </c>
      <c r="J1443" s="176" t="str">
        <f t="array" ref="J1443">IF($B1443="","",IFERROR(LOOKUP(2,1/('Work report'!$V$2:$V$1500=$B1443),'Work report'!$A$2:$A$1500),""))</f>
        <v/>
      </c>
      <c r="K1443" s="177" t="str">
        <f t="array" ref="K1443">IF($B1443="","",IFERROR(LOOKUP(2,1/('Work report'!$V$2:$V$1500=$B1443),'Work report'!$P$2:$P$1500),""))</f>
        <v/>
      </c>
      <c r="L1443" s="178" t="str">
        <f>IF($B1443="","",SUMIFS('Work report'!$G$2:$G$1500,'Work report'!$V$2:$V$1500,$B1443))</f>
        <v/>
      </c>
      <c r="M1443" s="176" t="str">
        <f t="shared" si="67"/>
        <v/>
      </c>
      <c r="N1443" s="174" t="str">
        <f t="shared" ca="1" si="68"/>
        <v/>
      </c>
      <c r="O1443" s="78">
        <v>1442</v>
      </c>
      <c r="P1443" s="78" t="str">
        <f>IF(AND($B1443&lt;&gt;"",$H1443&lt;&gt;"Completed",$H1443&lt;&gt;"Cancelled"),COUNTIFS($B$2:$B1443,"&lt;&gt;",$H$2:$H1443,"&lt;&gt;Completed",$H$2:$H1443,"&lt;&gt;Cancelled"),"")</f>
        <v/>
      </c>
      <c r="Q1443" s="78" t="str">
        <f>IFERROR(INDEX($B$2:$B$1500,MATCH(ROWS($Q$2:Q1443),$P$2:$P$1500,0)),"")</f>
        <v/>
      </c>
    </row>
    <row r="1444" spans="2:17" ht="15" customHeight="1" x14ac:dyDescent="0.25">
      <c r="B1444" s="174" t="str">
        <f t="shared" si="66"/>
        <v/>
      </c>
      <c r="F1444" s="81"/>
      <c r="H1444" s="174" t="str">
        <f>IF($B1444="","",IF(N($I1444)&gt;=100,"Completed",IF(COUNTIF('Work report'!$V$2:$V$1500,$B1444)=0,"Not started",IF(OR(LEFT(UPPER(TRIM($K1444)),8)="BLOCKED:",LEFT(UPPER(TRIM($K1444)),8)="WAITING:"),"Blocked",IF(N($I1444)&gt;0,"In progress","Not started")))))</f>
        <v/>
      </c>
      <c r="I1444" s="175" t="str">
        <f t="array" ref="I1444">IF($B1444="","",IFERROR(LOOKUP(2,1/('Work report'!$V$2:$V$1500=$B1444),'Work report'!$J$2:$J$1500)*100,0))</f>
        <v/>
      </c>
      <c r="J1444" s="176" t="str">
        <f t="array" ref="J1444">IF($B1444="","",IFERROR(LOOKUP(2,1/('Work report'!$V$2:$V$1500=$B1444),'Work report'!$A$2:$A$1500),""))</f>
        <v/>
      </c>
      <c r="K1444" s="177" t="str">
        <f t="array" ref="K1444">IF($B1444="","",IFERROR(LOOKUP(2,1/('Work report'!$V$2:$V$1500=$B1444),'Work report'!$P$2:$P$1500),""))</f>
        <v/>
      </c>
      <c r="L1444" s="178" t="str">
        <f>IF($B1444="","",SUMIFS('Work report'!$G$2:$G$1500,'Work report'!$V$2:$V$1500,$B1444))</f>
        <v/>
      </c>
      <c r="M1444" s="176" t="str">
        <f t="shared" si="67"/>
        <v/>
      </c>
      <c r="N1444" s="174" t="str">
        <f t="shared" ca="1" si="68"/>
        <v/>
      </c>
      <c r="O1444" s="78">
        <v>1443</v>
      </c>
      <c r="P1444" s="78" t="str">
        <f>IF(AND($B1444&lt;&gt;"",$H1444&lt;&gt;"Completed",$H1444&lt;&gt;"Cancelled"),COUNTIFS($B$2:$B1444,"&lt;&gt;",$H$2:$H1444,"&lt;&gt;Completed",$H$2:$H1444,"&lt;&gt;Cancelled"),"")</f>
        <v/>
      </c>
      <c r="Q1444" s="78" t="str">
        <f>IFERROR(INDEX($B$2:$B$1500,MATCH(ROWS($Q$2:Q1444),$P$2:$P$1500,0)),"")</f>
        <v/>
      </c>
    </row>
    <row r="1445" spans="2:17" ht="15" customHeight="1" x14ac:dyDescent="0.25">
      <c r="B1445" s="174" t="str">
        <f t="shared" si="66"/>
        <v/>
      </c>
      <c r="F1445" s="81"/>
      <c r="H1445" s="174" t="str">
        <f>IF($B1445="","",IF(N($I1445)&gt;=100,"Completed",IF(COUNTIF('Work report'!$V$2:$V$1500,$B1445)=0,"Not started",IF(OR(LEFT(UPPER(TRIM($K1445)),8)="BLOCKED:",LEFT(UPPER(TRIM($K1445)),8)="WAITING:"),"Blocked",IF(N($I1445)&gt;0,"In progress","Not started")))))</f>
        <v/>
      </c>
      <c r="I1445" s="175" t="str">
        <f t="array" ref="I1445">IF($B1445="","",IFERROR(LOOKUP(2,1/('Work report'!$V$2:$V$1500=$B1445),'Work report'!$J$2:$J$1500)*100,0))</f>
        <v/>
      </c>
      <c r="J1445" s="176" t="str">
        <f t="array" ref="J1445">IF($B1445="","",IFERROR(LOOKUP(2,1/('Work report'!$V$2:$V$1500=$B1445),'Work report'!$A$2:$A$1500),""))</f>
        <v/>
      </c>
      <c r="K1445" s="177" t="str">
        <f t="array" ref="K1445">IF($B1445="","",IFERROR(LOOKUP(2,1/('Work report'!$V$2:$V$1500=$B1445),'Work report'!$P$2:$P$1500),""))</f>
        <v/>
      </c>
      <c r="L1445" s="178" t="str">
        <f>IF($B1445="","",SUMIFS('Work report'!$G$2:$G$1500,'Work report'!$V$2:$V$1500,$B1445))</f>
        <v/>
      </c>
      <c r="M1445" s="176" t="str">
        <f t="shared" si="67"/>
        <v/>
      </c>
      <c r="N1445" s="174" t="str">
        <f t="shared" ca="1" si="68"/>
        <v/>
      </c>
      <c r="O1445" s="78">
        <v>1444</v>
      </c>
      <c r="P1445" s="78" t="str">
        <f>IF(AND($B1445&lt;&gt;"",$H1445&lt;&gt;"Completed",$H1445&lt;&gt;"Cancelled"),COUNTIFS($B$2:$B1445,"&lt;&gt;",$H$2:$H1445,"&lt;&gt;Completed",$H$2:$H1445,"&lt;&gt;Cancelled"),"")</f>
        <v/>
      </c>
      <c r="Q1445" s="78" t="str">
        <f>IFERROR(INDEX($B$2:$B$1500,MATCH(ROWS($Q$2:Q1445),$P$2:$P$1500,0)),"")</f>
        <v/>
      </c>
    </row>
    <row r="1446" spans="2:17" ht="15" customHeight="1" x14ac:dyDescent="0.25">
      <c r="B1446" s="174" t="str">
        <f t="shared" si="66"/>
        <v/>
      </c>
      <c r="F1446" s="81"/>
      <c r="H1446" s="174" t="str">
        <f>IF($B1446="","",IF(N($I1446)&gt;=100,"Completed",IF(COUNTIF('Work report'!$V$2:$V$1500,$B1446)=0,"Not started",IF(OR(LEFT(UPPER(TRIM($K1446)),8)="BLOCKED:",LEFT(UPPER(TRIM($K1446)),8)="WAITING:"),"Blocked",IF(N($I1446)&gt;0,"In progress","Not started")))))</f>
        <v/>
      </c>
      <c r="I1446" s="175" t="str">
        <f t="array" ref="I1446">IF($B1446="","",IFERROR(LOOKUP(2,1/('Work report'!$V$2:$V$1500=$B1446),'Work report'!$J$2:$J$1500)*100,0))</f>
        <v/>
      </c>
      <c r="J1446" s="176" t="str">
        <f t="array" ref="J1446">IF($B1446="","",IFERROR(LOOKUP(2,1/('Work report'!$V$2:$V$1500=$B1446),'Work report'!$A$2:$A$1500),""))</f>
        <v/>
      </c>
      <c r="K1446" s="177" t="str">
        <f t="array" ref="K1446">IF($B1446="","",IFERROR(LOOKUP(2,1/('Work report'!$V$2:$V$1500=$B1446),'Work report'!$P$2:$P$1500),""))</f>
        <v/>
      </c>
      <c r="L1446" s="178" t="str">
        <f>IF($B1446="","",SUMIFS('Work report'!$G$2:$G$1500,'Work report'!$V$2:$V$1500,$B1446))</f>
        <v/>
      </c>
      <c r="M1446" s="176" t="str">
        <f t="shared" si="67"/>
        <v/>
      </c>
      <c r="N1446" s="174" t="str">
        <f t="shared" ca="1" si="68"/>
        <v/>
      </c>
      <c r="O1446" s="78">
        <v>1445</v>
      </c>
      <c r="P1446" s="78" t="str">
        <f>IF(AND($B1446&lt;&gt;"",$H1446&lt;&gt;"Completed",$H1446&lt;&gt;"Cancelled"),COUNTIFS($B$2:$B1446,"&lt;&gt;",$H$2:$H1446,"&lt;&gt;Completed",$H$2:$H1446,"&lt;&gt;Cancelled"),"")</f>
        <v/>
      </c>
      <c r="Q1446" s="78" t="str">
        <f>IFERROR(INDEX($B$2:$B$1500,MATCH(ROWS($Q$2:Q1446),$P$2:$P$1500,0)),"")</f>
        <v/>
      </c>
    </row>
    <row r="1447" spans="2:17" ht="15" customHeight="1" x14ac:dyDescent="0.25">
      <c r="B1447" s="174" t="str">
        <f t="shared" si="66"/>
        <v/>
      </c>
      <c r="F1447" s="81"/>
      <c r="H1447" s="174" t="str">
        <f>IF($B1447="","",IF(N($I1447)&gt;=100,"Completed",IF(COUNTIF('Work report'!$V$2:$V$1500,$B1447)=0,"Not started",IF(OR(LEFT(UPPER(TRIM($K1447)),8)="BLOCKED:",LEFT(UPPER(TRIM($K1447)),8)="WAITING:"),"Blocked",IF(N($I1447)&gt;0,"In progress","Not started")))))</f>
        <v/>
      </c>
      <c r="I1447" s="175" t="str">
        <f t="array" ref="I1447">IF($B1447="","",IFERROR(LOOKUP(2,1/('Work report'!$V$2:$V$1500=$B1447),'Work report'!$J$2:$J$1500)*100,0))</f>
        <v/>
      </c>
      <c r="J1447" s="176" t="str">
        <f t="array" ref="J1447">IF($B1447="","",IFERROR(LOOKUP(2,1/('Work report'!$V$2:$V$1500=$B1447),'Work report'!$A$2:$A$1500),""))</f>
        <v/>
      </c>
      <c r="K1447" s="177" t="str">
        <f t="array" ref="K1447">IF($B1447="","",IFERROR(LOOKUP(2,1/('Work report'!$V$2:$V$1500=$B1447),'Work report'!$P$2:$P$1500),""))</f>
        <v/>
      </c>
      <c r="L1447" s="178" t="str">
        <f>IF($B1447="","",SUMIFS('Work report'!$G$2:$G$1500,'Work report'!$V$2:$V$1500,$B1447))</f>
        <v/>
      </c>
      <c r="M1447" s="176" t="str">
        <f t="shared" si="67"/>
        <v/>
      </c>
      <c r="N1447" s="174" t="str">
        <f t="shared" ca="1" si="68"/>
        <v/>
      </c>
      <c r="O1447" s="78">
        <v>1446</v>
      </c>
      <c r="P1447" s="78" t="str">
        <f>IF(AND($B1447&lt;&gt;"",$H1447&lt;&gt;"Completed",$H1447&lt;&gt;"Cancelled"),COUNTIFS($B$2:$B1447,"&lt;&gt;",$H$2:$H1447,"&lt;&gt;Completed",$H$2:$H1447,"&lt;&gt;Cancelled"),"")</f>
        <v/>
      </c>
      <c r="Q1447" s="78" t="str">
        <f>IFERROR(INDEX($B$2:$B$1500,MATCH(ROWS($Q$2:Q1447),$P$2:$P$1500,0)),"")</f>
        <v/>
      </c>
    </row>
    <row r="1448" spans="2:17" ht="15" customHeight="1" x14ac:dyDescent="0.25">
      <c r="B1448" s="174" t="str">
        <f t="shared" si="66"/>
        <v/>
      </c>
      <c r="F1448" s="81"/>
      <c r="H1448" s="174" t="str">
        <f>IF($B1448="","",IF(N($I1448)&gt;=100,"Completed",IF(COUNTIF('Work report'!$V$2:$V$1500,$B1448)=0,"Not started",IF(OR(LEFT(UPPER(TRIM($K1448)),8)="BLOCKED:",LEFT(UPPER(TRIM($K1448)),8)="WAITING:"),"Blocked",IF(N($I1448)&gt;0,"In progress","Not started")))))</f>
        <v/>
      </c>
      <c r="I1448" s="175" t="str">
        <f t="array" ref="I1448">IF($B1448="","",IFERROR(LOOKUP(2,1/('Work report'!$V$2:$V$1500=$B1448),'Work report'!$J$2:$J$1500)*100,0))</f>
        <v/>
      </c>
      <c r="J1448" s="176" t="str">
        <f t="array" ref="J1448">IF($B1448="","",IFERROR(LOOKUP(2,1/('Work report'!$V$2:$V$1500=$B1448),'Work report'!$A$2:$A$1500),""))</f>
        <v/>
      </c>
      <c r="K1448" s="177" t="str">
        <f t="array" ref="K1448">IF($B1448="","",IFERROR(LOOKUP(2,1/('Work report'!$V$2:$V$1500=$B1448),'Work report'!$P$2:$P$1500),""))</f>
        <v/>
      </c>
      <c r="L1448" s="178" t="str">
        <f>IF($B1448="","",SUMIFS('Work report'!$G$2:$G$1500,'Work report'!$V$2:$V$1500,$B1448))</f>
        <v/>
      </c>
      <c r="M1448" s="176" t="str">
        <f t="shared" si="67"/>
        <v/>
      </c>
      <c r="N1448" s="174" t="str">
        <f t="shared" ca="1" si="68"/>
        <v/>
      </c>
      <c r="O1448" s="78">
        <v>1447</v>
      </c>
      <c r="P1448" s="78" t="str">
        <f>IF(AND($B1448&lt;&gt;"",$H1448&lt;&gt;"Completed",$H1448&lt;&gt;"Cancelled"),COUNTIFS($B$2:$B1448,"&lt;&gt;",$H$2:$H1448,"&lt;&gt;Completed",$H$2:$H1448,"&lt;&gt;Cancelled"),"")</f>
        <v/>
      </c>
      <c r="Q1448" s="78" t="str">
        <f>IFERROR(INDEX($B$2:$B$1500,MATCH(ROWS($Q$2:Q1448),$P$2:$P$1500,0)),"")</f>
        <v/>
      </c>
    </row>
    <row r="1449" spans="2:17" ht="15" customHeight="1" x14ac:dyDescent="0.25">
      <c r="B1449" s="174" t="str">
        <f t="shared" si="66"/>
        <v/>
      </c>
      <c r="F1449" s="81"/>
      <c r="H1449" s="174" t="str">
        <f>IF($B1449="","",IF(N($I1449)&gt;=100,"Completed",IF(COUNTIF('Work report'!$V$2:$V$1500,$B1449)=0,"Not started",IF(OR(LEFT(UPPER(TRIM($K1449)),8)="BLOCKED:",LEFT(UPPER(TRIM($K1449)),8)="WAITING:"),"Blocked",IF(N($I1449)&gt;0,"In progress","Not started")))))</f>
        <v/>
      </c>
      <c r="I1449" s="175" t="str">
        <f t="array" ref="I1449">IF($B1449="","",IFERROR(LOOKUP(2,1/('Work report'!$V$2:$V$1500=$B1449),'Work report'!$J$2:$J$1500)*100,0))</f>
        <v/>
      </c>
      <c r="J1449" s="176" t="str">
        <f t="array" ref="J1449">IF($B1449="","",IFERROR(LOOKUP(2,1/('Work report'!$V$2:$V$1500=$B1449),'Work report'!$A$2:$A$1500),""))</f>
        <v/>
      </c>
      <c r="K1449" s="177" t="str">
        <f t="array" ref="K1449">IF($B1449="","",IFERROR(LOOKUP(2,1/('Work report'!$V$2:$V$1500=$B1449),'Work report'!$P$2:$P$1500),""))</f>
        <v/>
      </c>
      <c r="L1449" s="178" t="str">
        <f>IF($B1449="","",SUMIFS('Work report'!$G$2:$G$1500,'Work report'!$V$2:$V$1500,$B1449))</f>
        <v/>
      </c>
      <c r="M1449" s="176" t="str">
        <f t="shared" si="67"/>
        <v/>
      </c>
      <c r="N1449" s="174" t="str">
        <f t="shared" ca="1" si="68"/>
        <v/>
      </c>
      <c r="O1449" s="78">
        <v>1448</v>
      </c>
      <c r="P1449" s="78" t="str">
        <f>IF(AND($B1449&lt;&gt;"",$H1449&lt;&gt;"Completed",$H1449&lt;&gt;"Cancelled"),COUNTIFS($B$2:$B1449,"&lt;&gt;",$H$2:$H1449,"&lt;&gt;Completed",$H$2:$H1449,"&lt;&gt;Cancelled"),"")</f>
        <v/>
      </c>
      <c r="Q1449" s="78" t="str">
        <f>IFERROR(INDEX($B$2:$B$1500,MATCH(ROWS($Q$2:Q1449),$P$2:$P$1500,0)),"")</f>
        <v/>
      </c>
    </row>
    <row r="1450" spans="2:17" ht="15" customHeight="1" x14ac:dyDescent="0.25">
      <c r="B1450" s="174" t="str">
        <f t="shared" si="66"/>
        <v/>
      </c>
      <c r="F1450" s="81"/>
      <c r="H1450" s="174" t="str">
        <f>IF($B1450="","",IF(N($I1450)&gt;=100,"Completed",IF(COUNTIF('Work report'!$V$2:$V$1500,$B1450)=0,"Not started",IF(OR(LEFT(UPPER(TRIM($K1450)),8)="BLOCKED:",LEFT(UPPER(TRIM($K1450)),8)="WAITING:"),"Blocked",IF(N($I1450)&gt;0,"In progress","Not started")))))</f>
        <v/>
      </c>
      <c r="I1450" s="175" t="str">
        <f t="array" ref="I1450">IF($B1450="","",IFERROR(LOOKUP(2,1/('Work report'!$V$2:$V$1500=$B1450),'Work report'!$J$2:$J$1500)*100,0))</f>
        <v/>
      </c>
      <c r="J1450" s="176" t="str">
        <f t="array" ref="J1450">IF($B1450="","",IFERROR(LOOKUP(2,1/('Work report'!$V$2:$V$1500=$B1450),'Work report'!$A$2:$A$1500),""))</f>
        <v/>
      </c>
      <c r="K1450" s="177" t="str">
        <f t="array" ref="K1450">IF($B1450="","",IFERROR(LOOKUP(2,1/('Work report'!$V$2:$V$1500=$B1450),'Work report'!$P$2:$P$1500),""))</f>
        <v/>
      </c>
      <c r="L1450" s="178" t="str">
        <f>IF($B1450="","",SUMIFS('Work report'!$G$2:$G$1500,'Work report'!$V$2:$V$1500,$B1450))</f>
        <v/>
      </c>
      <c r="M1450" s="176" t="str">
        <f t="shared" si="67"/>
        <v/>
      </c>
      <c r="N1450" s="174" t="str">
        <f t="shared" ca="1" si="68"/>
        <v/>
      </c>
      <c r="O1450" s="78">
        <v>1449</v>
      </c>
      <c r="P1450" s="78" t="str">
        <f>IF(AND($B1450&lt;&gt;"",$H1450&lt;&gt;"Completed",$H1450&lt;&gt;"Cancelled"),COUNTIFS($B$2:$B1450,"&lt;&gt;",$H$2:$H1450,"&lt;&gt;Completed",$H$2:$H1450,"&lt;&gt;Cancelled"),"")</f>
        <v/>
      </c>
      <c r="Q1450" s="78" t="str">
        <f>IFERROR(INDEX($B$2:$B$1500,MATCH(ROWS($Q$2:Q1450),$P$2:$P$1500,0)),"")</f>
        <v/>
      </c>
    </row>
    <row r="1451" spans="2:17" ht="15" customHeight="1" x14ac:dyDescent="0.25">
      <c r="B1451" s="174" t="str">
        <f t="shared" si="66"/>
        <v/>
      </c>
      <c r="F1451" s="81"/>
      <c r="H1451" s="174" t="str">
        <f>IF($B1451="","",IF(N($I1451)&gt;=100,"Completed",IF(COUNTIF('Work report'!$V$2:$V$1500,$B1451)=0,"Not started",IF(OR(LEFT(UPPER(TRIM($K1451)),8)="BLOCKED:",LEFT(UPPER(TRIM($K1451)),8)="WAITING:"),"Blocked",IF(N($I1451)&gt;0,"In progress","Not started")))))</f>
        <v/>
      </c>
      <c r="I1451" s="175" t="str">
        <f t="array" ref="I1451">IF($B1451="","",IFERROR(LOOKUP(2,1/('Work report'!$V$2:$V$1500=$B1451),'Work report'!$J$2:$J$1500)*100,0))</f>
        <v/>
      </c>
      <c r="J1451" s="176" t="str">
        <f t="array" ref="J1451">IF($B1451="","",IFERROR(LOOKUP(2,1/('Work report'!$V$2:$V$1500=$B1451),'Work report'!$A$2:$A$1500),""))</f>
        <v/>
      </c>
      <c r="K1451" s="177" t="str">
        <f t="array" ref="K1451">IF($B1451="","",IFERROR(LOOKUP(2,1/('Work report'!$V$2:$V$1500=$B1451),'Work report'!$P$2:$P$1500),""))</f>
        <v/>
      </c>
      <c r="L1451" s="178" t="str">
        <f>IF($B1451="","",SUMIFS('Work report'!$G$2:$G$1500,'Work report'!$V$2:$V$1500,$B1451))</f>
        <v/>
      </c>
      <c r="M1451" s="176" t="str">
        <f t="shared" si="67"/>
        <v/>
      </c>
      <c r="N1451" s="174" t="str">
        <f t="shared" ca="1" si="68"/>
        <v/>
      </c>
      <c r="O1451" s="78">
        <v>1450</v>
      </c>
      <c r="P1451" s="78" t="str">
        <f>IF(AND($B1451&lt;&gt;"",$H1451&lt;&gt;"Completed",$H1451&lt;&gt;"Cancelled"),COUNTIFS($B$2:$B1451,"&lt;&gt;",$H$2:$H1451,"&lt;&gt;Completed",$H$2:$H1451,"&lt;&gt;Cancelled"),"")</f>
        <v/>
      </c>
      <c r="Q1451" s="78" t="str">
        <f>IFERROR(INDEX($B$2:$B$1500,MATCH(ROWS($Q$2:Q1451),$P$2:$P$1500,0)),"")</f>
        <v/>
      </c>
    </row>
    <row r="1452" spans="2:17" ht="15" customHeight="1" x14ac:dyDescent="0.25">
      <c r="B1452" s="174" t="str">
        <f t="shared" si="66"/>
        <v/>
      </c>
      <c r="F1452" s="81"/>
      <c r="H1452" s="174" t="str">
        <f>IF($B1452="","",IF(N($I1452)&gt;=100,"Completed",IF(COUNTIF('Work report'!$V$2:$V$1500,$B1452)=0,"Not started",IF(OR(LEFT(UPPER(TRIM($K1452)),8)="BLOCKED:",LEFT(UPPER(TRIM($K1452)),8)="WAITING:"),"Blocked",IF(N($I1452)&gt;0,"In progress","Not started")))))</f>
        <v/>
      </c>
      <c r="I1452" s="175" t="str">
        <f t="array" ref="I1452">IF($B1452="","",IFERROR(LOOKUP(2,1/('Work report'!$V$2:$V$1500=$B1452),'Work report'!$J$2:$J$1500)*100,0))</f>
        <v/>
      </c>
      <c r="J1452" s="176" t="str">
        <f t="array" ref="J1452">IF($B1452="","",IFERROR(LOOKUP(2,1/('Work report'!$V$2:$V$1500=$B1452),'Work report'!$A$2:$A$1500),""))</f>
        <v/>
      </c>
      <c r="K1452" s="177" t="str">
        <f t="array" ref="K1452">IF($B1452="","",IFERROR(LOOKUP(2,1/('Work report'!$V$2:$V$1500=$B1452),'Work report'!$P$2:$P$1500),""))</f>
        <v/>
      </c>
      <c r="L1452" s="178" t="str">
        <f>IF($B1452="","",SUMIFS('Work report'!$G$2:$G$1500,'Work report'!$V$2:$V$1500,$B1452))</f>
        <v/>
      </c>
      <c r="M1452" s="176" t="str">
        <f t="shared" si="67"/>
        <v/>
      </c>
      <c r="N1452" s="174" t="str">
        <f t="shared" ca="1" si="68"/>
        <v/>
      </c>
      <c r="O1452" s="78">
        <v>1451</v>
      </c>
      <c r="P1452" s="78" t="str">
        <f>IF(AND($B1452&lt;&gt;"",$H1452&lt;&gt;"Completed",$H1452&lt;&gt;"Cancelled"),COUNTIFS($B$2:$B1452,"&lt;&gt;",$H$2:$H1452,"&lt;&gt;Completed",$H$2:$H1452,"&lt;&gt;Cancelled"),"")</f>
        <v/>
      </c>
      <c r="Q1452" s="78" t="str">
        <f>IFERROR(INDEX($B$2:$B$1500,MATCH(ROWS($Q$2:Q1452),$P$2:$P$1500,0)),"")</f>
        <v/>
      </c>
    </row>
    <row r="1453" spans="2:17" ht="15" customHeight="1" x14ac:dyDescent="0.25">
      <c r="B1453" s="174" t="str">
        <f t="shared" si="66"/>
        <v/>
      </c>
      <c r="F1453" s="81"/>
      <c r="H1453" s="174" t="str">
        <f>IF($B1453="","",IF(N($I1453)&gt;=100,"Completed",IF(COUNTIF('Work report'!$V$2:$V$1500,$B1453)=0,"Not started",IF(OR(LEFT(UPPER(TRIM($K1453)),8)="BLOCKED:",LEFT(UPPER(TRIM($K1453)),8)="WAITING:"),"Blocked",IF(N($I1453)&gt;0,"In progress","Not started")))))</f>
        <v/>
      </c>
      <c r="I1453" s="175" t="str">
        <f t="array" ref="I1453">IF($B1453="","",IFERROR(LOOKUP(2,1/('Work report'!$V$2:$V$1500=$B1453),'Work report'!$J$2:$J$1500)*100,0))</f>
        <v/>
      </c>
      <c r="J1453" s="176" t="str">
        <f t="array" ref="J1453">IF($B1453="","",IFERROR(LOOKUP(2,1/('Work report'!$V$2:$V$1500=$B1453),'Work report'!$A$2:$A$1500),""))</f>
        <v/>
      </c>
      <c r="K1453" s="177" t="str">
        <f t="array" ref="K1453">IF($B1453="","",IFERROR(LOOKUP(2,1/('Work report'!$V$2:$V$1500=$B1453),'Work report'!$P$2:$P$1500),""))</f>
        <v/>
      </c>
      <c r="L1453" s="178" t="str">
        <f>IF($B1453="","",SUMIFS('Work report'!$G$2:$G$1500,'Work report'!$V$2:$V$1500,$B1453))</f>
        <v/>
      </c>
      <c r="M1453" s="176" t="str">
        <f t="shared" si="67"/>
        <v/>
      </c>
      <c r="N1453" s="174" t="str">
        <f t="shared" ca="1" si="68"/>
        <v/>
      </c>
      <c r="O1453" s="78">
        <v>1452</v>
      </c>
      <c r="P1453" s="78" t="str">
        <f>IF(AND($B1453&lt;&gt;"",$H1453&lt;&gt;"Completed",$H1453&lt;&gt;"Cancelled"),COUNTIFS($B$2:$B1453,"&lt;&gt;",$H$2:$H1453,"&lt;&gt;Completed",$H$2:$H1453,"&lt;&gt;Cancelled"),"")</f>
        <v/>
      </c>
      <c r="Q1453" s="78" t="str">
        <f>IFERROR(INDEX($B$2:$B$1500,MATCH(ROWS($Q$2:Q1453),$P$2:$P$1500,0)),"")</f>
        <v/>
      </c>
    </row>
    <row r="1454" spans="2:17" ht="15" customHeight="1" x14ac:dyDescent="0.25">
      <c r="B1454" s="174" t="str">
        <f t="shared" si="66"/>
        <v/>
      </c>
      <c r="F1454" s="81"/>
      <c r="H1454" s="174" t="str">
        <f>IF($B1454="","",IF(N($I1454)&gt;=100,"Completed",IF(COUNTIF('Work report'!$V$2:$V$1500,$B1454)=0,"Not started",IF(OR(LEFT(UPPER(TRIM($K1454)),8)="BLOCKED:",LEFT(UPPER(TRIM($K1454)),8)="WAITING:"),"Blocked",IF(N($I1454)&gt;0,"In progress","Not started")))))</f>
        <v/>
      </c>
      <c r="I1454" s="175" t="str">
        <f t="array" ref="I1454">IF($B1454="","",IFERROR(LOOKUP(2,1/('Work report'!$V$2:$V$1500=$B1454),'Work report'!$J$2:$J$1500)*100,0))</f>
        <v/>
      </c>
      <c r="J1454" s="176" t="str">
        <f t="array" ref="J1454">IF($B1454="","",IFERROR(LOOKUP(2,1/('Work report'!$V$2:$V$1500=$B1454),'Work report'!$A$2:$A$1500),""))</f>
        <v/>
      </c>
      <c r="K1454" s="177" t="str">
        <f t="array" ref="K1454">IF($B1454="","",IFERROR(LOOKUP(2,1/('Work report'!$V$2:$V$1500=$B1454),'Work report'!$P$2:$P$1500),""))</f>
        <v/>
      </c>
      <c r="L1454" s="178" t="str">
        <f>IF($B1454="","",SUMIFS('Work report'!$G$2:$G$1500,'Work report'!$V$2:$V$1500,$B1454))</f>
        <v/>
      </c>
      <c r="M1454" s="176" t="str">
        <f t="shared" si="67"/>
        <v/>
      </c>
      <c r="N1454" s="174" t="str">
        <f t="shared" ca="1" si="68"/>
        <v/>
      </c>
      <c r="O1454" s="78">
        <v>1453</v>
      </c>
      <c r="P1454" s="78" t="str">
        <f>IF(AND($B1454&lt;&gt;"",$H1454&lt;&gt;"Completed",$H1454&lt;&gt;"Cancelled"),COUNTIFS($B$2:$B1454,"&lt;&gt;",$H$2:$H1454,"&lt;&gt;Completed",$H$2:$H1454,"&lt;&gt;Cancelled"),"")</f>
        <v/>
      </c>
      <c r="Q1454" s="78" t="str">
        <f>IFERROR(INDEX($B$2:$B$1500,MATCH(ROWS($Q$2:Q1454),$P$2:$P$1500,0)),"")</f>
        <v/>
      </c>
    </row>
    <row r="1455" spans="2:17" ht="15" customHeight="1" x14ac:dyDescent="0.25">
      <c r="B1455" s="174" t="str">
        <f t="shared" si="66"/>
        <v/>
      </c>
      <c r="F1455" s="81"/>
      <c r="H1455" s="174" t="str">
        <f>IF($B1455="","",IF(N($I1455)&gt;=100,"Completed",IF(COUNTIF('Work report'!$V$2:$V$1500,$B1455)=0,"Not started",IF(OR(LEFT(UPPER(TRIM($K1455)),8)="BLOCKED:",LEFT(UPPER(TRIM($K1455)),8)="WAITING:"),"Blocked",IF(N($I1455)&gt;0,"In progress","Not started")))))</f>
        <v/>
      </c>
      <c r="I1455" s="175" t="str">
        <f t="array" ref="I1455">IF($B1455="","",IFERROR(LOOKUP(2,1/('Work report'!$V$2:$V$1500=$B1455),'Work report'!$J$2:$J$1500)*100,0))</f>
        <v/>
      </c>
      <c r="J1455" s="176" t="str">
        <f t="array" ref="J1455">IF($B1455="","",IFERROR(LOOKUP(2,1/('Work report'!$V$2:$V$1500=$B1455),'Work report'!$A$2:$A$1500),""))</f>
        <v/>
      </c>
      <c r="K1455" s="177" t="str">
        <f t="array" ref="K1455">IF($B1455="","",IFERROR(LOOKUP(2,1/('Work report'!$V$2:$V$1500=$B1455),'Work report'!$P$2:$P$1500),""))</f>
        <v/>
      </c>
      <c r="L1455" s="178" t="str">
        <f>IF($B1455="","",SUMIFS('Work report'!$G$2:$G$1500,'Work report'!$V$2:$V$1500,$B1455))</f>
        <v/>
      </c>
      <c r="M1455" s="176" t="str">
        <f t="shared" si="67"/>
        <v/>
      </c>
      <c r="N1455" s="174" t="str">
        <f t="shared" ca="1" si="68"/>
        <v/>
      </c>
      <c r="O1455" s="78">
        <v>1454</v>
      </c>
      <c r="P1455" s="78" t="str">
        <f>IF(AND($B1455&lt;&gt;"",$H1455&lt;&gt;"Completed",$H1455&lt;&gt;"Cancelled"),COUNTIFS($B$2:$B1455,"&lt;&gt;",$H$2:$H1455,"&lt;&gt;Completed",$H$2:$H1455,"&lt;&gt;Cancelled"),"")</f>
        <v/>
      </c>
      <c r="Q1455" s="78" t="str">
        <f>IFERROR(INDEX($B$2:$B$1500,MATCH(ROWS($Q$2:Q1455),$P$2:$P$1500,0)),"")</f>
        <v/>
      </c>
    </row>
    <row r="1456" spans="2:17" ht="15" customHeight="1" x14ac:dyDescent="0.25">
      <c r="B1456" s="174" t="str">
        <f t="shared" si="66"/>
        <v/>
      </c>
      <c r="F1456" s="81"/>
      <c r="H1456" s="174" t="str">
        <f>IF($B1456="","",IF(N($I1456)&gt;=100,"Completed",IF(COUNTIF('Work report'!$V$2:$V$1500,$B1456)=0,"Not started",IF(OR(LEFT(UPPER(TRIM($K1456)),8)="BLOCKED:",LEFT(UPPER(TRIM($K1456)),8)="WAITING:"),"Blocked",IF(N($I1456)&gt;0,"In progress","Not started")))))</f>
        <v/>
      </c>
      <c r="I1456" s="175" t="str">
        <f t="array" ref="I1456">IF($B1456="","",IFERROR(LOOKUP(2,1/('Work report'!$V$2:$V$1500=$B1456),'Work report'!$J$2:$J$1500)*100,0))</f>
        <v/>
      </c>
      <c r="J1456" s="176" t="str">
        <f t="array" ref="J1456">IF($B1456="","",IFERROR(LOOKUP(2,1/('Work report'!$V$2:$V$1500=$B1456),'Work report'!$A$2:$A$1500),""))</f>
        <v/>
      </c>
      <c r="K1456" s="177" t="str">
        <f t="array" ref="K1456">IF($B1456="","",IFERROR(LOOKUP(2,1/('Work report'!$V$2:$V$1500=$B1456),'Work report'!$P$2:$P$1500),""))</f>
        <v/>
      </c>
      <c r="L1456" s="178" t="str">
        <f>IF($B1456="","",SUMIFS('Work report'!$G$2:$G$1500,'Work report'!$V$2:$V$1500,$B1456))</f>
        <v/>
      </c>
      <c r="M1456" s="176" t="str">
        <f t="shared" si="67"/>
        <v/>
      </c>
      <c r="N1456" s="174" t="str">
        <f t="shared" ca="1" si="68"/>
        <v/>
      </c>
      <c r="O1456" s="78">
        <v>1455</v>
      </c>
      <c r="P1456" s="78" t="str">
        <f>IF(AND($B1456&lt;&gt;"",$H1456&lt;&gt;"Completed",$H1456&lt;&gt;"Cancelled"),COUNTIFS($B$2:$B1456,"&lt;&gt;",$H$2:$H1456,"&lt;&gt;Completed",$H$2:$H1456,"&lt;&gt;Cancelled"),"")</f>
        <v/>
      </c>
      <c r="Q1456" s="78" t="str">
        <f>IFERROR(INDEX($B$2:$B$1500,MATCH(ROWS($Q$2:Q1456),$P$2:$P$1500,0)),"")</f>
        <v/>
      </c>
    </row>
    <row r="1457" spans="2:17" ht="15" customHeight="1" x14ac:dyDescent="0.25">
      <c r="B1457" s="174" t="str">
        <f t="shared" si="66"/>
        <v/>
      </c>
      <c r="F1457" s="81"/>
      <c r="H1457" s="174" t="str">
        <f>IF($B1457="","",IF(N($I1457)&gt;=100,"Completed",IF(COUNTIF('Work report'!$V$2:$V$1500,$B1457)=0,"Not started",IF(OR(LEFT(UPPER(TRIM($K1457)),8)="BLOCKED:",LEFT(UPPER(TRIM($K1457)),8)="WAITING:"),"Blocked",IF(N($I1457)&gt;0,"In progress","Not started")))))</f>
        <v/>
      </c>
      <c r="I1457" s="175" t="str">
        <f t="array" ref="I1457">IF($B1457="","",IFERROR(LOOKUP(2,1/('Work report'!$V$2:$V$1500=$B1457),'Work report'!$J$2:$J$1500)*100,0))</f>
        <v/>
      </c>
      <c r="J1457" s="176" t="str">
        <f t="array" ref="J1457">IF($B1457="","",IFERROR(LOOKUP(2,1/('Work report'!$V$2:$V$1500=$B1457),'Work report'!$A$2:$A$1500),""))</f>
        <v/>
      </c>
      <c r="K1457" s="177" t="str">
        <f t="array" ref="K1457">IF($B1457="","",IFERROR(LOOKUP(2,1/('Work report'!$V$2:$V$1500=$B1457),'Work report'!$P$2:$P$1500),""))</f>
        <v/>
      </c>
      <c r="L1457" s="178" t="str">
        <f>IF($B1457="","",SUMIFS('Work report'!$G$2:$G$1500,'Work report'!$V$2:$V$1500,$B1457))</f>
        <v/>
      </c>
      <c r="M1457" s="176" t="str">
        <f t="shared" si="67"/>
        <v/>
      </c>
      <c r="N1457" s="174" t="str">
        <f t="shared" ca="1" si="68"/>
        <v/>
      </c>
      <c r="O1457" s="78">
        <v>1456</v>
      </c>
      <c r="P1457" s="78" t="str">
        <f>IF(AND($B1457&lt;&gt;"",$H1457&lt;&gt;"Completed",$H1457&lt;&gt;"Cancelled"),COUNTIFS($B$2:$B1457,"&lt;&gt;",$H$2:$H1457,"&lt;&gt;Completed",$H$2:$H1457,"&lt;&gt;Cancelled"),"")</f>
        <v/>
      </c>
      <c r="Q1457" s="78" t="str">
        <f>IFERROR(INDEX($B$2:$B$1500,MATCH(ROWS($Q$2:Q1457),$P$2:$P$1500,0)),"")</f>
        <v/>
      </c>
    </row>
    <row r="1458" spans="2:17" ht="15" customHeight="1" x14ac:dyDescent="0.25">
      <c r="B1458" s="174" t="str">
        <f t="shared" si="66"/>
        <v/>
      </c>
      <c r="F1458" s="81"/>
      <c r="H1458" s="174" t="str">
        <f>IF($B1458="","",IF(N($I1458)&gt;=100,"Completed",IF(COUNTIF('Work report'!$V$2:$V$1500,$B1458)=0,"Not started",IF(OR(LEFT(UPPER(TRIM($K1458)),8)="BLOCKED:",LEFT(UPPER(TRIM($K1458)),8)="WAITING:"),"Blocked",IF(N($I1458)&gt;0,"In progress","Not started")))))</f>
        <v/>
      </c>
      <c r="I1458" s="175" t="str">
        <f t="array" ref="I1458">IF($B1458="","",IFERROR(LOOKUP(2,1/('Work report'!$V$2:$V$1500=$B1458),'Work report'!$J$2:$J$1500)*100,0))</f>
        <v/>
      </c>
      <c r="J1458" s="176" t="str">
        <f t="array" ref="J1458">IF($B1458="","",IFERROR(LOOKUP(2,1/('Work report'!$V$2:$V$1500=$B1458),'Work report'!$A$2:$A$1500),""))</f>
        <v/>
      </c>
      <c r="K1458" s="177" t="str">
        <f t="array" ref="K1458">IF($B1458="","",IFERROR(LOOKUP(2,1/('Work report'!$V$2:$V$1500=$B1458),'Work report'!$P$2:$P$1500),""))</f>
        <v/>
      </c>
      <c r="L1458" s="178" t="str">
        <f>IF($B1458="","",SUMIFS('Work report'!$G$2:$G$1500,'Work report'!$V$2:$V$1500,$B1458))</f>
        <v/>
      </c>
      <c r="M1458" s="176" t="str">
        <f t="shared" si="67"/>
        <v/>
      </c>
      <c r="N1458" s="174" t="str">
        <f t="shared" ca="1" si="68"/>
        <v/>
      </c>
      <c r="O1458" s="78">
        <v>1457</v>
      </c>
      <c r="P1458" s="78" t="str">
        <f>IF(AND($B1458&lt;&gt;"",$H1458&lt;&gt;"Completed",$H1458&lt;&gt;"Cancelled"),COUNTIFS($B$2:$B1458,"&lt;&gt;",$H$2:$H1458,"&lt;&gt;Completed",$H$2:$H1458,"&lt;&gt;Cancelled"),"")</f>
        <v/>
      </c>
      <c r="Q1458" s="78" t="str">
        <f>IFERROR(INDEX($B$2:$B$1500,MATCH(ROWS($Q$2:Q1458),$P$2:$P$1500,0)),"")</f>
        <v/>
      </c>
    </row>
    <row r="1459" spans="2:17" ht="15" customHeight="1" x14ac:dyDescent="0.25">
      <c r="B1459" s="174" t="str">
        <f t="shared" si="66"/>
        <v/>
      </c>
      <c r="F1459" s="81"/>
      <c r="H1459" s="174" t="str">
        <f>IF($B1459="","",IF(N($I1459)&gt;=100,"Completed",IF(COUNTIF('Work report'!$V$2:$V$1500,$B1459)=0,"Not started",IF(OR(LEFT(UPPER(TRIM($K1459)),8)="BLOCKED:",LEFT(UPPER(TRIM($K1459)),8)="WAITING:"),"Blocked",IF(N($I1459)&gt;0,"In progress","Not started")))))</f>
        <v/>
      </c>
      <c r="I1459" s="175" t="str">
        <f t="array" ref="I1459">IF($B1459="","",IFERROR(LOOKUP(2,1/('Work report'!$V$2:$V$1500=$B1459),'Work report'!$J$2:$J$1500)*100,0))</f>
        <v/>
      </c>
      <c r="J1459" s="176" t="str">
        <f t="array" ref="J1459">IF($B1459="","",IFERROR(LOOKUP(2,1/('Work report'!$V$2:$V$1500=$B1459),'Work report'!$A$2:$A$1500),""))</f>
        <v/>
      </c>
      <c r="K1459" s="177" t="str">
        <f t="array" ref="K1459">IF($B1459="","",IFERROR(LOOKUP(2,1/('Work report'!$V$2:$V$1500=$B1459),'Work report'!$P$2:$P$1500),""))</f>
        <v/>
      </c>
      <c r="L1459" s="178" t="str">
        <f>IF($B1459="","",SUMIFS('Work report'!$G$2:$G$1500,'Work report'!$V$2:$V$1500,$B1459))</f>
        <v/>
      </c>
      <c r="M1459" s="176" t="str">
        <f t="shared" si="67"/>
        <v/>
      </c>
      <c r="N1459" s="174" t="str">
        <f t="shared" ca="1" si="68"/>
        <v/>
      </c>
      <c r="O1459" s="78">
        <v>1458</v>
      </c>
      <c r="P1459" s="78" t="str">
        <f>IF(AND($B1459&lt;&gt;"",$H1459&lt;&gt;"Completed",$H1459&lt;&gt;"Cancelled"),COUNTIFS($B$2:$B1459,"&lt;&gt;",$H$2:$H1459,"&lt;&gt;Completed",$H$2:$H1459,"&lt;&gt;Cancelled"),"")</f>
        <v/>
      </c>
      <c r="Q1459" s="78" t="str">
        <f>IFERROR(INDEX($B$2:$B$1500,MATCH(ROWS($Q$2:Q1459),$P$2:$P$1500,0)),"")</f>
        <v/>
      </c>
    </row>
    <row r="1460" spans="2:17" ht="15" customHeight="1" x14ac:dyDescent="0.25">
      <c r="B1460" s="174" t="str">
        <f t="shared" si="66"/>
        <v/>
      </c>
      <c r="F1460" s="81"/>
      <c r="H1460" s="174" t="str">
        <f>IF($B1460="","",IF(N($I1460)&gt;=100,"Completed",IF(COUNTIF('Work report'!$V$2:$V$1500,$B1460)=0,"Not started",IF(OR(LEFT(UPPER(TRIM($K1460)),8)="BLOCKED:",LEFT(UPPER(TRIM($K1460)),8)="WAITING:"),"Blocked",IF(N($I1460)&gt;0,"In progress","Not started")))))</f>
        <v/>
      </c>
      <c r="I1460" s="175" t="str">
        <f t="array" ref="I1460">IF($B1460="","",IFERROR(LOOKUP(2,1/('Work report'!$V$2:$V$1500=$B1460),'Work report'!$J$2:$J$1500)*100,0))</f>
        <v/>
      </c>
      <c r="J1460" s="176" t="str">
        <f t="array" ref="J1460">IF($B1460="","",IFERROR(LOOKUP(2,1/('Work report'!$V$2:$V$1500=$B1460),'Work report'!$A$2:$A$1500),""))</f>
        <v/>
      </c>
      <c r="K1460" s="177" t="str">
        <f t="array" ref="K1460">IF($B1460="","",IFERROR(LOOKUP(2,1/('Work report'!$V$2:$V$1500=$B1460),'Work report'!$P$2:$P$1500),""))</f>
        <v/>
      </c>
      <c r="L1460" s="178" t="str">
        <f>IF($B1460="","",SUMIFS('Work report'!$G$2:$G$1500,'Work report'!$V$2:$V$1500,$B1460))</f>
        <v/>
      </c>
      <c r="M1460" s="176" t="str">
        <f t="shared" si="67"/>
        <v/>
      </c>
      <c r="N1460" s="174" t="str">
        <f t="shared" ca="1" si="68"/>
        <v/>
      </c>
      <c r="O1460" s="78">
        <v>1459</v>
      </c>
      <c r="P1460" s="78" t="str">
        <f>IF(AND($B1460&lt;&gt;"",$H1460&lt;&gt;"Completed",$H1460&lt;&gt;"Cancelled"),COUNTIFS($B$2:$B1460,"&lt;&gt;",$H$2:$H1460,"&lt;&gt;Completed",$H$2:$H1460,"&lt;&gt;Cancelled"),"")</f>
        <v/>
      </c>
      <c r="Q1460" s="78" t="str">
        <f>IFERROR(INDEX($B$2:$B$1500,MATCH(ROWS($Q$2:Q1460),$P$2:$P$1500,0)),"")</f>
        <v/>
      </c>
    </row>
    <row r="1461" spans="2:17" ht="15" customHeight="1" x14ac:dyDescent="0.25">
      <c r="B1461" s="174" t="str">
        <f t="shared" si="66"/>
        <v/>
      </c>
      <c r="F1461" s="81"/>
      <c r="H1461" s="174" t="str">
        <f>IF($B1461="","",IF(N($I1461)&gt;=100,"Completed",IF(COUNTIF('Work report'!$V$2:$V$1500,$B1461)=0,"Not started",IF(OR(LEFT(UPPER(TRIM($K1461)),8)="BLOCKED:",LEFT(UPPER(TRIM($K1461)),8)="WAITING:"),"Blocked",IF(N($I1461)&gt;0,"In progress","Not started")))))</f>
        <v/>
      </c>
      <c r="I1461" s="175" t="str">
        <f t="array" ref="I1461">IF($B1461="","",IFERROR(LOOKUP(2,1/('Work report'!$V$2:$V$1500=$B1461),'Work report'!$J$2:$J$1500)*100,0))</f>
        <v/>
      </c>
      <c r="J1461" s="176" t="str">
        <f t="array" ref="J1461">IF($B1461="","",IFERROR(LOOKUP(2,1/('Work report'!$V$2:$V$1500=$B1461),'Work report'!$A$2:$A$1500),""))</f>
        <v/>
      </c>
      <c r="K1461" s="177" t="str">
        <f t="array" ref="K1461">IF($B1461="","",IFERROR(LOOKUP(2,1/('Work report'!$V$2:$V$1500=$B1461),'Work report'!$P$2:$P$1500),""))</f>
        <v/>
      </c>
      <c r="L1461" s="178" t="str">
        <f>IF($B1461="","",SUMIFS('Work report'!$G$2:$G$1500,'Work report'!$V$2:$V$1500,$B1461))</f>
        <v/>
      </c>
      <c r="M1461" s="176" t="str">
        <f t="shared" si="67"/>
        <v/>
      </c>
      <c r="N1461" s="174" t="str">
        <f t="shared" ca="1" si="68"/>
        <v/>
      </c>
      <c r="O1461" s="78">
        <v>1460</v>
      </c>
      <c r="P1461" s="78" t="str">
        <f>IF(AND($B1461&lt;&gt;"",$H1461&lt;&gt;"Completed",$H1461&lt;&gt;"Cancelled"),COUNTIFS($B$2:$B1461,"&lt;&gt;",$H$2:$H1461,"&lt;&gt;Completed",$H$2:$H1461,"&lt;&gt;Cancelled"),"")</f>
        <v/>
      </c>
      <c r="Q1461" s="78" t="str">
        <f>IFERROR(INDEX($B$2:$B$1500,MATCH(ROWS($Q$2:Q1461),$P$2:$P$1500,0)),"")</f>
        <v/>
      </c>
    </row>
    <row r="1462" spans="2:17" ht="15" customHeight="1" x14ac:dyDescent="0.25">
      <c r="B1462" s="174" t="str">
        <f t="shared" si="66"/>
        <v/>
      </c>
      <c r="F1462" s="81"/>
      <c r="H1462" s="174" t="str">
        <f>IF($B1462="","",IF(N($I1462)&gt;=100,"Completed",IF(COUNTIF('Work report'!$V$2:$V$1500,$B1462)=0,"Not started",IF(OR(LEFT(UPPER(TRIM($K1462)),8)="BLOCKED:",LEFT(UPPER(TRIM($K1462)),8)="WAITING:"),"Blocked",IF(N($I1462)&gt;0,"In progress","Not started")))))</f>
        <v/>
      </c>
      <c r="I1462" s="175" t="str">
        <f t="array" ref="I1462">IF($B1462="","",IFERROR(LOOKUP(2,1/('Work report'!$V$2:$V$1500=$B1462),'Work report'!$J$2:$J$1500)*100,0))</f>
        <v/>
      </c>
      <c r="J1462" s="176" t="str">
        <f t="array" ref="J1462">IF($B1462="","",IFERROR(LOOKUP(2,1/('Work report'!$V$2:$V$1500=$B1462),'Work report'!$A$2:$A$1500),""))</f>
        <v/>
      </c>
      <c r="K1462" s="177" t="str">
        <f t="array" ref="K1462">IF($B1462="","",IFERROR(LOOKUP(2,1/('Work report'!$V$2:$V$1500=$B1462),'Work report'!$P$2:$P$1500),""))</f>
        <v/>
      </c>
      <c r="L1462" s="178" t="str">
        <f>IF($B1462="","",SUMIFS('Work report'!$G$2:$G$1500,'Work report'!$V$2:$V$1500,$B1462))</f>
        <v/>
      </c>
      <c r="M1462" s="176" t="str">
        <f t="shared" si="67"/>
        <v/>
      </c>
      <c r="N1462" s="174" t="str">
        <f t="shared" ca="1" si="68"/>
        <v/>
      </c>
      <c r="O1462" s="78">
        <v>1461</v>
      </c>
      <c r="P1462" s="78" t="str">
        <f>IF(AND($B1462&lt;&gt;"",$H1462&lt;&gt;"Completed",$H1462&lt;&gt;"Cancelled"),COUNTIFS($B$2:$B1462,"&lt;&gt;",$H$2:$H1462,"&lt;&gt;Completed",$H$2:$H1462,"&lt;&gt;Cancelled"),"")</f>
        <v/>
      </c>
      <c r="Q1462" s="78" t="str">
        <f>IFERROR(INDEX($B$2:$B$1500,MATCH(ROWS($Q$2:Q1462),$P$2:$P$1500,0)),"")</f>
        <v/>
      </c>
    </row>
    <row r="1463" spans="2:17" ht="15" customHeight="1" x14ac:dyDescent="0.25">
      <c r="B1463" s="174" t="str">
        <f t="shared" si="66"/>
        <v/>
      </c>
      <c r="F1463" s="81"/>
      <c r="H1463" s="174" t="str">
        <f>IF($B1463="","",IF(N($I1463)&gt;=100,"Completed",IF(COUNTIF('Work report'!$V$2:$V$1500,$B1463)=0,"Not started",IF(OR(LEFT(UPPER(TRIM($K1463)),8)="BLOCKED:",LEFT(UPPER(TRIM($K1463)),8)="WAITING:"),"Blocked",IF(N($I1463)&gt;0,"In progress","Not started")))))</f>
        <v/>
      </c>
      <c r="I1463" s="175" t="str">
        <f t="array" ref="I1463">IF($B1463="","",IFERROR(LOOKUP(2,1/('Work report'!$V$2:$V$1500=$B1463),'Work report'!$J$2:$J$1500)*100,0))</f>
        <v/>
      </c>
      <c r="J1463" s="176" t="str">
        <f t="array" ref="J1463">IF($B1463="","",IFERROR(LOOKUP(2,1/('Work report'!$V$2:$V$1500=$B1463),'Work report'!$A$2:$A$1500),""))</f>
        <v/>
      </c>
      <c r="K1463" s="177" t="str">
        <f t="array" ref="K1463">IF($B1463="","",IFERROR(LOOKUP(2,1/('Work report'!$V$2:$V$1500=$B1463),'Work report'!$P$2:$P$1500),""))</f>
        <v/>
      </c>
      <c r="L1463" s="178" t="str">
        <f>IF($B1463="","",SUMIFS('Work report'!$G$2:$G$1500,'Work report'!$V$2:$V$1500,$B1463))</f>
        <v/>
      </c>
      <c r="M1463" s="176" t="str">
        <f t="shared" si="67"/>
        <v/>
      </c>
      <c r="N1463" s="174" t="str">
        <f t="shared" ca="1" si="68"/>
        <v/>
      </c>
      <c r="O1463" s="78">
        <v>1462</v>
      </c>
      <c r="P1463" s="78" t="str">
        <f>IF(AND($B1463&lt;&gt;"",$H1463&lt;&gt;"Completed",$H1463&lt;&gt;"Cancelled"),COUNTIFS($B$2:$B1463,"&lt;&gt;",$H$2:$H1463,"&lt;&gt;Completed",$H$2:$H1463,"&lt;&gt;Cancelled"),"")</f>
        <v/>
      </c>
      <c r="Q1463" s="78" t="str">
        <f>IFERROR(INDEX($B$2:$B$1500,MATCH(ROWS($Q$2:Q1463),$P$2:$P$1500,0)),"")</f>
        <v/>
      </c>
    </row>
    <row r="1464" spans="2:17" ht="15" customHeight="1" x14ac:dyDescent="0.25">
      <c r="B1464" s="174" t="str">
        <f t="shared" si="66"/>
        <v/>
      </c>
      <c r="F1464" s="81"/>
      <c r="H1464" s="174" t="str">
        <f>IF($B1464="","",IF(N($I1464)&gt;=100,"Completed",IF(COUNTIF('Work report'!$V$2:$V$1500,$B1464)=0,"Not started",IF(OR(LEFT(UPPER(TRIM($K1464)),8)="BLOCKED:",LEFT(UPPER(TRIM($K1464)),8)="WAITING:"),"Blocked",IF(N($I1464)&gt;0,"In progress","Not started")))))</f>
        <v/>
      </c>
      <c r="I1464" s="175" t="str">
        <f t="array" ref="I1464">IF($B1464="","",IFERROR(LOOKUP(2,1/('Work report'!$V$2:$V$1500=$B1464),'Work report'!$J$2:$J$1500)*100,0))</f>
        <v/>
      </c>
      <c r="J1464" s="176" t="str">
        <f t="array" ref="J1464">IF($B1464="","",IFERROR(LOOKUP(2,1/('Work report'!$V$2:$V$1500=$B1464),'Work report'!$A$2:$A$1500),""))</f>
        <v/>
      </c>
      <c r="K1464" s="177" t="str">
        <f t="array" ref="K1464">IF($B1464="","",IFERROR(LOOKUP(2,1/('Work report'!$V$2:$V$1500=$B1464),'Work report'!$P$2:$P$1500),""))</f>
        <v/>
      </c>
      <c r="L1464" s="178" t="str">
        <f>IF($B1464="","",SUMIFS('Work report'!$G$2:$G$1500,'Work report'!$V$2:$V$1500,$B1464))</f>
        <v/>
      </c>
      <c r="M1464" s="176" t="str">
        <f t="shared" si="67"/>
        <v/>
      </c>
      <c r="N1464" s="174" t="str">
        <f t="shared" ca="1" si="68"/>
        <v/>
      </c>
      <c r="O1464" s="78">
        <v>1463</v>
      </c>
      <c r="P1464" s="78" t="str">
        <f>IF(AND($B1464&lt;&gt;"",$H1464&lt;&gt;"Completed",$H1464&lt;&gt;"Cancelled"),COUNTIFS($B$2:$B1464,"&lt;&gt;",$H$2:$H1464,"&lt;&gt;Completed",$H$2:$H1464,"&lt;&gt;Cancelled"),"")</f>
        <v/>
      </c>
      <c r="Q1464" s="78" t="str">
        <f>IFERROR(INDEX($B$2:$B$1500,MATCH(ROWS($Q$2:Q1464),$P$2:$P$1500,0)),"")</f>
        <v/>
      </c>
    </row>
    <row r="1465" spans="2:17" ht="15" customHeight="1" x14ac:dyDescent="0.25">
      <c r="B1465" s="174" t="str">
        <f t="shared" si="66"/>
        <v/>
      </c>
      <c r="F1465" s="81"/>
      <c r="H1465" s="174" t="str">
        <f>IF($B1465="","",IF(N($I1465)&gt;=100,"Completed",IF(COUNTIF('Work report'!$V$2:$V$1500,$B1465)=0,"Not started",IF(OR(LEFT(UPPER(TRIM($K1465)),8)="BLOCKED:",LEFT(UPPER(TRIM($K1465)),8)="WAITING:"),"Blocked",IF(N($I1465)&gt;0,"In progress","Not started")))))</f>
        <v/>
      </c>
      <c r="I1465" s="175" t="str">
        <f t="array" ref="I1465">IF($B1465="","",IFERROR(LOOKUP(2,1/('Work report'!$V$2:$V$1500=$B1465),'Work report'!$J$2:$J$1500)*100,0))</f>
        <v/>
      </c>
      <c r="J1465" s="176" t="str">
        <f t="array" ref="J1465">IF($B1465="","",IFERROR(LOOKUP(2,1/('Work report'!$V$2:$V$1500=$B1465),'Work report'!$A$2:$A$1500),""))</f>
        <v/>
      </c>
      <c r="K1465" s="177" t="str">
        <f t="array" ref="K1465">IF($B1465="","",IFERROR(LOOKUP(2,1/('Work report'!$V$2:$V$1500=$B1465),'Work report'!$P$2:$P$1500),""))</f>
        <v/>
      </c>
      <c r="L1465" s="178" t="str">
        <f>IF($B1465="","",SUMIFS('Work report'!$G$2:$G$1500,'Work report'!$V$2:$V$1500,$B1465))</f>
        <v/>
      </c>
      <c r="M1465" s="176" t="str">
        <f t="shared" si="67"/>
        <v/>
      </c>
      <c r="N1465" s="174" t="str">
        <f t="shared" ca="1" si="68"/>
        <v/>
      </c>
      <c r="O1465" s="78">
        <v>1464</v>
      </c>
      <c r="P1465" s="78" t="str">
        <f>IF(AND($B1465&lt;&gt;"",$H1465&lt;&gt;"Completed",$H1465&lt;&gt;"Cancelled"),COUNTIFS($B$2:$B1465,"&lt;&gt;",$H$2:$H1465,"&lt;&gt;Completed",$H$2:$H1465,"&lt;&gt;Cancelled"),"")</f>
        <v/>
      </c>
      <c r="Q1465" s="78" t="str">
        <f>IFERROR(INDEX($B$2:$B$1500,MATCH(ROWS($Q$2:Q1465),$P$2:$P$1500,0)),"")</f>
        <v/>
      </c>
    </row>
    <row r="1466" spans="2:17" ht="15" customHeight="1" x14ac:dyDescent="0.25">
      <c r="B1466" s="174" t="str">
        <f t="shared" si="66"/>
        <v/>
      </c>
      <c r="F1466" s="81"/>
      <c r="H1466" s="174" t="str">
        <f>IF($B1466="","",IF(N($I1466)&gt;=100,"Completed",IF(COUNTIF('Work report'!$V$2:$V$1500,$B1466)=0,"Not started",IF(OR(LEFT(UPPER(TRIM($K1466)),8)="BLOCKED:",LEFT(UPPER(TRIM($K1466)),8)="WAITING:"),"Blocked",IF(N($I1466)&gt;0,"In progress","Not started")))))</f>
        <v/>
      </c>
      <c r="I1466" s="175" t="str">
        <f t="array" ref="I1466">IF($B1466="","",IFERROR(LOOKUP(2,1/('Work report'!$V$2:$V$1500=$B1466),'Work report'!$J$2:$J$1500)*100,0))</f>
        <v/>
      </c>
      <c r="J1466" s="176" t="str">
        <f t="array" ref="J1466">IF($B1466="","",IFERROR(LOOKUP(2,1/('Work report'!$V$2:$V$1500=$B1466),'Work report'!$A$2:$A$1500),""))</f>
        <v/>
      </c>
      <c r="K1466" s="177" t="str">
        <f t="array" ref="K1466">IF($B1466="","",IFERROR(LOOKUP(2,1/('Work report'!$V$2:$V$1500=$B1466),'Work report'!$P$2:$P$1500),""))</f>
        <v/>
      </c>
      <c r="L1466" s="178" t="str">
        <f>IF($B1466="","",SUMIFS('Work report'!$G$2:$G$1500,'Work report'!$V$2:$V$1500,$B1466))</f>
        <v/>
      </c>
      <c r="M1466" s="176" t="str">
        <f t="shared" si="67"/>
        <v/>
      </c>
      <c r="N1466" s="174" t="str">
        <f t="shared" ca="1" si="68"/>
        <v/>
      </c>
      <c r="O1466" s="78">
        <v>1465</v>
      </c>
      <c r="P1466" s="78" t="str">
        <f>IF(AND($B1466&lt;&gt;"",$H1466&lt;&gt;"Completed",$H1466&lt;&gt;"Cancelled"),COUNTIFS($B$2:$B1466,"&lt;&gt;",$H$2:$H1466,"&lt;&gt;Completed",$H$2:$H1466,"&lt;&gt;Cancelled"),"")</f>
        <v/>
      </c>
      <c r="Q1466" s="78" t="str">
        <f>IFERROR(INDEX($B$2:$B$1500,MATCH(ROWS($Q$2:Q1466),$P$2:$P$1500,0)),"")</f>
        <v/>
      </c>
    </row>
    <row r="1467" spans="2:17" ht="15" customHeight="1" x14ac:dyDescent="0.25">
      <c r="B1467" s="174" t="str">
        <f t="shared" si="66"/>
        <v/>
      </c>
      <c r="F1467" s="81"/>
      <c r="H1467" s="174" t="str">
        <f>IF($B1467="","",IF(N($I1467)&gt;=100,"Completed",IF(COUNTIF('Work report'!$V$2:$V$1500,$B1467)=0,"Not started",IF(OR(LEFT(UPPER(TRIM($K1467)),8)="BLOCKED:",LEFT(UPPER(TRIM($K1467)),8)="WAITING:"),"Blocked",IF(N($I1467)&gt;0,"In progress","Not started")))))</f>
        <v/>
      </c>
      <c r="I1467" s="175" t="str">
        <f t="array" ref="I1467">IF($B1467="","",IFERROR(LOOKUP(2,1/('Work report'!$V$2:$V$1500=$B1467),'Work report'!$J$2:$J$1500)*100,0))</f>
        <v/>
      </c>
      <c r="J1467" s="176" t="str">
        <f t="array" ref="J1467">IF($B1467="","",IFERROR(LOOKUP(2,1/('Work report'!$V$2:$V$1500=$B1467),'Work report'!$A$2:$A$1500),""))</f>
        <v/>
      </c>
      <c r="K1467" s="177" t="str">
        <f t="array" ref="K1467">IF($B1467="","",IFERROR(LOOKUP(2,1/('Work report'!$V$2:$V$1500=$B1467),'Work report'!$P$2:$P$1500),""))</f>
        <v/>
      </c>
      <c r="L1467" s="178" t="str">
        <f>IF($B1467="","",SUMIFS('Work report'!$G$2:$G$1500,'Work report'!$V$2:$V$1500,$B1467))</f>
        <v/>
      </c>
      <c r="M1467" s="176" t="str">
        <f t="shared" si="67"/>
        <v/>
      </c>
      <c r="N1467" s="174" t="str">
        <f t="shared" ca="1" si="68"/>
        <v/>
      </c>
      <c r="O1467" s="78">
        <v>1466</v>
      </c>
      <c r="P1467" s="78" t="str">
        <f>IF(AND($B1467&lt;&gt;"",$H1467&lt;&gt;"Completed",$H1467&lt;&gt;"Cancelled"),COUNTIFS($B$2:$B1467,"&lt;&gt;",$H$2:$H1467,"&lt;&gt;Completed",$H$2:$H1467,"&lt;&gt;Cancelled"),"")</f>
        <v/>
      </c>
      <c r="Q1467" s="78" t="str">
        <f>IFERROR(INDEX($B$2:$B$1500,MATCH(ROWS($Q$2:Q1467),$P$2:$P$1500,0)),"")</f>
        <v/>
      </c>
    </row>
    <row r="1468" spans="2:17" ht="15" customHeight="1" x14ac:dyDescent="0.25">
      <c r="B1468" s="174" t="str">
        <f t="shared" si="66"/>
        <v/>
      </c>
      <c r="F1468" s="81"/>
      <c r="H1468" s="174" t="str">
        <f>IF($B1468="","",IF(N($I1468)&gt;=100,"Completed",IF(COUNTIF('Work report'!$V$2:$V$1500,$B1468)=0,"Not started",IF(OR(LEFT(UPPER(TRIM($K1468)),8)="BLOCKED:",LEFT(UPPER(TRIM($K1468)),8)="WAITING:"),"Blocked",IF(N($I1468)&gt;0,"In progress","Not started")))))</f>
        <v/>
      </c>
      <c r="I1468" s="175" t="str">
        <f t="array" ref="I1468">IF($B1468="","",IFERROR(LOOKUP(2,1/('Work report'!$V$2:$V$1500=$B1468),'Work report'!$J$2:$J$1500)*100,0))</f>
        <v/>
      </c>
      <c r="J1468" s="176" t="str">
        <f t="array" ref="J1468">IF($B1468="","",IFERROR(LOOKUP(2,1/('Work report'!$V$2:$V$1500=$B1468),'Work report'!$A$2:$A$1500),""))</f>
        <v/>
      </c>
      <c r="K1468" s="177" t="str">
        <f t="array" ref="K1468">IF($B1468="","",IFERROR(LOOKUP(2,1/('Work report'!$V$2:$V$1500=$B1468),'Work report'!$P$2:$P$1500),""))</f>
        <v/>
      </c>
      <c r="L1468" s="178" t="str">
        <f>IF($B1468="","",SUMIFS('Work report'!$G$2:$G$1500,'Work report'!$V$2:$V$1500,$B1468))</f>
        <v/>
      </c>
      <c r="M1468" s="176" t="str">
        <f t="shared" si="67"/>
        <v/>
      </c>
      <c r="N1468" s="174" t="str">
        <f t="shared" ca="1" si="68"/>
        <v/>
      </c>
      <c r="O1468" s="78">
        <v>1467</v>
      </c>
      <c r="P1468" s="78" t="str">
        <f>IF(AND($B1468&lt;&gt;"",$H1468&lt;&gt;"Completed",$H1468&lt;&gt;"Cancelled"),COUNTIFS($B$2:$B1468,"&lt;&gt;",$H$2:$H1468,"&lt;&gt;Completed",$H$2:$H1468,"&lt;&gt;Cancelled"),"")</f>
        <v/>
      </c>
      <c r="Q1468" s="78" t="str">
        <f>IFERROR(INDEX($B$2:$B$1500,MATCH(ROWS($Q$2:Q1468),$P$2:$P$1500,0)),"")</f>
        <v/>
      </c>
    </row>
    <row r="1469" spans="2:17" ht="15" customHeight="1" x14ac:dyDescent="0.25">
      <c r="B1469" s="174" t="str">
        <f t="shared" si="66"/>
        <v/>
      </c>
      <c r="F1469" s="81"/>
      <c r="H1469" s="174" t="str">
        <f>IF($B1469="","",IF(N($I1469)&gt;=100,"Completed",IF(COUNTIF('Work report'!$V$2:$V$1500,$B1469)=0,"Not started",IF(OR(LEFT(UPPER(TRIM($K1469)),8)="BLOCKED:",LEFT(UPPER(TRIM($K1469)),8)="WAITING:"),"Blocked",IF(N($I1469)&gt;0,"In progress","Not started")))))</f>
        <v/>
      </c>
      <c r="I1469" s="175" t="str">
        <f t="array" ref="I1469">IF($B1469="","",IFERROR(LOOKUP(2,1/('Work report'!$V$2:$V$1500=$B1469),'Work report'!$J$2:$J$1500)*100,0))</f>
        <v/>
      </c>
      <c r="J1469" s="176" t="str">
        <f t="array" ref="J1469">IF($B1469="","",IFERROR(LOOKUP(2,1/('Work report'!$V$2:$V$1500=$B1469),'Work report'!$A$2:$A$1500),""))</f>
        <v/>
      </c>
      <c r="K1469" s="177" t="str">
        <f t="array" ref="K1469">IF($B1469="","",IFERROR(LOOKUP(2,1/('Work report'!$V$2:$V$1500=$B1469),'Work report'!$P$2:$P$1500),""))</f>
        <v/>
      </c>
      <c r="L1469" s="178" t="str">
        <f>IF($B1469="","",SUMIFS('Work report'!$G$2:$G$1500,'Work report'!$V$2:$V$1500,$B1469))</f>
        <v/>
      </c>
      <c r="M1469" s="176" t="str">
        <f t="shared" si="67"/>
        <v/>
      </c>
      <c r="N1469" s="174" t="str">
        <f t="shared" ca="1" si="68"/>
        <v/>
      </c>
      <c r="O1469" s="78">
        <v>1468</v>
      </c>
      <c r="P1469" s="78" t="str">
        <f>IF(AND($B1469&lt;&gt;"",$H1469&lt;&gt;"Completed",$H1469&lt;&gt;"Cancelled"),COUNTIFS($B$2:$B1469,"&lt;&gt;",$H$2:$H1469,"&lt;&gt;Completed",$H$2:$H1469,"&lt;&gt;Cancelled"),"")</f>
        <v/>
      </c>
      <c r="Q1469" s="78" t="str">
        <f>IFERROR(INDEX($B$2:$B$1500,MATCH(ROWS($Q$2:Q1469),$P$2:$P$1500,0)),"")</f>
        <v/>
      </c>
    </row>
    <row r="1470" spans="2:17" ht="15" customHeight="1" x14ac:dyDescent="0.25">
      <c r="B1470" s="174" t="str">
        <f t="shared" si="66"/>
        <v/>
      </c>
      <c r="F1470" s="81"/>
      <c r="H1470" s="174" t="str">
        <f>IF($B1470="","",IF(N($I1470)&gt;=100,"Completed",IF(COUNTIF('Work report'!$V$2:$V$1500,$B1470)=0,"Not started",IF(OR(LEFT(UPPER(TRIM($K1470)),8)="BLOCKED:",LEFT(UPPER(TRIM($K1470)),8)="WAITING:"),"Blocked",IF(N($I1470)&gt;0,"In progress","Not started")))))</f>
        <v/>
      </c>
      <c r="I1470" s="175" t="str">
        <f t="array" ref="I1470">IF($B1470="","",IFERROR(LOOKUP(2,1/('Work report'!$V$2:$V$1500=$B1470),'Work report'!$J$2:$J$1500)*100,0))</f>
        <v/>
      </c>
      <c r="J1470" s="176" t="str">
        <f t="array" ref="J1470">IF($B1470="","",IFERROR(LOOKUP(2,1/('Work report'!$V$2:$V$1500=$B1470),'Work report'!$A$2:$A$1500),""))</f>
        <v/>
      </c>
      <c r="K1470" s="177" t="str">
        <f t="array" ref="K1470">IF($B1470="","",IFERROR(LOOKUP(2,1/('Work report'!$V$2:$V$1500=$B1470),'Work report'!$P$2:$P$1500),""))</f>
        <v/>
      </c>
      <c r="L1470" s="178" t="str">
        <f>IF($B1470="","",SUMIFS('Work report'!$G$2:$G$1500,'Work report'!$V$2:$V$1500,$B1470))</f>
        <v/>
      </c>
      <c r="M1470" s="176" t="str">
        <f t="shared" si="67"/>
        <v/>
      </c>
      <c r="N1470" s="174" t="str">
        <f t="shared" ca="1" si="68"/>
        <v/>
      </c>
      <c r="O1470" s="78">
        <v>1469</v>
      </c>
      <c r="P1470" s="78" t="str">
        <f>IF(AND($B1470&lt;&gt;"",$H1470&lt;&gt;"Completed",$H1470&lt;&gt;"Cancelled"),COUNTIFS($B$2:$B1470,"&lt;&gt;",$H$2:$H1470,"&lt;&gt;Completed",$H$2:$H1470,"&lt;&gt;Cancelled"),"")</f>
        <v/>
      </c>
      <c r="Q1470" s="78" t="str">
        <f>IFERROR(INDEX($B$2:$B$1500,MATCH(ROWS($Q$2:Q1470),$P$2:$P$1500,0)),"")</f>
        <v/>
      </c>
    </row>
    <row r="1471" spans="2:17" ht="15" customHeight="1" x14ac:dyDescent="0.25">
      <c r="B1471" s="174" t="str">
        <f t="shared" si="66"/>
        <v/>
      </c>
      <c r="F1471" s="81"/>
      <c r="H1471" s="174" t="str">
        <f>IF($B1471="","",IF(N($I1471)&gt;=100,"Completed",IF(COUNTIF('Work report'!$V$2:$V$1500,$B1471)=0,"Not started",IF(OR(LEFT(UPPER(TRIM($K1471)),8)="BLOCKED:",LEFT(UPPER(TRIM($K1471)),8)="WAITING:"),"Blocked",IF(N($I1471)&gt;0,"In progress","Not started")))))</f>
        <v/>
      </c>
      <c r="I1471" s="175" t="str">
        <f t="array" ref="I1471">IF($B1471="","",IFERROR(LOOKUP(2,1/('Work report'!$V$2:$V$1500=$B1471),'Work report'!$J$2:$J$1500)*100,0))</f>
        <v/>
      </c>
      <c r="J1471" s="176" t="str">
        <f t="array" ref="J1471">IF($B1471="","",IFERROR(LOOKUP(2,1/('Work report'!$V$2:$V$1500=$B1471),'Work report'!$A$2:$A$1500),""))</f>
        <v/>
      </c>
      <c r="K1471" s="177" t="str">
        <f t="array" ref="K1471">IF($B1471="","",IFERROR(LOOKUP(2,1/('Work report'!$V$2:$V$1500=$B1471),'Work report'!$P$2:$P$1500),""))</f>
        <v/>
      </c>
      <c r="L1471" s="178" t="str">
        <f>IF($B1471="","",SUMIFS('Work report'!$G$2:$G$1500,'Work report'!$V$2:$V$1500,$B1471))</f>
        <v/>
      </c>
      <c r="M1471" s="176" t="str">
        <f t="shared" si="67"/>
        <v/>
      </c>
      <c r="N1471" s="174" t="str">
        <f t="shared" ca="1" si="68"/>
        <v/>
      </c>
      <c r="O1471" s="78">
        <v>1470</v>
      </c>
      <c r="P1471" s="78" t="str">
        <f>IF(AND($B1471&lt;&gt;"",$H1471&lt;&gt;"Completed",$H1471&lt;&gt;"Cancelled"),COUNTIFS($B$2:$B1471,"&lt;&gt;",$H$2:$H1471,"&lt;&gt;Completed",$H$2:$H1471,"&lt;&gt;Cancelled"),"")</f>
        <v/>
      </c>
      <c r="Q1471" s="78" t="str">
        <f>IFERROR(INDEX($B$2:$B$1500,MATCH(ROWS($Q$2:Q1471),$P$2:$P$1500,0)),"")</f>
        <v/>
      </c>
    </row>
    <row r="1472" spans="2:17" ht="15" customHeight="1" x14ac:dyDescent="0.25">
      <c r="B1472" s="174" t="str">
        <f t="shared" si="66"/>
        <v/>
      </c>
      <c r="F1472" s="81"/>
      <c r="H1472" s="174" t="str">
        <f>IF($B1472="","",IF(N($I1472)&gt;=100,"Completed",IF(COUNTIF('Work report'!$V$2:$V$1500,$B1472)=0,"Not started",IF(OR(LEFT(UPPER(TRIM($K1472)),8)="BLOCKED:",LEFT(UPPER(TRIM($K1472)),8)="WAITING:"),"Blocked",IF(N($I1472)&gt;0,"In progress","Not started")))))</f>
        <v/>
      </c>
      <c r="I1472" s="175" t="str">
        <f t="array" ref="I1472">IF($B1472="","",IFERROR(LOOKUP(2,1/('Work report'!$V$2:$V$1500=$B1472),'Work report'!$J$2:$J$1500)*100,0))</f>
        <v/>
      </c>
      <c r="J1472" s="176" t="str">
        <f t="array" ref="J1472">IF($B1472="","",IFERROR(LOOKUP(2,1/('Work report'!$V$2:$V$1500=$B1472),'Work report'!$A$2:$A$1500),""))</f>
        <v/>
      </c>
      <c r="K1472" s="177" t="str">
        <f t="array" ref="K1472">IF($B1472="","",IFERROR(LOOKUP(2,1/('Work report'!$V$2:$V$1500=$B1472),'Work report'!$P$2:$P$1500),""))</f>
        <v/>
      </c>
      <c r="L1472" s="178" t="str">
        <f>IF($B1472="","",SUMIFS('Work report'!$G$2:$G$1500,'Work report'!$V$2:$V$1500,$B1472))</f>
        <v/>
      </c>
      <c r="M1472" s="176" t="str">
        <f t="shared" si="67"/>
        <v/>
      </c>
      <c r="N1472" s="174" t="str">
        <f t="shared" ca="1" si="68"/>
        <v/>
      </c>
      <c r="O1472" s="78">
        <v>1471</v>
      </c>
      <c r="P1472" s="78" t="str">
        <f>IF(AND($B1472&lt;&gt;"",$H1472&lt;&gt;"Completed",$H1472&lt;&gt;"Cancelled"),COUNTIFS($B$2:$B1472,"&lt;&gt;",$H$2:$H1472,"&lt;&gt;Completed",$H$2:$H1472,"&lt;&gt;Cancelled"),"")</f>
        <v/>
      </c>
      <c r="Q1472" s="78" t="str">
        <f>IFERROR(INDEX($B$2:$B$1500,MATCH(ROWS($Q$2:Q1472),$P$2:$P$1500,0)),"")</f>
        <v/>
      </c>
    </row>
    <row r="1473" spans="2:17" ht="15" customHeight="1" x14ac:dyDescent="0.25">
      <c r="B1473" s="174" t="str">
        <f t="shared" si="66"/>
        <v/>
      </c>
      <c r="F1473" s="81"/>
      <c r="H1473" s="174" t="str">
        <f>IF($B1473="","",IF(N($I1473)&gt;=100,"Completed",IF(COUNTIF('Work report'!$V$2:$V$1500,$B1473)=0,"Not started",IF(OR(LEFT(UPPER(TRIM($K1473)),8)="BLOCKED:",LEFT(UPPER(TRIM($K1473)),8)="WAITING:"),"Blocked",IF(N($I1473)&gt;0,"In progress","Not started")))))</f>
        <v/>
      </c>
      <c r="I1473" s="175" t="str">
        <f t="array" ref="I1473">IF($B1473="","",IFERROR(LOOKUP(2,1/('Work report'!$V$2:$V$1500=$B1473),'Work report'!$J$2:$J$1500)*100,0))</f>
        <v/>
      </c>
      <c r="J1473" s="176" t="str">
        <f t="array" ref="J1473">IF($B1473="","",IFERROR(LOOKUP(2,1/('Work report'!$V$2:$V$1500=$B1473),'Work report'!$A$2:$A$1500),""))</f>
        <v/>
      </c>
      <c r="K1473" s="177" t="str">
        <f t="array" ref="K1473">IF($B1473="","",IFERROR(LOOKUP(2,1/('Work report'!$V$2:$V$1500=$B1473),'Work report'!$P$2:$P$1500),""))</f>
        <v/>
      </c>
      <c r="L1473" s="178" t="str">
        <f>IF($B1473="","",SUMIFS('Work report'!$G$2:$G$1500,'Work report'!$V$2:$V$1500,$B1473))</f>
        <v/>
      </c>
      <c r="M1473" s="176" t="str">
        <f t="shared" si="67"/>
        <v/>
      </c>
      <c r="N1473" s="174" t="str">
        <f t="shared" ca="1" si="68"/>
        <v/>
      </c>
      <c r="O1473" s="78">
        <v>1472</v>
      </c>
      <c r="P1473" s="78" t="str">
        <f>IF(AND($B1473&lt;&gt;"",$H1473&lt;&gt;"Completed",$H1473&lt;&gt;"Cancelled"),COUNTIFS($B$2:$B1473,"&lt;&gt;",$H$2:$H1473,"&lt;&gt;Completed",$H$2:$H1473,"&lt;&gt;Cancelled"),"")</f>
        <v/>
      </c>
      <c r="Q1473" s="78" t="str">
        <f>IFERROR(INDEX($B$2:$B$1500,MATCH(ROWS($Q$2:Q1473),$P$2:$P$1500,0)),"")</f>
        <v/>
      </c>
    </row>
    <row r="1474" spans="2:17" ht="15" customHeight="1" x14ac:dyDescent="0.25">
      <c r="B1474" s="174" t="str">
        <f t="shared" ref="B1474:B1500" si="69">IF(OR($A1474&lt;&gt;"",$C1474&lt;&gt;"",$D1474&lt;&gt;"",$E1474&lt;&gt;"",$F1474&lt;&gt;"",$G1474&lt;&gt;""),"WL-"&amp;TEXT($O1474,"0000"),"")</f>
        <v/>
      </c>
      <c r="F1474" s="81"/>
      <c r="H1474" s="174" t="str">
        <f>IF($B1474="","",IF(N($I1474)&gt;=100,"Completed",IF(COUNTIF('Work report'!$V$2:$V$1500,$B1474)=0,"Not started",IF(OR(LEFT(UPPER(TRIM($K1474)),8)="BLOCKED:",LEFT(UPPER(TRIM($K1474)),8)="WAITING:"),"Blocked",IF(N($I1474)&gt;0,"In progress","Not started")))))</f>
        <v/>
      </c>
      <c r="I1474" s="175" t="str">
        <f t="array" ref="I1474">IF($B1474="","",IFERROR(LOOKUP(2,1/('Work report'!$V$2:$V$1500=$B1474),'Work report'!$J$2:$J$1500)*100,0))</f>
        <v/>
      </c>
      <c r="J1474" s="176" t="str">
        <f t="array" ref="J1474">IF($B1474="","",IFERROR(LOOKUP(2,1/('Work report'!$V$2:$V$1500=$B1474),'Work report'!$A$2:$A$1500),""))</f>
        <v/>
      </c>
      <c r="K1474" s="177" t="str">
        <f t="array" ref="K1474">IF($B1474="","",IFERROR(LOOKUP(2,1/('Work report'!$V$2:$V$1500=$B1474),'Work report'!$P$2:$P$1500),""))</f>
        <v/>
      </c>
      <c r="L1474" s="178" t="str">
        <f>IF($B1474="","",SUMIFS('Work report'!$G$2:$G$1500,'Work report'!$V$2:$V$1500,$B1474))</f>
        <v/>
      </c>
      <c r="M1474" s="176" t="str">
        <f t="shared" ref="M1474:M1500" si="70">IF($B1474="","",IF($H1474="Completed",$J1474,""))</f>
        <v/>
      </c>
      <c r="N1474" s="174" t="str">
        <f t="shared" ref="N1474:N1500" ca="1" si="71">IF(AND($C1474&lt;&gt;"",$H1474&lt;&gt;"Completed",$G1474&lt;&gt;"",$G1474&lt;TODAY()),"Overdue","")</f>
        <v/>
      </c>
      <c r="O1474" s="78">
        <v>1473</v>
      </c>
      <c r="P1474" s="78" t="str">
        <f>IF(AND($B1474&lt;&gt;"",$H1474&lt;&gt;"Completed",$H1474&lt;&gt;"Cancelled"),COUNTIFS($B$2:$B1474,"&lt;&gt;",$H$2:$H1474,"&lt;&gt;Completed",$H$2:$H1474,"&lt;&gt;Cancelled"),"")</f>
        <v/>
      </c>
      <c r="Q1474" s="78" t="str">
        <f>IFERROR(INDEX($B$2:$B$1500,MATCH(ROWS($Q$2:Q1474),$P$2:$P$1500,0)),"")</f>
        <v/>
      </c>
    </row>
    <row r="1475" spans="2:17" ht="15" customHeight="1" x14ac:dyDescent="0.25">
      <c r="B1475" s="174" t="str">
        <f t="shared" si="69"/>
        <v/>
      </c>
      <c r="F1475" s="81"/>
      <c r="H1475" s="174" t="str">
        <f>IF($B1475="","",IF(N($I1475)&gt;=100,"Completed",IF(COUNTIF('Work report'!$V$2:$V$1500,$B1475)=0,"Not started",IF(OR(LEFT(UPPER(TRIM($K1475)),8)="BLOCKED:",LEFT(UPPER(TRIM($K1475)),8)="WAITING:"),"Blocked",IF(N($I1475)&gt;0,"In progress","Not started")))))</f>
        <v/>
      </c>
      <c r="I1475" s="175" t="str">
        <f t="array" ref="I1475">IF($B1475="","",IFERROR(LOOKUP(2,1/('Work report'!$V$2:$V$1500=$B1475),'Work report'!$J$2:$J$1500)*100,0))</f>
        <v/>
      </c>
      <c r="J1475" s="176" t="str">
        <f t="array" ref="J1475">IF($B1475="","",IFERROR(LOOKUP(2,1/('Work report'!$V$2:$V$1500=$B1475),'Work report'!$A$2:$A$1500),""))</f>
        <v/>
      </c>
      <c r="K1475" s="177" t="str">
        <f t="array" ref="K1475">IF($B1475="","",IFERROR(LOOKUP(2,1/('Work report'!$V$2:$V$1500=$B1475),'Work report'!$P$2:$P$1500),""))</f>
        <v/>
      </c>
      <c r="L1475" s="178" t="str">
        <f>IF($B1475="","",SUMIFS('Work report'!$G$2:$G$1500,'Work report'!$V$2:$V$1500,$B1475))</f>
        <v/>
      </c>
      <c r="M1475" s="176" t="str">
        <f t="shared" si="70"/>
        <v/>
      </c>
      <c r="N1475" s="174" t="str">
        <f t="shared" ca="1" si="71"/>
        <v/>
      </c>
      <c r="O1475" s="78">
        <v>1474</v>
      </c>
      <c r="P1475" s="78" t="str">
        <f>IF(AND($B1475&lt;&gt;"",$H1475&lt;&gt;"Completed",$H1475&lt;&gt;"Cancelled"),COUNTIFS($B$2:$B1475,"&lt;&gt;",$H$2:$H1475,"&lt;&gt;Completed",$H$2:$H1475,"&lt;&gt;Cancelled"),"")</f>
        <v/>
      </c>
      <c r="Q1475" s="78" t="str">
        <f>IFERROR(INDEX($B$2:$B$1500,MATCH(ROWS($Q$2:Q1475),$P$2:$P$1500,0)),"")</f>
        <v/>
      </c>
    </row>
    <row r="1476" spans="2:17" ht="15" customHeight="1" x14ac:dyDescent="0.25">
      <c r="B1476" s="174" t="str">
        <f t="shared" si="69"/>
        <v/>
      </c>
      <c r="F1476" s="81"/>
      <c r="H1476" s="174" t="str">
        <f>IF($B1476="","",IF(N($I1476)&gt;=100,"Completed",IF(COUNTIF('Work report'!$V$2:$V$1500,$B1476)=0,"Not started",IF(OR(LEFT(UPPER(TRIM($K1476)),8)="BLOCKED:",LEFT(UPPER(TRIM($K1476)),8)="WAITING:"),"Blocked",IF(N($I1476)&gt;0,"In progress","Not started")))))</f>
        <v/>
      </c>
      <c r="I1476" s="175" t="str">
        <f t="array" ref="I1476">IF($B1476="","",IFERROR(LOOKUP(2,1/('Work report'!$V$2:$V$1500=$B1476),'Work report'!$J$2:$J$1500)*100,0))</f>
        <v/>
      </c>
      <c r="J1476" s="176" t="str">
        <f t="array" ref="J1476">IF($B1476="","",IFERROR(LOOKUP(2,1/('Work report'!$V$2:$V$1500=$B1476),'Work report'!$A$2:$A$1500),""))</f>
        <v/>
      </c>
      <c r="K1476" s="177" t="str">
        <f t="array" ref="K1476">IF($B1476="","",IFERROR(LOOKUP(2,1/('Work report'!$V$2:$V$1500=$B1476),'Work report'!$P$2:$P$1500),""))</f>
        <v/>
      </c>
      <c r="L1476" s="178" t="str">
        <f>IF($B1476="","",SUMIFS('Work report'!$G$2:$G$1500,'Work report'!$V$2:$V$1500,$B1476))</f>
        <v/>
      </c>
      <c r="M1476" s="176" t="str">
        <f t="shared" si="70"/>
        <v/>
      </c>
      <c r="N1476" s="174" t="str">
        <f t="shared" ca="1" si="71"/>
        <v/>
      </c>
      <c r="O1476" s="78">
        <v>1475</v>
      </c>
      <c r="P1476" s="78" t="str">
        <f>IF(AND($B1476&lt;&gt;"",$H1476&lt;&gt;"Completed",$H1476&lt;&gt;"Cancelled"),COUNTIFS($B$2:$B1476,"&lt;&gt;",$H$2:$H1476,"&lt;&gt;Completed",$H$2:$H1476,"&lt;&gt;Cancelled"),"")</f>
        <v/>
      </c>
      <c r="Q1476" s="78" t="str">
        <f>IFERROR(INDEX($B$2:$B$1500,MATCH(ROWS($Q$2:Q1476),$P$2:$P$1500,0)),"")</f>
        <v/>
      </c>
    </row>
    <row r="1477" spans="2:17" ht="15" customHeight="1" x14ac:dyDescent="0.25">
      <c r="B1477" s="174" t="str">
        <f t="shared" si="69"/>
        <v/>
      </c>
      <c r="F1477" s="81"/>
      <c r="H1477" s="174" t="str">
        <f>IF($B1477="","",IF(N($I1477)&gt;=100,"Completed",IF(COUNTIF('Work report'!$V$2:$V$1500,$B1477)=0,"Not started",IF(OR(LEFT(UPPER(TRIM($K1477)),8)="BLOCKED:",LEFT(UPPER(TRIM($K1477)),8)="WAITING:"),"Blocked",IF(N($I1477)&gt;0,"In progress","Not started")))))</f>
        <v/>
      </c>
      <c r="I1477" s="175" t="str">
        <f t="array" ref="I1477">IF($B1477="","",IFERROR(LOOKUP(2,1/('Work report'!$V$2:$V$1500=$B1477),'Work report'!$J$2:$J$1500)*100,0))</f>
        <v/>
      </c>
      <c r="J1477" s="176" t="str">
        <f t="array" ref="J1477">IF($B1477="","",IFERROR(LOOKUP(2,1/('Work report'!$V$2:$V$1500=$B1477),'Work report'!$A$2:$A$1500),""))</f>
        <v/>
      </c>
      <c r="K1477" s="177" t="str">
        <f t="array" ref="K1477">IF($B1477="","",IFERROR(LOOKUP(2,1/('Work report'!$V$2:$V$1500=$B1477),'Work report'!$P$2:$P$1500),""))</f>
        <v/>
      </c>
      <c r="L1477" s="178" t="str">
        <f>IF($B1477="","",SUMIFS('Work report'!$G$2:$G$1500,'Work report'!$V$2:$V$1500,$B1477))</f>
        <v/>
      </c>
      <c r="M1477" s="176" t="str">
        <f t="shared" si="70"/>
        <v/>
      </c>
      <c r="N1477" s="174" t="str">
        <f t="shared" ca="1" si="71"/>
        <v/>
      </c>
      <c r="O1477" s="78">
        <v>1476</v>
      </c>
      <c r="P1477" s="78" t="str">
        <f>IF(AND($B1477&lt;&gt;"",$H1477&lt;&gt;"Completed",$H1477&lt;&gt;"Cancelled"),COUNTIFS($B$2:$B1477,"&lt;&gt;",$H$2:$H1477,"&lt;&gt;Completed",$H$2:$H1477,"&lt;&gt;Cancelled"),"")</f>
        <v/>
      </c>
      <c r="Q1477" s="78" t="str">
        <f>IFERROR(INDEX($B$2:$B$1500,MATCH(ROWS($Q$2:Q1477),$P$2:$P$1500,0)),"")</f>
        <v/>
      </c>
    </row>
    <row r="1478" spans="2:17" ht="15" customHeight="1" x14ac:dyDescent="0.25">
      <c r="B1478" s="174" t="str">
        <f t="shared" si="69"/>
        <v/>
      </c>
      <c r="F1478" s="81"/>
      <c r="H1478" s="174" t="str">
        <f>IF($B1478="","",IF(N($I1478)&gt;=100,"Completed",IF(COUNTIF('Work report'!$V$2:$V$1500,$B1478)=0,"Not started",IF(OR(LEFT(UPPER(TRIM($K1478)),8)="BLOCKED:",LEFT(UPPER(TRIM($K1478)),8)="WAITING:"),"Blocked",IF(N($I1478)&gt;0,"In progress","Not started")))))</f>
        <v/>
      </c>
      <c r="I1478" s="175" t="str">
        <f t="array" ref="I1478">IF($B1478="","",IFERROR(LOOKUP(2,1/('Work report'!$V$2:$V$1500=$B1478),'Work report'!$J$2:$J$1500)*100,0))</f>
        <v/>
      </c>
      <c r="J1478" s="176" t="str">
        <f t="array" ref="J1478">IF($B1478="","",IFERROR(LOOKUP(2,1/('Work report'!$V$2:$V$1500=$B1478),'Work report'!$A$2:$A$1500),""))</f>
        <v/>
      </c>
      <c r="K1478" s="177" t="str">
        <f t="array" ref="K1478">IF($B1478="","",IFERROR(LOOKUP(2,1/('Work report'!$V$2:$V$1500=$B1478),'Work report'!$P$2:$P$1500),""))</f>
        <v/>
      </c>
      <c r="L1478" s="178" t="str">
        <f>IF($B1478="","",SUMIFS('Work report'!$G$2:$G$1500,'Work report'!$V$2:$V$1500,$B1478))</f>
        <v/>
      </c>
      <c r="M1478" s="176" t="str">
        <f t="shared" si="70"/>
        <v/>
      </c>
      <c r="N1478" s="174" t="str">
        <f t="shared" ca="1" si="71"/>
        <v/>
      </c>
      <c r="O1478" s="78">
        <v>1477</v>
      </c>
      <c r="P1478" s="78" t="str">
        <f>IF(AND($B1478&lt;&gt;"",$H1478&lt;&gt;"Completed",$H1478&lt;&gt;"Cancelled"),COUNTIFS($B$2:$B1478,"&lt;&gt;",$H$2:$H1478,"&lt;&gt;Completed",$H$2:$H1478,"&lt;&gt;Cancelled"),"")</f>
        <v/>
      </c>
      <c r="Q1478" s="78" t="str">
        <f>IFERROR(INDEX($B$2:$B$1500,MATCH(ROWS($Q$2:Q1478),$P$2:$P$1500,0)),"")</f>
        <v/>
      </c>
    </row>
    <row r="1479" spans="2:17" ht="15" customHeight="1" x14ac:dyDescent="0.25">
      <c r="B1479" s="174" t="str">
        <f t="shared" si="69"/>
        <v/>
      </c>
      <c r="F1479" s="81"/>
      <c r="H1479" s="174" t="str">
        <f>IF($B1479="","",IF(N($I1479)&gt;=100,"Completed",IF(COUNTIF('Work report'!$V$2:$V$1500,$B1479)=0,"Not started",IF(OR(LEFT(UPPER(TRIM($K1479)),8)="BLOCKED:",LEFT(UPPER(TRIM($K1479)),8)="WAITING:"),"Blocked",IF(N($I1479)&gt;0,"In progress","Not started")))))</f>
        <v/>
      </c>
      <c r="I1479" s="175" t="str">
        <f t="array" ref="I1479">IF($B1479="","",IFERROR(LOOKUP(2,1/('Work report'!$V$2:$V$1500=$B1479),'Work report'!$J$2:$J$1500)*100,0))</f>
        <v/>
      </c>
      <c r="J1479" s="176" t="str">
        <f t="array" ref="J1479">IF($B1479="","",IFERROR(LOOKUP(2,1/('Work report'!$V$2:$V$1500=$B1479),'Work report'!$A$2:$A$1500),""))</f>
        <v/>
      </c>
      <c r="K1479" s="177" t="str">
        <f t="array" ref="K1479">IF($B1479="","",IFERROR(LOOKUP(2,1/('Work report'!$V$2:$V$1500=$B1479),'Work report'!$P$2:$P$1500),""))</f>
        <v/>
      </c>
      <c r="L1479" s="178" t="str">
        <f>IF($B1479="","",SUMIFS('Work report'!$G$2:$G$1500,'Work report'!$V$2:$V$1500,$B1479))</f>
        <v/>
      </c>
      <c r="M1479" s="176" t="str">
        <f t="shared" si="70"/>
        <v/>
      </c>
      <c r="N1479" s="174" t="str">
        <f t="shared" ca="1" si="71"/>
        <v/>
      </c>
      <c r="O1479" s="78">
        <v>1478</v>
      </c>
      <c r="P1479" s="78" t="str">
        <f>IF(AND($B1479&lt;&gt;"",$H1479&lt;&gt;"Completed",$H1479&lt;&gt;"Cancelled"),COUNTIFS($B$2:$B1479,"&lt;&gt;",$H$2:$H1479,"&lt;&gt;Completed",$H$2:$H1479,"&lt;&gt;Cancelled"),"")</f>
        <v/>
      </c>
      <c r="Q1479" s="78" t="str">
        <f>IFERROR(INDEX($B$2:$B$1500,MATCH(ROWS($Q$2:Q1479),$P$2:$P$1500,0)),"")</f>
        <v/>
      </c>
    </row>
    <row r="1480" spans="2:17" ht="15" customHeight="1" x14ac:dyDescent="0.25">
      <c r="B1480" s="174" t="str">
        <f t="shared" si="69"/>
        <v/>
      </c>
      <c r="F1480" s="81"/>
      <c r="H1480" s="174" t="str">
        <f>IF($B1480="","",IF(N($I1480)&gt;=100,"Completed",IF(COUNTIF('Work report'!$V$2:$V$1500,$B1480)=0,"Not started",IF(OR(LEFT(UPPER(TRIM($K1480)),8)="BLOCKED:",LEFT(UPPER(TRIM($K1480)),8)="WAITING:"),"Blocked",IF(N($I1480)&gt;0,"In progress","Not started")))))</f>
        <v/>
      </c>
      <c r="I1480" s="175" t="str">
        <f t="array" ref="I1480">IF($B1480="","",IFERROR(LOOKUP(2,1/('Work report'!$V$2:$V$1500=$B1480),'Work report'!$J$2:$J$1500)*100,0))</f>
        <v/>
      </c>
      <c r="J1480" s="176" t="str">
        <f t="array" ref="J1480">IF($B1480="","",IFERROR(LOOKUP(2,1/('Work report'!$V$2:$V$1500=$B1480),'Work report'!$A$2:$A$1500),""))</f>
        <v/>
      </c>
      <c r="K1480" s="177" t="str">
        <f t="array" ref="K1480">IF($B1480="","",IFERROR(LOOKUP(2,1/('Work report'!$V$2:$V$1500=$B1480),'Work report'!$P$2:$P$1500),""))</f>
        <v/>
      </c>
      <c r="L1480" s="178" t="str">
        <f>IF($B1480="","",SUMIFS('Work report'!$G$2:$G$1500,'Work report'!$V$2:$V$1500,$B1480))</f>
        <v/>
      </c>
      <c r="M1480" s="176" t="str">
        <f t="shared" si="70"/>
        <v/>
      </c>
      <c r="N1480" s="174" t="str">
        <f t="shared" ca="1" si="71"/>
        <v/>
      </c>
      <c r="O1480" s="78">
        <v>1479</v>
      </c>
      <c r="P1480" s="78" t="str">
        <f>IF(AND($B1480&lt;&gt;"",$H1480&lt;&gt;"Completed",$H1480&lt;&gt;"Cancelled"),COUNTIFS($B$2:$B1480,"&lt;&gt;",$H$2:$H1480,"&lt;&gt;Completed",$H$2:$H1480,"&lt;&gt;Cancelled"),"")</f>
        <v/>
      </c>
      <c r="Q1480" s="78" t="str">
        <f>IFERROR(INDEX($B$2:$B$1500,MATCH(ROWS($Q$2:Q1480),$P$2:$P$1500,0)),"")</f>
        <v/>
      </c>
    </row>
    <row r="1481" spans="2:17" ht="15" customHeight="1" x14ac:dyDescent="0.25">
      <c r="B1481" s="174" t="str">
        <f t="shared" si="69"/>
        <v/>
      </c>
      <c r="F1481" s="81"/>
      <c r="H1481" s="174" t="str">
        <f>IF($B1481="","",IF(N($I1481)&gt;=100,"Completed",IF(COUNTIF('Work report'!$V$2:$V$1500,$B1481)=0,"Not started",IF(OR(LEFT(UPPER(TRIM($K1481)),8)="BLOCKED:",LEFT(UPPER(TRIM($K1481)),8)="WAITING:"),"Blocked",IF(N($I1481)&gt;0,"In progress","Not started")))))</f>
        <v/>
      </c>
      <c r="I1481" s="175" t="str">
        <f t="array" ref="I1481">IF($B1481="","",IFERROR(LOOKUP(2,1/('Work report'!$V$2:$V$1500=$B1481),'Work report'!$J$2:$J$1500)*100,0))</f>
        <v/>
      </c>
      <c r="J1481" s="176" t="str">
        <f t="array" ref="J1481">IF($B1481="","",IFERROR(LOOKUP(2,1/('Work report'!$V$2:$V$1500=$B1481),'Work report'!$A$2:$A$1500),""))</f>
        <v/>
      </c>
      <c r="K1481" s="177" t="str">
        <f t="array" ref="K1481">IF($B1481="","",IFERROR(LOOKUP(2,1/('Work report'!$V$2:$V$1500=$B1481),'Work report'!$P$2:$P$1500),""))</f>
        <v/>
      </c>
      <c r="L1481" s="178" t="str">
        <f>IF($B1481="","",SUMIFS('Work report'!$G$2:$G$1500,'Work report'!$V$2:$V$1500,$B1481))</f>
        <v/>
      </c>
      <c r="M1481" s="176" t="str">
        <f t="shared" si="70"/>
        <v/>
      </c>
      <c r="N1481" s="174" t="str">
        <f t="shared" ca="1" si="71"/>
        <v/>
      </c>
      <c r="O1481" s="78">
        <v>1480</v>
      </c>
      <c r="P1481" s="78" t="str">
        <f>IF(AND($B1481&lt;&gt;"",$H1481&lt;&gt;"Completed",$H1481&lt;&gt;"Cancelled"),COUNTIFS($B$2:$B1481,"&lt;&gt;",$H$2:$H1481,"&lt;&gt;Completed",$H$2:$H1481,"&lt;&gt;Cancelled"),"")</f>
        <v/>
      </c>
      <c r="Q1481" s="78" t="str">
        <f>IFERROR(INDEX($B$2:$B$1500,MATCH(ROWS($Q$2:Q1481),$P$2:$P$1500,0)),"")</f>
        <v/>
      </c>
    </row>
    <row r="1482" spans="2:17" ht="15" customHeight="1" x14ac:dyDescent="0.25">
      <c r="B1482" s="174" t="str">
        <f t="shared" si="69"/>
        <v/>
      </c>
      <c r="F1482" s="81"/>
      <c r="H1482" s="174" t="str">
        <f>IF($B1482="","",IF(N($I1482)&gt;=100,"Completed",IF(COUNTIF('Work report'!$V$2:$V$1500,$B1482)=0,"Not started",IF(OR(LEFT(UPPER(TRIM($K1482)),8)="BLOCKED:",LEFT(UPPER(TRIM($K1482)),8)="WAITING:"),"Blocked",IF(N($I1482)&gt;0,"In progress","Not started")))))</f>
        <v/>
      </c>
      <c r="I1482" s="175" t="str">
        <f t="array" ref="I1482">IF($B1482="","",IFERROR(LOOKUP(2,1/('Work report'!$V$2:$V$1500=$B1482),'Work report'!$J$2:$J$1500)*100,0))</f>
        <v/>
      </c>
      <c r="J1482" s="176" t="str">
        <f t="array" ref="J1482">IF($B1482="","",IFERROR(LOOKUP(2,1/('Work report'!$V$2:$V$1500=$B1482),'Work report'!$A$2:$A$1500),""))</f>
        <v/>
      </c>
      <c r="K1482" s="177" t="str">
        <f t="array" ref="K1482">IF($B1482="","",IFERROR(LOOKUP(2,1/('Work report'!$V$2:$V$1500=$B1482),'Work report'!$P$2:$P$1500),""))</f>
        <v/>
      </c>
      <c r="L1482" s="178" t="str">
        <f>IF($B1482="","",SUMIFS('Work report'!$G$2:$G$1500,'Work report'!$V$2:$V$1500,$B1482))</f>
        <v/>
      </c>
      <c r="M1482" s="176" t="str">
        <f t="shared" si="70"/>
        <v/>
      </c>
      <c r="N1482" s="174" t="str">
        <f t="shared" ca="1" si="71"/>
        <v/>
      </c>
      <c r="O1482" s="78">
        <v>1481</v>
      </c>
      <c r="P1482" s="78" t="str">
        <f>IF(AND($B1482&lt;&gt;"",$H1482&lt;&gt;"Completed",$H1482&lt;&gt;"Cancelled"),COUNTIFS($B$2:$B1482,"&lt;&gt;",$H$2:$H1482,"&lt;&gt;Completed",$H$2:$H1482,"&lt;&gt;Cancelled"),"")</f>
        <v/>
      </c>
      <c r="Q1482" s="78" t="str">
        <f>IFERROR(INDEX($B$2:$B$1500,MATCH(ROWS($Q$2:Q1482),$P$2:$P$1500,0)),"")</f>
        <v/>
      </c>
    </row>
    <row r="1483" spans="2:17" ht="15" customHeight="1" x14ac:dyDescent="0.25">
      <c r="B1483" s="174" t="str">
        <f t="shared" si="69"/>
        <v/>
      </c>
      <c r="F1483" s="81"/>
      <c r="H1483" s="174" t="str">
        <f>IF($B1483="","",IF(N($I1483)&gt;=100,"Completed",IF(COUNTIF('Work report'!$V$2:$V$1500,$B1483)=0,"Not started",IF(OR(LEFT(UPPER(TRIM($K1483)),8)="BLOCKED:",LEFT(UPPER(TRIM($K1483)),8)="WAITING:"),"Blocked",IF(N($I1483)&gt;0,"In progress","Not started")))))</f>
        <v/>
      </c>
      <c r="I1483" s="175" t="str">
        <f t="array" ref="I1483">IF($B1483="","",IFERROR(LOOKUP(2,1/('Work report'!$V$2:$V$1500=$B1483),'Work report'!$J$2:$J$1500)*100,0))</f>
        <v/>
      </c>
      <c r="J1483" s="176" t="str">
        <f t="array" ref="J1483">IF($B1483="","",IFERROR(LOOKUP(2,1/('Work report'!$V$2:$V$1500=$B1483),'Work report'!$A$2:$A$1500),""))</f>
        <v/>
      </c>
      <c r="K1483" s="177" t="str">
        <f t="array" ref="K1483">IF($B1483="","",IFERROR(LOOKUP(2,1/('Work report'!$V$2:$V$1500=$B1483),'Work report'!$P$2:$P$1500),""))</f>
        <v/>
      </c>
      <c r="L1483" s="178" t="str">
        <f>IF($B1483="","",SUMIFS('Work report'!$G$2:$G$1500,'Work report'!$V$2:$V$1500,$B1483))</f>
        <v/>
      </c>
      <c r="M1483" s="176" t="str">
        <f t="shared" si="70"/>
        <v/>
      </c>
      <c r="N1483" s="174" t="str">
        <f t="shared" ca="1" si="71"/>
        <v/>
      </c>
      <c r="O1483" s="78">
        <v>1482</v>
      </c>
      <c r="P1483" s="78" t="str">
        <f>IF(AND($B1483&lt;&gt;"",$H1483&lt;&gt;"Completed",$H1483&lt;&gt;"Cancelled"),COUNTIFS($B$2:$B1483,"&lt;&gt;",$H$2:$H1483,"&lt;&gt;Completed",$H$2:$H1483,"&lt;&gt;Cancelled"),"")</f>
        <v/>
      </c>
      <c r="Q1483" s="78" t="str">
        <f>IFERROR(INDEX($B$2:$B$1500,MATCH(ROWS($Q$2:Q1483),$P$2:$P$1500,0)),"")</f>
        <v/>
      </c>
    </row>
    <row r="1484" spans="2:17" ht="15" customHeight="1" x14ac:dyDescent="0.25">
      <c r="B1484" s="174" t="str">
        <f t="shared" si="69"/>
        <v/>
      </c>
      <c r="F1484" s="81"/>
      <c r="H1484" s="174" t="str">
        <f>IF($B1484="","",IF(N($I1484)&gt;=100,"Completed",IF(COUNTIF('Work report'!$V$2:$V$1500,$B1484)=0,"Not started",IF(OR(LEFT(UPPER(TRIM($K1484)),8)="BLOCKED:",LEFT(UPPER(TRIM($K1484)),8)="WAITING:"),"Blocked",IF(N($I1484)&gt;0,"In progress","Not started")))))</f>
        <v/>
      </c>
      <c r="I1484" s="175" t="str">
        <f t="array" ref="I1484">IF($B1484="","",IFERROR(LOOKUP(2,1/('Work report'!$V$2:$V$1500=$B1484),'Work report'!$J$2:$J$1500)*100,0))</f>
        <v/>
      </c>
      <c r="J1484" s="176" t="str">
        <f t="array" ref="J1484">IF($B1484="","",IFERROR(LOOKUP(2,1/('Work report'!$V$2:$V$1500=$B1484),'Work report'!$A$2:$A$1500),""))</f>
        <v/>
      </c>
      <c r="K1484" s="177" t="str">
        <f t="array" ref="K1484">IF($B1484="","",IFERROR(LOOKUP(2,1/('Work report'!$V$2:$V$1500=$B1484),'Work report'!$P$2:$P$1500),""))</f>
        <v/>
      </c>
      <c r="L1484" s="178" t="str">
        <f>IF($B1484="","",SUMIFS('Work report'!$G$2:$G$1500,'Work report'!$V$2:$V$1500,$B1484))</f>
        <v/>
      </c>
      <c r="M1484" s="176" t="str">
        <f t="shared" si="70"/>
        <v/>
      </c>
      <c r="N1484" s="174" t="str">
        <f t="shared" ca="1" si="71"/>
        <v/>
      </c>
      <c r="O1484" s="78">
        <v>1483</v>
      </c>
      <c r="P1484" s="78" t="str">
        <f>IF(AND($B1484&lt;&gt;"",$H1484&lt;&gt;"Completed",$H1484&lt;&gt;"Cancelled"),COUNTIFS($B$2:$B1484,"&lt;&gt;",$H$2:$H1484,"&lt;&gt;Completed",$H$2:$H1484,"&lt;&gt;Cancelled"),"")</f>
        <v/>
      </c>
      <c r="Q1484" s="78" t="str">
        <f>IFERROR(INDEX($B$2:$B$1500,MATCH(ROWS($Q$2:Q1484),$P$2:$P$1500,0)),"")</f>
        <v/>
      </c>
    </row>
    <row r="1485" spans="2:17" ht="15" customHeight="1" x14ac:dyDescent="0.25">
      <c r="B1485" s="174" t="str">
        <f t="shared" si="69"/>
        <v/>
      </c>
      <c r="F1485" s="81"/>
      <c r="H1485" s="174" t="str">
        <f>IF($B1485="","",IF(N($I1485)&gt;=100,"Completed",IF(COUNTIF('Work report'!$V$2:$V$1500,$B1485)=0,"Not started",IF(OR(LEFT(UPPER(TRIM($K1485)),8)="BLOCKED:",LEFT(UPPER(TRIM($K1485)),8)="WAITING:"),"Blocked",IF(N($I1485)&gt;0,"In progress","Not started")))))</f>
        <v/>
      </c>
      <c r="I1485" s="175" t="str">
        <f t="array" ref="I1485">IF($B1485="","",IFERROR(LOOKUP(2,1/('Work report'!$V$2:$V$1500=$B1485),'Work report'!$J$2:$J$1500)*100,0))</f>
        <v/>
      </c>
      <c r="J1485" s="176" t="str">
        <f t="array" ref="J1485">IF($B1485="","",IFERROR(LOOKUP(2,1/('Work report'!$V$2:$V$1500=$B1485),'Work report'!$A$2:$A$1500),""))</f>
        <v/>
      </c>
      <c r="K1485" s="177" t="str">
        <f t="array" ref="K1485">IF($B1485="","",IFERROR(LOOKUP(2,1/('Work report'!$V$2:$V$1500=$B1485),'Work report'!$P$2:$P$1500),""))</f>
        <v/>
      </c>
      <c r="L1485" s="178" t="str">
        <f>IF($B1485="","",SUMIFS('Work report'!$G$2:$G$1500,'Work report'!$V$2:$V$1500,$B1485))</f>
        <v/>
      </c>
      <c r="M1485" s="176" t="str">
        <f t="shared" si="70"/>
        <v/>
      </c>
      <c r="N1485" s="174" t="str">
        <f t="shared" ca="1" si="71"/>
        <v/>
      </c>
      <c r="O1485" s="78">
        <v>1484</v>
      </c>
      <c r="P1485" s="78" t="str">
        <f>IF(AND($B1485&lt;&gt;"",$H1485&lt;&gt;"Completed",$H1485&lt;&gt;"Cancelled"),COUNTIFS($B$2:$B1485,"&lt;&gt;",$H$2:$H1485,"&lt;&gt;Completed",$H$2:$H1485,"&lt;&gt;Cancelled"),"")</f>
        <v/>
      </c>
      <c r="Q1485" s="78" t="str">
        <f>IFERROR(INDEX($B$2:$B$1500,MATCH(ROWS($Q$2:Q1485),$P$2:$P$1500,0)),"")</f>
        <v/>
      </c>
    </row>
    <row r="1486" spans="2:17" ht="15" customHeight="1" x14ac:dyDescent="0.25">
      <c r="B1486" s="174" t="str">
        <f t="shared" si="69"/>
        <v/>
      </c>
      <c r="F1486" s="81"/>
      <c r="H1486" s="174" t="str">
        <f>IF($B1486="","",IF(N($I1486)&gt;=100,"Completed",IF(COUNTIF('Work report'!$V$2:$V$1500,$B1486)=0,"Not started",IF(OR(LEFT(UPPER(TRIM($K1486)),8)="BLOCKED:",LEFT(UPPER(TRIM($K1486)),8)="WAITING:"),"Blocked",IF(N($I1486)&gt;0,"In progress","Not started")))))</f>
        <v/>
      </c>
      <c r="I1486" s="175" t="str">
        <f t="array" ref="I1486">IF($B1486="","",IFERROR(LOOKUP(2,1/('Work report'!$V$2:$V$1500=$B1486),'Work report'!$J$2:$J$1500)*100,0))</f>
        <v/>
      </c>
      <c r="J1486" s="176" t="str">
        <f t="array" ref="J1486">IF($B1486="","",IFERROR(LOOKUP(2,1/('Work report'!$V$2:$V$1500=$B1486),'Work report'!$A$2:$A$1500),""))</f>
        <v/>
      </c>
      <c r="K1486" s="177" t="str">
        <f t="array" ref="K1486">IF($B1486="","",IFERROR(LOOKUP(2,1/('Work report'!$V$2:$V$1500=$B1486),'Work report'!$P$2:$P$1500),""))</f>
        <v/>
      </c>
      <c r="L1486" s="178" t="str">
        <f>IF($B1486="","",SUMIFS('Work report'!$G$2:$G$1500,'Work report'!$V$2:$V$1500,$B1486))</f>
        <v/>
      </c>
      <c r="M1486" s="176" t="str">
        <f t="shared" si="70"/>
        <v/>
      </c>
      <c r="N1486" s="174" t="str">
        <f t="shared" ca="1" si="71"/>
        <v/>
      </c>
      <c r="O1486" s="78">
        <v>1485</v>
      </c>
      <c r="P1486" s="78" t="str">
        <f>IF(AND($B1486&lt;&gt;"",$H1486&lt;&gt;"Completed",$H1486&lt;&gt;"Cancelled"),COUNTIFS($B$2:$B1486,"&lt;&gt;",$H$2:$H1486,"&lt;&gt;Completed",$H$2:$H1486,"&lt;&gt;Cancelled"),"")</f>
        <v/>
      </c>
      <c r="Q1486" s="78" t="str">
        <f>IFERROR(INDEX($B$2:$B$1500,MATCH(ROWS($Q$2:Q1486),$P$2:$P$1500,0)),"")</f>
        <v/>
      </c>
    </row>
    <row r="1487" spans="2:17" ht="15" customHeight="1" x14ac:dyDescent="0.25">
      <c r="B1487" s="174" t="str">
        <f t="shared" si="69"/>
        <v/>
      </c>
      <c r="F1487" s="81"/>
      <c r="H1487" s="174" t="str">
        <f>IF($B1487="","",IF(N($I1487)&gt;=100,"Completed",IF(COUNTIF('Work report'!$V$2:$V$1500,$B1487)=0,"Not started",IF(OR(LEFT(UPPER(TRIM($K1487)),8)="BLOCKED:",LEFT(UPPER(TRIM($K1487)),8)="WAITING:"),"Blocked",IF(N($I1487)&gt;0,"In progress","Not started")))))</f>
        <v/>
      </c>
      <c r="I1487" s="175" t="str">
        <f t="array" ref="I1487">IF($B1487="","",IFERROR(LOOKUP(2,1/('Work report'!$V$2:$V$1500=$B1487),'Work report'!$J$2:$J$1500)*100,0))</f>
        <v/>
      </c>
      <c r="J1487" s="176" t="str">
        <f t="array" ref="J1487">IF($B1487="","",IFERROR(LOOKUP(2,1/('Work report'!$V$2:$V$1500=$B1487),'Work report'!$A$2:$A$1500),""))</f>
        <v/>
      </c>
      <c r="K1487" s="177" t="str">
        <f t="array" ref="K1487">IF($B1487="","",IFERROR(LOOKUP(2,1/('Work report'!$V$2:$V$1500=$B1487),'Work report'!$P$2:$P$1500),""))</f>
        <v/>
      </c>
      <c r="L1487" s="178" t="str">
        <f>IF($B1487="","",SUMIFS('Work report'!$G$2:$G$1500,'Work report'!$V$2:$V$1500,$B1487))</f>
        <v/>
      </c>
      <c r="M1487" s="176" t="str">
        <f t="shared" si="70"/>
        <v/>
      </c>
      <c r="N1487" s="174" t="str">
        <f t="shared" ca="1" si="71"/>
        <v/>
      </c>
      <c r="O1487" s="78">
        <v>1486</v>
      </c>
      <c r="P1487" s="78" t="str">
        <f>IF(AND($B1487&lt;&gt;"",$H1487&lt;&gt;"Completed",$H1487&lt;&gt;"Cancelled"),COUNTIFS($B$2:$B1487,"&lt;&gt;",$H$2:$H1487,"&lt;&gt;Completed",$H$2:$H1487,"&lt;&gt;Cancelled"),"")</f>
        <v/>
      </c>
      <c r="Q1487" s="78" t="str">
        <f>IFERROR(INDEX($B$2:$B$1500,MATCH(ROWS($Q$2:Q1487),$P$2:$P$1500,0)),"")</f>
        <v/>
      </c>
    </row>
    <row r="1488" spans="2:17" ht="15" customHeight="1" x14ac:dyDescent="0.25">
      <c r="B1488" s="174" t="str">
        <f t="shared" si="69"/>
        <v/>
      </c>
      <c r="F1488" s="81"/>
      <c r="H1488" s="174" t="str">
        <f>IF($B1488="","",IF(N($I1488)&gt;=100,"Completed",IF(COUNTIF('Work report'!$V$2:$V$1500,$B1488)=0,"Not started",IF(OR(LEFT(UPPER(TRIM($K1488)),8)="BLOCKED:",LEFT(UPPER(TRIM($K1488)),8)="WAITING:"),"Blocked",IF(N($I1488)&gt;0,"In progress","Not started")))))</f>
        <v/>
      </c>
      <c r="I1488" s="175" t="str">
        <f t="array" ref="I1488">IF($B1488="","",IFERROR(LOOKUP(2,1/('Work report'!$V$2:$V$1500=$B1488),'Work report'!$J$2:$J$1500)*100,0))</f>
        <v/>
      </c>
      <c r="J1488" s="176" t="str">
        <f t="array" ref="J1488">IF($B1488="","",IFERROR(LOOKUP(2,1/('Work report'!$V$2:$V$1500=$B1488),'Work report'!$A$2:$A$1500),""))</f>
        <v/>
      </c>
      <c r="K1488" s="177" t="str">
        <f t="array" ref="K1488">IF($B1488="","",IFERROR(LOOKUP(2,1/('Work report'!$V$2:$V$1500=$B1488),'Work report'!$P$2:$P$1500),""))</f>
        <v/>
      </c>
      <c r="L1488" s="178" t="str">
        <f>IF($B1488="","",SUMIFS('Work report'!$G$2:$G$1500,'Work report'!$V$2:$V$1500,$B1488))</f>
        <v/>
      </c>
      <c r="M1488" s="176" t="str">
        <f t="shared" si="70"/>
        <v/>
      </c>
      <c r="N1488" s="174" t="str">
        <f t="shared" ca="1" si="71"/>
        <v/>
      </c>
      <c r="O1488" s="78">
        <v>1487</v>
      </c>
      <c r="P1488" s="78" t="str">
        <f>IF(AND($B1488&lt;&gt;"",$H1488&lt;&gt;"Completed",$H1488&lt;&gt;"Cancelled"),COUNTIFS($B$2:$B1488,"&lt;&gt;",$H$2:$H1488,"&lt;&gt;Completed",$H$2:$H1488,"&lt;&gt;Cancelled"),"")</f>
        <v/>
      </c>
      <c r="Q1488" s="78" t="str">
        <f>IFERROR(INDEX($B$2:$B$1500,MATCH(ROWS($Q$2:Q1488),$P$2:$P$1500,0)),"")</f>
        <v/>
      </c>
    </row>
    <row r="1489" spans="2:17" ht="15" customHeight="1" x14ac:dyDescent="0.25">
      <c r="B1489" s="174" t="str">
        <f t="shared" si="69"/>
        <v/>
      </c>
      <c r="F1489" s="81"/>
      <c r="H1489" s="174" t="str">
        <f>IF($B1489="","",IF(N($I1489)&gt;=100,"Completed",IF(COUNTIF('Work report'!$V$2:$V$1500,$B1489)=0,"Not started",IF(OR(LEFT(UPPER(TRIM($K1489)),8)="BLOCKED:",LEFT(UPPER(TRIM($K1489)),8)="WAITING:"),"Blocked",IF(N($I1489)&gt;0,"In progress","Not started")))))</f>
        <v/>
      </c>
      <c r="I1489" s="175" t="str">
        <f t="array" ref="I1489">IF($B1489="","",IFERROR(LOOKUP(2,1/('Work report'!$V$2:$V$1500=$B1489),'Work report'!$J$2:$J$1500)*100,0))</f>
        <v/>
      </c>
      <c r="J1489" s="176" t="str">
        <f t="array" ref="J1489">IF($B1489="","",IFERROR(LOOKUP(2,1/('Work report'!$V$2:$V$1500=$B1489),'Work report'!$A$2:$A$1500),""))</f>
        <v/>
      </c>
      <c r="K1489" s="177" t="str">
        <f t="array" ref="K1489">IF($B1489="","",IFERROR(LOOKUP(2,1/('Work report'!$V$2:$V$1500=$B1489),'Work report'!$P$2:$P$1500),""))</f>
        <v/>
      </c>
      <c r="L1489" s="178" t="str">
        <f>IF($B1489="","",SUMIFS('Work report'!$G$2:$G$1500,'Work report'!$V$2:$V$1500,$B1489))</f>
        <v/>
      </c>
      <c r="M1489" s="176" t="str">
        <f t="shared" si="70"/>
        <v/>
      </c>
      <c r="N1489" s="174" t="str">
        <f t="shared" ca="1" si="71"/>
        <v/>
      </c>
      <c r="O1489" s="78">
        <v>1488</v>
      </c>
      <c r="P1489" s="78" t="str">
        <f>IF(AND($B1489&lt;&gt;"",$H1489&lt;&gt;"Completed",$H1489&lt;&gt;"Cancelled"),COUNTIFS($B$2:$B1489,"&lt;&gt;",$H$2:$H1489,"&lt;&gt;Completed",$H$2:$H1489,"&lt;&gt;Cancelled"),"")</f>
        <v/>
      </c>
      <c r="Q1489" s="78" t="str">
        <f>IFERROR(INDEX($B$2:$B$1500,MATCH(ROWS($Q$2:Q1489),$P$2:$P$1500,0)),"")</f>
        <v/>
      </c>
    </row>
    <row r="1490" spans="2:17" ht="15" customHeight="1" x14ac:dyDescent="0.25">
      <c r="B1490" s="174" t="str">
        <f t="shared" si="69"/>
        <v/>
      </c>
      <c r="F1490" s="81"/>
      <c r="H1490" s="174" t="str">
        <f>IF($B1490="","",IF(N($I1490)&gt;=100,"Completed",IF(COUNTIF('Work report'!$V$2:$V$1500,$B1490)=0,"Not started",IF(OR(LEFT(UPPER(TRIM($K1490)),8)="BLOCKED:",LEFT(UPPER(TRIM($K1490)),8)="WAITING:"),"Blocked",IF(N($I1490)&gt;0,"In progress","Not started")))))</f>
        <v/>
      </c>
      <c r="I1490" s="175" t="str">
        <f t="array" ref="I1490">IF($B1490="","",IFERROR(LOOKUP(2,1/('Work report'!$V$2:$V$1500=$B1490),'Work report'!$J$2:$J$1500)*100,0))</f>
        <v/>
      </c>
      <c r="J1490" s="176" t="str">
        <f t="array" ref="J1490">IF($B1490="","",IFERROR(LOOKUP(2,1/('Work report'!$V$2:$V$1500=$B1490),'Work report'!$A$2:$A$1500),""))</f>
        <v/>
      </c>
      <c r="K1490" s="177" t="str">
        <f t="array" ref="K1490">IF($B1490="","",IFERROR(LOOKUP(2,1/('Work report'!$V$2:$V$1500=$B1490),'Work report'!$P$2:$P$1500),""))</f>
        <v/>
      </c>
      <c r="L1490" s="178" t="str">
        <f>IF($B1490="","",SUMIFS('Work report'!$G$2:$G$1500,'Work report'!$V$2:$V$1500,$B1490))</f>
        <v/>
      </c>
      <c r="M1490" s="176" t="str">
        <f t="shared" si="70"/>
        <v/>
      </c>
      <c r="N1490" s="174" t="str">
        <f t="shared" ca="1" si="71"/>
        <v/>
      </c>
      <c r="O1490" s="78">
        <v>1489</v>
      </c>
      <c r="P1490" s="78" t="str">
        <f>IF(AND($B1490&lt;&gt;"",$H1490&lt;&gt;"Completed",$H1490&lt;&gt;"Cancelled"),COUNTIFS($B$2:$B1490,"&lt;&gt;",$H$2:$H1490,"&lt;&gt;Completed",$H$2:$H1490,"&lt;&gt;Cancelled"),"")</f>
        <v/>
      </c>
      <c r="Q1490" s="78" t="str">
        <f>IFERROR(INDEX($B$2:$B$1500,MATCH(ROWS($Q$2:Q1490),$P$2:$P$1500,0)),"")</f>
        <v/>
      </c>
    </row>
    <row r="1491" spans="2:17" ht="15" customHeight="1" x14ac:dyDescent="0.25">
      <c r="B1491" s="174" t="str">
        <f t="shared" si="69"/>
        <v/>
      </c>
      <c r="F1491" s="81"/>
      <c r="H1491" s="174" t="str">
        <f>IF($B1491="","",IF(N($I1491)&gt;=100,"Completed",IF(COUNTIF('Work report'!$V$2:$V$1500,$B1491)=0,"Not started",IF(OR(LEFT(UPPER(TRIM($K1491)),8)="BLOCKED:",LEFT(UPPER(TRIM($K1491)),8)="WAITING:"),"Blocked",IF(N($I1491)&gt;0,"In progress","Not started")))))</f>
        <v/>
      </c>
      <c r="I1491" s="175" t="str">
        <f t="array" ref="I1491">IF($B1491="","",IFERROR(LOOKUP(2,1/('Work report'!$V$2:$V$1500=$B1491),'Work report'!$J$2:$J$1500)*100,0))</f>
        <v/>
      </c>
      <c r="J1491" s="176" t="str">
        <f t="array" ref="J1491">IF($B1491="","",IFERROR(LOOKUP(2,1/('Work report'!$V$2:$V$1500=$B1491),'Work report'!$A$2:$A$1500),""))</f>
        <v/>
      </c>
      <c r="K1491" s="177" t="str">
        <f t="array" ref="K1491">IF($B1491="","",IFERROR(LOOKUP(2,1/('Work report'!$V$2:$V$1500=$B1491),'Work report'!$P$2:$P$1500),""))</f>
        <v/>
      </c>
      <c r="L1491" s="178" t="str">
        <f>IF($B1491="","",SUMIFS('Work report'!$G$2:$G$1500,'Work report'!$V$2:$V$1500,$B1491))</f>
        <v/>
      </c>
      <c r="M1491" s="176" t="str">
        <f t="shared" si="70"/>
        <v/>
      </c>
      <c r="N1491" s="174" t="str">
        <f t="shared" ca="1" si="71"/>
        <v/>
      </c>
      <c r="O1491" s="78">
        <v>1490</v>
      </c>
      <c r="P1491" s="78" t="str">
        <f>IF(AND($B1491&lt;&gt;"",$H1491&lt;&gt;"Completed",$H1491&lt;&gt;"Cancelled"),COUNTIFS($B$2:$B1491,"&lt;&gt;",$H$2:$H1491,"&lt;&gt;Completed",$H$2:$H1491,"&lt;&gt;Cancelled"),"")</f>
        <v/>
      </c>
      <c r="Q1491" s="78" t="str">
        <f>IFERROR(INDEX($B$2:$B$1500,MATCH(ROWS($Q$2:Q1491),$P$2:$P$1500,0)),"")</f>
        <v/>
      </c>
    </row>
    <row r="1492" spans="2:17" ht="15" customHeight="1" x14ac:dyDescent="0.25">
      <c r="B1492" s="174" t="str">
        <f t="shared" si="69"/>
        <v/>
      </c>
      <c r="F1492" s="81"/>
      <c r="H1492" s="174" t="str">
        <f>IF($B1492="","",IF(N($I1492)&gt;=100,"Completed",IF(COUNTIF('Work report'!$V$2:$V$1500,$B1492)=0,"Not started",IF(OR(LEFT(UPPER(TRIM($K1492)),8)="BLOCKED:",LEFT(UPPER(TRIM($K1492)),8)="WAITING:"),"Blocked",IF(N($I1492)&gt;0,"In progress","Not started")))))</f>
        <v/>
      </c>
      <c r="I1492" s="175" t="str">
        <f t="array" ref="I1492">IF($B1492="","",IFERROR(LOOKUP(2,1/('Work report'!$V$2:$V$1500=$B1492),'Work report'!$J$2:$J$1500)*100,0))</f>
        <v/>
      </c>
      <c r="J1492" s="176" t="str">
        <f t="array" ref="J1492">IF($B1492="","",IFERROR(LOOKUP(2,1/('Work report'!$V$2:$V$1500=$B1492),'Work report'!$A$2:$A$1500),""))</f>
        <v/>
      </c>
      <c r="K1492" s="177" t="str">
        <f t="array" ref="K1492">IF($B1492="","",IFERROR(LOOKUP(2,1/('Work report'!$V$2:$V$1500=$B1492),'Work report'!$P$2:$P$1500),""))</f>
        <v/>
      </c>
      <c r="L1492" s="178" t="str">
        <f>IF($B1492="","",SUMIFS('Work report'!$G$2:$G$1500,'Work report'!$V$2:$V$1500,$B1492))</f>
        <v/>
      </c>
      <c r="M1492" s="176" t="str">
        <f t="shared" si="70"/>
        <v/>
      </c>
      <c r="N1492" s="174" t="str">
        <f t="shared" ca="1" si="71"/>
        <v/>
      </c>
      <c r="O1492" s="78">
        <v>1491</v>
      </c>
      <c r="P1492" s="78" t="str">
        <f>IF(AND($B1492&lt;&gt;"",$H1492&lt;&gt;"Completed",$H1492&lt;&gt;"Cancelled"),COUNTIFS($B$2:$B1492,"&lt;&gt;",$H$2:$H1492,"&lt;&gt;Completed",$H$2:$H1492,"&lt;&gt;Cancelled"),"")</f>
        <v/>
      </c>
      <c r="Q1492" s="78" t="str">
        <f>IFERROR(INDEX($B$2:$B$1500,MATCH(ROWS($Q$2:Q1492),$P$2:$P$1500,0)),"")</f>
        <v/>
      </c>
    </row>
    <row r="1493" spans="2:17" ht="15" customHeight="1" x14ac:dyDescent="0.25">
      <c r="B1493" s="174" t="str">
        <f t="shared" si="69"/>
        <v/>
      </c>
      <c r="F1493" s="81"/>
      <c r="H1493" s="174" t="str">
        <f>IF($B1493="","",IF(N($I1493)&gt;=100,"Completed",IF(COUNTIF('Work report'!$V$2:$V$1500,$B1493)=0,"Not started",IF(OR(LEFT(UPPER(TRIM($K1493)),8)="BLOCKED:",LEFT(UPPER(TRIM($K1493)),8)="WAITING:"),"Blocked",IF(N($I1493)&gt;0,"In progress","Not started")))))</f>
        <v/>
      </c>
      <c r="I1493" s="175" t="str">
        <f t="array" ref="I1493">IF($B1493="","",IFERROR(LOOKUP(2,1/('Work report'!$V$2:$V$1500=$B1493),'Work report'!$J$2:$J$1500)*100,0))</f>
        <v/>
      </c>
      <c r="J1493" s="176" t="str">
        <f t="array" ref="J1493">IF($B1493="","",IFERROR(LOOKUP(2,1/('Work report'!$V$2:$V$1500=$B1493),'Work report'!$A$2:$A$1500),""))</f>
        <v/>
      </c>
      <c r="K1493" s="177" t="str">
        <f t="array" ref="K1493">IF($B1493="","",IFERROR(LOOKUP(2,1/('Work report'!$V$2:$V$1500=$B1493),'Work report'!$P$2:$P$1500),""))</f>
        <v/>
      </c>
      <c r="L1493" s="178" t="str">
        <f>IF($B1493="","",SUMIFS('Work report'!$G$2:$G$1500,'Work report'!$V$2:$V$1500,$B1493))</f>
        <v/>
      </c>
      <c r="M1493" s="176" t="str">
        <f t="shared" si="70"/>
        <v/>
      </c>
      <c r="N1493" s="174" t="str">
        <f t="shared" ca="1" si="71"/>
        <v/>
      </c>
      <c r="O1493" s="78">
        <v>1492</v>
      </c>
      <c r="P1493" s="78" t="str">
        <f>IF(AND($B1493&lt;&gt;"",$H1493&lt;&gt;"Completed",$H1493&lt;&gt;"Cancelled"),COUNTIFS($B$2:$B1493,"&lt;&gt;",$H$2:$H1493,"&lt;&gt;Completed",$H$2:$H1493,"&lt;&gt;Cancelled"),"")</f>
        <v/>
      </c>
      <c r="Q1493" s="78" t="str">
        <f>IFERROR(INDEX($B$2:$B$1500,MATCH(ROWS($Q$2:Q1493),$P$2:$P$1500,0)),"")</f>
        <v/>
      </c>
    </row>
    <row r="1494" spans="2:17" ht="15" customHeight="1" x14ac:dyDescent="0.25">
      <c r="B1494" s="174" t="str">
        <f t="shared" si="69"/>
        <v/>
      </c>
      <c r="F1494" s="81"/>
      <c r="H1494" s="174" t="str">
        <f>IF($B1494="","",IF(N($I1494)&gt;=100,"Completed",IF(COUNTIF('Work report'!$V$2:$V$1500,$B1494)=0,"Not started",IF(OR(LEFT(UPPER(TRIM($K1494)),8)="BLOCKED:",LEFT(UPPER(TRIM($K1494)),8)="WAITING:"),"Blocked",IF(N($I1494)&gt;0,"In progress","Not started")))))</f>
        <v/>
      </c>
      <c r="I1494" s="175" t="str">
        <f t="array" ref="I1494">IF($B1494="","",IFERROR(LOOKUP(2,1/('Work report'!$V$2:$V$1500=$B1494),'Work report'!$J$2:$J$1500)*100,0))</f>
        <v/>
      </c>
      <c r="J1494" s="176" t="str">
        <f t="array" ref="J1494">IF($B1494="","",IFERROR(LOOKUP(2,1/('Work report'!$V$2:$V$1500=$B1494),'Work report'!$A$2:$A$1500),""))</f>
        <v/>
      </c>
      <c r="K1494" s="177" t="str">
        <f t="array" ref="K1494">IF($B1494="","",IFERROR(LOOKUP(2,1/('Work report'!$V$2:$V$1500=$B1494),'Work report'!$P$2:$P$1500),""))</f>
        <v/>
      </c>
      <c r="L1494" s="178" t="str">
        <f>IF($B1494="","",SUMIFS('Work report'!$G$2:$G$1500,'Work report'!$V$2:$V$1500,$B1494))</f>
        <v/>
      </c>
      <c r="M1494" s="176" t="str">
        <f t="shared" si="70"/>
        <v/>
      </c>
      <c r="N1494" s="174" t="str">
        <f t="shared" ca="1" si="71"/>
        <v/>
      </c>
      <c r="O1494" s="78">
        <v>1493</v>
      </c>
      <c r="P1494" s="78" t="str">
        <f>IF(AND($B1494&lt;&gt;"",$H1494&lt;&gt;"Completed",$H1494&lt;&gt;"Cancelled"),COUNTIFS($B$2:$B1494,"&lt;&gt;",$H$2:$H1494,"&lt;&gt;Completed",$H$2:$H1494,"&lt;&gt;Cancelled"),"")</f>
        <v/>
      </c>
      <c r="Q1494" s="78" t="str">
        <f>IFERROR(INDEX($B$2:$B$1500,MATCH(ROWS($Q$2:Q1494),$P$2:$P$1500,0)),"")</f>
        <v/>
      </c>
    </row>
    <row r="1495" spans="2:17" ht="15" customHeight="1" x14ac:dyDescent="0.25">
      <c r="B1495" s="174" t="str">
        <f t="shared" si="69"/>
        <v/>
      </c>
      <c r="F1495" s="81"/>
      <c r="H1495" s="174" t="str">
        <f>IF($B1495="","",IF(N($I1495)&gt;=100,"Completed",IF(COUNTIF('Work report'!$V$2:$V$1500,$B1495)=0,"Not started",IF(OR(LEFT(UPPER(TRIM($K1495)),8)="BLOCKED:",LEFT(UPPER(TRIM($K1495)),8)="WAITING:"),"Blocked",IF(N($I1495)&gt;0,"In progress","Not started")))))</f>
        <v/>
      </c>
      <c r="I1495" s="175" t="str">
        <f t="array" ref="I1495">IF($B1495="","",IFERROR(LOOKUP(2,1/('Work report'!$V$2:$V$1500=$B1495),'Work report'!$J$2:$J$1500)*100,0))</f>
        <v/>
      </c>
      <c r="J1495" s="176" t="str">
        <f t="array" ref="J1495">IF($B1495="","",IFERROR(LOOKUP(2,1/('Work report'!$V$2:$V$1500=$B1495),'Work report'!$A$2:$A$1500),""))</f>
        <v/>
      </c>
      <c r="K1495" s="177" t="str">
        <f t="array" ref="K1495">IF($B1495="","",IFERROR(LOOKUP(2,1/('Work report'!$V$2:$V$1500=$B1495),'Work report'!$P$2:$P$1500),""))</f>
        <v/>
      </c>
      <c r="L1495" s="178" t="str">
        <f>IF($B1495="","",SUMIFS('Work report'!$G$2:$G$1500,'Work report'!$V$2:$V$1500,$B1495))</f>
        <v/>
      </c>
      <c r="M1495" s="176" t="str">
        <f t="shared" si="70"/>
        <v/>
      </c>
      <c r="N1495" s="174" t="str">
        <f t="shared" ca="1" si="71"/>
        <v/>
      </c>
      <c r="O1495" s="78">
        <v>1494</v>
      </c>
      <c r="P1495" s="78" t="str">
        <f>IF(AND($B1495&lt;&gt;"",$H1495&lt;&gt;"Completed",$H1495&lt;&gt;"Cancelled"),COUNTIFS($B$2:$B1495,"&lt;&gt;",$H$2:$H1495,"&lt;&gt;Completed",$H$2:$H1495,"&lt;&gt;Cancelled"),"")</f>
        <v/>
      </c>
      <c r="Q1495" s="78" t="str">
        <f>IFERROR(INDEX($B$2:$B$1500,MATCH(ROWS($Q$2:Q1495),$P$2:$P$1500,0)),"")</f>
        <v/>
      </c>
    </row>
    <row r="1496" spans="2:17" ht="15" customHeight="1" x14ac:dyDescent="0.25">
      <c r="B1496" s="174" t="str">
        <f t="shared" si="69"/>
        <v/>
      </c>
      <c r="F1496" s="81"/>
      <c r="H1496" s="174" t="str">
        <f>IF($B1496="","",IF(N($I1496)&gt;=100,"Completed",IF(COUNTIF('Work report'!$V$2:$V$1500,$B1496)=0,"Not started",IF(OR(LEFT(UPPER(TRIM($K1496)),8)="BLOCKED:",LEFT(UPPER(TRIM($K1496)),8)="WAITING:"),"Blocked",IF(N($I1496)&gt;0,"In progress","Not started")))))</f>
        <v/>
      </c>
      <c r="I1496" s="175" t="str">
        <f t="array" ref="I1496">IF($B1496="","",IFERROR(LOOKUP(2,1/('Work report'!$V$2:$V$1500=$B1496),'Work report'!$J$2:$J$1500)*100,0))</f>
        <v/>
      </c>
      <c r="J1496" s="176" t="str">
        <f t="array" ref="J1496">IF($B1496="","",IFERROR(LOOKUP(2,1/('Work report'!$V$2:$V$1500=$B1496),'Work report'!$A$2:$A$1500),""))</f>
        <v/>
      </c>
      <c r="K1496" s="177" t="str">
        <f t="array" ref="K1496">IF($B1496="","",IFERROR(LOOKUP(2,1/('Work report'!$V$2:$V$1500=$B1496),'Work report'!$P$2:$P$1500),""))</f>
        <v/>
      </c>
      <c r="L1496" s="178" t="str">
        <f>IF($B1496="","",SUMIFS('Work report'!$G$2:$G$1500,'Work report'!$V$2:$V$1500,$B1496))</f>
        <v/>
      </c>
      <c r="M1496" s="176" t="str">
        <f t="shared" si="70"/>
        <v/>
      </c>
      <c r="N1496" s="174" t="str">
        <f t="shared" ca="1" si="71"/>
        <v/>
      </c>
      <c r="O1496" s="78">
        <v>1495</v>
      </c>
      <c r="P1496" s="78" t="str">
        <f>IF(AND($B1496&lt;&gt;"",$H1496&lt;&gt;"Completed",$H1496&lt;&gt;"Cancelled"),COUNTIFS($B$2:$B1496,"&lt;&gt;",$H$2:$H1496,"&lt;&gt;Completed",$H$2:$H1496,"&lt;&gt;Cancelled"),"")</f>
        <v/>
      </c>
      <c r="Q1496" s="78" t="str">
        <f>IFERROR(INDEX($B$2:$B$1500,MATCH(ROWS($Q$2:Q1496),$P$2:$P$1500,0)),"")</f>
        <v/>
      </c>
    </row>
    <row r="1497" spans="2:17" ht="15" customHeight="1" x14ac:dyDescent="0.25">
      <c r="B1497" s="174" t="str">
        <f t="shared" si="69"/>
        <v/>
      </c>
      <c r="F1497" s="81"/>
      <c r="H1497" s="174" t="str">
        <f>IF($B1497="","",IF(N($I1497)&gt;=100,"Completed",IF(COUNTIF('Work report'!$V$2:$V$1500,$B1497)=0,"Not started",IF(OR(LEFT(UPPER(TRIM($K1497)),8)="BLOCKED:",LEFT(UPPER(TRIM($K1497)),8)="WAITING:"),"Blocked",IF(N($I1497)&gt;0,"In progress","Not started")))))</f>
        <v/>
      </c>
      <c r="I1497" s="175" t="str">
        <f t="array" ref="I1497">IF($B1497="","",IFERROR(LOOKUP(2,1/('Work report'!$V$2:$V$1500=$B1497),'Work report'!$J$2:$J$1500)*100,0))</f>
        <v/>
      </c>
      <c r="J1497" s="176" t="str">
        <f t="array" ref="J1497">IF($B1497="","",IFERROR(LOOKUP(2,1/('Work report'!$V$2:$V$1500=$B1497),'Work report'!$A$2:$A$1500),""))</f>
        <v/>
      </c>
      <c r="K1497" s="177" t="str">
        <f t="array" ref="K1497">IF($B1497="","",IFERROR(LOOKUP(2,1/('Work report'!$V$2:$V$1500=$B1497),'Work report'!$P$2:$P$1500),""))</f>
        <v/>
      </c>
      <c r="L1497" s="178" t="str">
        <f>IF($B1497="","",SUMIFS('Work report'!$G$2:$G$1500,'Work report'!$V$2:$V$1500,$B1497))</f>
        <v/>
      </c>
      <c r="M1497" s="176" t="str">
        <f t="shared" si="70"/>
        <v/>
      </c>
      <c r="N1497" s="174" t="str">
        <f t="shared" ca="1" si="71"/>
        <v/>
      </c>
      <c r="O1497" s="78">
        <v>1496</v>
      </c>
      <c r="P1497" s="78" t="str">
        <f>IF(AND($B1497&lt;&gt;"",$H1497&lt;&gt;"Completed",$H1497&lt;&gt;"Cancelled"),COUNTIFS($B$2:$B1497,"&lt;&gt;",$H$2:$H1497,"&lt;&gt;Completed",$H$2:$H1497,"&lt;&gt;Cancelled"),"")</f>
        <v/>
      </c>
      <c r="Q1497" s="78" t="str">
        <f>IFERROR(INDEX($B$2:$B$1500,MATCH(ROWS($Q$2:Q1497),$P$2:$P$1500,0)),"")</f>
        <v/>
      </c>
    </row>
    <row r="1498" spans="2:17" ht="15" customHeight="1" x14ac:dyDescent="0.25">
      <c r="B1498" s="174" t="str">
        <f t="shared" si="69"/>
        <v/>
      </c>
      <c r="F1498" s="81"/>
      <c r="H1498" s="174" t="str">
        <f>IF($B1498="","",IF(N($I1498)&gt;=100,"Completed",IF(COUNTIF('Work report'!$V$2:$V$1500,$B1498)=0,"Not started",IF(OR(LEFT(UPPER(TRIM($K1498)),8)="BLOCKED:",LEFT(UPPER(TRIM($K1498)),8)="WAITING:"),"Blocked",IF(N($I1498)&gt;0,"In progress","Not started")))))</f>
        <v/>
      </c>
      <c r="I1498" s="175" t="str">
        <f t="array" ref="I1498">IF($B1498="","",IFERROR(LOOKUP(2,1/('Work report'!$V$2:$V$1500=$B1498),'Work report'!$J$2:$J$1500)*100,0))</f>
        <v/>
      </c>
      <c r="J1498" s="176" t="str">
        <f t="array" ref="J1498">IF($B1498="","",IFERROR(LOOKUP(2,1/('Work report'!$V$2:$V$1500=$B1498),'Work report'!$A$2:$A$1500),""))</f>
        <v/>
      </c>
      <c r="K1498" s="177" t="str">
        <f t="array" ref="K1498">IF($B1498="","",IFERROR(LOOKUP(2,1/('Work report'!$V$2:$V$1500=$B1498),'Work report'!$P$2:$P$1500),""))</f>
        <v/>
      </c>
      <c r="L1498" s="178" t="str">
        <f>IF($B1498="","",SUMIFS('Work report'!$G$2:$G$1500,'Work report'!$V$2:$V$1500,$B1498))</f>
        <v/>
      </c>
      <c r="M1498" s="176" t="str">
        <f t="shared" si="70"/>
        <v/>
      </c>
      <c r="N1498" s="174" t="str">
        <f t="shared" ca="1" si="71"/>
        <v/>
      </c>
      <c r="O1498" s="78">
        <v>1497</v>
      </c>
      <c r="P1498" s="78" t="str">
        <f>IF(AND($B1498&lt;&gt;"",$H1498&lt;&gt;"Completed",$H1498&lt;&gt;"Cancelled"),COUNTIFS($B$2:$B1498,"&lt;&gt;",$H$2:$H1498,"&lt;&gt;Completed",$H$2:$H1498,"&lt;&gt;Cancelled"),"")</f>
        <v/>
      </c>
      <c r="Q1498" s="78" t="str">
        <f>IFERROR(INDEX($B$2:$B$1500,MATCH(ROWS($Q$2:Q1498),$P$2:$P$1500,0)),"")</f>
        <v/>
      </c>
    </row>
    <row r="1499" spans="2:17" ht="15" customHeight="1" x14ac:dyDescent="0.25">
      <c r="B1499" s="174" t="str">
        <f t="shared" si="69"/>
        <v/>
      </c>
      <c r="F1499" s="81"/>
      <c r="H1499" s="174" t="str">
        <f>IF($B1499="","",IF(N($I1499)&gt;=100,"Completed",IF(COUNTIF('Work report'!$V$2:$V$1500,$B1499)=0,"Not started",IF(OR(LEFT(UPPER(TRIM($K1499)),8)="BLOCKED:",LEFT(UPPER(TRIM($K1499)),8)="WAITING:"),"Blocked",IF(N($I1499)&gt;0,"In progress","Not started")))))</f>
        <v/>
      </c>
      <c r="I1499" s="175" t="str">
        <f t="array" ref="I1499">IF($B1499="","",IFERROR(LOOKUP(2,1/('Work report'!$V$2:$V$1500=$B1499),'Work report'!$J$2:$J$1500)*100,0))</f>
        <v/>
      </c>
      <c r="J1499" s="176" t="str">
        <f t="array" ref="J1499">IF($B1499="","",IFERROR(LOOKUP(2,1/('Work report'!$V$2:$V$1500=$B1499),'Work report'!$A$2:$A$1500),""))</f>
        <v/>
      </c>
      <c r="K1499" s="177" t="str">
        <f t="array" ref="K1499">IF($B1499="","",IFERROR(LOOKUP(2,1/('Work report'!$V$2:$V$1500=$B1499),'Work report'!$P$2:$P$1500),""))</f>
        <v/>
      </c>
      <c r="L1499" s="178" t="str">
        <f>IF($B1499="","",SUMIFS('Work report'!$G$2:$G$1500,'Work report'!$V$2:$V$1500,$B1499))</f>
        <v/>
      </c>
      <c r="M1499" s="176" t="str">
        <f t="shared" si="70"/>
        <v/>
      </c>
      <c r="N1499" s="174" t="str">
        <f t="shared" ca="1" si="71"/>
        <v/>
      </c>
      <c r="O1499" s="78">
        <v>1498</v>
      </c>
      <c r="P1499" s="78" t="str">
        <f>IF(AND($B1499&lt;&gt;"",$H1499&lt;&gt;"Completed",$H1499&lt;&gt;"Cancelled"),COUNTIFS($B$2:$B1499,"&lt;&gt;",$H$2:$H1499,"&lt;&gt;Completed",$H$2:$H1499,"&lt;&gt;Cancelled"),"")</f>
        <v/>
      </c>
      <c r="Q1499" s="78" t="str">
        <f>IFERROR(INDEX($B$2:$B$1500,MATCH(ROWS($Q$2:Q1499),$P$2:$P$1500,0)),"")</f>
        <v/>
      </c>
    </row>
    <row r="1500" spans="2:17" ht="15" customHeight="1" x14ac:dyDescent="0.25">
      <c r="B1500" s="174" t="str">
        <f t="shared" si="69"/>
        <v/>
      </c>
      <c r="F1500" s="81"/>
      <c r="H1500" s="174" t="str">
        <f>IF($B1500="","",IF(N($I1500)&gt;=100,"Completed",IF(COUNTIF('Work report'!$V$2:$V$1500,$B1500)=0,"Not started",IF(OR(LEFT(UPPER(TRIM($K1500)),8)="BLOCKED:",LEFT(UPPER(TRIM($K1500)),8)="WAITING:"),"Blocked",IF(N($I1500)&gt;0,"In progress","Not started")))))</f>
        <v/>
      </c>
      <c r="I1500" s="175" t="str">
        <f t="array" ref="I1500">IF($B1500="","",IFERROR(LOOKUP(2,1/('Work report'!$V$2:$V$1500=$B1500),'Work report'!$J$2:$J$1500)*100,0))</f>
        <v/>
      </c>
      <c r="J1500" s="176" t="str">
        <f t="array" ref="J1500">IF($B1500="","",IFERROR(LOOKUP(2,1/('Work report'!$V$2:$V$1500=$B1500),'Work report'!$A$2:$A$1500),""))</f>
        <v/>
      </c>
      <c r="K1500" s="177" t="str">
        <f t="array" ref="K1500">IF($B1500="","",IFERROR(LOOKUP(2,1/('Work report'!$V$2:$V$1500=$B1500),'Work report'!$P$2:$P$1500),""))</f>
        <v/>
      </c>
      <c r="L1500" s="178" t="str">
        <f>IF($B1500="","",SUMIFS('Work report'!$G$2:$G$1500,'Work report'!$V$2:$V$1500,$B1500))</f>
        <v/>
      </c>
      <c r="M1500" s="176" t="str">
        <f t="shared" si="70"/>
        <v/>
      </c>
      <c r="N1500" s="174" t="str">
        <f t="shared" ca="1" si="71"/>
        <v/>
      </c>
      <c r="O1500" s="78">
        <v>1499</v>
      </c>
      <c r="P1500" s="78" t="str">
        <f>IF(AND($B1500&lt;&gt;"",$H1500&lt;&gt;"Completed",$H1500&lt;&gt;"Cancelled"),COUNTIFS($B$2:$B1500,"&lt;&gt;",$H$2:$H1500,"&lt;&gt;Completed",$H$2:$H1500,"&lt;&gt;Cancelled"),"")</f>
        <v/>
      </c>
      <c r="Q1500" s="78" t="str">
        <f>IFERROR(INDEX($B$2:$B$1500,MATCH(ROWS($Q$2:Q1500),$P$2:$P$1500,0)),"")</f>
        <v/>
      </c>
    </row>
    <row r="1501" spans="2:17" ht="15" customHeight="1" x14ac:dyDescent="0.25">
      <c r="O1501" s="78"/>
    </row>
  </sheetData>
  <sheetProtection algorithmName="SHA-512" hashValue="3pHr1RqxdcqUsYcXu051po2rHP+FCIQSY1GSno43YbMnD+qxJ95ubGOxjTwcaQqIpnmwVjihfGAXO2LU+8kzkA==" saltValue="IjbUVk/MEqMXfDj2bC7m+g==" spinCount="100000" sheet="1" objects="1" scenarios="1" autoFilter="0"/>
  <autoFilter ref="A1:O1500" xr:uid="{00000000-0009-0000-0000-000006000000}"/>
  <conditionalFormatting sqref="C2:G3">
    <cfRule type="expression" dxfId="142" priority="2">
      <formula>AND($C2&lt;&gt;"",$H2&lt;&gt;"Completed",$G2&lt;&gt;"",$G2&lt;TODAY())</formula>
    </cfRule>
    <cfRule type="expression" dxfId="141" priority="3">
      <formula>AND($C2&lt;&gt;"",$H2="Blocked")</formula>
    </cfRule>
    <cfRule type="expression" dxfId="140" priority="4">
      <formula>AND($C2&lt;&gt;"",$H2="Completed",$I2&gt;=100)</formula>
    </cfRule>
    <cfRule type="expression" dxfId="139" priority="5">
      <formula>AND($C2&lt;&gt;"",$H2="In progress",$I2&gt;0,$I2&lt;100)</formula>
    </cfRule>
    <cfRule type="expression" dxfId="138" priority="6">
      <formula>AND($C2&lt;&gt;"",$H2="Not started")</formula>
    </cfRule>
  </conditionalFormatting>
  <conditionalFormatting sqref="A2:A3">
    <cfRule type="expression" dxfId="137" priority="7">
      <formula>AND($C2&lt;&gt;"",$H2&lt;&gt;"Completed",$G2&lt;&gt;"",$G2&lt;TODAY())</formula>
    </cfRule>
    <cfRule type="expression" dxfId="136" priority="8">
      <formula>AND($C2&lt;&gt;"",$H2="Blocked")</formula>
    </cfRule>
    <cfRule type="expression" dxfId="135" priority="9">
      <formula>AND($C2&lt;&gt;"",$H2="Completed",$I2&gt;=100)</formula>
    </cfRule>
    <cfRule type="expression" dxfId="134" priority="10">
      <formula>AND($C2&lt;&gt;"",$H2="In progress",$I2&gt;0,$I2&lt;100)</formula>
    </cfRule>
    <cfRule type="expression" dxfId="133" priority="11">
      <formula>AND($C2&lt;&gt;"",$H2="Not started")</formula>
    </cfRule>
  </conditionalFormatting>
  <conditionalFormatting sqref="A4:N1500 B2:B3 H2:N3">
    <cfRule type="expression" dxfId="132" priority="12">
      <formula>AND($C2&lt;&gt;"",$H2&lt;&gt;"Completed",$G2&lt;&gt;"",$G2&lt;TODAY())</formula>
    </cfRule>
    <cfRule type="expression" dxfId="131" priority="13">
      <formula>AND($C2&lt;&gt;"",$H2="Blocked")</formula>
    </cfRule>
    <cfRule type="expression" dxfId="130" priority="14">
      <formula>AND($C2&lt;&gt;"",$H2="Completed",$I2&gt;=100)</formula>
    </cfRule>
    <cfRule type="expression" dxfId="129" priority="15">
      <formula>AND($C2&lt;&gt;"",$H2="In progress",$I2&gt;0,$I2&lt;100)</formula>
    </cfRule>
    <cfRule type="expression" dxfId="128" priority="16">
      <formula>AND($C2&lt;&gt;"",$H2="Not started")</formula>
    </cfRule>
  </conditionalFormatting>
  <conditionalFormatting sqref="M1015:N1500">
    <cfRule type="expression" dxfId="127" priority="17">
      <formula>AND($C1015&lt;&gt;"",$H1015&lt;&gt;"Completed",$G1015&lt;&gt;"",$G1015&lt;TODAY())</formula>
    </cfRule>
    <cfRule type="expression" dxfId="126" priority="18">
      <formula>AND($C1015&lt;&gt;"",$H1015="Blocked")</formula>
    </cfRule>
    <cfRule type="expression" dxfId="125" priority="19">
      <formula>AND($C1015&lt;&gt;"",$H1015="Completed",$I1015&gt;=100)</formula>
    </cfRule>
    <cfRule type="expression" dxfId="124" priority="20">
      <formula>AND($C1015&lt;&gt;"",$H1015="In progress",$I1015&gt;0,$I1015&lt;100)</formula>
    </cfRule>
    <cfRule type="expression" dxfId="123" priority="21">
      <formula>AND($C1015&lt;&gt;"",$H1015="Not started")</formula>
    </cfRule>
  </conditionalFormatting>
  <dataValidations count="1">
    <dataValidation type="list" allowBlank="1" promptTitle="Priority" prompt="Chọn mức ưu tiên cho đầu việc." sqref="F2:F1500" xr:uid="{00000000-0002-0000-0600-000000000000}">
      <formula1>"High,Medium,Low"</formula1>
      <formula2>0</formula2>
    </dataValidation>
  </dataValidations>
  <pageMargins left="0.7" right="0.7" top="0.78749999999999998" bottom="0.78749999999999998"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D1500"/>
  <sheetViews>
    <sheetView zoomScaleNormal="100" workbookViewId="0">
      <pane xSplit="1" ySplit="1" topLeftCell="B2" activePane="bottomRight" state="frozen"/>
      <selection pane="topRight" activeCell="B1" sqref="B1"/>
      <selection pane="bottomLeft" activeCell="A310" sqref="A310"/>
      <selection pane="bottomRight" activeCell="B27" sqref="B27"/>
    </sheetView>
  </sheetViews>
  <sheetFormatPr baseColWidth="10" defaultColWidth="10" defaultRowHeight="15" customHeight="1" x14ac:dyDescent="0.25"/>
  <cols>
    <col min="1" max="1" width="15" style="82" customWidth="1"/>
    <col min="2" max="2" width="9" style="108" customWidth="1"/>
    <col min="3" max="3" width="6.7109375" style="83" customWidth="1"/>
    <col min="4" max="4" width="15.42578125" style="84" customWidth="1"/>
    <col min="5" max="5" width="24.7109375" style="85" customWidth="1"/>
    <col min="6" max="6" width="10" style="85" customWidth="1"/>
    <col min="7" max="7" width="10" style="86" customWidth="1"/>
    <col min="8" max="8" width="10" style="85" customWidth="1"/>
    <col min="9" max="9" width="10" style="87" customWidth="1"/>
    <col min="10" max="10" width="10" style="88" customWidth="1"/>
    <col min="11" max="11" width="10" style="89" customWidth="1"/>
    <col min="12" max="13" width="10" style="90" customWidth="1"/>
    <col min="14" max="14" width="10" style="185" customWidth="1"/>
    <col min="15" max="15" width="5.85546875" style="72" hidden="1" customWidth="1"/>
    <col min="16" max="16" width="16.140625" style="72" customWidth="1"/>
    <col min="17" max="17" width="10" style="89" customWidth="1"/>
    <col min="18" max="18" width="10" style="72" customWidth="1"/>
    <col min="19" max="19" width="15.140625" style="72" customWidth="1"/>
    <col min="20" max="20" width="11" style="72" customWidth="1"/>
    <col min="21" max="21" width="11" style="187" customWidth="1"/>
    <col min="22" max="22" width="11" style="179" customWidth="1"/>
    <col min="23" max="23" width="12.85546875" style="72" customWidth="1"/>
    <col min="24" max="26" width="11" style="72" hidden="1" customWidth="1"/>
    <col min="27" max="27" width="8.28515625" style="72" hidden="1" customWidth="1"/>
    <col min="28" max="30" width="11" style="72" customWidth="1"/>
    <col min="31" max="16384" width="10" style="72"/>
  </cols>
  <sheetData>
    <row r="1" spans="1:30" s="91" customFormat="1" ht="39" customHeight="1" x14ac:dyDescent="0.25">
      <c r="A1" s="151" t="s">
        <v>406</v>
      </c>
      <c r="B1" s="245" t="s">
        <v>203</v>
      </c>
      <c r="C1" s="74" t="s">
        <v>299</v>
      </c>
      <c r="D1" s="181" t="s">
        <v>184</v>
      </c>
      <c r="E1" s="181" t="s">
        <v>185</v>
      </c>
      <c r="F1" s="181" t="s">
        <v>186</v>
      </c>
      <c r="G1" s="93" t="s">
        <v>204</v>
      </c>
      <c r="H1" s="181" t="s">
        <v>205</v>
      </c>
      <c r="I1" s="181" t="s">
        <v>206</v>
      </c>
      <c r="J1" s="94" t="s">
        <v>207</v>
      </c>
      <c r="K1" s="95" t="s">
        <v>208</v>
      </c>
      <c r="L1" s="96" t="s">
        <v>209</v>
      </c>
      <c r="M1" s="96" t="s">
        <v>210</v>
      </c>
      <c r="N1" s="184" t="s">
        <v>211</v>
      </c>
      <c r="O1" s="95" t="s">
        <v>212</v>
      </c>
      <c r="P1" s="95" t="s">
        <v>126</v>
      </c>
      <c r="Q1" s="95" t="s">
        <v>213</v>
      </c>
      <c r="R1" s="95" t="s">
        <v>214</v>
      </c>
      <c r="S1" s="95" t="s">
        <v>215</v>
      </c>
      <c r="T1" s="97" t="s">
        <v>192</v>
      </c>
      <c r="U1" s="186" t="s">
        <v>216</v>
      </c>
      <c r="V1" s="188" t="s">
        <v>217</v>
      </c>
      <c r="W1" s="188" t="s">
        <v>218</v>
      </c>
      <c r="X1" s="91" t="s">
        <v>219</v>
      </c>
      <c r="Y1" s="91" t="s">
        <v>220</v>
      </c>
      <c r="Z1" s="91" t="s">
        <v>221</v>
      </c>
      <c r="AA1" s="91" t="s">
        <v>222</v>
      </c>
      <c r="AB1" s="95" t="s">
        <v>387</v>
      </c>
      <c r="AC1" s="95" t="s">
        <v>388</v>
      </c>
      <c r="AD1" s="95" t="s">
        <v>395</v>
      </c>
    </row>
    <row r="2" spans="1:30" ht="15" customHeight="1" x14ac:dyDescent="0.25">
      <c r="C2" s="72" t="str">
        <f t="shared" ref="C2:C65" si="0">IF($B2="","",1)</f>
        <v/>
      </c>
      <c r="D2" s="182" t="str">
        <f>IF($B2="","",IFERROR(VLOOKUP($B2,'Task library'!$A:$E,2,FALSE()),""))</f>
        <v/>
      </c>
      <c r="E2" s="182" t="str">
        <f>IF($B2="","",IFERROR(VLOOKUP($B2,'Task library'!$A:$E,3,FALSE()),""))</f>
        <v/>
      </c>
      <c r="F2" s="183" t="str">
        <f>IF($B2="","",IFERROR(VLOOKUP($B2,'Task library'!$A:$E,4,FALSE()),""))</f>
        <v/>
      </c>
      <c r="H2" s="183" t="str">
        <f t="shared" ref="H2:H65" si="1">IF(OR($B2="",$I2=""),"",IFERROR($I2-$G2,""))</f>
        <v/>
      </c>
      <c r="I2" s="183" t="str">
        <f t="shared" ref="I2:I65" si="2">IF($B2="","",IF($G2="","",IF(ISNUMBER($U2),MAX(0,MIN($G2,$G2/10*$U2)),IF(OR(NOT(ISNUMBER($M2)),$M2&lt;=0,$Q2="",NOT(OR($W2="OK",$W2="FILE LINK (check)"))),"",IF($G2&lt;=$M2+5,$G2,$M2)))))</f>
        <v/>
      </c>
      <c r="L2" s="90" t="str">
        <f>IF($B2="","",1)</f>
        <v/>
      </c>
      <c r="N2" s="185" t="str">
        <f t="shared" ref="N2:N65" si="3">IF($B2="","",IF($G2="","",IF(ISNUMBER($M2),$M2,0)-$G2))</f>
        <v/>
      </c>
      <c r="Q2" s="137"/>
      <c r="W2" s="179" t="str">
        <f>IF($B2="","",IF($Q2="","MISSING LINK",IF(NOT(ISNUMBER(SEARCH("drive.google.com",$Q2))),"NOT DRIVE LINK",IFERROR(IF(ISNUMBER(SEARCH(MID(Summary!$N$3,SEARCH("/folders/",Summary!$N$3)+9,SEARCH("?",Summary!$N$3&amp;"?")-(SEARCH("/folders/",Summary!$N$3)+9)),$Q2)),"OK",IF(ISNUMBER(SEARCH("/file/d/",$Q2)),"FILE LINK (check)","WRONG DRIVE")),"WRONG DRIVE"))))</f>
        <v/>
      </c>
      <c r="X2" s="72" t="str">
        <f t="shared" ref="X2:X65" si="4">IF(OR($B2=2001,$B2=2002),IF(OR(LEN(TRIM($R2))=0,LEN(TRIM($S2))=0),"",TRIM($R2)&amp;" | "&amp;TRIM($S2)),"")</f>
        <v/>
      </c>
      <c r="Y2" s="72" t="str">
        <f t="shared" ref="Y2:Y65" si="5">IF($X2="","",COUNTIF($X$2:$X$1500,$X2))</f>
        <v/>
      </c>
      <c r="Z2" s="72" t="str">
        <f>IF($X2="","",COUNTIF($X$2:$X2,$X2))</f>
        <v/>
      </c>
      <c r="AA2" s="72" t="str">
        <f>IF(AND($X2&lt;&gt;"",$Y2&gt;=3,$Z2=1),COUNTIF($AA$1:AA1,"&gt;0")+1,"")</f>
        <v/>
      </c>
    </row>
    <row r="3" spans="1:30" ht="15" customHeight="1" x14ac:dyDescent="0.25">
      <c r="C3" s="72" t="str">
        <f t="shared" si="0"/>
        <v/>
      </c>
      <c r="D3" s="182" t="str">
        <f>IF($B3="","",IFERROR(VLOOKUP($B3,'Task library'!$A:$E,2,FALSE()),""))</f>
        <v/>
      </c>
      <c r="E3" s="182" t="str">
        <f>IF($B3="","",IFERROR(VLOOKUP($B3,'Task library'!$A:$E,3,FALSE()),""))</f>
        <v/>
      </c>
      <c r="F3" s="183" t="str">
        <f>IF($B3="","",IFERROR(VLOOKUP($B3,'Task library'!$A:$E,4,FALSE()),""))</f>
        <v/>
      </c>
      <c r="H3" s="183" t="str">
        <f t="shared" si="1"/>
        <v/>
      </c>
      <c r="I3" s="183" t="str">
        <f t="shared" si="2"/>
        <v/>
      </c>
      <c r="L3" s="90" t="str">
        <f t="shared" ref="L3:L66" si="6">IF($B3="","",1)</f>
        <v/>
      </c>
      <c r="N3" s="185" t="str">
        <f t="shared" si="3"/>
        <v/>
      </c>
      <c r="Q3" s="137"/>
      <c r="W3" s="179" t="str">
        <f>IF($B3="","",IF($Q3="","MISSING LINK",IF(NOT(ISNUMBER(SEARCH("drive.google.com",$Q3))),"NOT DRIVE LINK",IFERROR(IF(ISNUMBER(SEARCH(MID(Summary!$N$3,SEARCH("/folders/",Summary!$N$3)+9,SEARCH("?",Summary!$N$3&amp;"?")-(SEARCH("/folders/",Summary!$N$3)+9)),$Q3)),"OK",IF(ISNUMBER(SEARCH("/file/d/",$Q3)),"FILE LINK (check)","WRONG DRIVE")),"WRONG DRIVE"))))</f>
        <v/>
      </c>
      <c r="X3" s="72" t="str">
        <f t="shared" si="4"/>
        <v/>
      </c>
      <c r="Y3" s="72" t="str">
        <f t="shared" si="5"/>
        <v/>
      </c>
      <c r="Z3" s="72" t="str">
        <f>IF($X3="","",COUNTIF($X$2:$X3,$X3))</f>
        <v/>
      </c>
      <c r="AA3" s="72" t="str">
        <f>IF(AND($X3&lt;&gt;"",$Y3&gt;=3,$Z3=1),COUNTIF($AA$1:AA2,"&gt;0")+1,"")</f>
        <v/>
      </c>
    </row>
    <row r="4" spans="1:30" ht="15" customHeight="1" x14ac:dyDescent="0.25">
      <c r="C4" s="72" t="str">
        <f t="shared" si="0"/>
        <v/>
      </c>
      <c r="D4" s="182" t="str">
        <f>IF($B4="","",IFERROR(VLOOKUP($B4,'Task library'!$A:$E,2,FALSE()),""))</f>
        <v/>
      </c>
      <c r="E4" s="182" t="str">
        <f>IF($B4="","",IFERROR(VLOOKUP($B4,'Task library'!$A:$E,3,FALSE()),""))</f>
        <v/>
      </c>
      <c r="F4" s="183" t="str">
        <f>IF($B4="","",IFERROR(VLOOKUP($B4,'Task library'!$A:$E,4,FALSE()),""))</f>
        <v/>
      </c>
      <c r="H4" s="183" t="str">
        <f t="shared" si="1"/>
        <v/>
      </c>
      <c r="I4" s="183" t="str">
        <f t="shared" si="2"/>
        <v/>
      </c>
      <c r="L4" s="90" t="str">
        <f t="shared" si="6"/>
        <v/>
      </c>
      <c r="N4" s="185" t="str">
        <f t="shared" si="3"/>
        <v/>
      </c>
      <c r="Q4" s="137"/>
      <c r="W4" s="179" t="str">
        <f>IF($B4="","",IF($Q4="","MISSING LINK",IF(NOT(ISNUMBER(SEARCH("drive.google.com",$Q4))),"NOT DRIVE LINK",IFERROR(IF(ISNUMBER(SEARCH(MID(Summary!$N$3,SEARCH("/folders/",Summary!$N$3)+9,SEARCH("?",Summary!$N$3&amp;"?")-(SEARCH("/folders/",Summary!$N$3)+9)),$Q4)),"OK",IF(ISNUMBER(SEARCH("/file/d/",$Q4)),"FILE LINK (check)","WRONG DRIVE")),"WRONG DRIVE"))))</f>
        <v/>
      </c>
      <c r="X4" s="72" t="str">
        <f t="shared" si="4"/>
        <v/>
      </c>
      <c r="Y4" s="72" t="str">
        <f t="shared" si="5"/>
        <v/>
      </c>
      <c r="Z4" s="72" t="str">
        <f>IF($X4="","",COUNTIF($X$2:$X4,$X4))</f>
        <v/>
      </c>
      <c r="AA4" s="72" t="str">
        <f>IF(AND($X4&lt;&gt;"",$Y4&gt;=3,$Z4=1),COUNTIF($AA$1:AA3,"&gt;0")+1,"")</f>
        <v/>
      </c>
    </row>
    <row r="5" spans="1:30" ht="15" customHeight="1" x14ac:dyDescent="0.25">
      <c r="C5" s="72" t="str">
        <f t="shared" si="0"/>
        <v/>
      </c>
      <c r="D5" s="182" t="str">
        <f>IF($B5="","",IFERROR(VLOOKUP($B5,'Task library'!$A:$E,2,FALSE()),""))</f>
        <v/>
      </c>
      <c r="E5" s="182" t="str">
        <f>IF($B5="","",IFERROR(VLOOKUP($B5,'Task library'!$A:$E,3,FALSE()),""))</f>
        <v/>
      </c>
      <c r="F5" s="183" t="str">
        <f>IF($B5="","",IFERROR(VLOOKUP($B5,'Task library'!$A:$E,4,FALSE()),""))</f>
        <v/>
      </c>
      <c r="H5" s="183" t="str">
        <f t="shared" si="1"/>
        <v/>
      </c>
      <c r="I5" s="183" t="str">
        <f t="shared" si="2"/>
        <v/>
      </c>
      <c r="L5" s="90" t="str">
        <f t="shared" si="6"/>
        <v/>
      </c>
      <c r="N5" s="185" t="str">
        <f t="shared" si="3"/>
        <v/>
      </c>
      <c r="Q5" s="137"/>
      <c r="W5" s="179" t="str">
        <f>IF($B5="","",IF($Q5="","MISSING LINK",IF(NOT(ISNUMBER(SEARCH("drive.google.com",$Q5))),"NOT DRIVE LINK",IFERROR(IF(ISNUMBER(SEARCH(MID(Summary!$N$3,SEARCH("/folders/",Summary!$N$3)+9,SEARCH("?",Summary!$N$3&amp;"?")-(SEARCH("/folders/",Summary!$N$3)+9)),$Q5)),"OK",IF(ISNUMBER(SEARCH("/file/d/",$Q5)),"FILE LINK (check)","WRONG DRIVE")),"WRONG DRIVE"))))</f>
        <v/>
      </c>
      <c r="X5" s="72" t="str">
        <f t="shared" si="4"/>
        <v/>
      </c>
      <c r="Y5" s="72" t="str">
        <f t="shared" si="5"/>
        <v/>
      </c>
      <c r="Z5" s="72" t="str">
        <f>IF($X5="","",COUNTIF($X$2:$X5,$X5))</f>
        <v/>
      </c>
      <c r="AA5" s="72" t="str">
        <f>IF(AND($X5&lt;&gt;"",$Y5&gt;=3,$Z5=1),COUNTIF($AA$1:AA4,"&gt;0")+1,"")</f>
        <v/>
      </c>
    </row>
    <row r="6" spans="1:30" ht="15" customHeight="1" x14ac:dyDescent="0.25">
      <c r="C6" s="72" t="str">
        <f t="shared" si="0"/>
        <v/>
      </c>
      <c r="D6" s="182" t="str">
        <f>IF($B6="","",IFERROR(VLOOKUP($B6,'Task library'!$A:$E,2,FALSE()),""))</f>
        <v/>
      </c>
      <c r="E6" s="182" t="str">
        <f>IF($B6="","",IFERROR(VLOOKUP($B6,'Task library'!$A:$E,3,FALSE()),""))</f>
        <v/>
      </c>
      <c r="F6" s="183" t="str">
        <f>IF($B6="","",IFERROR(VLOOKUP($B6,'Task library'!$A:$E,4,FALSE()),""))</f>
        <v/>
      </c>
      <c r="H6" s="183" t="str">
        <f t="shared" si="1"/>
        <v/>
      </c>
      <c r="I6" s="183" t="str">
        <f t="shared" si="2"/>
        <v/>
      </c>
      <c r="L6" s="90" t="str">
        <f t="shared" si="6"/>
        <v/>
      </c>
      <c r="N6" s="185" t="str">
        <f t="shared" si="3"/>
        <v/>
      </c>
      <c r="Q6" s="137"/>
      <c r="W6" s="179" t="str">
        <f>IF($B6="","",IF($Q6="","MISSING LINK",IF(NOT(ISNUMBER(SEARCH("drive.google.com",$Q6))),"NOT DRIVE LINK",IFERROR(IF(ISNUMBER(SEARCH(MID(Summary!$N$3,SEARCH("/folders/",Summary!$N$3)+9,SEARCH("?",Summary!$N$3&amp;"?")-(SEARCH("/folders/",Summary!$N$3)+9)),$Q6)),"OK",IF(ISNUMBER(SEARCH("/file/d/",$Q6)),"FILE LINK (check)","WRONG DRIVE")),"WRONG DRIVE"))))</f>
        <v/>
      </c>
      <c r="X6" s="72" t="str">
        <f t="shared" si="4"/>
        <v/>
      </c>
      <c r="Y6" s="72" t="str">
        <f t="shared" si="5"/>
        <v/>
      </c>
      <c r="Z6" s="72" t="str">
        <f>IF($X6="","",COUNTIF($X$2:$X6,$X6))</f>
        <v/>
      </c>
      <c r="AA6" s="72" t="str">
        <f>IF(AND($X6&lt;&gt;"",$Y6&gt;=3,$Z6=1),COUNTIF($AA$1:AA5,"&gt;0")+1,"")</f>
        <v/>
      </c>
    </row>
    <row r="7" spans="1:30" ht="15" customHeight="1" x14ac:dyDescent="0.25">
      <c r="C7" s="72" t="str">
        <f t="shared" si="0"/>
        <v/>
      </c>
      <c r="D7" s="182" t="str">
        <f>IF($B7="","",IFERROR(VLOOKUP($B7,'Task library'!$A:$E,2,FALSE()),""))</f>
        <v/>
      </c>
      <c r="E7" s="182" t="str">
        <f>IF($B7="","",IFERROR(VLOOKUP($B7,'Task library'!$A:$E,3,FALSE()),""))</f>
        <v/>
      </c>
      <c r="F7" s="183" t="str">
        <f>IF($B7="","",IFERROR(VLOOKUP($B7,'Task library'!$A:$E,4,FALSE()),""))</f>
        <v/>
      </c>
      <c r="H7" s="183" t="str">
        <f t="shared" si="1"/>
        <v/>
      </c>
      <c r="I7" s="183" t="str">
        <f t="shared" si="2"/>
        <v/>
      </c>
      <c r="L7" s="90" t="str">
        <f t="shared" si="6"/>
        <v/>
      </c>
      <c r="N7" s="185" t="str">
        <f t="shared" si="3"/>
        <v/>
      </c>
      <c r="W7" s="179" t="str">
        <f>IF($B7="","",IF($Q7="","MISSING LINK",IF(NOT(ISNUMBER(SEARCH("drive.google.com",$Q7))),"NOT DRIVE LINK",IFERROR(IF(ISNUMBER(SEARCH(MID(Summary!$N$3,SEARCH("/folders/",Summary!$N$3)+9,SEARCH("?",Summary!$N$3&amp;"?")-(SEARCH("/folders/",Summary!$N$3)+9)),$Q7)),"OK",IF(ISNUMBER(SEARCH("/file/d/",$Q7)),"FILE LINK (check)","WRONG DRIVE")),"WRONG DRIVE"))))</f>
        <v/>
      </c>
      <c r="X7" s="72" t="str">
        <f t="shared" si="4"/>
        <v/>
      </c>
      <c r="Y7" s="72" t="str">
        <f t="shared" si="5"/>
        <v/>
      </c>
      <c r="Z7" s="72" t="str">
        <f>IF($X7="","",COUNTIF($X$2:$X7,$X7))</f>
        <v/>
      </c>
      <c r="AA7" s="72" t="str">
        <f>IF(AND($X7&lt;&gt;"",$Y7&gt;=3,$Z7=1),COUNTIF($AA$1:AA6,"&gt;0")+1,"")</f>
        <v/>
      </c>
    </row>
    <row r="8" spans="1:30" ht="15" customHeight="1" x14ac:dyDescent="0.25">
      <c r="C8" s="72" t="str">
        <f t="shared" si="0"/>
        <v/>
      </c>
      <c r="D8" s="182" t="str">
        <f>IF($B8="","",IFERROR(VLOOKUP($B8,'Task library'!$A:$E,2,FALSE()),""))</f>
        <v/>
      </c>
      <c r="E8" s="182" t="str">
        <f>IF($B8="","",IFERROR(VLOOKUP($B8,'Task library'!$A:$E,3,FALSE()),""))</f>
        <v/>
      </c>
      <c r="F8" s="183" t="str">
        <f>IF($B8="","",IFERROR(VLOOKUP($B8,'Task library'!$A:$E,4,FALSE()),""))</f>
        <v/>
      </c>
      <c r="H8" s="183" t="str">
        <f t="shared" si="1"/>
        <v/>
      </c>
      <c r="I8" s="183" t="str">
        <f t="shared" si="2"/>
        <v/>
      </c>
      <c r="L8" s="90" t="str">
        <f t="shared" si="6"/>
        <v/>
      </c>
      <c r="N8" s="185" t="str">
        <f t="shared" si="3"/>
        <v/>
      </c>
      <c r="W8" s="179" t="str">
        <f>IF($B8="","",IF($Q8="","MISSING LINK",IF(NOT(ISNUMBER(SEARCH("drive.google.com",$Q8))),"NOT DRIVE LINK",IFERROR(IF(ISNUMBER(SEARCH(MID(Summary!$N$3,SEARCH("/folders/",Summary!$N$3)+9,SEARCH("?",Summary!$N$3&amp;"?")-(SEARCH("/folders/",Summary!$N$3)+9)),$Q8)),"OK",IF(ISNUMBER(SEARCH("/file/d/",$Q8)),"FILE LINK (check)","WRONG DRIVE")),"WRONG DRIVE"))))</f>
        <v/>
      </c>
      <c r="X8" s="72" t="str">
        <f t="shared" si="4"/>
        <v/>
      </c>
      <c r="Y8" s="72" t="str">
        <f t="shared" si="5"/>
        <v/>
      </c>
      <c r="Z8" s="72" t="str">
        <f>IF($X8="","",COUNTIF($X$2:$X8,$X8))</f>
        <v/>
      </c>
      <c r="AA8" s="72" t="str">
        <f>IF(AND($X8&lt;&gt;"",$Y8&gt;=3,$Z8=1),COUNTIF($AA$1:AA7,"&gt;0")+1,"")</f>
        <v/>
      </c>
    </row>
    <row r="9" spans="1:30" ht="15" customHeight="1" x14ac:dyDescent="0.25">
      <c r="C9" s="72" t="str">
        <f t="shared" si="0"/>
        <v/>
      </c>
      <c r="D9" s="182" t="str">
        <f>IF($B9="","",IFERROR(VLOOKUP($B9,'Task library'!$A:$E,2,FALSE()),""))</f>
        <v/>
      </c>
      <c r="E9" s="182" t="str">
        <f>IF($B9="","",IFERROR(VLOOKUP($B9,'Task library'!$A:$E,3,FALSE()),""))</f>
        <v/>
      </c>
      <c r="F9" s="183" t="str">
        <f>IF($B9="","",IFERROR(VLOOKUP($B9,'Task library'!$A:$E,4,FALSE()),""))</f>
        <v/>
      </c>
      <c r="H9" s="183" t="str">
        <f t="shared" si="1"/>
        <v/>
      </c>
      <c r="I9" s="183" t="str">
        <f t="shared" si="2"/>
        <v/>
      </c>
      <c r="L9" s="90" t="str">
        <f t="shared" si="6"/>
        <v/>
      </c>
      <c r="N9" s="185" t="str">
        <f t="shared" si="3"/>
        <v/>
      </c>
      <c r="W9" s="179" t="str">
        <f>IF($B9="","",IF($Q9="","MISSING LINK",IF(NOT(ISNUMBER(SEARCH("drive.google.com",$Q9))),"NOT DRIVE LINK",IFERROR(IF(ISNUMBER(SEARCH(MID(Summary!$N$3,SEARCH("/folders/",Summary!$N$3)+9,SEARCH("?",Summary!$N$3&amp;"?")-(SEARCH("/folders/",Summary!$N$3)+9)),$Q9)),"OK",IF(ISNUMBER(SEARCH("/file/d/",$Q9)),"FILE LINK (check)","WRONG DRIVE")),"WRONG DRIVE"))))</f>
        <v/>
      </c>
      <c r="X9" s="72" t="str">
        <f t="shared" si="4"/>
        <v/>
      </c>
      <c r="Y9" s="72" t="str">
        <f t="shared" si="5"/>
        <v/>
      </c>
      <c r="Z9" s="72" t="str">
        <f>IF($X9="","",COUNTIF($X$2:$X9,$X9))</f>
        <v/>
      </c>
      <c r="AA9" s="72" t="str">
        <f>IF(AND($X9&lt;&gt;"",$Y9&gt;=3,$Z9=1),COUNTIF($AA$1:AA8,"&gt;0")+1,"")</f>
        <v/>
      </c>
    </row>
    <row r="10" spans="1:30" ht="15" customHeight="1" x14ac:dyDescent="0.25">
      <c r="C10" s="72" t="str">
        <f t="shared" si="0"/>
        <v/>
      </c>
      <c r="D10" s="182" t="str">
        <f>IF($B10="","",IFERROR(VLOOKUP($B10,'Task library'!$A:$E,2,FALSE()),""))</f>
        <v/>
      </c>
      <c r="E10" s="182" t="str">
        <f>IF($B10="","",IFERROR(VLOOKUP($B10,'Task library'!$A:$E,3,FALSE()),""))</f>
        <v/>
      </c>
      <c r="F10" s="183" t="str">
        <f>IF($B10="","",IFERROR(VLOOKUP($B10,'Task library'!$A:$E,4,FALSE()),""))</f>
        <v/>
      </c>
      <c r="H10" s="183" t="str">
        <f t="shared" si="1"/>
        <v/>
      </c>
      <c r="I10" s="183" t="str">
        <f t="shared" si="2"/>
        <v/>
      </c>
      <c r="L10" s="90" t="str">
        <f t="shared" si="6"/>
        <v/>
      </c>
      <c r="N10" s="185" t="str">
        <f t="shared" si="3"/>
        <v/>
      </c>
      <c r="W10" s="179" t="str">
        <f>IF($B10="","",IF($Q10="","MISSING LINK",IF(NOT(ISNUMBER(SEARCH("drive.google.com",$Q10))),"NOT DRIVE LINK",IFERROR(IF(ISNUMBER(SEARCH(MID(Summary!$N$3,SEARCH("/folders/",Summary!$N$3)+9,SEARCH("?",Summary!$N$3&amp;"?")-(SEARCH("/folders/",Summary!$N$3)+9)),$Q10)),"OK",IF(ISNUMBER(SEARCH("/file/d/",$Q10)),"FILE LINK (check)","WRONG DRIVE")),"WRONG DRIVE"))))</f>
        <v/>
      </c>
      <c r="X10" s="72" t="str">
        <f t="shared" si="4"/>
        <v/>
      </c>
      <c r="Y10" s="72" t="str">
        <f t="shared" si="5"/>
        <v/>
      </c>
      <c r="Z10" s="72" t="str">
        <f>IF($X10="","",COUNTIF($X$2:$X10,$X10))</f>
        <v/>
      </c>
      <c r="AA10" s="72" t="str">
        <f>IF(AND($X10&lt;&gt;"",$Y10&gt;=3,$Z10=1),COUNTIF($AA$1:AA9,"&gt;0")+1,"")</f>
        <v/>
      </c>
    </row>
    <row r="11" spans="1:30" ht="15" customHeight="1" x14ac:dyDescent="0.25">
      <c r="C11" s="72" t="str">
        <f t="shared" si="0"/>
        <v/>
      </c>
      <c r="D11" s="182" t="str">
        <f>IF($B11="","",IFERROR(VLOOKUP($B11,'Task library'!$A:$E,2,FALSE()),""))</f>
        <v/>
      </c>
      <c r="E11" s="182" t="str">
        <f>IF($B11="","",IFERROR(VLOOKUP($B11,'Task library'!$A:$E,3,FALSE()),""))</f>
        <v/>
      </c>
      <c r="F11" s="183" t="str">
        <f>IF($B11="","",IFERROR(VLOOKUP($B11,'Task library'!$A:$E,4,FALSE()),""))</f>
        <v/>
      </c>
      <c r="H11" s="183" t="str">
        <f t="shared" si="1"/>
        <v/>
      </c>
      <c r="I11" s="183" t="str">
        <f t="shared" si="2"/>
        <v/>
      </c>
      <c r="L11" s="90" t="str">
        <f t="shared" si="6"/>
        <v/>
      </c>
      <c r="N11" s="185" t="str">
        <f t="shared" si="3"/>
        <v/>
      </c>
      <c r="W11" s="179" t="str">
        <f>IF($B11="","",IF($Q11="","MISSING LINK",IF(NOT(ISNUMBER(SEARCH("drive.google.com",$Q11))),"NOT DRIVE LINK",IFERROR(IF(ISNUMBER(SEARCH(MID(Summary!$N$3,SEARCH("/folders/",Summary!$N$3)+9,SEARCH("?",Summary!$N$3&amp;"?")-(SEARCH("/folders/",Summary!$N$3)+9)),$Q11)),"OK",IF(ISNUMBER(SEARCH("/file/d/",$Q11)),"FILE LINK (check)","WRONG DRIVE")),"WRONG DRIVE"))))</f>
        <v/>
      </c>
      <c r="X11" s="72" t="str">
        <f t="shared" si="4"/>
        <v/>
      </c>
      <c r="Y11" s="72" t="str">
        <f t="shared" si="5"/>
        <v/>
      </c>
      <c r="Z11" s="72" t="str">
        <f>IF($X11="","",COUNTIF($X$2:$X11,$X11))</f>
        <v/>
      </c>
      <c r="AA11" s="72" t="str">
        <f>IF(AND($X11&lt;&gt;"",$Y11&gt;=3,$Z11=1),COUNTIF($AA$1:AA10,"&gt;0")+1,"")</f>
        <v/>
      </c>
    </row>
    <row r="12" spans="1:30" ht="15" customHeight="1" x14ac:dyDescent="0.25">
      <c r="C12" s="72" t="str">
        <f t="shared" si="0"/>
        <v/>
      </c>
      <c r="D12" s="182" t="str">
        <f>IF($B12="","",IFERROR(VLOOKUP($B12,'Task library'!$A:$E,2,FALSE()),""))</f>
        <v/>
      </c>
      <c r="E12" s="182" t="str">
        <f>IF($B12="","",IFERROR(VLOOKUP($B12,'Task library'!$A:$E,3,FALSE()),""))</f>
        <v/>
      </c>
      <c r="F12" s="183" t="str">
        <f>IF($B12="","",IFERROR(VLOOKUP($B12,'Task library'!$A:$E,4,FALSE()),""))</f>
        <v/>
      </c>
      <c r="H12" s="183" t="str">
        <f t="shared" si="1"/>
        <v/>
      </c>
      <c r="I12" s="183" t="str">
        <f t="shared" si="2"/>
        <v/>
      </c>
      <c r="L12" s="90" t="str">
        <f t="shared" si="6"/>
        <v/>
      </c>
      <c r="N12" s="185" t="str">
        <f t="shared" si="3"/>
        <v/>
      </c>
      <c r="W12" s="179" t="str">
        <f>IF($B12="","",IF($Q12="","MISSING LINK",IF(NOT(ISNUMBER(SEARCH("drive.google.com",$Q12))),"NOT DRIVE LINK",IFERROR(IF(ISNUMBER(SEARCH(MID(Summary!$N$3,SEARCH("/folders/",Summary!$N$3)+9,SEARCH("?",Summary!$N$3&amp;"?")-(SEARCH("/folders/",Summary!$N$3)+9)),$Q12)),"OK",IF(ISNUMBER(SEARCH("/file/d/",$Q12)),"FILE LINK (check)","WRONG DRIVE")),"WRONG DRIVE"))))</f>
        <v/>
      </c>
      <c r="X12" s="72" t="str">
        <f t="shared" si="4"/>
        <v/>
      </c>
      <c r="Y12" s="72" t="str">
        <f t="shared" si="5"/>
        <v/>
      </c>
      <c r="Z12" s="72" t="str">
        <f>IF($X12="","",COUNTIF($X$2:$X12,$X12))</f>
        <v/>
      </c>
      <c r="AA12" s="72" t="str">
        <f>IF(AND($X12&lt;&gt;"",$Y12&gt;=3,$Z12=1),COUNTIF($AA$1:AA11,"&gt;0")+1,"")</f>
        <v/>
      </c>
    </row>
    <row r="13" spans="1:30" ht="15" customHeight="1" x14ac:dyDescent="0.25">
      <c r="C13" s="72" t="str">
        <f t="shared" si="0"/>
        <v/>
      </c>
      <c r="D13" s="182" t="str">
        <f>IF($B13="","",IFERROR(VLOOKUP($B13,'Task library'!$A:$E,2,FALSE()),""))</f>
        <v/>
      </c>
      <c r="E13" s="182" t="str">
        <f>IF($B13="","",IFERROR(VLOOKUP($B13,'Task library'!$A:$E,3,FALSE()),""))</f>
        <v/>
      </c>
      <c r="F13" s="183" t="str">
        <f>IF($B13="","",IFERROR(VLOOKUP($B13,'Task library'!$A:$E,4,FALSE()),""))</f>
        <v/>
      </c>
      <c r="H13" s="183" t="str">
        <f t="shared" si="1"/>
        <v/>
      </c>
      <c r="I13" s="183" t="str">
        <f t="shared" si="2"/>
        <v/>
      </c>
      <c r="L13" s="90" t="str">
        <f t="shared" si="6"/>
        <v/>
      </c>
      <c r="N13" s="185" t="str">
        <f t="shared" si="3"/>
        <v/>
      </c>
      <c r="W13" s="179" t="str">
        <f>IF($B13="","",IF($Q13="","MISSING LINK",IF(NOT(ISNUMBER(SEARCH("drive.google.com",$Q13))),"NOT DRIVE LINK",IFERROR(IF(ISNUMBER(SEARCH(MID(Summary!$N$3,SEARCH("/folders/",Summary!$N$3)+9,SEARCH("?",Summary!$N$3&amp;"?")-(SEARCH("/folders/",Summary!$N$3)+9)),$Q13)),"OK",IF(ISNUMBER(SEARCH("/file/d/",$Q13)),"FILE LINK (check)","WRONG DRIVE")),"WRONG DRIVE"))))</f>
        <v/>
      </c>
      <c r="X13" s="72" t="str">
        <f t="shared" si="4"/>
        <v/>
      </c>
      <c r="Y13" s="72" t="str">
        <f t="shared" si="5"/>
        <v/>
      </c>
      <c r="Z13" s="72" t="str">
        <f>IF($X13="","",COUNTIF($X$2:$X13,$X13))</f>
        <v/>
      </c>
      <c r="AA13" s="72" t="str">
        <f>IF(AND($X13&lt;&gt;"",$Y13&gt;=3,$Z13=1),COUNTIF($AA$1:AA12,"&gt;0")+1,"")</f>
        <v/>
      </c>
    </row>
    <row r="14" spans="1:30" ht="15" customHeight="1" x14ac:dyDescent="0.25">
      <c r="C14" s="72" t="str">
        <f t="shared" si="0"/>
        <v/>
      </c>
      <c r="D14" s="182" t="str">
        <f>IF($B14="","",IFERROR(VLOOKUP($B14,'Task library'!$A:$E,2,FALSE()),""))</f>
        <v/>
      </c>
      <c r="E14" s="182" t="str">
        <f>IF($B14="","",IFERROR(VLOOKUP($B14,'Task library'!$A:$E,3,FALSE()),""))</f>
        <v/>
      </c>
      <c r="F14" s="183" t="str">
        <f>IF($B14="","",IFERROR(VLOOKUP($B14,'Task library'!$A:$E,4,FALSE()),""))</f>
        <v/>
      </c>
      <c r="H14" s="183" t="str">
        <f t="shared" si="1"/>
        <v/>
      </c>
      <c r="I14" s="183" t="str">
        <f t="shared" si="2"/>
        <v/>
      </c>
      <c r="L14" s="90" t="str">
        <f t="shared" si="6"/>
        <v/>
      </c>
      <c r="N14" s="185" t="str">
        <f t="shared" si="3"/>
        <v/>
      </c>
      <c r="W14" s="179" t="str">
        <f>IF($B14="","",IF($Q14="","MISSING LINK",IF(NOT(ISNUMBER(SEARCH("drive.google.com",$Q14))),"NOT DRIVE LINK",IFERROR(IF(ISNUMBER(SEARCH(MID(Summary!$N$3,SEARCH("/folders/",Summary!$N$3)+9,SEARCH("?",Summary!$N$3&amp;"?")-(SEARCH("/folders/",Summary!$N$3)+9)),$Q14)),"OK",IF(ISNUMBER(SEARCH("/file/d/",$Q14)),"FILE LINK (check)","WRONG DRIVE")),"WRONG DRIVE"))))</f>
        <v/>
      </c>
      <c r="X14" s="72" t="str">
        <f t="shared" si="4"/>
        <v/>
      </c>
      <c r="Y14" s="72" t="str">
        <f t="shared" si="5"/>
        <v/>
      </c>
      <c r="Z14" s="72" t="str">
        <f>IF($X14="","",COUNTIF($X$2:$X14,$X14))</f>
        <v/>
      </c>
      <c r="AA14" s="72" t="str">
        <f>IF(AND($X14&lt;&gt;"",$Y14&gt;=3,$Z14=1),COUNTIF($AA$1:AA13,"&gt;0")+1,"")</f>
        <v/>
      </c>
    </row>
    <row r="15" spans="1:30" ht="15" customHeight="1" x14ac:dyDescent="0.25">
      <c r="C15" s="72" t="str">
        <f t="shared" si="0"/>
        <v/>
      </c>
      <c r="D15" s="182" t="str">
        <f>IF($B15="","",IFERROR(VLOOKUP($B15,'Task library'!$A:$E,2,FALSE()),""))</f>
        <v/>
      </c>
      <c r="E15" s="182" t="str">
        <f>IF($B15="","",IFERROR(VLOOKUP($B15,'Task library'!$A:$E,3,FALSE()),""))</f>
        <v/>
      </c>
      <c r="F15" s="183" t="str">
        <f>IF($B15="","",IFERROR(VLOOKUP($B15,'Task library'!$A:$E,4,FALSE()),""))</f>
        <v/>
      </c>
      <c r="H15" s="183" t="str">
        <f t="shared" si="1"/>
        <v/>
      </c>
      <c r="I15" s="183" t="str">
        <f t="shared" si="2"/>
        <v/>
      </c>
      <c r="L15" s="90" t="str">
        <f t="shared" si="6"/>
        <v/>
      </c>
      <c r="N15" s="185" t="str">
        <f t="shared" si="3"/>
        <v/>
      </c>
      <c r="W15" s="179" t="str">
        <f>IF($B15="","",IF($Q15="","MISSING LINK",IF(NOT(ISNUMBER(SEARCH("drive.google.com",$Q15))),"NOT DRIVE LINK",IFERROR(IF(ISNUMBER(SEARCH(MID(Summary!$N$3,SEARCH("/folders/",Summary!$N$3)+9,SEARCH("?",Summary!$N$3&amp;"?")-(SEARCH("/folders/",Summary!$N$3)+9)),$Q15)),"OK",IF(ISNUMBER(SEARCH("/file/d/",$Q15)),"FILE LINK (check)","WRONG DRIVE")),"WRONG DRIVE"))))</f>
        <v/>
      </c>
      <c r="X15" s="72" t="str">
        <f t="shared" si="4"/>
        <v/>
      </c>
      <c r="Y15" s="72" t="str">
        <f t="shared" si="5"/>
        <v/>
      </c>
      <c r="Z15" s="72" t="str">
        <f>IF($X15="","",COUNTIF($X$2:$X15,$X15))</f>
        <v/>
      </c>
      <c r="AA15" s="72" t="str">
        <f>IF(AND($X15&lt;&gt;"",$Y15&gt;=3,$Z15=1),COUNTIF($AA$1:AA14,"&gt;0")+1,"")</f>
        <v/>
      </c>
    </row>
    <row r="16" spans="1:30" ht="15" customHeight="1" x14ac:dyDescent="0.25">
      <c r="C16" s="72" t="str">
        <f t="shared" si="0"/>
        <v/>
      </c>
      <c r="D16" s="182" t="str">
        <f>IF($B16="","",IFERROR(VLOOKUP($B16,'Task library'!$A:$E,2,FALSE()),""))</f>
        <v/>
      </c>
      <c r="E16" s="182" t="str">
        <f>IF($B16="","",IFERROR(VLOOKUP($B16,'Task library'!$A:$E,3,FALSE()),""))</f>
        <v/>
      </c>
      <c r="F16" s="183" t="str">
        <f>IF($B16="","",IFERROR(VLOOKUP($B16,'Task library'!$A:$E,4,FALSE()),""))</f>
        <v/>
      </c>
      <c r="H16" s="183" t="str">
        <f t="shared" si="1"/>
        <v/>
      </c>
      <c r="I16" s="183" t="str">
        <f t="shared" si="2"/>
        <v/>
      </c>
      <c r="L16" s="90" t="str">
        <f t="shared" si="6"/>
        <v/>
      </c>
      <c r="N16" s="185" t="str">
        <f t="shared" si="3"/>
        <v/>
      </c>
      <c r="W16" s="179" t="str">
        <f>IF($B16="","",IF($Q16="","MISSING LINK",IF(NOT(ISNUMBER(SEARCH("drive.google.com",$Q16))),"NOT DRIVE LINK",IFERROR(IF(ISNUMBER(SEARCH(MID(Summary!$N$3,SEARCH("/folders/",Summary!$N$3)+9,SEARCH("?",Summary!$N$3&amp;"?")-(SEARCH("/folders/",Summary!$N$3)+9)),$Q16)),"OK",IF(ISNUMBER(SEARCH("/file/d/",$Q16)),"FILE LINK (check)","WRONG DRIVE")),"WRONG DRIVE"))))</f>
        <v/>
      </c>
      <c r="X16" s="72" t="str">
        <f t="shared" si="4"/>
        <v/>
      </c>
      <c r="Y16" s="72" t="str">
        <f t="shared" si="5"/>
        <v/>
      </c>
      <c r="Z16" s="72" t="str">
        <f>IF($X16="","",COUNTIF($X$2:$X16,$X16))</f>
        <v/>
      </c>
      <c r="AA16" s="72" t="str">
        <f>IF(AND($X16&lt;&gt;"",$Y16&gt;=3,$Z16=1),COUNTIF($AA$1:AA15,"&gt;0")+1,"")</f>
        <v/>
      </c>
    </row>
    <row r="17" spans="3:27" ht="15" customHeight="1" x14ac:dyDescent="0.25">
      <c r="C17" s="72" t="str">
        <f t="shared" si="0"/>
        <v/>
      </c>
      <c r="D17" s="182" t="str">
        <f>IF($B17="","",IFERROR(VLOOKUP($B17,'Task library'!$A:$E,2,FALSE()),""))</f>
        <v/>
      </c>
      <c r="E17" s="182" t="str">
        <f>IF($B17="","",IFERROR(VLOOKUP($B17,'Task library'!$A:$E,3,FALSE()),""))</f>
        <v/>
      </c>
      <c r="F17" s="183" t="str">
        <f>IF($B17="","",IFERROR(VLOOKUP($B17,'Task library'!$A:$E,4,FALSE()),""))</f>
        <v/>
      </c>
      <c r="H17" s="183" t="str">
        <f t="shared" si="1"/>
        <v/>
      </c>
      <c r="I17" s="183" t="str">
        <f t="shared" si="2"/>
        <v/>
      </c>
      <c r="L17" s="90" t="str">
        <f t="shared" si="6"/>
        <v/>
      </c>
      <c r="N17" s="185" t="str">
        <f t="shared" si="3"/>
        <v/>
      </c>
      <c r="W17" s="179" t="str">
        <f>IF($B17="","",IF($Q17="","MISSING LINK",IF(NOT(ISNUMBER(SEARCH("drive.google.com",$Q17))),"NOT DRIVE LINK",IFERROR(IF(ISNUMBER(SEARCH(MID(Summary!$N$3,SEARCH("/folders/",Summary!$N$3)+9,SEARCH("?",Summary!$N$3&amp;"?")-(SEARCH("/folders/",Summary!$N$3)+9)),$Q17)),"OK",IF(ISNUMBER(SEARCH("/file/d/",$Q17)),"FILE LINK (check)","WRONG DRIVE")),"WRONG DRIVE"))))</f>
        <v/>
      </c>
      <c r="X17" s="72" t="str">
        <f t="shared" si="4"/>
        <v/>
      </c>
      <c r="Y17" s="72" t="str">
        <f t="shared" si="5"/>
        <v/>
      </c>
      <c r="Z17" s="72" t="str">
        <f>IF($X17="","",COUNTIF($X$2:$X17,$X17))</f>
        <v/>
      </c>
      <c r="AA17" s="72" t="str">
        <f>IF(AND($X17&lt;&gt;"",$Y17&gt;=3,$Z17=1),COUNTIF($AA$1:AA16,"&gt;0")+1,"")</f>
        <v/>
      </c>
    </row>
    <row r="18" spans="3:27" ht="15" customHeight="1" x14ac:dyDescent="0.25">
      <c r="C18" s="72" t="str">
        <f t="shared" si="0"/>
        <v/>
      </c>
      <c r="D18" s="182" t="str">
        <f>IF($B18="","",IFERROR(VLOOKUP($B18,'Task library'!$A:$E,2,FALSE()),""))</f>
        <v/>
      </c>
      <c r="E18" s="182" t="str">
        <f>IF($B18="","",IFERROR(VLOOKUP($B18,'Task library'!$A:$E,3,FALSE()),""))</f>
        <v/>
      </c>
      <c r="F18" s="183" t="str">
        <f>IF($B18="","",IFERROR(VLOOKUP($B18,'Task library'!$A:$E,4,FALSE()),""))</f>
        <v/>
      </c>
      <c r="H18" s="183" t="str">
        <f t="shared" si="1"/>
        <v/>
      </c>
      <c r="I18" s="183" t="str">
        <f t="shared" si="2"/>
        <v/>
      </c>
      <c r="L18" s="90" t="str">
        <f t="shared" si="6"/>
        <v/>
      </c>
      <c r="N18" s="185" t="str">
        <f t="shared" si="3"/>
        <v/>
      </c>
      <c r="W18" s="179" t="str">
        <f>IF($B18="","",IF($Q18="","MISSING LINK",IF(NOT(ISNUMBER(SEARCH("drive.google.com",$Q18))),"NOT DRIVE LINK",IFERROR(IF(ISNUMBER(SEARCH(MID(Summary!$N$3,SEARCH("/folders/",Summary!$N$3)+9,SEARCH("?",Summary!$N$3&amp;"?")-(SEARCH("/folders/",Summary!$N$3)+9)),$Q18)),"OK",IF(ISNUMBER(SEARCH("/file/d/",$Q18)),"FILE LINK (check)","WRONG DRIVE")),"WRONG DRIVE"))))</f>
        <v/>
      </c>
      <c r="X18" s="72" t="str">
        <f t="shared" si="4"/>
        <v/>
      </c>
      <c r="Y18" s="72" t="str">
        <f t="shared" si="5"/>
        <v/>
      </c>
      <c r="Z18" s="72" t="str">
        <f>IF($X18="","",COUNTIF($X$2:$X18,$X18))</f>
        <v/>
      </c>
      <c r="AA18" s="72" t="str">
        <f>IF(AND($X18&lt;&gt;"",$Y18&gt;=3,$Z18=1),COUNTIF($AA$1:AA17,"&gt;0")+1,"")</f>
        <v/>
      </c>
    </row>
    <row r="19" spans="3:27" ht="15" customHeight="1" x14ac:dyDescent="0.25">
      <c r="C19" s="72" t="str">
        <f t="shared" si="0"/>
        <v/>
      </c>
      <c r="D19" s="182" t="str">
        <f>IF($B19="","",IFERROR(VLOOKUP($B19,'Task library'!$A:$E,2,FALSE()),""))</f>
        <v/>
      </c>
      <c r="E19" s="182" t="str">
        <f>IF($B19="","",IFERROR(VLOOKUP($B19,'Task library'!$A:$E,3,FALSE()),""))</f>
        <v/>
      </c>
      <c r="F19" s="183" t="str">
        <f>IF($B19="","",IFERROR(VLOOKUP($B19,'Task library'!$A:$E,4,FALSE()),""))</f>
        <v/>
      </c>
      <c r="H19" s="183" t="str">
        <f t="shared" si="1"/>
        <v/>
      </c>
      <c r="I19" s="183" t="str">
        <f t="shared" si="2"/>
        <v/>
      </c>
      <c r="L19" s="90" t="str">
        <f t="shared" si="6"/>
        <v/>
      </c>
      <c r="N19" s="185" t="str">
        <f t="shared" si="3"/>
        <v/>
      </c>
      <c r="W19" s="179" t="str">
        <f>IF($B19="","",IF($Q19="","MISSING LINK",IF(NOT(ISNUMBER(SEARCH("drive.google.com",$Q19))),"NOT DRIVE LINK",IFERROR(IF(ISNUMBER(SEARCH(MID(Summary!$N$3,SEARCH("/folders/",Summary!$N$3)+9,SEARCH("?",Summary!$N$3&amp;"?")-(SEARCH("/folders/",Summary!$N$3)+9)),$Q19)),"OK",IF(ISNUMBER(SEARCH("/file/d/",$Q19)),"FILE LINK (check)","WRONG DRIVE")),"WRONG DRIVE"))))</f>
        <v/>
      </c>
      <c r="X19" s="72" t="str">
        <f t="shared" si="4"/>
        <v/>
      </c>
      <c r="Y19" s="72" t="str">
        <f t="shared" si="5"/>
        <v/>
      </c>
      <c r="Z19" s="72" t="str">
        <f>IF($X19="","",COUNTIF($X$2:$X19,$X19))</f>
        <v/>
      </c>
      <c r="AA19" s="72" t="str">
        <f>IF(AND($X19&lt;&gt;"",$Y19&gt;=3,$Z19=1),COUNTIF($AA$1:AA18,"&gt;0")+1,"")</f>
        <v/>
      </c>
    </row>
    <row r="20" spans="3:27" ht="15" customHeight="1" x14ac:dyDescent="0.25">
      <c r="C20" s="72" t="str">
        <f t="shared" si="0"/>
        <v/>
      </c>
      <c r="D20" s="182" t="str">
        <f>IF($B20="","",IFERROR(VLOOKUP($B20,'Task library'!$A:$E,2,FALSE()),""))</f>
        <v/>
      </c>
      <c r="E20" s="182" t="str">
        <f>IF($B20="","",IFERROR(VLOOKUP($B20,'Task library'!$A:$E,3,FALSE()),""))</f>
        <v/>
      </c>
      <c r="F20" s="183" t="str">
        <f>IF($B20="","",IFERROR(VLOOKUP($B20,'Task library'!$A:$E,4,FALSE()),""))</f>
        <v/>
      </c>
      <c r="H20" s="183" t="str">
        <f t="shared" si="1"/>
        <v/>
      </c>
      <c r="I20" s="183" t="str">
        <f t="shared" si="2"/>
        <v/>
      </c>
      <c r="L20" s="90" t="str">
        <f t="shared" si="6"/>
        <v/>
      </c>
      <c r="N20" s="185" t="str">
        <f t="shared" si="3"/>
        <v/>
      </c>
      <c r="W20" s="179" t="str">
        <f>IF($B20="","",IF($Q20="","MISSING LINK",IF(NOT(ISNUMBER(SEARCH("drive.google.com",$Q20))),"NOT DRIVE LINK",IFERROR(IF(ISNUMBER(SEARCH(MID(Summary!$N$3,SEARCH("/folders/",Summary!$N$3)+9,SEARCH("?",Summary!$N$3&amp;"?")-(SEARCH("/folders/",Summary!$N$3)+9)),$Q20)),"OK",IF(ISNUMBER(SEARCH("/file/d/",$Q20)),"FILE LINK (check)","WRONG DRIVE")),"WRONG DRIVE"))))</f>
        <v/>
      </c>
      <c r="X20" s="72" t="str">
        <f t="shared" si="4"/>
        <v/>
      </c>
      <c r="Y20" s="72" t="str">
        <f t="shared" si="5"/>
        <v/>
      </c>
      <c r="Z20" s="72" t="str">
        <f>IF($X20="","",COUNTIF($X$2:$X20,$X20))</f>
        <v/>
      </c>
      <c r="AA20" s="72" t="str">
        <f>IF(AND($X20&lt;&gt;"",$Y20&gt;=3,$Z20=1),COUNTIF($AA$1:AA19,"&gt;0")+1,"")</f>
        <v/>
      </c>
    </row>
    <row r="21" spans="3:27" ht="15" customHeight="1" x14ac:dyDescent="0.25">
      <c r="C21" s="72" t="str">
        <f t="shared" si="0"/>
        <v/>
      </c>
      <c r="D21" s="182" t="str">
        <f>IF($B21="","",IFERROR(VLOOKUP($B21,'Task library'!$A:$E,2,FALSE()),""))</f>
        <v/>
      </c>
      <c r="E21" s="182" t="str">
        <f>IF($B21="","",IFERROR(VLOOKUP($B21,'Task library'!$A:$E,3,FALSE()),""))</f>
        <v/>
      </c>
      <c r="F21" s="183" t="str">
        <f>IF($B21="","",IFERROR(VLOOKUP($B21,'Task library'!$A:$E,4,FALSE()),""))</f>
        <v/>
      </c>
      <c r="H21" s="183" t="str">
        <f t="shared" si="1"/>
        <v/>
      </c>
      <c r="I21" s="183" t="str">
        <f t="shared" si="2"/>
        <v/>
      </c>
      <c r="L21" s="90" t="str">
        <f t="shared" si="6"/>
        <v/>
      </c>
      <c r="N21" s="185" t="str">
        <f t="shared" si="3"/>
        <v/>
      </c>
      <c r="W21" s="179" t="str">
        <f>IF($B21="","",IF($Q21="","MISSING LINK",IF(NOT(ISNUMBER(SEARCH("drive.google.com",$Q21))),"NOT DRIVE LINK",IFERROR(IF(ISNUMBER(SEARCH(MID(Summary!$N$3,SEARCH("/folders/",Summary!$N$3)+9,SEARCH("?",Summary!$N$3&amp;"?")-(SEARCH("/folders/",Summary!$N$3)+9)),$Q21)),"OK",IF(ISNUMBER(SEARCH("/file/d/",$Q21)),"FILE LINK (check)","WRONG DRIVE")),"WRONG DRIVE"))))</f>
        <v/>
      </c>
      <c r="X21" s="72" t="str">
        <f t="shared" si="4"/>
        <v/>
      </c>
      <c r="Y21" s="72" t="str">
        <f t="shared" si="5"/>
        <v/>
      </c>
      <c r="Z21" s="72" t="str">
        <f>IF($X21="","",COUNTIF($X$2:$X21,$X21))</f>
        <v/>
      </c>
      <c r="AA21" s="72" t="str">
        <f>IF(AND($X21&lt;&gt;"",$Y21&gt;=3,$Z21=1),COUNTIF($AA$1:AA20,"&gt;0")+1,"")</f>
        <v/>
      </c>
    </row>
    <row r="22" spans="3:27" ht="15" customHeight="1" x14ac:dyDescent="0.25">
      <c r="C22" s="72" t="str">
        <f t="shared" si="0"/>
        <v/>
      </c>
      <c r="D22" s="182" t="str">
        <f>IF($B22="","",IFERROR(VLOOKUP($B22,'Task library'!$A:$E,2,FALSE()),""))</f>
        <v/>
      </c>
      <c r="E22" s="182" t="str">
        <f>IF($B22="","",IFERROR(VLOOKUP($B22,'Task library'!$A:$E,3,FALSE()),""))</f>
        <v/>
      </c>
      <c r="F22" s="183" t="str">
        <f>IF($B22="","",IFERROR(VLOOKUP($B22,'Task library'!$A:$E,4,FALSE()),""))</f>
        <v/>
      </c>
      <c r="H22" s="183" t="str">
        <f t="shared" si="1"/>
        <v/>
      </c>
      <c r="I22" s="183" t="str">
        <f t="shared" si="2"/>
        <v/>
      </c>
      <c r="L22" s="90" t="str">
        <f t="shared" si="6"/>
        <v/>
      </c>
      <c r="N22" s="185" t="str">
        <f t="shared" si="3"/>
        <v/>
      </c>
      <c r="W22" s="179" t="str">
        <f>IF($B22="","",IF($Q22="","MISSING LINK",IF(NOT(ISNUMBER(SEARCH("drive.google.com",$Q22))),"NOT DRIVE LINK",IFERROR(IF(ISNUMBER(SEARCH(MID(Summary!$N$3,SEARCH("/folders/",Summary!$N$3)+9,SEARCH("?",Summary!$N$3&amp;"?")-(SEARCH("/folders/",Summary!$N$3)+9)),$Q22)),"OK",IF(ISNUMBER(SEARCH("/file/d/",$Q22)),"FILE LINK (check)","WRONG DRIVE")),"WRONG DRIVE"))))</f>
        <v/>
      </c>
      <c r="X22" s="72" t="str">
        <f t="shared" si="4"/>
        <v/>
      </c>
      <c r="Y22" s="72" t="str">
        <f t="shared" si="5"/>
        <v/>
      </c>
      <c r="Z22" s="72" t="str">
        <f>IF($X22="","",COUNTIF($X$2:$X22,$X22))</f>
        <v/>
      </c>
      <c r="AA22" s="72" t="str">
        <f>IF(AND($X22&lt;&gt;"",$Y22&gt;=3,$Z22=1),COUNTIF($AA$1:AA21,"&gt;0")+1,"")</f>
        <v/>
      </c>
    </row>
    <row r="23" spans="3:27" ht="15" customHeight="1" x14ac:dyDescent="0.25">
      <c r="C23" s="72" t="str">
        <f t="shared" si="0"/>
        <v/>
      </c>
      <c r="D23" s="182" t="str">
        <f>IF($B23="","",IFERROR(VLOOKUP($B23,'Task library'!$A:$E,2,FALSE()),""))</f>
        <v/>
      </c>
      <c r="E23" s="182" t="str">
        <f>IF($B23="","",IFERROR(VLOOKUP($B23,'Task library'!$A:$E,3,FALSE()),""))</f>
        <v/>
      </c>
      <c r="F23" s="183" t="str">
        <f>IF($B23="","",IFERROR(VLOOKUP($B23,'Task library'!$A:$E,4,FALSE()),""))</f>
        <v/>
      </c>
      <c r="H23" s="183" t="str">
        <f t="shared" si="1"/>
        <v/>
      </c>
      <c r="I23" s="183" t="str">
        <f t="shared" si="2"/>
        <v/>
      </c>
      <c r="L23" s="90" t="str">
        <f t="shared" si="6"/>
        <v/>
      </c>
      <c r="N23" s="185" t="str">
        <f t="shared" si="3"/>
        <v/>
      </c>
      <c r="W23" s="179" t="str">
        <f>IF($B23="","",IF($Q23="","MISSING LINK",IF(NOT(ISNUMBER(SEARCH("drive.google.com",$Q23))),"NOT DRIVE LINK",IFERROR(IF(ISNUMBER(SEARCH(MID(Summary!$N$3,SEARCH("/folders/",Summary!$N$3)+9,SEARCH("?",Summary!$N$3&amp;"?")-(SEARCH("/folders/",Summary!$N$3)+9)),$Q23)),"OK",IF(ISNUMBER(SEARCH("/file/d/",$Q23)),"FILE LINK (check)","WRONG DRIVE")),"WRONG DRIVE"))))</f>
        <v/>
      </c>
      <c r="X23" s="72" t="str">
        <f t="shared" si="4"/>
        <v/>
      </c>
      <c r="Y23" s="72" t="str">
        <f t="shared" si="5"/>
        <v/>
      </c>
      <c r="Z23" s="72" t="str">
        <f>IF($X23="","",COUNTIF($X$2:$X23,$X23))</f>
        <v/>
      </c>
      <c r="AA23" s="72" t="str">
        <f>IF(AND($X23&lt;&gt;"",$Y23&gt;=3,$Z23=1),COUNTIF($AA$1:AA22,"&gt;0")+1,"")</f>
        <v/>
      </c>
    </row>
    <row r="24" spans="3:27" ht="15" customHeight="1" x14ac:dyDescent="0.25">
      <c r="C24" s="72" t="str">
        <f t="shared" si="0"/>
        <v/>
      </c>
      <c r="D24" s="182" t="str">
        <f>IF($B24="","",IFERROR(VLOOKUP($B24,'Task library'!$A:$E,2,FALSE()),""))</f>
        <v/>
      </c>
      <c r="E24" s="182" t="str">
        <f>IF($B24="","",IFERROR(VLOOKUP($B24,'Task library'!$A:$E,3,FALSE()),""))</f>
        <v/>
      </c>
      <c r="F24" s="183" t="str">
        <f>IF($B24="","",IFERROR(VLOOKUP($B24,'Task library'!$A:$E,4,FALSE()),""))</f>
        <v/>
      </c>
      <c r="H24" s="183" t="str">
        <f t="shared" si="1"/>
        <v/>
      </c>
      <c r="I24" s="183" t="str">
        <f t="shared" si="2"/>
        <v/>
      </c>
      <c r="L24" s="90" t="str">
        <f t="shared" si="6"/>
        <v/>
      </c>
      <c r="N24" s="185" t="str">
        <f t="shared" si="3"/>
        <v/>
      </c>
      <c r="W24" s="179" t="str">
        <f>IF($B24="","",IF($Q24="","MISSING LINK",IF(NOT(ISNUMBER(SEARCH("drive.google.com",$Q24))),"NOT DRIVE LINK",IFERROR(IF(ISNUMBER(SEARCH(MID(Summary!$N$3,SEARCH("/folders/",Summary!$N$3)+9,SEARCH("?",Summary!$N$3&amp;"?")-(SEARCH("/folders/",Summary!$N$3)+9)),$Q24)),"OK",IF(ISNUMBER(SEARCH("/file/d/",$Q24)),"FILE LINK (check)","WRONG DRIVE")),"WRONG DRIVE"))))</f>
        <v/>
      </c>
      <c r="X24" s="72" t="str">
        <f t="shared" si="4"/>
        <v/>
      </c>
      <c r="Y24" s="72" t="str">
        <f t="shared" si="5"/>
        <v/>
      </c>
      <c r="Z24" s="72" t="str">
        <f>IF($X24="","",COUNTIF($X$2:$X24,$X24))</f>
        <v/>
      </c>
      <c r="AA24" s="72" t="str">
        <f>IF(AND($X24&lt;&gt;"",$Y24&gt;=3,$Z24=1),COUNTIF($AA$1:AA23,"&gt;0")+1,"")</f>
        <v/>
      </c>
    </row>
    <row r="25" spans="3:27" ht="15" customHeight="1" x14ac:dyDescent="0.25">
      <c r="C25" s="72" t="str">
        <f t="shared" si="0"/>
        <v/>
      </c>
      <c r="D25" s="182" t="str">
        <f>IF($B25="","",IFERROR(VLOOKUP($B25,'Task library'!$A:$E,2,FALSE()),""))</f>
        <v/>
      </c>
      <c r="E25" s="182" t="str">
        <f>IF($B25="","",IFERROR(VLOOKUP($B25,'Task library'!$A:$E,3,FALSE()),""))</f>
        <v/>
      </c>
      <c r="F25" s="183" t="str">
        <f>IF($B25="","",IFERROR(VLOOKUP($B25,'Task library'!$A:$E,4,FALSE()),""))</f>
        <v/>
      </c>
      <c r="H25" s="183" t="str">
        <f t="shared" si="1"/>
        <v/>
      </c>
      <c r="I25" s="183" t="str">
        <f t="shared" si="2"/>
        <v/>
      </c>
      <c r="L25" s="90" t="str">
        <f t="shared" si="6"/>
        <v/>
      </c>
      <c r="N25" s="185" t="str">
        <f t="shared" si="3"/>
        <v/>
      </c>
      <c r="W25" s="179" t="str">
        <f>IF($B25="","",IF($Q25="","MISSING LINK",IF(NOT(ISNUMBER(SEARCH("drive.google.com",$Q25))),"NOT DRIVE LINK",IFERROR(IF(ISNUMBER(SEARCH(MID(Summary!$N$3,SEARCH("/folders/",Summary!$N$3)+9,SEARCH("?",Summary!$N$3&amp;"?")-(SEARCH("/folders/",Summary!$N$3)+9)),$Q25)),"OK",IF(ISNUMBER(SEARCH("/file/d/",$Q25)),"FILE LINK (check)","WRONG DRIVE")),"WRONG DRIVE"))))</f>
        <v/>
      </c>
      <c r="X25" s="72" t="str">
        <f t="shared" si="4"/>
        <v/>
      </c>
      <c r="Y25" s="72" t="str">
        <f t="shared" si="5"/>
        <v/>
      </c>
      <c r="Z25" s="72" t="str">
        <f>IF($X25="","",COUNTIF($X$2:$X25,$X25))</f>
        <v/>
      </c>
      <c r="AA25" s="72" t="str">
        <f>IF(AND($X25&lt;&gt;"",$Y25&gt;=3,$Z25=1),COUNTIF($AA$1:AA24,"&gt;0")+1,"")</f>
        <v/>
      </c>
    </row>
    <row r="26" spans="3:27" ht="15" customHeight="1" x14ac:dyDescent="0.25">
      <c r="C26" s="72" t="str">
        <f t="shared" si="0"/>
        <v/>
      </c>
      <c r="D26" s="182" t="str">
        <f>IF($B26="","",IFERROR(VLOOKUP($B26,'Task library'!$A:$E,2,FALSE()),""))</f>
        <v/>
      </c>
      <c r="E26" s="182" t="str">
        <f>IF($B26="","",IFERROR(VLOOKUP($B26,'Task library'!$A:$E,3,FALSE()),""))</f>
        <v/>
      </c>
      <c r="F26" s="183" t="str">
        <f>IF($B26="","",IFERROR(VLOOKUP($B26,'Task library'!$A:$E,4,FALSE()),""))</f>
        <v/>
      </c>
      <c r="H26" s="183" t="str">
        <f t="shared" si="1"/>
        <v/>
      </c>
      <c r="I26" s="183" t="str">
        <f t="shared" si="2"/>
        <v/>
      </c>
      <c r="L26" s="90" t="str">
        <f t="shared" si="6"/>
        <v/>
      </c>
      <c r="N26" s="185" t="str">
        <f t="shared" si="3"/>
        <v/>
      </c>
      <c r="W26" s="179" t="str">
        <f>IF($B26="","",IF($Q26="","MISSING LINK",IF(NOT(ISNUMBER(SEARCH("drive.google.com",$Q26))),"NOT DRIVE LINK",IFERROR(IF(ISNUMBER(SEARCH(MID(Summary!$N$3,SEARCH("/folders/",Summary!$N$3)+9,SEARCH("?",Summary!$N$3&amp;"?")-(SEARCH("/folders/",Summary!$N$3)+9)),$Q26)),"OK",IF(ISNUMBER(SEARCH("/file/d/",$Q26)),"FILE LINK (check)","WRONG DRIVE")),"WRONG DRIVE"))))</f>
        <v/>
      </c>
      <c r="X26" s="72" t="str">
        <f t="shared" si="4"/>
        <v/>
      </c>
      <c r="Y26" s="72" t="str">
        <f t="shared" si="5"/>
        <v/>
      </c>
      <c r="Z26" s="72" t="str">
        <f>IF($X26="","",COUNTIF($X$2:$X26,$X26))</f>
        <v/>
      </c>
      <c r="AA26" s="72" t="str">
        <f>IF(AND($X26&lt;&gt;"",$Y26&gt;=3,$Z26=1),COUNTIF($AA$1:AA25,"&gt;0")+1,"")</f>
        <v/>
      </c>
    </row>
    <row r="27" spans="3:27" ht="15" customHeight="1" x14ac:dyDescent="0.25">
      <c r="C27" s="72" t="str">
        <f t="shared" si="0"/>
        <v/>
      </c>
      <c r="D27" s="182" t="str">
        <f>IF($B27="","",IFERROR(VLOOKUP($B27,'Task library'!$A:$E,2,FALSE()),""))</f>
        <v/>
      </c>
      <c r="E27" s="182" t="str">
        <f>IF($B27="","",IFERROR(VLOOKUP($B27,'Task library'!$A:$E,3,FALSE()),""))</f>
        <v/>
      </c>
      <c r="F27" s="183" t="str">
        <f>IF($B27="","",IFERROR(VLOOKUP($B27,'Task library'!$A:$E,4,FALSE()),""))</f>
        <v/>
      </c>
      <c r="H27" s="183" t="str">
        <f t="shared" si="1"/>
        <v/>
      </c>
      <c r="I27" s="183" t="str">
        <f t="shared" si="2"/>
        <v/>
      </c>
      <c r="L27" s="90" t="str">
        <f t="shared" si="6"/>
        <v/>
      </c>
      <c r="N27" s="185" t="str">
        <f t="shared" si="3"/>
        <v/>
      </c>
      <c r="W27" s="179" t="str">
        <f>IF($B27="","",IF($Q27="","MISSING LINK",IF(NOT(ISNUMBER(SEARCH("drive.google.com",$Q27))),"NOT DRIVE LINK",IFERROR(IF(ISNUMBER(SEARCH(MID(Summary!$N$3,SEARCH("/folders/",Summary!$N$3)+9,SEARCH("?",Summary!$N$3&amp;"?")-(SEARCH("/folders/",Summary!$N$3)+9)),$Q27)),"OK",IF(ISNUMBER(SEARCH("/file/d/",$Q27)),"FILE LINK (check)","WRONG DRIVE")),"WRONG DRIVE"))))</f>
        <v/>
      </c>
      <c r="X27" s="72" t="str">
        <f t="shared" si="4"/>
        <v/>
      </c>
      <c r="Y27" s="72" t="str">
        <f t="shared" si="5"/>
        <v/>
      </c>
      <c r="Z27" s="72" t="str">
        <f>IF($X27="","",COUNTIF($X$2:$X27,$X27))</f>
        <v/>
      </c>
      <c r="AA27" s="72" t="str">
        <f>IF(AND($X27&lt;&gt;"",$Y27&gt;=3,$Z27=1),COUNTIF($AA$1:AA26,"&gt;0")+1,"")</f>
        <v/>
      </c>
    </row>
    <row r="28" spans="3:27" ht="15" customHeight="1" x14ac:dyDescent="0.25">
      <c r="C28" s="72" t="str">
        <f t="shared" si="0"/>
        <v/>
      </c>
      <c r="D28" s="182" t="str">
        <f>IF($B28="","",IFERROR(VLOOKUP($B28,'Task library'!$A:$E,2,FALSE()),""))</f>
        <v/>
      </c>
      <c r="E28" s="182" t="str">
        <f>IF($B28="","",IFERROR(VLOOKUP($B28,'Task library'!$A:$E,3,FALSE()),""))</f>
        <v/>
      </c>
      <c r="F28" s="183" t="str">
        <f>IF($B28="","",IFERROR(VLOOKUP($B28,'Task library'!$A:$E,4,FALSE()),""))</f>
        <v/>
      </c>
      <c r="H28" s="183" t="str">
        <f t="shared" si="1"/>
        <v/>
      </c>
      <c r="I28" s="183" t="str">
        <f t="shared" si="2"/>
        <v/>
      </c>
      <c r="L28" s="90" t="str">
        <f t="shared" si="6"/>
        <v/>
      </c>
      <c r="N28" s="185" t="str">
        <f t="shared" si="3"/>
        <v/>
      </c>
      <c r="W28" s="179" t="str">
        <f>IF($B28="","",IF($Q28="","MISSING LINK",IF(NOT(ISNUMBER(SEARCH("drive.google.com",$Q28))),"NOT DRIVE LINK",IFERROR(IF(ISNUMBER(SEARCH(MID(Summary!$N$3,SEARCH("/folders/",Summary!$N$3)+9,SEARCH("?",Summary!$N$3&amp;"?")-(SEARCH("/folders/",Summary!$N$3)+9)),$Q28)),"OK",IF(ISNUMBER(SEARCH("/file/d/",$Q28)),"FILE LINK (check)","WRONG DRIVE")),"WRONG DRIVE"))))</f>
        <v/>
      </c>
      <c r="X28" s="72" t="str">
        <f t="shared" si="4"/>
        <v/>
      </c>
      <c r="Y28" s="72" t="str">
        <f t="shared" si="5"/>
        <v/>
      </c>
      <c r="Z28" s="72" t="str">
        <f>IF($X28="","",COUNTIF($X$2:$X28,$X28))</f>
        <v/>
      </c>
      <c r="AA28" s="72" t="str">
        <f>IF(AND($X28&lt;&gt;"",$Y28&gt;=3,$Z28=1),COUNTIF($AA$1:AA27,"&gt;0")+1,"")</f>
        <v/>
      </c>
    </row>
    <row r="29" spans="3:27" ht="15" customHeight="1" x14ac:dyDescent="0.25">
      <c r="C29" s="72" t="str">
        <f t="shared" si="0"/>
        <v/>
      </c>
      <c r="D29" s="182" t="str">
        <f>IF($B29="","",IFERROR(VLOOKUP($B29,'Task library'!$A:$E,2,FALSE()),""))</f>
        <v/>
      </c>
      <c r="E29" s="182" t="str">
        <f>IF($B29="","",IFERROR(VLOOKUP($B29,'Task library'!$A:$E,3,FALSE()),""))</f>
        <v/>
      </c>
      <c r="F29" s="183" t="str">
        <f>IF($B29="","",IFERROR(VLOOKUP($B29,'Task library'!$A:$E,4,FALSE()),""))</f>
        <v/>
      </c>
      <c r="H29" s="183" t="str">
        <f t="shared" si="1"/>
        <v/>
      </c>
      <c r="I29" s="183" t="str">
        <f t="shared" si="2"/>
        <v/>
      </c>
      <c r="L29" s="90" t="str">
        <f t="shared" si="6"/>
        <v/>
      </c>
      <c r="N29" s="185" t="str">
        <f t="shared" si="3"/>
        <v/>
      </c>
      <c r="W29" s="179" t="str">
        <f>IF($B29="","",IF($Q29="","MISSING LINK",IF(NOT(ISNUMBER(SEARCH("drive.google.com",$Q29))),"NOT DRIVE LINK",IFERROR(IF(ISNUMBER(SEARCH(MID(Summary!$N$3,SEARCH("/folders/",Summary!$N$3)+9,SEARCH("?",Summary!$N$3&amp;"?")-(SEARCH("/folders/",Summary!$N$3)+9)),$Q29)),"OK",IF(ISNUMBER(SEARCH("/file/d/",$Q29)),"FILE LINK (check)","WRONG DRIVE")),"WRONG DRIVE"))))</f>
        <v/>
      </c>
      <c r="X29" s="72" t="str">
        <f t="shared" si="4"/>
        <v/>
      </c>
      <c r="Y29" s="72" t="str">
        <f t="shared" si="5"/>
        <v/>
      </c>
      <c r="Z29" s="72" t="str">
        <f>IF($X29="","",COUNTIF($X$2:$X29,$X29))</f>
        <v/>
      </c>
      <c r="AA29" s="72" t="str">
        <f>IF(AND($X29&lt;&gt;"",$Y29&gt;=3,$Z29=1),COUNTIF($AA$1:AA28,"&gt;0")+1,"")</f>
        <v/>
      </c>
    </row>
    <row r="30" spans="3:27" ht="15" customHeight="1" x14ac:dyDescent="0.25">
      <c r="C30" s="72" t="str">
        <f t="shared" si="0"/>
        <v/>
      </c>
      <c r="D30" s="182" t="str">
        <f>IF($B30="","",IFERROR(VLOOKUP($B30,'Task library'!$A:$E,2,FALSE()),""))</f>
        <v/>
      </c>
      <c r="E30" s="182" t="str">
        <f>IF($B30="","",IFERROR(VLOOKUP($B30,'Task library'!$A:$E,3,FALSE()),""))</f>
        <v/>
      </c>
      <c r="F30" s="183" t="str">
        <f>IF($B30="","",IFERROR(VLOOKUP($B30,'Task library'!$A:$E,4,FALSE()),""))</f>
        <v/>
      </c>
      <c r="H30" s="183" t="str">
        <f t="shared" si="1"/>
        <v/>
      </c>
      <c r="I30" s="183" t="str">
        <f t="shared" si="2"/>
        <v/>
      </c>
      <c r="L30" s="90" t="str">
        <f t="shared" si="6"/>
        <v/>
      </c>
      <c r="N30" s="185" t="str">
        <f t="shared" si="3"/>
        <v/>
      </c>
      <c r="W30" s="179" t="str">
        <f>IF($B30="","",IF($Q30="","MISSING LINK",IF(NOT(ISNUMBER(SEARCH("drive.google.com",$Q30))),"NOT DRIVE LINK",IFERROR(IF(ISNUMBER(SEARCH(MID(Summary!$N$3,SEARCH("/folders/",Summary!$N$3)+9,SEARCH("?",Summary!$N$3&amp;"?")-(SEARCH("/folders/",Summary!$N$3)+9)),$Q30)),"OK",IF(ISNUMBER(SEARCH("/file/d/",$Q30)),"FILE LINK (check)","WRONG DRIVE")),"WRONG DRIVE"))))</f>
        <v/>
      </c>
      <c r="X30" s="72" t="str">
        <f t="shared" si="4"/>
        <v/>
      </c>
      <c r="Y30" s="72" t="str">
        <f t="shared" si="5"/>
        <v/>
      </c>
      <c r="Z30" s="72" t="str">
        <f>IF($X30="","",COUNTIF($X$2:$X30,$X30))</f>
        <v/>
      </c>
      <c r="AA30" s="72" t="str">
        <f>IF(AND($X30&lt;&gt;"",$Y30&gt;=3,$Z30=1),COUNTIF($AA$1:AA29,"&gt;0")+1,"")</f>
        <v/>
      </c>
    </row>
    <row r="31" spans="3:27" ht="15" customHeight="1" x14ac:dyDescent="0.25">
      <c r="C31" s="72" t="str">
        <f t="shared" si="0"/>
        <v/>
      </c>
      <c r="D31" s="182" t="str">
        <f>IF($B31="","",IFERROR(VLOOKUP($B31,'Task library'!$A:$E,2,FALSE()),""))</f>
        <v/>
      </c>
      <c r="E31" s="182" t="str">
        <f>IF($B31="","",IFERROR(VLOOKUP($B31,'Task library'!$A:$E,3,FALSE()),""))</f>
        <v/>
      </c>
      <c r="F31" s="183" t="str">
        <f>IF($B31="","",IFERROR(VLOOKUP($B31,'Task library'!$A:$E,4,FALSE()),""))</f>
        <v/>
      </c>
      <c r="H31" s="183" t="str">
        <f t="shared" si="1"/>
        <v/>
      </c>
      <c r="I31" s="183" t="str">
        <f t="shared" si="2"/>
        <v/>
      </c>
      <c r="L31" s="90" t="str">
        <f t="shared" si="6"/>
        <v/>
      </c>
      <c r="N31" s="185" t="str">
        <f t="shared" si="3"/>
        <v/>
      </c>
      <c r="W31" s="179" t="str">
        <f>IF($B31="","",IF($Q31="","MISSING LINK",IF(NOT(ISNUMBER(SEARCH("drive.google.com",$Q31))),"NOT DRIVE LINK",IFERROR(IF(ISNUMBER(SEARCH(MID(Summary!$N$3,SEARCH("/folders/",Summary!$N$3)+9,SEARCH("?",Summary!$N$3&amp;"?")-(SEARCH("/folders/",Summary!$N$3)+9)),$Q31)),"OK",IF(ISNUMBER(SEARCH("/file/d/",$Q31)),"FILE LINK (check)","WRONG DRIVE")),"WRONG DRIVE"))))</f>
        <v/>
      </c>
      <c r="X31" s="72" t="str">
        <f t="shared" si="4"/>
        <v/>
      </c>
      <c r="Y31" s="72" t="str">
        <f t="shared" si="5"/>
        <v/>
      </c>
      <c r="Z31" s="72" t="str">
        <f>IF($X31="","",COUNTIF($X$2:$X31,$X31))</f>
        <v/>
      </c>
      <c r="AA31" s="72" t="str">
        <f>IF(AND($X31&lt;&gt;"",$Y31&gt;=3,$Z31=1),COUNTIF($AA$1:AA30,"&gt;0")+1,"")</f>
        <v/>
      </c>
    </row>
    <row r="32" spans="3:27" ht="15" customHeight="1" x14ac:dyDescent="0.25">
      <c r="C32" s="72" t="str">
        <f t="shared" si="0"/>
        <v/>
      </c>
      <c r="D32" s="182" t="str">
        <f>IF($B32="","",IFERROR(VLOOKUP($B32,'Task library'!$A:$E,2,FALSE()),""))</f>
        <v/>
      </c>
      <c r="E32" s="182" t="str">
        <f>IF($B32="","",IFERROR(VLOOKUP($B32,'Task library'!$A:$E,3,FALSE()),""))</f>
        <v/>
      </c>
      <c r="F32" s="183" t="str">
        <f>IF($B32="","",IFERROR(VLOOKUP($B32,'Task library'!$A:$E,4,FALSE()),""))</f>
        <v/>
      </c>
      <c r="H32" s="183" t="str">
        <f t="shared" si="1"/>
        <v/>
      </c>
      <c r="I32" s="183" t="str">
        <f t="shared" si="2"/>
        <v/>
      </c>
      <c r="L32" s="90" t="str">
        <f t="shared" si="6"/>
        <v/>
      </c>
      <c r="N32" s="185" t="str">
        <f t="shared" si="3"/>
        <v/>
      </c>
      <c r="W32" s="179" t="str">
        <f>IF($B32="","",IF($Q32="","MISSING LINK",IF(NOT(ISNUMBER(SEARCH("drive.google.com",$Q32))),"NOT DRIVE LINK",IFERROR(IF(ISNUMBER(SEARCH(MID(Summary!$N$3,SEARCH("/folders/",Summary!$N$3)+9,SEARCH("?",Summary!$N$3&amp;"?")-(SEARCH("/folders/",Summary!$N$3)+9)),$Q32)),"OK",IF(ISNUMBER(SEARCH("/file/d/",$Q32)),"FILE LINK (check)","WRONG DRIVE")),"WRONG DRIVE"))))</f>
        <v/>
      </c>
      <c r="X32" s="72" t="str">
        <f t="shared" si="4"/>
        <v/>
      </c>
      <c r="Y32" s="72" t="str">
        <f t="shared" si="5"/>
        <v/>
      </c>
      <c r="Z32" s="72" t="str">
        <f>IF($X32="","",COUNTIF($X$2:$X32,$X32))</f>
        <v/>
      </c>
      <c r="AA32" s="72" t="str">
        <f>IF(AND($X32&lt;&gt;"",$Y32&gt;=3,$Z32=1),COUNTIF($AA$1:AA31,"&gt;0")+1,"")</f>
        <v/>
      </c>
    </row>
    <row r="33" spans="3:27" ht="15" customHeight="1" x14ac:dyDescent="0.25">
      <c r="C33" s="72" t="str">
        <f t="shared" si="0"/>
        <v/>
      </c>
      <c r="D33" s="182" t="str">
        <f>IF($B33="","",IFERROR(VLOOKUP($B33,'Task library'!$A:$E,2,FALSE()),""))</f>
        <v/>
      </c>
      <c r="E33" s="182" t="str">
        <f>IF($B33="","",IFERROR(VLOOKUP($B33,'Task library'!$A:$E,3,FALSE()),""))</f>
        <v/>
      </c>
      <c r="F33" s="183" t="str">
        <f>IF($B33="","",IFERROR(VLOOKUP($B33,'Task library'!$A:$E,4,FALSE()),""))</f>
        <v/>
      </c>
      <c r="H33" s="183" t="str">
        <f t="shared" si="1"/>
        <v/>
      </c>
      <c r="I33" s="183" t="str">
        <f t="shared" si="2"/>
        <v/>
      </c>
      <c r="L33" s="90" t="str">
        <f t="shared" si="6"/>
        <v/>
      </c>
      <c r="N33" s="185" t="str">
        <f t="shared" si="3"/>
        <v/>
      </c>
      <c r="W33" s="179" t="str">
        <f>IF($B33="","",IF($Q33="","MISSING LINK",IF(NOT(ISNUMBER(SEARCH("drive.google.com",$Q33))),"NOT DRIVE LINK",IFERROR(IF(ISNUMBER(SEARCH(MID(Summary!$N$3,SEARCH("/folders/",Summary!$N$3)+9,SEARCH("?",Summary!$N$3&amp;"?")-(SEARCH("/folders/",Summary!$N$3)+9)),$Q33)),"OK",IF(ISNUMBER(SEARCH("/file/d/",$Q33)),"FILE LINK (check)","WRONG DRIVE")),"WRONG DRIVE"))))</f>
        <v/>
      </c>
      <c r="X33" s="72" t="str">
        <f t="shared" si="4"/>
        <v/>
      </c>
      <c r="Y33" s="72" t="str">
        <f t="shared" si="5"/>
        <v/>
      </c>
      <c r="Z33" s="72" t="str">
        <f>IF($X33="","",COUNTIF($X$2:$X33,$X33))</f>
        <v/>
      </c>
      <c r="AA33" s="72" t="str">
        <f>IF(AND($X33&lt;&gt;"",$Y33&gt;=3,$Z33=1),COUNTIF($AA$1:AA32,"&gt;0")+1,"")</f>
        <v/>
      </c>
    </row>
    <row r="34" spans="3:27" ht="15" customHeight="1" x14ac:dyDescent="0.25">
      <c r="C34" s="72" t="str">
        <f t="shared" si="0"/>
        <v/>
      </c>
      <c r="D34" s="182" t="str">
        <f>IF($B34="","",IFERROR(VLOOKUP($B34,'Task library'!$A:$E,2,FALSE()),""))</f>
        <v/>
      </c>
      <c r="E34" s="182" t="str">
        <f>IF($B34="","",IFERROR(VLOOKUP($B34,'Task library'!$A:$E,3,FALSE()),""))</f>
        <v/>
      </c>
      <c r="F34" s="183" t="str">
        <f>IF($B34="","",IFERROR(VLOOKUP($B34,'Task library'!$A:$E,4,FALSE()),""))</f>
        <v/>
      </c>
      <c r="H34" s="183" t="str">
        <f t="shared" si="1"/>
        <v/>
      </c>
      <c r="I34" s="183" t="str">
        <f t="shared" si="2"/>
        <v/>
      </c>
      <c r="L34" s="90" t="str">
        <f t="shared" si="6"/>
        <v/>
      </c>
      <c r="N34" s="185" t="str">
        <f t="shared" si="3"/>
        <v/>
      </c>
      <c r="W34" s="179" t="str">
        <f>IF($B34="","",IF($Q34="","MISSING LINK",IF(NOT(ISNUMBER(SEARCH("drive.google.com",$Q34))),"NOT DRIVE LINK",IFERROR(IF(ISNUMBER(SEARCH(MID(Summary!$N$3,SEARCH("/folders/",Summary!$N$3)+9,SEARCH("?",Summary!$N$3&amp;"?")-(SEARCH("/folders/",Summary!$N$3)+9)),$Q34)),"OK",IF(ISNUMBER(SEARCH("/file/d/",$Q34)),"FILE LINK (check)","WRONG DRIVE")),"WRONG DRIVE"))))</f>
        <v/>
      </c>
      <c r="X34" s="72" t="str">
        <f t="shared" si="4"/>
        <v/>
      </c>
      <c r="Y34" s="72" t="str">
        <f t="shared" si="5"/>
        <v/>
      </c>
      <c r="Z34" s="72" t="str">
        <f>IF($X34="","",COUNTIF($X$2:$X34,$X34))</f>
        <v/>
      </c>
      <c r="AA34" s="72" t="str">
        <f>IF(AND($X34&lt;&gt;"",$Y34&gt;=3,$Z34=1),COUNTIF($AA$1:AA33,"&gt;0")+1,"")</f>
        <v/>
      </c>
    </row>
    <row r="35" spans="3:27" ht="15" customHeight="1" x14ac:dyDescent="0.25">
      <c r="C35" s="72" t="str">
        <f t="shared" si="0"/>
        <v/>
      </c>
      <c r="D35" s="182" t="str">
        <f>IF($B35="","",IFERROR(VLOOKUP($B35,'Task library'!$A:$E,2,FALSE()),""))</f>
        <v/>
      </c>
      <c r="E35" s="182" t="str">
        <f>IF($B35="","",IFERROR(VLOOKUP($B35,'Task library'!$A:$E,3,FALSE()),""))</f>
        <v/>
      </c>
      <c r="F35" s="183" t="str">
        <f>IF($B35="","",IFERROR(VLOOKUP($B35,'Task library'!$A:$E,4,FALSE()),""))</f>
        <v/>
      </c>
      <c r="H35" s="183" t="str">
        <f t="shared" si="1"/>
        <v/>
      </c>
      <c r="I35" s="183" t="str">
        <f t="shared" si="2"/>
        <v/>
      </c>
      <c r="L35" s="90" t="str">
        <f t="shared" si="6"/>
        <v/>
      </c>
      <c r="N35" s="185" t="str">
        <f t="shared" si="3"/>
        <v/>
      </c>
      <c r="W35" s="179" t="str">
        <f>IF($B35="","",IF($Q35="","MISSING LINK",IF(NOT(ISNUMBER(SEARCH("drive.google.com",$Q35))),"NOT DRIVE LINK",IFERROR(IF(ISNUMBER(SEARCH(MID(Summary!$N$3,SEARCH("/folders/",Summary!$N$3)+9,SEARCH("?",Summary!$N$3&amp;"?")-(SEARCH("/folders/",Summary!$N$3)+9)),$Q35)),"OK",IF(ISNUMBER(SEARCH("/file/d/",$Q35)),"FILE LINK (check)","WRONG DRIVE")),"WRONG DRIVE"))))</f>
        <v/>
      </c>
      <c r="X35" s="72" t="str">
        <f t="shared" si="4"/>
        <v/>
      </c>
      <c r="Y35" s="72" t="str">
        <f t="shared" si="5"/>
        <v/>
      </c>
      <c r="Z35" s="72" t="str">
        <f>IF($X35="","",COUNTIF($X$2:$X35,$X35))</f>
        <v/>
      </c>
      <c r="AA35" s="72" t="str">
        <f>IF(AND($X35&lt;&gt;"",$Y35&gt;=3,$Z35=1),COUNTIF($AA$1:AA34,"&gt;0")+1,"")</f>
        <v/>
      </c>
    </row>
    <row r="36" spans="3:27" ht="15" customHeight="1" x14ac:dyDescent="0.25">
      <c r="C36" s="72" t="str">
        <f t="shared" si="0"/>
        <v/>
      </c>
      <c r="D36" s="182" t="str">
        <f>IF($B36="","",IFERROR(VLOOKUP($B36,'Task library'!$A:$E,2,FALSE()),""))</f>
        <v/>
      </c>
      <c r="E36" s="182" t="str">
        <f>IF($B36="","",IFERROR(VLOOKUP($B36,'Task library'!$A:$E,3,FALSE()),""))</f>
        <v/>
      </c>
      <c r="F36" s="183" t="str">
        <f>IF($B36="","",IFERROR(VLOOKUP($B36,'Task library'!$A:$E,4,FALSE()),""))</f>
        <v/>
      </c>
      <c r="H36" s="183" t="str">
        <f t="shared" si="1"/>
        <v/>
      </c>
      <c r="I36" s="183" t="str">
        <f t="shared" si="2"/>
        <v/>
      </c>
      <c r="L36" s="90" t="str">
        <f t="shared" si="6"/>
        <v/>
      </c>
      <c r="N36" s="185" t="str">
        <f t="shared" si="3"/>
        <v/>
      </c>
      <c r="W36" s="179" t="str">
        <f>IF($B36="","",IF($Q36="","MISSING LINK",IF(NOT(ISNUMBER(SEARCH("drive.google.com",$Q36))),"NOT DRIVE LINK",IFERROR(IF(ISNUMBER(SEARCH(MID(Summary!$N$3,SEARCH("/folders/",Summary!$N$3)+9,SEARCH("?",Summary!$N$3&amp;"?")-(SEARCH("/folders/",Summary!$N$3)+9)),$Q36)),"OK",IF(ISNUMBER(SEARCH("/file/d/",$Q36)),"FILE LINK (check)","WRONG DRIVE")),"WRONG DRIVE"))))</f>
        <v/>
      </c>
      <c r="X36" s="72" t="str">
        <f t="shared" si="4"/>
        <v/>
      </c>
      <c r="Y36" s="72" t="str">
        <f t="shared" si="5"/>
        <v/>
      </c>
      <c r="Z36" s="72" t="str">
        <f>IF($X36="","",COUNTIF($X$2:$X36,$X36))</f>
        <v/>
      </c>
      <c r="AA36" s="72" t="str">
        <f>IF(AND($X36&lt;&gt;"",$Y36&gt;=3,$Z36=1),COUNTIF($AA$1:AA35,"&gt;0")+1,"")</f>
        <v/>
      </c>
    </row>
    <row r="37" spans="3:27" ht="15" customHeight="1" x14ac:dyDescent="0.25">
      <c r="C37" s="72" t="str">
        <f t="shared" si="0"/>
        <v/>
      </c>
      <c r="D37" s="182" t="str">
        <f>IF($B37="","",IFERROR(VLOOKUP($B37,'Task library'!$A:$E,2,FALSE()),""))</f>
        <v/>
      </c>
      <c r="E37" s="182" t="str">
        <f>IF($B37="","",IFERROR(VLOOKUP($B37,'Task library'!$A:$E,3,FALSE()),""))</f>
        <v/>
      </c>
      <c r="F37" s="183" t="str">
        <f>IF($B37="","",IFERROR(VLOOKUP($B37,'Task library'!$A:$E,4,FALSE()),""))</f>
        <v/>
      </c>
      <c r="H37" s="183" t="str">
        <f t="shared" si="1"/>
        <v/>
      </c>
      <c r="I37" s="183" t="str">
        <f t="shared" si="2"/>
        <v/>
      </c>
      <c r="L37" s="90" t="str">
        <f t="shared" si="6"/>
        <v/>
      </c>
      <c r="N37" s="185" t="str">
        <f t="shared" si="3"/>
        <v/>
      </c>
      <c r="W37" s="179" t="str">
        <f>IF($B37="","",IF($Q37="","MISSING LINK",IF(NOT(ISNUMBER(SEARCH("drive.google.com",$Q37))),"NOT DRIVE LINK",IFERROR(IF(ISNUMBER(SEARCH(MID(Summary!$N$3,SEARCH("/folders/",Summary!$N$3)+9,SEARCH("?",Summary!$N$3&amp;"?")-(SEARCH("/folders/",Summary!$N$3)+9)),$Q37)),"OK",IF(ISNUMBER(SEARCH("/file/d/",$Q37)),"FILE LINK (check)","WRONG DRIVE")),"WRONG DRIVE"))))</f>
        <v/>
      </c>
      <c r="X37" s="72" t="str">
        <f t="shared" si="4"/>
        <v/>
      </c>
      <c r="Y37" s="72" t="str">
        <f t="shared" si="5"/>
        <v/>
      </c>
      <c r="Z37" s="72" t="str">
        <f>IF($X37="","",COUNTIF($X$2:$X37,$X37))</f>
        <v/>
      </c>
      <c r="AA37" s="72" t="str">
        <f>IF(AND($X37&lt;&gt;"",$Y37&gt;=3,$Z37=1),COUNTIF($AA$1:AA36,"&gt;0")+1,"")</f>
        <v/>
      </c>
    </row>
    <row r="38" spans="3:27" ht="15" customHeight="1" x14ac:dyDescent="0.25">
      <c r="C38" s="72" t="str">
        <f t="shared" si="0"/>
        <v/>
      </c>
      <c r="D38" s="182" t="str">
        <f>IF($B38="","",IFERROR(VLOOKUP($B38,'Task library'!$A:$E,2,FALSE()),""))</f>
        <v/>
      </c>
      <c r="E38" s="182" t="str">
        <f>IF($B38="","",IFERROR(VLOOKUP($B38,'Task library'!$A:$E,3,FALSE()),""))</f>
        <v/>
      </c>
      <c r="F38" s="183" t="str">
        <f>IF($B38="","",IFERROR(VLOOKUP($B38,'Task library'!$A:$E,4,FALSE()),""))</f>
        <v/>
      </c>
      <c r="H38" s="183" t="str">
        <f t="shared" si="1"/>
        <v/>
      </c>
      <c r="I38" s="183" t="str">
        <f t="shared" si="2"/>
        <v/>
      </c>
      <c r="L38" s="90" t="str">
        <f t="shared" si="6"/>
        <v/>
      </c>
      <c r="N38" s="185" t="str">
        <f t="shared" si="3"/>
        <v/>
      </c>
      <c r="W38" s="179" t="str">
        <f>IF($B38="","",IF($Q38="","MISSING LINK",IF(NOT(ISNUMBER(SEARCH("drive.google.com",$Q38))),"NOT DRIVE LINK",IFERROR(IF(ISNUMBER(SEARCH(MID(Summary!$N$3,SEARCH("/folders/",Summary!$N$3)+9,SEARCH("?",Summary!$N$3&amp;"?")-(SEARCH("/folders/",Summary!$N$3)+9)),$Q38)),"OK",IF(ISNUMBER(SEARCH("/file/d/",$Q38)),"FILE LINK (check)","WRONG DRIVE")),"WRONG DRIVE"))))</f>
        <v/>
      </c>
      <c r="X38" s="72" t="str">
        <f t="shared" si="4"/>
        <v/>
      </c>
      <c r="Y38" s="72" t="str">
        <f t="shared" si="5"/>
        <v/>
      </c>
      <c r="Z38" s="72" t="str">
        <f>IF($X38="","",COUNTIF($X$2:$X38,$X38))</f>
        <v/>
      </c>
      <c r="AA38" s="72" t="str">
        <f>IF(AND($X38&lt;&gt;"",$Y38&gt;=3,$Z38=1),COUNTIF($AA$1:AA37,"&gt;0")+1,"")</f>
        <v/>
      </c>
    </row>
    <row r="39" spans="3:27" ht="15" customHeight="1" x14ac:dyDescent="0.25">
      <c r="C39" s="72" t="str">
        <f t="shared" si="0"/>
        <v/>
      </c>
      <c r="D39" s="182" t="str">
        <f>IF($B39="","",IFERROR(VLOOKUP($B39,'Task library'!$A:$E,2,FALSE()),""))</f>
        <v/>
      </c>
      <c r="E39" s="182" t="str">
        <f>IF($B39="","",IFERROR(VLOOKUP($B39,'Task library'!$A:$E,3,FALSE()),""))</f>
        <v/>
      </c>
      <c r="F39" s="183" t="str">
        <f>IF($B39="","",IFERROR(VLOOKUP($B39,'Task library'!$A:$E,4,FALSE()),""))</f>
        <v/>
      </c>
      <c r="H39" s="183" t="str">
        <f t="shared" si="1"/>
        <v/>
      </c>
      <c r="I39" s="183" t="str">
        <f t="shared" si="2"/>
        <v/>
      </c>
      <c r="L39" s="90" t="str">
        <f t="shared" si="6"/>
        <v/>
      </c>
      <c r="N39" s="185" t="str">
        <f t="shared" si="3"/>
        <v/>
      </c>
      <c r="W39" s="179" t="str">
        <f>IF($B39="","",IF($Q39="","MISSING LINK",IF(NOT(ISNUMBER(SEARCH("drive.google.com",$Q39))),"NOT DRIVE LINK",IFERROR(IF(ISNUMBER(SEARCH(MID(Summary!$N$3,SEARCH("/folders/",Summary!$N$3)+9,SEARCH("?",Summary!$N$3&amp;"?")-(SEARCH("/folders/",Summary!$N$3)+9)),$Q39)),"OK",IF(ISNUMBER(SEARCH("/file/d/",$Q39)),"FILE LINK (check)","WRONG DRIVE")),"WRONG DRIVE"))))</f>
        <v/>
      </c>
      <c r="X39" s="72" t="str">
        <f t="shared" si="4"/>
        <v/>
      </c>
      <c r="Y39" s="72" t="str">
        <f t="shared" si="5"/>
        <v/>
      </c>
      <c r="Z39" s="72" t="str">
        <f>IF($X39="","",COUNTIF($X$2:$X39,$X39))</f>
        <v/>
      </c>
      <c r="AA39" s="72" t="str">
        <f>IF(AND($X39&lt;&gt;"",$Y39&gt;=3,$Z39=1),COUNTIF($AA$1:AA38,"&gt;0")+1,"")</f>
        <v/>
      </c>
    </row>
    <row r="40" spans="3:27" ht="15" customHeight="1" x14ac:dyDescent="0.25">
      <c r="C40" s="72" t="str">
        <f t="shared" si="0"/>
        <v/>
      </c>
      <c r="D40" s="182" t="str">
        <f>IF($B40="","",IFERROR(VLOOKUP($B40,'Task library'!$A:$E,2,FALSE()),""))</f>
        <v/>
      </c>
      <c r="E40" s="182" t="str">
        <f>IF($B40="","",IFERROR(VLOOKUP($B40,'Task library'!$A:$E,3,FALSE()),""))</f>
        <v/>
      </c>
      <c r="F40" s="183" t="str">
        <f>IF($B40="","",IFERROR(VLOOKUP($B40,'Task library'!$A:$E,4,FALSE()),""))</f>
        <v/>
      </c>
      <c r="H40" s="183" t="str">
        <f t="shared" si="1"/>
        <v/>
      </c>
      <c r="I40" s="183" t="str">
        <f t="shared" si="2"/>
        <v/>
      </c>
      <c r="L40" s="90" t="str">
        <f t="shared" si="6"/>
        <v/>
      </c>
      <c r="N40" s="185" t="str">
        <f t="shared" si="3"/>
        <v/>
      </c>
      <c r="W40" s="179" t="str">
        <f>IF($B40="","",IF($Q40="","MISSING LINK",IF(NOT(ISNUMBER(SEARCH("drive.google.com",$Q40))),"NOT DRIVE LINK",IFERROR(IF(ISNUMBER(SEARCH(MID(Summary!$N$3,SEARCH("/folders/",Summary!$N$3)+9,SEARCH("?",Summary!$N$3&amp;"?")-(SEARCH("/folders/",Summary!$N$3)+9)),$Q40)),"OK",IF(ISNUMBER(SEARCH("/file/d/",$Q40)),"FILE LINK (check)","WRONG DRIVE")),"WRONG DRIVE"))))</f>
        <v/>
      </c>
      <c r="X40" s="72" t="str">
        <f t="shared" si="4"/>
        <v/>
      </c>
      <c r="Y40" s="72" t="str">
        <f t="shared" si="5"/>
        <v/>
      </c>
      <c r="Z40" s="72" t="str">
        <f>IF($X40="","",COUNTIF($X$2:$X40,$X40))</f>
        <v/>
      </c>
      <c r="AA40" s="72" t="str">
        <f>IF(AND($X40&lt;&gt;"",$Y40&gt;=3,$Z40=1),COUNTIF($AA$1:AA39,"&gt;0")+1,"")</f>
        <v/>
      </c>
    </row>
    <row r="41" spans="3:27" ht="15" customHeight="1" x14ac:dyDescent="0.25">
      <c r="C41" s="72" t="str">
        <f t="shared" si="0"/>
        <v/>
      </c>
      <c r="D41" s="182" t="str">
        <f>IF($B41="","",IFERROR(VLOOKUP($B41,'Task library'!$A:$E,2,FALSE()),""))</f>
        <v/>
      </c>
      <c r="E41" s="182" t="str">
        <f>IF($B41="","",IFERROR(VLOOKUP($B41,'Task library'!$A:$E,3,FALSE()),""))</f>
        <v/>
      </c>
      <c r="F41" s="183" t="str">
        <f>IF($B41="","",IFERROR(VLOOKUP($B41,'Task library'!$A:$E,4,FALSE()),""))</f>
        <v/>
      </c>
      <c r="H41" s="183" t="str">
        <f t="shared" si="1"/>
        <v/>
      </c>
      <c r="I41" s="183" t="str">
        <f t="shared" si="2"/>
        <v/>
      </c>
      <c r="L41" s="90" t="str">
        <f t="shared" si="6"/>
        <v/>
      </c>
      <c r="N41" s="185" t="str">
        <f t="shared" si="3"/>
        <v/>
      </c>
      <c r="W41" s="179" t="str">
        <f>IF($B41="","",IF($Q41="","MISSING LINK",IF(NOT(ISNUMBER(SEARCH("drive.google.com",$Q41))),"NOT DRIVE LINK",IFERROR(IF(ISNUMBER(SEARCH(MID(Summary!$N$3,SEARCH("/folders/",Summary!$N$3)+9,SEARCH("?",Summary!$N$3&amp;"?")-(SEARCH("/folders/",Summary!$N$3)+9)),$Q41)),"OK",IF(ISNUMBER(SEARCH("/file/d/",$Q41)),"FILE LINK (check)","WRONG DRIVE")),"WRONG DRIVE"))))</f>
        <v/>
      </c>
      <c r="X41" s="72" t="str">
        <f t="shared" si="4"/>
        <v/>
      </c>
      <c r="Y41" s="72" t="str">
        <f t="shared" si="5"/>
        <v/>
      </c>
      <c r="Z41" s="72" t="str">
        <f>IF($X41="","",COUNTIF($X$2:$X41,$X41))</f>
        <v/>
      </c>
      <c r="AA41" s="72" t="str">
        <f>IF(AND($X41&lt;&gt;"",$Y41&gt;=3,$Z41=1),COUNTIF($AA$1:AA40,"&gt;0")+1,"")</f>
        <v/>
      </c>
    </row>
    <row r="42" spans="3:27" ht="15" customHeight="1" x14ac:dyDescent="0.25">
      <c r="C42" s="72" t="str">
        <f t="shared" si="0"/>
        <v/>
      </c>
      <c r="D42" s="182" t="str">
        <f>IF($B42="","",IFERROR(VLOOKUP($B42,'Task library'!$A:$E,2,FALSE()),""))</f>
        <v/>
      </c>
      <c r="E42" s="182" t="str">
        <f>IF($B42="","",IFERROR(VLOOKUP($B42,'Task library'!$A:$E,3,FALSE()),""))</f>
        <v/>
      </c>
      <c r="F42" s="183" t="str">
        <f>IF($B42="","",IFERROR(VLOOKUP($B42,'Task library'!$A:$E,4,FALSE()),""))</f>
        <v/>
      </c>
      <c r="H42" s="183" t="str">
        <f t="shared" si="1"/>
        <v/>
      </c>
      <c r="I42" s="183" t="str">
        <f t="shared" si="2"/>
        <v/>
      </c>
      <c r="L42" s="90" t="str">
        <f t="shared" si="6"/>
        <v/>
      </c>
      <c r="N42" s="185" t="str">
        <f t="shared" si="3"/>
        <v/>
      </c>
      <c r="W42" s="179" t="str">
        <f>IF($B42="","",IF($Q42="","MISSING LINK",IF(NOT(ISNUMBER(SEARCH("drive.google.com",$Q42))),"NOT DRIVE LINK",IFERROR(IF(ISNUMBER(SEARCH(MID(Summary!$N$3,SEARCH("/folders/",Summary!$N$3)+9,SEARCH("?",Summary!$N$3&amp;"?")-(SEARCH("/folders/",Summary!$N$3)+9)),$Q42)),"OK",IF(ISNUMBER(SEARCH("/file/d/",$Q42)),"FILE LINK (check)","WRONG DRIVE")),"WRONG DRIVE"))))</f>
        <v/>
      </c>
      <c r="X42" s="72" t="str">
        <f t="shared" si="4"/>
        <v/>
      </c>
      <c r="Y42" s="72" t="str">
        <f t="shared" si="5"/>
        <v/>
      </c>
      <c r="Z42" s="72" t="str">
        <f>IF($X42="","",COUNTIF($X$2:$X42,$X42))</f>
        <v/>
      </c>
      <c r="AA42" s="72" t="str">
        <f>IF(AND($X42&lt;&gt;"",$Y42&gt;=3,$Z42=1),COUNTIF($AA$1:AA41,"&gt;0")+1,"")</f>
        <v/>
      </c>
    </row>
    <row r="43" spans="3:27" ht="15" customHeight="1" x14ac:dyDescent="0.25">
      <c r="C43" s="72" t="str">
        <f t="shared" si="0"/>
        <v/>
      </c>
      <c r="D43" s="182" t="str">
        <f>IF($B43="","",IFERROR(VLOOKUP($B43,'Task library'!$A:$E,2,FALSE()),""))</f>
        <v/>
      </c>
      <c r="E43" s="182" t="str">
        <f>IF($B43="","",IFERROR(VLOOKUP($B43,'Task library'!$A:$E,3,FALSE()),""))</f>
        <v/>
      </c>
      <c r="F43" s="183" t="str">
        <f>IF($B43="","",IFERROR(VLOOKUP($B43,'Task library'!$A:$E,4,FALSE()),""))</f>
        <v/>
      </c>
      <c r="H43" s="183" t="str">
        <f t="shared" si="1"/>
        <v/>
      </c>
      <c r="I43" s="183" t="str">
        <f t="shared" si="2"/>
        <v/>
      </c>
      <c r="L43" s="90" t="str">
        <f t="shared" si="6"/>
        <v/>
      </c>
      <c r="N43" s="185" t="str">
        <f t="shared" si="3"/>
        <v/>
      </c>
      <c r="W43" s="179" t="str">
        <f>IF($B43="","",IF($Q43="","MISSING LINK",IF(NOT(ISNUMBER(SEARCH("drive.google.com",$Q43))),"NOT DRIVE LINK",IFERROR(IF(ISNUMBER(SEARCH(MID(Summary!$N$3,SEARCH("/folders/",Summary!$N$3)+9,SEARCH("?",Summary!$N$3&amp;"?")-(SEARCH("/folders/",Summary!$N$3)+9)),$Q43)),"OK",IF(ISNUMBER(SEARCH("/file/d/",$Q43)),"FILE LINK (check)","WRONG DRIVE")),"WRONG DRIVE"))))</f>
        <v/>
      </c>
      <c r="X43" s="72" t="str">
        <f t="shared" si="4"/>
        <v/>
      </c>
      <c r="Y43" s="72" t="str">
        <f t="shared" si="5"/>
        <v/>
      </c>
      <c r="Z43" s="72" t="str">
        <f>IF($X43="","",COUNTIF($X$2:$X43,$X43))</f>
        <v/>
      </c>
      <c r="AA43" s="72" t="str">
        <f>IF(AND($X43&lt;&gt;"",$Y43&gt;=3,$Z43=1),COUNTIF($AA$1:AA42,"&gt;0")+1,"")</f>
        <v/>
      </c>
    </row>
    <row r="44" spans="3:27" ht="15" customHeight="1" x14ac:dyDescent="0.25">
      <c r="C44" s="72" t="str">
        <f t="shared" si="0"/>
        <v/>
      </c>
      <c r="D44" s="182" t="str">
        <f>IF($B44="","",IFERROR(VLOOKUP($B44,'Task library'!$A:$E,2,FALSE()),""))</f>
        <v/>
      </c>
      <c r="E44" s="182" t="str">
        <f>IF($B44="","",IFERROR(VLOOKUP($B44,'Task library'!$A:$E,3,FALSE()),""))</f>
        <v/>
      </c>
      <c r="F44" s="183" t="str">
        <f>IF($B44="","",IFERROR(VLOOKUP($B44,'Task library'!$A:$E,4,FALSE()),""))</f>
        <v/>
      </c>
      <c r="H44" s="183" t="str">
        <f t="shared" si="1"/>
        <v/>
      </c>
      <c r="I44" s="183" t="str">
        <f t="shared" si="2"/>
        <v/>
      </c>
      <c r="L44" s="90" t="str">
        <f t="shared" si="6"/>
        <v/>
      </c>
      <c r="N44" s="185" t="str">
        <f t="shared" si="3"/>
        <v/>
      </c>
      <c r="W44" s="179" t="str">
        <f>IF($B44="","",IF($Q44="","MISSING LINK",IF(NOT(ISNUMBER(SEARCH("drive.google.com",$Q44))),"NOT DRIVE LINK",IFERROR(IF(ISNUMBER(SEARCH(MID(Summary!$N$3,SEARCH("/folders/",Summary!$N$3)+9,SEARCH("?",Summary!$N$3&amp;"?")-(SEARCH("/folders/",Summary!$N$3)+9)),$Q44)),"OK",IF(ISNUMBER(SEARCH("/file/d/",$Q44)),"FILE LINK (check)","WRONG DRIVE")),"WRONG DRIVE"))))</f>
        <v/>
      </c>
      <c r="X44" s="72" t="str">
        <f t="shared" si="4"/>
        <v/>
      </c>
      <c r="Y44" s="72" t="str">
        <f t="shared" si="5"/>
        <v/>
      </c>
      <c r="Z44" s="72" t="str">
        <f>IF($X44="","",COUNTIF($X$2:$X44,$X44))</f>
        <v/>
      </c>
      <c r="AA44" s="72" t="str">
        <f>IF(AND($X44&lt;&gt;"",$Y44&gt;=3,$Z44=1),COUNTIF($AA$1:AA43,"&gt;0")+1,"")</f>
        <v/>
      </c>
    </row>
    <row r="45" spans="3:27" ht="15" customHeight="1" x14ac:dyDescent="0.25">
      <c r="C45" s="72" t="str">
        <f t="shared" si="0"/>
        <v/>
      </c>
      <c r="D45" s="182" t="str">
        <f>IF($B45="","",IFERROR(VLOOKUP($B45,'Task library'!$A:$E,2,FALSE()),""))</f>
        <v/>
      </c>
      <c r="E45" s="182" t="str">
        <f>IF($B45="","",IFERROR(VLOOKUP($B45,'Task library'!$A:$E,3,FALSE()),""))</f>
        <v/>
      </c>
      <c r="F45" s="183" t="str">
        <f>IF($B45="","",IFERROR(VLOOKUP($B45,'Task library'!$A:$E,4,FALSE()),""))</f>
        <v/>
      </c>
      <c r="H45" s="183" t="str">
        <f t="shared" si="1"/>
        <v/>
      </c>
      <c r="I45" s="183" t="str">
        <f t="shared" si="2"/>
        <v/>
      </c>
      <c r="L45" s="90" t="str">
        <f t="shared" si="6"/>
        <v/>
      </c>
      <c r="N45" s="185" t="str">
        <f t="shared" si="3"/>
        <v/>
      </c>
      <c r="W45" s="179" t="str">
        <f>IF($B45="","",IF($Q45="","MISSING LINK",IF(NOT(ISNUMBER(SEARCH("drive.google.com",$Q45))),"NOT DRIVE LINK",IFERROR(IF(ISNUMBER(SEARCH(MID(Summary!$N$3,SEARCH("/folders/",Summary!$N$3)+9,SEARCH("?",Summary!$N$3&amp;"?")-(SEARCH("/folders/",Summary!$N$3)+9)),$Q45)),"OK",IF(ISNUMBER(SEARCH("/file/d/",$Q45)),"FILE LINK (check)","WRONG DRIVE")),"WRONG DRIVE"))))</f>
        <v/>
      </c>
      <c r="X45" s="72" t="str">
        <f t="shared" si="4"/>
        <v/>
      </c>
      <c r="Y45" s="72" t="str">
        <f t="shared" si="5"/>
        <v/>
      </c>
      <c r="Z45" s="72" t="str">
        <f>IF($X45="","",COUNTIF($X$2:$X45,$X45))</f>
        <v/>
      </c>
      <c r="AA45" s="72" t="str">
        <f>IF(AND($X45&lt;&gt;"",$Y45&gt;=3,$Z45=1),COUNTIF($AA$1:AA44,"&gt;0")+1,"")</f>
        <v/>
      </c>
    </row>
    <row r="46" spans="3:27" ht="15" customHeight="1" x14ac:dyDescent="0.25">
      <c r="C46" s="72" t="str">
        <f t="shared" si="0"/>
        <v/>
      </c>
      <c r="D46" s="182" t="str">
        <f>IF($B46="","",IFERROR(VLOOKUP($B46,'Task library'!$A:$E,2,FALSE()),""))</f>
        <v/>
      </c>
      <c r="E46" s="182" t="str">
        <f>IF($B46="","",IFERROR(VLOOKUP($B46,'Task library'!$A:$E,3,FALSE()),""))</f>
        <v/>
      </c>
      <c r="F46" s="183" t="str">
        <f>IF($B46="","",IFERROR(VLOOKUP($B46,'Task library'!$A:$E,4,FALSE()),""))</f>
        <v/>
      </c>
      <c r="H46" s="183" t="str">
        <f t="shared" si="1"/>
        <v/>
      </c>
      <c r="I46" s="183" t="str">
        <f t="shared" si="2"/>
        <v/>
      </c>
      <c r="L46" s="90" t="str">
        <f t="shared" si="6"/>
        <v/>
      </c>
      <c r="N46" s="185" t="str">
        <f t="shared" si="3"/>
        <v/>
      </c>
      <c r="W46" s="179" t="str">
        <f>IF($B46="","",IF($Q46="","MISSING LINK",IF(NOT(ISNUMBER(SEARCH("drive.google.com",$Q46))),"NOT DRIVE LINK",IFERROR(IF(ISNUMBER(SEARCH(MID(Summary!$N$3,SEARCH("/folders/",Summary!$N$3)+9,SEARCH("?",Summary!$N$3&amp;"?")-(SEARCH("/folders/",Summary!$N$3)+9)),$Q46)),"OK",IF(ISNUMBER(SEARCH("/file/d/",$Q46)),"FILE LINK (check)","WRONG DRIVE")),"WRONG DRIVE"))))</f>
        <v/>
      </c>
      <c r="X46" s="72" t="str">
        <f t="shared" si="4"/>
        <v/>
      </c>
      <c r="Y46" s="72" t="str">
        <f t="shared" si="5"/>
        <v/>
      </c>
      <c r="Z46" s="72" t="str">
        <f>IF($X46="","",COUNTIF($X$2:$X46,$X46))</f>
        <v/>
      </c>
      <c r="AA46" s="72" t="str">
        <f>IF(AND($X46&lt;&gt;"",$Y46&gt;=3,$Z46=1),COUNTIF($AA$1:AA45,"&gt;0")+1,"")</f>
        <v/>
      </c>
    </row>
    <row r="47" spans="3:27" ht="15" customHeight="1" x14ac:dyDescent="0.25">
      <c r="C47" s="72" t="str">
        <f t="shared" si="0"/>
        <v/>
      </c>
      <c r="D47" s="182" t="str">
        <f>IF($B47="","",IFERROR(VLOOKUP($B47,'Task library'!$A:$E,2,FALSE()),""))</f>
        <v/>
      </c>
      <c r="E47" s="182" t="str">
        <f>IF($B47="","",IFERROR(VLOOKUP($B47,'Task library'!$A:$E,3,FALSE()),""))</f>
        <v/>
      </c>
      <c r="F47" s="183" t="str">
        <f>IF($B47="","",IFERROR(VLOOKUP($B47,'Task library'!$A:$E,4,FALSE()),""))</f>
        <v/>
      </c>
      <c r="H47" s="183" t="str">
        <f t="shared" si="1"/>
        <v/>
      </c>
      <c r="I47" s="183" t="str">
        <f t="shared" si="2"/>
        <v/>
      </c>
      <c r="L47" s="90" t="str">
        <f t="shared" si="6"/>
        <v/>
      </c>
      <c r="N47" s="185" t="str">
        <f t="shared" si="3"/>
        <v/>
      </c>
      <c r="W47" s="179" t="str">
        <f>IF($B47="","",IF($Q47="","MISSING LINK",IF(NOT(ISNUMBER(SEARCH("drive.google.com",$Q47))),"NOT DRIVE LINK",IFERROR(IF(ISNUMBER(SEARCH(MID(Summary!$N$3,SEARCH("/folders/",Summary!$N$3)+9,SEARCH("?",Summary!$N$3&amp;"?")-(SEARCH("/folders/",Summary!$N$3)+9)),$Q47)),"OK",IF(ISNUMBER(SEARCH("/file/d/",$Q47)),"FILE LINK (check)","WRONG DRIVE")),"WRONG DRIVE"))))</f>
        <v/>
      </c>
      <c r="X47" s="72" t="str">
        <f t="shared" si="4"/>
        <v/>
      </c>
      <c r="Y47" s="72" t="str">
        <f t="shared" si="5"/>
        <v/>
      </c>
      <c r="Z47" s="72" t="str">
        <f>IF($X47="","",COUNTIF($X$2:$X47,$X47))</f>
        <v/>
      </c>
      <c r="AA47" s="72" t="str">
        <f>IF(AND($X47&lt;&gt;"",$Y47&gt;=3,$Z47=1),COUNTIF($AA$1:AA46,"&gt;0")+1,"")</f>
        <v/>
      </c>
    </row>
    <row r="48" spans="3:27" ht="15" customHeight="1" x14ac:dyDescent="0.25">
      <c r="C48" s="72" t="str">
        <f t="shared" si="0"/>
        <v/>
      </c>
      <c r="D48" s="182" t="str">
        <f>IF($B48="","",IFERROR(VLOOKUP($B48,'Task library'!$A:$E,2,FALSE()),""))</f>
        <v/>
      </c>
      <c r="E48" s="182" t="str">
        <f>IF($B48="","",IFERROR(VLOOKUP($B48,'Task library'!$A:$E,3,FALSE()),""))</f>
        <v/>
      </c>
      <c r="F48" s="183" t="str">
        <f>IF($B48="","",IFERROR(VLOOKUP($B48,'Task library'!$A:$E,4,FALSE()),""))</f>
        <v/>
      </c>
      <c r="H48" s="183" t="str">
        <f t="shared" si="1"/>
        <v/>
      </c>
      <c r="I48" s="183" t="str">
        <f t="shared" si="2"/>
        <v/>
      </c>
      <c r="L48" s="90" t="str">
        <f t="shared" si="6"/>
        <v/>
      </c>
      <c r="N48" s="185" t="str">
        <f t="shared" si="3"/>
        <v/>
      </c>
      <c r="W48" s="179" t="str">
        <f>IF($B48="","",IF($Q48="","MISSING LINK",IF(NOT(ISNUMBER(SEARCH("drive.google.com",$Q48))),"NOT DRIVE LINK",IFERROR(IF(ISNUMBER(SEARCH(MID(Summary!$N$3,SEARCH("/folders/",Summary!$N$3)+9,SEARCH("?",Summary!$N$3&amp;"?")-(SEARCH("/folders/",Summary!$N$3)+9)),$Q48)),"OK",IF(ISNUMBER(SEARCH("/file/d/",$Q48)),"FILE LINK (check)","WRONG DRIVE")),"WRONG DRIVE"))))</f>
        <v/>
      </c>
      <c r="X48" s="72" t="str">
        <f t="shared" si="4"/>
        <v/>
      </c>
      <c r="Y48" s="72" t="str">
        <f t="shared" si="5"/>
        <v/>
      </c>
      <c r="Z48" s="72" t="str">
        <f>IF($X48="","",COUNTIF($X$2:$X48,$X48))</f>
        <v/>
      </c>
      <c r="AA48" s="72" t="str">
        <f>IF(AND($X48&lt;&gt;"",$Y48&gt;=3,$Z48=1),COUNTIF($AA$1:AA47,"&gt;0")+1,"")</f>
        <v/>
      </c>
    </row>
    <row r="49" spans="3:27" ht="15" customHeight="1" x14ac:dyDescent="0.25">
      <c r="C49" s="72" t="str">
        <f t="shared" si="0"/>
        <v/>
      </c>
      <c r="D49" s="182" t="str">
        <f>IF($B49="","",IFERROR(VLOOKUP($B49,'Task library'!$A:$E,2,FALSE()),""))</f>
        <v/>
      </c>
      <c r="E49" s="182" t="str">
        <f>IF($B49="","",IFERROR(VLOOKUP($B49,'Task library'!$A:$E,3,FALSE()),""))</f>
        <v/>
      </c>
      <c r="F49" s="183" t="str">
        <f>IF($B49="","",IFERROR(VLOOKUP($B49,'Task library'!$A:$E,4,FALSE()),""))</f>
        <v/>
      </c>
      <c r="H49" s="183" t="str">
        <f t="shared" si="1"/>
        <v/>
      </c>
      <c r="I49" s="183" t="str">
        <f t="shared" si="2"/>
        <v/>
      </c>
      <c r="L49" s="90" t="str">
        <f t="shared" si="6"/>
        <v/>
      </c>
      <c r="N49" s="185" t="str">
        <f t="shared" si="3"/>
        <v/>
      </c>
      <c r="W49" s="179" t="str">
        <f>IF($B49="","",IF($Q49="","MISSING LINK",IF(NOT(ISNUMBER(SEARCH("drive.google.com",$Q49))),"NOT DRIVE LINK",IFERROR(IF(ISNUMBER(SEARCH(MID(Summary!$N$3,SEARCH("/folders/",Summary!$N$3)+9,SEARCH("?",Summary!$N$3&amp;"?")-(SEARCH("/folders/",Summary!$N$3)+9)),$Q49)),"OK",IF(ISNUMBER(SEARCH("/file/d/",$Q49)),"FILE LINK (check)","WRONG DRIVE")),"WRONG DRIVE"))))</f>
        <v/>
      </c>
      <c r="X49" s="72" t="str">
        <f t="shared" si="4"/>
        <v/>
      </c>
      <c r="Y49" s="72" t="str">
        <f t="shared" si="5"/>
        <v/>
      </c>
      <c r="Z49" s="72" t="str">
        <f>IF($X49="","",COUNTIF($X$2:$X49,$X49))</f>
        <v/>
      </c>
      <c r="AA49" s="72" t="str">
        <f>IF(AND($X49&lt;&gt;"",$Y49&gt;=3,$Z49=1),COUNTIF($AA$1:AA48,"&gt;0")+1,"")</f>
        <v/>
      </c>
    </row>
    <row r="50" spans="3:27" ht="15" customHeight="1" x14ac:dyDescent="0.25">
      <c r="C50" s="72" t="str">
        <f t="shared" si="0"/>
        <v/>
      </c>
      <c r="D50" s="182" t="str">
        <f>IF($B50="","",IFERROR(VLOOKUP($B50,'Task library'!$A:$E,2,FALSE()),""))</f>
        <v/>
      </c>
      <c r="E50" s="182" t="str">
        <f>IF($B50="","",IFERROR(VLOOKUP($B50,'Task library'!$A:$E,3,FALSE()),""))</f>
        <v/>
      </c>
      <c r="F50" s="183" t="str">
        <f>IF($B50="","",IFERROR(VLOOKUP($B50,'Task library'!$A:$E,4,FALSE()),""))</f>
        <v/>
      </c>
      <c r="H50" s="183" t="str">
        <f t="shared" si="1"/>
        <v/>
      </c>
      <c r="I50" s="183" t="str">
        <f t="shared" si="2"/>
        <v/>
      </c>
      <c r="L50" s="90" t="str">
        <f t="shared" si="6"/>
        <v/>
      </c>
      <c r="N50" s="185" t="str">
        <f t="shared" si="3"/>
        <v/>
      </c>
      <c r="W50" s="179" t="str">
        <f>IF($B50="","",IF($Q50="","MISSING LINK",IF(NOT(ISNUMBER(SEARCH("drive.google.com",$Q50))),"NOT DRIVE LINK",IFERROR(IF(ISNUMBER(SEARCH(MID(Summary!$N$3,SEARCH("/folders/",Summary!$N$3)+9,SEARCH("?",Summary!$N$3&amp;"?")-(SEARCH("/folders/",Summary!$N$3)+9)),$Q50)),"OK",IF(ISNUMBER(SEARCH("/file/d/",$Q50)),"FILE LINK (check)","WRONG DRIVE")),"WRONG DRIVE"))))</f>
        <v/>
      </c>
      <c r="X50" s="72" t="str">
        <f t="shared" si="4"/>
        <v/>
      </c>
      <c r="Y50" s="72" t="str">
        <f t="shared" si="5"/>
        <v/>
      </c>
      <c r="Z50" s="72" t="str">
        <f>IF($X50="","",COUNTIF($X$2:$X50,$X50))</f>
        <v/>
      </c>
      <c r="AA50" s="72" t="str">
        <f>IF(AND($X50&lt;&gt;"",$Y50&gt;=3,$Z50=1),COUNTIF($AA$1:AA49,"&gt;0")+1,"")</f>
        <v/>
      </c>
    </row>
    <row r="51" spans="3:27" ht="15" customHeight="1" x14ac:dyDescent="0.25">
      <c r="C51" s="72" t="str">
        <f t="shared" si="0"/>
        <v/>
      </c>
      <c r="D51" s="182" t="str">
        <f>IF($B51="","",IFERROR(VLOOKUP($B51,'Task library'!$A:$E,2,FALSE()),""))</f>
        <v/>
      </c>
      <c r="E51" s="182" t="str">
        <f>IF($B51="","",IFERROR(VLOOKUP($B51,'Task library'!$A:$E,3,FALSE()),""))</f>
        <v/>
      </c>
      <c r="F51" s="183" t="str">
        <f>IF($B51="","",IFERROR(VLOOKUP($B51,'Task library'!$A:$E,4,FALSE()),""))</f>
        <v/>
      </c>
      <c r="H51" s="183" t="str">
        <f t="shared" si="1"/>
        <v/>
      </c>
      <c r="I51" s="183" t="str">
        <f t="shared" si="2"/>
        <v/>
      </c>
      <c r="L51" s="90" t="str">
        <f t="shared" si="6"/>
        <v/>
      </c>
      <c r="N51" s="185" t="str">
        <f t="shared" si="3"/>
        <v/>
      </c>
      <c r="W51" s="179" t="str">
        <f>IF($B51="","",IF($Q51="","MISSING LINK",IF(NOT(ISNUMBER(SEARCH("drive.google.com",$Q51))),"NOT DRIVE LINK",IFERROR(IF(ISNUMBER(SEARCH(MID(Summary!$N$3,SEARCH("/folders/",Summary!$N$3)+9,SEARCH("?",Summary!$N$3&amp;"?")-(SEARCH("/folders/",Summary!$N$3)+9)),$Q51)),"OK",IF(ISNUMBER(SEARCH("/file/d/",$Q51)),"FILE LINK (check)","WRONG DRIVE")),"WRONG DRIVE"))))</f>
        <v/>
      </c>
      <c r="X51" s="72" t="str">
        <f t="shared" si="4"/>
        <v/>
      </c>
      <c r="Y51" s="72" t="str">
        <f t="shared" si="5"/>
        <v/>
      </c>
      <c r="Z51" s="72" t="str">
        <f>IF($X51="","",COUNTIF($X$2:$X51,$X51))</f>
        <v/>
      </c>
      <c r="AA51" s="72" t="str">
        <f>IF(AND($X51&lt;&gt;"",$Y51&gt;=3,$Z51=1),COUNTIF($AA$1:AA50,"&gt;0")+1,"")</f>
        <v/>
      </c>
    </row>
    <row r="52" spans="3:27" ht="15" customHeight="1" x14ac:dyDescent="0.25">
      <c r="C52" s="72" t="str">
        <f t="shared" si="0"/>
        <v/>
      </c>
      <c r="D52" s="182" t="str">
        <f>IF($B52="","",IFERROR(VLOOKUP($B52,'Task library'!$A:$E,2,FALSE()),""))</f>
        <v/>
      </c>
      <c r="E52" s="182" t="str">
        <f>IF($B52="","",IFERROR(VLOOKUP($B52,'Task library'!$A:$E,3,FALSE()),""))</f>
        <v/>
      </c>
      <c r="F52" s="183" t="str">
        <f>IF($B52="","",IFERROR(VLOOKUP($B52,'Task library'!$A:$E,4,FALSE()),""))</f>
        <v/>
      </c>
      <c r="H52" s="183" t="str">
        <f t="shared" si="1"/>
        <v/>
      </c>
      <c r="I52" s="183" t="str">
        <f t="shared" si="2"/>
        <v/>
      </c>
      <c r="L52" s="90" t="str">
        <f t="shared" si="6"/>
        <v/>
      </c>
      <c r="N52" s="185" t="str">
        <f t="shared" si="3"/>
        <v/>
      </c>
      <c r="W52" s="179" t="str">
        <f>IF($B52="","",IF($Q52="","MISSING LINK",IF(NOT(ISNUMBER(SEARCH("drive.google.com",$Q52))),"NOT DRIVE LINK",IFERROR(IF(ISNUMBER(SEARCH(MID(Summary!$N$3,SEARCH("/folders/",Summary!$N$3)+9,SEARCH("?",Summary!$N$3&amp;"?")-(SEARCH("/folders/",Summary!$N$3)+9)),$Q52)),"OK",IF(ISNUMBER(SEARCH("/file/d/",$Q52)),"FILE LINK (check)","WRONG DRIVE")),"WRONG DRIVE"))))</f>
        <v/>
      </c>
      <c r="X52" s="72" t="str">
        <f t="shared" si="4"/>
        <v/>
      </c>
      <c r="Y52" s="72" t="str">
        <f t="shared" si="5"/>
        <v/>
      </c>
      <c r="Z52" s="72" t="str">
        <f>IF($X52="","",COUNTIF($X$2:$X52,$X52))</f>
        <v/>
      </c>
      <c r="AA52" s="72" t="str">
        <f>IF(AND($X52&lt;&gt;"",$Y52&gt;=3,$Z52=1),COUNTIF($AA$1:AA51,"&gt;0")+1,"")</f>
        <v/>
      </c>
    </row>
    <row r="53" spans="3:27" ht="15" customHeight="1" x14ac:dyDescent="0.25">
      <c r="C53" s="72" t="str">
        <f t="shared" si="0"/>
        <v/>
      </c>
      <c r="D53" s="182" t="str">
        <f>IF($B53="","",IFERROR(VLOOKUP($B53,'Task library'!$A:$E,2,FALSE()),""))</f>
        <v/>
      </c>
      <c r="E53" s="182" t="str">
        <f>IF($B53="","",IFERROR(VLOOKUP($B53,'Task library'!$A:$E,3,FALSE()),""))</f>
        <v/>
      </c>
      <c r="F53" s="183" t="str">
        <f>IF($B53="","",IFERROR(VLOOKUP($B53,'Task library'!$A:$E,4,FALSE()),""))</f>
        <v/>
      </c>
      <c r="H53" s="183" t="str">
        <f t="shared" si="1"/>
        <v/>
      </c>
      <c r="I53" s="183" t="str">
        <f t="shared" si="2"/>
        <v/>
      </c>
      <c r="L53" s="90" t="str">
        <f t="shared" si="6"/>
        <v/>
      </c>
      <c r="N53" s="185" t="str">
        <f t="shared" si="3"/>
        <v/>
      </c>
      <c r="W53" s="179" t="str">
        <f>IF($B53="","",IF($Q53="","MISSING LINK",IF(NOT(ISNUMBER(SEARCH("drive.google.com",$Q53))),"NOT DRIVE LINK",IFERROR(IF(ISNUMBER(SEARCH(MID(Summary!$N$3,SEARCH("/folders/",Summary!$N$3)+9,SEARCH("?",Summary!$N$3&amp;"?")-(SEARCH("/folders/",Summary!$N$3)+9)),$Q53)),"OK",IF(ISNUMBER(SEARCH("/file/d/",$Q53)),"FILE LINK (check)","WRONG DRIVE")),"WRONG DRIVE"))))</f>
        <v/>
      </c>
      <c r="X53" s="72" t="str">
        <f t="shared" si="4"/>
        <v/>
      </c>
      <c r="Y53" s="72" t="str">
        <f t="shared" si="5"/>
        <v/>
      </c>
      <c r="Z53" s="72" t="str">
        <f>IF($X53="","",COUNTIF($X$2:$X53,$X53))</f>
        <v/>
      </c>
      <c r="AA53" s="72" t="str">
        <f>IF(AND($X53&lt;&gt;"",$Y53&gt;=3,$Z53=1),COUNTIF($AA$1:AA52,"&gt;0")+1,"")</f>
        <v/>
      </c>
    </row>
    <row r="54" spans="3:27" ht="15" customHeight="1" x14ac:dyDescent="0.25">
      <c r="C54" s="72" t="str">
        <f t="shared" si="0"/>
        <v/>
      </c>
      <c r="D54" s="182" t="str">
        <f>IF($B54="","",IFERROR(VLOOKUP($B54,'Task library'!$A:$E,2,FALSE()),""))</f>
        <v/>
      </c>
      <c r="E54" s="182" t="str">
        <f>IF($B54="","",IFERROR(VLOOKUP($B54,'Task library'!$A:$E,3,FALSE()),""))</f>
        <v/>
      </c>
      <c r="F54" s="183" t="str">
        <f>IF($B54="","",IFERROR(VLOOKUP($B54,'Task library'!$A:$E,4,FALSE()),""))</f>
        <v/>
      </c>
      <c r="H54" s="183" t="str">
        <f t="shared" si="1"/>
        <v/>
      </c>
      <c r="I54" s="183" t="str">
        <f t="shared" si="2"/>
        <v/>
      </c>
      <c r="L54" s="90" t="str">
        <f t="shared" si="6"/>
        <v/>
      </c>
      <c r="N54" s="185" t="str">
        <f t="shared" si="3"/>
        <v/>
      </c>
      <c r="W54" s="179" t="str">
        <f>IF($B54="","",IF($Q54="","MISSING LINK",IF(NOT(ISNUMBER(SEARCH("drive.google.com",$Q54))),"NOT DRIVE LINK",IFERROR(IF(ISNUMBER(SEARCH(MID(Summary!$N$3,SEARCH("/folders/",Summary!$N$3)+9,SEARCH("?",Summary!$N$3&amp;"?")-(SEARCH("/folders/",Summary!$N$3)+9)),$Q54)),"OK",IF(ISNUMBER(SEARCH("/file/d/",$Q54)),"FILE LINK (check)","WRONG DRIVE")),"WRONG DRIVE"))))</f>
        <v/>
      </c>
      <c r="X54" s="72" t="str">
        <f t="shared" si="4"/>
        <v/>
      </c>
      <c r="Y54" s="72" t="str">
        <f t="shared" si="5"/>
        <v/>
      </c>
      <c r="Z54" s="72" t="str">
        <f>IF($X54="","",COUNTIF($X$2:$X54,$X54))</f>
        <v/>
      </c>
      <c r="AA54" s="72" t="str">
        <f>IF(AND($X54&lt;&gt;"",$Y54&gt;=3,$Z54=1),COUNTIF($AA$1:AA53,"&gt;0")+1,"")</f>
        <v/>
      </c>
    </row>
    <row r="55" spans="3:27" ht="15" customHeight="1" x14ac:dyDescent="0.25">
      <c r="C55" s="72" t="str">
        <f t="shared" si="0"/>
        <v/>
      </c>
      <c r="D55" s="182" t="str">
        <f>IF($B55="","",IFERROR(VLOOKUP($B55,'Task library'!$A:$E,2,FALSE()),""))</f>
        <v/>
      </c>
      <c r="E55" s="182" t="str">
        <f>IF($B55="","",IFERROR(VLOOKUP($B55,'Task library'!$A:$E,3,FALSE()),""))</f>
        <v/>
      </c>
      <c r="F55" s="183" t="str">
        <f>IF($B55="","",IFERROR(VLOOKUP($B55,'Task library'!$A:$E,4,FALSE()),""))</f>
        <v/>
      </c>
      <c r="H55" s="183" t="str">
        <f t="shared" si="1"/>
        <v/>
      </c>
      <c r="I55" s="183" t="str">
        <f t="shared" si="2"/>
        <v/>
      </c>
      <c r="L55" s="90" t="str">
        <f t="shared" si="6"/>
        <v/>
      </c>
      <c r="N55" s="185" t="str">
        <f t="shared" si="3"/>
        <v/>
      </c>
      <c r="W55" s="179" t="str">
        <f>IF($B55="","",IF($Q55="","MISSING LINK",IF(NOT(ISNUMBER(SEARCH("drive.google.com",$Q55))),"NOT DRIVE LINK",IFERROR(IF(ISNUMBER(SEARCH(MID(Summary!$N$3,SEARCH("/folders/",Summary!$N$3)+9,SEARCH("?",Summary!$N$3&amp;"?")-(SEARCH("/folders/",Summary!$N$3)+9)),$Q55)),"OK",IF(ISNUMBER(SEARCH("/file/d/",$Q55)),"FILE LINK (check)","WRONG DRIVE")),"WRONG DRIVE"))))</f>
        <v/>
      </c>
      <c r="X55" s="72" t="str">
        <f t="shared" si="4"/>
        <v/>
      </c>
      <c r="Y55" s="72" t="str">
        <f t="shared" si="5"/>
        <v/>
      </c>
      <c r="Z55" s="72" t="str">
        <f>IF($X55="","",COUNTIF($X$2:$X55,$X55))</f>
        <v/>
      </c>
      <c r="AA55" s="72" t="str">
        <f>IF(AND($X55&lt;&gt;"",$Y55&gt;=3,$Z55=1),COUNTIF($AA$1:AA54,"&gt;0")+1,"")</f>
        <v/>
      </c>
    </row>
    <row r="56" spans="3:27" ht="15" customHeight="1" x14ac:dyDescent="0.25">
      <c r="C56" s="72" t="str">
        <f t="shared" si="0"/>
        <v/>
      </c>
      <c r="D56" s="182" t="str">
        <f>IF($B56="","",IFERROR(VLOOKUP($B56,'Task library'!$A:$E,2,FALSE()),""))</f>
        <v/>
      </c>
      <c r="E56" s="182" t="str">
        <f>IF($B56="","",IFERROR(VLOOKUP($B56,'Task library'!$A:$E,3,FALSE()),""))</f>
        <v/>
      </c>
      <c r="F56" s="183" t="str">
        <f>IF($B56="","",IFERROR(VLOOKUP($B56,'Task library'!$A:$E,4,FALSE()),""))</f>
        <v/>
      </c>
      <c r="H56" s="183" t="str">
        <f t="shared" si="1"/>
        <v/>
      </c>
      <c r="I56" s="183" t="str">
        <f t="shared" si="2"/>
        <v/>
      </c>
      <c r="L56" s="90" t="str">
        <f t="shared" si="6"/>
        <v/>
      </c>
      <c r="N56" s="185" t="str">
        <f t="shared" si="3"/>
        <v/>
      </c>
      <c r="W56" s="179" t="str">
        <f>IF($B56="","",IF($Q56="","MISSING LINK",IF(NOT(ISNUMBER(SEARCH("drive.google.com",$Q56))),"NOT DRIVE LINK",IFERROR(IF(ISNUMBER(SEARCH(MID(Summary!$N$3,SEARCH("/folders/",Summary!$N$3)+9,SEARCH("?",Summary!$N$3&amp;"?")-(SEARCH("/folders/",Summary!$N$3)+9)),$Q56)),"OK",IF(ISNUMBER(SEARCH("/file/d/",$Q56)),"FILE LINK (check)","WRONG DRIVE")),"WRONG DRIVE"))))</f>
        <v/>
      </c>
      <c r="X56" s="72" t="str">
        <f t="shared" si="4"/>
        <v/>
      </c>
      <c r="Y56" s="72" t="str">
        <f t="shared" si="5"/>
        <v/>
      </c>
      <c r="Z56" s="72" t="str">
        <f>IF($X56="","",COUNTIF($X$2:$X56,$X56))</f>
        <v/>
      </c>
      <c r="AA56" s="72" t="str">
        <f>IF(AND($X56&lt;&gt;"",$Y56&gt;=3,$Z56=1),COUNTIF($AA$1:AA55,"&gt;0")+1,"")</f>
        <v/>
      </c>
    </row>
    <row r="57" spans="3:27" ht="15" customHeight="1" x14ac:dyDescent="0.25">
      <c r="C57" s="72" t="str">
        <f t="shared" si="0"/>
        <v/>
      </c>
      <c r="D57" s="182" t="str">
        <f>IF($B57="","",IFERROR(VLOOKUP($B57,'Task library'!$A:$E,2,FALSE()),""))</f>
        <v/>
      </c>
      <c r="E57" s="182" t="str">
        <f>IF($B57="","",IFERROR(VLOOKUP($B57,'Task library'!$A:$E,3,FALSE()),""))</f>
        <v/>
      </c>
      <c r="F57" s="183" t="str">
        <f>IF($B57="","",IFERROR(VLOOKUP($B57,'Task library'!$A:$E,4,FALSE()),""))</f>
        <v/>
      </c>
      <c r="H57" s="183" t="str">
        <f t="shared" si="1"/>
        <v/>
      </c>
      <c r="I57" s="183" t="str">
        <f t="shared" si="2"/>
        <v/>
      </c>
      <c r="L57" s="90" t="str">
        <f t="shared" si="6"/>
        <v/>
      </c>
      <c r="N57" s="185" t="str">
        <f t="shared" si="3"/>
        <v/>
      </c>
      <c r="W57" s="179" t="str">
        <f>IF($B57="","",IF($Q57="","MISSING LINK",IF(NOT(ISNUMBER(SEARCH("drive.google.com",$Q57))),"NOT DRIVE LINK",IFERROR(IF(ISNUMBER(SEARCH(MID(Summary!$N$3,SEARCH("/folders/",Summary!$N$3)+9,SEARCH("?",Summary!$N$3&amp;"?")-(SEARCH("/folders/",Summary!$N$3)+9)),$Q57)),"OK",IF(ISNUMBER(SEARCH("/file/d/",$Q57)),"FILE LINK (check)","WRONG DRIVE")),"WRONG DRIVE"))))</f>
        <v/>
      </c>
      <c r="X57" s="72" t="str">
        <f t="shared" si="4"/>
        <v/>
      </c>
      <c r="Y57" s="72" t="str">
        <f t="shared" si="5"/>
        <v/>
      </c>
      <c r="Z57" s="72" t="str">
        <f>IF($X57="","",COUNTIF($X$2:$X57,$X57))</f>
        <v/>
      </c>
      <c r="AA57" s="72" t="str">
        <f>IF(AND($X57&lt;&gt;"",$Y57&gt;=3,$Z57=1),COUNTIF($AA$1:AA56,"&gt;0")+1,"")</f>
        <v/>
      </c>
    </row>
    <row r="58" spans="3:27" ht="15" customHeight="1" x14ac:dyDescent="0.25">
      <c r="C58" s="72" t="str">
        <f t="shared" si="0"/>
        <v/>
      </c>
      <c r="D58" s="182" t="str">
        <f>IF($B58="","",IFERROR(VLOOKUP($B58,'Task library'!$A:$E,2,FALSE()),""))</f>
        <v/>
      </c>
      <c r="E58" s="182" t="str">
        <f>IF($B58="","",IFERROR(VLOOKUP($B58,'Task library'!$A:$E,3,FALSE()),""))</f>
        <v/>
      </c>
      <c r="F58" s="183" t="str">
        <f>IF($B58="","",IFERROR(VLOOKUP($B58,'Task library'!$A:$E,4,FALSE()),""))</f>
        <v/>
      </c>
      <c r="H58" s="183" t="str">
        <f t="shared" si="1"/>
        <v/>
      </c>
      <c r="I58" s="183" t="str">
        <f t="shared" si="2"/>
        <v/>
      </c>
      <c r="L58" s="90" t="str">
        <f t="shared" si="6"/>
        <v/>
      </c>
      <c r="N58" s="185" t="str">
        <f t="shared" si="3"/>
        <v/>
      </c>
      <c r="W58" s="179" t="str">
        <f>IF($B58="","",IF($Q58="","MISSING LINK",IF(NOT(ISNUMBER(SEARCH("drive.google.com",$Q58))),"NOT DRIVE LINK",IFERROR(IF(ISNUMBER(SEARCH(MID(Summary!$N$3,SEARCH("/folders/",Summary!$N$3)+9,SEARCH("?",Summary!$N$3&amp;"?")-(SEARCH("/folders/",Summary!$N$3)+9)),$Q58)),"OK",IF(ISNUMBER(SEARCH("/file/d/",$Q58)),"FILE LINK (check)","WRONG DRIVE")),"WRONG DRIVE"))))</f>
        <v/>
      </c>
      <c r="X58" s="72" t="str">
        <f t="shared" si="4"/>
        <v/>
      </c>
      <c r="Y58" s="72" t="str">
        <f t="shared" si="5"/>
        <v/>
      </c>
      <c r="Z58" s="72" t="str">
        <f>IF($X58="","",COUNTIF($X$2:$X58,$X58))</f>
        <v/>
      </c>
      <c r="AA58" s="72" t="str">
        <f>IF(AND($X58&lt;&gt;"",$Y58&gt;=3,$Z58=1),COUNTIF($AA$1:AA57,"&gt;0")+1,"")</f>
        <v/>
      </c>
    </row>
    <row r="59" spans="3:27" ht="15" customHeight="1" x14ac:dyDescent="0.25">
      <c r="C59" s="72" t="str">
        <f t="shared" si="0"/>
        <v/>
      </c>
      <c r="D59" s="182" t="str">
        <f>IF($B59="","",IFERROR(VLOOKUP($B59,'Task library'!$A:$E,2,FALSE()),""))</f>
        <v/>
      </c>
      <c r="E59" s="182" t="str">
        <f>IF($B59="","",IFERROR(VLOOKUP($B59,'Task library'!$A:$E,3,FALSE()),""))</f>
        <v/>
      </c>
      <c r="F59" s="183" t="str">
        <f>IF($B59="","",IFERROR(VLOOKUP($B59,'Task library'!$A:$E,4,FALSE()),""))</f>
        <v/>
      </c>
      <c r="H59" s="183" t="str">
        <f t="shared" si="1"/>
        <v/>
      </c>
      <c r="I59" s="183" t="str">
        <f t="shared" si="2"/>
        <v/>
      </c>
      <c r="L59" s="90" t="str">
        <f t="shared" si="6"/>
        <v/>
      </c>
      <c r="N59" s="185" t="str">
        <f t="shared" si="3"/>
        <v/>
      </c>
      <c r="W59" s="179" t="str">
        <f>IF($B59="","",IF($Q59="","MISSING LINK",IF(NOT(ISNUMBER(SEARCH("drive.google.com",$Q59))),"NOT DRIVE LINK",IFERROR(IF(ISNUMBER(SEARCH(MID(Summary!$N$3,SEARCH("/folders/",Summary!$N$3)+9,SEARCH("?",Summary!$N$3&amp;"?")-(SEARCH("/folders/",Summary!$N$3)+9)),$Q59)),"OK",IF(ISNUMBER(SEARCH("/file/d/",$Q59)),"FILE LINK (check)","WRONG DRIVE")),"WRONG DRIVE"))))</f>
        <v/>
      </c>
      <c r="X59" s="72" t="str">
        <f t="shared" si="4"/>
        <v/>
      </c>
      <c r="Y59" s="72" t="str">
        <f t="shared" si="5"/>
        <v/>
      </c>
      <c r="Z59" s="72" t="str">
        <f>IF($X59="","",COUNTIF($X$2:$X59,$X59))</f>
        <v/>
      </c>
      <c r="AA59" s="72" t="str">
        <f>IF(AND($X59&lt;&gt;"",$Y59&gt;=3,$Z59=1),COUNTIF($AA$1:AA58,"&gt;0")+1,"")</f>
        <v/>
      </c>
    </row>
    <row r="60" spans="3:27" ht="15" customHeight="1" x14ac:dyDescent="0.25">
      <c r="C60" s="72" t="str">
        <f t="shared" si="0"/>
        <v/>
      </c>
      <c r="D60" s="182" t="str">
        <f>IF($B60="","",IFERROR(VLOOKUP($B60,'Task library'!$A:$E,2,FALSE()),""))</f>
        <v/>
      </c>
      <c r="E60" s="182" t="str">
        <f>IF($B60="","",IFERROR(VLOOKUP($B60,'Task library'!$A:$E,3,FALSE()),""))</f>
        <v/>
      </c>
      <c r="F60" s="183" t="str">
        <f>IF($B60="","",IFERROR(VLOOKUP($B60,'Task library'!$A:$E,4,FALSE()),""))</f>
        <v/>
      </c>
      <c r="H60" s="183" t="str">
        <f t="shared" si="1"/>
        <v/>
      </c>
      <c r="I60" s="183" t="str">
        <f t="shared" si="2"/>
        <v/>
      </c>
      <c r="L60" s="90" t="str">
        <f t="shared" si="6"/>
        <v/>
      </c>
      <c r="N60" s="185" t="str">
        <f t="shared" si="3"/>
        <v/>
      </c>
      <c r="W60" s="179" t="str">
        <f>IF($B60="","",IF($Q60="","MISSING LINK",IF(NOT(ISNUMBER(SEARCH("drive.google.com",$Q60))),"NOT DRIVE LINK",IFERROR(IF(ISNUMBER(SEARCH(MID(Summary!$N$3,SEARCH("/folders/",Summary!$N$3)+9,SEARCH("?",Summary!$N$3&amp;"?")-(SEARCH("/folders/",Summary!$N$3)+9)),$Q60)),"OK",IF(ISNUMBER(SEARCH("/file/d/",$Q60)),"FILE LINK (check)","WRONG DRIVE")),"WRONG DRIVE"))))</f>
        <v/>
      </c>
      <c r="X60" s="72" t="str">
        <f t="shared" si="4"/>
        <v/>
      </c>
      <c r="Y60" s="72" t="str">
        <f t="shared" si="5"/>
        <v/>
      </c>
      <c r="Z60" s="72" t="str">
        <f>IF($X60="","",COUNTIF($X$2:$X60,$X60))</f>
        <v/>
      </c>
      <c r="AA60" s="72" t="str">
        <f>IF(AND($X60&lt;&gt;"",$Y60&gt;=3,$Z60=1),COUNTIF($AA$1:AA59,"&gt;0")+1,"")</f>
        <v/>
      </c>
    </row>
    <row r="61" spans="3:27" ht="15" customHeight="1" x14ac:dyDescent="0.25">
      <c r="C61" s="72" t="str">
        <f t="shared" si="0"/>
        <v/>
      </c>
      <c r="D61" s="182" t="str">
        <f>IF($B61="","",IFERROR(VLOOKUP($B61,'Task library'!$A:$E,2,FALSE()),""))</f>
        <v/>
      </c>
      <c r="E61" s="182" t="str">
        <f>IF($B61="","",IFERROR(VLOOKUP($B61,'Task library'!$A:$E,3,FALSE()),""))</f>
        <v/>
      </c>
      <c r="F61" s="183" t="str">
        <f>IF($B61="","",IFERROR(VLOOKUP($B61,'Task library'!$A:$E,4,FALSE()),""))</f>
        <v/>
      </c>
      <c r="H61" s="183" t="str">
        <f t="shared" si="1"/>
        <v/>
      </c>
      <c r="I61" s="183" t="str">
        <f t="shared" si="2"/>
        <v/>
      </c>
      <c r="L61" s="90" t="str">
        <f t="shared" si="6"/>
        <v/>
      </c>
      <c r="N61" s="185" t="str">
        <f t="shared" si="3"/>
        <v/>
      </c>
      <c r="W61" s="179" t="str">
        <f>IF($B61="","",IF($Q61="","MISSING LINK",IF(NOT(ISNUMBER(SEARCH("drive.google.com",$Q61))),"NOT DRIVE LINK",IFERROR(IF(ISNUMBER(SEARCH(MID(Summary!$N$3,SEARCH("/folders/",Summary!$N$3)+9,SEARCH("?",Summary!$N$3&amp;"?")-(SEARCH("/folders/",Summary!$N$3)+9)),$Q61)),"OK",IF(ISNUMBER(SEARCH("/file/d/",$Q61)),"FILE LINK (check)","WRONG DRIVE")),"WRONG DRIVE"))))</f>
        <v/>
      </c>
      <c r="X61" s="72" t="str">
        <f t="shared" si="4"/>
        <v/>
      </c>
      <c r="Y61" s="72" t="str">
        <f t="shared" si="5"/>
        <v/>
      </c>
      <c r="Z61" s="72" t="str">
        <f>IF($X61="","",COUNTIF($X$2:$X61,$X61))</f>
        <v/>
      </c>
      <c r="AA61" s="72" t="str">
        <f>IF(AND($X61&lt;&gt;"",$Y61&gt;=3,$Z61=1),COUNTIF($AA$1:AA60,"&gt;0")+1,"")</f>
        <v/>
      </c>
    </row>
    <row r="62" spans="3:27" ht="15" customHeight="1" x14ac:dyDescent="0.25">
      <c r="C62" s="72" t="str">
        <f t="shared" si="0"/>
        <v/>
      </c>
      <c r="D62" s="182" t="str">
        <f>IF($B62="","",IFERROR(VLOOKUP($B62,'Task library'!$A:$E,2,FALSE()),""))</f>
        <v/>
      </c>
      <c r="E62" s="182" t="str">
        <f>IF($B62="","",IFERROR(VLOOKUP($B62,'Task library'!$A:$E,3,FALSE()),""))</f>
        <v/>
      </c>
      <c r="F62" s="183" t="str">
        <f>IF($B62="","",IFERROR(VLOOKUP($B62,'Task library'!$A:$E,4,FALSE()),""))</f>
        <v/>
      </c>
      <c r="H62" s="183" t="str">
        <f t="shared" si="1"/>
        <v/>
      </c>
      <c r="I62" s="183" t="str">
        <f t="shared" si="2"/>
        <v/>
      </c>
      <c r="L62" s="90" t="str">
        <f t="shared" si="6"/>
        <v/>
      </c>
      <c r="N62" s="185" t="str">
        <f t="shared" si="3"/>
        <v/>
      </c>
      <c r="W62" s="179" t="str">
        <f>IF($B62="","",IF($Q62="","MISSING LINK",IF(NOT(ISNUMBER(SEARCH("drive.google.com",$Q62))),"NOT DRIVE LINK",IFERROR(IF(ISNUMBER(SEARCH(MID(Summary!$N$3,SEARCH("/folders/",Summary!$N$3)+9,SEARCH("?",Summary!$N$3&amp;"?")-(SEARCH("/folders/",Summary!$N$3)+9)),$Q62)),"OK",IF(ISNUMBER(SEARCH("/file/d/",$Q62)),"FILE LINK (check)","WRONG DRIVE")),"WRONG DRIVE"))))</f>
        <v/>
      </c>
      <c r="X62" s="72" t="str">
        <f t="shared" si="4"/>
        <v/>
      </c>
      <c r="Y62" s="72" t="str">
        <f t="shared" si="5"/>
        <v/>
      </c>
      <c r="Z62" s="72" t="str">
        <f>IF($X62="","",COUNTIF($X$2:$X62,$X62))</f>
        <v/>
      </c>
      <c r="AA62" s="72" t="str">
        <f>IF(AND($X62&lt;&gt;"",$Y62&gt;=3,$Z62=1),COUNTIF($AA$1:AA61,"&gt;0")+1,"")</f>
        <v/>
      </c>
    </row>
    <row r="63" spans="3:27" ht="15" customHeight="1" x14ac:dyDescent="0.25">
      <c r="C63" s="72" t="str">
        <f t="shared" si="0"/>
        <v/>
      </c>
      <c r="D63" s="182" t="str">
        <f>IF($B63="","",IFERROR(VLOOKUP($B63,'Task library'!$A:$E,2,FALSE()),""))</f>
        <v/>
      </c>
      <c r="E63" s="182" t="str">
        <f>IF($B63="","",IFERROR(VLOOKUP($B63,'Task library'!$A:$E,3,FALSE()),""))</f>
        <v/>
      </c>
      <c r="F63" s="183" t="str">
        <f>IF($B63="","",IFERROR(VLOOKUP($B63,'Task library'!$A:$E,4,FALSE()),""))</f>
        <v/>
      </c>
      <c r="H63" s="183" t="str">
        <f t="shared" si="1"/>
        <v/>
      </c>
      <c r="I63" s="183" t="str">
        <f t="shared" si="2"/>
        <v/>
      </c>
      <c r="L63" s="90" t="str">
        <f t="shared" si="6"/>
        <v/>
      </c>
      <c r="N63" s="185" t="str">
        <f t="shared" si="3"/>
        <v/>
      </c>
      <c r="W63" s="179" t="str">
        <f>IF($B63="","",IF($Q63="","MISSING LINK",IF(NOT(ISNUMBER(SEARCH("drive.google.com",$Q63))),"NOT DRIVE LINK",IFERROR(IF(ISNUMBER(SEARCH(MID(Summary!$N$3,SEARCH("/folders/",Summary!$N$3)+9,SEARCH("?",Summary!$N$3&amp;"?")-(SEARCH("/folders/",Summary!$N$3)+9)),$Q63)),"OK",IF(ISNUMBER(SEARCH("/file/d/",$Q63)),"FILE LINK (check)","WRONG DRIVE")),"WRONG DRIVE"))))</f>
        <v/>
      </c>
      <c r="X63" s="72" t="str">
        <f t="shared" si="4"/>
        <v/>
      </c>
      <c r="Y63" s="72" t="str">
        <f t="shared" si="5"/>
        <v/>
      </c>
      <c r="Z63" s="72" t="str">
        <f>IF($X63="","",COUNTIF($X$2:$X63,$X63))</f>
        <v/>
      </c>
      <c r="AA63" s="72" t="str">
        <f>IF(AND($X63&lt;&gt;"",$Y63&gt;=3,$Z63=1),COUNTIF($AA$1:AA62,"&gt;0")+1,"")</f>
        <v/>
      </c>
    </row>
    <row r="64" spans="3:27" ht="15" customHeight="1" x14ac:dyDescent="0.25">
      <c r="C64" s="72" t="str">
        <f t="shared" si="0"/>
        <v/>
      </c>
      <c r="D64" s="182" t="str">
        <f>IF($B64="","",IFERROR(VLOOKUP($B64,'Task library'!$A:$E,2,FALSE()),""))</f>
        <v/>
      </c>
      <c r="E64" s="182" t="str">
        <f>IF($B64="","",IFERROR(VLOOKUP($B64,'Task library'!$A:$E,3,FALSE()),""))</f>
        <v/>
      </c>
      <c r="F64" s="183" t="str">
        <f>IF($B64="","",IFERROR(VLOOKUP($B64,'Task library'!$A:$E,4,FALSE()),""))</f>
        <v/>
      </c>
      <c r="H64" s="183" t="str">
        <f t="shared" si="1"/>
        <v/>
      </c>
      <c r="I64" s="183" t="str">
        <f t="shared" si="2"/>
        <v/>
      </c>
      <c r="L64" s="90" t="str">
        <f t="shared" si="6"/>
        <v/>
      </c>
      <c r="N64" s="185" t="str">
        <f t="shared" si="3"/>
        <v/>
      </c>
      <c r="W64" s="179" t="str">
        <f>IF($B64="","",IF($Q64="","MISSING LINK",IF(NOT(ISNUMBER(SEARCH("drive.google.com",$Q64))),"NOT DRIVE LINK",IFERROR(IF(ISNUMBER(SEARCH(MID(Summary!$N$3,SEARCH("/folders/",Summary!$N$3)+9,SEARCH("?",Summary!$N$3&amp;"?")-(SEARCH("/folders/",Summary!$N$3)+9)),$Q64)),"OK",IF(ISNUMBER(SEARCH("/file/d/",$Q64)),"FILE LINK (check)","WRONG DRIVE")),"WRONG DRIVE"))))</f>
        <v/>
      </c>
      <c r="X64" s="72" t="str">
        <f t="shared" si="4"/>
        <v/>
      </c>
      <c r="Y64" s="72" t="str">
        <f t="shared" si="5"/>
        <v/>
      </c>
      <c r="Z64" s="72" t="str">
        <f>IF($X64="","",COUNTIF($X$2:$X64,$X64))</f>
        <v/>
      </c>
      <c r="AA64" s="72" t="str">
        <f>IF(AND($X64&lt;&gt;"",$Y64&gt;=3,$Z64=1),COUNTIF($AA$1:AA63,"&gt;0")+1,"")</f>
        <v/>
      </c>
    </row>
    <row r="65" spans="3:27" ht="15" customHeight="1" x14ac:dyDescent="0.25">
      <c r="C65" s="72" t="str">
        <f t="shared" si="0"/>
        <v/>
      </c>
      <c r="D65" s="182" t="str">
        <f>IF($B65="","",IFERROR(VLOOKUP($B65,'Task library'!$A:$E,2,FALSE()),""))</f>
        <v/>
      </c>
      <c r="E65" s="182" t="str">
        <f>IF($B65="","",IFERROR(VLOOKUP($B65,'Task library'!$A:$E,3,FALSE()),""))</f>
        <v/>
      </c>
      <c r="F65" s="183" t="str">
        <f>IF($B65="","",IFERROR(VLOOKUP($B65,'Task library'!$A:$E,4,FALSE()),""))</f>
        <v/>
      </c>
      <c r="H65" s="183" t="str">
        <f t="shared" si="1"/>
        <v/>
      </c>
      <c r="I65" s="183" t="str">
        <f t="shared" si="2"/>
        <v/>
      </c>
      <c r="L65" s="90" t="str">
        <f t="shared" si="6"/>
        <v/>
      </c>
      <c r="N65" s="185" t="str">
        <f t="shared" si="3"/>
        <v/>
      </c>
      <c r="W65" s="179" t="str">
        <f>IF($B65="","",IF($Q65="","MISSING LINK",IF(NOT(ISNUMBER(SEARCH("drive.google.com",$Q65))),"NOT DRIVE LINK",IFERROR(IF(ISNUMBER(SEARCH(MID(Summary!$N$3,SEARCH("/folders/",Summary!$N$3)+9,SEARCH("?",Summary!$N$3&amp;"?")-(SEARCH("/folders/",Summary!$N$3)+9)),$Q65)),"OK",IF(ISNUMBER(SEARCH("/file/d/",$Q65)),"FILE LINK (check)","WRONG DRIVE")),"WRONG DRIVE"))))</f>
        <v/>
      </c>
      <c r="X65" s="72" t="str">
        <f t="shared" si="4"/>
        <v/>
      </c>
      <c r="Y65" s="72" t="str">
        <f t="shared" si="5"/>
        <v/>
      </c>
      <c r="Z65" s="72" t="str">
        <f>IF($X65="","",COUNTIF($X$2:$X65,$X65))</f>
        <v/>
      </c>
      <c r="AA65" s="72" t="str">
        <f>IF(AND($X65&lt;&gt;"",$Y65&gt;=3,$Z65=1),COUNTIF($AA$1:AA64,"&gt;0")+1,"")</f>
        <v/>
      </c>
    </row>
    <row r="66" spans="3:27" ht="15" customHeight="1" x14ac:dyDescent="0.25">
      <c r="C66" s="72" t="str">
        <f t="shared" ref="C66:C129" si="7">IF($B66="","",1)</f>
        <v/>
      </c>
      <c r="D66" s="182" t="str">
        <f>IF($B66="","",IFERROR(VLOOKUP($B66,'Task library'!$A:$E,2,FALSE()),""))</f>
        <v/>
      </c>
      <c r="E66" s="182" t="str">
        <f>IF($B66="","",IFERROR(VLOOKUP($B66,'Task library'!$A:$E,3,FALSE()),""))</f>
        <v/>
      </c>
      <c r="F66" s="183" t="str">
        <f>IF($B66="","",IFERROR(VLOOKUP($B66,'Task library'!$A:$E,4,FALSE()),""))</f>
        <v/>
      </c>
      <c r="H66" s="183" t="str">
        <f t="shared" ref="H66:H129" si="8">IF(OR($B66="",$I66=""),"",IFERROR($I66-$G66,""))</f>
        <v/>
      </c>
      <c r="I66" s="183" t="str">
        <f t="shared" ref="I66:I129" si="9">IF($B66="","",IF($G66="","",IF(ISNUMBER($U66),MAX(0,MIN($G66,$G66/10*$U66)),IF(OR(NOT(ISNUMBER($M66)),$M66&lt;=0,$Q66="",NOT(OR($W66="OK",$W66="FILE LINK (check)"))),"",IF($G66&lt;=$M66+5,$G66,$M66)))))</f>
        <v/>
      </c>
      <c r="L66" s="90" t="str">
        <f t="shared" si="6"/>
        <v/>
      </c>
      <c r="N66" s="185" t="str">
        <f t="shared" ref="N66:N129" si="10">IF($B66="","",IF($G66="","",IF(ISNUMBER($M66),$M66,0)-$G66))</f>
        <v/>
      </c>
      <c r="W66" s="179" t="str">
        <f>IF($B66="","",IF($Q66="","MISSING LINK",IF(NOT(ISNUMBER(SEARCH("drive.google.com",$Q66))),"NOT DRIVE LINK",IFERROR(IF(ISNUMBER(SEARCH(MID(Summary!$N$3,SEARCH("/folders/",Summary!$N$3)+9,SEARCH("?",Summary!$N$3&amp;"?")-(SEARCH("/folders/",Summary!$N$3)+9)),$Q66)),"OK",IF(ISNUMBER(SEARCH("/file/d/",$Q66)),"FILE LINK (check)","WRONG DRIVE")),"WRONG DRIVE"))))</f>
        <v/>
      </c>
      <c r="X66" s="72" t="str">
        <f t="shared" ref="X66:X129" si="11">IF(OR($B66=2001,$B66=2002),IF(OR(LEN(TRIM($R66))=0,LEN(TRIM($S66))=0),"",TRIM($R66)&amp;" | "&amp;TRIM($S66)),"")</f>
        <v/>
      </c>
      <c r="Y66" s="72" t="str">
        <f t="shared" ref="Y66:Y129" si="12">IF($X66="","",COUNTIF($X$2:$X$1500,$X66))</f>
        <v/>
      </c>
      <c r="Z66" s="72" t="str">
        <f>IF($X66="","",COUNTIF($X$2:$X66,$X66))</f>
        <v/>
      </c>
      <c r="AA66" s="72" t="str">
        <f>IF(AND($X66&lt;&gt;"",$Y66&gt;=3,$Z66=1),COUNTIF($AA$1:AA65,"&gt;0")+1,"")</f>
        <v/>
      </c>
    </row>
    <row r="67" spans="3:27" ht="15" customHeight="1" x14ac:dyDescent="0.25">
      <c r="C67" s="72" t="str">
        <f t="shared" si="7"/>
        <v/>
      </c>
      <c r="D67" s="182" t="str">
        <f>IF($B67="","",IFERROR(VLOOKUP($B67,'Task library'!$A:$E,2,FALSE()),""))</f>
        <v/>
      </c>
      <c r="E67" s="182" t="str">
        <f>IF($B67="","",IFERROR(VLOOKUP($B67,'Task library'!$A:$E,3,FALSE()),""))</f>
        <v/>
      </c>
      <c r="F67" s="183" t="str">
        <f>IF($B67="","",IFERROR(VLOOKUP($B67,'Task library'!$A:$E,4,FALSE()),""))</f>
        <v/>
      </c>
      <c r="H67" s="183" t="str">
        <f t="shared" si="8"/>
        <v/>
      </c>
      <c r="I67" s="183" t="str">
        <f t="shared" si="9"/>
        <v/>
      </c>
      <c r="L67" s="90" t="str">
        <f t="shared" ref="L67:L130" si="13">IF($B67="","",1)</f>
        <v/>
      </c>
      <c r="N67" s="185" t="str">
        <f t="shared" si="10"/>
        <v/>
      </c>
      <c r="W67" s="179" t="str">
        <f>IF($B67="","",IF($Q67="","MISSING LINK",IF(NOT(ISNUMBER(SEARCH("drive.google.com",$Q67))),"NOT DRIVE LINK",IFERROR(IF(ISNUMBER(SEARCH(MID(Summary!$N$3,SEARCH("/folders/",Summary!$N$3)+9,SEARCH("?",Summary!$N$3&amp;"?")-(SEARCH("/folders/",Summary!$N$3)+9)),$Q67)),"OK",IF(ISNUMBER(SEARCH("/file/d/",$Q67)),"FILE LINK (check)","WRONG DRIVE")),"WRONG DRIVE"))))</f>
        <v/>
      </c>
      <c r="X67" s="72" t="str">
        <f t="shared" si="11"/>
        <v/>
      </c>
      <c r="Y67" s="72" t="str">
        <f t="shared" si="12"/>
        <v/>
      </c>
      <c r="Z67" s="72" t="str">
        <f>IF($X67="","",COUNTIF($X$2:$X67,$X67))</f>
        <v/>
      </c>
      <c r="AA67" s="72" t="str">
        <f>IF(AND($X67&lt;&gt;"",$Y67&gt;=3,$Z67=1),COUNTIF($AA$1:AA66,"&gt;0")+1,"")</f>
        <v/>
      </c>
    </row>
    <row r="68" spans="3:27" ht="15" customHeight="1" x14ac:dyDescent="0.25">
      <c r="C68" s="72" t="str">
        <f t="shared" si="7"/>
        <v/>
      </c>
      <c r="D68" s="182" t="str">
        <f>IF($B68="","",IFERROR(VLOOKUP($B68,'Task library'!$A:$E,2,FALSE()),""))</f>
        <v/>
      </c>
      <c r="E68" s="182" t="str">
        <f>IF($B68="","",IFERROR(VLOOKUP($B68,'Task library'!$A:$E,3,FALSE()),""))</f>
        <v/>
      </c>
      <c r="F68" s="183" t="str">
        <f>IF($B68="","",IFERROR(VLOOKUP($B68,'Task library'!$A:$E,4,FALSE()),""))</f>
        <v/>
      </c>
      <c r="H68" s="183" t="str">
        <f t="shared" si="8"/>
        <v/>
      </c>
      <c r="I68" s="183" t="str">
        <f t="shared" si="9"/>
        <v/>
      </c>
      <c r="L68" s="90" t="str">
        <f t="shared" si="13"/>
        <v/>
      </c>
      <c r="N68" s="185" t="str">
        <f t="shared" si="10"/>
        <v/>
      </c>
      <c r="W68" s="179" t="str">
        <f>IF($B68="","",IF($Q68="","MISSING LINK",IF(NOT(ISNUMBER(SEARCH("drive.google.com",$Q68))),"NOT DRIVE LINK",IFERROR(IF(ISNUMBER(SEARCH(MID(Summary!$N$3,SEARCH("/folders/",Summary!$N$3)+9,SEARCH("?",Summary!$N$3&amp;"?")-(SEARCH("/folders/",Summary!$N$3)+9)),$Q68)),"OK",IF(ISNUMBER(SEARCH("/file/d/",$Q68)),"FILE LINK (check)","WRONG DRIVE")),"WRONG DRIVE"))))</f>
        <v/>
      </c>
      <c r="X68" s="72" t="str">
        <f t="shared" si="11"/>
        <v/>
      </c>
      <c r="Y68" s="72" t="str">
        <f t="shared" si="12"/>
        <v/>
      </c>
      <c r="Z68" s="72" t="str">
        <f>IF($X68="","",COUNTIF($X$2:$X68,$X68))</f>
        <v/>
      </c>
      <c r="AA68" s="72" t="str">
        <f>IF(AND($X68&lt;&gt;"",$Y68&gt;=3,$Z68=1),COUNTIF($AA$1:AA67,"&gt;0")+1,"")</f>
        <v/>
      </c>
    </row>
    <row r="69" spans="3:27" ht="15" customHeight="1" x14ac:dyDescent="0.25">
      <c r="C69" s="72" t="str">
        <f t="shared" si="7"/>
        <v/>
      </c>
      <c r="D69" s="182" t="str">
        <f>IF($B69="","",IFERROR(VLOOKUP($B69,'Task library'!$A:$E,2,FALSE()),""))</f>
        <v/>
      </c>
      <c r="E69" s="182" t="str">
        <f>IF($B69="","",IFERROR(VLOOKUP($B69,'Task library'!$A:$E,3,FALSE()),""))</f>
        <v/>
      </c>
      <c r="F69" s="183" t="str">
        <f>IF($B69="","",IFERROR(VLOOKUP($B69,'Task library'!$A:$E,4,FALSE()),""))</f>
        <v/>
      </c>
      <c r="H69" s="183" t="str">
        <f t="shared" si="8"/>
        <v/>
      </c>
      <c r="I69" s="183" t="str">
        <f t="shared" si="9"/>
        <v/>
      </c>
      <c r="L69" s="90" t="str">
        <f t="shared" si="13"/>
        <v/>
      </c>
      <c r="N69" s="185" t="str">
        <f t="shared" si="10"/>
        <v/>
      </c>
      <c r="W69" s="179" t="str">
        <f>IF($B69="","",IF($Q69="","MISSING LINK",IF(NOT(ISNUMBER(SEARCH("drive.google.com",$Q69))),"NOT DRIVE LINK",IFERROR(IF(ISNUMBER(SEARCH(MID(Summary!$N$3,SEARCH("/folders/",Summary!$N$3)+9,SEARCH("?",Summary!$N$3&amp;"?")-(SEARCH("/folders/",Summary!$N$3)+9)),$Q69)),"OK",IF(ISNUMBER(SEARCH("/file/d/",$Q69)),"FILE LINK (check)","WRONG DRIVE")),"WRONG DRIVE"))))</f>
        <v/>
      </c>
      <c r="X69" s="72" t="str">
        <f t="shared" si="11"/>
        <v/>
      </c>
      <c r="Y69" s="72" t="str">
        <f t="shared" si="12"/>
        <v/>
      </c>
      <c r="Z69" s="72" t="str">
        <f>IF($X69="","",COUNTIF($X$2:$X69,$X69))</f>
        <v/>
      </c>
      <c r="AA69" s="72" t="str">
        <f>IF(AND($X69&lt;&gt;"",$Y69&gt;=3,$Z69=1),COUNTIF($AA$1:AA68,"&gt;0")+1,"")</f>
        <v/>
      </c>
    </row>
    <row r="70" spans="3:27" ht="15" customHeight="1" x14ac:dyDescent="0.25">
      <c r="C70" s="72" t="str">
        <f t="shared" si="7"/>
        <v/>
      </c>
      <c r="D70" s="182" t="str">
        <f>IF($B70="","",IFERROR(VLOOKUP($B70,'Task library'!$A:$E,2,FALSE()),""))</f>
        <v/>
      </c>
      <c r="E70" s="182" t="str">
        <f>IF($B70="","",IFERROR(VLOOKUP($B70,'Task library'!$A:$E,3,FALSE()),""))</f>
        <v/>
      </c>
      <c r="F70" s="183" t="str">
        <f>IF($B70="","",IFERROR(VLOOKUP($B70,'Task library'!$A:$E,4,FALSE()),""))</f>
        <v/>
      </c>
      <c r="H70" s="183" t="str">
        <f t="shared" si="8"/>
        <v/>
      </c>
      <c r="I70" s="183" t="str">
        <f t="shared" si="9"/>
        <v/>
      </c>
      <c r="L70" s="90" t="str">
        <f t="shared" si="13"/>
        <v/>
      </c>
      <c r="N70" s="185" t="str">
        <f t="shared" si="10"/>
        <v/>
      </c>
      <c r="W70" s="179" t="str">
        <f>IF($B70="","",IF($Q70="","MISSING LINK",IF(NOT(ISNUMBER(SEARCH("drive.google.com",$Q70))),"NOT DRIVE LINK",IFERROR(IF(ISNUMBER(SEARCH(MID(Summary!$N$3,SEARCH("/folders/",Summary!$N$3)+9,SEARCH("?",Summary!$N$3&amp;"?")-(SEARCH("/folders/",Summary!$N$3)+9)),$Q70)),"OK",IF(ISNUMBER(SEARCH("/file/d/",$Q70)),"FILE LINK (check)","WRONG DRIVE")),"WRONG DRIVE"))))</f>
        <v/>
      </c>
      <c r="X70" s="72" t="str">
        <f t="shared" si="11"/>
        <v/>
      </c>
      <c r="Y70" s="72" t="str">
        <f t="shared" si="12"/>
        <v/>
      </c>
      <c r="Z70" s="72" t="str">
        <f>IF($X70="","",COUNTIF($X$2:$X70,$X70))</f>
        <v/>
      </c>
      <c r="AA70" s="72" t="str">
        <f>IF(AND($X70&lt;&gt;"",$Y70&gt;=3,$Z70=1),COUNTIF($AA$1:AA69,"&gt;0")+1,"")</f>
        <v/>
      </c>
    </row>
    <row r="71" spans="3:27" ht="15" customHeight="1" x14ac:dyDescent="0.25">
      <c r="C71" s="72" t="str">
        <f t="shared" si="7"/>
        <v/>
      </c>
      <c r="D71" s="182" t="str">
        <f>IF($B71="","",IFERROR(VLOOKUP($B71,'Task library'!$A:$E,2,FALSE()),""))</f>
        <v/>
      </c>
      <c r="E71" s="182" t="str">
        <f>IF($B71="","",IFERROR(VLOOKUP($B71,'Task library'!$A:$E,3,FALSE()),""))</f>
        <v/>
      </c>
      <c r="F71" s="183" t="str">
        <f>IF($B71="","",IFERROR(VLOOKUP($B71,'Task library'!$A:$E,4,FALSE()),""))</f>
        <v/>
      </c>
      <c r="H71" s="183" t="str">
        <f t="shared" si="8"/>
        <v/>
      </c>
      <c r="I71" s="183" t="str">
        <f t="shared" si="9"/>
        <v/>
      </c>
      <c r="L71" s="90" t="str">
        <f t="shared" si="13"/>
        <v/>
      </c>
      <c r="N71" s="185" t="str">
        <f t="shared" si="10"/>
        <v/>
      </c>
      <c r="W71" s="179" t="str">
        <f>IF($B71="","",IF($Q71="","MISSING LINK",IF(NOT(ISNUMBER(SEARCH("drive.google.com",$Q71))),"NOT DRIVE LINK",IFERROR(IF(ISNUMBER(SEARCH(MID(Summary!$N$3,SEARCH("/folders/",Summary!$N$3)+9,SEARCH("?",Summary!$N$3&amp;"?")-(SEARCH("/folders/",Summary!$N$3)+9)),$Q71)),"OK",IF(ISNUMBER(SEARCH("/file/d/",$Q71)),"FILE LINK (check)","WRONG DRIVE")),"WRONG DRIVE"))))</f>
        <v/>
      </c>
      <c r="X71" s="72" t="str">
        <f t="shared" si="11"/>
        <v/>
      </c>
      <c r="Y71" s="72" t="str">
        <f t="shared" si="12"/>
        <v/>
      </c>
      <c r="Z71" s="72" t="str">
        <f>IF($X71="","",COUNTIF($X$2:$X71,$X71))</f>
        <v/>
      </c>
      <c r="AA71" s="72" t="str">
        <f>IF(AND($X71&lt;&gt;"",$Y71&gt;=3,$Z71=1),COUNTIF($AA$1:AA70,"&gt;0")+1,"")</f>
        <v/>
      </c>
    </row>
    <row r="72" spans="3:27" ht="15" customHeight="1" x14ac:dyDescent="0.25">
      <c r="C72" s="72" t="str">
        <f t="shared" si="7"/>
        <v/>
      </c>
      <c r="D72" s="182" t="str">
        <f>IF($B72="","",IFERROR(VLOOKUP($B72,'Task library'!$A:$E,2,FALSE()),""))</f>
        <v/>
      </c>
      <c r="E72" s="182" t="str">
        <f>IF($B72="","",IFERROR(VLOOKUP($B72,'Task library'!$A:$E,3,FALSE()),""))</f>
        <v/>
      </c>
      <c r="F72" s="183" t="str">
        <f>IF($B72="","",IFERROR(VLOOKUP($B72,'Task library'!$A:$E,4,FALSE()),""))</f>
        <v/>
      </c>
      <c r="H72" s="183" t="str">
        <f t="shared" si="8"/>
        <v/>
      </c>
      <c r="I72" s="183" t="str">
        <f t="shared" si="9"/>
        <v/>
      </c>
      <c r="L72" s="90" t="str">
        <f t="shared" si="13"/>
        <v/>
      </c>
      <c r="N72" s="185" t="str">
        <f t="shared" si="10"/>
        <v/>
      </c>
      <c r="W72" s="179" t="str">
        <f>IF($B72="","",IF($Q72="","MISSING LINK",IF(NOT(ISNUMBER(SEARCH("drive.google.com",$Q72))),"NOT DRIVE LINK",IFERROR(IF(ISNUMBER(SEARCH(MID(Summary!$N$3,SEARCH("/folders/",Summary!$N$3)+9,SEARCH("?",Summary!$N$3&amp;"?")-(SEARCH("/folders/",Summary!$N$3)+9)),$Q72)),"OK",IF(ISNUMBER(SEARCH("/file/d/",$Q72)),"FILE LINK (check)","WRONG DRIVE")),"WRONG DRIVE"))))</f>
        <v/>
      </c>
      <c r="X72" s="72" t="str">
        <f t="shared" si="11"/>
        <v/>
      </c>
      <c r="Y72" s="72" t="str">
        <f t="shared" si="12"/>
        <v/>
      </c>
      <c r="Z72" s="72" t="str">
        <f>IF($X72="","",COUNTIF($X$2:$X72,$X72))</f>
        <v/>
      </c>
      <c r="AA72" s="72" t="str">
        <f>IF(AND($X72&lt;&gt;"",$Y72&gt;=3,$Z72=1),COUNTIF($AA$1:AA71,"&gt;0")+1,"")</f>
        <v/>
      </c>
    </row>
    <row r="73" spans="3:27" ht="15" customHeight="1" x14ac:dyDescent="0.25">
      <c r="C73" s="72" t="str">
        <f t="shared" si="7"/>
        <v/>
      </c>
      <c r="D73" s="182" t="str">
        <f>IF($B73="","",IFERROR(VLOOKUP($B73,'Task library'!$A:$E,2,FALSE()),""))</f>
        <v/>
      </c>
      <c r="E73" s="182" t="str">
        <f>IF($B73="","",IFERROR(VLOOKUP($B73,'Task library'!$A:$E,3,FALSE()),""))</f>
        <v/>
      </c>
      <c r="F73" s="183" t="str">
        <f>IF($B73="","",IFERROR(VLOOKUP($B73,'Task library'!$A:$E,4,FALSE()),""))</f>
        <v/>
      </c>
      <c r="H73" s="183" t="str">
        <f t="shared" si="8"/>
        <v/>
      </c>
      <c r="I73" s="183" t="str">
        <f t="shared" si="9"/>
        <v/>
      </c>
      <c r="L73" s="90" t="str">
        <f t="shared" si="13"/>
        <v/>
      </c>
      <c r="N73" s="185" t="str">
        <f t="shared" si="10"/>
        <v/>
      </c>
      <c r="W73" s="179" t="str">
        <f>IF($B73="","",IF($Q73="","MISSING LINK",IF(NOT(ISNUMBER(SEARCH("drive.google.com",$Q73))),"NOT DRIVE LINK",IFERROR(IF(ISNUMBER(SEARCH(MID(Summary!$N$3,SEARCH("/folders/",Summary!$N$3)+9,SEARCH("?",Summary!$N$3&amp;"?")-(SEARCH("/folders/",Summary!$N$3)+9)),$Q73)),"OK",IF(ISNUMBER(SEARCH("/file/d/",$Q73)),"FILE LINK (check)","WRONG DRIVE")),"WRONG DRIVE"))))</f>
        <v/>
      </c>
      <c r="X73" s="72" t="str">
        <f t="shared" si="11"/>
        <v/>
      </c>
      <c r="Y73" s="72" t="str">
        <f t="shared" si="12"/>
        <v/>
      </c>
      <c r="Z73" s="72" t="str">
        <f>IF($X73="","",COUNTIF($X$2:$X73,$X73))</f>
        <v/>
      </c>
      <c r="AA73" s="72" t="str">
        <f>IF(AND($X73&lt;&gt;"",$Y73&gt;=3,$Z73=1),COUNTIF($AA$1:AA72,"&gt;0")+1,"")</f>
        <v/>
      </c>
    </row>
    <row r="74" spans="3:27" ht="15" customHeight="1" x14ac:dyDescent="0.25">
      <c r="C74" s="72" t="str">
        <f t="shared" si="7"/>
        <v/>
      </c>
      <c r="D74" s="182" t="str">
        <f>IF($B74="","",IFERROR(VLOOKUP($B74,'Task library'!$A:$E,2,FALSE()),""))</f>
        <v/>
      </c>
      <c r="E74" s="182" t="str">
        <f>IF($B74="","",IFERROR(VLOOKUP($B74,'Task library'!$A:$E,3,FALSE()),""))</f>
        <v/>
      </c>
      <c r="F74" s="183" t="str">
        <f>IF($B74="","",IFERROR(VLOOKUP($B74,'Task library'!$A:$E,4,FALSE()),""))</f>
        <v/>
      </c>
      <c r="H74" s="183" t="str">
        <f t="shared" si="8"/>
        <v/>
      </c>
      <c r="I74" s="183" t="str">
        <f t="shared" si="9"/>
        <v/>
      </c>
      <c r="L74" s="90" t="str">
        <f t="shared" si="13"/>
        <v/>
      </c>
      <c r="N74" s="185" t="str">
        <f t="shared" si="10"/>
        <v/>
      </c>
      <c r="W74" s="179" t="str">
        <f>IF($B74="","",IF($Q74="","MISSING LINK",IF(NOT(ISNUMBER(SEARCH("drive.google.com",$Q74))),"NOT DRIVE LINK",IFERROR(IF(ISNUMBER(SEARCH(MID(Summary!$N$3,SEARCH("/folders/",Summary!$N$3)+9,SEARCH("?",Summary!$N$3&amp;"?")-(SEARCH("/folders/",Summary!$N$3)+9)),$Q74)),"OK",IF(ISNUMBER(SEARCH("/file/d/",$Q74)),"FILE LINK (check)","WRONG DRIVE")),"WRONG DRIVE"))))</f>
        <v/>
      </c>
      <c r="X74" s="72" t="str">
        <f t="shared" si="11"/>
        <v/>
      </c>
      <c r="Y74" s="72" t="str">
        <f t="shared" si="12"/>
        <v/>
      </c>
      <c r="Z74" s="72" t="str">
        <f>IF($X74="","",COUNTIF($X$2:$X74,$X74))</f>
        <v/>
      </c>
      <c r="AA74" s="72" t="str">
        <f>IF(AND($X74&lt;&gt;"",$Y74&gt;=3,$Z74=1),COUNTIF($AA$1:AA73,"&gt;0")+1,"")</f>
        <v/>
      </c>
    </row>
    <row r="75" spans="3:27" ht="15" customHeight="1" x14ac:dyDescent="0.25">
      <c r="C75" s="72" t="str">
        <f t="shared" si="7"/>
        <v/>
      </c>
      <c r="D75" s="182" t="str">
        <f>IF($B75="","",IFERROR(VLOOKUP($B75,'Task library'!$A:$E,2,FALSE()),""))</f>
        <v/>
      </c>
      <c r="E75" s="182" t="str">
        <f>IF($B75="","",IFERROR(VLOOKUP($B75,'Task library'!$A:$E,3,FALSE()),""))</f>
        <v/>
      </c>
      <c r="F75" s="183" t="str">
        <f>IF($B75="","",IFERROR(VLOOKUP($B75,'Task library'!$A:$E,4,FALSE()),""))</f>
        <v/>
      </c>
      <c r="H75" s="183" t="str">
        <f t="shared" si="8"/>
        <v/>
      </c>
      <c r="I75" s="183" t="str">
        <f t="shared" si="9"/>
        <v/>
      </c>
      <c r="L75" s="90" t="str">
        <f t="shared" si="13"/>
        <v/>
      </c>
      <c r="N75" s="185" t="str">
        <f t="shared" si="10"/>
        <v/>
      </c>
      <c r="W75" s="179" t="str">
        <f>IF($B75="","",IF($Q75="","MISSING LINK",IF(NOT(ISNUMBER(SEARCH("drive.google.com",$Q75))),"NOT DRIVE LINK",IFERROR(IF(ISNUMBER(SEARCH(MID(Summary!$N$3,SEARCH("/folders/",Summary!$N$3)+9,SEARCH("?",Summary!$N$3&amp;"?")-(SEARCH("/folders/",Summary!$N$3)+9)),$Q75)),"OK",IF(ISNUMBER(SEARCH("/file/d/",$Q75)),"FILE LINK (check)","WRONG DRIVE")),"WRONG DRIVE"))))</f>
        <v/>
      </c>
      <c r="X75" s="72" t="str">
        <f t="shared" si="11"/>
        <v/>
      </c>
      <c r="Y75" s="72" t="str">
        <f t="shared" si="12"/>
        <v/>
      </c>
      <c r="Z75" s="72" t="str">
        <f>IF($X75="","",COUNTIF($X$2:$X75,$X75))</f>
        <v/>
      </c>
      <c r="AA75" s="72" t="str">
        <f>IF(AND($X75&lt;&gt;"",$Y75&gt;=3,$Z75=1),COUNTIF($AA$1:AA74,"&gt;0")+1,"")</f>
        <v/>
      </c>
    </row>
    <row r="76" spans="3:27" ht="15" customHeight="1" x14ac:dyDescent="0.25">
      <c r="C76" s="72" t="str">
        <f t="shared" si="7"/>
        <v/>
      </c>
      <c r="D76" s="182" t="str">
        <f>IF($B76="","",IFERROR(VLOOKUP($B76,'Task library'!$A:$E,2,FALSE()),""))</f>
        <v/>
      </c>
      <c r="E76" s="182" t="str">
        <f>IF($B76="","",IFERROR(VLOOKUP($B76,'Task library'!$A:$E,3,FALSE()),""))</f>
        <v/>
      </c>
      <c r="F76" s="183" t="str">
        <f>IF($B76="","",IFERROR(VLOOKUP($B76,'Task library'!$A:$E,4,FALSE()),""))</f>
        <v/>
      </c>
      <c r="H76" s="183" t="str">
        <f t="shared" si="8"/>
        <v/>
      </c>
      <c r="I76" s="183" t="str">
        <f t="shared" si="9"/>
        <v/>
      </c>
      <c r="L76" s="90" t="str">
        <f t="shared" si="13"/>
        <v/>
      </c>
      <c r="N76" s="185" t="str">
        <f t="shared" si="10"/>
        <v/>
      </c>
      <c r="W76" s="179" t="str">
        <f>IF($B76="","",IF($Q76="","MISSING LINK",IF(NOT(ISNUMBER(SEARCH("drive.google.com",$Q76))),"NOT DRIVE LINK",IFERROR(IF(ISNUMBER(SEARCH(MID(Summary!$N$3,SEARCH("/folders/",Summary!$N$3)+9,SEARCH("?",Summary!$N$3&amp;"?")-(SEARCH("/folders/",Summary!$N$3)+9)),$Q76)),"OK",IF(ISNUMBER(SEARCH("/file/d/",$Q76)),"FILE LINK (check)","WRONG DRIVE")),"WRONG DRIVE"))))</f>
        <v/>
      </c>
      <c r="X76" s="72" t="str">
        <f t="shared" si="11"/>
        <v/>
      </c>
      <c r="Y76" s="72" t="str">
        <f t="shared" si="12"/>
        <v/>
      </c>
      <c r="Z76" s="72" t="str">
        <f>IF($X76="","",COUNTIF($X$2:$X76,$X76))</f>
        <v/>
      </c>
      <c r="AA76" s="72" t="str">
        <f>IF(AND($X76&lt;&gt;"",$Y76&gt;=3,$Z76=1),COUNTIF($AA$1:AA75,"&gt;0")+1,"")</f>
        <v/>
      </c>
    </row>
    <row r="77" spans="3:27" ht="15" customHeight="1" x14ac:dyDescent="0.25">
      <c r="C77" s="72" t="str">
        <f t="shared" si="7"/>
        <v/>
      </c>
      <c r="D77" s="182" t="str">
        <f>IF($B77="","",IFERROR(VLOOKUP($B77,'Task library'!$A:$E,2,FALSE()),""))</f>
        <v/>
      </c>
      <c r="E77" s="182" t="str">
        <f>IF($B77="","",IFERROR(VLOOKUP($B77,'Task library'!$A:$E,3,FALSE()),""))</f>
        <v/>
      </c>
      <c r="F77" s="183" t="str">
        <f>IF($B77="","",IFERROR(VLOOKUP($B77,'Task library'!$A:$E,4,FALSE()),""))</f>
        <v/>
      </c>
      <c r="H77" s="183" t="str">
        <f t="shared" si="8"/>
        <v/>
      </c>
      <c r="I77" s="183" t="str">
        <f t="shared" si="9"/>
        <v/>
      </c>
      <c r="L77" s="90" t="str">
        <f t="shared" si="13"/>
        <v/>
      </c>
      <c r="N77" s="185" t="str">
        <f t="shared" si="10"/>
        <v/>
      </c>
      <c r="W77" s="179" t="str">
        <f>IF($B77="","",IF($Q77="","MISSING LINK",IF(NOT(ISNUMBER(SEARCH("drive.google.com",$Q77))),"NOT DRIVE LINK",IFERROR(IF(ISNUMBER(SEARCH(MID(Summary!$N$3,SEARCH("/folders/",Summary!$N$3)+9,SEARCH("?",Summary!$N$3&amp;"?")-(SEARCH("/folders/",Summary!$N$3)+9)),$Q77)),"OK",IF(ISNUMBER(SEARCH("/file/d/",$Q77)),"FILE LINK (check)","WRONG DRIVE")),"WRONG DRIVE"))))</f>
        <v/>
      </c>
      <c r="X77" s="72" t="str">
        <f t="shared" si="11"/>
        <v/>
      </c>
      <c r="Y77" s="72" t="str">
        <f t="shared" si="12"/>
        <v/>
      </c>
      <c r="Z77" s="72" t="str">
        <f>IF($X77="","",COUNTIF($X$2:$X77,$X77))</f>
        <v/>
      </c>
      <c r="AA77" s="72" t="str">
        <f>IF(AND($X77&lt;&gt;"",$Y77&gt;=3,$Z77=1),COUNTIF($AA$1:AA76,"&gt;0")+1,"")</f>
        <v/>
      </c>
    </row>
    <row r="78" spans="3:27" ht="15" customHeight="1" x14ac:dyDescent="0.25">
      <c r="C78" s="72" t="str">
        <f t="shared" si="7"/>
        <v/>
      </c>
      <c r="D78" s="182" t="str">
        <f>IF($B78="","",IFERROR(VLOOKUP($B78,'Task library'!$A:$E,2,FALSE()),""))</f>
        <v/>
      </c>
      <c r="E78" s="182" t="str">
        <f>IF($B78="","",IFERROR(VLOOKUP($B78,'Task library'!$A:$E,3,FALSE()),""))</f>
        <v/>
      </c>
      <c r="F78" s="183" t="str">
        <f>IF($B78="","",IFERROR(VLOOKUP($B78,'Task library'!$A:$E,4,FALSE()),""))</f>
        <v/>
      </c>
      <c r="H78" s="183" t="str">
        <f t="shared" si="8"/>
        <v/>
      </c>
      <c r="I78" s="183" t="str">
        <f t="shared" si="9"/>
        <v/>
      </c>
      <c r="L78" s="90" t="str">
        <f t="shared" si="13"/>
        <v/>
      </c>
      <c r="N78" s="185" t="str">
        <f t="shared" si="10"/>
        <v/>
      </c>
      <c r="W78" s="179" t="str">
        <f>IF($B78="","",IF($Q78="","MISSING LINK",IF(NOT(ISNUMBER(SEARCH("drive.google.com",$Q78))),"NOT DRIVE LINK",IFERROR(IF(ISNUMBER(SEARCH(MID(Summary!$N$3,SEARCH("/folders/",Summary!$N$3)+9,SEARCH("?",Summary!$N$3&amp;"?")-(SEARCH("/folders/",Summary!$N$3)+9)),$Q78)),"OK",IF(ISNUMBER(SEARCH("/file/d/",$Q78)),"FILE LINK (check)","WRONG DRIVE")),"WRONG DRIVE"))))</f>
        <v/>
      </c>
      <c r="X78" s="72" t="str">
        <f t="shared" si="11"/>
        <v/>
      </c>
      <c r="Y78" s="72" t="str">
        <f t="shared" si="12"/>
        <v/>
      </c>
      <c r="Z78" s="72" t="str">
        <f>IF($X78="","",COUNTIF($X$2:$X78,$X78))</f>
        <v/>
      </c>
      <c r="AA78" s="72" t="str">
        <f>IF(AND($X78&lt;&gt;"",$Y78&gt;=3,$Z78=1),COUNTIF($AA$1:AA77,"&gt;0")+1,"")</f>
        <v/>
      </c>
    </row>
    <row r="79" spans="3:27" ht="15" customHeight="1" x14ac:dyDescent="0.25">
      <c r="C79" s="72" t="str">
        <f t="shared" si="7"/>
        <v/>
      </c>
      <c r="D79" s="182" t="str">
        <f>IF($B79="","",IFERROR(VLOOKUP($B79,'Task library'!$A:$E,2,FALSE()),""))</f>
        <v/>
      </c>
      <c r="E79" s="182" t="str">
        <f>IF($B79="","",IFERROR(VLOOKUP($B79,'Task library'!$A:$E,3,FALSE()),""))</f>
        <v/>
      </c>
      <c r="F79" s="183" t="str">
        <f>IF($B79="","",IFERROR(VLOOKUP($B79,'Task library'!$A:$E,4,FALSE()),""))</f>
        <v/>
      </c>
      <c r="H79" s="183" t="str">
        <f t="shared" si="8"/>
        <v/>
      </c>
      <c r="I79" s="183" t="str">
        <f t="shared" si="9"/>
        <v/>
      </c>
      <c r="L79" s="90" t="str">
        <f t="shared" si="13"/>
        <v/>
      </c>
      <c r="N79" s="185" t="str">
        <f t="shared" si="10"/>
        <v/>
      </c>
      <c r="W79" s="179" t="str">
        <f>IF($B79="","",IF($Q79="","MISSING LINK",IF(NOT(ISNUMBER(SEARCH("drive.google.com",$Q79))),"NOT DRIVE LINK",IFERROR(IF(ISNUMBER(SEARCH(MID(Summary!$N$3,SEARCH("/folders/",Summary!$N$3)+9,SEARCH("?",Summary!$N$3&amp;"?")-(SEARCH("/folders/",Summary!$N$3)+9)),$Q79)),"OK",IF(ISNUMBER(SEARCH("/file/d/",$Q79)),"FILE LINK (check)","WRONG DRIVE")),"WRONG DRIVE"))))</f>
        <v/>
      </c>
      <c r="X79" s="72" t="str">
        <f t="shared" si="11"/>
        <v/>
      </c>
      <c r="Y79" s="72" t="str">
        <f t="shared" si="12"/>
        <v/>
      </c>
      <c r="Z79" s="72" t="str">
        <f>IF($X79="","",COUNTIF($X$2:$X79,$X79))</f>
        <v/>
      </c>
      <c r="AA79" s="72" t="str">
        <f>IF(AND($X79&lt;&gt;"",$Y79&gt;=3,$Z79=1),COUNTIF($AA$1:AA78,"&gt;0")+1,"")</f>
        <v/>
      </c>
    </row>
    <row r="80" spans="3:27" ht="15" customHeight="1" x14ac:dyDescent="0.25">
      <c r="C80" s="72" t="str">
        <f t="shared" si="7"/>
        <v/>
      </c>
      <c r="D80" s="182" t="str">
        <f>IF($B80="","",IFERROR(VLOOKUP($B80,'Task library'!$A:$E,2,FALSE()),""))</f>
        <v/>
      </c>
      <c r="E80" s="182" t="str">
        <f>IF($B80="","",IFERROR(VLOOKUP($B80,'Task library'!$A:$E,3,FALSE()),""))</f>
        <v/>
      </c>
      <c r="F80" s="183" t="str">
        <f>IF($B80="","",IFERROR(VLOOKUP($B80,'Task library'!$A:$E,4,FALSE()),""))</f>
        <v/>
      </c>
      <c r="H80" s="183" t="str">
        <f t="shared" si="8"/>
        <v/>
      </c>
      <c r="I80" s="183" t="str">
        <f t="shared" si="9"/>
        <v/>
      </c>
      <c r="L80" s="90" t="str">
        <f t="shared" si="13"/>
        <v/>
      </c>
      <c r="N80" s="185" t="str">
        <f t="shared" si="10"/>
        <v/>
      </c>
      <c r="W80" s="179" t="str">
        <f>IF($B80="","",IF($Q80="","MISSING LINK",IF(NOT(ISNUMBER(SEARCH("drive.google.com",$Q80))),"NOT DRIVE LINK",IFERROR(IF(ISNUMBER(SEARCH(MID(Summary!$N$3,SEARCH("/folders/",Summary!$N$3)+9,SEARCH("?",Summary!$N$3&amp;"?")-(SEARCH("/folders/",Summary!$N$3)+9)),$Q80)),"OK",IF(ISNUMBER(SEARCH("/file/d/",$Q80)),"FILE LINK (check)","WRONG DRIVE")),"WRONG DRIVE"))))</f>
        <v/>
      </c>
      <c r="X80" s="72" t="str">
        <f t="shared" si="11"/>
        <v/>
      </c>
      <c r="Y80" s="72" t="str">
        <f t="shared" si="12"/>
        <v/>
      </c>
      <c r="Z80" s="72" t="str">
        <f>IF($X80="","",COUNTIF($X$2:$X80,$X80))</f>
        <v/>
      </c>
      <c r="AA80" s="72" t="str">
        <f>IF(AND($X80&lt;&gt;"",$Y80&gt;=3,$Z80=1),COUNTIF($AA$1:AA79,"&gt;0")+1,"")</f>
        <v/>
      </c>
    </row>
    <row r="81" spans="3:27" ht="15" customHeight="1" x14ac:dyDescent="0.25">
      <c r="C81" s="72" t="str">
        <f t="shared" si="7"/>
        <v/>
      </c>
      <c r="D81" s="182" t="str">
        <f>IF($B81="","",IFERROR(VLOOKUP($B81,'Task library'!$A:$E,2,FALSE()),""))</f>
        <v/>
      </c>
      <c r="E81" s="182" t="str">
        <f>IF($B81="","",IFERROR(VLOOKUP($B81,'Task library'!$A:$E,3,FALSE()),""))</f>
        <v/>
      </c>
      <c r="F81" s="183" t="str">
        <f>IF($B81="","",IFERROR(VLOOKUP($B81,'Task library'!$A:$E,4,FALSE()),""))</f>
        <v/>
      </c>
      <c r="H81" s="183" t="str">
        <f t="shared" si="8"/>
        <v/>
      </c>
      <c r="I81" s="183" t="str">
        <f t="shared" si="9"/>
        <v/>
      </c>
      <c r="L81" s="90" t="str">
        <f t="shared" si="13"/>
        <v/>
      </c>
      <c r="N81" s="185" t="str">
        <f t="shared" si="10"/>
        <v/>
      </c>
      <c r="W81" s="179" t="str">
        <f>IF($B81="","",IF($Q81="","MISSING LINK",IF(NOT(ISNUMBER(SEARCH("drive.google.com",$Q81))),"NOT DRIVE LINK",IFERROR(IF(ISNUMBER(SEARCH(MID(Summary!$N$3,SEARCH("/folders/",Summary!$N$3)+9,SEARCH("?",Summary!$N$3&amp;"?")-(SEARCH("/folders/",Summary!$N$3)+9)),$Q81)),"OK",IF(ISNUMBER(SEARCH("/file/d/",$Q81)),"FILE LINK (check)","WRONG DRIVE")),"WRONG DRIVE"))))</f>
        <v/>
      </c>
      <c r="X81" s="72" t="str">
        <f t="shared" si="11"/>
        <v/>
      </c>
      <c r="Y81" s="72" t="str">
        <f t="shared" si="12"/>
        <v/>
      </c>
      <c r="Z81" s="72" t="str">
        <f>IF($X81="","",COUNTIF($X$2:$X81,$X81))</f>
        <v/>
      </c>
      <c r="AA81" s="72" t="str">
        <f>IF(AND($X81&lt;&gt;"",$Y81&gt;=3,$Z81=1),COUNTIF($AA$1:AA80,"&gt;0")+1,"")</f>
        <v/>
      </c>
    </row>
    <row r="82" spans="3:27" ht="15" customHeight="1" x14ac:dyDescent="0.25">
      <c r="C82" s="72" t="str">
        <f t="shared" si="7"/>
        <v/>
      </c>
      <c r="D82" s="182" t="str">
        <f>IF($B82="","",IFERROR(VLOOKUP($B82,'Task library'!$A:$E,2,FALSE()),""))</f>
        <v/>
      </c>
      <c r="E82" s="182" t="str">
        <f>IF($B82="","",IFERROR(VLOOKUP($B82,'Task library'!$A:$E,3,FALSE()),""))</f>
        <v/>
      </c>
      <c r="F82" s="183" t="str">
        <f>IF($B82="","",IFERROR(VLOOKUP($B82,'Task library'!$A:$E,4,FALSE()),""))</f>
        <v/>
      </c>
      <c r="H82" s="183" t="str">
        <f t="shared" si="8"/>
        <v/>
      </c>
      <c r="I82" s="183" t="str">
        <f t="shared" si="9"/>
        <v/>
      </c>
      <c r="L82" s="90" t="str">
        <f t="shared" si="13"/>
        <v/>
      </c>
      <c r="N82" s="185" t="str">
        <f t="shared" si="10"/>
        <v/>
      </c>
      <c r="W82" s="179" t="str">
        <f>IF($B82="","",IF($Q82="","MISSING LINK",IF(NOT(ISNUMBER(SEARCH("drive.google.com",$Q82))),"NOT DRIVE LINK",IFERROR(IF(ISNUMBER(SEARCH(MID(Summary!$N$3,SEARCH("/folders/",Summary!$N$3)+9,SEARCH("?",Summary!$N$3&amp;"?")-(SEARCH("/folders/",Summary!$N$3)+9)),$Q82)),"OK",IF(ISNUMBER(SEARCH("/file/d/",$Q82)),"FILE LINK (check)","WRONG DRIVE")),"WRONG DRIVE"))))</f>
        <v/>
      </c>
      <c r="X82" s="72" t="str">
        <f t="shared" si="11"/>
        <v/>
      </c>
      <c r="Y82" s="72" t="str">
        <f t="shared" si="12"/>
        <v/>
      </c>
      <c r="Z82" s="72" t="str">
        <f>IF($X82="","",COUNTIF($X$2:$X82,$X82))</f>
        <v/>
      </c>
      <c r="AA82" s="72" t="str">
        <f>IF(AND($X82&lt;&gt;"",$Y82&gt;=3,$Z82=1),COUNTIF($AA$1:AA81,"&gt;0")+1,"")</f>
        <v/>
      </c>
    </row>
    <row r="83" spans="3:27" ht="15" customHeight="1" x14ac:dyDescent="0.25">
      <c r="C83" s="72" t="str">
        <f t="shared" si="7"/>
        <v/>
      </c>
      <c r="D83" s="182" t="str">
        <f>IF($B83="","",IFERROR(VLOOKUP($B83,'Task library'!$A:$E,2,FALSE()),""))</f>
        <v/>
      </c>
      <c r="E83" s="182" t="str">
        <f>IF($B83="","",IFERROR(VLOOKUP($B83,'Task library'!$A:$E,3,FALSE()),""))</f>
        <v/>
      </c>
      <c r="F83" s="183" t="str">
        <f>IF($B83="","",IFERROR(VLOOKUP($B83,'Task library'!$A:$E,4,FALSE()),""))</f>
        <v/>
      </c>
      <c r="H83" s="183" t="str">
        <f t="shared" si="8"/>
        <v/>
      </c>
      <c r="I83" s="183" t="str">
        <f t="shared" si="9"/>
        <v/>
      </c>
      <c r="L83" s="90" t="str">
        <f t="shared" si="13"/>
        <v/>
      </c>
      <c r="N83" s="185" t="str">
        <f t="shared" si="10"/>
        <v/>
      </c>
      <c r="W83" s="179" t="str">
        <f>IF($B83="","",IF($Q83="","MISSING LINK",IF(NOT(ISNUMBER(SEARCH("drive.google.com",$Q83))),"NOT DRIVE LINK",IFERROR(IF(ISNUMBER(SEARCH(MID(Summary!$N$3,SEARCH("/folders/",Summary!$N$3)+9,SEARCH("?",Summary!$N$3&amp;"?")-(SEARCH("/folders/",Summary!$N$3)+9)),$Q83)),"OK",IF(ISNUMBER(SEARCH("/file/d/",$Q83)),"FILE LINK (check)","WRONG DRIVE")),"WRONG DRIVE"))))</f>
        <v/>
      </c>
      <c r="X83" s="72" t="str">
        <f t="shared" si="11"/>
        <v/>
      </c>
      <c r="Y83" s="72" t="str">
        <f t="shared" si="12"/>
        <v/>
      </c>
      <c r="Z83" s="72" t="str">
        <f>IF($X83="","",COUNTIF($X$2:$X83,$X83))</f>
        <v/>
      </c>
      <c r="AA83" s="72" t="str">
        <f>IF(AND($X83&lt;&gt;"",$Y83&gt;=3,$Z83=1),COUNTIF($AA$1:AA82,"&gt;0")+1,"")</f>
        <v/>
      </c>
    </row>
    <row r="84" spans="3:27" ht="15" customHeight="1" x14ac:dyDescent="0.25">
      <c r="C84" s="72" t="str">
        <f t="shared" si="7"/>
        <v/>
      </c>
      <c r="D84" s="182" t="str">
        <f>IF($B84="","",IFERROR(VLOOKUP($B84,'Task library'!$A:$E,2,FALSE()),""))</f>
        <v/>
      </c>
      <c r="E84" s="182" t="str">
        <f>IF($B84="","",IFERROR(VLOOKUP($B84,'Task library'!$A:$E,3,FALSE()),""))</f>
        <v/>
      </c>
      <c r="F84" s="183" t="str">
        <f>IF($B84="","",IFERROR(VLOOKUP($B84,'Task library'!$A:$E,4,FALSE()),""))</f>
        <v/>
      </c>
      <c r="H84" s="183" t="str">
        <f t="shared" si="8"/>
        <v/>
      </c>
      <c r="I84" s="183" t="str">
        <f t="shared" si="9"/>
        <v/>
      </c>
      <c r="L84" s="90" t="str">
        <f t="shared" si="13"/>
        <v/>
      </c>
      <c r="N84" s="185" t="str">
        <f t="shared" si="10"/>
        <v/>
      </c>
      <c r="W84" s="179" t="str">
        <f>IF($B84="","",IF($Q84="","MISSING LINK",IF(NOT(ISNUMBER(SEARCH("drive.google.com",$Q84))),"NOT DRIVE LINK",IFERROR(IF(ISNUMBER(SEARCH(MID(Summary!$N$3,SEARCH("/folders/",Summary!$N$3)+9,SEARCH("?",Summary!$N$3&amp;"?")-(SEARCH("/folders/",Summary!$N$3)+9)),$Q84)),"OK",IF(ISNUMBER(SEARCH("/file/d/",$Q84)),"FILE LINK (check)","WRONG DRIVE")),"WRONG DRIVE"))))</f>
        <v/>
      </c>
      <c r="X84" s="72" t="str">
        <f t="shared" si="11"/>
        <v/>
      </c>
      <c r="Y84" s="72" t="str">
        <f t="shared" si="12"/>
        <v/>
      </c>
      <c r="Z84" s="72" t="str">
        <f>IF($X84="","",COUNTIF($X$2:$X84,$X84))</f>
        <v/>
      </c>
      <c r="AA84" s="72" t="str">
        <f>IF(AND($X84&lt;&gt;"",$Y84&gt;=3,$Z84=1),COUNTIF($AA$1:AA83,"&gt;0")+1,"")</f>
        <v/>
      </c>
    </row>
    <row r="85" spans="3:27" ht="15" customHeight="1" x14ac:dyDescent="0.25">
      <c r="C85" s="72" t="str">
        <f t="shared" si="7"/>
        <v/>
      </c>
      <c r="D85" s="182" t="str">
        <f>IF($B85="","",IFERROR(VLOOKUP($B85,'Task library'!$A:$E,2,FALSE()),""))</f>
        <v/>
      </c>
      <c r="E85" s="182" t="str">
        <f>IF($B85="","",IFERROR(VLOOKUP($B85,'Task library'!$A:$E,3,FALSE()),""))</f>
        <v/>
      </c>
      <c r="F85" s="183" t="str">
        <f>IF($B85="","",IFERROR(VLOOKUP($B85,'Task library'!$A:$E,4,FALSE()),""))</f>
        <v/>
      </c>
      <c r="H85" s="183" t="str">
        <f t="shared" si="8"/>
        <v/>
      </c>
      <c r="I85" s="183" t="str">
        <f t="shared" si="9"/>
        <v/>
      </c>
      <c r="L85" s="90" t="str">
        <f t="shared" si="13"/>
        <v/>
      </c>
      <c r="N85" s="185" t="str">
        <f t="shared" si="10"/>
        <v/>
      </c>
      <c r="W85" s="179" t="str">
        <f>IF($B85="","",IF($Q85="","MISSING LINK",IF(NOT(ISNUMBER(SEARCH("drive.google.com",$Q85))),"NOT DRIVE LINK",IFERROR(IF(ISNUMBER(SEARCH(MID(Summary!$N$3,SEARCH("/folders/",Summary!$N$3)+9,SEARCH("?",Summary!$N$3&amp;"?")-(SEARCH("/folders/",Summary!$N$3)+9)),$Q85)),"OK",IF(ISNUMBER(SEARCH("/file/d/",$Q85)),"FILE LINK (check)","WRONG DRIVE")),"WRONG DRIVE"))))</f>
        <v/>
      </c>
      <c r="X85" s="72" t="str">
        <f t="shared" si="11"/>
        <v/>
      </c>
      <c r="Y85" s="72" t="str">
        <f t="shared" si="12"/>
        <v/>
      </c>
      <c r="Z85" s="72" t="str">
        <f>IF($X85="","",COUNTIF($X$2:$X85,$X85))</f>
        <v/>
      </c>
      <c r="AA85" s="72" t="str">
        <f>IF(AND($X85&lt;&gt;"",$Y85&gt;=3,$Z85=1),COUNTIF($AA$1:AA84,"&gt;0")+1,"")</f>
        <v/>
      </c>
    </row>
    <row r="86" spans="3:27" ht="15" customHeight="1" x14ac:dyDescent="0.25">
      <c r="C86" s="72" t="str">
        <f t="shared" si="7"/>
        <v/>
      </c>
      <c r="D86" s="182" t="str">
        <f>IF($B86="","",IFERROR(VLOOKUP($B86,'Task library'!$A:$E,2,FALSE()),""))</f>
        <v/>
      </c>
      <c r="E86" s="182" t="str">
        <f>IF($B86="","",IFERROR(VLOOKUP($B86,'Task library'!$A:$E,3,FALSE()),""))</f>
        <v/>
      </c>
      <c r="F86" s="183" t="str">
        <f>IF($B86="","",IFERROR(VLOOKUP($B86,'Task library'!$A:$E,4,FALSE()),""))</f>
        <v/>
      </c>
      <c r="H86" s="183" t="str">
        <f t="shared" si="8"/>
        <v/>
      </c>
      <c r="I86" s="183" t="str">
        <f t="shared" si="9"/>
        <v/>
      </c>
      <c r="L86" s="90" t="str">
        <f t="shared" si="13"/>
        <v/>
      </c>
      <c r="N86" s="185" t="str">
        <f t="shared" si="10"/>
        <v/>
      </c>
      <c r="W86" s="179" t="str">
        <f>IF($B86="","",IF($Q86="","MISSING LINK",IF(NOT(ISNUMBER(SEARCH("drive.google.com",$Q86))),"NOT DRIVE LINK",IFERROR(IF(ISNUMBER(SEARCH(MID(Summary!$N$3,SEARCH("/folders/",Summary!$N$3)+9,SEARCH("?",Summary!$N$3&amp;"?")-(SEARCH("/folders/",Summary!$N$3)+9)),$Q86)),"OK",IF(ISNUMBER(SEARCH("/file/d/",$Q86)),"FILE LINK (check)","WRONG DRIVE")),"WRONG DRIVE"))))</f>
        <v/>
      </c>
      <c r="X86" s="72" t="str">
        <f t="shared" si="11"/>
        <v/>
      </c>
      <c r="Y86" s="72" t="str">
        <f t="shared" si="12"/>
        <v/>
      </c>
      <c r="Z86" s="72" t="str">
        <f>IF($X86="","",COUNTIF($X$2:$X86,$X86))</f>
        <v/>
      </c>
      <c r="AA86" s="72" t="str">
        <f>IF(AND($X86&lt;&gt;"",$Y86&gt;=3,$Z86=1),COUNTIF($AA$1:AA85,"&gt;0")+1,"")</f>
        <v/>
      </c>
    </row>
    <row r="87" spans="3:27" ht="15" customHeight="1" x14ac:dyDescent="0.25">
      <c r="C87" s="72" t="str">
        <f t="shared" si="7"/>
        <v/>
      </c>
      <c r="D87" s="182" t="str">
        <f>IF($B87="","",IFERROR(VLOOKUP($B87,'Task library'!$A:$E,2,FALSE()),""))</f>
        <v/>
      </c>
      <c r="E87" s="182" t="str">
        <f>IF($B87="","",IFERROR(VLOOKUP($B87,'Task library'!$A:$E,3,FALSE()),""))</f>
        <v/>
      </c>
      <c r="F87" s="183" t="str">
        <f>IF($B87="","",IFERROR(VLOOKUP($B87,'Task library'!$A:$E,4,FALSE()),""))</f>
        <v/>
      </c>
      <c r="H87" s="183" t="str">
        <f t="shared" si="8"/>
        <v/>
      </c>
      <c r="I87" s="183" t="str">
        <f t="shared" si="9"/>
        <v/>
      </c>
      <c r="L87" s="90" t="str">
        <f t="shared" si="13"/>
        <v/>
      </c>
      <c r="N87" s="185" t="str">
        <f t="shared" si="10"/>
        <v/>
      </c>
      <c r="W87" s="179" t="str">
        <f>IF($B87="","",IF($Q87="","MISSING LINK",IF(NOT(ISNUMBER(SEARCH("drive.google.com",$Q87))),"NOT DRIVE LINK",IFERROR(IF(ISNUMBER(SEARCH(MID(Summary!$N$3,SEARCH("/folders/",Summary!$N$3)+9,SEARCH("?",Summary!$N$3&amp;"?")-(SEARCH("/folders/",Summary!$N$3)+9)),$Q87)),"OK",IF(ISNUMBER(SEARCH("/file/d/",$Q87)),"FILE LINK (check)","WRONG DRIVE")),"WRONG DRIVE"))))</f>
        <v/>
      </c>
      <c r="X87" s="72" t="str">
        <f t="shared" si="11"/>
        <v/>
      </c>
      <c r="Y87" s="72" t="str">
        <f t="shared" si="12"/>
        <v/>
      </c>
      <c r="Z87" s="72" t="str">
        <f>IF($X87="","",COUNTIF($X$2:$X87,$X87))</f>
        <v/>
      </c>
      <c r="AA87" s="72" t="str">
        <f>IF(AND($X87&lt;&gt;"",$Y87&gt;=3,$Z87=1),COUNTIF($AA$1:AA86,"&gt;0")+1,"")</f>
        <v/>
      </c>
    </row>
    <row r="88" spans="3:27" ht="15" customHeight="1" x14ac:dyDescent="0.25">
      <c r="C88" s="72" t="str">
        <f t="shared" si="7"/>
        <v/>
      </c>
      <c r="D88" s="182" t="str">
        <f>IF($B88="","",IFERROR(VLOOKUP($B88,'Task library'!$A:$E,2,FALSE()),""))</f>
        <v/>
      </c>
      <c r="E88" s="182" t="str">
        <f>IF($B88="","",IFERROR(VLOOKUP($B88,'Task library'!$A:$E,3,FALSE()),""))</f>
        <v/>
      </c>
      <c r="F88" s="183" t="str">
        <f>IF($B88="","",IFERROR(VLOOKUP($B88,'Task library'!$A:$E,4,FALSE()),""))</f>
        <v/>
      </c>
      <c r="H88" s="183" t="str">
        <f t="shared" si="8"/>
        <v/>
      </c>
      <c r="I88" s="183" t="str">
        <f t="shared" si="9"/>
        <v/>
      </c>
      <c r="L88" s="90" t="str">
        <f t="shared" si="13"/>
        <v/>
      </c>
      <c r="N88" s="185" t="str">
        <f t="shared" si="10"/>
        <v/>
      </c>
      <c r="W88" s="179" t="str">
        <f>IF($B88="","",IF($Q88="","MISSING LINK",IF(NOT(ISNUMBER(SEARCH("drive.google.com",$Q88))),"NOT DRIVE LINK",IFERROR(IF(ISNUMBER(SEARCH(MID(Summary!$N$3,SEARCH("/folders/",Summary!$N$3)+9,SEARCH("?",Summary!$N$3&amp;"?")-(SEARCH("/folders/",Summary!$N$3)+9)),$Q88)),"OK",IF(ISNUMBER(SEARCH("/file/d/",$Q88)),"FILE LINK (check)","WRONG DRIVE")),"WRONG DRIVE"))))</f>
        <v/>
      </c>
      <c r="X88" s="72" t="str">
        <f t="shared" si="11"/>
        <v/>
      </c>
      <c r="Y88" s="72" t="str">
        <f t="shared" si="12"/>
        <v/>
      </c>
      <c r="Z88" s="72" t="str">
        <f>IF($X88="","",COUNTIF($X$2:$X88,$X88))</f>
        <v/>
      </c>
      <c r="AA88" s="72" t="str">
        <f>IF(AND($X88&lt;&gt;"",$Y88&gt;=3,$Z88=1),COUNTIF($AA$1:AA87,"&gt;0")+1,"")</f>
        <v/>
      </c>
    </row>
    <row r="89" spans="3:27" ht="15" customHeight="1" x14ac:dyDescent="0.25">
      <c r="C89" s="72" t="str">
        <f t="shared" si="7"/>
        <v/>
      </c>
      <c r="D89" s="182" t="str">
        <f>IF($B89="","",IFERROR(VLOOKUP($B89,'Task library'!$A:$E,2,FALSE()),""))</f>
        <v/>
      </c>
      <c r="E89" s="182" t="str">
        <f>IF($B89="","",IFERROR(VLOOKUP($B89,'Task library'!$A:$E,3,FALSE()),""))</f>
        <v/>
      </c>
      <c r="F89" s="183" t="str">
        <f>IF($B89="","",IFERROR(VLOOKUP($B89,'Task library'!$A:$E,4,FALSE()),""))</f>
        <v/>
      </c>
      <c r="H89" s="183" t="str">
        <f t="shared" si="8"/>
        <v/>
      </c>
      <c r="I89" s="183" t="str">
        <f t="shared" si="9"/>
        <v/>
      </c>
      <c r="L89" s="90" t="str">
        <f t="shared" si="13"/>
        <v/>
      </c>
      <c r="N89" s="185" t="str">
        <f t="shared" si="10"/>
        <v/>
      </c>
      <c r="W89" s="179" t="str">
        <f>IF($B89="","",IF($Q89="","MISSING LINK",IF(NOT(ISNUMBER(SEARCH("drive.google.com",$Q89))),"NOT DRIVE LINK",IFERROR(IF(ISNUMBER(SEARCH(MID(Summary!$N$3,SEARCH("/folders/",Summary!$N$3)+9,SEARCH("?",Summary!$N$3&amp;"?")-(SEARCH("/folders/",Summary!$N$3)+9)),$Q89)),"OK",IF(ISNUMBER(SEARCH("/file/d/",$Q89)),"FILE LINK (check)","WRONG DRIVE")),"WRONG DRIVE"))))</f>
        <v/>
      </c>
      <c r="X89" s="72" t="str">
        <f t="shared" si="11"/>
        <v/>
      </c>
      <c r="Y89" s="72" t="str">
        <f t="shared" si="12"/>
        <v/>
      </c>
      <c r="Z89" s="72" t="str">
        <f>IF($X89="","",COUNTIF($X$2:$X89,$X89))</f>
        <v/>
      </c>
      <c r="AA89" s="72" t="str">
        <f>IF(AND($X89&lt;&gt;"",$Y89&gt;=3,$Z89=1),COUNTIF($AA$1:AA88,"&gt;0")+1,"")</f>
        <v/>
      </c>
    </row>
    <row r="90" spans="3:27" ht="15" customHeight="1" x14ac:dyDescent="0.25">
      <c r="C90" s="72" t="str">
        <f t="shared" si="7"/>
        <v/>
      </c>
      <c r="D90" s="182" t="str">
        <f>IF($B90="","",IFERROR(VLOOKUP($B90,'Task library'!$A:$E,2,FALSE()),""))</f>
        <v/>
      </c>
      <c r="E90" s="182" t="str">
        <f>IF($B90="","",IFERROR(VLOOKUP($B90,'Task library'!$A:$E,3,FALSE()),""))</f>
        <v/>
      </c>
      <c r="F90" s="183" t="str">
        <f>IF($B90="","",IFERROR(VLOOKUP($B90,'Task library'!$A:$E,4,FALSE()),""))</f>
        <v/>
      </c>
      <c r="H90" s="183" t="str">
        <f t="shared" si="8"/>
        <v/>
      </c>
      <c r="I90" s="183" t="str">
        <f t="shared" si="9"/>
        <v/>
      </c>
      <c r="L90" s="90" t="str">
        <f t="shared" si="13"/>
        <v/>
      </c>
      <c r="N90" s="185" t="str">
        <f t="shared" si="10"/>
        <v/>
      </c>
      <c r="W90" s="179" t="str">
        <f>IF($B90="","",IF($Q90="","MISSING LINK",IF(NOT(ISNUMBER(SEARCH("drive.google.com",$Q90))),"NOT DRIVE LINK",IFERROR(IF(ISNUMBER(SEARCH(MID(Summary!$N$3,SEARCH("/folders/",Summary!$N$3)+9,SEARCH("?",Summary!$N$3&amp;"?")-(SEARCH("/folders/",Summary!$N$3)+9)),$Q90)),"OK",IF(ISNUMBER(SEARCH("/file/d/",$Q90)),"FILE LINK (check)","WRONG DRIVE")),"WRONG DRIVE"))))</f>
        <v/>
      </c>
      <c r="X90" s="72" t="str">
        <f t="shared" si="11"/>
        <v/>
      </c>
      <c r="Y90" s="72" t="str">
        <f t="shared" si="12"/>
        <v/>
      </c>
      <c r="Z90" s="72" t="str">
        <f>IF($X90="","",COUNTIF($X$2:$X90,$X90))</f>
        <v/>
      </c>
      <c r="AA90" s="72" t="str">
        <f>IF(AND($X90&lt;&gt;"",$Y90&gt;=3,$Z90=1),COUNTIF($AA$1:AA89,"&gt;0")+1,"")</f>
        <v/>
      </c>
    </row>
    <row r="91" spans="3:27" ht="15" customHeight="1" x14ac:dyDescent="0.25">
      <c r="C91" s="72" t="str">
        <f t="shared" si="7"/>
        <v/>
      </c>
      <c r="D91" s="182" t="str">
        <f>IF($B91="","",IFERROR(VLOOKUP($B91,'Task library'!$A:$E,2,FALSE()),""))</f>
        <v/>
      </c>
      <c r="E91" s="182" t="str">
        <f>IF($B91="","",IFERROR(VLOOKUP($B91,'Task library'!$A:$E,3,FALSE()),""))</f>
        <v/>
      </c>
      <c r="F91" s="183" t="str">
        <f>IF($B91="","",IFERROR(VLOOKUP($B91,'Task library'!$A:$E,4,FALSE()),""))</f>
        <v/>
      </c>
      <c r="H91" s="183" t="str">
        <f t="shared" si="8"/>
        <v/>
      </c>
      <c r="I91" s="183" t="str">
        <f t="shared" si="9"/>
        <v/>
      </c>
      <c r="L91" s="90" t="str">
        <f t="shared" si="13"/>
        <v/>
      </c>
      <c r="N91" s="185" t="str">
        <f t="shared" si="10"/>
        <v/>
      </c>
      <c r="W91" s="179" t="str">
        <f>IF($B91="","",IF($Q91="","MISSING LINK",IF(NOT(ISNUMBER(SEARCH("drive.google.com",$Q91))),"NOT DRIVE LINK",IFERROR(IF(ISNUMBER(SEARCH(MID(Summary!$N$3,SEARCH("/folders/",Summary!$N$3)+9,SEARCH("?",Summary!$N$3&amp;"?")-(SEARCH("/folders/",Summary!$N$3)+9)),$Q91)),"OK",IF(ISNUMBER(SEARCH("/file/d/",$Q91)),"FILE LINK (check)","WRONG DRIVE")),"WRONG DRIVE"))))</f>
        <v/>
      </c>
      <c r="X91" s="72" t="str">
        <f t="shared" si="11"/>
        <v/>
      </c>
      <c r="Y91" s="72" t="str">
        <f t="shared" si="12"/>
        <v/>
      </c>
      <c r="Z91" s="72" t="str">
        <f>IF($X91="","",COUNTIF($X$2:$X91,$X91))</f>
        <v/>
      </c>
      <c r="AA91" s="72" t="str">
        <f>IF(AND($X91&lt;&gt;"",$Y91&gt;=3,$Z91=1),COUNTIF($AA$1:AA90,"&gt;0")+1,"")</f>
        <v/>
      </c>
    </row>
    <row r="92" spans="3:27" ht="15" customHeight="1" x14ac:dyDescent="0.25">
      <c r="C92" s="72" t="str">
        <f t="shared" si="7"/>
        <v/>
      </c>
      <c r="D92" s="182" t="str">
        <f>IF($B92="","",IFERROR(VLOOKUP($B92,'Task library'!$A:$E,2,FALSE()),""))</f>
        <v/>
      </c>
      <c r="E92" s="182" t="str">
        <f>IF($B92="","",IFERROR(VLOOKUP($B92,'Task library'!$A:$E,3,FALSE()),""))</f>
        <v/>
      </c>
      <c r="F92" s="183" t="str">
        <f>IF($B92="","",IFERROR(VLOOKUP($B92,'Task library'!$A:$E,4,FALSE()),""))</f>
        <v/>
      </c>
      <c r="H92" s="183" t="str">
        <f t="shared" si="8"/>
        <v/>
      </c>
      <c r="I92" s="183" t="str">
        <f t="shared" si="9"/>
        <v/>
      </c>
      <c r="L92" s="90" t="str">
        <f t="shared" si="13"/>
        <v/>
      </c>
      <c r="N92" s="185" t="str">
        <f t="shared" si="10"/>
        <v/>
      </c>
      <c r="W92" s="179" t="str">
        <f>IF($B92="","",IF($Q92="","MISSING LINK",IF(NOT(ISNUMBER(SEARCH("drive.google.com",$Q92))),"NOT DRIVE LINK",IFERROR(IF(ISNUMBER(SEARCH(MID(Summary!$N$3,SEARCH("/folders/",Summary!$N$3)+9,SEARCH("?",Summary!$N$3&amp;"?")-(SEARCH("/folders/",Summary!$N$3)+9)),$Q92)),"OK",IF(ISNUMBER(SEARCH("/file/d/",$Q92)),"FILE LINK (check)","WRONG DRIVE")),"WRONG DRIVE"))))</f>
        <v/>
      </c>
      <c r="X92" s="72" t="str">
        <f t="shared" si="11"/>
        <v/>
      </c>
      <c r="Y92" s="72" t="str">
        <f t="shared" si="12"/>
        <v/>
      </c>
      <c r="Z92" s="72" t="str">
        <f>IF($X92="","",COUNTIF($X$2:$X92,$X92))</f>
        <v/>
      </c>
      <c r="AA92" s="72" t="str">
        <f>IF(AND($X92&lt;&gt;"",$Y92&gt;=3,$Z92=1),COUNTIF($AA$1:AA91,"&gt;0")+1,"")</f>
        <v/>
      </c>
    </row>
    <row r="93" spans="3:27" ht="15" customHeight="1" x14ac:dyDescent="0.25">
      <c r="C93" s="72" t="str">
        <f t="shared" si="7"/>
        <v/>
      </c>
      <c r="D93" s="182" t="str">
        <f>IF($B93="","",IFERROR(VLOOKUP($B93,'Task library'!$A:$E,2,FALSE()),""))</f>
        <v/>
      </c>
      <c r="E93" s="182" t="str">
        <f>IF($B93="","",IFERROR(VLOOKUP($B93,'Task library'!$A:$E,3,FALSE()),""))</f>
        <v/>
      </c>
      <c r="F93" s="183" t="str">
        <f>IF($B93="","",IFERROR(VLOOKUP($B93,'Task library'!$A:$E,4,FALSE()),""))</f>
        <v/>
      </c>
      <c r="H93" s="183" t="str">
        <f t="shared" si="8"/>
        <v/>
      </c>
      <c r="I93" s="183" t="str">
        <f t="shared" si="9"/>
        <v/>
      </c>
      <c r="L93" s="90" t="str">
        <f t="shared" si="13"/>
        <v/>
      </c>
      <c r="N93" s="185" t="str">
        <f t="shared" si="10"/>
        <v/>
      </c>
      <c r="W93" s="179" t="str">
        <f>IF($B93="","",IF($Q93="","MISSING LINK",IF(NOT(ISNUMBER(SEARCH("drive.google.com",$Q93))),"NOT DRIVE LINK",IFERROR(IF(ISNUMBER(SEARCH(MID(Summary!$N$3,SEARCH("/folders/",Summary!$N$3)+9,SEARCH("?",Summary!$N$3&amp;"?")-(SEARCH("/folders/",Summary!$N$3)+9)),$Q93)),"OK",IF(ISNUMBER(SEARCH("/file/d/",$Q93)),"FILE LINK (check)","WRONG DRIVE")),"WRONG DRIVE"))))</f>
        <v/>
      </c>
      <c r="X93" s="72" t="str">
        <f t="shared" si="11"/>
        <v/>
      </c>
      <c r="Y93" s="72" t="str">
        <f t="shared" si="12"/>
        <v/>
      </c>
      <c r="Z93" s="72" t="str">
        <f>IF($X93="","",COUNTIF($X$2:$X93,$X93))</f>
        <v/>
      </c>
      <c r="AA93" s="72" t="str">
        <f>IF(AND($X93&lt;&gt;"",$Y93&gt;=3,$Z93=1),COUNTIF($AA$1:AA92,"&gt;0")+1,"")</f>
        <v/>
      </c>
    </row>
    <row r="94" spans="3:27" ht="15" customHeight="1" x14ac:dyDescent="0.25">
      <c r="C94" s="72" t="str">
        <f t="shared" si="7"/>
        <v/>
      </c>
      <c r="D94" s="182" t="str">
        <f>IF($B94="","",IFERROR(VLOOKUP($B94,'Task library'!$A:$E,2,FALSE()),""))</f>
        <v/>
      </c>
      <c r="E94" s="182" t="str">
        <f>IF($B94="","",IFERROR(VLOOKUP($B94,'Task library'!$A:$E,3,FALSE()),""))</f>
        <v/>
      </c>
      <c r="F94" s="183" t="str">
        <f>IF($B94="","",IFERROR(VLOOKUP($B94,'Task library'!$A:$E,4,FALSE()),""))</f>
        <v/>
      </c>
      <c r="H94" s="183" t="str">
        <f t="shared" si="8"/>
        <v/>
      </c>
      <c r="I94" s="183" t="str">
        <f t="shared" si="9"/>
        <v/>
      </c>
      <c r="L94" s="90" t="str">
        <f t="shared" si="13"/>
        <v/>
      </c>
      <c r="N94" s="185" t="str">
        <f t="shared" si="10"/>
        <v/>
      </c>
      <c r="W94" s="179" t="str">
        <f>IF($B94="","",IF($Q94="","MISSING LINK",IF(NOT(ISNUMBER(SEARCH("drive.google.com",$Q94))),"NOT DRIVE LINK",IFERROR(IF(ISNUMBER(SEARCH(MID(Summary!$N$3,SEARCH("/folders/",Summary!$N$3)+9,SEARCH("?",Summary!$N$3&amp;"?")-(SEARCH("/folders/",Summary!$N$3)+9)),$Q94)),"OK",IF(ISNUMBER(SEARCH("/file/d/",$Q94)),"FILE LINK (check)","WRONG DRIVE")),"WRONG DRIVE"))))</f>
        <v/>
      </c>
      <c r="X94" s="72" t="str">
        <f t="shared" si="11"/>
        <v/>
      </c>
      <c r="Y94" s="72" t="str">
        <f t="shared" si="12"/>
        <v/>
      </c>
      <c r="Z94" s="72" t="str">
        <f>IF($X94="","",COUNTIF($X$2:$X94,$X94))</f>
        <v/>
      </c>
      <c r="AA94" s="72" t="str">
        <f>IF(AND($X94&lt;&gt;"",$Y94&gt;=3,$Z94=1),COUNTIF($AA$1:AA93,"&gt;0")+1,"")</f>
        <v/>
      </c>
    </row>
    <row r="95" spans="3:27" ht="15" customHeight="1" x14ac:dyDescent="0.25">
      <c r="C95" s="72" t="str">
        <f t="shared" si="7"/>
        <v/>
      </c>
      <c r="D95" s="182" t="str">
        <f>IF($B95="","",IFERROR(VLOOKUP($B95,'Task library'!$A:$E,2,FALSE()),""))</f>
        <v/>
      </c>
      <c r="E95" s="182" t="str">
        <f>IF($B95="","",IFERROR(VLOOKUP($B95,'Task library'!$A:$E,3,FALSE()),""))</f>
        <v/>
      </c>
      <c r="F95" s="183" t="str">
        <f>IF($B95="","",IFERROR(VLOOKUP($B95,'Task library'!$A:$E,4,FALSE()),""))</f>
        <v/>
      </c>
      <c r="H95" s="183" t="str">
        <f t="shared" si="8"/>
        <v/>
      </c>
      <c r="I95" s="183" t="str">
        <f t="shared" si="9"/>
        <v/>
      </c>
      <c r="L95" s="90" t="str">
        <f t="shared" si="13"/>
        <v/>
      </c>
      <c r="N95" s="185" t="str">
        <f t="shared" si="10"/>
        <v/>
      </c>
      <c r="W95" s="179" t="str">
        <f>IF($B95="","",IF($Q95="","MISSING LINK",IF(NOT(ISNUMBER(SEARCH("drive.google.com",$Q95))),"NOT DRIVE LINK",IFERROR(IF(ISNUMBER(SEARCH(MID(Summary!$N$3,SEARCH("/folders/",Summary!$N$3)+9,SEARCH("?",Summary!$N$3&amp;"?")-(SEARCH("/folders/",Summary!$N$3)+9)),$Q95)),"OK",IF(ISNUMBER(SEARCH("/file/d/",$Q95)),"FILE LINK (check)","WRONG DRIVE")),"WRONG DRIVE"))))</f>
        <v/>
      </c>
      <c r="X95" s="72" t="str">
        <f t="shared" si="11"/>
        <v/>
      </c>
      <c r="Y95" s="72" t="str">
        <f t="shared" si="12"/>
        <v/>
      </c>
      <c r="Z95" s="72" t="str">
        <f>IF($X95="","",COUNTIF($X$2:$X95,$X95))</f>
        <v/>
      </c>
      <c r="AA95" s="72" t="str">
        <f>IF(AND($X95&lt;&gt;"",$Y95&gt;=3,$Z95=1),COUNTIF($AA$1:AA94,"&gt;0")+1,"")</f>
        <v/>
      </c>
    </row>
    <row r="96" spans="3:27" ht="15" customHeight="1" x14ac:dyDescent="0.25">
      <c r="C96" s="72" t="str">
        <f t="shared" si="7"/>
        <v/>
      </c>
      <c r="D96" s="182" t="str">
        <f>IF($B96="","",IFERROR(VLOOKUP($B96,'Task library'!$A:$E,2,FALSE()),""))</f>
        <v/>
      </c>
      <c r="E96" s="182" t="str">
        <f>IF($B96="","",IFERROR(VLOOKUP($B96,'Task library'!$A:$E,3,FALSE()),""))</f>
        <v/>
      </c>
      <c r="F96" s="183" t="str">
        <f>IF($B96="","",IFERROR(VLOOKUP($B96,'Task library'!$A:$E,4,FALSE()),""))</f>
        <v/>
      </c>
      <c r="H96" s="183" t="str">
        <f t="shared" si="8"/>
        <v/>
      </c>
      <c r="I96" s="183" t="str">
        <f t="shared" si="9"/>
        <v/>
      </c>
      <c r="L96" s="90" t="str">
        <f t="shared" si="13"/>
        <v/>
      </c>
      <c r="N96" s="185" t="str">
        <f t="shared" si="10"/>
        <v/>
      </c>
      <c r="W96" s="179" t="str">
        <f>IF($B96="","",IF($Q96="","MISSING LINK",IF(NOT(ISNUMBER(SEARCH("drive.google.com",$Q96))),"NOT DRIVE LINK",IFERROR(IF(ISNUMBER(SEARCH(MID(Summary!$N$3,SEARCH("/folders/",Summary!$N$3)+9,SEARCH("?",Summary!$N$3&amp;"?")-(SEARCH("/folders/",Summary!$N$3)+9)),$Q96)),"OK",IF(ISNUMBER(SEARCH("/file/d/",$Q96)),"FILE LINK (check)","WRONG DRIVE")),"WRONG DRIVE"))))</f>
        <v/>
      </c>
      <c r="X96" s="72" t="str">
        <f t="shared" si="11"/>
        <v/>
      </c>
      <c r="Y96" s="72" t="str">
        <f t="shared" si="12"/>
        <v/>
      </c>
      <c r="Z96" s="72" t="str">
        <f>IF($X96="","",COUNTIF($X$2:$X96,$X96))</f>
        <v/>
      </c>
      <c r="AA96" s="72" t="str">
        <f>IF(AND($X96&lt;&gt;"",$Y96&gt;=3,$Z96=1),COUNTIF($AA$1:AA95,"&gt;0")+1,"")</f>
        <v/>
      </c>
    </row>
    <row r="97" spans="3:27" ht="15" customHeight="1" x14ac:dyDescent="0.25">
      <c r="C97" s="72" t="str">
        <f t="shared" si="7"/>
        <v/>
      </c>
      <c r="D97" s="182" t="str">
        <f>IF($B97="","",IFERROR(VLOOKUP($B97,'Task library'!$A:$E,2,FALSE()),""))</f>
        <v/>
      </c>
      <c r="E97" s="182" t="str">
        <f>IF($B97="","",IFERROR(VLOOKUP($B97,'Task library'!$A:$E,3,FALSE()),""))</f>
        <v/>
      </c>
      <c r="F97" s="183" t="str">
        <f>IF($B97="","",IFERROR(VLOOKUP($B97,'Task library'!$A:$E,4,FALSE()),""))</f>
        <v/>
      </c>
      <c r="H97" s="183" t="str">
        <f t="shared" si="8"/>
        <v/>
      </c>
      <c r="I97" s="183" t="str">
        <f t="shared" si="9"/>
        <v/>
      </c>
      <c r="L97" s="90" t="str">
        <f t="shared" si="13"/>
        <v/>
      </c>
      <c r="N97" s="185" t="str">
        <f t="shared" si="10"/>
        <v/>
      </c>
      <c r="W97" s="179" t="str">
        <f>IF($B97="","",IF($Q97="","MISSING LINK",IF(NOT(ISNUMBER(SEARCH("drive.google.com",$Q97))),"NOT DRIVE LINK",IFERROR(IF(ISNUMBER(SEARCH(MID(Summary!$N$3,SEARCH("/folders/",Summary!$N$3)+9,SEARCH("?",Summary!$N$3&amp;"?")-(SEARCH("/folders/",Summary!$N$3)+9)),$Q97)),"OK",IF(ISNUMBER(SEARCH("/file/d/",$Q97)),"FILE LINK (check)","WRONG DRIVE")),"WRONG DRIVE"))))</f>
        <v/>
      </c>
      <c r="X97" s="72" t="str">
        <f t="shared" si="11"/>
        <v/>
      </c>
      <c r="Y97" s="72" t="str">
        <f t="shared" si="12"/>
        <v/>
      </c>
      <c r="Z97" s="72" t="str">
        <f>IF($X97="","",COUNTIF($X$2:$X97,$X97))</f>
        <v/>
      </c>
      <c r="AA97" s="72" t="str">
        <f>IF(AND($X97&lt;&gt;"",$Y97&gt;=3,$Z97=1),COUNTIF($AA$1:AA96,"&gt;0")+1,"")</f>
        <v/>
      </c>
    </row>
    <row r="98" spans="3:27" ht="15" customHeight="1" x14ac:dyDescent="0.25">
      <c r="C98" s="72" t="str">
        <f t="shared" si="7"/>
        <v/>
      </c>
      <c r="D98" s="182" t="str">
        <f>IF($B98="","",IFERROR(VLOOKUP($B98,'Task library'!$A:$E,2,FALSE()),""))</f>
        <v/>
      </c>
      <c r="E98" s="182" t="str">
        <f>IF($B98="","",IFERROR(VLOOKUP($B98,'Task library'!$A:$E,3,FALSE()),""))</f>
        <v/>
      </c>
      <c r="F98" s="183" t="str">
        <f>IF($B98="","",IFERROR(VLOOKUP($B98,'Task library'!$A:$E,4,FALSE()),""))</f>
        <v/>
      </c>
      <c r="H98" s="183" t="str">
        <f t="shared" si="8"/>
        <v/>
      </c>
      <c r="I98" s="183" t="str">
        <f t="shared" si="9"/>
        <v/>
      </c>
      <c r="L98" s="90" t="str">
        <f t="shared" si="13"/>
        <v/>
      </c>
      <c r="N98" s="185" t="str">
        <f t="shared" si="10"/>
        <v/>
      </c>
      <c r="W98" s="179" t="str">
        <f>IF($B98="","",IF($Q98="","MISSING LINK",IF(NOT(ISNUMBER(SEARCH("drive.google.com",$Q98))),"NOT DRIVE LINK",IFERROR(IF(ISNUMBER(SEARCH(MID(Summary!$N$3,SEARCH("/folders/",Summary!$N$3)+9,SEARCH("?",Summary!$N$3&amp;"?")-(SEARCH("/folders/",Summary!$N$3)+9)),$Q98)),"OK",IF(ISNUMBER(SEARCH("/file/d/",$Q98)),"FILE LINK (check)","WRONG DRIVE")),"WRONG DRIVE"))))</f>
        <v/>
      </c>
      <c r="X98" s="72" t="str">
        <f t="shared" si="11"/>
        <v/>
      </c>
      <c r="Y98" s="72" t="str">
        <f t="shared" si="12"/>
        <v/>
      </c>
      <c r="Z98" s="72" t="str">
        <f>IF($X98="","",COUNTIF($X$2:$X98,$X98))</f>
        <v/>
      </c>
      <c r="AA98" s="72" t="str">
        <f>IF(AND($X98&lt;&gt;"",$Y98&gt;=3,$Z98=1),COUNTIF($AA$1:AA97,"&gt;0")+1,"")</f>
        <v/>
      </c>
    </row>
    <row r="99" spans="3:27" ht="15" customHeight="1" x14ac:dyDescent="0.25">
      <c r="C99" s="72" t="str">
        <f t="shared" si="7"/>
        <v/>
      </c>
      <c r="D99" s="182" t="str">
        <f>IF($B99="","",IFERROR(VLOOKUP($B99,'Task library'!$A:$E,2,FALSE()),""))</f>
        <v/>
      </c>
      <c r="E99" s="182" t="str">
        <f>IF($B99="","",IFERROR(VLOOKUP($B99,'Task library'!$A:$E,3,FALSE()),""))</f>
        <v/>
      </c>
      <c r="F99" s="183" t="str">
        <f>IF($B99="","",IFERROR(VLOOKUP($B99,'Task library'!$A:$E,4,FALSE()),""))</f>
        <v/>
      </c>
      <c r="H99" s="183" t="str">
        <f t="shared" si="8"/>
        <v/>
      </c>
      <c r="I99" s="183" t="str">
        <f t="shared" si="9"/>
        <v/>
      </c>
      <c r="L99" s="90" t="str">
        <f t="shared" si="13"/>
        <v/>
      </c>
      <c r="N99" s="185" t="str">
        <f t="shared" si="10"/>
        <v/>
      </c>
      <c r="W99" s="179" t="str">
        <f>IF($B99="","",IF($Q99="","MISSING LINK",IF(NOT(ISNUMBER(SEARCH("drive.google.com",$Q99))),"NOT DRIVE LINK",IFERROR(IF(ISNUMBER(SEARCH(MID(Summary!$N$3,SEARCH("/folders/",Summary!$N$3)+9,SEARCH("?",Summary!$N$3&amp;"?")-(SEARCH("/folders/",Summary!$N$3)+9)),$Q99)),"OK",IF(ISNUMBER(SEARCH("/file/d/",$Q99)),"FILE LINK (check)","WRONG DRIVE")),"WRONG DRIVE"))))</f>
        <v/>
      </c>
      <c r="X99" s="72" t="str">
        <f t="shared" si="11"/>
        <v/>
      </c>
      <c r="Y99" s="72" t="str">
        <f t="shared" si="12"/>
        <v/>
      </c>
      <c r="Z99" s="72" t="str">
        <f>IF($X99="","",COUNTIF($X$2:$X99,$X99))</f>
        <v/>
      </c>
      <c r="AA99" s="72" t="str">
        <f>IF(AND($X99&lt;&gt;"",$Y99&gt;=3,$Z99=1),COUNTIF($AA$1:AA98,"&gt;0")+1,"")</f>
        <v/>
      </c>
    </row>
    <row r="100" spans="3:27" ht="15" customHeight="1" x14ac:dyDescent="0.25">
      <c r="C100" s="72" t="str">
        <f t="shared" si="7"/>
        <v/>
      </c>
      <c r="D100" s="182" t="str">
        <f>IF($B100="","",IFERROR(VLOOKUP($B100,'Task library'!$A:$E,2,FALSE()),""))</f>
        <v/>
      </c>
      <c r="E100" s="182" t="str">
        <f>IF($B100="","",IFERROR(VLOOKUP($B100,'Task library'!$A:$E,3,FALSE()),""))</f>
        <v/>
      </c>
      <c r="F100" s="183" t="str">
        <f>IF($B100="","",IFERROR(VLOOKUP($B100,'Task library'!$A:$E,4,FALSE()),""))</f>
        <v/>
      </c>
      <c r="H100" s="183" t="str">
        <f t="shared" si="8"/>
        <v/>
      </c>
      <c r="I100" s="183" t="str">
        <f t="shared" si="9"/>
        <v/>
      </c>
      <c r="L100" s="90" t="str">
        <f t="shared" si="13"/>
        <v/>
      </c>
      <c r="N100" s="185" t="str">
        <f t="shared" si="10"/>
        <v/>
      </c>
      <c r="W100" s="179" t="str">
        <f>IF($B100="","",IF($Q100="","MISSING LINK",IF(NOT(ISNUMBER(SEARCH("drive.google.com",$Q100))),"NOT DRIVE LINK",IFERROR(IF(ISNUMBER(SEARCH(MID(Summary!$N$3,SEARCH("/folders/",Summary!$N$3)+9,SEARCH("?",Summary!$N$3&amp;"?")-(SEARCH("/folders/",Summary!$N$3)+9)),$Q100)),"OK",IF(ISNUMBER(SEARCH("/file/d/",$Q100)),"FILE LINK (check)","WRONG DRIVE")),"WRONG DRIVE"))))</f>
        <v/>
      </c>
      <c r="X100" s="72" t="str">
        <f t="shared" si="11"/>
        <v/>
      </c>
      <c r="Y100" s="72" t="str">
        <f t="shared" si="12"/>
        <v/>
      </c>
      <c r="Z100" s="72" t="str">
        <f>IF($X100="","",COUNTIF($X$2:$X100,$X100))</f>
        <v/>
      </c>
      <c r="AA100" s="72" t="str">
        <f>IF(AND($X100&lt;&gt;"",$Y100&gt;=3,$Z100=1),COUNTIF($AA$1:AA99,"&gt;0")+1,"")</f>
        <v/>
      </c>
    </row>
    <row r="101" spans="3:27" ht="15" customHeight="1" x14ac:dyDescent="0.25">
      <c r="C101" s="72" t="str">
        <f t="shared" si="7"/>
        <v/>
      </c>
      <c r="D101" s="182" t="str">
        <f>IF($B101="","",IFERROR(VLOOKUP($B101,'Task library'!$A:$E,2,FALSE()),""))</f>
        <v/>
      </c>
      <c r="E101" s="182" t="str">
        <f>IF($B101="","",IFERROR(VLOOKUP($B101,'Task library'!$A:$E,3,FALSE()),""))</f>
        <v/>
      </c>
      <c r="F101" s="183" t="str">
        <f>IF($B101="","",IFERROR(VLOOKUP($B101,'Task library'!$A:$E,4,FALSE()),""))</f>
        <v/>
      </c>
      <c r="H101" s="183" t="str">
        <f t="shared" si="8"/>
        <v/>
      </c>
      <c r="I101" s="183" t="str">
        <f t="shared" si="9"/>
        <v/>
      </c>
      <c r="L101" s="90" t="str">
        <f t="shared" si="13"/>
        <v/>
      </c>
      <c r="N101" s="185" t="str">
        <f t="shared" si="10"/>
        <v/>
      </c>
      <c r="W101" s="179" t="str">
        <f>IF($B101="","",IF($Q101="","MISSING LINK",IF(NOT(ISNUMBER(SEARCH("drive.google.com",$Q101))),"NOT DRIVE LINK",IFERROR(IF(ISNUMBER(SEARCH(MID(Summary!$N$3,SEARCH("/folders/",Summary!$N$3)+9,SEARCH("?",Summary!$N$3&amp;"?")-(SEARCH("/folders/",Summary!$N$3)+9)),$Q101)),"OK",IF(ISNUMBER(SEARCH("/file/d/",$Q101)),"FILE LINK (check)","WRONG DRIVE")),"WRONG DRIVE"))))</f>
        <v/>
      </c>
      <c r="X101" s="72" t="str">
        <f t="shared" si="11"/>
        <v/>
      </c>
      <c r="Y101" s="72" t="str">
        <f t="shared" si="12"/>
        <v/>
      </c>
      <c r="Z101" s="72" t="str">
        <f>IF($X101="","",COUNTIF($X$2:$X101,$X101))</f>
        <v/>
      </c>
      <c r="AA101" s="72" t="str">
        <f>IF(AND($X101&lt;&gt;"",$Y101&gt;=3,$Z101=1),COUNTIF($AA$1:AA100,"&gt;0")+1,"")</f>
        <v/>
      </c>
    </row>
    <row r="102" spans="3:27" ht="15" customHeight="1" x14ac:dyDescent="0.25">
      <c r="C102" s="72" t="str">
        <f t="shared" si="7"/>
        <v/>
      </c>
      <c r="D102" s="182" t="str">
        <f>IF($B102="","",IFERROR(VLOOKUP($B102,'Task library'!$A:$E,2,FALSE()),""))</f>
        <v/>
      </c>
      <c r="E102" s="182" t="str">
        <f>IF($B102="","",IFERROR(VLOOKUP($B102,'Task library'!$A:$E,3,FALSE()),""))</f>
        <v/>
      </c>
      <c r="F102" s="183" t="str">
        <f>IF($B102="","",IFERROR(VLOOKUP($B102,'Task library'!$A:$E,4,FALSE()),""))</f>
        <v/>
      </c>
      <c r="H102" s="183" t="str">
        <f t="shared" si="8"/>
        <v/>
      </c>
      <c r="I102" s="183" t="str">
        <f t="shared" si="9"/>
        <v/>
      </c>
      <c r="L102" s="90" t="str">
        <f t="shared" si="13"/>
        <v/>
      </c>
      <c r="N102" s="185" t="str">
        <f t="shared" si="10"/>
        <v/>
      </c>
      <c r="W102" s="179" t="str">
        <f>IF($B102="","",IF($Q102="","MISSING LINK",IF(NOT(ISNUMBER(SEARCH("drive.google.com",$Q102))),"NOT DRIVE LINK",IFERROR(IF(ISNUMBER(SEARCH(MID(Summary!$N$3,SEARCH("/folders/",Summary!$N$3)+9,SEARCH("?",Summary!$N$3&amp;"?")-(SEARCH("/folders/",Summary!$N$3)+9)),$Q102)),"OK",IF(ISNUMBER(SEARCH("/file/d/",$Q102)),"FILE LINK (check)","WRONG DRIVE")),"WRONG DRIVE"))))</f>
        <v/>
      </c>
      <c r="X102" s="72" t="str">
        <f t="shared" si="11"/>
        <v/>
      </c>
      <c r="Y102" s="72" t="str">
        <f t="shared" si="12"/>
        <v/>
      </c>
      <c r="Z102" s="72" t="str">
        <f>IF($X102="","",COUNTIF($X$2:$X102,$X102))</f>
        <v/>
      </c>
      <c r="AA102" s="72" t="str">
        <f>IF(AND($X102&lt;&gt;"",$Y102&gt;=3,$Z102=1),COUNTIF($AA$1:AA101,"&gt;0")+1,"")</f>
        <v/>
      </c>
    </row>
    <row r="103" spans="3:27" ht="15" customHeight="1" x14ac:dyDescent="0.25">
      <c r="C103" s="72" t="str">
        <f t="shared" si="7"/>
        <v/>
      </c>
      <c r="D103" s="182" t="str">
        <f>IF($B103="","",IFERROR(VLOOKUP($B103,'Task library'!$A:$E,2,FALSE()),""))</f>
        <v/>
      </c>
      <c r="E103" s="182" t="str">
        <f>IF($B103="","",IFERROR(VLOOKUP($B103,'Task library'!$A:$E,3,FALSE()),""))</f>
        <v/>
      </c>
      <c r="F103" s="183" t="str">
        <f>IF($B103="","",IFERROR(VLOOKUP($B103,'Task library'!$A:$E,4,FALSE()),""))</f>
        <v/>
      </c>
      <c r="H103" s="183" t="str">
        <f t="shared" si="8"/>
        <v/>
      </c>
      <c r="I103" s="183" t="str">
        <f t="shared" si="9"/>
        <v/>
      </c>
      <c r="L103" s="90" t="str">
        <f t="shared" si="13"/>
        <v/>
      </c>
      <c r="N103" s="185" t="str">
        <f t="shared" si="10"/>
        <v/>
      </c>
      <c r="W103" s="179" t="str">
        <f>IF($B103="","",IF($Q103="","MISSING LINK",IF(NOT(ISNUMBER(SEARCH("drive.google.com",$Q103))),"NOT DRIVE LINK",IFERROR(IF(ISNUMBER(SEARCH(MID(Summary!$N$3,SEARCH("/folders/",Summary!$N$3)+9,SEARCH("?",Summary!$N$3&amp;"?")-(SEARCH("/folders/",Summary!$N$3)+9)),$Q103)),"OK",IF(ISNUMBER(SEARCH("/file/d/",$Q103)),"FILE LINK (check)","WRONG DRIVE")),"WRONG DRIVE"))))</f>
        <v/>
      </c>
      <c r="X103" s="72" t="str">
        <f t="shared" si="11"/>
        <v/>
      </c>
      <c r="Y103" s="72" t="str">
        <f t="shared" si="12"/>
        <v/>
      </c>
      <c r="Z103" s="72" t="str">
        <f>IF($X103="","",COUNTIF($X$2:$X103,$X103))</f>
        <v/>
      </c>
      <c r="AA103" s="72" t="str">
        <f>IF(AND($X103&lt;&gt;"",$Y103&gt;=3,$Z103=1),COUNTIF($AA$1:AA102,"&gt;0")+1,"")</f>
        <v/>
      </c>
    </row>
    <row r="104" spans="3:27" ht="15" customHeight="1" x14ac:dyDescent="0.25">
      <c r="C104" s="72" t="str">
        <f t="shared" si="7"/>
        <v/>
      </c>
      <c r="D104" s="182" t="str">
        <f>IF($B104="","",IFERROR(VLOOKUP($B104,'Task library'!$A:$E,2,FALSE()),""))</f>
        <v/>
      </c>
      <c r="E104" s="182" t="str">
        <f>IF($B104="","",IFERROR(VLOOKUP($B104,'Task library'!$A:$E,3,FALSE()),""))</f>
        <v/>
      </c>
      <c r="F104" s="183" t="str">
        <f>IF($B104="","",IFERROR(VLOOKUP($B104,'Task library'!$A:$E,4,FALSE()),""))</f>
        <v/>
      </c>
      <c r="H104" s="183" t="str">
        <f t="shared" si="8"/>
        <v/>
      </c>
      <c r="I104" s="183" t="str">
        <f t="shared" si="9"/>
        <v/>
      </c>
      <c r="L104" s="90" t="str">
        <f t="shared" si="13"/>
        <v/>
      </c>
      <c r="N104" s="185" t="str">
        <f t="shared" si="10"/>
        <v/>
      </c>
      <c r="W104" s="179" t="str">
        <f>IF($B104="","",IF($Q104="","MISSING LINK",IF(NOT(ISNUMBER(SEARCH("drive.google.com",$Q104))),"NOT DRIVE LINK",IFERROR(IF(ISNUMBER(SEARCH(MID(Summary!$N$3,SEARCH("/folders/",Summary!$N$3)+9,SEARCH("?",Summary!$N$3&amp;"?")-(SEARCH("/folders/",Summary!$N$3)+9)),$Q104)),"OK",IF(ISNUMBER(SEARCH("/file/d/",$Q104)),"FILE LINK (check)","WRONG DRIVE")),"WRONG DRIVE"))))</f>
        <v/>
      </c>
      <c r="X104" s="72" t="str">
        <f t="shared" si="11"/>
        <v/>
      </c>
      <c r="Y104" s="72" t="str">
        <f t="shared" si="12"/>
        <v/>
      </c>
      <c r="Z104" s="72" t="str">
        <f>IF($X104="","",COUNTIF($X$2:$X104,$X104))</f>
        <v/>
      </c>
      <c r="AA104" s="72" t="str">
        <f>IF(AND($X104&lt;&gt;"",$Y104&gt;=3,$Z104=1),COUNTIF($AA$1:AA103,"&gt;0")+1,"")</f>
        <v/>
      </c>
    </row>
    <row r="105" spans="3:27" ht="15" customHeight="1" x14ac:dyDescent="0.25">
      <c r="C105" s="72" t="str">
        <f t="shared" si="7"/>
        <v/>
      </c>
      <c r="D105" s="182" t="str">
        <f>IF($B105="","",IFERROR(VLOOKUP($B105,'Task library'!$A:$E,2,FALSE()),""))</f>
        <v/>
      </c>
      <c r="E105" s="182" t="str">
        <f>IF($B105="","",IFERROR(VLOOKUP($B105,'Task library'!$A:$E,3,FALSE()),""))</f>
        <v/>
      </c>
      <c r="F105" s="183" t="str">
        <f>IF($B105="","",IFERROR(VLOOKUP($B105,'Task library'!$A:$E,4,FALSE()),""))</f>
        <v/>
      </c>
      <c r="H105" s="183" t="str">
        <f t="shared" si="8"/>
        <v/>
      </c>
      <c r="I105" s="183" t="str">
        <f t="shared" si="9"/>
        <v/>
      </c>
      <c r="L105" s="90" t="str">
        <f t="shared" si="13"/>
        <v/>
      </c>
      <c r="N105" s="185" t="str">
        <f t="shared" si="10"/>
        <v/>
      </c>
      <c r="W105" s="179" t="str">
        <f>IF($B105="","",IF($Q105="","MISSING LINK",IF(NOT(ISNUMBER(SEARCH("drive.google.com",$Q105))),"NOT DRIVE LINK",IFERROR(IF(ISNUMBER(SEARCH(MID(Summary!$N$3,SEARCH("/folders/",Summary!$N$3)+9,SEARCH("?",Summary!$N$3&amp;"?")-(SEARCH("/folders/",Summary!$N$3)+9)),$Q105)),"OK",IF(ISNUMBER(SEARCH("/file/d/",$Q105)),"FILE LINK (check)","WRONG DRIVE")),"WRONG DRIVE"))))</f>
        <v/>
      </c>
      <c r="X105" s="72" t="str">
        <f t="shared" si="11"/>
        <v/>
      </c>
      <c r="Y105" s="72" t="str">
        <f t="shared" si="12"/>
        <v/>
      </c>
      <c r="Z105" s="72" t="str">
        <f>IF($X105="","",COUNTIF($X$2:$X105,$X105))</f>
        <v/>
      </c>
      <c r="AA105" s="72" t="str">
        <f>IF(AND($X105&lt;&gt;"",$Y105&gt;=3,$Z105=1),COUNTIF($AA$1:AA104,"&gt;0")+1,"")</f>
        <v/>
      </c>
    </row>
    <row r="106" spans="3:27" ht="15" customHeight="1" x14ac:dyDescent="0.25">
      <c r="C106" s="72" t="str">
        <f t="shared" si="7"/>
        <v/>
      </c>
      <c r="D106" s="182" t="str">
        <f>IF($B106="","",IFERROR(VLOOKUP($B106,'Task library'!$A:$E,2,FALSE()),""))</f>
        <v/>
      </c>
      <c r="E106" s="182" t="str">
        <f>IF($B106="","",IFERROR(VLOOKUP($B106,'Task library'!$A:$E,3,FALSE()),""))</f>
        <v/>
      </c>
      <c r="F106" s="183" t="str">
        <f>IF($B106="","",IFERROR(VLOOKUP($B106,'Task library'!$A:$E,4,FALSE()),""))</f>
        <v/>
      </c>
      <c r="H106" s="183" t="str">
        <f t="shared" si="8"/>
        <v/>
      </c>
      <c r="I106" s="183" t="str">
        <f t="shared" si="9"/>
        <v/>
      </c>
      <c r="L106" s="90" t="str">
        <f t="shared" si="13"/>
        <v/>
      </c>
      <c r="N106" s="185" t="str">
        <f t="shared" si="10"/>
        <v/>
      </c>
      <c r="W106" s="179" t="str">
        <f>IF($B106="","",IF($Q106="","MISSING LINK",IF(NOT(ISNUMBER(SEARCH("drive.google.com",$Q106))),"NOT DRIVE LINK",IFERROR(IF(ISNUMBER(SEARCH(MID(Summary!$N$3,SEARCH("/folders/",Summary!$N$3)+9,SEARCH("?",Summary!$N$3&amp;"?")-(SEARCH("/folders/",Summary!$N$3)+9)),$Q106)),"OK",IF(ISNUMBER(SEARCH("/file/d/",$Q106)),"FILE LINK (check)","WRONG DRIVE")),"WRONG DRIVE"))))</f>
        <v/>
      </c>
      <c r="X106" s="72" t="str">
        <f t="shared" si="11"/>
        <v/>
      </c>
      <c r="Y106" s="72" t="str">
        <f t="shared" si="12"/>
        <v/>
      </c>
      <c r="Z106" s="72" t="str">
        <f>IF($X106="","",COUNTIF($X$2:$X106,$X106))</f>
        <v/>
      </c>
      <c r="AA106" s="72" t="str">
        <f>IF(AND($X106&lt;&gt;"",$Y106&gt;=3,$Z106=1),COUNTIF($AA$1:AA105,"&gt;0")+1,"")</f>
        <v/>
      </c>
    </row>
    <row r="107" spans="3:27" ht="15" customHeight="1" x14ac:dyDescent="0.25">
      <c r="C107" s="72" t="str">
        <f t="shared" si="7"/>
        <v/>
      </c>
      <c r="D107" s="182" t="str">
        <f>IF($B107="","",IFERROR(VLOOKUP($B107,'Task library'!$A:$E,2,FALSE()),""))</f>
        <v/>
      </c>
      <c r="E107" s="182" t="str">
        <f>IF($B107="","",IFERROR(VLOOKUP($B107,'Task library'!$A:$E,3,FALSE()),""))</f>
        <v/>
      </c>
      <c r="F107" s="183" t="str">
        <f>IF($B107="","",IFERROR(VLOOKUP($B107,'Task library'!$A:$E,4,FALSE()),""))</f>
        <v/>
      </c>
      <c r="H107" s="183" t="str">
        <f t="shared" si="8"/>
        <v/>
      </c>
      <c r="I107" s="183" t="str">
        <f t="shared" si="9"/>
        <v/>
      </c>
      <c r="L107" s="90" t="str">
        <f t="shared" si="13"/>
        <v/>
      </c>
      <c r="N107" s="185" t="str">
        <f t="shared" si="10"/>
        <v/>
      </c>
      <c r="W107" s="179" t="str">
        <f>IF($B107="","",IF($Q107="","MISSING LINK",IF(NOT(ISNUMBER(SEARCH("drive.google.com",$Q107))),"NOT DRIVE LINK",IFERROR(IF(ISNUMBER(SEARCH(MID(Summary!$N$3,SEARCH("/folders/",Summary!$N$3)+9,SEARCH("?",Summary!$N$3&amp;"?")-(SEARCH("/folders/",Summary!$N$3)+9)),$Q107)),"OK",IF(ISNUMBER(SEARCH("/file/d/",$Q107)),"FILE LINK (check)","WRONG DRIVE")),"WRONG DRIVE"))))</f>
        <v/>
      </c>
      <c r="X107" s="72" t="str">
        <f t="shared" si="11"/>
        <v/>
      </c>
      <c r="Y107" s="72" t="str">
        <f t="shared" si="12"/>
        <v/>
      </c>
      <c r="Z107" s="72" t="str">
        <f>IF($X107="","",COUNTIF($X$2:$X107,$X107))</f>
        <v/>
      </c>
      <c r="AA107" s="72" t="str">
        <f>IF(AND($X107&lt;&gt;"",$Y107&gt;=3,$Z107=1),COUNTIF($AA$1:AA106,"&gt;0")+1,"")</f>
        <v/>
      </c>
    </row>
    <row r="108" spans="3:27" ht="15" customHeight="1" x14ac:dyDescent="0.25">
      <c r="C108" s="72" t="str">
        <f t="shared" si="7"/>
        <v/>
      </c>
      <c r="D108" s="182" t="str">
        <f>IF($B108="","",IFERROR(VLOOKUP($B108,'Task library'!$A:$E,2,FALSE()),""))</f>
        <v/>
      </c>
      <c r="E108" s="182" t="str">
        <f>IF($B108="","",IFERROR(VLOOKUP($B108,'Task library'!$A:$E,3,FALSE()),""))</f>
        <v/>
      </c>
      <c r="F108" s="183" t="str">
        <f>IF($B108="","",IFERROR(VLOOKUP($B108,'Task library'!$A:$E,4,FALSE()),""))</f>
        <v/>
      </c>
      <c r="H108" s="183" t="str">
        <f t="shared" si="8"/>
        <v/>
      </c>
      <c r="I108" s="183" t="str">
        <f t="shared" si="9"/>
        <v/>
      </c>
      <c r="L108" s="90" t="str">
        <f t="shared" si="13"/>
        <v/>
      </c>
      <c r="N108" s="185" t="str">
        <f t="shared" si="10"/>
        <v/>
      </c>
      <c r="W108" s="179" t="str">
        <f>IF($B108="","",IF($Q108="","MISSING LINK",IF(NOT(ISNUMBER(SEARCH("drive.google.com",$Q108))),"NOT DRIVE LINK",IFERROR(IF(ISNUMBER(SEARCH(MID(Summary!$N$3,SEARCH("/folders/",Summary!$N$3)+9,SEARCH("?",Summary!$N$3&amp;"?")-(SEARCH("/folders/",Summary!$N$3)+9)),$Q108)),"OK",IF(ISNUMBER(SEARCH("/file/d/",$Q108)),"FILE LINK (check)","WRONG DRIVE")),"WRONG DRIVE"))))</f>
        <v/>
      </c>
      <c r="X108" s="72" t="str">
        <f t="shared" si="11"/>
        <v/>
      </c>
      <c r="Y108" s="72" t="str">
        <f t="shared" si="12"/>
        <v/>
      </c>
      <c r="Z108" s="72" t="str">
        <f>IF($X108="","",COUNTIF($X$2:$X108,$X108))</f>
        <v/>
      </c>
      <c r="AA108" s="72" t="str">
        <f>IF(AND($X108&lt;&gt;"",$Y108&gt;=3,$Z108=1),COUNTIF($AA$1:AA107,"&gt;0")+1,"")</f>
        <v/>
      </c>
    </row>
    <row r="109" spans="3:27" ht="15" customHeight="1" x14ac:dyDescent="0.25">
      <c r="C109" s="72" t="str">
        <f t="shared" si="7"/>
        <v/>
      </c>
      <c r="D109" s="182" t="str">
        <f>IF($B109="","",IFERROR(VLOOKUP($B109,'Task library'!$A:$E,2,FALSE()),""))</f>
        <v/>
      </c>
      <c r="E109" s="182" t="str">
        <f>IF($B109="","",IFERROR(VLOOKUP($B109,'Task library'!$A:$E,3,FALSE()),""))</f>
        <v/>
      </c>
      <c r="F109" s="183" t="str">
        <f>IF($B109="","",IFERROR(VLOOKUP($B109,'Task library'!$A:$E,4,FALSE()),""))</f>
        <v/>
      </c>
      <c r="H109" s="183" t="str">
        <f t="shared" si="8"/>
        <v/>
      </c>
      <c r="I109" s="183" t="str">
        <f t="shared" si="9"/>
        <v/>
      </c>
      <c r="L109" s="90" t="str">
        <f t="shared" si="13"/>
        <v/>
      </c>
      <c r="N109" s="185" t="str">
        <f t="shared" si="10"/>
        <v/>
      </c>
      <c r="W109" s="179" t="str">
        <f>IF($B109="","",IF($Q109="","MISSING LINK",IF(NOT(ISNUMBER(SEARCH("drive.google.com",$Q109))),"NOT DRIVE LINK",IFERROR(IF(ISNUMBER(SEARCH(MID(Summary!$N$3,SEARCH("/folders/",Summary!$N$3)+9,SEARCH("?",Summary!$N$3&amp;"?")-(SEARCH("/folders/",Summary!$N$3)+9)),$Q109)),"OK",IF(ISNUMBER(SEARCH("/file/d/",$Q109)),"FILE LINK (check)","WRONG DRIVE")),"WRONG DRIVE"))))</f>
        <v/>
      </c>
      <c r="X109" s="72" t="str">
        <f t="shared" si="11"/>
        <v/>
      </c>
      <c r="Y109" s="72" t="str">
        <f t="shared" si="12"/>
        <v/>
      </c>
      <c r="Z109" s="72" t="str">
        <f>IF($X109="","",COUNTIF($X$2:$X109,$X109))</f>
        <v/>
      </c>
      <c r="AA109" s="72" t="str">
        <f>IF(AND($X109&lt;&gt;"",$Y109&gt;=3,$Z109=1),COUNTIF($AA$1:AA108,"&gt;0")+1,"")</f>
        <v/>
      </c>
    </row>
    <row r="110" spans="3:27" ht="15" customHeight="1" x14ac:dyDescent="0.25">
      <c r="C110" s="72" t="str">
        <f t="shared" si="7"/>
        <v/>
      </c>
      <c r="D110" s="182" t="str">
        <f>IF($B110="","",IFERROR(VLOOKUP($B110,'Task library'!$A:$E,2,FALSE()),""))</f>
        <v/>
      </c>
      <c r="E110" s="182" t="str">
        <f>IF($B110="","",IFERROR(VLOOKUP($B110,'Task library'!$A:$E,3,FALSE()),""))</f>
        <v/>
      </c>
      <c r="F110" s="183" t="str">
        <f>IF($B110="","",IFERROR(VLOOKUP($B110,'Task library'!$A:$E,4,FALSE()),""))</f>
        <v/>
      </c>
      <c r="H110" s="183" t="str">
        <f t="shared" si="8"/>
        <v/>
      </c>
      <c r="I110" s="183" t="str">
        <f t="shared" si="9"/>
        <v/>
      </c>
      <c r="L110" s="90" t="str">
        <f t="shared" si="13"/>
        <v/>
      </c>
      <c r="N110" s="185" t="str">
        <f t="shared" si="10"/>
        <v/>
      </c>
      <c r="W110" s="179" t="str">
        <f>IF($B110="","",IF($Q110="","MISSING LINK",IF(NOT(ISNUMBER(SEARCH("drive.google.com",$Q110))),"NOT DRIVE LINK",IFERROR(IF(ISNUMBER(SEARCH(MID(Summary!$N$3,SEARCH("/folders/",Summary!$N$3)+9,SEARCH("?",Summary!$N$3&amp;"?")-(SEARCH("/folders/",Summary!$N$3)+9)),$Q110)),"OK",IF(ISNUMBER(SEARCH("/file/d/",$Q110)),"FILE LINK (check)","WRONG DRIVE")),"WRONG DRIVE"))))</f>
        <v/>
      </c>
      <c r="X110" s="72" t="str">
        <f t="shared" si="11"/>
        <v/>
      </c>
      <c r="Y110" s="72" t="str">
        <f t="shared" si="12"/>
        <v/>
      </c>
      <c r="Z110" s="72" t="str">
        <f>IF($X110="","",COUNTIF($X$2:$X110,$X110))</f>
        <v/>
      </c>
      <c r="AA110" s="72" t="str">
        <f>IF(AND($X110&lt;&gt;"",$Y110&gt;=3,$Z110=1),COUNTIF($AA$1:AA109,"&gt;0")+1,"")</f>
        <v/>
      </c>
    </row>
    <row r="111" spans="3:27" ht="15" customHeight="1" x14ac:dyDescent="0.25">
      <c r="C111" s="72" t="str">
        <f t="shared" si="7"/>
        <v/>
      </c>
      <c r="D111" s="182" t="str">
        <f>IF($B111="","",IFERROR(VLOOKUP($B111,'Task library'!$A:$E,2,FALSE()),""))</f>
        <v/>
      </c>
      <c r="E111" s="182" t="str">
        <f>IF($B111="","",IFERROR(VLOOKUP($B111,'Task library'!$A:$E,3,FALSE()),""))</f>
        <v/>
      </c>
      <c r="F111" s="183" t="str">
        <f>IF($B111="","",IFERROR(VLOOKUP($B111,'Task library'!$A:$E,4,FALSE()),""))</f>
        <v/>
      </c>
      <c r="H111" s="183" t="str">
        <f t="shared" si="8"/>
        <v/>
      </c>
      <c r="I111" s="183" t="str">
        <f t="shared" si="9"/>
        <v/>
      </c>
      <c r="L111" s="90" t="str">
        <f t="shared" si="13"/>
        <v/>
      </c>
      <c r="N111" s="185" t="str">
        <f t="shared" si="10"/>
        <v/>
      </c>
      <c r="W111" s="179" t="str">
        <f>IF($B111="","",IF($Q111="","MISSING LINK",IF(NOT(ISNUMBER(SEARCH("drive.google.com",$Q111))),"NOT DRIVE LINK",IFERROR(IF(ISNUMBER(SEARCH(MID(Summary!$N$3,SEARCH("/folders/",Summary!$N$3)+9,SEARCH("?",Summary!$N$3&amp;"?")-(SEARCH("/folders/",Summary!$N$3)+9)),$Q111)),"OK",IF(ISNUMBER(SEARCH("/file/d/",$Q111)),"FILE LINK (check)","WRONG DRIVE")),"WRONG DRIVE"))))</f>
        <v/>
      </c>
      <c r="X111" s="72" t="str">
        <f t="shared" si="11"/>
        <v/>
      </c>
      <c r="Y111" s="72" t="str">
        <f t="shared" si="12"/>
        <v/>
      </c>
      <c r="Z111" s="72" t="str">
        <f>IF($X111="","",COUNTIF($X$2:$X111,$X111))</f>
        <v/>
      </c>
      <c r="AA111" s="72" t="str">
        <f>IF(AND($X111&lt;&gt;"",$Y111&gt;=3,$Z111=1),COUNTIF($AA$1:AA110,"&gt;0")+1,"")</f>
        <v/>
      </c>
    </row>
    <row r="112" spans="3:27" ht="15" customHeight="1" x14ac:dyDescent="0.25">
      <c r="C112" s="72" t="str">
        <f t="shared" si="7"/>
        <v/>
      </c>
      <c r="D112" s="182" t="str">
        <f>IF($B112="","",IFERROR(VLOOKUP($B112,'Task library'!$A:$E,2,FALSE()),""))</f>
        <v/>
      </c>
      <c r="E112" s="182" t="str">
        <f>IF($B112="","",IFERROR(VLOOKUP($B112,'Task library'!$A:$E,3,FALSE()),""))</f>
        <v/>
      </c>
      <c r="F112" s="183" t="str">
        <f>IF($B112="","",IFERROR(VLOOKUP($B112,'Task library'!$A:$E,4,FALSE()),""))</f>
        <v/>
      </c>
      <c r="H112" s="183" t="str">
        <f t="shared" si="8"/>
        <v/>
      </c>
      <c r="I112" s="183" t="str">
        <f t="shared" si="9"/>
        <v/>
      </c>
      <c r="L112" s="90" t="str">
        <f t="shared" si="13"/>
        <v/>
      </c>
      <c r="N112" s="185" t="str">
        <f t="shared" si="10"/>
        <v/>
      </c>
      <c r="W112" s="179" t="str">
        <f>IF($B112="","",IF($Q112="","MISSING LINK",IF(NOT(ISNUMBER(SEARCH("drive.google.com",$Q112))),"NOT DRIVE LINK",IFERROR(IF(ISNUMBER(SEARCH(MID(Summary!$N$3,SEARCH("/folders/",Summary!$N$3)+9,SEARCH("?",Summary!$N$3&amp;"?")-(SEARCH("/folders/",Summary!$N$3)+9)),$Q112)),"OK",IF(ISNUMBER(SEARCH("/file/d/",$Q112)),"FILE LINK (check)","WRONG DRIVE")),"WRONG DRIVE"))))</f>
        <v/>
      </c>
      <c r="X112" s="72" t="str">
        <f t="shared" si="11"/>
        <v/>
      </c>
      <c r="Y112" s="72" t="str">
        <f t="shared" si="12"/>
        <v/>
      </c>
      <c r="Z112" s="72" t="str">
        <f>IF($X112="","",COUNTIF($X$2:$X112,$X112))</f>
        <v/>
      </c>
      <c r="AA112" s="72" t="str">
        <f>IF(AND($X112&lt;&gt;"",$Y112&gt;=3,$Z112=1),COUNTIF($AA$1:AA111,"&gt;0")+1,"")</f>
        <v/>
      </c>
    </row>
    <row r="113" spans="3:27" ht="15" customHeight="1" x14ac:dyDescent="0.25">
      <c r="C113" s="72" t="str">
        <f t="shared" si="7"/>
        <v/>
      </c>
      <c r="D113" s="182" t="str">
        <f>IF($B113="","",IFERROR(VLOOKUP($B113,'Task library'!$A:$E,2,FALSE()),""))</f>
        <v/>
      </c>
      <c r="E113" s="182" t="str">
        <f>IF($B113="","",IFERROR(VLOOKUP($B113,'Task library'!$A:$E,3,FALSE()),""))</f>
        <v/>
      </c>
      <c r="F113" s="183" t="str">
        <f>IF($B113="","",IFERROR(VLOOKUP($B113,'Task library'!$A:$E,4,FALSE()),""))</f>
        <v/>
      </c>
      <c r="H113" s="183" t="str">
        <f t="shared" si="8"/>
        <v/>
      </c>
      <c r="I113" s="183" t="str">
        <f t="shared" si="9"/>
        <v/>
      </c>
      <c r="L113" s="90" t="str">
        <f t="shared" si="13"/>
        <v/>
      </c>
      <c r="N113" s="185" t="str">
        <f t="shared" si="10"/>
        <v/>
      </c>
      <c r="W113" s="179" t="str">
        <f>IF($B113="","",IF($Q113="","MISSING LINK",IF(NOT(ISNUMBER(SEARCH("drive.google.com",$Q113))),"NOT DRIVE LINK",IFERROR(IF(ISNUMBER(SEARCH(MID(Summary!$N$3,SEARCH("/folders/",Summary!$N$3)+9,SEARCH("?",Summary!$N$3&amp;"?")-(SEARCH("/folders/",Summary!$N$3)+9)),$Q113)),"OK",IF(ISNUMBER(SEARCH("/file/d/",$Q113)),"FILE LINK (check)","WRONG DRIVE")),"WRONG DRIVE"))))</f>
        <v/>
      </c>
      <c r="X113" s="72" t="str">
        <f t="shared" si="11"/>
        <v/>
      </c>
      <c r="Y113" s="72" t="str">
        <f t="shared" si="12"/>
        <v/>
      </c>
      <c r="Z113" s="72" t="str">
        <f>IF($X113="","",COUNTIF($X$2:$X113,$X113))</f>
        <v/>
      </c>
      <c r="AA113" s="72" t="str">
        <f>IF(AND($X113&lt;&gt;"",$Y113&gt;=3,$Z113=1),COUNTIF($AA$1:AA112,"&gt;0")+1,"")</f>
        <v/>
      </c>
    </row>
    <row r="114" spans="3:27" ht="15" customHeight="1" x14ac:dyDescent="0.25">
      <c r="C114" s="72" t="str">
        <f t="shared" si="7"/>
        <v/>
      </c>
      <c r="D114" s="182" t="str">
        <f>IF($B114="","",IFERROR(VLOOKUP($B114,'Task library'!$A:$E,2,FALSE()),""))</f>
        <v/>
      </c>
      <c r="E114" s="182" t="str">
        <f>IF($B114="","",IFERROR(VLOOKUP($B114,'Task library'!$A:$E,3,FALSE()),""))</f>
        <v/>
      </c>
      <c r="F114" s="183" t="str">
        <f>IF($B114="","",IFERROR(VLOOKUP($B114,'Task library'!$A:$E,4,FALSE()),""))</f>
        <v/>
      </c>
      <c r="H114" s="183" t="str">
        <f t="shared" si="8"/>
        <v/>
      </c>
      <c r="I114" s="183" t="str">
        <f t="shared" si="9"/>
        <v/>
      </c>
      <c r="L114" s="90" t="str">
        <f t="shared" si="13"/>
        <v/>
      </c>
      <c r="N114" s="185" t="str">
        <f t="shared" si="10"/>
        <v/>
      </c>
      <c r="W114" s="179" t="str">
        <f>IF($B114="","",IF($Q114="","MISSING LINK",IF(NOT(ISNUMBER(SEARCH("drive.google.com",$Q114))),"NOT DRIVE LINK",IFERROR(IF(ISNUMBER(SEARCH(MID(Summary!$N$3,SEARCH("/folders/",Summary!$N$3)+9,SEARCH("?",Summary!$N$3&amp;"?")-(SEARCH("/folders/",Summary!$N$3)+9)),$Q114)),"OK",IF(ISNUMBER(SEARCH("/file/d/",$Q114)),"FILE LINK (check)","WRONG DRIVE")),"WRONG DRIVE"))))</f>
        <v/>
      </c>
      <c r="X114" s="72" t="str">
        <f t="shared" si="11"/>
        <v/>
      </c>
      <c r="Y114" s="72" t="str">
        <f t="shared" si="12"/>
        <v/>
      </c>
      <c r="Z114" s="72" t="str">
        <f>IF($X114="","",COUNTIF($X$2:$X114,$X114))</f>
        <v/>
      </c>
      <c r="AA114" s="72" t="str">
        <f>IF(AND($X114&lt;&gt;"",$Y114&gt;=3,$Z114=1),COUNTIF($AA$1:AA113,"&gt;0")+1,"")</f>
        <v/>
      </c>
    </row>
    <row r="115" spans="3:27" ht="15" customHeight="1" x14ac:dyDescent="0.25">
      <c r="C115" s="72" t="str">
        <f t="shared" si="7"/>
        <v/>
      </c>
      <c r="D115" s="182" t="str">
        <f>IF($B115="","",IFERROR(VLOOKUP($B115,'Task library'!$A:$E,2,FALSE()),""))</f>
        <v/>
      </c>
      <c r="E115" s="182" t="str">
        <f>IF($B115="","",IFERROR(VLOOKUP($B115,'Task library'!$A:$E,3,FALSE()),""))</f>
        <v/>
      </c>
      <c r="F115" s="183" t="str">
        <f>IF($B115="","",IFERROR(VLOOKUP($B115,'Task library'!$A:$E,4,FALSE()),""))</f>
        <v/>
      </c>
      <c r="H115" s="183" t="str">
        <f t="shared" si="8"/>
        <v/>
      </c>
      <c r="I115" s="183" t="str">
        <f t="shared" si="9"/>
        <v/>
      </c>
      <c r="L115" s="90" t="str">
        <f t="shared" si="13"/>
        <v/>
      </c>
      <c r="N115" s="185" t="str">
        <f t="shared" si="10"/>
        <v/>
      </c>
      <c r="W115" s="179" t="str">
        <f>IF($B115="","",IF($Q115="","MISSING LINK",IF(NOT(ISNUMBER(SEARCH("drive.google.com",$Q115))),"NOT DRIVE LINK",IFERROR(IF(ISNUMBER(SEARCH(MID(Summary!$N$3,SEARCH("/folders/",Summary!$N$3)+9,SEARCH("?",Summary!$N$3&amp;"?")-(SEARCH("/folders/",Summary!$N$3)+9)),$Q115)),"OK",IF(ISNUMBER(SEARCH("/file/d/",$Q115)),"FILE LINK (check)","WRONG DRIVE")),"WRONG DRIVE"))))</f>
        <v/>
      </c>
      <c r="X115" s="72" t="str">
        <f t="shared" si="11"/>
        <v/>
      </c>
      <c r="Y115" s="72" t="str">
        <f t="shared" si="12"/>
        <v/>
      </c>
      <c r="Z115" s="72" t="str">
        <f>IF($X115="","",COUNTIF($X$2:$X115,$X115))</f>
        <v/>
      </c>
      <c r="AA115" s="72" t="str">
        <f>IF(AND($X115&lt;&gt;"",$Y115&gt;=3,$Z115=1),COUNTIF($AA$1:AA114,"&gt;0")+1,"")</f>
        <v/>
      </c>
    </row>
    <row r="116" spans="3:27" ht="15" customHeight="1" x14ac:dyDescent="0.25">
      <c r="C116" s="72" t="str">
        <f t="shared" si="7"/>
        <v/>
      </c>
      <c r="D116" s="182" t="str">
        <f>IF($B116="","",IFERROR(VLOOKUP($B116,'Task library'!$A:$E,2,FALSE()),""))</f>
        <v/>
      </c>
      <c r="E116" s="182" t="str">
        <f>IF($B116="","",IFERROR(VLOOKUP($B116,'Task library'!$A:$E,3,FALSE()),""))</f>
        <v/>
      </c>
      <c r="F116" s="183" t="str">
        <f>IF($B116="","",IFERROR(VLOOKUP($B116,'Task library'!$A:$E,4,FALSE()),""))</f>
        <v/>
      </c>
      <c r="H116" s="183" t="str">
        <f t="shared" si="8"/>
        <v/>
      </c>
      <c r="I116" s="183" t="str">
        <f t="shared" si="9"/>
        <v/>
      </c>
      <c r="L116" s="90" t="str">
        <f t="shared" si="13"/>
        <v/>
      </c>
      <c r="N116" s="185" t="str">
        <f t="shared" si="10"/>
        <v/>
      </c>
      <c r="W116" s="179" t="str">
        <f>IF($B116="","",IF($Q116="","MISSING LINK",IF(NOT(ISNUMBER(SEARCH("drive.google.com",$Q116))),"NOT DRIVE LINK",IFERROR(IF(ISNUMBER(SEARCH(MID(Summary!$N$3,SEARCH("/folders/",Summary!$N$3)+9,SEARCH("?",Summary!$N$3&amp;"?")-(SEARCH("/folders/",Summary!$N$3)+9)),$Q116)),"OK",IF(ISNUMBER(SEARCH("/file/d/",$Q116)),"FILE LINK (check)","WRONG DRIVE")),"WRONG DRIVE"))))</f>
        <v/>
      </c>
      <c r="X116" s="72" t="str">
        <f t="shared" si="11"/>
        <v/>
      </c>
      <c r="Y116" s="72" t="str">
        <f t="shared" si="12"/>
        <v/>
      </c>
      <c r="Z116" s="72" t="str">
        <f>IF($X116="","",COUNTIF($X$2:$X116,$X116))</f>
        <v/>
      </c>
      <c r="AA116" s="72" t="str">
        <f>IF(AND($X116&lt;&gt;"",$Y116&gt;=3,$Z116=1),COUNTIF($AA$1:AA115,"&gt;0")+1,"")</f>
        <v/>
      </c>
    </row>
    <row r="117" spans="3:27" ht="15" customHeight="1" x14ac:dyDescent="0.25">
      <c r="C117" s="72" t="str">
        <f t="shared" si="7"/>
        <v/>
      </c>
      <c r="D117" s="182" t="str">
        <f>IF($B117="","",IFERROR(VLOOKUP($B117,'Task library'!$A:$E,2,FALSE()),""))</f>
        <v/>
      </c>
      <c r="E117" s="182" t="str">
        <f>IF($B117="","",IFERROR(VLOOKUP($B117,'Task library'!$A:$E,3,FALSE()),""))</f>
        <v/>
      </c>
      <c r="F117" s="183" t="str">
        <f>IF($B117="","",IFERROR(VLOOKUP($B117,'Task library'!$A:$E,4,FALSE()),""))</f>
        <v/>
      </c>
      <c r="H117" s="183" t="str">
        <f t="shared" si="8"/>
        <v/>
      </c>
      <c r="I117" s="183" t="str">
        <f t="shared" si="9"/>
        <v/>
      </c>
      <c r="L117" s="90" t="str">
        <f t="shared" si="13"/>
        <v/>
      </c>
      <c r="N117" s="185" t="str">
        <f t="shared" si="10"/>
        <v/>
      </c>
      <c r="W117" s="179" t="str">
        <f>IF($B117="","",IF($Q117="","MISSING LINK",IF(NOT(ISNUMBER(SEARCH("drive.google.com",$Q117))),"NOT DRIVE LINK",IFERROR(IF(ISNUMBER(SEARCH(MID(Summary!$N$3,SEARCH("/folders/",Summary!$N$3)+9,SEARCH("?",Summary!$N$3&amp;"?")-(SEARCH("/folders/",Summary!$N$3)+9)),$Q117)),"OK",IF(ISNUMBER(SEARCH("/file/d/",$Q117)),"FILE LINK (check)","WRONG DRIVE")),"WRONG DRIVE"))))</f>
        <v/>
      </c>
      <c r="X117" s="72" t="str">
        <f t="shared" si="11"/>
        <v/>
      </c>
      <c r="Y117" s="72" t="str">
        <f t="shared" si="12"/>
        <v/>
      </c>
      <c r="Z117" s="72" t="str">
        <f>IF($X117="","",COUNTIF($X$2:$X117,$X117))</f>
        <v/>
      </c>
      <c r="AA117" s="72" t="str">
        <f>IF(AND($X117&lt;&gt;"",$Y117&gt;=3,$Z117=1),COUNTIF($AA$1:AA116,"&gt;0")+1,"")</f>
        <v/>
      </c>
    </row>
    <row r="118" spans="3:27" ht="15" customHeight="1" x14ac:dyDescent="0.25">
      <c r="C118" s="72" t="str">
        <f t="shared" si="7"/>
        <v/>
      </c>
      <c r="D118" s="182" t="str">
        <f>IF($B118="","",IFERROR(VLOOKUP($B118,'Task library'!$A:$E,2,FALSE()),""))</f>
        <v/>
      </c>
      <c r="E118" s="182" t="str">
        <f>IF($B118="","",IFERROR(VLOOKUP($B118,'Task library'!$A:$E,3,FALSE()),""))</f>
        <v/>
      </c>
      <c r="F118" s="183" t="str">
        <f>IF($B118="","",IFERROR(VLOOKUP($B118,'Task library'!$A:$E,4,FALSE()),""))</f>
        <v/>
      </c>
      <c r="H118" s="183" t="str">
        <f t="shared" si="8"/>
        <v/>
      </c>
      <c r="I118" s="183" t="str">
        <f t="shared" si="9"/>
        <v/>
      </c>
      <c r="L118" s="90" t="str">
        <f t="shared" si="13"/>
        <v/>
      </c>
      <c r="N118" s="185" t="str">
        <f t="shared" si="10"/>
        <v/>
      </c>
      <c r="W118" s="179" t="str">
        <f>IF($B118="","",IF($Q118="","MISSING LINK",IF(NOT(ISNUMBER(SEARCH("drive.google.com",$Q118))),"NOT DRIVE LINK",IFERROR(IF(ISNUMBER(SEARCH(MID(Summary!$N$3,SEARCH("/folders/",Summary!$N$3)+9,SEARCH("?",Summary!$N$3&amp;"?")-(SEARCH("/folders/",Summary!$N$3)+9)),$Q118)),"OK",IF(ISNUMBER(SEARCH("/file/d/",$Q118)),"FILE LINK (check)","WRONG DRIVE")),"WRONG DRIVE"))))</f>
        <v/>
      </c>
      <c r="X118" s="72" t="str">
        <f t="shared" si="11"/>
        <v/>
      </c>
      <c r="Y118" s="72" t="str">
        <f t="shared" si="12"/>
        <v/>
      </c>
      <c r="Z118" s="72" t="str">
        <f>IF($X118="","",COUNTIF($X$2:$X118,$X118))</f>
        <v/>
      </c>
      <c r="AA118" s="72" t="str">
        <f>IF(AND($X118&lt;&gt;"",$Y118&gt;=3,$Z118=1),COUNTIF($AA$1:AA117,"&gt;0")+1,"")</f>
        <v/>
      </c>
    </row>
    <row r="119" spans="3:27" ht="15" customHeight="1" x14ac:dyDescent="0.25">
      <c r="C119" s="72" t="str">
        <f t="shared" si="7"/>
        <v/>
      </c>
      <c r="D119" s="182" t="str">
        <f>IF($B119="","",IFERROR(VLOOKUP($B119,'Task library'!$A:$E,2,FALSE()),""))</f>
        <v/>
      </c>
      <c r="E119" s="182" t="str">
        <f>IF($B119="","",IFERROR(VLOOKUP($B119,'Task library'!$A:$E,3,FALSE()),""))</f>
        <v/>
      </c>
      <c r="F119" s="183" t="str">
        <f>IF($B119="","",IFERROR(VLOOKUP($B119,'Task library'!$A:$E,4,FALSE()),""))</f>
        <v/>
      </c>
      <c r="H119" s="183" t="str">
        <f t="shared" si="8"/>
        <v/>
      </c>
      <c r="I119" s="183" t="str">
        <f t="shared" si="9"/>
        <v/>
      </c>
      <c r="L119" s="90" t="str">
        <f t="shared" si="13"/>
        <v/>
      </c>
      <c r="N119" s="185" t="str">
        <f t="shared" si="10"/>
        <v/>
      </c>
      <c r="W119" s="179" t="str">
        <f>IF($B119="","",IF($Q119="","MISSING LINK",IF(NOT(ISNUMBER(SEARCH("drive.google.com",$Q119))),"NOT DRIVE LINK",IFERROR(IF(ISNUMBER(SEARCH(MID(Summary!$N$3,SEARCH("/folders/",Summary!$N$3)+9,SEARCH("?",Summary!$N$3&amp;"?")-(SEARCH("/folders/",Summary!$N$3)+9)),$Q119)),"OK",IF(ISNUMBER(SEARCH("/file/d/",$Q119)),"FILE LINK (check)","WRONG DRIVE")),"WRONG DRIVE"))))</f>
        <v/>
      </c>
      <c r="X119" s="72" t="str">
        <f t="shared" si="11"/>
        <v/>
      </c>
      <c r="Y119" s="72" t="str">
        <f t="shared" si="12"/>
        <v/>
      </c>
      <c r="Z119" s="72" t="str">
        <f>IF($X119="","",COUNTIF($X$2:$X119,$X119))</f>
        <v/>
      </c>
      <c r="AA119" s="72" t="str">
        <f>IF(AND($X119&lt;&gt;"",$Y119&gt;=3,$Z119=1),COUNTIF($AA$1:AA118,"&gt;0")+1,"")</f>
        <v/>
      </c>
    </row>
    <row r="120" spans="3:27" ht="15" customHeight="1" x14ac:dyDescent="0.25">
      <c r="C120" s="72" t="str">
        <f t="shared" si="7"/>
        <v/>
      </c>
      <c r="D120" s="182" t="str">
        <f>IF($B120="","",IFERROR(VLOOKUP($B120,'Task library'!$A:$E,2,FALSE()),""))</f>
        <v/>
      </c>
      <c r="E120" s="182" t="str">
        <f>IF($B120="","",IFERROR(VLOOKUP($B120,'Task library'!$A:$E,3,FALSE()),""))</f>
        <v/>
      </c>
      <c r="F120" s="183" t="str">
        <f>IF($B120="","",IFERROR(VLOOKUP($B120,'Task library'!$A:$E,4,FALSE()),""))</f>
        <v/>
      </c>
      <c r="H120" s="183" t="str">
        <f t="shared" si="8"/>
        <v/>
      </c>
      <c r="I120" s="183" t="str">
        <f t="shared" si="9"/>
        <v/>
      </c>
      <c r="L120" s="90" t="str">
        <f t="shared" si="13"/>
        <v/>
      </c>
      <c r="N120" s="185" t="str">
        <f t="shared" si="10"/>
        <v/>
      </c>
      <c r="W120" s="179" t="str">
        <f>IF($B120="","",IF($Q120="","MISSING LINK",IF(NOT(ISNUMBER(SEARCH("drive.google.com",$Q120))),"NOT DRIVE LINK",IFERROR(IF(ISNUMBER(SEARCH(MID(Summary!$N$3,SEARCH("/folders/",Summary!$N$3)+9,SEARCH("?",Summary!$N$3&amp;"?")-(SEARCH("/folders/",Summary!$N$3)+9)),$Q120)),"OK",IF(ISNUMBER(SEARCH("/file/d/",$Q120)),"FILE LINK (check)","WRONG DRIVE")),"WRONG DRIVE"))))</f>
        <v/>
      </c>
      <c r="X120" s="72" t="str">
        <f t="shared" si="11"/>
        <v/>
      </c>
      <c r="Y120" s="72" t="str">
        <f t="shared" si="12"/>
        <v/>
      </c>
      <c r="Z120" s="72" t="str">
        <f>IF($X120="","",COUNTIF($X$2:$X120,$X120))</f>
        <v/>
      </c>
      <c r="AA120" s="72" t="str">
        <f>IF(AND($X120&lt;&gt;"",$Y120&gt;=3,$Z120=1),COUNTIF($AA$1:AA119,"&gt;0")+1,"")</f>
        <v/>
      </c>
    </row>
    <row r="121" spans="3:27" ht="15" customHeight="1" x14ac:dyDescent="0.25">
      <c r="C121" s="72" t="str">
        <f t="shared" si="7"/>
        <v/>
      </c>
      <c r="D121" s="182" t="str">
        <f>IF($B121="","",IFERROR(VLOOKUP($B121,'Task library'!$A:$E,2,FALSE()),""))</f>
        <v/>
      </c>
      <c r="E121" s="182" t="str">
        <f>IF($B121="","",IFERROR(VLOOKUP($B121,'Task library'!$A:$E,3,FALSE()),""))</f>
        <v/>
      </c>
      <c r="F121" s="183" t="str">
        <f>IF($B121="","",IFERROR(VLOOKUP($B121,'Task library'!$A:$E,4,FALSE()),""))</f>
        <v/>
      </c>
      <c r="H121" s="183" t="str">
        <f t="shared" si="8"/>
        <v/>
      </c>
      <c r="I121" s="183" t="str">
        <f t="shared" si="9"/>
        <v/>
      </c>
      <c r="L121" s="90" t="str">
        <f t="shared" si="13"/>
        <v/>
      </c>
      <c r="N121" s="185" t="str">
        <f t="shared" si="10"/>
        <v/>
      </c>
      <c r="W121" s="179" t="str">
        <f>IF($B121="","",IF($Q121="","MISSING LINK",IF(NOT(ISNUMBER(SEARCH("drive.google.com",$Q121))),"NOT DRIVE LINK",IFERROR(IF(ISNUMBER(SEARCH(MID(Summary!$N$3,SEARCH("/folders/",Summary!$N$3)+9,SEARCH("?",Summary!$N$3&amp;"?")-(SEARCH("/folders/",Summary!$N$3)+9)),$Q121)),"OK",IF(ISNUMBER(SEARCH("/file/d/",$Q121)),"FILE LINK (check)","WRONG DRIVE")),"WRONG DRIVE"))))</f>
        <v/>
      </c>
      <c r="X121" s="72" t="str">
        <f t="shared" si="11"/>
        <v/>
      </c>
      <c r="Y121" s="72" t="str">
        <f t="shared" si="12"/>
        <v/>
      </c>
      <c r="Z121" s="72" t="str">
        <f>IF($X121="","",COUNTIF($X$2:$X121,$X121))</f>
        <v/>
      </c>
      <c r="AA121" s="72" t="str">
        <f>IF(AND($X121&lt;&gt;"",$Y121&gt;=3,$Z121=1),COUNTIF($AA$1:AA120,"&gt;0")+1,"")</f>
        <v/>
      </c>
    </row>
    <row r="122" spans="3:27" ht="15" customHeight="1" x14ac:dyDescent="0.25">
      <c r="C122" s="72" t="str">
        <f t="shared" si="7"/>
        <v/>
      </c>
      <c r="D122" s="182" t="str">
        <f>IF($B122="","",IFERROR(VLOOKUP($B122,'Task library'!$A:$E,2,FALSE()),""))</f>
        <v/>
      </c>
      <c r="E122" s="182" t="str">
        <f>IF($B122="","",IFERROR(VLOOKUP($B122,'Task library'!$A:$E,3,FALSE()),""))</f>
        <v/>
      </c>
      <c r="F122" s="183" t="str">
        <f>IF($B122="","",IFERROR(VLOOKUP($B122,'Task library'!$A:$E,4,FALSE()),""))</f>
        <v/>
      </c>
      <c r="H122" s="183" t="str">
        <f t="shared" si="8"/>
        <v/>
      </c>
      <c r="I122" s="183" t="str">
        <f t="shared" si="9"/>
        <v/>
      </c>
      <c r="L122" s="90" t="str">
        <f t="shared" si="13"/>
        <v/>
      </c>
      <c r="N122" s="185" t="str">
        <f t="shared" si="10"/>
        <v/>
      </c>
      <c r="W122" s="179" t="str">
        <f>IF($B122="","",IF($Q122="","MISSING LINK",IF(NOT(ISNUMBER(SEARCH("drive.google.com",$Q122))),"NOT DRIVE LINK",IFERROR(IF(ISNUMBER(SEARCH(MID(Summary!$N$3,SEARCH("/folders/",Summary!$N$3)+9,SEARCH("?",Summary!$N$3&amp;"?")-(SEARCH("/folders/",Summary!$N$3)+9)),$Q122)),"OK",IF(ISNUMBER(SEARCH("/file/d/",$Q122)),"FILE LINK (check)","WRONG DRIVE")),"WRONG DRIVE"))))</f>
        <v/>
      </c>
      <c r="X122" s="72" t="str">
        <f t="shared" si="11"/>
        <v/>
      </c>
      <c r="Y122" s="72" t="str">
        <f t="shared" si="12"/>
        <v/>
      </c>
      <c r="Z122" s="72" t="str">
        <f>IF($X122="","",COUNTIF($X$2:$X122,$X122))</f>
        <v/>
      </c>
      <c r="AA122" s="72" t="str">
        <f>IF(AND($X122&lt;&gt;"",$Y122&gt;=3,$Z122=1),COUNTIF($AA$1:AA121,"&gt;0")+1,"")</f>
        <v/>
      </c>
    </row>
    <row r="123" spans="3:27" ht="15" customHeight="1" x14ac:dyDescent="0.25">
      <c r="C123" s="72" t="str">
        <f t="shared" si="7"/>
        <v/>
      </c>
      <c r="D123" s="182" t="str">
        <f>IF($B123="","",IFERROR(VLOOKUP($B123,'Task library'!$A:$E,2,FALSE()),""))</f>
        <v/>
      </c>
      <c r="E123" s="182" t="str">
        <f>IF($B123="","",IFERROR(VLOOKUP($B123,'Task library'!$A:$E,3,FALSE()),""))</f>
        <v/>
      </c>
      <c r="F123" s="183" t="str">
        <f>IF($B123="","",IFERROR(VLOOKUP($B123,'Task library'!$A:$E,4,FALSE()),""))</f>
        <v/>
      </c>
      <c r="H123" s="183" t="str">
        <f t="shared" si="8"/>
        <v/>
      </c>
      <c r="I123" s="183" t="str">
        <f t="shared" si="9"/>
        <v/>
      </c>
      <c r="L123" s="90" t="str">
        <f t="shared" si="13"/>
        <v/>
      </c>
      <c r="N123" s="185" t="str">
        <f t="shared" si="10"/>
        <v/>
      </c>
      <c r="W123" s="179" t="str">
        <f>IF($B123="","",IF($Q123="","MISSING LINK",IF(NOT(ISNUMBER(SEARCH("drive.google.com",$Q123))),"NOT DRIVE LINK",IFERROR(IF(ISNUMBER(SEARCH(MID(Summary!$N$3,SEARCH("/folders/",Summary!$N$3)+9,SEARCH("?",Summary!$N$3&amp;"?")-(SEARCH("/folders/",Summary!$N$3)+9)),$Q123)),"OK",IF(ISNUMBER(SEARCH("/file/d/",$Q123)),"FILE LINK (check)","WRONG DRIVE")),"WRONG DRIVE"))))</f>
        <v/>
      </c>
      <c r="X123" s="72" t="str">
        <f t="shared" si="11"/>
        <v/>
      </c>
      <c r="Y123" s="72" t="str">
        <f t="shared" si="12"/>
        <v/>
      </c>
      <c r="Z123" s="72" t="str">
        <f>IF($X123="","",COUNTIF($X$2:$X123,$X123))</f>
        <v/>
      </c>
      <c r="AA123" s="72" t="str">
        <f>IF(AND($X123&lt;&gt;"",$Y123&gt;=3,$Z123=1),COUNTIF($AA$1:AA122,"&gt;0")+1,"")</f>
        <v/>
      </c>
    </row>
    <row r="124" spans="3:27" ht="15" customHeight="1" x14ac:dyDescent="0.25">
      <c r="C124" s="72" t="str">
        <f t="shared" si="7"/>
        <v/>
      </c>
      <c r="D124" s="182" t="str">
        <f>IF($B124="","",IFERROR(VLOOKUP($B124,'Task library'!$A:$E,2,FALSE()),""))</f>
        <v/>
      </c>
      <c r="E124" s="182" t="str">
        <f>IF($B124="","",IFERROR(VLOOKUP($B124,'Task library'!$A:$E,3,FALSE()),""))</f>
        <v/>
      </c>
      <c r="F124" s="183" t="str">
        <f>IF($B124="","",IFERROR(VLOOKUP($B124,'Task library'!$A:$E,4,FALSE()),""))</f>
        <v/>
      </c>
      <c r="H124" s="183" t="str">
        <f t="shared" si="8"/>
        <v/>
      </c>
      <c r="I124" s="183" t="str">
        <f t="shared" si="9"/>
        <v/>
      </c>
      <c r="L124" s="90" t="str">
        <f t="shared" si="13"/>
        <v/>
      </c>
      <c r="N124" s="185" t="str">
        <f t="shared" si="10"/>
        <v/>
      </c>
      <c r="W124" s="179" t="str">
        <f>IF($B124="","",IF($Q124="","MISSING LINK",IF(NOT(ISNUMBER(SEARCH("drive.google.com",$Q124))),"NOT DRIVE LINK",IFERROR(IF(ISNUMBER(SEARCH(MID(Summary!$N$3,SEARCH("/folders/",Summary!$N$3)+9,SEARCH("?",Summary!$N$3&amp;"?")-(SEARCH("/folders/",Summary!$N$3)+9)),$Q124)),"OK",IF(ISNUMBER(SEARCH("/file/d/",$Q124)),"FILE LINK (check)","WRONG DRIVE")),"WRONG DRIVE"))))</f>
        <v/>
      </c>
      <c r="X124" s="72" t="str">
        <f t="shared" si="11"/>
        <v/>
      </c>
      <c r="Y124" s="72" t="str">
        <f t="shared" si="12"/>
        <v/>
      </c>
      <c r="Z124" s="72" t="str">
        <f>IF($X124="","",COUNTIF($X$2:$X124,$X124))</f>
        <v/>
      </c>
      <c r="AA124" s="72" t="str">
        <f>IF(AND($X124&lt;&gt;"",$Y124&gt;=3,$Z124=1),COUNTIF($AA$1:AA123,"&gt;0")+1,"")</f>
        <v/>
      </c>
    </row>
    <row r="125" spans="3:27" ht="15" customHeight="1" x14ac:dyDescent="0.25">
      <c r="C125" s="72" t="str">
        <f t="shared" si="7"/>
        <v/>
      </c>
      <c r="D125" s="182" t="str">
        <f>IF($B125="","",IFERROR(VLOOKUP($B125,'Task library'!$A:$E,2,FALSE()),""))</f>
        <v/>
      </c>
      <c r="E125" s="182" t="str">
        <f>IF($B125="","",IFERROR(VLOOKUP($B125,'Task library'!$A:$E,3,FALSE()),""))</f>
        <v/>
      </c>
      <c r="F125" s="183" t="str">
        <f>IF($B125="","",IFERROR(VLOOKUP($B125,'Task library'!$A:$E,4,FALSE()),""))</f>
        <v/>
      </c>
      <c r="H125" s="183" t="str">
        <f t="shared" si="8"/>
        <v/>
      </c>
      <c r="I125" s="183" t="str">
        <f t="shared" si="9"/>
        <v/>
      </c>
      <c r="L125" s="90" t="str">
        <f t="shared" si="13"/>
        <v/>
      </c>
      <c r="N125" s="185" t="str">
        <f t="shared" si="10"/>
        <v/>
      </c>
      <c r="W125" s="179" t="str">
        <f>IF($B125="","",IF($Q125="","MISSING LINK",IF(NOT(ISNUMBER(SEARCH("drive.google.com",$Q125))),"NOT DRIVE LINK",IFERROR(IF(ISNUMBER(SEARCH(MID(Summary!$N$3,SEARCH("/folders/",Summary!$N$3)+9,SEARCH("?",Summary!$N$3&amp;"?")-(SEARCH("/folders/",Summary!$N$3)+9)),$Q125)),"OK",IF(ISNUMBER(SEARCH("/file/d/",$Q125)),"FILE LINK (check)","WRONG DRIVE")),"WRONG DRIVE"))))</f>
        <v/>
      </c>
      <c r="X125" s="72" t="str">
        <f t="shared" si="11"/>
        <v/>
      </c>
      <c r="Y125" s="72" t="str">
        <f t="shared" si="12"/>
        <v/>
      </c>
      <c r="Z125" s="72" t="str">
        <f>IF($X125="","",COUNTIF($X$2:$X125,$X125))</f>
        <v/>
      </c>
      <c r="AA125" s="72" t="str">
        <f>IF(AND($X125&lt;&gt;"",$Y125&gt;=3,$Z125=1),COUNTIF($AA$1:AA124,"&gt;0")+1,"")</f>
        <v/>
      </c>
    </row>
    <row r="126" spans="3:27" ht="15" customHeight="1" x14ac:dyDescent="0.25">
      <c r="C126" s="72" t="str">
        <f t="shared" si="7"/>
        <v/>
      </c>
      <c r="D126" s="182" t="str">
        <f>IF($B126="","",IFERROR(VLOOKUP($B126,'Task library'!$A:$E,2,FALSE()),""))</f>
        <v/>
      </c>
      <c r="E126" s="182" t="str">
        <f>IF($B126="","",IFERROR(VLOOKUP($B126,'Task library'!$A:$E,3,FALSE()),""))</f>
        <v/>
      </c>
      <c r="F126" s="183" t="str">
        <f>IF($B126="","",IFERROR(VLOOKUP($B126,'Task library'!$A:$E,4,FALSE()),""))</f>
        <v/>
      </c>
      <c r="H126" s="183" t="str">
        <f t="shared" si="8"/>
        <v/>
      </c>
      <c r="I126" s="183" t="str">
        <f t="shared" si="9"/>
        <v/>
      </c>
      <c r="L126" s="90" t="str">
        <f t="shared" si="13"/>
        <v/>
      </c>
      <c r="N126" s="185" t="str">
        <f t="shared" si="10"/>
        <v/>
      </c>
      <c r="W126" s="179" t="str">
        <f>IF($B126="","",IF($Q126="","MISSING LINK",IF(NOT(ISNUMBER(SEARCH("drive.google.com",$Q126))),"NOT DRIVE LINK",IFERROR(IF(ISNUMBER(SEARCH(MID(Summary!$N$3,SEARCH("/folders/",Summary!$N$3)+9,SEARCH("?",Summary!$N$3&amp;"?")-(SEARCH("/folders/",Summary!$N$3)+9)),$Q126)),"OK",IF(ISNUMBER(SEARCH("/file/d/",$Q126)),"FILE LINK (check)","WRONG DRIVE")),"WRONG DRIVE"))))</f>
        <v/>
      </c>
      <c r="X126" s="72" t="str">
        <f t="shared" si="11"/>
        <v/>
      </c>
      <c r="Y126" s="72" t="str">
        <f t="shared" si="12"/>
        <v/>
      </c>
      <c r="Z126" s="72" t="str">
        <f>IF($X126="","",COUNTIF($X$2:$X126,$X126))</f>
        <v/>
      </c>
      <c r="AA126" s="72" t="str">
        <f>IF(AND($X126&lt;&gt;"",$Y126&gt;=3,$Z126=1),COUNTIF($AA$1:AA125,"&gt;0")+1,"")</f>
        <v/>
      </c>
    </row>
    <row r="127" spans="3:27" ht="15" customHeight="1" x14ac:dyDescent="0.25">
      <c r="C127" s="72" t="str">
        <f t="shared" si="7"/>
        <v/>
      </c>
      <c r="D127" s="182" t="str">
        <f>IF($B127="","",IFERROR(VLOOKUP($B127,'Task library'!$A:$E,2,FALSE()),""))</f>
        <v/>
      </c>
      <c r="E127" s="182" t="str">
        <f>IF($B127="","",IFERROR(VLOOKUP($B127,'Task library'!$A:$E,3,FALSE()),""))</f>
        <v/>
      </c>
      <c r="F127" s="183" t="str">
        <f>IF($B127="","",IFERROR(VLOOKUP($B127,'Task library'!$A:$E,4,FALSE()),""))</f>
        <v/>
      </c>
      <c r="H127" s="183" t="str">
        <f t="shared" si="8"/>
        <v/>
      </c>
      <c r="I127" s="183" t="str">
        <f t="shared" si="9"/>
        <v/>
      </c>
      <c r="L127" s="90" t="str">
        <f t="shared" si="13"/>
        <v/>
      </c>
      <c r="N127" s="185" t="str">
        <f t="shared" si="10"/>
        <v/>
      </c>
      <c r="W127" s="179" t="str">
        <f>IF($B127="","",IF($Q127="","MISSING LINK",IF(NOT(ISNUMBER(SEARCH("drive.google.com",$Q127))),"NOT DRIVE LINK",IFERROR(IF(ISNUMBER(SEARCH(MID(Summary!$N$3,SEARCH("/folders/",Summary!$N$3)+9,SEARCH("?",Summary!$N$3&amp;"?")-(SEARCH("/folders/",Summary!$N$3)+9)),$Q127)),"OK",IF(ISNUMBER(SEARCH("/file/d/",$Q127)),"FILE LINK (check)","WRONG DRIVE")),"WRONG DRIVE"))))</f>
        <v/>
      </c>
      <c r="X127" s="72" t="str">
        <f t="shared" si="11"/>
        <v/>
      </c>
      <c r="Y127" s="72" t="str">
        <f t="shared" si="12"/>
        <v/>
      </c>
      <c r="Z127" s="72" t="str">
        <f>IF($X127="","",COUNTIF($X$2:$X127,$X127))</f>
        <v/>
      </c>
      <c r="AA127" s="72" t="str">
        <f>IF(AND($X127&lt;&gt;"",$Y127&gt;=3,$Z127=1),COUNTIF($AA$1:AA126,"&gt;0")+1,"")</f>
        <v/>
      </c>
    </row>
    <row r="128" spans="3:27" ht="15" customHeight="1" x14ac:dyDescent="0.25">
      <c r="C128" s="72" t="str">
        <f t="shared" si="7"/>
        <v/>
      </c>
      <c r="D128" s="182" t="str">
        <f>IF($B128="","",IFERROR(VLOOKUP($B128,'Task library'!$A:$E,2,FALSE()),""))</f>
        <v/>
      </c>
      <c r="E128" s="182" t="str">
        <f>IF($B128="","",IFERROR(VLOOKUP($B128,'Task library'!$A:$E,3,FALSE()),""))</f>
        <v/>
      </c>
      <c r="F128" s="183" t="str">
        <f>IF($B128="","",IFERROR(VLOOKUP($B128,'Task library'!$A:$E,4,FALSE()),""))</f>
        <v/>
      </c>
      <c r="H128" s="183" t="str">
        <f t="shared" si="8"/>
        <v/>
      </c>
      <c r="I128" s="183" t="str">
        <f t="shared" si="9"/>
        <v/>
      </c>
      <c r="L128" s="90" t="str">
        <f t="shared" si="13"/>
        <v/>
      </c>
      <c r="N128" s="185" t="str">
        <f t="shared" si="10"/>
        <v/>
      </c>
      <c r="W128" s="179" t="str">
        <f>IF($B128="","",IF($Q128="","MISSING LINK",IF(NOT(ISNUMBER(SEARCH("drive.google.com",$Q128))),"NOT DRIVE LINK",IFERROR(IF(ISNUMBER(SEARCH(MID(Summary!$N$3,SEARCH("/folders/",Summary!$N$3)+9,SEARCH("?",Summary!$N$3&amp;"?")-(SEARCH("/folders/",Summary!$N$3)+9)),$Q128)),"OK",IF(ISNUMBER(SEARCH("/file/d/",$Q128)),"FILE LINK (check)","WRONG DRIVE")),"WRONG DRIVE"))))</f>
        <v/>
      </c>
      <c r="X128" s="72" t="str">
        <f t="shared" si="11"/>
        <v/>
      </c>
      <c r="Y128" s="72" t="str">
        <f t="shared" si="12"/>
        <v/>
      </c>
      <c r="Z128" s="72" t="str">
        <f>IF($X128="","",COUNTIF($X$2:$X128,$X128))</f>
        <v/>
      </c>
      <c r="AA128" s="72" t="str">
        <f>IF(AND($X128&lt;&gt;"",$Y128&gt;=3,$Z128=1),COUNTIF($AA$1:AA127,"&gt;0")+1,"")</f>
        <v/>
      </c>
    </row>
    <row r="129" spans="3:27" ht="15" customHeight="1" x14ac:dyDescent="0.25">
      <c r="C129" s="72" t="str">
        <f t="shared" si="7"/>
        <v/>
      </c>
      <c r="D129" s="182" t="str">
        <f>IF($B129="","",IFERROR(VLOOKUP($B129,'Task library'!$A:$E,2,FALSE()),""))</f>
        <v/>
      </c>
      <c r="E129" s="182" t="str">
        <f>IF($B129="","",IFERROR(VLOOKUP($B129,'Task library'!$A:$E,3,FALSE()),""))</f>
        <v/>
      </c>
      <c r="F129" s="183" t="str">
        <f>IF($B129="","",IFERROR(VLOOKUP($B129,'Task library'!$A:$E,4,FALSE()),""))</f>
        <v/>
      </c>
      <c r="H129" s="183" t="str">
        <f t="shared" si="8"/>
        <v/>
      </c>
      <c r="I129" s="183" t="str">
        <f t="shared" si="9"/>
        <v/>
      </c>
      <c r="L129" s="90" t="str">
        <f t="shared" si="13"/>
        <v/>
      </c>
      <c r="N129" s="185" t="str">
        <f t="shared" si="10"/>
        <v/>
      </c>
      <c r="W129" s="179" t="str">
        <f>IF($B129="","",IF($Q129="","MISSING LINK",IF(NOT(ISNUMBER(SEARCH("drive.google.com",$Q129))),"NOT DRIVE LINK",IFERROR(IF(ISNUMBER(SEARCH(MID(Summary!$N$3,SEARCH("/folders/",Summary!$N$3)+9,SEARCH("?",Summary!$N$3&amp;"?")-(SEARCH("/folders/",Summary!$N$3)+9)),$Q129)),"OK",IF(ISNUMBER(SEARCH("/file/d/",$Q129)),"FILE LINK (check)","WRONG DRIVE")),"WRONG DRIVE"))))</f>
        <v/>
      </c>
      <c r="X129" s="72" t="str">
        <f t="shared" si="11"/>
        <v/>
      </c>
      <c r="Y129" s="72" t="str">
        <f t="shared" si="12"/>
        <v/>
      </c>
      <c r="Z129" s="72" t="str">
        <f>IF($X129="","",COUNTIF($X$2:$X129,$X129))</f>
        <v/>
      </c>
      <c r="AA129" s="72" t="str">
        <f>IF(AND($X129&lt;&gt;"",$Y129&gt;=3,$Z129=1),COUNTIF($AA$1:AA128,"&gt;0")+1,"")</f>
        <v/>
      </c>
    </row>
    <row r="130" spans="3:27" ht="15" customHeight="1" x14ac:dyDescent="0.25">
      <c r="C130" s="72" t="str">
        <f t="shared" ref="C130:C193" si="14">IF($B130="","",1)</f>
        <v/>
      </c>
      <c r="D130" s="182" t="str">
        <f>IF($B130="","",IFERROR(VLOOKUP($B130,'Task library'!$A:$E,2,FALSE()),""))</f>
        <v/>
      </c>
      <c r="E130" s="182" t="str">
        <f>IF($B130="","",IFERROR(VLOOKUP($B130,'Task library'!$A:$E,3,FALSE()),""))</f>
        <v/>
      </c>
      <c r="F130" s="183" t="str">
        <f>IF($B130="","",IFERROR(VLOOKUP($B130,'Task library'!$A:$E,4,FALSE()),""))</f>
        <v/>
      </c>
      <c r="H130" s="183" t="str">
        <f t="shared" ref="H130:H193" si="15">IF(OR($B130="",$I130=""),"",IFERROR($I130-$G130,""))</f>
        <v/>
      </c>
      <c r="I130" s="183" t="str">
        <f t="shared" ref="I130:I193" si="16">IF($B130="","",IF($G130="","",IF(ISNUMBER($U130),MAX(0,MIN($G130,$G130/10*$U130)),IF(OR(NOT(ISNUMBER($M130)),$M130&lt;=0,$Q130="",NOT(OR($W130="OK",$W130="FILE LINK (check)"))),"",IF($G130&lt;=$M130+5,$G130,$M130)))))</f>
        <v/>
      </c>
      <c r="L130" s="90" t="str">
        <f t="shared" si="13"/>
        <v/>
      </c>
      <c r="N130" s="185" t="str">
        <f t="shared" ref="N130:N193" si="17">IF($B130="","",IF($G130="","",IF(ISNUMBER($M130),$M130,0)-$G130))</f>
        <v/>
      </c>
      <c r="W130" s="179" t="str">
        <f>IF($B130="","",IF($Q130="","MISSING LINK",IF(NOT(ISNUMBER(SEARCH("drive.google.com",$Q130))),"NOT DRIVE LINK",IFERROR(IF(ISNUMBER(SEARCH(MID(Summary!$N$3,SEARCH("/folders/",Summary!$N$3)+9,SEARCH("?",Summary!$N$3&amp;"?")-(SEARCH("/folders/",Summary!$N$3)+9)),$Q130)),"OK",IF(ISNUMBER(SEARCH("/file/d/",$Q130)),"FILE LINK (check)","WRONG DRIVE")),"WRONG DRIVE"))))</f>
        <v/>
      </c>
      <c r="X130" s="72" t="str">
        <f t="shared" ref="X130:X193" si="18">IF(OR($B130=2001,$B130=2002),IF(OR(LEN(TRIM($R130))=0,LEN(TRIM($S130))=0),"",TRIM($R130)&amp;" | "&amp;TRIM($S130)),"")</f>
        <v/>
      </c>
      <c r="Y130" s="72" t="str">
        <f t="shared" ref="Y130:Y193" si="19">IF($X130="","",COUNTIF($X$2:$X$1500,$X130))</f>
        <v/>
      </c>
      <c r="Z130" s="72" t="str">
        <f>IF($X130="","",COUNTIF($X$2:$X130,$X130))</f>
        <v/>
      </c>
      <c r="AA130" s="72" t="str">
        <f>IF(AND($X130&lt;&gt;"",$Y130&gt;=3,$Z130=1),COUNTIF($AA$1:AA129,"&gt;0")+1,"")</f>
        <v/>
      </c>
    </row>
    <row r="131" spans="3:27" ht="15" customHeight="1" x14ac:dyDescent="0.25">
      <c r="C131" s="72" t="str">
        <f t="shared" si="14"/>
        <v/>
      </c>
      <c r="D131" s="182" t="str">
        <f>IF($B131="","",IFERROR(VLOOKUP($B131,'Task library'!$A:$E,2,FALSE()),""))</f>
        <v/>
      </c>
      <c r="E131" s="182" t="str">
        <f>IF($B131="","",IFERROR(VLOOKUP($B131,'Task library'!$A:$E,3,FALSE()),""))</f>
        <v/>
      </c>
      <c r="F131" s="183" t="str">
        <f>IF($B131="","",IFERROR(VLOOKUP($B131,'Task library'!$A:$E,4,FALSE()),""))</f>
        <v/>
      </c>
      <c r="H131" s="183" t="str">
        <f t="shared" si="15"/>
        <v/>
      </c>
      <c r="I131" s="183" t="str">
        <f t="shared" si="16"/>
        <v/>
      </c>
      <c r="L131" s="90" t="str">
        <f t="shared" ref="L131:L194" si="20">IF($B131="","",1)</f>
        <v/>
      </c>
      <c r="N131" s="185" t="str">
        <f t="shared" si="17"/>
        <v/>
      </c>
      <c r="W131" s="179" t="str">
        <f>IF($B131="","",IF($Q131="","MISSING LINK",IF(NOT(ISNUMBER(SEARCH("drive.google.com",$Q131))),"NOT DRIVE LINK",IFERROR(IF(ISNUMBER(SEARCH(MID(Summary!$N$3,SEARCH("/folders/",Summary!$N$3)+9,SEARCH("?",Summary!$N$3&amp;"?")-(SEARCH("/folders/",Summary!$N$3)+9)),$Q131)),"OK",IF(ISNUMBER(SEARCH("/file/d/",$Q131)),"FILE LINK (check)","WRONG DRIVE")),"WRONG DRIVE"))))</f>
        <v/>
      </c>
      <c r="X131" s="72" t="str">
        <f t="shared" si="18"/>
        <v/>
      </c>
      <c r="Y131" s="72" t="str">
        <f t="shared" si="19"/>
        <v/>
      </c>
      <c r="Z131" s="72" t="str">
        <f>IF($X131="","",COUNTIF($X$2:$X131,$X131))</f>
        <v/>
      </c>
      <c r="AA131" s="72" t="str">
        <f>IF(AND($X131&lt;&gt;"",$Y131&gt;=3,$Z131=1),COUNTIF($AA$1:AA130,"&gt;0")+1,"")</f>
        <v/>
      </c>
    </row>
    <row r="132" spans="3:27" ht="15" customHeight="1" x14ac:dyDescent="0.25">
      <c r="C132" s="72" t="str">
        <f t="shared" si="14"/>
        <v/>
      </c>
      <c r="D132" s="182" t="str">
        <f>IF($B132="","",IFERROR(VLOOKUP($B132,'Task library'!$A:$E,2,FALSE()),""))</f>
        <v/>
      </c>
      <c r="E132" s="182" t="str">
        <f>IF($B132="","",IFERROR(VLOOKUP($B132,'Task library'!$A:$E,3,FALSE()),""))</f>
        <v/>
      </c>
      <c r="F132" s="183" t="str">
        <f>IF($B132="","",IFERROR(VLOOKUP($B132,'Task library'!$A:$E,4,FALSE()),""))</f>
        <v/>
      </c>
      <c r="H132" s="183" t="str">
        <f t="shared" si="15"/>
        <v/>
      </c>
      <c r="I132" s="183" t="str">
        <f t="shared" si="16"/>
        <v/>
      </c>
      <c r="L132" s="90" t="str">
        <f t="shared" si="20"/>
        <v/>
      </c>
      <c r="N132" s="185" t="str">
        <f t="shared" si="17"/>
        <v/>
      </c>
      <c r="W132" s="179" t="str">
        <f>IF($B132="","",IF($Q132="","MISSING LINK",IF(NOT(ISNUMBER(SEARCH("drive.google.com",$Q132))),"NOT DRIVE LINK",IFERROR(IF(ISNUMBER(SEARCH(MID(Summary!$N$3,SEARCH("/folders/",Summary!$N$3)+9,SEARCH("?",Summary!$N$3&amp;"?")-(SEARCH("/folders/",Summary!$N$3)+9)),$Q132)),"OK",IF(ISNUMBER(SEARCH("/file/d/",$Q132)),"FILE LINK (check)","WRONG DRIVE")),"WRONG DRIVE"))))</f>
        <v/>
      </c>
      <c r="X132" s="72" t="str">
        <f t="shared" si="18"/>
        <v/>
      </c>
      <c r="Y132" s="72" t="str">
        <f t="shared" si="19"/>
        <v/>
      </c>
      <c r="Z132" s="72" t="str">
        <f>IF($X132="","",COUNTIF($X$2:$X132,$X132))</f>
        <v/>
      </c>
      <c r="AA132" s="72" t="str">
        <f>IF(AND($X132&lt;&gt;"",$Y132&gt;=3,$Z132=1),COUNTIF($AA$1:AA131,"&gt;0")+1,"")</f>
        <v/>
      </c>
    </row>
    <row r="133" spans="3:27" ht="15" customHeight="1" x14ac:dyDescent="0.25">
      <c r="C133" s="72" t="str">
        <f t="shared" si="14"/>
        <v/>
      </c>
      <c r="D133" s="182" t="str">
        <f>IF($B133="","",IFERROR(VLOOKUP($B133,'Task library'!$A:$E,2,FALSE()),""))</f>
        <v/>
      </c>
      <c r="E133" s="182" t="str">
        <f>IF($B133="","",IFERROR(VLOOKUP($B133,'Task library'!$A:$E,3,FALSE()),""))</f>
        <v/>
      </c>
      <c r="F133" s="183" t="str">
        <f>IF($B133="","",IFERROR(VLOOKUP($B133,'Task library'!$A:$E,4,FALSE()),""))</f>
        <v/>
      </c>
      <c r="H133" s="183" t="str">
        <f t="shared" si="15"/>
        <v/>
      </c>
      <c r="I133" s="183" t="str">
        <f t="shared" si="16"/>
        <v/>
      </c>
      <c r="L133" s="90" t="str">
        <f t="shared" si="20"/>
        <v/>
      </c>
      <c r="N133" s="185" t="str">
        <f t="shared" si="17"/>
        <v/>
      </c>
      <c r="W133" s="179" t="str">
        <f>IF($B133="","",IF($Q133="","MISSING LINK",IF(NOT(ISNUMBER(SEARCH("drive.google.com",$Q133))),"NOT DRIVE LINK",IFERROR(IF(ISNUMBER(SEARCH(MID(Summary!$N$3,SEARCH("/folders/",Summary!$N$3)+9,SEARCH("?",Summary!$N$3&amp;"?")-(SEARCH("/folders/",Summary!$N$3)+9)),$Q133)),"OK",IF(ISNUMBER(SEARCH("/file/d/",$Q133)),"FILE LINK (check)","WRONG DRIVE")),"WRONG DRIVE"))))</f>
        <v/>
      </c>
      <c r="X133" s="72" t="str">
        <f t="shared" si="18"/>
        <v/>
      </c>
      <c r="Y133" s="72" t="str">
        <f t="shared" si="19"/>
        <v/>
      </c>
      <c r="Z133" s="72" t="str">
        <f>IF($X133="","",COUNTIF($X$2:$X133,$X133))</f>
        <v/>
      </c>
      <c r="AA133" s="72" t="str">
        <f>IF(AND($X133&lt;&gt;"",$Y133&gt;=3,$Z133=1),COUNTIF($AA$1:AA132,"&gt;0")+1,"")</f>
        <v/>
      </c>
    </row>
    <row r="134" spans="3:27" ht="15" customHeight="1" x14ac:dyDescent="0.25">
      <c r="C134" s="72" t="str">
        <f t="shared" si="14"/>
        <v/>
      </c>
      <c r="D134" s="182" t="str">
        <f>IF($B134="","",IFERROR(VLOOKUP($B134,'Task library'!$A:$E,2,FALSE()),""))</f>
        <v/>
      </c>
      <c r="E134" s="182" t="str">
        <f>IF($B134="","",IFERROR(VLOOKUP($B134,'Task library'!$A:$E,3,FALSE()),""))</f>
        <v/>
      </c>
      <c r="F134" s="183" t="str">
        <f>IF($B134="","",IFERROR(VLOOKUP($B134,'Task library'!$A:$E,4,FALSE()),""))</f>
        <v/>
      </c>
      <c r="H134" s="183" t="str">
        <f t="shared" si="15"/>
        <v/>
      </c>
      <c r="I134" s="183" t="str">
        <f t="shared" si="16"/>
        <v/>
      </c>
      <c r="L134" s="90" t="str">
        <f t="shared" si="20"/>
        <v/>
      </c>
      <c r="N134" s="185" t="str">
        <f t="shared" si="17"/>
        <v/>
      </c>
      <c r="W134" s="179" t="str">
        <f>IF($B134="","",IF($Q134="","MISSING LINK",IF(NOT(ISNUMBER(SEARCH("drive.google.com",$Q134))),"NOT DRIVE LINK",IFERROR(IF(ISNUMBER(SEARCH(MID(Summary!$N$3,SEARCH("/folders/",Summary!$N$3)+9,SEARCH("?",Summary!$N$3&amp;"?")-(SEARCH("/folders/",Summary!$N$3)+9)),$Q134)),"OK",IF(ISNUMBER(SEARCH("/file/d/",$Q134)),"FILE LINK (check)","WRONG DRIVE")),"WRONG DRIVE"))))</f>
        <v/>
      </c>
      <c r="X134" s="72" t="str">
        <f t="shared" si="18"/>
        <v/>
      </c>
      <c r="Y134" s="72" t="str">
        <f t="shared" si="19"/>
        <v/>
      </c>
      <c r="Z134" s="72" t="str">
        <f>IF($X134="","",COUNTIF($X$2:$X134,$X134))</f>
        <v/>
      </c>
      <c r="AA134" s="72" t="str">
        <f>IF(AND($X134&lt;&gt;"",$Y134&gt;=3,$Z134=1),COUNTIF($AA$1:AA133,"&gt;0")+1,"")</f>
        <v/>
      </c>
    </row>
    <row r="135" spans="3:27" ht="15" customHeight="1" x14ac:dyDescent="0.25">
      <c r="C135" s="72" t="str">
        <f t="shared" si="14"/>
        <v/>
      </c>
      <c r="D135" s="182" t="str">
        <f>IF($B135="","",IFERROR(VLOOKUP($B135,'Task library'!$A:$E,2,FALSE()),""))</f>
        <v/>
      </c>
      <c r="E135" s="182" t="str">
        <f>IF($B135="","",IFERROR(VLOOKUP($B135,'Task library'!$A:$E,3,FALSE()),""))</f>
        <v/>
      </c>
      <c r="F135" s="183" t="str">
        <f>IF($B135="","",IFERROR(VLOOKUP($B135,'Task library'!$A:$E,4,FALSE()),""))</f>
        <v/>
      </c>
      <c r="H135" s="183" t="str">
        <f t="shared" si="15"/>
        <v/>
      </c>
      <c r="I135" s="183" t="str">
        <f t="shared" si="16"/>
        <v/>
      </c>
      <c r="L135" s="90" t="str">
        <f t="shared" si="20"/>
        <v/>
      </c>
      <c r="N135" s="185" t="str">
        <f t="shared" si="17"/>
        <v/>
      </c>
      <c r="W135" s="179" t="str">
        <f>IF($B135="","",IF($Q135="","MISSING LINK",IF(NOT(ISNUMBER(SEARCH("drive.google.com",$Q135))),"NOT DRIVE LINK",IFERROR(IF(ISNUMBER(SEARCH(MID(Summary!$N$3,SEARCH("/folders/",Summary!$N$3)+9,SEARCH("?",Summary!$N$3&amp;"?")-(SEARCH("/folders/",Summary!$N$3)+9)),$Q135)),"OK",IF(ISNUMBER(SEARCH("/file/d/",$Q135)),"FILE LINK (check)","WRONG DRIVE")),"WRONG DRIVE"))))</f>
        <v/>
      </c>
      <c r="X135" s="72" t="str">
        <f t="shared" si="18"/>
        <v/>
      </c>
      <c r="Y135" s="72" t="str">
        <f t="shared" si="19"/>
        <v/>
      </c>
      <c r="Z135" s="72" t="str">
        <f>IF($X135="","",COUNTIF($X$2:$X135,$X135))</f>
        <v/>
      </c>
      <c r="AA135" s="72" t="str">
        <f>IF(AND($X135&lt;&gt;"",$Y135&gt;=3,$Z135=1),COUNTIF($AA$1:AA134,"&gt;0")+1,"")</f>
        <v/>
      </c>
    </row>
    <row r="136" spans="3:27" ht="15" customHeight="1" x14ac:dyDescent="0.25">
      <c r="C136" s="72" t="str">
        <f t="shared" si="14"/>
        <v/>
      </c>
      <c r="D136" s="182" t="str">
        <f>IF($B136="","",IFERROR(VLOOKUP($B136,'Task library'!$A:$E,2,FALSE()),""))</f>
        <v/>
      </c>
      <c r="E136" s="182" t="str">
        <f>IF($B136="","",IFERROR(VLOOKUP($B136,'Task library'!$A:$E,3,FALSE()),""))</f>
        <v/>
      </c>
      <c r="F136" s="183" t="str">
        <f>IF($B136="","",IFERROR(VLOOKUP($B136,'Task library'!$A:$E,4,FALSE()),""))</f>
        <v/>
      </c>
      <c r="H136" s="183" t="str">
        <f t="shared" si="15"/>
        <v/>
      </c>
      <c r="I136" s="183" t="str">
        <f t="shared" si="16"/>
        <v/>
      </c>
      <c r="L136" s="90" t="str">
        <f t="shared" si="20"/>
        <v/>
      </c>
      <c r="N136" s="185" t="str">
        <f t="shared" si="17"/>
        <v/>
      </c>
      <c r="W136" s="179" t="str">
        <f>IF($B136="","",IF($Q136="","MISSING LINK",IF(NOT(ISNUMBER(SEARCH("drive.google.com",$Q136))),"NOT DRIVE LINK",IFERROR(IF(ISNUMBER(SEARCH(MID(Summary!$N$3,SEARCH("/folders/",Summary!$N$3)+9,SEARCH("?",Summary!$N$3&amp;"?")-(SEARCH("/folders/",Summary!$N$3)+9)),$Q136)),"OK",IF(ISNUMBER(SEARCH("/file/d/",$Q136)),"FILE LINK (check)","WRONG DRIVE")),"WRONG DRIVE"))))</f>
        <v/>
      </c>
      <c r="X136" s="72" t="str">
        <f t="shared" si="18"/>
        <v/>
      </c>
      <c r="Y136" s="72" t="str">
        <f t="shared" si="19"/>
        <v/>
      </c>
      <c r="Z136" s="72" t="str">
        <f>IF($X136="","",COUNTIF($X$2:$X136,$X136))</f>
        <v/>
      </c>
      <c r="AA136" s="72" t="str">
        <f>IF(AND($X136&lt;&gt;"",$Y136&gt;=3,$Z136=1),COUNTIF($AA$1:AA135,"&gt;0")+1,"")</f>
        <v/>
      </c>
    </row>
    <row r="137" spans="3:27" ht="15" customHeight="1" x14ac:dyDescent="0.25">
      <c r="C137" s="72" t="str">
        <f t="shared" si="14"/>
        <v/>
      </c>
      <c r="D137" s="182" t="str">
        <f>IF($B137="","",IFERROR(VLOOKUP($B137,'Task library'!$A:$E,2,FALSE()),""))</f>
        <v/>
      </c>
      <c r="E137" s="182" t="str">
        <f>IF($B137="","",IFERROR(VLOOKUP($B137,'Task library'!$A:$E,3,FALSE()),""))</f>
        <v/>
      </c>
      <c r="F137" s="183" t="str">
        <f>IF($B137="","",IFERROR(VLOOKUP($B137,'Task library'!$A:$E,4,FALSE()),""))</f>
        <v/>
      </c>
      <c r="H137" s="183" t="str">
        <f t="shared" si="15"/>
        <v/>
      </c>
      <c r="I137" s="183" t="str">
        <f t="shared" si="16"/>
        <v/>
      </c>
      <c r="L137" s="90" t="str">
        <f t="shared" si="20"/>
        <v/>
      </c>
      <c r="N137" s="185" t="str">
        <f t="shared" si="17"/>
        <v/>
      </c>
      <c r="W137" s="179" t="str">
        <f>IF($B137="","",IF($Q137="","MISSING LINK",IF(NOT(ISNUMBER(SEARCH("drive.google.com",$Q137))),"NOT DRIVE LINK",IFERROR(IF(ISNUMBER(SEARCH(MID(Summary!$N$3,SEARCH("/folders/",Summary!$N$3)+9,SEARCH("?",Summary!$N$3&amp;"?")-(SEARCH("/folders/",Summary!$N$3)+9)),$Q137)),"OK",IF(ISNUMBER(SEARCH("/file/d/",$Q137)),"FILE LINK (check)","WRONG DRIVE")),"WRONG DRIVE"))))</f>
        <v/>
      </c>
      <c r="X137" s="72" t="str">
        <f t="shared" si="18"/>
        <v/>
      </c>
      <c r="Y137" s="72" t="str">
        <f t="shared" si="19"/>
        <v/>
      </c>
      <c r="Z137" s="72" t="str">
        <f>IF($X137="","",COUNTIF($X$2:$X137,$X137))</f>
        <v/>
      </c>
      <c r="AA137" s="72" t="str">
        <f>IF(AND($X137&lt;&gt;"",$Y137&gt;=3,$Z137=1),COUNTIF($AA$1:AA136,"&gt;0")+1,"")</f>
        <v/>
      </c>
    </row>
    <row r="138" spans="3:27" ht="15" customHeight="1" x14ac:dyDescent="0.25">
      <c r="C138" s="72" t="str">
        <f t="shared" si="14"/>
        <v/>
      </c>
      <c r="D138" s="182" t="str">
        <f>IF($B138="","",IFERROR(VLOOKUP($B138,'Task library'!$A:$E,2,FALSE()),""))</f>
        <v/>
      </c>
      <c r="E138" s="182" t="str">
        <f>IF($B138="","",IFERROR(VLOOKUP($B138,'Task library'!$A:$E,3,FALSE()),""))</f>
        <v/>
      </c>
      <c r="F138" s="183" t="str">
        <f>IF($B138="","",IFERROR(VLOOKUP($B138,'Task library'!$A:$E,4,FALSE()),""))</f>
        <v/>
      </c>
      <c r="H138" s="183" t="str">
        <f t="shared" si="15"/>
        <v/>
      </c>
      <c r="I138" s="183" t="str">
        <f t="shared" si="16"/>
        <v/>
      </c>
      <c r="L138" s="90" t="str">
        <f t="shared" si="20"/>
        <v/>
      </c>
      <c r="N138" s="185" t="str">
        <f t="shared" si="17"/>
        <v/>
      </c>
      <c r="W138" s="179" t="str">
        <f>IF($B138="","",IF($Q138="","MISSING LINK",IF(NOT(ISNUMBER(SEARCH("drive.google.com",$Q138))),"NOT DRIVE LINK",IFERROR(IF(ISNUMBER(SEARCH(MID(Summary!$N$3,SEARCH("/folders/",Summary!$N$3)+9,SEARCH("?",Summary!$N$3&amp;"?")-(SEARCH("/folders/",Summary!$N$3)+9)),$Q138)),"OK",IF(ISNUMBER(SEARCH("/file/d/",$Q138)),"FILE LINK (check)","WRONG DRIVE")),"WRONG DRIVE"))))</f>
        <v/>
      </c>
      <c r="X138" s="72" t="str">
        <f t="shared" si="18"/>
        <v/>
      </c>
      <c r="Y138" s="72" t="str">
        <f t="shared" si="19"/>
        <v/>
      </c>
      <c r="Z138" s="72" t="str">
        <f>IF($X138="","",COUNTIF($X$2:$X138,$X138))</f>
        <v/>
      </c>
      <c r="AA138" s="72" t="str">
        <f>IF(AND($X138&lt;&gt;"",$Y138&gt;=3,$Z138=1),COUNTIF($AA$1:AA137,"&gt;0")+1,"")</f>
        <v/>
      </c>
    </row>
    <row r="139" spans="3:27" ht="15" customHeight="1" x14ac:dyDescent="0.25">
      <c r="C139" s="72" t="str">
        <f t="shared" si="14"/>
        <v/>
      </c>
      <c r="D139" s="182" t="str">
        <f>IF($B139="","",IFERROR(VLOOKUP($B139,'Task library'!$A:$E,2,FALSE()),""))</f>
        <v/>
      </c>
      <c r="E139" s="182" t="str">
        <f>IF($B139="","",IFERROR(VLOOKUP($B139,'Task library'!$A:$E,3,FALSE()),""))</f>
        <v/>
      </c>
      <c r="F139" s="183" t="str">
        <f>IF($B139="","",IFERROR(VLOOKUP($B139,'Task library'!$A:$E,4,FALSE()),""))</f>
        <v/>
      </c>
      <c r="H139" s="183" t="str">
        <f t="shared" si="15"/>
        <v/>
      </c>
      <c r="I139" s="183" t="str">
        <f t="shared" si="16"/>
        <v/>
      </c>
      <c r="L139" s="90" t="str">
        <f t="shared" si="20"/>
        <v/>
      </c>
      <c r="N139" s="185" t="str">
        <f t="shared" si="17"/>
        <v/>
      </c>
      <c r="W139" s="179" t="str">
        <f>IF($B139="","",IF($Q139="","MISSING LINK",IF(NOT(ISNUMBER(SEARCH("drive.google.com",$Q139))),"NOT DRIVE LINK",IFERROR(IF(ISNUMBER(SEARCH(MID(Summary!$N$3,SEARCH("/folders/",Summary!$N$3)+9,SEARCH("?",Summary!$N$3&amp;"?")-(SEARCH("/folders/",Summary!$N$3)+9)),$Q139)),"OK",IF(ISNUMBER(SEARCH("/file/d/",$Q139)),"FILE LINK (check)","WRONG DRIVE")),"WRONG DRIVE"))))</f>
        <v/>
      </c>
      <c r="X139" s="72" t="str">
        <f t="shared" si="18"/>
        <v/>
      </c>
      <c r="Y139" s="72" t="str">
        <f t="shared" si="19"/>
        <v/>
      </c>
      <c r="Z139" s="72" t="str">
        <f>IF($X139="","",COUNTIF($X$2:$X139,$X139))</f>
        <v/>
      </c>
      <c r="AA139" s="72" t="str">
        <f>IF(AND($X139&lt;&gt;"",$Y139&gt;=3,$Z139=1),COUNTIF($AA$1:AA138,"&gt;0")+1,"")</f>
        <v/>
      </c>
    </row>
    <row r="140" spans="3:27" ht="15" customHeight="1" x14ac:dyDescent="0.25">
      <c r="C140" s="72" t="str">
        <f t="shared" si="14"/>
        <v/>
      </c>
      <c r="D140" s="182" t="str">
        <f>IF($B140="","",IFERROR(VLOOKUP($B140,'Task library'!$A:$E,2,FALSE()),""))</f>
        <v/>
      </c>
      <c r="E140" s="182" t="str">
        <f>IF($B140="","",IFERROR(VLOOKUP($B140,'Task library'!$A:$E,3,FALSE()),""))</f>
        <v/>
      </c>
      <c r="F140" s="183" t="str">
        <f>IF($B140="","",IFERROR(VLOOKUP($B140,'Task library'!$A:$E,4,FALSE()),""))</f>
        <v/>
      </c>
      <c r="H140" s="183" t="str">
        <f t="shared" si="15"/>
        <v/>
      </c>
      <c r="I140" s="183" t="str">
        <f t="shared" si="16"/>
        <v/>
      </c>
      <c r="L140" s="90" t="str">
        <f t="shared" si="20"/>
        <v/>
      </c>
      <c r="N140" s="185" t="str">
        <f t="shared" si="17"/>
        <v/>
      </c>
      <c r="W140" s="179" t="str">
        <f>IF($B140="","",IF($Q140="","MISSING LINK",IF(NOT(ISNUMBER(SEARCH("drive.google.com",$Q140))),"NOT DRIVE LINK",IFERROR(IF(ISNUMBER(SEARCH(MID(Summary!$N$3,SEARCH("/folders/",Summary!$N$3)+9,SEARCH("?",Summary!$N$3&amp;"?")-(SEARCH("/folders/",Summary!$N$3)+9)),$Q140)),"OK",IF(ISNUMBER(SEARCH("/file/d/",$Q140)),"FILE LINK (check)","WRONG DRIVE")),"WRONG DRIVE"))))</f>
        <v/>
      </c>
      <c r="X140" s="72" t="str">
        <f t="shared" si="18"/>
        <v/>
      </c>
      <c r="Y140" s="72" t="str">
        <f t="shared" si="19"/>
        <v/>
      </c>
      <c r="Z140" s="72" t="str">
        <f>IF($X140="","",COUNTIF($X$2:$X140,$X140))</f>
        <v/>
      </c>
      <c r="AA140" s="72" t="str">
        <f>IF(AND($X140&lt;&gt;"",$Y140&gt;=3,$Z140=1),COUNTIF($AA$1:AA139,"&gt;0")+1,"")</f>
        <v/>
      </c>
    </row>
    <row r="141" spans="3:27" ht="15" customHeight="1" x14ac:dyDescent="0.25">
      <c r="C141" s="72" t="str">
        <f t="shared" si="14"/>
        <v/>
      </c>
      <c r="D141" s="182" t="str">
        <f>IF($B141="","",IFERROR(VLOOKUP($B141,'Task library'!$A:$E,2,FALSE()),""))</f>
        <v/>
      </c>
      <c r="E141" s="182" t="str">
        <f>IF($B141="","",IFERROR(VLOOKUP($B141,'Task library'!$A:$E,3,FALSE()),""))</f>
        <v/>
      </c>
      <c r="F141" s="183" t="str">
        <f>IF($B141="","",IFERROR(VLOOKUP($B141,'Task library'!$A:$E,4,FALSE()),""))</f>
        <v/>
      </c>
      <c r="H141" s="183" t="str">
        <f t="shared" si="15"/>
        <v/>
      </c>
      <c r="I141" s="183" t="str">
        <f t="shared" si="16"/>
        <v/>
      </c>
      <c r="L141" s="90" t="str">
        <f t="shared" si="20"/>
        <v/>
      </c>
      <c r="N141" s="185" t="str">
        <f t="shared" si="17"/>
        <v/>
      </c>
      <c r="W141" s="179" t="str">
        <f>IF($B141="","",IF($Q141="","MISSING LINK",IF(NOT(ISNUMBER(SEARCH("drive.google.com",$Q141))),"NOT DRIVE LINK",IFERROR(IF(ISNUMBER(SEARCH(MID(Summary!$N$3,SEARCH("/folders/",Summary!$N$3)+9,SEARCH("?",Summary!$N$3&amp;"?")-(SEARCH("/folders/",Summary!$N$3)+9)),$Q141)),"OK",IF(ISNUMBER(SEARCH("/file/d/",$Q141)),"FILE LINK (check)","WRONG DRIVE")),"WRONG DRIVE"))))</f>
        <v/>
      </c>
      <c r="X141" s="72" t="str">
        <f t="shared" si="18"/>
        <v/>
      </c>
      <c r="Y141" s="72" t="str">
        <f t="shared" si="19"/>
        <v/>
      </c>
      <c r="Z141" s="72" t="str">
        <f>IF($X141="","",COUNTIF($X$2:$X141,$X141))</f>
        <v/>
      </c>
      <c r="AA141" s="72" t="str">
        <f>IF(AND($X141&lt;&gt;"",$Y141&gt;=3,$Z141=1),COUNTIF($AA$1:AA140,"&gt;0")+1,"")</f>
        <v/>
      </c>
    </row>
    <row r="142" spans="3:27" ht="15" customHeight="1" x14ac:dyDescent="0.25">
      <c r="C142" s="72" t="str">
        <f t="shared" si="14"/>
        <v/>
      </c>
      <c r="D142" s="182" t="str">
        <f>IF($B142="","",IFERROR(VLOOKUP($B142,'Task library'!$A:$E,2,FALSE()),""))</f>
        <v/>
      </c>
      <c r="E142" s="182" t="str">
        <f>IF($B142="","",IFERROR(VLOOKUP($B142,'Task library'!$A:$E,3,FALSE()),""))</f>
        <v/>
      </c>
      <c r="F142" s="183" t="str">
        <f>IF($B142="","",IFERROR(VLOOKUP($B142,'Task library'!$A:$E,4,FALSE()),""))</f>
        <v/>
      </c>
      <c r="H142" s="183" t="str">
        <f t="shared" si="15"/>
        <v/>
      </c>
      <c r="I142" s="183" t="str">
        <f t="shared" si="16"/>
        <v/>
      </c>
      <c r="L142" s="90" t="str">
        <f t="shared" si="20"/>
        <v/>
      </c>
      <c r="N142" s="185" t="str">
        <f t="shared" si="17"/>
        <v/>
      </c>
      <c r="W142" s="179" t="str">
        <f>IF($B142="","",IF($Q142="","MISSING LINK",IF(NOT(ISNUMBER(SEARCH("drive.google.com",$Q142))),"NOT DRIVE LINK",IFERROR(IF(ISNUMBER(SEARCH(MID(Summary!$N$3,SEARCH("/folders/",Summary!$N$3)+9,SEARCH("?",Summary!$N$3&amp;"?")-(SEARCH("/folders/",Summary!$N$3)+9)),$Q142)),"OK",IF(ISNUMBER(SEARCH("/file/d/",$Q142)),"FILE LINK (check)","WRONG DRIVE")),"WRONG DRIVE"))))</f>
        <v/>
      </c>
      <c r="X142" s="72" t="str">
        <f t="shared" si="18"/>
        <v/>
      </c>
      <c r="Y142" s="72" t="str">
        <f t="shared" si="19"/>
        <v/>
      </c>
      <c r="Z142" s="72" t="str">
        <f>IF($X142="","",COUNTIF($X$2:$X142,$X142))</f>
        <v/>
      </c>
      <c r="AA142" s="72" t="str">
        <f>IF(AND($X142&lt;&gt;"",$Y142&gt;=3,$Z142=1),COUNTIF($AA$1:AA141,"&gt;0")+1,"")</f>
        <v/>
      </c>
    </row>
    <row r="143" spans="3:27" ht="15" customHeight="1" x14ac:dyDescent="0.25">
      <c r="C143" s="72" t="str">
        <f t="shared" si="14"/>
        <v/>
      </c>
      <c r="D143" s="182" t="str">
        <f>IF($B143="","",IFERROR(VLOOKUP($B143,'Task library'!$A:$E,2,FALSE()),""))</f>
        <v/>
      </c>
      <c r="E143" s="182" t="str">
        <f>IF($B143="","",IFERROR(VLOOKUP($B143,'Task library'!$A:$E,3,FALSE()),""))</f>
        <v/>
      </c>
      <c r="F143" s="183" t="str">
        <f>IF($B143="","",IFERROR(VLOOKUP($B143,'Task library'!$A:$E,4,FALSE()),""))</f>
        <v/>
      </c>
      <c r="H143" s="183" t="str">
        <f t="shared" si="15"/>
        <v/>
      </c>
      <c r="I143" s="183" t="str">
        <f t="shared" si="16"/>
        <v/>
      </c>
      <c r="L143" s="90" t="str">
        <f t="shared" si="20"/>
        <v/>
      </c>
      <c r="N143" s="185" t="str">
        <f t="shared" si="17"/>
        <v/>
      </c>
      <c r="W143" s="179" t="str">
        <f>IF($B143="","",IF($Q143="","MISSING LINK",IF(NOT(ISNUMBER(SEARCH("drive.google.com",$Q143))),"NOT DRIVE LINK",IFERROR(IF(ISNUMBER(SEARCH(MID(Summary!$N$3,SEARCH("/folders/",Summary!$N$3)+9,SEARCH("?",Summary!$N$3&amp;"?")-(SEARCH("/folders/",Summary!$N$3)+9)),$Q143)),"OK",IF(ISNUMBER(SEARCH("/file/d/",$Q143)),"FILE LINK (check)","WRONG DRIVE")),"WRONG DRIVE"))))</f>
        <v/>
      </c>
      <c r="X143" s="72" t="str">
        <f t="shared" si="18"/>
        <v/>
      </c>
      <c r="Y143" s="72" t="str">
        <f t="shared" si="19"/>
        <v/>
      </c>
      <c r="Z143" s="72" t="str">
        <f>IF($X143="","",COUNTIF($X$2:$X143,$X143))</f>
        <v/>
      </c>
      <c r="AA143" s="72" t="str">
        <f>IF(AND($X143&lt;&gt;"",$Y143&gt;=3,$Z143=1),COUNTIF($AA$1:AA142,"&gt;0")+1,"")</f>
        <v/>
      </c>
    </row>
    <row r="144" spans="3:27" ht="15" customHeight="1" x14ac:dyDescent="0.25">
      <c r="C144" s="72" t="str">
        <f t="shared" si="14"/>
        <v/>
      </c>
      <c r="D144" s="182" t="str">
        <f>IF($B144="","",IFERROR(VLOOKUP($B144,'Task library'!$A:$E,2,FALSE()),""))</f>
        <v/>
      </c>
      <c r="E144" s="182" t="str">
        <f>IF($B144="","",IFERROR(VLOOKUP($B144,'Task library'!$A:$E,3,FALSE()),""))</f>
        <v/>
      </c>
      <c r="F144" s="183" t="str">
        <f>IF($B144="","",IFERROR(VLOOKUP($B144,'Task library'!$A:$E,4,FALSE()),""))</f>
        <v/>
      </c>
      <c r="H144" s="183" t="str">
        <f t="shared" si="15"/>
        <v/>
      </c>
      <c r="I144" s="183" t="str">
        <f t="shared" si="16"/>
        <v/>
      </c>
      <c r="L144" s="90" t="str">
        <f t="shared" si="20"/>
        <v/>
      </c>
      <c r="N144" s="185" t="str">
        <f t="shared" si="17"/>
        <v/>
      </c>
      <c r="W144" s="179" t="str">
        <f>IF($B144="","",IF($Q144="","MISSING LINK",IF(NOT(ISNUMBER(SEARCH("drive.google.com",$Q144))),"NOT DRIVE LINK",IFERROR(IF(ISNUMBER(SEARCH(MID(Summary!$N$3,SEARCH("/folders/",Summary!$N$3)+9,SEARCH("?",Summary!$N$3&amp;"?")-(SEARCH("/folders/",Summary!$N$3)+9)),$Q144)),"OK",IF(ISNUMBER(SEARCH("/file/d/",$Q144)),"FILE LINK (check)","WRONG DRIVE")),"WRONG DRIVE"))))</f>
        <v/>
      </c>
      <c r="X144" s="72" t="str">
        <f t="shared" si="18"/>
        <v/>
      </c>
      <c r="Y144" s="72" t="str">
        <f t="shared" si="19"/>
        <v/>
      </c>
      <c r="Z144" s="72" t="str">
        <f>IF($X144="","",COUNTIF($X$2:$X144,$X144))</f>
        <v/>
      </c>
      <c r="AA144" s="72" t="str">
        <f>IF(AND($X144&lt;&gt;"",$Y144&gt;=3,$Z144=1),COUNTIF($AA$1:AA143,"&gt;0")+1,"")</f>
        <v/>
      </c>
    </row>
    <row r="145" spans="3:27" ht="15" customHeight="1" x14ac:dyDescent="0.25">
      <c r="C145" s="72" t="str">
        <f t="shared" si="14"/>
        <v/>
      </c>
      <c r="D145" s="182" t="str">
        <f>IF($B145="","",IFERROR(VLOOKUP($B145,'Task library'!$A:$E,2,FALSE()),""))</f>
        <v/>
      </c>
      <c r="E145" s="182" t="str">
        <f>IF($B145="","",IFERROR(VLOOKUP($B145,'Task library'!$A:$E,3,FALSE()),""))</f>
        <v/>
      </c>
      <c r="F145" s="183" t="str">
        <f>IF($B145="","",IFERROR(VLOOKUP($B145,'Task library'!$A:$E,4,FALSE()),""))</f>
        <v/>
      </c>
      <c r="H145" s="183" t="str">
        <f t="shared" si="15"/>
        <v/>
      </c>
      <c r="I145" s="183" t="str">
        <f t="shared" si="16"/>
        <v/>
      </c>
      <c r="L145" s="90" t="str">
        <f t="shared" si="20"/>
        <v/>
      </c>
      <c r="N145" s="185" t="str">
        <f t="shared" si="17"/>
        <v/>
      </c>
      <c r="W145" s="179" t="str">
        <f>IF($B145="","",IF($Q145="","MISSING LINK",IF(NOT(ISNUMBER(SEARCH("drive.google.com",$Q145))),"NOT DRIVE LINK",IFERROR(IF(ISNUMBER(SEARCH(MID(Summary!$N$3,SEARCH("/folders/",Summary!$N$3)+9,SEARCH("?",Summary!$N$3&amp;"?")-(SEARCH("/folders/",Summary!$N$3)+9)),$Q145)),"OK",IF(ISNUMBER(SEARCH("/file/d/",$Q145)),"FILE LINK (check)","WRONG DRIVE")),"WRONG DRIVE"))))</f>
        <v/>
      </c>
      <c r="X145" s="72" t="str">
        <f t="shared" si="18"/>
        <v/>
      </c>
      <c r="Y145" s="72" t="str">
        <f t="shared" si="19"/>
        <v/>
      </c>
      <c r="Z145" s="72" t="str">
        <f>IF($X145="","",COUNTIF($X$2:$X145,$X145))</f>
        <v/>
      </c>
      <c r="AA145" s="72" t="str">
        <f>IF(AND($X145&lt;&gt;"",$Y145&gt;=3,$Z145=1),COUNTIF($AA$1:AA144,"&gt;0")+1,"")</f>
        <v/>
      </c>
    </row>
    <row r="146" spans="3:27" ht="15" customHeight="1" x14ac:dyDescent="0.25">
      <c r="C146" s="72" t="str">
        <f t="shared" si="14"/>
        <v/>
      </c>
      <c r="D146" s="182" t="str">
        <f>IF($B146="","",IFERROR(VLOOKUP($B146,'Task library'!$A:$E,2,FALSE()),""))</f>
        <v/>
      </c>
      <c r="E146" s="182" t="str">
        <f>IF($B146="","",IFERROR(VLOOKUP($B146,'Task library'!$A:$E,3,FALSE()),""))</f>
        <v/>
      </c>
      <c r="F146" s="183" t="str">
        <f>IF($B146="","",IFERROR(VLOOKUP($B146,'Task library'!$A:$E,4,FALSE()),""))</f>
        <v/>
      </c>
      <c r="H146" s="183" t="str">
        <f t="shared" si="15"/>
        <v/>
      </c>
      <c r="I146" s="183" t="str">
        <f t="shared" si="16"/>
        <v/>
      </c>
      <c r="L146" s="90" t="str">
        <f t="shared" si="20"/>
        <v/>
      </c>
      <c r="N146" s="185" t="str">
        <f t="shared" si="17"/>
        <v/>
      </c>
      <c r="W146" s="179" t="str">
        <f>IF($B146="","",IF($Q146="","MISSING LINK",IF(NOT(ISNUMBER(SEARCH("drive.google.com",$Q146))),"NOT DRIVE LINK",IFERROR(IF(ISNUMBER(SEARCH(MID(Summary!$N$3,SEARCH("/folders/",Summary!$N$3)+9,SEARCH("?",Summary!$N$3&amp;"?")-(SEARCH("/folders/",Summary!$N$3)+9)),$Q146)),"OK",IF(ISNUMBER(SEARCH("/file/d/",$Q146)),"FILE LINK (check)","WRONG DRIVE")),"WRONG DRIVE"))))</f>
        <v/>
      </c>
      <c r="X146" s="72" t="str">
        <f t="shared" si="18"/>
        <v/>
      </c>
      <c r="Y146" s="72" t="str">
        <f t="shared" si="19"/>
        <v/>
      </c>
      <c r="Z146" s="72" t="str">
        <f>IF($X146="","",COUNTIF($X$2:$X146,$X146))</f>
        <v/>
      </c>
      <c r="AA146" s="72" t="str">
        <f>IF(AND($X146&lt;&gt;"",$Y146&gt;=3,$Z146=1),COUNTIF($AA$1:AA145,"&gt;0")+1,"")</f>
        <v/>
      </c>
    </row>
    <row r="147" spans="3:27" ht="15" customHeight="1" x14ac:dyDescent="0.25">
      <c r="C147" s="72" t="str">
        <f t="shared" si="14"/>
        <v/>
      </c>
      <c r="D147" s="182" t="str">
        <f>IF($B147="","",IFERROR(VLOOKUP($B147,'Task library'!$A:$E,2,FALSE()),""))</f>
        <v/>
      </c>
      <c r="E147" s="182" t="str">
        <f>IF($B147="","",IFERROR(VLOOKUP($B147,'Task library'!$A:$E,3,FALSE()),""))</f>
        <v/>
      </c>
      <c r="F147" s="183" t="str">
        <f>IF($B147="","",IFERROR(VLOOKUP($B147,'Task library'!$A:$E,4,FALSE()),""))</f>
        <v/>
      </c>
      <c r="H147" s="183" t="str">
        <f t="shared" si="15"/>
        <v/>
      </c>
      <c r="I147" s="183" t="str">
        <f t="shared" si="16"/>
        <v/>
      </c>
      <c r="L147" s="90" t="str">
        <f t="shared" si="20"/>
        <v/>
      </c>
      <c r="N147" s="185" t="str">
        <f t="shared" si="17"/>
        <v/>
      </c>
      <c r="W147" s="179" t="str">
        <f>IF($B147="","",IF($Q147="","MISSING LINK",IF(NOT(ISNUMBER(SEARCH("drive.google.com",$Q147))),"NOT DRIVE LINK",IFERROR(IF(ISNUMBER(SEARCH(MID(Summary!$N$3,SEARCH("/folders/",Summary!$N$3)+9,SEARCH("?",Summary!$N$3&amp;"?")-(SEARCH("/folders/",Summary!$N$3)+9)),$Q147)),"OK",IF(ISNUMBER(SEARCH("/file/d/",$Q147)),"FILE LINK (check)","WRONG DRIVE")),"WRONG DRIVE"))))</f>
        <v/>
      </c>
      <c r="X147" s="72" t="str">
        <f t="shared" si="18"/>
        <v/>
      </c>
      <c r="Y147" s="72" t="str">
        <f t="shared" si="19"/>
        <v/>
      </c>
      <c r="Z147" s="72" t="str">
        <f>IF($X147="","",COUNTIF($X$2:$X147,$X147))</f>
        <v/>
      </c>
      <c r="AA147" s="72" t="str">
        <f>IF(AND($X147&lt;&gt;"",$Y147&gt;=3,$Z147=1),COUNTIF($AA$1:AA146,"&gt;0")+1,"")</f>
        <v/>
      </c>
    </row>
    <row r="148" spans="3:27" ht="15" customHeight="1" x14ac:dyDescent="0.25">
      <c r="C148" s="72" t="str">
        <f t="shared" si="14"/>
        <v/>
      </c>
      <c r="D148" s="182" t="str">
        <f>IF($B148="","",IFERROR(VLOOKUP($B148,'Task library'!$A:$E,2,FALSE()),""))</f>
        <v/>
      </c>
      <c r="E148" s="182" t="str">
        <f>IF($B148="","",IFERROR(VLOOKUP($B148,'Task library'!$A:$E,3,FALSE()),""))</f>
        <v/>
      </c>
      <c r="F148" s="183" t="str">
        <f>IF($B148="","",IFERROR(VLOOKUP($B148,'Task library'!$A:$E,4,FALSE()),""))</f>
        <v/>
      </c>
      <c r="H148" s="183" t="str">
        <f t="shared" si="15"/>
        <v/>
      </c>
      <c r="I148" s="183" t="str">
        <f t="shared" si="16"/>
        <v/>
      </c>
      <c r="L148" s="90" t="str">
        <f t="shared" si="20"/>
        <v/>
      </c>
      <c r="N148" s="185" t="str">
        <f t="shared" si="17"/>
        <v/>
      </c>
      <c r="W148" s="179" t="str">
        <f>IF($B148="","",IF($Q148="","MISSING LINK",IF(NOT(ISNUMBER(SEARCH("drive.google.com",$Q148))),"NOT DRIVE LINK",IFERROR(IF(ISNUMBER(SEARCH(MID(Summary!$N$3,SEARCH("/folders/",Summary!$N$3)+9,SEARCH("?",Summary!$N$3&amp;"?")-(SEARCH("/folders/",Summary!$N$3)+9)),$Q148)),"OK",IF(ISNUMBER(SEARCH("/file/d/",$Q148)),"FILE LINK (check)","WRONG DRIVE")),"WRONG DRIVE"))))</f>
        <v/>
      </c>
      <c r="X148" s="72" t="str">
        <f t="shared" si="18"/>
        <v/>
      </c>
      <c r="Y148" s="72" t="str">
        <f t="shared" si="19"/>
        <v/>
      </c>
      <c r="Z148" s="72" t="str">
        <f>IF($X148="","",COUNTIF($X$2:$X148,$X148))</f>
        <v/>
      </c>
      <c r="AA148" s="72" t="str">
        <f>IF(AND($X148&lt;&gt;"",$Y148&gt;=3,$Z148=1),COUNTIF($AA$1:AA147,"&gt;0")+1,"")</f>
        <v/>
      </c>
    </row>
    <row r="149" spans="3:27" ht="15" customHeight="1" x14ac:dyDescent="0.25">
      <c r="C149" s="72" t="str">
        <f t="shared" si="14"/>
        <v/>
      </c>
      <c r="D149" s="182" t="str">
        <f>IF($B149="","",IFERROR(VLOOKUP($B149,'Task library'!$A:$E,2,FALSE()),""))</f>
        <v/>
      </c>
      <c r="E149" s="182" t="str">
        <f>IF($B149="","",IFERROR(VLOOKUP($B149,'Task library'!$A:$E,3,FALSE()),""))</f>
        <v/>
      </c>
      <c r="F149" s="183" t="str">
        <f>IF($B149="","",IFERROR(VLOOKUP($B149,'Task library'!$A:$E,4,FALSE()),""))</f>
        <v/>
      </c>
      <c r="H149" s="183" t="str">
        <f t="shared" si="15"/>
        <v/>
      </c>
      <c r="I149" s="183" t="str">
        <f t="shared" si="16"/>
        <v/>
      </c>
      <c r="L149" s="90" t="str">
        <f t="shared" si="20"/>
        <v/>
      </c>
      <c r="N149" s="185" t="str">
        <f t="shared" si="17"/>
        <v/>
      </c>
      <c r="W149" s="179" t="str">
        <f>IF($B149="","",IF($Q149="","MISSING LINK",IF(NOT(ISNUMBER(SEARCH("drive.google.com",$Q149))),"NOT DRIVE LINK",IFERROR(IF(ISNUMBER(SEARCH(MID(Summary!$N$3,SEARCH("/folders/",Summary!$N$3)+9,SEARCH("?",Summary!$N$3&amp;"?")-(SEARCH("/folders/",Summary!$N$3)+9)),$Q149)),"OK",IF(ISNUMBER(SEARCH("/file/d/",$Q149)),"FILE LINK (check)","WRONG DRIVE")),"WRONG DRIVE"))))</f>
        <v/>
      </c>
      <c r="X149" s="72" t="str">
        <f t="shared" si="18"/>
        <v/>
      </c>
      <c r="Y149" s="72" t="str">
        <f t="shared" si="19"/>
        <v/>
      </c>
      <c r="Z149" s="72" t="str">
        <f>IF($X149="","",COUNTIF($X$2:$X149,$X149))</f>
        <v/>
      </c>
      <c r="AA149" s="72" t="str">
        <f>IF(AND($X149&lt;&gt;"",$Y149&gt;=3,$Z149=1),COUNTIF($AA$1:AA148,"&gt;0")+1,"")</f>
        <v/>
      </c>
    </row>
    <row r="150" spans="3:27" ht="15" customHeight="1" x14ac:dyDescent="0.25">
      <c r="C150" s="72" t="str">
        <f t="shared" si="14"/>
        <v/>
      </c>
      <c r="D150" s="182" t="str">
        <f>IF($B150="","",IFERROR(VLOOKUP($B150,'Task library'!$A:$E,2,FALSE()),""))</f>
        <v/>
      </c>
      <c r="E150" s="182" t="str">
        <f>IF($B150="","",IFERROR(VLOOKUP($B150,'Task library'!$A:$E,3,FALSE()),""))</f>
        <v/>
      </c>
      <c r="F150" s="183" t="str">
        <f>IF($B150="","",IFERROR(VLOOKUP($B150,'Task library'!$A:$E,4,FALSE()),""))</f>
        <v/>
      </c>
      <c r="H150" s="183" t="str">
        <f t="shared" si="15"/>
        <v/>
      </c>
      <c r="I150" s="183" t="str">
        <f t="shared" si="16"/>
        <v/>
      </c>
      <c r="L150" s="90" t="str">
        <f t="shared" si="20"/>
        <v/>
      </c>
      <c r="N150" s="185" t="str">
        <f t="shared" si="17"/>
        <v/>
      </c>
      <c r="W150" s="179" t="str">
        <f>IF($B150="","",IF($Q150="","MISSING LINK",IF(NOT(ISNUMBER(SEARCH("drive.google.com",$Q150))),"NOT DRIVE LINK",IFERROR(IF(ISNUMBER(SEARCH(MID(Summary!$N$3,SEARCH("/folders/",Summary!$N$3)+9,SEARCH("?",Summary!$N$3&amp;"?")-(SEARCH("/folders/",Summary!$N$3)+9)),$Q150)),"OK",IF(ISNUMBER(SEARCH("/file/d/",$Q150)),"FILE LINK (check)","WRONG DRIVE")),"WRONG DRIVE"))))</f>
        <v/>
      </c>
      <c r="X150" s="72" t="str">
        <f t="shared" si="18"/>
        <v/>
      </c>
      <c r="Y150" s="72" t="str">
        <f t="shared" si="19"/>
        <v/>
      </c>
      <c r="Z150" s="72" t="str">
        <f>IF($X150="","",COUNTIF($X$2:$X150,$X150))</f>
        <v/>
      </c>
      <c r="AA150" s="72" t="str">
        <f>IF(AND($X150&lt;&gt;"",$Y150&gt;=3,$Z150=1),COUNTIF($AA$1:AA149,"&gt;0")+1,"")</f>
        <v/>
      </c>
    </row>
    <row r="151" spans="3:27" ht="15" customHeight="1" x14ac:dyDescent="0.25">
      <c r="C151" s="72" t="str">
        <f t="shared" si="14"/>
        <v/>
      </c>
      <c r="D151" s="182" t="str">
        <f>IF($B151="","",IFERROR(VLOOKUP($B151,'Task library'!$A:$E,2,FALSE()),""))</f>
        <v/>
      </c>
      <c r="E151" s="182" t="str">
        <f>IF($B151="","",IFERROR(VLOOKUP($B151,'Task library'!$A:$E,3,FALSE()),""))</f>
        <v/>
      </c>
      <c r="F151" s="183" t="str">
        <f>IF($B151="","",IFERROR(VLOOKUP($B151,'Task library'!$A:$E,4,FALSE()),""))</f>
        <v/>
      </c>
      <c r="H151" s="183" t="str">
        <f t="shared" si="15"/>
        <v/>
      </c>
      <c r="I151" s="183" t="str">
        <f t="shared" si="16"/>
        <v/>
      </c>
      <c r="L151" s="90" t="str">
        <f t="shared" si="20"/>
        <v/>
      </c>
      <c r="N151" s="185" t="str">
        <f t="shared" si="17"/>
        <v/>
      </c>
      <c r="W151" s="179" t="str">
        <f>IF($B151="","",IF($Q151="","MISSING LINK",IF(NOT(ISNUMBER(SEARCH("drive.google.com",$Q151))),"NOT DRIVE LINK",IFERROR(IF(ISNUMBER(SEARCH(MID(Summary!$N$3,SEARCH("/folders/",Summary!$N$3)+9,SEARCH("?",Summary!$N$3&amp;"?")-(SEARCH("/folders/",Summary!$N$3)+9)),$Q151)),"OK",IF(ISNUMBER(SEARCH("/file/d/",$Q151)),"FILE LINK (check)","WRONG DRIVE")),"WRONG DRIVE"))))</f>
        <v/>
      </c>
      <c r="X151" s="72" t="str">
        <f t="shared" si="18"/>
        <v/>
      </c>
      <c r="Y151" s="72" t="str">
        <f t="shared" si="19"/>
        <v/>
      </c>
      <c r="Z151" s="72" t="str">
        <f>IF($X151="","",COUNTIF($X$2:$X151,$X151))</f>
        <v/>
      </c>
      <c r="AA151" s="72" t="str">
        <f>IF(AND($X151&lt;&gt;"",$Y151&gt;=3,$Z151=1),COUNTIF($AA$1:AA150,"&gt;0")+1,"")</f>
        <v/>
      </c>
    </row>
    <row r="152" spans="3:27" ht="15" customHeight="1" x14ac:dyDescent="0.25">
      <c r="C152" s="72" t="str">
        <f t="shared" si="14"/>
        <v/>
      </c>
      <c r="D152" s="182" t="str">
        <f>IF($B152="","",IFERROR(VLOOKUP($B152,'Task library'!$A:$E,2,FALSE()),""))</f>
        <v/>
      </c>
      <c r="E152" s="182" t="str">
        <f>IF($B152="","",IFERROR(VLOOKUP($B152,'Task library'!$A:$E,3,FALSE()),""))</f>
        <v/>
      </c>
      <c r="F152" s="183" t="str">
        <f>IF($B152="","",IFERROR(VLOOKUP($B152,'Task library'!$A:$E,4,FALSE()),""))</f>
        <v/>
      </c>
      <c r="H152" s="183" t="str">
        <f t="shared" si="15"/>
        <v/>
      </c>
      <c r="I152" s="183" t="str">
        <f t="shared" si="16"/>
        <v/>
      </c>
      <c r="L152" s="90" t="str">
        <f t="shared" si="20"/>
        <v/>
      </c>
      <c r="N152" s="185" t="str">
        <f t="shared" si="17"/>
        <v/>
      </c>
      <c r="W152" s="179" t="str">
        <f>IF($B152="","",IF($Q152="","MISSING LINK",IF(NOT(ISNUMBER(SEARCH("drive.google.com",$Q152))),"NOT DRIVE LINK",IFERROR(IF(ISNUMBER(SEARCH(MID(Summary!$N$3,SEARCH("/folders/",Summary!$N$3)+9,SEARCH("?",Summary!$N$3&amp;"?")-(SEARCH("/folders/",Summary!$N$3)+9)),$Q152)),"OK",IF(ISNUMBER(SEARCH("/file/d/",$Q152)),"FILE LINK (check)","WRONG DRIVE")),"WRONG DRIVE"))))</f>
        <v/>
      </c>
      <c r="X152" s="72" t="str">
        <f t="shared" si="18"/>
        <v/>
      </c>
      <c r="Y152" s="72" t="str">
        <f t="shared" si="19"/>
        <v/>
      </c>
      <c r="Z152" s="72" t="str">
        <f>IF($X152="","",COUNTIF($X$2:$X152,$X152))</f>
        <v/>
      </c>
      <c r="AA152" s="72" t="str">
        <f>IF(AND($X152&lt;&gt;"",$Y152&gt;=3,$Z152=1),COUNTIF($AA$1:AA151,"&gt;0")+1,"")</f>
        <v/>
      </c>
    </row>
    <row r="153" spans="3:27" ht="15" customHeight="1" x14ac:dyDescent="0.25">
      <c r="C153" s="72" t="str">
        <f t="shared" si="14"/>
        <v/>
      </c>
      <c r="D153" s="182" t="str">
        <f>IF($B153="","",IFERROR(VLOOKUP($B153,'Task library'!$A:$E,2,FALSE()),""))</f>
        <v/>
      </c>
      <c r="E153" s="182" t="str">
        <f>IF($B153="","",IFERROR(VLOOKUP($B153,'Task library'!$A:$E,3,FALSE()),""))</f>
        <v/>
      </c>
      <c r="F153" s="183" t="str">
        <f>IF($B153="","",IFERROR(VLOOKUP($B153,'Task library'!$A:$E,4,FALSE()),""))</f>
        <v/>
      </c>
      <c r="H153" s="183" t="str">
        <f t="shared" si="15"/>
        <v/>
      </c>
      <c r="I153" s="183" t="str">
        <f t="shared" si="16"/>
        <v/>
      </c>
      <c r="L153" s="90" t="str">
        <f t="shared" si="20"/>
        <v/>
      </c>
      <c r="N153" s="185" t="str">
        <f t="shared" si="17"/>
        <v/>
      </c>
      <c r="W153" s="179" t="str">
        <f>IF($B153="","",IF($Q153="","MISSING LINK",IF(NOT(ISNUMBER(SEARCH("drive.google.com",$Q153))),"NOT DRIVE LINK",IFERROR(IF(ISNUMBER(SEARCH(MID(Summary!$N$3,SEARCH("/folders/",Summary!$N$3)+9,SEARCH("?",Summary!$N$3&amp;"?")-(SEARCH("/folders/",Summary!$N$3)+9)),$Q153)),"OK",IF(ISNUMBER(SEARCH("/file/d/",$Q153)),"FILE LINK (check)","WRONG DRIVE")),"WRONG DRIVE"))))</f>
        <v/>
      </c>
      <c r="X153" s="72" t="str">
        <f t="shared" si="18"/>
        <v/>
      </c>
      <c r="Y153" s="72" t="str">
        <f t="shared" si="19"/>
        <v/>
      </c>
      <c r="Z153" s="72" t="str">
        <f>IF($X153="","",COUNTIF($X$2:$X153,$X153))</f>
        <v/>
      </c>
      <c r="AA153" s="72" t="str">
        <f>IF(AND($X153&lt;&gt;"",$Y153&gt;=3,$Z153=1),COUNTIF($AA$1:AA152,"&gt;0")+1,"")</f>
        <v/>
      </c>
    </row>
    <row r="154" spans="3:27" ht="15" customHeight="1" x14ac:dyDescent="0.25">
      <c r="C154" s="72" t="str">
        <f t="shared" si="14"/>
        <v/>
      </c>
      <c r="D154" s="182" t="str">
        <f>IF($B154="","",IFERROR(VLOOKUP($B154,'Task library'!$A:$E,2,FALSE()),""))</f>
        <v/>
      </c>
      <c r="E154" s="182" t="str">
        <f>IF($B154="","",IFERROR(VLOOKUP($B154,'Task library'!$A:$E,3,FALSE()),""))</f>
        <v/>
      </c>
      <c r="F154" s="183" t="str">
        <f>IF($B154="","",IFERROR(VLOOKUP($B154,'Task library'!$A:$E,4,FALSE()),""))</f>
        <v/>
      </c>
      <c r="H154" s="183" t="str">
        <f t="shared" si="15"/>
        <v/>
      </c>
      <c r="I154" s="183" t="str">
        <f t="shared" si="16"/>
        <v/>
      </c>
      <c r="L154" s="90" t="str">
        <f t="shared" si="20"/>
        <v/>
      </c>
      <c r="N154" s="185" t="str">
        <f t="shared" si="17"/>
        <v/>
      </c>
      <c r="W154" s="179" t="str">
        <f>IF($B154="","",IF($Q154="","MISSING LINK",IF(NOT(ISNUMBER(SEARCH("drive.google.com",$Q154))),"NOT DRIVE LINK",IFERROR(IF(ISNUMBER(SEARCH(MID(Summary!$N$3,SEARCH("/folders/",Summary!$N$3)+9,SEARCH("?",Summary!$N$3&amp;"?")-(SEARCH("/folders/",Summary!$N$3)+9)),$Q154)),"OK",IF(ISNUMBER(SEARCH("/file/d/",$Q154)),"FILE LINK (check)","WRONG DRIVE")),"WRONG DRIVE"))))</f>
        <v/>
      </c>
      <c r="X154" s="72" t="str">
        <f t="shared" si="18"/>
        <v/>
      </c>
      <c r="Y154" s="72" t="str">
        <f t="shared" si="19"/>
        <v/>
      </c>
      <c r="Z154" s="72" t="str">
        <f>IF($X154="","",COUNTIF($X$2:$X154,$X154))</f>
        <v/>
      </c>
      <c r="AA154" s="72" t="str">
        <f>IF(AND($X154&lt;&gt;"",$Y154&gt;=3,$Z154=1),COUNTIF($AA$1:AA153,"&gt;0")+1,"")</f>
        <v/>
      </c>
    </row>
    <row r="155" spans="3:27" ht="15" customHeight="1" x14ac:dyDescent="0.25">
      <c r="C155" s="72" t="str">
        <f t="shared" si="14"/>
        <v/>
      </c>
      <c r="D155" s="182" t="str">
        <f>IF($B155="","",IFERROR(VLOOKUP($B155,'Task library'!$A:$E,2,FALSE()),""))</f>
        <v/>
      </c>
      <c r="E155" s="182" t="str">
        <f>IF($B155="","",IFERROR(VLOOKUP($B155,'Task library'!$A:$E,3,FALSE()),""))</f>
        <v/>
      </c>
      <c r="F155" s="183" t="str">
        <f>IF($B155="","",IFERROR(VLOOKUP($B155,'Task library'!$A:$E,4,FALSE()),""))</f>
        <v/>
      </c>
      <c r="H155" s="183" t="str">
        <f t="shared" si="15"/>
        <v/>
      </c>
      <c r="I155" s="183" t="str">
        <f t="shared" si="16"/>
        <v/>
      </c>
      <c r="L155" s="90" t="str">
        <f t="shared" si="20"/>
        <v/>
      </c>
      <c r="N155" s="185" t="str">
        <f t="shared" si="17"/>
        <v/>
      </c>
      <c r="W155" s="179" t="str">
        <f>IF($B155="","",IF($Q155="","MISSING LINK",IF(NOT(ISNUMBER(SEARCH("drive.google.com",$Q155))),"NOT DRIVE LINK",IFERROR(IF(ISNUMBER(SEARCH(MID(Summary!$N$3,SEARCH("/folders/",Summary!$N$3)+9,SEARCH("?",Summary!$N$3&amp;"?")-(SEARCH("/folders/",Summary!$N$3)+9)),$Q155)),"OK",IF(ISNUMBER(SEARCH("/file/d/",$Q155)),"FILE LINK (check)","WRONG DRIVE")),"WRONG DRIVE"))))</f>
        <v/>
      </c>
      <c r="X155" s="72" t="str">
        <f t="shared" si="18"/>
        <v/>
      </c>
      <c r="Y155" s="72" t="str">
        <f t="shared" si="19"/>
        <v/>
      </c>
      <c r="Z155" s="72" t="str">
        <f>IF($X155="","",COUNTIF($X$2:$X155,$X155))</f>
        <v/>
      </c>
      <c r="AA155" s="72" t="str">
        <f>IF(AND($X155&lt;&gt;"",$Y155&gt;=3,$Z155=1),COUNTIF($AA$1:AA154,"&gt;0")+1,"")</f>
        <v/>
      </c>
    </row>
    <row r="156" spans="3:27" ht="15" customHeight="1" x14ac:dyDescent="0.25">
      <c r="C156" s="72" t="str">
        <f t="shared" si="14"/>
        <v/>
      </c>
      <c r="D156" s="182" t="str">
        <f>IF($B156="","",IFERROR(VLOOKUP($B156,'Task library'!$A:$E,2,FALSE()),""))</f>
        <v/>
      </c>
      <c r="E156" s="182" t="str">
        <f>IF($B156="","",IFERROR(VLOOKUP($B156,'Task library'!$A:$E,3,FALSE()),""))</f>
        <v/>
      </c>
      <c r="F156" s="183" t="str">
        <f>IF($B156="","",IFERROR(VLOOKUP($B156,'Task library'!$A:$E,4,FALSE()),""))</f>
        <v/>
      </c>
      <c r="H156" s="183" t="str">
        <f t="shared" si="15"/>
        <v/>
      </c>
      <c r="I156" s="183" t="str">
        <f t="shared" si="16"/>
        <v/>
      </c>
      <c r="L156" s="90" t="str">
        <f t="shared" si="20"/>
        <v/>
      </c>
      <c r="N156" s="185" t="str">
        <f t="shared" si="17"/>
        <v/>
      </c>
      <c r="W156" s="179" t="str">
        <f>IF($B156="","",IF($Q156="","MISSING LINK",IF(NOT(ISNUMBER(SEARCH("drive.google.com",$Q156))),"NOT DRIVE LINK",IFERROR(IF(ISNUMBER(SEARCH(MID(Summary!$N$3,SEARCH("/folders/",Summary!$N$3)+9,SEARCH("?",Summary!$N$3&amp;"?")-(SEARCH("/folders/",Summary!$N$3)+9)),$Q156)),"OK",IF(ISNUMBER(SEARCH("/file/d/",$Q156)),"FILE LINK (check)","WRONG DRIVE")),"WRONG DRIVE"))))</f>
        <v/>
      </c>
      <c r="X156" s="72" t="str">
        <f t="shared" si="18"/>
        <v/>
      </c>
      <c r="Y156" s="72" t="str">
        <f t="shared" si="19"/>
        <v/>
      </c>
      <c r="Z156" s="72" t="str">
        <f>IF($X156="","",COUNTIF($X$2:$X156,$X156))</f>
        <v/>
      </c>
      <c r="AA156" s="72" t="str">
        <f>IF(AND($X156&lt;&gt;"",$Y156&gt;=3,$Z156=1),COUNTIF($AA$1:AA155,"&gt;0")+1,"")</f>
        <v/>
      </c>
    </row>
    <row r="157" spans="3:27" ht="15" customHeight="1" x14ac:dyDescent="0.25">
      <c r="C157" s="72" t="str">
        <f t="shared" si="14"/>
        <v/>
      </c>
      <c r="D157" s="182" t="str">
        <f>IF($B157="","",IFERROR(VLOOKUP($B157,'Task library'!$A:$E,2,FALSE()),""))</f>
        <v/>
      </c>
      <c r="E157" s="182" t="str">
        <f>IF($B157="","",IFERROR(VLOOKUP($B157,'Task library'!$A:$E,3,FALSE()),""))</f>
        <v/>
      </c>
      <c r="F157" s="183" t="str">
        <f>IF($B157="","",IFERROR(VLOOKUP($B157,'Task library'!$A:$E,4,FALSE()),""))</f>
        <v/>
      </c>
      <c r="H157" s="183" t="str">
        <f t="shared" si="15"/>
        <v/>
      </c>
      <c r="I157" s="183" t="str">
        <f t="shared" si="16"/>
        <v/>
      </c>
      <c r="L157" s="90" t="str">
        <f t="shared" si="20"/>
        <v/>
      </c>
      <c r="N157" s="185" t="str">
        <f t="shared" si="17"/>
        <v/>
      </c>
      <c r="W157" s="179" t="str">
        <f>IF($B157="","",IF($Q157="","MISSING LINK",IF(NOT(ISNUMBER(SEARCH("drive.google.com",$Q157))),"NOT DRIVE LINK",IFERROR(IF(ISNUMBER(SEARCH(MID(Summary!$N$3,SEARCH("/folders/",Summary!$N$3)+9,SEARCH("?",Summary!$N$3&amp;"?")-(SEARCH("/folders/",Summary!$N$3)+9)),$Q157)),"OK",IF(ISNUMBER(SEARCH("/file/d/",$Q157)),"FILE LINK (check)","WRONG DRIVE")),"WRONG DRIVE"))))</f>
        <v/>
      </c>
      <c r="X157" s="72" t="str">
        <f t="shared" si="18"/>
        <v/>
      </c>
      <c r="Y157" s="72" t="str">
        <f t="shared" si="19"/>
        <v/>
      </c>
      <c r="Z157" s="72" t="str">
        <f>IF($X157="","",COUNTIF($X$2:$X157,$X157))</f>
        <v/>
      </c>
      <c r="AA157" s="72" t="str">
        <f>IF(AND($X157&lt;&gt;"",$Y157&gt;=3,$Z157=1),COUNTIF($AA$1:AA156,"&gt;0")+1,"")</f>
        <v/>
      </c>
    </row>
    <row r="158" spans="3:27" ht="15" customHeight="1" x14ac:dyDescent="0.25">
      <c r="C158" s="72" t="str">
        <f t="shared" si="14"/>
        <v/>
      </c>
      <c r="D158" s="182" t="str">
        <f>IF($B158="","",IFERROR(VLOOKUP($B158,'Task library'!$A:$E,2,FALSE()),""))</f>
        <v/>
      </c>
      <c r="E158" s="182" t="str">
        <f>IF($B158="","",IFERROR(VLOOKUP($B158,'Task library'!$A:$E,3,FALSE()),""))</f>
        <v/>
      </c>
      <c r="F158" s="183" t="str">
        <f>IF($B158="","",IFERROR(VLOOKUP($B158,'Task library'!$A:$E,4,FALSE()),""))</f>
        <v/>
      </c>
      <c r="H158" s="183" t="str">
        <f t="shared" si="15"/>
        <v/>
      </c>
      <c r="I158" s="183" t="str">
        <f t="shared" si="16"/>
        <v/>
      </c>
      <c r="L158" s="90" t="str">
        <f t="shared" si="20"/>
        <v/>
      </c>
      <c r="N158" s="185" t="str">
        <f t="shared" si="17"/>
        <v/>
      </c>
      <c r="W158" s="179" t="str">
        <f>IF($B158="","",IF($Q158="","MISSING LINK",IF(NOT(ISNUMBER(SEARCH("drive.google.com",$Q158))),"NOT DRIVE LINK",IFERROR(IF(ISNUMBER(SEARCH(MID(Summary!$N$3,SEARCH("/folders/",Summary!$N$3)+9,SEARCH("?",Summary!$N$3&amp;"?")-(SEARCH("/folders/",Summary!$N$3)+9)),$Q158)),"OK",IF(ISNUMBER(SEARCH("/file/d/",$Q158)),"FILE LINK (check)","WRONG DRIVE")),"WRONG DRIVE"))))</f>
        <v/>
      </c>
      <c r="X158" s="72" t="str">
        <f t="shared" si="18"/>
        <v/>
      </c>
      <c r="Y158" s="72" t="str">
        <f t="shared" si="19"/>
        <v/>
      </c>
      <c r="Z158" s="72" t="str">
        <f>IF($X158="","",COUNTIF($X$2:$X158,$X158))</f>
        <v/>
      </c>
      <c r="AA158" s="72" t="str">
        <f>IF(AND($X158&lt;&gt;"",$Y158&gt;=3,$Z158=1),COUNTIF($AA$1:AA157,"&gt;0")+1,"")</f>
        <v/>
      </c>
    </row>
    <row r="159" spans="3:27" ht="15" customHeight="1" x14ac:dyDescent="0.25">
      <c r="C159" s="72" t="str">
        <f t="shared" si="14"/>
        <v/>
      </c>
      <c r="D159" s="182" t="str">
        <f>IF($B159="","",IFERROR(VLOOKUP($B159,'Task library'!$A:$E,2,FALSE()),""))</f>
        <v/>
      </c>
      <c r="E159" s="182" t="str">
        <f>IF($B159="","",IFERROR(VLOOKUP($B159,'Task library'!$A:$E,3,FALSE()),""))</f>
        <v/>
      </c>
      <c r="F159" s="183" t="str">
        <f>IF($B159="","",IFERROR(VLOOKUP($B159,'Task library'!$A:$E,4,FALSE()),""))</f>
        <v/>
      </c>
      <c r="H159" s="183" t="str">
        <f t="shared" si="15"/>
        <v/>
      </c>
      <c r="I159" s="183" t="str">
        <f t="shared" si="16"/>
        <v/>
      </c>
      <c r="L159" s="90" t="str">
        <f t="shared" si="20"/>
        <v/>
      </c>
      <c r="N159" s="185" t="str">
        <f t="shared" si="17"/>
        <v/>
      </c>
      <c r="W159" s="179" t="str">
        <f>IF($B159="","",IF($Q159="","MISSING LINK",IF(NOT(ISNUMBER(SEARCH("drive.google.com",$Q159))),"NOT DRIVE LINK",IFERROR(IF(ISNUMBER(SEARCH(MID(Summary!$N$3,SEARCH("/folders/",Summary!$N$3)+9,SEARCH("?",Summary!$N$3&amp;"?")-(SEARCH("/folders/",Summary!$N$3)+9)),$Q159)),"OK",IF(ISNUMBER(SEARCH("/file/d/",$Q159)),"FILE LINK (check)","WRONG DRIVE")),"WRONG DRIVE"))))</f>
        <v/>
      </c>
      <c r="X159" s="72" t="str">
        <f t="shared" si="18"/>
        <v/>
      </c>
      <c r="Y159" s="72" t="str">
        <f t="shared" si="19"/>
        <v/>
      </c>
      <c r="Z159" s="72" t="str">
        <f>IF($X159="","",COUNTIF($X$2:$X159,$X159))</f>
        <v/>
      </c>
      <c r="AA159" s="72" t="str">
        <f>IF(AND($X159&lt;&gt;"",$Y159&gt;=3,$Z159=1),COUNTIF($AA$1:AA158,"&gt;0")+1,"")</f>
        <v/>
      </c>
    </row>
    <row r="160" spans="3:27" ht="15" customHeight="1" x14ac:dyDescent="0.25">
      <c r="C160" s="72" t="str">
        <f t="shared" si="14"/>
        <v/>
      </c>
      <c r="D160" s="182" t="str">
        <f>IF($B160="","",IFERROR(VLOOKUP($B160,'Task library'!$A:$E,2,FALSE()),""))</f>
        <v/>
      </c>
      <c r="E160" s="182" t="str">
        <f>IF($B160="","",IFERROR(VLOOKUP($B160,'Task library'!$A:$E,3,FALSE()),""))</f>
        <v/>
      </c>
      <c r="F160" s="183" t="str">
        <f>IF($B160="","",IFERROR(VLOOKUP($B160,'Task library'!$A:$E,4,FALSE()),""))</f>
        <v/>
      </c>
      <c r="H160" s="183" t="str">
        <f t="shared" si="15"/>
        <v/>
      </c>
      <c r="I160" s="183" t="str">
        <f t="shared" si="16"/>
        <v/>
      </c>
      <c r="L160" s="90" t="str">
        <f t="shared" si="20"/>
        <v/>
      </c>
      <c r="N160" s="185" t="str">
        <f t="shared" si="17"/>
        <v/>
      </c>
      <c r="W160" s="179" t="str">
        <f>IF($B160="","",IF($Q160="","MISSING LINK",IF(NOT(ISNUMBER(SEARCH("drive.google.com",$Q160))),"NOT DRIVE LINK",IFERROR(IF(ISNUMBER(SEARCH(MID(Summary!$N$3,SEARCH("/folders/",Summary!$N$3)+9,SEARCH("?",Summary!$N$3&amp;"?")-(SEARCH("/folders/",Summary!$N$3)+9)),$Q160)),"OK",IF(ISNUMBER(SEARCH("/file/d/",$Q160)),"FILE LINK (check)","WRONG DRIVE")),"WRONG DRIVE"))))</f>
        <v/>
      </c>
      <c r="X160" s="72" t="str">
        <f t="shared" si="18"/>
        <v/>
      </c>
      <c r="Y160" s="72" t="str">
        <f t="shared" si="19"/>
        <v/>
      </c>
      <c r="Z160" s="72" t="str">
        <f>IF($X160="","",COUNTIF($X$2:$X160,$X160))</f>
        <v/>
      </c>
      <c r="AA160" s="72" t="str">
        <f>IF(AND($X160&lt;&gt;"",$Y160&gt;=3,$Z160=1),COUNTIF($AA$1:AA159,"&gt;0")+1,"")</f>
        <v/>
      </c>
    </row>
    <row r="161" spans="3:27" ht="15" customHeight="1" x14ac:dyDescent="0.25">
      <c r="C161" s="72" t="str">
        <f t="shared" si="14"/>
        <v/>
      </c>
      <c r="D161" s="182" t="str">
        <f>IF($B161="","",IFERROR(VLOOKUP($B161,'Task library'!$A:$E,2,FALSE()),""))</f>
        <v/>
      </c>
      <c r="E161" s="182" t="str">
        <f>IF($B161="","",IFERROR(VLOOKUP($B161,'Task library'!$A:$E,3,FALSE()),""))</f>
        <v/>
      </c>
      <c r="F161" s="183" t="str">
        <f>IF($B161="","",IFERROR(VLOOKUP($B161,'Task library'!$A:$E,4,FALSE()),""))</f>
        <v/>
      </c>
      <c r="H161" s="183" t="str">
        <f t="shared" si="15"/>
        <v/>
      </c>
      <c r="I161" s="183" t="str">
        <f t="shared" si="16"/>
        <v/>
      </c>
      <c r="L161" s="90" t="str">
        <f t="shared" si="20"/>
        <v/>
      </c>
      <c r="N161" s="185" t="str">
        <f t="shared" si="17"/>
        <v/>
      </c>
      <c r="W161" s="179" t="str">
        <f>IF($B161="","",IF($Q161="","MISSING LINK",IF(NOT(ISNUMBER(SEARCH("drive.google.com",$Q161))),"NOT DRIVE LINK",IFERROR(IF(ISNUMBER(SEARCH(MID(Summary!$N$3,SEARCH("/folders/",Summary!$N$3)+9,SEARCH("?",Summary!$N$3&amp;"?")-(SEARCH("/folders/",Summary!$N$3)+9)),$Q161)),"OK",IF(ISNUMBER(SEARCH("/file/d/",$Q161)),"FILE LINK (check)","WRONG DRIVE")),"WRONG DRIVE"))))</f>
        <v/>
      </c>
      <c r="X161" s="72" t="str">
        <f t="shared" si="18"/>
        <v/>
      </c>
      <c r="Y161" s="72" t="str">
        <f t="shared" si="19"/>
        <v/>
      </c>
      <c r="Z161" s="72" t="str">
        <f>IF($X161="","",COUNTIF($X$2:$X161,$X161))</f>
        <v/>
      </c>
      <c r="AA161" s="72" t="str">
        <f>IF(AND($X161&lt;&gt;"",$Y161&gt;=3,$Z161=1),COUNTIF($AA$1:AA160,"&gt;0")+1,"")</f>
        <v/>
      </c>
    </row>
    <row r="162" spans="3:27" ht="15" customHeight="1" x14ac:dyDescent="0.25">
      <c r="C162" s="72" t="str">
        <f t="shared" si="14"/>
        <v/>
      </c>
      <c r="D162" s="182" t="str">
        <f>IF($B162="","",IFERROR(VLOOKUP($B162,'Task library'!$A:$E,2,FALSE()),""))</f>
        <v/>
      </c>
      <c r="E162" s="182" t="str">
        <f>IF($B162="","",IFERROR(VLOOKUP($B162,'Task library'!$A:$E,3,FALSE()),""))</f>
        <v/>
      </c>
      <c r="F162" s="183" t="str">
        <f>IF($B162="","",IFERROR(VLOOKUP($B162,'Task library'!$A:$E,4,FALSE()),""))</f>
        <v/>
      </c>
      <c r="H162" s="183" t="str">
        <f t="shared" si="15"/>
        <v/>
      </c>
      <c r="I162" s="183" t="str">
        <f t="shared" si="16"/>
        <v/>
      </c>
      <c r="L162" s="90" t="str">
        <f t="shared" si="20"/>
        <v/>
      </c>
      <c r="N162" s="185" t="str">
        <f t="shared" si="17"/>
        <v/>
      </c>
      <c r="W162" s="179" t="str">
        <f>IF($B162="","",IF($Q162="","MISSING LINK",IF(NOT(ISNUMBER(SEARCH("drive.google.com",$Q162))),"NOT DRIVE LINK",IFERROR(IF(ISNUMBER(SEARCH(MID(Summary!$N$3,SEARCH("/folders/",Summary!$N$3)+9,SEARCH("?",Summary!$N$3&amp;"?")-(SEARCH("/folders/",Summary!$N$3)+9)),$Q162)),"OK",IF(ISNUMBER(SEARCH("/file/d/",$Q162)),"FILE LINK (check)","WRONG DRIVE")),"WRONG DRIVE"))))</f>
        <v/>
      </c>
      <c r="X162" s="72" t="str">
        <f t="shared" si="18"/>
        <v/>
      </c>
      <c r="Y162" s="72" t="str">
        <f t="shared" si="19"/>
        <v/>
      </c>
      <c r="Z162" s="72" t="str">
        <f>IF($X162="","",COUNTIF($X$2:$X162,$X162))</f>
        <v/>
      </c>
      <c r="AA162" s="72" t="str">
        <f>IF(AND($X162&lt;&gt;"",$Y162&gt;=3,$Z162=1),COUNTIF($AA$1:AA161,"&gt;0")+1,"")</f>
        <v/>
      </c>
    </row>
    <row r="163" spans="3:27" ht="15" customHeight="1" x14ac:dyDescent="0.25">
      <c r="C163" s="72" t="str">
        <f t="shared" si="14"/>
        <v/>
      </c>
      <c r="D163" s="182" t="str">
        <f>IF($B163="","",IFERROR(VLOOKUP($B163,'Task library'!$A:$E,2,FALSE()),""))</f>
        <v/>
      </c>
      <c r="E163" s="182" t="str">
        <f>IF($B163="","",IFERROR(VLOOKUP($B163,'Task library'!$A:$E,3,FALSE()),""))</f>
        <v/>
      </c>
      <c r="F163" s="183" t="str">
        <f>IF($B163="","",IFERROR(VLOOKUP($B163,'Task library'!$A:$E,4,FALSE()),""))</f>
        <v/>
      </c>
      <c r="H163" s="183" t="str">
        <f t="shared" si="15"/>
        <v/>
      </c>
      <c r="I163" s="183" t="str">
        <f t="shared" si="16"/>
        <v/>
      </c>
      <c r="L163" s="90" t="str">
        <f t="shared" si="20"/>
        <v/>
      </c>
      <c r="N163" s="185" t="str">
        <f t="shared" si="17"/>
        <v/>
      </c>
      <c r="W163" s="179" t="str">
        <f>IF($B163="","",IF($Q163="","MISSING LINK",IF(NOT(ISNUMBER(SEARCH("drive.google.com",$Q163))),"NOT DRIVE LINK",IFERROR(IF(ISNUMBER(SEARCH(MID(Summary!$N$3,SEARCH("/folders/",Summary!$N$3)+9,SEARCH("?",Summary!$N$3&amp;"?")-(SEARCH("/folders/",Summary!$N$3)+9)),$Q163)),"OK",IF(ISNUMBER(SEARCH("/file/d/",$Q163)),"FILE LINK (check)","WRONG DRIVE")),"WRONG DRIVE"))))</f>
        <v/>
      </c>
      <c r="X163" s="72" t="str">
        <f t="shared" si="18"/>
        <v/>
      </c>
      <c r="Y163" s="72" t="str">
        <f t="shared" si="19"/>
        <v/>
      </c>
      <c r="Z163" s="72" t="str">
        <f>IF($X163="","",COUNTIF($X$2:$X163,$X163))</f>
        <v/>
      </c>
      <c r="AA163" s="72" t="str">
        <f>IF(AND($X163&lt;&gt;"",$Y163&gt;=3,$Z163=1),COUNTIF($AA$1:AA162,"&gt;0")+1,"")</f>
        <v/>
      </c>
    </row>
    <row r="164" spans="3:27" ht="15" customHeight="1" x14ac:dyDescent="0.25">
      <c r="C164" s="72" t="str">
        <f t="shared" si="14"/>
        <v/>
      </c>
      <c r="D164" s="182" t="str">
        <f>IF($B164="","",IFERROR(VLOOKUP($B164,'Task library'!$A:$E,2,FALSE()),""))</f>
        <v/>
      </c>
      <c r="E164" s="182" t="str">
        <f>IF($B164="","",IFERROR(VLOOKUP($B164,'Task library'!$A:$E,3,FALSE()),""))</f>
        <v/>
      </c>
      <c r="F164" s="183" t="str">
        <f>IF($B164="","",IFERROR(VLOOKUP($B164,'Task library'!$A:$E,4,FALSE()),""))</f>
        <v/>
      </c>
      <c r="H164" s="183" t="str">
        <f t="shared" si="15"/>
        <v/>
      </c>
      <c r="I164" s="183" t="str">
        <f t="shared" si="16"/>
        <v/>
      </c>
      <c r="L164" s="90" t="str">
        <f t="shared" si="20"/>
        <v/>
      </c>
      <c r="N164" s="185" t="str">
        <f t="shared" si="17"/>
        <v/>
      </c>
      <c r="W164" s="179" t="str">
        <f>IF($B164="","",IF($Q164="","MISSING LINK",IF(NOT(ISNUMBER(SEARCH("drive.google.com",$Q164))),"NOT DRIVE LINK",IFERROR(IF(ISNUMBER(SEARCH(MID(Summary!$N$3,SEARCH("/folders/",Summary!$N$3)+9,SEARCH("?",Summary!$N$3&amp;"?")-(SEARCH("/folders/",Summary!$N$3)+9)),$Q164)),"OK",IF(ISNUMBER(SEARCH("/file/d/",$Q164)),"FILE LINK (check)","WRONG DRIVE")),"WRONG DRIVE"))))</f>
        <v/>
      </c>
      <c r="X164" s="72" t="str">
        <f t="shared" si="18"/>
        <v/>
      </c>
      <c r="Y164" s="72" t="str">
        <f t="shared" si="19"/>
        <v/>
      </c>
      <c r="Z164" s="72" t="str">
        <f>IF($X164="","",COUNTIF($X$2:$X164,$X164))</f>
        <v/>
      </c>
      <c r="AA164" s="72" t="str">
        <f>IF(AND($X164&lt;&gt;"",$Y164&gt;=3,$Z164=1),COUNTIF($AA$1:AA163,"&gt;0")+1,"")</f>
        <v/>
      </c>
    </row>
    <row r="165" spans="3:27" ht="15" customHeight="1" x14ac:dyDescent="0.25">
      <c r="C165" s="72" t="str">
        <f t="shared" si="14"/>
        <v/>
      </c>
      <c r="D165" s="182" t="str">
        <f>IF($B165="","",IFERROR(VLOOKUP($B165,'Task library'!$A:$E,2,FALSE()),""))</f>
        <v/>
      </c>
      <c r="E165" s="182" t="str">
        <f>IF($B165="","",IFERROR(VLOOKUP($B165,'Task library'!$A:$E,3,FALSE()),""))</f>
        <v/>
      </c>
      <c r="F165" s="183" t="str">
        <f>IF($B165="","",IFERROR(VLOOKUP($B165,'Task library'!$A:$E,4,FALSE()),""))</f>
        <v/>
      </c>
      <c r="H165" s="183" t="str">
        <f t="shared" si="15"/>
        <v/>
      </c>
      <c r="I165" s="183" t="str">
        <f t="shared" si="16"/>
        <v/>
      </c>
      <c r="L165" s="90" t="str">
        <f t="shared" si="20"/>
        <v/>
      </c>
      <c r="N165" s="185" t="str">
        <f t="shared" si="17"/>
        <v/>
      </c>
      <c r="W165" s="179" t="str">
        <f>IF($B165="","",IF($Q165="","MISSING LINK",IF(NOT(ISNUMBER(SEARCH("drive.google.com",$Q165))),"NOT DRIVE LINK",IFERROR(IF(ISNUMBER(SEARCH(MID(Summary!$N$3,SEARCH("/folders/",Summary!$N$3)+9,SEARCH("?",Summary!$N$3&amp;"?")-(SEARCH("/folders/",Summary!$N$3)+9)),$Q165)),"OK",IF(ISNUMBER(SEARCH("/file/d/",$Q165)),"FILE LINK (check)","WRONG DRIVE")),"WRONG DRIVE"))))</f>
        <v/>
      </c>
      <c r="X165" s="72" t="str">
        <f t="shared" si="18"/>
        <v/>
      </c>
      <c r="Y165" s="72" t="str">
        <f t="shared" si="19"/>
        <v/>
      </c>
      <c r="Z165" s="72" t="str">
        <f>IF($X165="","",COUNTIF($X$2:$X165,$X165))</f>
        <v/>
      </c>
      <c r="AA165" s="72" t="str">
        <f>IF(AND($X165&lt;&gt;"",$Y165&gt;=3,$Z165=1),COUNTIF($AA$1:AA164,"&gt;0")+1,"")</f>
        <v/>
      </c>
    </row>
    <row r="166" spans="3:27" ht="15" customHeight="1" x14ac:dyDescent="0.25">
      <c r="C166" s="72" t="str">
        <f t="shared" si="14"/>
        <v/>
      </c>
      <c r="D166" s="182" t="str">
        <f>IF($B166="","",IFERROR(VLOOKUP($B166,'Task library'!$A:$E,2,FALSE()),""))</f>
        <v/>
      </c>
      <c r="E166" s="182" t="str">
        <f>IF($B166="","",IFERROR(VLOOKUP($B166,'Task library'!$A:$E,3,FALSE()),""))</f>
        <v/>
      </c>
      <c r="F166" s="183" t="str">
        <f>IF($B166="","",IFERROR(VLOOKUP($B166,'Task library'!$A:$E,4,FALSE()),""))</f>
        <v/>
      </c>
      <c r="H166" s="183" t="str">
        <f t="shared" si="15"/>
        <v/>
      </c>
      <c r="I166" s="183" t="str">
        <f t="shared" si="16"/>
        <v/>
      </c>
      <c r="L166" s="90" t="str">
        <f t="shared" si="20"/>
        <v/>
      </c>
      <c r="N166" s="185" t="str">
        <f t="shared" si="17"/>
        <v/>
      </c>
      <c r="W166" s="179" t="str">
        <f>IF($B166="","",IF($Q166="","MISSING LINK",IF(NOT(ISNUMBER(SEARCH("drive.google.com",$Q166))),"NOT DRIVE LINK",IFERROR(IF(ISNUMBER(SEARCH(MID(Summary!$N$3,SEARCH("/folders/",Summary!$N$3)+9,SEARCH("?",Summary!$N$3&amp;"?")-(SEARCH("/folders/",Summary!$N$3)+9)),$Q166)),"OK",IF(ISNUMBER(SEARCH("/file/d/",$Q166)),"FILE LINK (check)","WRONG DRIVE")),"WRONG DRIVE"))))</f>
        <v/>
      </c>
      <c r="X166" s="72" t="str">
        <f t="shared" si="18"/>
        <v/>
      </c>
      <c r="Y166" s="72" t="str">
        <f t="shared" si="19"/>
        <v/>
      </c>
      <c r="Z166" s="72" t="str">
        <f>IF($X166="","",COUNTIF($X$2:$X166,$X166))</f>
        <v/>
      </c>
      <c r="AA166" s="72" t="str">
        <f>IF(AND($X166&lt;&gt;"",$Y166&gt;=3,$Z166=1),COUNTIF($AA$1:AA165,"&gt;0")+1,"")</f>
        <v/>
      </c>
    </row>
    <row r="167" spans="3:27" ht="15" customHeight="1" x14ac:dyDescent="0.25">
      <c r="C167" s="72" t="str">
        <f t="shared" si="14"/>
        <v/>
      </c>
      <c r="D167" s="182" t="str">
        <f>IF($B167="","",IFERROR(VLOOKUP($B167,'Task library'!$A:$E,2,FALSE()),""))</f>
        <v/>
      </c>
      <c r="E167" s="182" t="str">
        <f>IF($B167="","",IFERROR(VLOOKUP($B167,'Task library'!$A:$E,3,FALSE()),""))</f>
        <v/>
      </c>
      <c r="F167" s="183" t="str">
        <f>IF($B167="","",IFERROR(VLOOKUP($B167,'Task library'!$A:$E,4,FALSE()),""))</f>
        <v/>
      </c>
      <c r="H167" s="183" t="str">
        <f t="shared" si="15"/>
        <v/>
      </c>
      <c r="I167" s="183" t="str">
        <f t="shared" si="16"/>
        <v/>
      </c>
      <c r="L167" s="90" t="str">
        <f t="shared" si="20"/>
        <v/>
      </c>
      <c r="N167" s="185" t="str">
        <f t="shared" si="17"/>
        <v/>
      </c>
      <c r="W167" s="179" t="str">
        <f>IF($B167="","",IF($Q167="","MISSING LINK",IF(NOT(ISNUMBER(SEARCH("drive.google.com",$Q167))),"NOT DRIVE LINK",IFERROR(IF(ISNUMBER(SEARCH(MID(Summary!$N$3,SEARCH("/folders/",Summary!$N$3)+9,SEARCH("?",Summary!$N$3&amp;"?")-(SEARCH("/folders/",Summary!$N$3)+9)),$Q167)),"OK",IF(ISNUMBER(SEARCH("/file/d/",$Q167)),"FILE LINK (check)","WRONG DRIVE")),"WRONG DRIVE"))))</f>
        <v/>
      </c>
      <c r="X167" s="72" t="str">
        <f t="shared" si="18"/>
        <v/>
      </c>
      <c r="Y167" s="72" t="str">
        <f t="shared" si="19"/>
        <v/>
      </c>
      <c r="Z167" s="72" t="str">
        <f>IF($X167="","",COUNTIF($X$2:$X167,$X167))</f>
        <v/>
      </c>
      <c r="AA167" s="72" t="str">
        <f>IF(AND($X167&lt;&gt;"",$Y167&gt;=3,$Z167=1),COUNTIF($AA$1:AA166,"&gt;0")+1,"")</f>
        <v/>
      </c>
    </row>
    <row r="168" spans="3:27" ht="15" customHeight="1" x14ac:dyDescent="0.25">
      <c r="C168" s="72" t="str">
        <f t="shared" si="14"/>
        <v/>
      </c>
      <c r="D168" s="182" t="str">
        <f>IF($B168="","",IFERROR(VLOOKUP($B168,'Task library'!$A:$E,2,FALSE()),""))</f>
        <v/>
      </c>
      <c r="E168" s="182" t="str">
        <f>IF($B168="","",IFERROR(VLOOKUP($B168,'Task library'!$A:$E,3,FALSE()),""))</f>
        <v/>
      </c>
      <c r="F168" s="183" t="str">
        <f>IF($B168="","",IFERROR(VLOOKUP($B168,'Task library'!$A:$E,4,FALSE()),""))</f>
        <v/>
      </c>
      <c r="H168" s="183" t="str">
        <f t="shared" si="15"/>
        <v/>
      </c>
      <c r="I168" s="183" t="str">
        <f t="shared" si="16"/>
        <v/>
      </c>
      <c r="L168" s="90" t="str">
        <f t="shared" si="20"/>
        <v/>
      </c>
      <c r="N168" s="185" t="str">
        <f t="shared" si="17"/>
        <v/>
      </c>
      <c r="W168" s="179" t="str">
        <f>IF($B168="","",IF($Q168="","MISSING LINK",IF(NOT(ISNUMBER(SEARCH("drive.google.com",$Q168))),"NOT DRIVE LINK",IFERROR(IF(ISNUMBER(SEARCH(MID(Summary!$N$3,SEARCH("/folders/",Summary!$N$3)+9,SEARCH("?",Summary!$N$3&amp;"?")-(SEARCH("/folders/",Summary!$N$3)+9)),$Q168)),"OK",IF(ISNUMBER(SEARCH("/file/d/",$Q168)),"FILE LINK (check)","WRONG DRIVE")),"WRONG DRIVE"))))</f>
        <v/>
      </c>
      <c r="X168" s="72" t="str">
        <f t="shared" si="18"/>
        <v/>
      </c>
      <c r="Y168" s="72" t="str">
        <f t="shared" si="19"/>
        <v/>
      </c>
      <c r="Z168" s="72" t="str">
        <f>IF($X168="","",COUNTIF($X$2:$X168,$X168))</f>
        <v/>
      </c>
      <c r="AA168" s="72" t="str">
        <f>IF(AND($X168&lt;&gt;"",$Y168&gt;=3,$Z168=1),COUNTIF($AA$1:AA167,"&gt;0")+1,"")</f>
        <v/>
      </c>
    </row>
    <row r="169" spans="3:27" ht="15" customHeight="1" x14ac:dyDescent="0.25">
      <c r="C169" s="72" t="str">
        <f t="shared" si="14"/>
        <v/>
      </c>
      <c r="D169" s="182" t="str">
        <f>IF($B169="","",IFERROR(VLOOKUP($B169,'Task library'!$A:$E,2,FALSE()),""))</f>
        <v/>
      </c>
      <c r="E169" s="182" t="str">
        <f>IF($B169="","",IFERROR(VLOOKUP($B169,'Task library'!$A:$E,3,FALSE()),""))</f>
        <v/>
      </c>
      <c r="F169" s="183" t="str">
        <f>IF($B169="","",IFERROR(VLOOKUP($B169,'Task library'!$A:$E,4,FALSE()),""))</f>
        <v/>
      </c>
      <c r="H169" s="183" t="str">
        <f t="shared" si="15"/>
        <v/>
      </c>
      <c r="I169" s="183" t="str">
        <f t="shared" si="16"/>
        <v/>
      </c>
      <c r="L169" s="90" t="str">
        <f t="shared" si="20"/>
        <v/>
      </c>
      <c r="N169" s="185" t="str">
        <f t="shared" si="17"/>
        <v/>
      </c>
      <c r="W169" s="179" t="str">
        <f>IF($B169="","",IF($Q169="","MISSING LINK",IF(NOT(ISNUMBER(SEARCH("drive.google.com",$Q169))),"NOT DRIVE LINK",IFERROR(IF(ISNUMBER(SEARCH(MID(Summary!$N$3,SEARCH("/folders/",Summary!$N$3)+9,SEARCH("?",Summary!$N$3&amp;"?")-(SEARCH("/folders/",Summary!$N$3)+9)),$Q169)),"OK",IF(ISNUMBER(SEARCH("/file/d/",$Q169)),"FILE LINK (check)","WRONG DRIVE")),"WRONG DRIVE"))))</f>
        <v/>
      </c>
      <c r="X169" s="72" t="str">
        <f t="shared" si="18"/>
        <v/>
      </c>
      <c r="Y169" s="72" t="str">
        <f t="shared" si="19"/>
        <v/>
      </c>
      <c r="Z169" s="72" t="str">
        <f>IF($X169="","",COUNTIF($X$2:$X169,$X169))</f>
        <v/>
      </c>
      <c r="AA169" s="72" t="str">
        <f>IF(AND($X169&lt;&gt;"",$Y169&gt;=3,$Z169=1),COUNTIF($AA$1:AA168,"&gt;0")+1,"")</f>
        <v/>
      </c>
    </row>
    <row r="170" spans="3:27" ht="15" customHeight="1" x14ac:dyDescent="0.25">
      <c r="C170" s="72" t="str">
        <f t="shared" si="14"/>
        <v/>
      </c>
      <c r="D170" s="182" t="str">
        <f>IF($B170="","",IFERROR(VLOOKUP($B170,'Task library'!$A:$E,2,FALSE()),""))</f>
        <v/>
      </c>
      <c r="E170" s="182" t="str">
        <f>IF($B170="","",IFERROR(VLOOKUP($B170,'Task library'!$A:$E,3,FALSE()),""))</f>
        <v/>
      </c>
      <c r="F170" s="183" t="str">
        <f>IF($B170="","",IFERROR(VLOOKUP($B170,'Task library'!$A:$E,4,FALSE()),""))</f>
        <v/>
      </c>
      <c r="H170" s="183" t="str">
        <f t="shared" si="15"/>
        <v/>
      </c>
      <c r="I170" s="183" t="str">
        <f t="shared" si="16"/>
        <v/>
      </c>
      <c r="L170" s="90" t="str">
        <f t="shared" si="20"/>
        <v/>
      </c>
      <c r="N170" s="185" t="str">
        <f t="shared" si="17"/>
        <v/>
      </c>
      <c r="W170" s="179" t="str">
        <f>IF($B170="","",IF($Q170="","MISSING LINK",IF(NOT(ISNUMBER(SEARCH("drive.google.com",$Q170))),"NOT DRIVE LINK",IFERROR(IF(ISNUMBER(SEARCH(MID(Summary!$N$3,SEARCH("/folders/",Summary!$N$3)+9,SEARCH("?",Summary!$N$3&amp;"?")-(SEARCH("/folders/",Summary!$N$3)+9)),$Q170)),"OK",IF(ISNUMBER(SEARCH("/file/d/",$Q170)),"FILE LINK (check)","WRONG DRIVE")),"WRONG DRIVE"))))</f>
        <v/>
      </c>
      <c r="X170" s="72" t="str">
        <f t="shared" si="18"/>
        <v/>
      </c>
      <c r="Y170" s="72" t="str">
        <f t="shared" si="19"/>
        <v/>
      </c>
      <c r="Z170" s="72" t="str">
        <f>IF($X170="","",COUNTIF($X$2:$X170,$X170))</f>
        <v/>
      </c>
      <c r="AA170" s="72" t="str">
        <f>IF(AND($X170&lt;&gt;"",$Y170&gt;=3,$Z170=1),COUNTIF($AA$1:AA169,"&gt;0")+1,"")</f>
        <v/>
      </c>
    </row>
    <row r="171" spans="3:27" ht="15" customHeight="1" x14ac:dyDescent="0.25">
      <c r="C171" s="72" t="str">
        <f t="shared" si="14"/>
        <v/>
      </c>
      <c r="D171" s="182" t="str">
        <f>IF($B171="","",IFERROR(VLOOKUP($B171,'Task library'!$A:$E,2,FALSE()),""))</f>
        <v/>
      </c>
      <c r="E171" s="182" t="str">
        <f>IF($B171="","",IFERROR(VLOOKUP($B171,'Task library'!$A:$E,3,FALSE()),""))</f>
        <v/>
      </c>
      <c r="F171" s="183" t="str">
        <f>IF($B171="","",IFERROR(VLOOKUP($B171,'Task library'!$A:$E,4,FALSE()),""))</f>
        <v/>
      </c>
      <c r="H171" s="183" t="str">
        <f t="shared" si="15"/>
        <v/>
      </c>
      <c r="I171" s="183" t="str">
        <f t="shared" si="16"/>
        <v/>
      </c>
      <c r="L171" s="90" t="str">
        <f t="shared" si="20"/>
        <v/>
      </c>
      <c r="N171" s="185" t="str">
        <f t="shared" si="17"/>
        <v/>
      </c>
      <c r="W171" s="179" t="str">
        <f>IF($B171="","",IF($Q171="","MISSING LINK",IF(NOT(ISNUMBER(SEARCH("drive.google.com",$Q171))),"NOT DRIVE LINK",IFERROR(IF(ISNUMBER(SEARCH(MID(Summary!$N$3,SEARCH("/folders/",Summary!$N$3)+9,SEARCH("?",Summary!$N$3&amp;"?")-(SEARCH("/folders/",Summary!$N$3)+9)),$Q171)),"OK",IF(ISNUMBER(SEARCH("/file/d/",$Q171)),"FILE LINK (check)","WRONG DRIVE")),"WRONG DRIVE"))))</f>
        <v/>
      </c>
      <c r="X171" s="72" t="str">
        <f t="shared" si="18"/>
        <v/>
      </c>
      <c r="Y171" s="72" t="str">
        <f t="shared" si="19"/>
        <v/>
      </c>
      <c r="Z171" s="72" t="str">
        <f>IF($X171="","",COUNTIF($X$2:$X171,$X171))</f>
        <v/>
      </c>
      <c r="AA171" s="72" t="str">
        <f>IF(AND($X171&lt;&gt;"",$Y171&gt;=3,$Z171=1),COUNTIF($AA$1:AA170,"&gt;0")+1,"")</f>
        <v/>
      </c>
    </row>
    <row r="172" spans="3:27" ht="15" customHeight="1" x14ac:dyDescent="0.25">
      <c r="C172" s="72" t="str">
        <f t="shared" si="14"/>
        <v/>
      </c>
      <c r="D172" s="182" t="str">
        <f>IF($B172="","",IFERROR(VLOOKUP($B172,'Task library'!$A:$E,2,FALSE()),""))</f>
        <v/>
      </c>
      <c r="E172" s="182" t="str">
        <f>IF($B172="","",IFERROR(VLOOKUP($B172,'Task library'!$A:$E,3,FALSE()),""))</f>
        <v/>
      </c>
      <c r="F172" s="183" t="str">
        <f>IF($B172="","",IFERROR(VLOOKUP($B172,'Task library'!$A:$E,4,FALSE()),""))</f>
        <v/>
      </c>
      <c r="H172" s="183" t="str">
        <f t="shared" si="15"/>
        <v/>
      </c>
      <c r="I172" s="183" t="str">
        <f t="shared" si="16"/>
        <v/>
      </c>
      <c r="L172" s="90" t="str">
        <f t="shared" si="20"/>
        <v/>
      </c>
      <c r="N172" s="185" t="str">
        <f t="shared" si="17"/>
        <v/>
      </c>
      <c r="W172" s="179" t="str">
        <f>IF($B172="","",IF($Q172="","MISSING LINK",IF(NOT(ISNUMBER(SEARCH("drive.google.com",$Q172))),"NOT DRIVE LINK",IFERROR(IF(ISNUMBER(SEARCH(MID(Summary!$N$3,SEARCH("/folders/",Summary!$N$3)+9,SEARCH("?",Summary!$N$3&amp;"?")-(SEARCH("/folders/",Summary!$N$3)+9)),$Q172)),"OK",IF(ISNUMBER(SEARCH("/file/d/",$Q172)),"FILE LINK (check)","WRONG DRIVE")),"WRONG DRIVE"))))</f>
        <v/>
      </c>
      <c r="X172" s="72" t="str">
        <f t="shared" si="18"/>
        <v/>
      </c>
      <c r="Y172" s="72" t="str">
        <f t="shared" si="19"/>
        <v/>
      </c>
      <c r="Z172" s="72" t="str">
        <f>IF($X172="","",COUNTIF($X$2:$X172,$X172))</f>
        <v/>
      </c>
      <c r="AA172" s="72" t="str">
        <f>IF(AND($X172&lt;&gt;"",$Y172&gt;=3,$Z172=1),COUNTIF($AA$1:AA171,"&gt;0")+1,"")</f>
        <v/>
      </c>
    </row>
    <row r="173" spans="3:27" ht="15" customHeight="1" x14ac:dyDescent="0.25">
      <c r="C173" s="72" t="str">
        <f t="shared" si="14"/>
        <v/>
      </c>
      <c r="D173" s="182" t="str">
        <f>IF($B173="","",IFERROR(VLOOKUP($B173,'Task library'!$A:$E,2,FALSE()),""))</f>
        <v/>
      </c>
      <c r="E173" s="182" t="str">
        <f>IF($B173="","",IFERROR(VLOOKUP($B173,'Task library'!$A:$E,3,FALSE()),""))</f>
        <v/>
      </c>
      <c r="F173" s="183" t="str">
        <f>IF($B173="","",IFERROR(VLOOKUP($B173,'Task library'!$A:$E,4,FALSE()),""))</f>
        <v/>
      </c>
      <c r="H173" s="183" t="str">
        <f t="shared" si="15"/>
        <v/>
      </c>
      <c r="I173" s="183" t="str">
        <f t="shared" si="16"/>
        <v/>
      </c>
      <c r="L173" s="90" t="str">
        <f t="shared" si="20"/>
        <v/>
      </c>
      <c r="N173" s="185" t="str">
        <f t="shared" si="17"/>
        <v/>
      </c>
      <c r="W173" s="179" t="str">
        <f>IF($B173="","",IF($Q173="","MISSING LINK",IF(NOT(ISNUMBER(SEARCH("drive.google.com",$Q173))),"NOT DRIVE LINK",IFERROR(IF(ISNUMBER(SEARCH(MID(Summary!$N$3,SEARCH("/folders/",Summary!$N$3)+9,SEARCH("?",Summary!$N$3&amp;"?")-(SEARCH("/folders/",Summary!$N$3)+9)),$Q173)),"OK",IF(ISNUMBER(SEARCH("/file/d/",$Q173)),"FILE LINK (check)","WRONG DRIVE")),"WRONG DRIVE"))))</f>
        <v/>
      </c>
      <c r="X173" s="72" t="str">
        <f t="shared" si="18"/>
        <v/>
      </c>
      <c r="Y173" s="72" t="str">
        <f t="shared" si="19"/>
        <v/>
      </c>
      <c r="Z173" s="72" t="str">
        <f>IF($X173="","",COUNTIF($X$2:$X173,$X173))</f>
        <v/>
      </c>
      <c r="AA173" s="72" t="str">
        <f>IF(AND($X173&lt;&gt;"",$Y173&gt;=3,$Z173=1),COUNTIF($AA$1:AA172,"&gt;0")+1,"")</f>
        <v/>
      </c>
    </row>
    <row r="174" spans="3:27" ht="15" customHeight="1" x14ac:dyDescent="0.25">
      <c r="C174" s="72" t="str">
        <f t="shared" si="14"/>
        <v/>
      </c>
      <c r="D174" s="182" t="str">
        <f>IF($B174="","",IFERROR(VLOOKUP($B174,'Task library'!$A:$E,2,FALSE()),""))</f>
        <v/>
      </c>
      <c r="E174" s="182" t="str">
        <f>IF($B174="","",IFERROR(VLOOKUP($B174,'Task library'!$A:$E,3,FALSE()),""))</f>
        <v/>
      </c>
      <c r="F174" s="183" t="str">
        <f>IF($B174="","",IFERROR(VLOOKUP($B174,'Task library'!$A:$E,4,FALSE()),""))</f>
        <v/>
      </c>
      <c r="H174" s="183" t="str">
        <f t="shared" si="15"/>
        <v/>
      </c>
      <c r="I174" s="183" t="str">
        <f t="shared" si="16"/>
        <v/>
      </c>
      <c r="L174" s="90" t="str">
        <f t="shared" si="20"/>
        <v/>
      </c>
      <c r="N174" s="185" t="str">
        <f t="shared" si="17"/>
        <v/>
      </c>
      <c r="W174" s="179" t="str">
        <f>IF($B174="","",IF($Q174="","MISSING LINK",IF(NOT(ISNUMBER(SEARCH("drive.google.com",$Q174))),"NOT DRIVE LINK",IFERROR(IF(ISNUMBER(SEARCH(MID(Summary!$N$3,SEARCH("/folders/",Summary!$N$3)+9,SEARCH("?",Summary!$N$3&amp;"?")-(SEARCH("/folders/",Summary!$N$3)+9)),$Q174)),"OK",IF(ISNUMBER(SEARCH("/file/d/",$Q174)),"FILE LINK (check)","WRONG DRIVE")),"WRONG DRIVE"))))</f>
        <v/>
      </c>
      <c r="X174" s="72" t="str">
        <f t="shared" si="18"/>
        <v/>
      </c>
      <c r="Y174" s="72" t="str">
        <f t="shared" si="19"/>
        <v/>
      </c>
      <c r="Z174" s="72" t="str">
        <f>IF($X174="","",COUNTIF($X$2:$X174,$X174))</f>
        <v/>
      </c>
      <c r="AA174" s="72" t="str">
        <f>IF(AND($X174&lt;&gt;"",$Y174&gt;=3,$Z174=1),COUNTIF($AA$1:AA173,"&gt;0")+1,"")</f>
        <v/>
      </c>
    </row>
    <row r="175" spans="3:27" ht="15" customHeight="1" x14ac:dyDescent="0.25">
      <c r="C175" s="72" t="str">
        <f t="shared" si="14"/>
        <v/>
      </c>
      <c r="D175" s="182" t="str">
        <f>IF($B175="","",IFERROR(VLOOKUP($B175,'Task library'!$A:$E,2,FALSE()),""))</f>
        <v/>
      </c>
      <c r="E175" s="182" t="str">
        <f>IF($B175="","",IFERROR(VLOOKUP($B175,'Task library'!$A:$E,3,FALSE()),""))</f>
        <v/>
      </c>
      <c r="F175" s="183" t="str">
        <f>IF($B175="","",IFERROR(VLOOKUP($B175,'Task library'!$A:$E,4,FALSE()),""))</f>
        <v/>
      </c>
      <c r="H175" s="183" t="str">
        <f t="shared" si="15"/>
        <v/>
      </c>
      <c r="I175" s="183" t="str">
        <f t="shared" si="16"/>
        <v/>
      </c>
      <c r="L175" s="90" t="str">
        <f t="shared" si="20"/>
        <v/>
      </c>
      <c r="N175" s="185" t="str">
        <f t="shared" si="17"/>
        <v/>
      </c>
      <c r="W175" s="179" t="str">
        <f>IF($B175="","",IF($Q175="","MISSING LINK",IF(NOT(ISNUMBER(SEARCH("drive.google.com",$Q175))),"NOT DRIVE LINK",IFERROR(IF(ISNUMBER(SEARCH(MID(Summary!$N$3,SEARCH("/folders/",Summary!$N$3)+9,SEARCH("?",Summary!$N$3&amp;"?")-(SEARCH("/folders/",Summary!$N$3)+9)),$Q175)),"OK",IF(ISNUMBER(SEARCH("/file/d/",$Q175)),"FILE LINK (check)","WRONG DRIVE")),"WRONG DRIVE"))))</f>
        <v/>
      </c>
      <c r="X175" s="72" t="str">
        <f t="shared" si="18"/>
        <v/>
      </c>
      <c r="Y175" s="72" t="str">
        <f t="shared" si="19"/>
        <v/>
      </c>
      <c r="Z175" s="72" t="str">
        <f>IF($X175="","",COUNTIF($X$2:$X175,$X175))</f>
        <v/>
      </c>
      <c r="AA175" s="72" t="str">
        <f>IF(AND($X175&lt;&gt;"",$Y175&gt;=3,$Z175=1),COUNTIF($AA$1:AA174,"&gt;0")+1,"")</f>
        <v/>
      </c>
    </row>
    <row r="176" spans="3:27" ht="15" customHeight="1" x14ac:dyDescent="0.25">
      <c r="C176" s="72" t="str">
        <f t="shared" si="14"/>
        <v/>
      </c>
      <c r="D176" s="182" t="str">
        <f>IF($B176="","",IFERROR(VLOOKUP($B176,'Task library'!$A:$E,2,FALSE()),""))</f>
        <v/>
      </c>
      <c r="E176" s="182" t="str">
        <f>IF($B176="","",IFERROR(VLOOKUP($B176,'Task library'!$A:$E,3,FALSE()),""))</f>
        <v/>
      </c>
      <c r="F176" s="183" t="str">
        <f>IF($B176="","",IFERROR(VLOOKUP($B176,'Task library'!$A:$E,4,FALSE()),""))</f>
        <v/>
      </c>
      <c r="H176" s="183" t="str">
        <f t="shared" si="15"/>
        <v/>
      </c>
      <c r="I176" s="183" t="str">
        <f t="shared" si="16"/>
        <v/>
      </c>
      <c r="L176" s="90" t="str">
        <f t="shared" si="20"/>
        <v/>
      </c>
      <c r="N176" s="185" t="str">
        <f t="shared" si="17"/>
        <v/>
      </c>
      <c r="W176" s="179" t="str">
        <f>IF($B176="","",IF($Q176="","MISSING LINK",IF(NOT(ISNUMBER(SEARCH("drive.google.com",$Q176))),"NOT DRIVE LINK",IFERROR(IF(ISNUMBER(SEARCH(MID(Summary!$N$3,SEARCH("/folders/",Summary!$N$3)+9,SEARCH("?",Summary!$N$3&amp;"?")-(SEARCH("/folders/",Summary!$N$3)+9)),$Q176)),"OK",IF(ISNUMBER(SEARCH("/file/d/",$Q176)),"FILE LINK (check)","WRONG DRIVE")),"WRONG DRIVE"))))</f>
        <v/>
      </c>
      <c r="X176" s="72" t="str">
        <f t="shared" si="18"/>
        <v/>
      </c>
      <c r="Y176" s="72" t="str">
        <f t="shared" si="19"/>
        <v/>
      </c>
      <c r="Z176" s="72" t="str">
        <f>IF($X176="","",COUNTIF($X$2:$X176,$X176))</f>
        <v/>
      </c>
      <c r="AA176" s="72" t="str">
        <f>IF(AND($X176&lt;&gt;"",$Y176&gt;=3,$Z176=1),COUNTIF($AA$1:AA175,"&gt;0")+1,"")</f>
        <v/>
      </c>
    </row>
    <row r="177" spans="3:27" ht="15" customHeight="1" x14ac:dyDescent="0.25">
      <c r="C177" s="72" t="str">
        <f t="shared" si="14"/>
        <v/>
      </c>
      <c r="D177" s="182" t="str">
        <f>IF($B177="","",IFERROR(VLOOKUP($B177,'Task library'!$A:$E,2,FALSE()),""))</f>
        <v/>
      </c>
      <c r="E177" s="182" t="str">
        <f>IF($B177="","",IFERROR(VLOOKUP($B177,'Task library'!$A:$E,3,FALSE()),""))</f>
        <v/>
      </c>
      <c r="F177" s="183" t="str">
        <f>IF($B177="","",IFERROR(VLOOKUP($B177,'Task library'!$A:$E,4,FALSE()),""))</f>
        <v/>
      </c>
      <c r="H177" s="183" t="str">
        <f t="shared" si="15"/>
        <v/>
      </c>
      <c r="I177" s="183" t="str">
        <f t="shared" si="16"/>
        <v/>
      </c>
      <c r="L177" s="90" t="str">
        <f t="shared" si="20"/>
        <v/>
      </c>
      <c r="N177" s="185" t="str">
        <f t="shared" si="17"/>
        <v/>
      </c>
      <c r="W177" s="179" t="str">
        <f>IF($B177="","",IF($Q177="","MISSING LINK",IF(NOT(ISNUMBER(SEARCH("drive.google.com",$Q177))),"NOT DRIVE LINK",IFERROR(IF(ISNUMBER(SEARCH(MID(Summary!$N$3,SEARCH("/folders/",Summary!$N$3)+9,SEARCH("?",Summary!$N$3&amp;"?")-(SEARCH("/folders/",Summary!$N$3)+9)),$Q177)),"OK",IF(ISNUMBER(SEARCH("/file/d/",$Q177)),"FILE LINK (check)","WRONG DRIVE")),"WRONG DRIVE"))))</f>
        <v/>
      </c>
      <c r="X177" s="72" t="str">
        <f t="shared" si="18"/>
        <v/>
      </c>
      <c r="Y177" s="72" t="str">
        <f t="shared" si="19"/>
        <v/>
      </c>
      <c r="Z177" s="72" t="str">
        <f>IF($X177="","",COUNTIF($X$2:$X177,$X177))</f>
        <v/>
      </c>
      <c r="AA177" s="72" t="str">
        <f>IF(AND($X177&lt;&gt;"",$Y177&gt;=3,$Z177=1),COUNTIF($AA$1:AA176,"&gt;0")+1,"")</f>
        <v/>
      </c>
    </row>
    <row r="178" spans="3:27" ht="15" customHeight="1" x14ac:dyDescent="0.25">
      <c r="C178" s="72" t="str">
        <f t="shared" si="14"/>
        <v/>
      </c>
      <c r="D178" s="182" t="str">
        <f>IF($B178="","",IFERROR(VLOOKUP($B178,'Task library'!$A:$E,2,FALSE()),""))</f>
        <v/>
      </c>
      <c r="E178" s="182" t="str">
        <f>IF($B178="","",IFERROR(VLOOKUP($B178,'Task library'!$A:$E,3,FALSE()),""))</f>
        <v/>
      </c>
      <c r="F178" s="183" t="str">
        <f>IF($B178="","",IFERROR(VLOOKUP($B178,'Task library'!$A:$E,4,FALSE()),""))</f>
        <v/>
      </c>
      <c r="H178" s="183" t="str">
        <f t="shared" si="15"/>
        <v/>
      </c>
      <c r="I178" s="183" t="str">
        <f t="shared" si="16"/>
        <v/>
      </c>
      <c r="L178" s="90" t="str">
        <f t="shared" si="20"/>
        <v/>
      </c>
      <c r="N178" s="185" t="str">
        <f t="shared" si="17"/>
        <v/>
      </c>
      <c r="W178" s="179" t="str">
        <f>IF($B178="","",IF($Q178="","MISSING LINK",IF(NOT(ISNUMBER(SEARCH("drive.google.com",$Q178))),"NOT DRIVE LINK",IFERROR(IF(ISNUMBER(SEARCH(MID(Summary!$N$3,SEARCH("/folders/",Summary!$N$3)+9,SEARCH("?",Summary!$N$3&amp;"?")-(SEARCH("/folders/",Summary!$N$3)+9)),$Q178)),"OK",IF(ISNUMBER(SEARCH("/file/d/",$Q178)),"FILE LINK (check)","WRONG DRIVE")),"WRONG DRIVE"))))</f>
        <v/>
      </c>
      <c r="X178" s="72" t="str">
        <f t="shared" si="18"/>
        <v/>
      </c>
      <c r="Y178" s="72" t="str">
        <f t="shared" si="19"/>
        <v/>
      </c>
      <c r="Z178" s="72" t="str">
        <f>IF($X178="","",COUNTIF($X$2:$X178,$X178))</f>
        <v/>
      </c>
      <c r="AA178" s="72" t="str">
        <f>IF(AND($X178&lt;&gt;"",$Y178&gt;=3,$Z178=1),COUNTIF($AA$1:AA177,"&gt;0")+1,"")</f>
        <v/>
      </c>
    </row>
    <row r="179" spans="3:27" ht="15" customHeight="1" x14ac:dyDescent="0.25">
      <c r="C179" s="72" t="str">
        <f t="shared" si="14"/>
        <v/>
      </c>
      <c r="D179" s="182" t="str">
        <f>IF($B179="","",IFERROR(VLOOKUP($B179,'Task library'!$A:$E,2,FALSE()),""))</f>
        <v/>
      </c>
      <c r="E179" s="182" t="str">
        <f>IF($B179="","",IFERROR(VLOOKUP($B179,'Task library'!$A:$E,3,FALSE()),""))</f>
        <v/>
      </c>
      <c r="F179" s="183" t="str">
        <f>IF($B179="","",IFERROR(VLOOKUP($B179,'Task library'!$A:$E,4,FALSE()),""))</f>
        <v/>
      </c>
      <c r="H179" s="183" t="str">
        <f t="shared" si="15"/>
        <v/>
      </c>
      <c r="I179" s="183" t="str">
        <f t="shared" si="16"/>
        <v/>
      </c>
      <c r="L179" s="90" t="str">
        <f t="shared" si="20"/>
        <v/>
      </c>
      <c r="N179" s="185" t="str">
        <f t="shared" si="17"/>
        <v/>
      </c>
      <c r="W179" s="179" t="str">
        <f>IF($B179="","",IF($Q179="","MISSING LINK",IF(NOT(ISNUMBER(SEARCH("drive.google.com",$Q179))),"NOT DRIVE LINK",IFERROR(IF(ISNUMBER(SEARCH(MID(Summary!$N$3,SEARCH("/folders/",Summary!$N$3)+9,SEARCH("?",Summary!$N$3&amp;"?")-(SEARCH("/folders/",Summary!$N$3)+9)),$Q179)),"OK",IF(ISNUMBER(SEARCH("/file/d/",$Q179)),"FILE LINK (check)","WRONG DRIVE")),"WRONG DRIVE"))))</f>
        <v/>
      </c>
      <c r="X179" s="72" t="str">
        <f t="shared" si="18"/>
        <v/>
      </c>
      <c r="Y179" s="72" t="str">
        <f t="shared" si="19"/>
        <v/>
      </c>
      <c r="Z179" s="72" t="str">
        <f>IF($X179="","",COUNTIF($X$2:$X179,$X179))</f>
        <v/>
      </c>
      <c r="AA179" s="72" t="str">
        <f>IF(AND($X179&lt;&gt;"",$Y179&gt;=3,$Z179=1),COUNTIF($AA$1:AA178,"&gt;0")+1,"")</f>
        <v/>
      </c>
    </row>
    <row r="180" spans="3:27" ht="15" customHeight="1" x14ac:dyDescent="0.25">
      <c r="C180" s="72" t="str">
        <f t="shared" si="14"/>
        <v/>
      </c>
      <c r="D180" s="182" t="str">
        <f>IF($B180="","",IFERROR(VLOOKUP($B180,'Task library'!$A:$E,2,FALSE()),""))</f>
        <v/>
      </c>
      <c r="E180" s="182" t="str">
        <f>IF($B180="","",IFERROR(VLOOKUP($B180,'Task library'!$A:$E,3,FALSE()),""))</f>
        <v/>
      </c>
      <c r="F180" s="183" t="str">
        <f>IF($B180="","",IFERROR(VLOOKUP($B180,'Task library'!$A:$E,4,FALSE()),""))</f>
        <v/>
      </c>
      <c r="H180" s="183" t="str">
        <f t="shared" si="15"/>
        <v/>
      </c>
      <c r="I180" s="183" t="str">
        <f t="shared" si="16"/>
        <v/>
      </c>
      <c r="L180" s="90" t="str">
        <f t="shared" si="20"/>
        <v/>
      </c>
      <c r="N180" s="185" t="str">
        <f t="shared" si="17"/>
        <v/>
      </c>
      <c r="W180" s="179" t="str">
        <f>IF($B180="","",IF($Q180="","MISSING LINK",IF(NOT(ISNUMBER(SEARCH("drive.google.com",$Q180))),"NOT DRIVE LINK",IFERROR(IF(ISNUMBER(SEARCH(MID(Summary!$N$3,SEARCH("/folders/",Summary!$N$3)+9,SEARCH("?",Summary!$N$3&amp;"?")-(SEARCH("/folders/",Summary!$N$3)+9)),$Q180)),"OK",IF(ISNUMBER(SEARCH("/file/d/",$Q180)),"FILE LINK (check)","WRONG DRIVE")),"WRONG DRIVE"))))</f>
        <v/>
      </c>
      <c r="X180" s="72" t="str">
        <f t="shared" si="18"/>
        <v/>
      </c>
      <c r="Y180" s="72" t="str">
        <f t="shared" si="19"/>
        <v/>
      </c>
      <c r="Z180" s="72" t="str">
        <f>IF($X180="","",COUNTIF($X$2:$X180,$X180))</f>
        <v/>
      </c>
      <c r="AA180" s="72" t="str">
        <f>IF(AND($X180&lt;&gt;"",$Y180&gt;=3,$Z180=1),COUNTIF($AA$1:AA179,"&gt;0")+1,"")</f>
        <v/>
      </c>
    </row>
    <row r="181" spans="3:27" ht="15" customHeight="1" x14ac:dyDescent="0.25">
      <c r="C181" s="72" t="str">
        <f t="shared" si="14"/>
        <v/>
      </c>
      <c r="D181" s="182" t="str">
        <f>IF($B181="","",IFERROR(VLOOKUP($B181,'Task library'!$A:$E,2,FALSE()),""))</f>
        <v/>
      </c>
      <c r="E181" s="182" t="str">
        <f>IF($B181="","",IFERROR(VLOOKUP($B181,'Task library'!$A:$E,3,FALSE()),""))</f>
        <v/>
      </c>
      <c r="F181" s="183" t="str">
        <f>IF($B181="","",IFERROR(VLOOKUP($B181,'Task library'!$A:$E,4,FALSE()),""))</f>
        <v/>
      </c>
      <c r="H181" s="183" t="str">
        <f t="shared" si="15"/>
        <v/>
      </c>
      <c r="I181" s="183" t="str">
        <f t="shared" si="16"/>
        <v/>
      </c>
      <c r="L181" s="90" t="str">
        <f t="shared" si="20"/>
        <v/>
      </c>
      <c r="N181" s="185" t="str">
        <f t="shared" si="17"/>
        <v/>
      </c>
      <c r="W181" s="179" t="str">
        <f>IF($B181="","",IF($Q181="","MISSING LINK",IF(NOT(ISNUMBER(SEARCH("drive.google.com",$Q181))),"NOT DRIVE LINK",IFERROR(IF(ISNUMBER(SEARCH(MID(Summary!$N$3,SEARCH("/folders/",Summary!$N$3)+9,SEARCH("?",Summary!$N$3&amp;"?")-(SEARCH("/folders/",Summary!$N$3)+9)),$Q181)),"OK",IF(ISNUMBER(SEARCH("/file/d/",$Q181)),"FILE LINK (check)","WRONG DRIVE")),"WRONG DRIVE"))))</f>
        <v/>
      </c>
      <c r="X181" s="72" t="str">
        <f t="shared" si="18"/>
        <v/>
      </c>
      <c r="Y181" s="72" t="str">
        <f t="shared" si="19"/>
        <v/>
      </c>
      <c r="Z181" s="72" t="str">
        <f>IF($X181="","",COUNTIF($X$2:$X181,$X181))</f>
        <v/>
      </c>
      <c r="AA181" s="72" t="str">
        <f>IF(AND($X181&lt;&gt;"",$Y181&gt;=3,$Z181=1),COUNTIF($AA$1:AA180,"&gt;0")+1,"")</f>
        <v/>
      </c>
    </row>
    <row r="182" spans="3:27" ht="15" customHeight="1" x14ac:dyDescent="0.25">
      <c r="C182" s="72" t="str">
        <f t="shared" si="14"/>
        <v/>
      </c>
      <c r="D182" s="182" t="str">
        <f>IF($B182="","",IFERROR(VLOOKUP($B182,'Task library'!$A:$E,2,FALSE()),""))</f>
        <v/>
      </c>
      <c r="E182" s="182" t="str">
        <f>IF($B182="","",IFERROR(VLOOKUP($B182,'Task library'!$A:$E,3,FALSE()),""))</f>
        <v/>
      </c>
      <c r="F182" s="183" t="str">
        <f>IF($B182="","",IFERROR(VLOOKUP($B182,'Task library'!$A:$E,4,FALSE()),""))</f>
        <v/>
      </c>
      <c r="H182" s="183" t="str">
        <f t="shared" si="15"/>
        <v/>
      </c>
      <c r="I182" s="183" t="str">
        <f t="shared" si="16"/>
        <v/>
      </c>
      <c r="L182" s="90" t="str">
        <f t="shared" si="20"/>
        <v/>
      </c>
      <c r="N182" s="185" t="str">
        <f t="shared" si="17"/>
        <v/>
      </c>
      <c r="W182" s="179" t="str">
        <f>IF($B182="","",IF($Q182="","MISSING LINK",IF(NOT(ISNUMBER(SEARCH("drive.google.com",$Q182))),"NOT DRIVE LINK",IFERROR(IF(ISNUMBER(SEARCH(MID(Summary!$N$3,SEARCH("/folders/",Summary!$N$3)+9,SEARCH("?",Summary!$N$3&amp;"?")-(SEARCH("/folders/",Summary!$N$3)+9)),$Q182)),"OK",IF(ISNUMBER(SEARCH("/file/d/",$Q182)),"FILE LINK (check)","WRONG DRIVE")),"WRONG DRIVE"))))</f>
        <v/>
      </c>
      <c r="X182" s="72" t="str">
        <f t="shared" si="18"/>
        <v/>
      </c>
      <c r="Y182" s="72" t="str">
        <f t="shared" si="19"/>
        <v/>
      </c>
      <c r="Z182" s="72" t="str">
        <f>IF($X182="","",COUNTIF($X$2:$X182,$X182))</f>
        <v/>
      </c>
      <c r="AA182" s="72" t="str">
        <f>IF(AND($X182&lt;&gt;"",$Y182&gt;=3,$Z182=1),COUNTIF($AA$1:AA181,"&gt;0")+1,"")</f>
        <v/>
      </c>
    </row>
    <row r="183" spans="3:27" ht="15" customHeight="1" x14ac:dyDescent="0.25">
      <c r="C183" s="72" t="str">
        <f t="shared" si="14"/>
        <v/>
      </c>
      <c r="D183" s="182" t="str">
        <f>IF($B183="","",IFERROR(VLOOKUP($B183,'Task library'!$A:$E,2,FALSE()),""))</f>
        <v/>
      </c>
      <c r="E183" s="182" t="str">
        <f>IF($B183="","",IFERROR(VLOOKUP($B183,'Task library'!$A:$E,3,FALSE()),""))</f>
        <v/>
      </c>
      <c r="F183" s="183" t="str">
        <f>IF($B183="","",IFERROR(VLOOKUP($B183,'Task library'!$A:$E,4,FALSE()),""))</f>
        <v/>
      </c>
      <c r="H183" s="183" t="str">
        <f t="shared" si="15"/>
        <v/>
      </c>
      <c r="I183" s="183" t="str">
        <f t="shared" si="16"/>
        <v/>
      </c>
      <c r="L183" s="90" t="str">
        <f t="shared" si="20"/>
        <v/>
      </c>
      <c r="N183" s="185" t="str">
        <f t="shared" si="17"/>
        <v/>
      </c>
      <c r="W183" s="179" t="str">
        <f>IF($B183="","",IF($Q183="","MISSING LINK",IF(NOT(ISNUMBER(SEARCH("drive.google.com",$Q183))),"NOT DRIVE LINK",IFERROR(IF(ISNUMBER(SEARCH(MID(Summary!$N$3,SEARCH("/folders/",Summary!$N$3)+9,SEARCH("?",Summary!$N$3&amp;"?")-(SEARCH("/folders/",Summary!$N$3)+9)),$Q183)),"OK",IF(ISNUMBER(SEARCH("/file/d/",$Q183)),"FILE LINK (check)","WRONG DRIVE")),"WRONG DRIVE"))))</f>
        <v/>
      </c>
      <c r="X183" s="72" t="str">
        <f t="shared" si="18"/>
        <v/>
      </c>
      <c r="Y183" s="72" t="str">
        <f t="shared" si="19"/>
        <v/>
      </c>
      <c r="Z183" s="72" t="str">
        <f>IF($X183="","",COUNTIF($X$2:$X183,$X183))</f>
        <v/>
      </c>
      <c r="AA183" s="72" t="str">
        <f>IF(AND($X183&lt;&gt;"",$Y183&gt;=3,$Z183=1),COUNTIF($AA$1:AA182,"&gt;0")+1,"")</f>
        <v/>
      </c>
    </row>
    <row r="184" spans="3:27" ht="15" customHeight="1" x14ac:dyDescent="0.25">
      <c r="C184" s="72" t="str">
        <f t="shared" si="14"/>
        <v/>
      </c>
      <c r="D184" s="182" t="str">
        <f>IF($B184="","",IFERROR(VLOOKUP($B184,'Task library'!$A:$E,2,FALSE()),""))</f>
        <v/>
      </c>
      <c r="E184" s="182" t="str">
        <f>IF($B184="","",IFERROR(VLOOKUP($B184,'Task library'!$A:$E,3,FALSE()),""))</f>
        <v/>
      </c>
      <c r="F184" s="183" t="str">
        <f>IF($B184="","",IFERROR(VLOOKUP($B184,'Task library'!$A:$E,4,FALSE()),""))</f>
        <v/>
      </c>
      <c r="H184" s="183" t="str">
        <f t="shared" si="15"/>
        <v/>
      </c>
      <c r="I184" s="183" t="str">
        <f t="shared" si="16"/>
        <v/>
      </c>
      <c r="L184" s="90" t="str">
        <f t="shared" si="20"/>
        <v/>
      </c>
      <c r="N184" s="185" t="str">
        <f t="shared" si="17"/>
        <v/>
      </c>
      <c r="W184" s="179" t="str">
        <f>IF($B184="","",IF($Q184="","MISSING LINK",IF(NOT(ISNUMBER(SEARCH("drive.google.com",$Q184))),"NOT DRIVE LINK",IFERROR(IF(ISNUMBER(SEARCH(MID(Summary!$N$3,SEARCH("/folders/",Summary!$N$3)+9,SEARCH("?",Summary!$N$3&amp;"?")-(SEARCH("/folders/",Summary!$N$3)+9)),$Q184)),"OK",IF(ISNUMBER(SEARCH("/file/d/",$Q184)),"FILE LINK (check)","WRONG DRIVE")),"WRONG DRIVE"))))</f>
        <v/>
      </c>
      <c r="X184" s="72" t="str">
        <f t="shared" si="18"/>
        <v/>
      </c>
      <c r="Y184" s="72" t="str">
        <f t="shared" si="19"/>
        <v/>
      </c>
      <c r="Z184" s="72" t="str">
        <f>IF($X184="","",COUNTIF($X$2:$X184,$X184))</f>
        <v/>
      </c>
      <c r="AA184" s="72" t="str">
        <f>IF(AND($X184&lt;&gt;"",$Y184&gt;=3,$Z184=1),COUNTIF($AA$1:AA183,"&gt;0")+1,"")</f>
        <v/>
      </c>
    </row>
    <row r="185" spans="3:27" ht="15" customHeight="1" x14ac:dyDescent="0.25">
      <c r="C185" s="72" t="str">
        <f t="shared" si="14"/>
        <v/>
      </c>
      <c r="D185" s="182" t="str">
        <f>IF($B185="","",IFERROR(VLOOKUP($B185,'Task library'!$A:$E,2,FALSE()),""))</f>
        <v/>
      </c>
      <c r="E185" s="182" t="str">
        <f>IF($B185="","",IFERROR(VLOOKUP($B185,'Task library'!$A:$E,3,FALSE()),""))</f>
        <v/>
      </c>
      <c r="F185" s="183" t="str">
        <f>IF($B185="","",IFERROR(VLOOKUP($B185,'Task library'!$A:$E,4,FALSE()),""))</f>
        <v/>
      </c>
      <c r="H185" s="183" t="str">
        <f t="shared" si="15"/>
        <v/>
      </c>
      <c r="I185" s="183" t="str">
        <f t="shared" si="16"/>
        <v/>
      </c>
      <c r="L185" s="90" t="str">
        <f t="shared" si="20"/>
        <v/>
      </c>
      <c r="N185" s="185" t="str">
        <f t="shared" si="17"/>
        <v/>
      </c>
      <c r="W185" s="179" t="str">
        <f>IF($B185="","",IF($Q185="","MISSING LINK",IF(NOT(ISNUMBER(SEARCH("drive.google.com",$Q185))),"NOT DRIVE LINK",IFERROR(IF(ISNUMBER(SEARCH(MID(Summary!$N$3,SEARCH("/folders/",Summary!$N$3)+9,SEARCH("?",Summary!$N$3&amp;"?")-(SEARCH("/folders/",Summary!$N$3)+9)),$Q185)),"OK",IF(ISNUMBER(SEARCH("/file/d/",$Q185)),"FILE LINK (check)","WRONG DRIVE")),"WRONG DRIVE"))))</f>
        <v/>
      </c>
      <c r="X185" s="72" t="str">
        <f t="shared" si="18"/>
        <v/>
      </c>
      <c r="Y185" s="72" t="str">
        <f t="shared" si="19"/>
        <v/>
      </c>
      <c r="Z185" s="72" t="str">
        <f>IF($X185="","",COUNTIF($X$2:$X185,$X185))</f>
        <v/>
      </c>
      <c r="AA185" s="72" t="str">
        <f>IF(AND($X185&lt;&gt;"",$Y185&gt;=3,$Z185=1),COUNTIF($AA$1:AA184,"&gt;0")+1,"")</f>
        <v/>
      </c>
    </row>
    <row r="186" spans="3:27" ht="15" customHeight="1" x14ac:dyDescent="0.25">
      <c r="C186" s="72" t="str">
        <f t="shared" si="14"/>
        <v/>
      </c>
      <c r="D186" s="182" t="str">
        <f>IF($B186="","",IFERROR(VLOOKUP($B186,'Task library'!$A:$E,2,FALSE()),""))</f>
        <v/>
      </c>
      <c r="E186" s="182" t="str">
        <f>IF($B186="","",IFERROR(VLOOKUP($B186,'Task library'!$A:$E,3,FALSE()),""))</f>
        <v/>
      </c>
      <c r="F186" s="183" t="str">
        <f>IF($B186="","",IFERROR(VLOOKUP($B186,'Task library'!$A:$E,4,FALSE()),""))</f>
        <v/>
      </c>
      <c r="H186" s="183" t="str">
        <f t="shared" si="15"/>
        <v/>
      </c>
      <c r="I186" s="183" t="str">
        <f t="shared" si="16"/>
        <v/>
      </c>
      <c r="L186" s="90" t="str">
        <f t="shared" si="20"/>
        <v/>
      </c>
      <c r="N186" s="185" t="str">
        <f t="shared" si="17"/>
        <v/>
      </c>
      <c r="W186" s="179" t="str">
        <f>IF($B186="","",IF($Q186="","MISSING LINK",IF(NOT(ISNUMBER(SEARCH("drive.google.com",$Q186))),"NOT DRIVE LINK",IFERROR(IF(ISNUMBER(SEARCH(MID(Summary!$N$3,SEARCH("/folders/",Summary!$N$3)+9,SEARCH("?",Summary!$N$3&amp;"?")-(SEARCH("/folders/",Summary!$N$3)+9)),$Q186)),"OK",IF(ISNUMBER(SEARCH("/file/d/",$Q186)),"FILE LINK (check)","WRONG DRIVE")),"WRONG DRIVE"))))</f>
        <v/>
      </c>
      <c r="X186" s="72" t="str">
        <f t="shared" si="18"/>
        <v/>
      </c>
      <c r="Y186" s="72" t="str">
        <f t="shared" si="19"/>
        <v/>
      </c>
      <c r="Z186" s="72" t="str">
        <f>IF($X186="","",COUNTIF($X$2:$X186,$X186))</f>
        <v/>
      </c>
      <c r="AA186" s="72" t="str">
        <f>IF(AND($X186&lt;&gt;"",$Y186&gt;=3,$Z186=1),COUNTIF($AA$1:AA185,"&gt;0")+1,"")</f>
        <v/>
      </c>
    </row>
    <row r="187" spans="3:27" ht="15" customHeight="1" x14ac:dyDescent="0.25">
      <c r="C187" s="72" t="str">
        <f t="shared" si="14"/>
        <v/>
      </c>
      <c r="D187" s="182" t="str">
        <f>IF($B187="","",IFERROR(VLOOKUP($B187,'Task library'!$A:$E,2,FALSE()),""))</f>
        <v/>
      </c>
      <c r="E187" s="182" t="str">
        <f>IF($B187="","",IFERROR(VLOOKUP($B187,'Task library'!$A:$E,3,FALSE()),""))</f>
        <v/>
      </c>
      <c r="F187" s="183" t="str">
        <f>IF($B187="","",IFERROR(VLOOKUP($B187,'Task library'!$A:$E,4,FALSE()),""))</f>
        <v/>
      </c>
      <c r="H187" s="183" t="str">
        <f t="shared" si="15"/>
        <v/>
      </c>
      <c r="I187" s="183" t="str">
        <f t="shared" si="16"/>
        <v/>
      </c>
      <c r="L187" s="90" t="str">
        <f t="shared" si="20"/>
        <v/>
      </c>
      <c r="N187" s="185" t="str">
        <f t="shared" si="17"/>
        <v/>
      </c>
      <c r="W187" s="179" t="str">
        <f>IF($B187="","",IF($Q187="","MISSING LINK",IF(NOT(ISNUMBER(SEARCH("drive.google.com",$Q187))),"NOT DRIVE LINK",IFERROR(IF(ISNUMBER(SEARCH(MID(Summary!$N$3,SEARCH("/folders/",Summary!$N$3)+9,SEARCH("?",Summary!$N$3&amp;"?")-(SEARCH("/folders/",Summary!$N$3)+9)),$Q187)),"OK",IF(ISNUMBER(SEARCH("/file/d/",$Q187)),"FILE LINK (check)","WRONG DRIVE")),"WRONG DRIVE"))))</f>
        <v/>
      </c>
      <c r="X187" s="72" t="str">
        <f t="shared" si="18"/>
        <v/>
      </c>
      <c r="Y187" s="72" t="str">
        <f t="shared" si="19"/>
        <v/>
      </c>
      <c r="Z187" s="72" t="str">
        <f>IF($X187="","",COUNTIF($X$2:$X187,$X187))</f>
        <v/>
      </c>
      <c r="AA187" s="72" t="str">
        <f>IF(AND($X187&lt;&gt;"",$Y187&gt;=3,$Z187=1),COUNTIF($AA$1:AA186,"&gt;0")+1,"")</f>
        <v/>
      </c>
    </row>
    <row r="188" spans="3:27" ht="15" customHeight="1" x14ac:dyDescent="0.25">
      <c r="C188" s="72" t="str">
        <f t="shared" si="14"/>
        <v/>
      </c>
      <c r="D188" s="182" t="str">
        <f>IF($B188="","",IFERROR(VLOOKUP($B188,'Task library'!$A:$E,2,FALSE()),""))</f>
        <v/>
      </c>
      <c r="E188" s="182" t="str">
        <f>IF($B188="","",IFERROR(VLOOKUP($B188,'Task library'!$A:$E,3,FALSE()),""))</f>
        <v/>
      </c>
      <c r="F188" s="183" t="str">
        <f>IF($B188="","",IFERROR(VLOOKUP($B188,'Task library'!$A:$E,4,FALSE()),""))</f>
        <v/>
      </c>
      <c r="H188" s="183" t="str">
        <f t="shared" si="15"/>
        <v/>
      </c>
      <c r="I188" s="183" t="str">
        <f t="shared" si="16"/>
        <v/>
      </c>
      <c r="L188" s="90" t="str">
        <f t="shared" si="20"/>
        <v/>
      </c>
      <c r="N188" s="185" t="str">
        <f t="shared" si="17"/>
        <v/>
      </c>
      <c r="W188" s="179" t="str">
        <f>IF($B188="","",IF($Q188="","MISSING LINK",IF(NOT(ISNUMBER(SEARCH("drive.google.com",$Q188))),"NOT DRIVE LINK",IFERROR(IF(ISNUMBER(SEARCH(MID(Summary!$N$3,SEARCH("/folders/",Summary!$N$3)+9,SEARCH("?",Summary!$N$3&amp;"?")-(SEARCH("/folders/",Summary!$N$3)+9)),$Q188)),"OK",IF(ISNUMBER(SEARCH("/file/d/",$Q188)),"FILE LINK (check)","WRONG DRIVE")),"WRONG DRIVE"))))</f>
        <v/>
      </c>
      <c r="X188" s="72" t="str">
        <f t="shared" si="18"/>
        <v/>
      </c>
      <c r="Y188" s="72" t="str">
        <f t="shared" si="19"/>
        <v/>
      </c>
      <c r="Z188" s="72" t="str">
        <f>IF($X188="","",COUNTIF($X$2:$X188,$X188))</f>
        <v/>
      </c>
      <c r="AA188" s="72" t="str">
        <f>IF(AND($X188&lt;&gt;"",$Y188&gt;=3,$Z188=1),COUNTIF($AA$1:AA187,"&gt;0")+1,"")</f>
        <v/>
      </c>
    </row>
    <row r="189" spans="3:27" ht="15" customHeight="1" x14ac:dyDescent="0.25">
      <c r="C189" s="72" t="str">
        <f t="shared" si="14"/>
        <v/>
      </c>
      <c r="D189" s="182" t="str">
        <f>IF($B189="","",IFERROR(VLOOKUP($B189,'Task library'!$A:$E,2,FALSE()),""))</f>
        <v/>
      </c>
      <c r="E189" s="182" t="str">
        <f>IF($B189="","",IFERROR(VLOOKUP($B189,'Task library'!$A:$E,3,FALSE()),""))</f>
        <v/>
      </c>
      <c r="F189" s="183" t="str">
        <f>IF($B189="","",IFERROR(VLOOKUP($B189,'Task library'!$A:$E,4,FALSE()),""))</f>
        <v/>
      </c>
      <c r="H189" s="183" t="str">
        <f t="shared" si="15"/>
        <v/>
      </c>
      <c r="I189" s="183" t="str">
        <f t="shared" si="16"/>
        <v/>
      </c>
      <c r="L189" s="90" t="str">
        <f t="shared" si="20"/>
        <v/>
      </c>
      <c r="N189" s="185" t="str">
        <f t="shared" si="17"/>
        <v/>
      </c>
      <c r="W189" s="179" t="str">
        <f>IF($B189="","",IF($Q189="","MISSING LINK",IF(NOT(ISNUMBER(SEARCH("drive.google.com",$Q189))),"NOT DRIVE LINK",IFERROR(IF(ISNUMBER(SEARCH(MID(Summary!$N$3,SEARCH("/folders/",Summary!$N$3)+9,SEARCH("?",Summary!$N$3&amp;"?")-(SEARCH("/folders/",Summary!$N$3)+9)),$Q189)),"OK",IF(ISNUMBER(SEARCH("/file/d/",$Q189)),"FILE LINK (check)","WRONG DRIVE")),"WRONG DRIVE"))))</f>
        <v/>
      </c>
      <c r="X189" s="72" t="str">
        <f t="shared" si="18"/>
        <v/>
      </c>
      <c r="Y189" s="72" t="str">
        <f t="shared" si="19"/>
        <v/>
      </c>
      <c r="Z189" s="72" t="str">
        <f>IF($X189="","",COUNTIF($X$2:$X189,$X189))</f>
        <v/>
      </c>
      <c r="AA189" s="72" t="str">
        <f>IF(AND($X189&lt;&gt;"",$Y189&gt;=3,$Z189=1),COUNTIF($AA$1:AA188,"&gt;0")+1,"")</f>
        <v/>
      </c>
    </row>
    <row r="190" spans="3:27" ht="15" customHeight="1" x14ac:dyDescent="0.25">
      <c r="C190" s="72" t="str">
        <f t="shared" si="14"/>
        <v/>
      </c>
      <c r="D190" s="182" t="str">
        <f>IF($B190="","",IFERROR(VLOOKUP($B190,'Task library'!$A:$E,2,FALSE()),""))</f>
        <v/>
      </c>
      <c r="E190" s="182" t="str">
        <f>IF($B190="","",IFERROR(VLOOKUP($B190,'Task library'!$A:$E,3,FALSE()),""))</f>
        <v/>
      </c>
      <c r="F190" s="183" t="str">
        <f>IF($B190="","",IFERROR(VLOOKUP($B190,'Task library'!$A:$E,4,FALSE()),""))</f>
        <v/>
      </c>
      <c r="H190" s="183" t="str">
        <f t="shared" si="15"/>
        <v/>
      </c>
      <c r="I190" s="183" t="str">
        <f t="shared" si="16"/>
        <v/>
      </c>
      <c r="L190" s="90" t="str">
        <f t="shared" si="20"/>
        <v/>
      </c>
      <c r="N190" s="185" t="str">
        <f t="shared" si="17"/>
        <v/>
      </c>
      <c r="W190" s="179" t="str">
        <f>IF($B190="","",IF($Q190="","MISSING LINK",IF(NOT(ISNUMBER(SEARCH("drive.google.com",$Q190))),"NOT DRIVE LINK",IFERROR(IF(ISNUMBER(SEARCH(MID(Summary!$N$3,SEARCH("/folders/",Summary!$N$3)+9,SEARCH("?",Summary!$N$3&amp;"?")-(SEARCH("/folders/",Summary!$N$3)+9)),$Q190)),"OK",IF(ISNUMBER(SEARCH("/file/d/",$Q190)),"FILE LINK (check)","WRONG DRIVE")),"WRONG DRIVE"))))</f>
        <v/>
      </c>
      <c r="X190" s="72" t="str">
        <f t="shared" si="18"/>
        <v/>
      </c>
      <c r="Y190" s="72" t="str">
        <f t="shared" si="19"/>
        <v/>
      </c>
      <c r="Z190" s="72" t="str">
        <f>IF($X190="","",COUNTIF($X$2:$X190,$X190))</f>
        <v/>
      </c>
      <c r="AA190" s="72" t="str">
        <f>IF(AND($X190&lt;&gt;"",$Y190&gt;=3,$Z190=1),COUNTIF($AA$1:AA189,"&gt;0")+1,"")</f>
        <v/>
      </c>
    </row>
    <row r="191" spans="3:27" ht="15" customHeight="1" x14ac:dyDescent="0.25">
      <c r="C191" s="72" t="str">
        <f t="shared" si="14"/>
        <v/>
      </c>
      <c r="D191" s="182" t="str">
        <f>IF($B191="","",IFERROR(VLOOKUP($B191,'Task library'!$A:$E,2,FALSE()),""))</f>
        <v/>
      </c>
      <c r="E191" s="182" t="str">
        <f>IF($B191="","",IFERROR(VLOOKUP($B191,'Task library'!$A:$E,3,FALSE()),""))</f>
        <v/>
      </c>
      <c r="F191" s="183" t="str">
        <f>IF($B191="","",IFERROR(VLOOKUP($B191,'Task library'!$A:$E,4,FALSE()),""))</f>
        <v/>
      </c>
      <c r="H191" s="183" t="str">
        <f t="shared" si="15"/>
        <v/>
      </c>
      <c r="I191" s="183" t="str">
        <f t="shared" si="16"/>
        <v/>
      </c>
      <c r="L191" s="90" t="str">
        <f t="shared" si="20"/>
        <v/>
      </c>
      <c r="N191" s="185" t="str">
        <f t="shared" si="17"/>
        <v/>
      </c>
      <c r="W191" s="179" t="str">
        <f>IF($B191="","",IF($Q191="","MISSING LINK",IF(NOT(ISNUMBER(SEARCH("drive.google.com",$Q191))),"NOT DRIVE LINK",IFERROR(IF(ISNUMBER(SEARCH(MID(Summary!$N$3,SEARCH("/folders/",Summary!$N$3)+9,SEARCH("?",Summary!$N$3&amp;"?")-(SEARCH("/folders/",Summary!$N$3)+9)),$Q191)),"OK",IF(ISNUMBER(SEARCH("/file/d/",$Q191)),"FILE LINK (check)","WRONG DRIVE")),"WRONG DRIVE"))))</f>
        <v/>
      </c>
      <c r="X191" s="72" t="str">
        <f t="shared" si="18"/>
        <v/>
      </c>
      <c r="Y191" s="72" t="str">
        <f t="shared" si="19"/>
        <v/>
      </c>
      <c r="Z191" s="72" t="str">
        <f>IF($X191="","",COUNTIF($X$2:$X191,$X191))</f>
        <v/>
      </c>
      <c r="AA191" s="72" t="str">
        <f>IF(AND($X191&lt;&gt;"",$Y191&gt;=3,$Z191=1),COUNTIF($AA$1:AA190,"&gt;0")+1,"")</f>
        <v/>
      </c>
    </row>
    <row r="192" spans="3:27" ht="15" customHeight="1" x14ac:dyDescent="0.25">
      <c r="C192" s="72" t="str">
        <f t="shared" si="14"/>
        <v/>
      </c>
      <c r="D192" s="182" t="str">
        <f>IF($B192="","",IFERROR(VLOOKUP($B192,'Task library'!$A:$E,2,FALSE()),""))</f>
        <v/>
      </c>
      <c r="E192" s="182" t="str">
        <f>IF($B192="","",IFERROR(VLOOKUP($B192,'Task library'!$A:$E,3,FALSE()),""))</f>
        <v/>
      </c>
      <c r="F192" s="183" t="str">
        <f>IF($B192="","",IFERROR(VLOOKUP($B192,'Task library'!$A:$E,4,FALSE()),""))</f>
        <v/>
      </c>
      <c r="H192" s="183" t="str">
        <f t="shared" si="15"/>
        <v/>
      </c>
      <c r="I192" s="183" t="str">
        <f t="shared" si="16"/>
        <v/>
      </c>
      <c r="L192" s="90" t="str">
        <f t="shared" si="20"/>
        <v/>
      </c>
      <c r="N192" s="185" t="str">
        <f t="shared" si="17"/>
        <v/>
      </c>
      <c r="W192" s="179" t="str">
        <f>IF($B192="","",IF($Q192="","MISSING LINK",IF(NOT(ISNUMBER(SEARCH("drive.google.com",$Q192))),"NOT DRIVE LINK",IFERROR(IF(ISNUMBER(SEARCH(MID(Summary!$N$3,SEARCH("/folders/",Summary!$N$3)+9,SEARCH("?",Summary!$N$3&amp;"?")-(SEARCH("/folders/",Summary!$N$3)+9)),$Q192)),"OK",IF(ISNUMBER(SEARCH("/file/d/",$Q192)),"FILE LINK (check)","WRONG DRIVE")),"WRONG DRIVE"))))</f>
        <v/>
      </c>
      <c r="X192" s="72" t="str">
        <f t="shared" si="18"/>
        <v/>
      </c>
      <c r="Y192" s="72" t="str">
        <f t="shared" si="19"/>
        <v/>
      </c>
      <c r="Z192" s="72" t="str">
        <f>IF($X192="","",COUNTIF($X$2:$X192,$X192))</f>
        <v/>
      </c>
      <c r="AA192" s="72" t="str">
        <f>IF(AND($X192&lt;&gt;"",$Y192&gt;=3,$Z192=1),COUNTIF($AA$1:AA191,"&gt;0")+1,"")</f>
        <v/>
      </c>
    </row>
    <row r="193" spans="3:27" ht="15" customHeight="1" x14ac:dyDescent="0.25">
      <c r="C193" s="72" t="str">
        <f t="shared" si="14"/>
        <v/>
      </c>
      <c r="D193" s="182" t="str">
        <f>IF($B193="","",IFERROR(VLOOKUP($B193,'Task library'!$A:$E,2,FALSE()),""))</f>
        <v/>
      </c>
      <c r="E193" s="182" t="str">
        <f>IF($B193="","",IFERROR(VLOOKUP($B193,'Task library'!$A:$E,3,FALSE()),""))</f>
        <v/>
      </c>
      <c r="F193" s="183" t="str">
        <f>IF($B193="","",IFERROR(VLOOKUP($B193,'Task library'!$A:$E,4,FALSE()),""))</f>
        <v/>
      </c>
      <c r="H193" s="183" t="str">
        <f t="shared" si="15"/>
        <v/>
      </c>
      <c r="I193" s="183" t="str">
        <f t="shared" si="16"/>
        <v/>
      </c>
      <c r="L193" s="90" t="str">
        <f t="shared" si="20"/>
        <v/>
      </c>
      <c r="N193" s="185" t="str">
        <f t="shared" si="17"/>
        <v/>
      </c>
      <c r="W193" s="179" t="str">
        <f>IF($B193="","",IF($Q193="","MISSING LINK",IF(NOT(ISNUMBER(SEARCH("drive.google.com",$Q193))),"NOT DRIVE LINK",IFERROR(IF(ISNUMBER(SEARCH(MID(Summary!$N$3,SEARCH("/folders/",Summary!$N$3)+9,SEARCH("?",Summary!$N$3&amp;"?")-(SEARCH("/folders/",Summary!$N$3)+9)),$Q193)),"OK",IF(ISNUMBER(SEARCH("/file/d/",$Q193)),"FILE LINK (check)","WRONG DRIVE")),"WRONG DRIVE"))))</f>
        <v/>
      </c>
      <c r="X193" s="72" t="str">
        <f t="shared" si="18"/>
        <v/>
      </c>
      <c r="Y193" s="72" t="str">
        <f t="shared" si="19"/>
        <v/>
      </c>
      <c r="Z193" s="72" t="str">
        <f>IF($X193="","",COUNTIF($X$2:$X193,$X193))</f>
        <v/>
      </c>
      <c r="AA193" s="72" t="str">
        <f>IF(AND($X193&lt;&gt;"",$Y193&gt;=3,$Z193=1),COUNTIF($AA$1:AA192,"&gt;0")+1,"")</f>
        <v/>
      </c>
    </row>
    <row r="194" spans="3:27" ht="15" customHeight="1" x14ac:dyDescent="0.25">
      <c r="C194" s="72" t="str">
        <f t="shared" ref="C194:C257" si="21">IF($B194="","",1)</f>
        <v/>
      </c>
      <c r="D194" s="182" t="str">
        <f>IF($B194="","",IFERROR(VLOOKUP($B194,'Task library'!$A:$E,2,FALSE()),""))</f>
        <v/>
      </c>
      <c r="E194" s="182" t="str">
        <f>IF($B194="","",IFERROR(VLOOKUP($B194,'Task library'!$A:$E,3,FALSE()),""))</f>
        <v/>
      </c>
      <c r="F194" s="183" t="str">
        <f>IF($B194="","",IFERROR(VLOOKUP($B194,'Task library'!$A:$E,4,FALSE()),""))</f>
        <v/>
      </c>
      <c r="H194" s="183" t="str">
        <f t="shared" ref="H194:H257" si="22">IF(OR($B194="",$I194=""),"",IFERROR($I194-$G194,""))</f>
        <v/>
      </c>
      <c r="I194" s="183" t="str">
        <f t="shared" ref="I194:I257" si="23">IF($B194="","",IF($G194="","",IF(ISNUMBER($U194),MAX(0,MIN($G194,$G194/10*$U194)),IF(OR(NOT(ISNUMBER($M194)),$M194&lt;=0,$Q194="",NOT(OR($W194="OK",$W194="FILE LINK (check)"))),"",IF($G194&lt;=$M194+5,$G194,$M194)))))</f>
        <v/>
      </c>
      <c r="L194" s="90" t="str">
        <f t="shared" si="20"/>
        <v/>
      </c>
      <c r="N194" s="185" t="str">
        <f t="shared" ref="N194:N257" si="24">IF($B194="","",IF($G194="","",IF(ISNUMBER($M194),$M194,0)-$G194))</f>
        <v/>
      </c>
      <c r="W194" s="179" t="str">
        <f>IF($B194="","",IF($Q194="","MISSING LINK",IF(NOT(ISNUMBER(SEARCH("drive.google.com",$Q194))),"NOT DRIVE LINK",IFERROR(IF(ISNUMBER(SEARCH(MID(Summary!$N$3,SEARCH("/folders/",Summary!$N$3)+9,SEARCH("?",Summary!$N$3&amp;"?")-(SEARCH("/folders/",Summary!$N$3)+9)),$Q194)),"OK",IF(ISNUMBER(SEARCH("/file/d/",$Q194)),"FILE LINK (check)","WRONG DRIVE")),"WRONG DRIVE"))))</f>
        <v/>
      </c>
      <c r="X194" s="72" t="str">
        <f t="shared" ref="X194:X257" si="25">IF(OR($B194=2001,$B194=2002),IF(OR(LEN(TRIM($R194))=0,LEN(TRIM($S194))=0),"",TRIM($R194)&amp;" | "&amp;TRIM($S194)),"")</f>
        <v/>
      </c>
      <c r="Y194" s="72" t="str">
        <f t="shared" ref="Y194:Y257" si="26">IF($X194="","",COUNTIF($X$2:$X$1500,$X194))</f>
        <v/>
      </c>
      <c r="Z194" s="72" t="str">
        <f>IF($X194="","",COUNTIF($X$2:$X194,$X194))</f>
        <v/>
      </c>
      <c r="AA194" s="72" t="str">
        <f>IF(AND($X194&lt;&gt;"",$Y194&gt;=3,$Z194=1),COUNTIF($AA$1:AA193,"&gt;0")+1,"")</f>
        <v/>
      </c>
    </row>
    <row r="195" spans="3:27" ht="15" customHeight="1" x14ac:dyDescent="0.25">
      <c r="C195" s="72" t="str">
        <f t="shared" si="21"/>
        <v/>
      </c>
      <c r="D195" s="182" t="str">
        <f>IF($B195="","",IFERROR(VLOOKUP($B195,'Task library'!$A:$E,2,FALSE()),""))</f>
        <v/>
      </c>
      <c r="E195" s="182" t="str">
        <f>IF($B195="","",IFERROR(VLOOKUP($B195,'Task library'!$A:$E,3,FALSE()),""))</f>
        <v/>
      </c>
      <c r="F195" s="183" t="str">
        <f>IF($B195="","",IFERROR(VLOOKUP($B195,'Task library'!$A:$E,4,FALSE()),""))</f>
        <v/>
      </c>
      <c r="H195" s="183" t="str">
        <f t="shared" si="22"/>
        <v/>
      </c>
      <c r="I195" s="183" t="str">
        <f t="shared" si="23"/>
        <v/>
      </c>
      <c r="L195" s="90" t="str">
        <f t="shared" ref="L195:L258" si="27">IF($B195="","",1)</f>
        <v/>
      </c>
      <c r="N195" s="185" t="str">
        <f t="shared" si="24"/>
        <v/>
      </c>
      <c r="W195" s="179" t="str">
        <f>IF($B195="","",IF($Q195="","MISSING LINK",IF(NOT(ISNUMBER(SEARCH("drive.google.com",$Q195))),"NOT DRIVE LINK",IFERROR(IF(ISNUMBER(SEARCH(MID(Summary!$N$3,SEARCH("/folders/",Summary!$N$3)+9,SEARCH("?",Summary!$N$3&amp;"?")-(SEARCH("/folders/",Summary!$N$3)+9)),$Q195)),"OK",IF(ISNUMBER(SEARCH("/file/d/",$Q195)),"FILE LINK (check)","WRONG DRIVE")),"WRONG DRIVE"))))</f>
        <v/>
      </c>
      <c r="X195" s="72" t="str">
        <f t="shared" si="25"/>
        <v/>
      </c>
      <c r="Y195" s="72" t="str">
        <f t="shared" si="26"/>
        <v/>
      </c>
      <c r="Z195" s="72" t="str">
        <f>IF($X195="","",COUNTIF($X$2:$X195,$X195))</f>
        <v/>
      </c>
      <c r="AA195" s="72" t="str">
        <f>IF(AND($X195&lt;&gt;"",$Y195&gt;=3,$Z195=1),COUNTIF($AA$1:AA194,"&gt;0")+1,"")</f>
        <v/>
      </c>
    </row>
    <row r="196" spans="3:27" ht="15" customHeight="1" x14ac:dyDescent="0.25">
      <c r="C196" s="72" t="str">
        <f t="shared" si="21"/>
        <v/>
      </c>
      <c r="D196" s="182" t="str">
        <f>IF($B196="","",IFERROR(VLOOKUP($B196,'Task library'!$A:$E,2,FALSE()),""))</f>
        <v/>
      </c>
      <c r="E196" s="182" t="str">
        <f>IF($B196="","",IFERROR(VLOOKUP($B196,'Task library'!$A:$E,3,FALSE()),""))</f>
        <v/>
      </c>
      <c r="F196" s="183" t="str">
        <f>IF($B196="","",IFERROR(VLOOKUP($B196,'Task library'!$A:$E,4,FALSE()),""))</f>
        <v/>
      </c>
      <c r="H196" s="183" t="str">
        <f t="shared" si="22"/>
        <v/>
      </c>
      <c r="I196" s="183" t="str">
        <f t="shared" si="23"/>
        <v/>
      </c>
      <c r="L196" s="90" t="str">
        <f t="shared" si="27"/>
        <v/>
      </c>
      <c r="N196" s="185" t="str">
        <f t="shared" si="24"/>
        <v/>
      </c>
      <c r="W196" s="179" t="str">
        <f>IF($B196="","",IF($Q196="","MISSING LINK",IF(NOT(ISNUMBER(SEARCH("drive.google.com",$Q196))),"NOT DRIVE LINK",IFERROR(IF(ISNUMBER(SEARCH(MID(Summary!$N$3,SEARCH("/folders/",Summary!$N$3)+9,SEARCH("?",Summary!$N$3&amp;"?")-(SEARCH("/folders/",Summary!$N$3)+9)),$Q196)),"OK",IF(ISNUMBER(SEARCH("/file/d/",$Q196)),"FILE LINK (check)","WRONG DRIVE")),"WRONG DRIVE"))))</f>
        <v/>
      </c>
      <c r="X196" s="72" t="str">
        <f t="shared" si="25"/>
        <v/>
      </c>
      <c r="Y196" s="72" t="str">
        <f t="shared" si="26"/>
        <v/>
      </c>
      <c r="Z196" s="72" t="str">
        <f>IF($X196="","",COUNTIF($X$2:$X196,$X196))</f>
        <v/>
      </c>
      <c r="AA196" s="72" t="str">
        <f>IF(AND($X196&lt;&gt;"",$Y196&gt;=3,$Z196=1),COUNTIF($AA$1:AA195,"&gt;0")+1,"")</f>
        <v/>
      </c>
    </row>
    <row r="197" spans="3:27" ht="15" customHeight="1" x14ac:dyDescent="0.25">
      <c r="C197" s="72" t="str">
        <f t="shared" si="21"/>
        <v/>
      </c>
      <c r="D197" s="182" t="str">
        <f>IF($B197="","",IFERROR(VLOOKUP($B197,'Task library'!$A:$E,2,FALSE()),""))</f>
        <v/>
      </c>
      <c r="E197" s="182" t="str">
        <f>IF($B197="","",IFERROR(VLOOKUP($B197,'Task library'!$A:$E,3,FALSE()),""))</f>
        <v/>
      </c>
      <c r="F197" s="183" t="str">
        <f>IF($B197="","",IFERROR(VLOOKUP($B197,'Task library'!$A:$E,4,FALSE()),""))</f>
        <v/>
      </c>
      <c r="H197" s="183" t="str">
        <f t="shared" si="22"/>
        <v/>
      </c>
      <c r="I197" s="183" t="str">
        <f t="shared" si="23"/>
        <v/>
      </c>
      <c r="L197" s="90" t="str">
        <f t="shared" si="27"/>
        <v/>
      </c>
      <c r="N197" s="185" t="str">
        <f t="shared" si="24"/>
        <v/>
      </c>
      <c r="W197" s="179" t="str">
        <f>IF($B197="","",IF($Q197="","MISSING LINK",IF(NOT(ISNUMBER(SEARCH("drive.google.com",$Q197))),"NOT DRIVE LINK",IFERROR(IF(ISNUMBER(SEARCH(MID(Summary!$N$3,SEARCH("/folders/",Summary!$N$3)+9,SEARCH("?",Summary!$N$3&amp;"?")-(SEARCH("/folders/",Summary!$N$3)+9)),$Q197)),"OK",IF(ISNUMBER(SEARCH("/file/d/",$Q197)),"FILE LINK (check)","WRONG DRIVE")),"WRONG DRIVE"))))</f>
        <v/>
      </c>
      <c r="X197" s="72" t="str">
        <f t="shared" si="25"/>
        <v/>
      </c>
      <c r="Y197" s="72" t="str">
        <f t="shared" si="26"/>
        <v/>
      </c>
      <c r="Z197" s="72" t="str">
        <f>IF($X197="","",COUNTIF($X$2:$X197,$X197))</f>
        <v/>
      </c>
      <c r="AA197" s="72" t="str">
        <f>IF(AND($X197&lt;&gt;"",$Y197&gt;=3,$Z197=1),COUNTIF($AA$1:AA196,"&gt;0")+1,"")</f>
        <v/>
      </c>
    </row>
    <row r="198" spans="3:27" ht="15" customHeight="1" x14ac:dyDescent="0.25">
      <c r="C198" s="72" t="str">
        <f t="shared" si="21"/>
        <v/>
      </c>
      <c r="D198" s="182" t="str">
        <f>IF($B198="","",IFERROR(VLOOKUP($B198,'Task library'!$A:$E,2,FALSE()),""))</f>
        <v/>
      </c>
      <c r="E198" s="182" t="str">
        <f>IF($B198="","",IFERROR(VLOOKUP($B198,'Task library'!$A:$E,3,FALSE()),""))</f>
        <v/>
      </c>
      <c r="F198" s="183" t="str">
        <f>IF($B198="","",IFERROR(VLOOKUP($B198,'Task library'!$A:$E,4,FALSE()),""))</f>
        <v/>
      </c>
      <c r="H198" s="183" t="str">
        <f t="shared" si="22"/>
        <v/>
      </c>
      <c r="I198" s="183" t="str">
        <f t="shared" si="23"/>
        <v/>
      </c>
      <c r="L198" s="90" t="str">
        <f t="shared" si="27"/>
        <v/>
      </c>
      <c r="N198" s="185" t="str">
        <f t="shared" si="24"/>
        <v/>
      </c>
      <c r="W198" s="179" t="str">
        <f>IF($B198="","",IF($Q198="","MISSING LINK",IF(NOT(ISNUMBER(SEARCH("drive.google.com",$Q198))),"NOT DRIVE LINK",IFERROR(IF(ISNUMBER(SEARCH(MID(Summary!$N$3,SEARCH("/folders/",Summary!$N$3)+9,SEARCH("?",Summary!$N$3&amp;"?")-(SEARCH("/folders/",Summary!$N$3)+9)),$Q198)),"OK",IF(ISNUMBER(SEARCH("/file/d/",$Q198)),"FILE LINK (check)","WRONG DRIVE")),"WRONG DRIVE"))))</f>
        <v/>
      </c>
      <c r="X198" s="72" t="str">
        <f t="shared" si="25"/>
        <v/>
      </c>
      <c r="Y198" s="72" t="str">
        <f t="shared" si="26"/>
        <v/>
      </c>
      <c r="Z198" s="72" t="str">
        <f>IF($X198="","",COUNTIF($X$2:$X198,$X198))</f>
        <v/>
      </c>
      <c r="AA198" s="72" t="str">
        <f>IF(AND($X198&lt;&gt;"",$Y198&gt;=3,$Z198=1),COUNTIF($AA$1:AA197,"&gt;0")+1,"")</f>
        <v/>
      </c>
    </row>
    <row r="199" spans="3:27" ht="15" customHeight="1" x14ac:dyDescent="0.25">
      <c r="C199" s="72" t="str">
        <f t="shared" si="21"/>
        <v/>
      </c>
      <c r="D199" s="182" t="str">
        <f>IF($B199="","",IFERROR(VLOOKUP($B199,'Task library'!$A:$E,2,FALSE()),""))</f>
        <v/>
      </c>
      <c r="E199" s="182" t="str">
        <f>IF($B199="","",IFERROR(VLOOKUP($B199,'Task library'!$A:$E,3,FALSE()),""))</f>
        <v/>
      </c>
      <c r="F199" s="183" t="str">
        <f>IF($B199="","",IFERROR(VLOOKUP($B199,'Task library'!$A:$E,4,FALSE()),""))</f>
        <v/>
      </c>
      <c r="H199" s="183" t="str">
        <f t="shared" si="22"/>
        <v/>
      </c>
      <c r="I199" s="183" t="str">
        <f t="shared" si="23"/>
        <v/>
      </c>
      <c r="L199" s="90" t="str">
        <f t="shared" si="27"/>
        <v/>
      </c>
      <c r="N199" s="185" t="str">
        <f t="shared" si="24"/>
        <v/>
      </c>
      <c r="W199" s="179" t="str">
        <f>IF($B199="","",IF($Q199="","MISSING LINK",IF(NOT(ISNUMBER(SEARCH("drive.google.com",$Q199))),"NOT DRIVE LINK",IFERROR(IF(ISNUMBER(SEARCH(MID(Summary!$N$3,SEARCH("/folders/",Summary!$N$3)+9,SEARCH("?",Summary!$N$3&amp;"?")-(SEARCH("/folders/",Summary!$N$3)+9)),$Q199)),"OK",IF(ISNUMBER(SEARCH("/file/d/",$Q199)),"FILE LINK (check)","WRONG DRIVE")),"WRONG DRIVE"))))</f>
        <v/>
      </c>
      <c r="X199" s="72" t="str">
        <f t="shared" si="25"/>
        <v/>
      </c>
      <c r="Y199" s="72" t="str">
        <f t="shared" si="26"/>
        <v/>
      </c>
      <c r="Z199" s="72" t="str">
        <f>IF($X199="","",COUNTIF($X$2:$X199,$X199))</f>
        <v/>
      </c>
      <c r="AA199" s="72" t="str">
        <f>IF(AND($X199&lt;&gt;"",$Y199&gt;=3,$Z199=1),COUNTIF($AA$1:AA198,"&gt;0")+1,"")</f>
        <v/>
      </c>
    </row>
    <row r="200" spans="3:27" ht="15" customHeight="1" x14ac:dyDescent="0.25">
      <c r="C200" s="72" t="str">
        <f t="shared" si="21"/>
        <v/>
      </c>
      <c r="D200" s="182" t="str">
        <f>IF($B200="","",IFERROR(VLOOKUP($B200,'Task library'!$A:$E,2,FALSE()),""))</f>
        <v/>
      </c>
      <c r="E200" s="182" t="str">
        <f>IF($B200="","",IFERROR(VLOOKUP($B200,'Task library'!$A:$E,3,FALSE()),""))</f>
        <v/>
      </c>
      <c r="F200" s="183" t="str">
        <f>IF($B200="","",IFERROR(VLOOKUP($B200,'Task library'!$A:$E,4,FALSE()),""))</f>
        <v/>
      </c>
      <c r="H200" s="183" t="str">
        <f t="shared" si="22"/>
        <v/>
      </c>
      <c r="I200" s="183" t="str">
        <f t="shared" si="23"/>
        <v/>
      </c>
      <c r="L200" s="90" t="str">
        <f t="shared" si="27"/>
        <v/>
      </c>
      <c r="N200" s="185" t="str">
        <f t="shared" si="24"/>
        <v/>
      </c>
      <c r="W200" s="179" t="str">
        <f>IF($B200="","",IF($Q200="","MISSING LINK",IF(NOT(ISNUMBER(SEARCH("drive.google.com",$Q200))),"NOT DRIVE LINK",IFERROR(IF(ISNUMBER(SEARCH(MID(Summary!$N$3,SEARCH("/folders/",Summary!$N$3)+9,SEARCH("?",Summary!$N$3&amp;"?")-(SEARCH("/folders/",Summary!$N$3)+9)),$Q200)),"OK",IF(ISNUMBER(SEARCH("/file/d/",$Q200)),"FILE LINK (check)","WRONG DRIVE")),"WRONG DRIVE"))))</f>
        <v/>
      </c>
      <c r="X200" s="72" t="str">
        <f t="shared" si="25"/>
        <v/>
      </c>
      <c r="Y200" s="72" t="str">
        <f t="shared" si="26"/>
        <v/>
      </c>
      <c r="Z200" s="72" t="str">
        <f>IF($X200="","",COUNTIF($X$2:$X200,$X200))</f>
        <v/>
      </c>
      <c r="AA200" s="72" t="str">
        <f>IF(AND($X200&lt;&gt;"",$Y200&gt;=3,$Z200=1),COUNTIF($AA$1:AA199,"&gt;0")+1,"")</f>
        <v/>
      </c>
    </row>
    <row r="201" spans="3:27" ht="15" customHeight="1" x14ac:dyDescent="0.25">
      <c r="C201" s="72" t="str">
        <f t="shared" si="21"/>
        <v/>
      </c>
      <c r="D201" s="182" t="str">
        <f>IF($B201="","",IFERROR(VLOOKUP($B201,'Task library'!$A:$E,2,FALSE()),""))</f>
        <v/>
      </c>
      <c r="E201" s="182" t="str">
        <f>IF($B201="","",IFERROR(VLOOKUP($B201,'Task library'!$A:$E,3,FALSE()),""))</f>
        <v/>
      </c>
      <c r="F201" s="183" t="str">
        <f>IF($B201="","",IFERROR(VLOOKUP($B201,'Task library'!$A:$E,4,FALSE()),""))</f>
        <v/>
      </c>
      <c r="H201" s="183" t="str">
        <f t="shared" si="22"/>
        <v/>
      </c>
      <c r="I201" s="183" t="str">
        <f t="shared" si="23"/>
        <v/>
      </c>
      <c r="L201" s="90" t="str">
        <f t="shared" si="27"/>
        <v/>
      </c>
      <c r="N201" s="185" t="str">
        <f t="shared" si="24"/>
        <v/>
      </c>
      <c r="W201" s="179" t="str">
        <f>IF($B201="","",IF($Q201="","MISSING LINK",IF(NOT(ISNUMBER(SEARCH("drive.google.com",$Q201))),"NOT DRIVE LINK",IFERROR(IF(ISNUMBER(SEARCH(MID(Summary!$N$3,SEARCH("/folders/",Summary!$N$3)+9,SEARCH("?",Summary!$N$3&amp;"?")-(SEARCH("/folders/",Summary!$N$3)+9)),$Q201)),"OK",IF(ISNUMBER(SEARCH("/file/d/",$Q201)),"FILE LINK (check)","WRONG DRIVE")),"WRONG DRIVE"))))</f>
        <v/>
      </c>
      <c r="X201" s="72" t="str">
        <f t="shared" si="25"/>
        <v/>
      </c>
      <c r="Y201" s="72" t="str">
        <f t="shared" si="26"/>
        <v/>
      </c>
      <c r="Z201" s="72" t="str">
        <f>IF($X201="","",COUNTIF($X$2:$X201,$X201))</f>
        <v/>
      </c>
      <c r="AA201" s="72" t="str">
        <f>IF(AND($X201&lt;&gt;"",$Y201&gt;=3,$Z201=1),COUNTIF($AA$1:AA200,"&gt;0")+1,"")</f>
        <v/>
      </c>
    </row>
    <row r="202" spans="3:27" ht="15" customHeight="1" x14ac:dyDescent="0.25">
      <c r="C202" s="72" t="str">
        <f t="shared" si="21"/>
        <v/>
      </c>
      <c r="D202" s="182" t="str">
        <f>IF($B202="","",IFERROR(VLOOKUP($B202,'Task library'!$A:$E,2,FALSE()),""))</f>
        <v/>
      </c>
      <c r="E202" s="182" t="str">
        <f>IF($B202="","",IFERROR(VLOOKUP($B202,'Task library'!$A:$E,3,FALSE()),""))</f>
        <v/>
      </c>
      <c r="F202" s="183" t="str">
        <f>IF($B202="","",IFERROR(VLOOKUP($B202,'Task library'!$A:$E,4,FALSE()),""))</f>
        <v/>
      </c>
      <c r="H202" s="183" t="str">
        <f t="shared" si="22"/>
        <v/>
      </c>
      <c r="I202" s="183" t="str">
        <f t="shared" si="23"/>
        <v/>
      </c>
      <c r="L202" s="90" t="str">
        <f t="shared" si="27"/>
        <v/>
      </c>
      <c r="N202" s="185" t="str">
        <f t="shared" si="24"/>
        <v/>
      </c>
      <c r="W202" s="179" t="str">
        <f>IF($B202="","",IF($Q202="","MISSING LINK",IF(NOT(ISNUMBER(SEARCH("drive.google.com",$Q202))),"NOT DRIVE LINK",IFERROR(IF(ISNUMBER(SEARCH(MID(Summary!$N$3,SEARCH("/folders/",Summary!$N$3)+9,SEARCH("?",Summary!$N$3&amp;"?")-(SEARCH("/folders/",Summary!$N$3)+9)),$Q202)),"OK",IF(ISNUMBER(SEARCH("/file/d/",$Q202)),"FILE LINK (check)","WRONG DRIVE")),"WRONG DRIVE"))))</f>
        <v/>
      </c>
      <c r="X202" s="72" t="str">
        <f t="shared" si="25"/>
        <v/>
      </c>
      <c r="Y202" s="72" t="str">
        <f t="shared" si="26"/>
        <v/>
      </c>
      <c r="Z202" s="72" t="str">
        <f>IF($X202="","",COUNTIF($X$2:$X202,$X202))</f>
        <v/>
      </c>
      <c r="AA202" s="72" t="str">
        <f>IF(AND($X202&lt;&gt;"",$Y202&gt;=3,$Z202=1),COUNTIF($AA$1:AA201,"&gt;0")+1,"")</f>
        <v/>
      </c>
    </row>
    <row r="203" spans="3:27" ht="15" customHeight="1" x14ac:dyDescent="0.25">
      <c r="C203" s="72" t="str">
        <f t="shared" si="21"/>
        <v/>
      </c>
      <c r="D203" s="182" t="str">
        <f>IF($B203="","",IFERROR(VLOOKUP($B203,'Task library'!$A:$E,2,FALSE()),""))</f>
        <v/>
      </c>
      <c r="E203" s="182" t="str">
        <f>IF($B203="","",IFERROR(VLOOKUP($B203,'Task library'!$A:$E,3,FALSE()),""))</f>
        <v/>
      </c>
      <c r="F203" s="183" t="str">
        <f>IF($B203="","",IFERROR(VLOOKUP($B203,'Task library'!$A:$E,4,FALSE()),""))</f>
        <v/>
      </c>
      <c r="H203" s="183" t="str">
        <f t="shared" si="22"/>
        <v/>
      </c>
      <c r="I203" s="183" t="str">
        <f t="shared" si="23"/>
        <v/>
      </c>
      <c r="L203" s="90" t="str">
        <f t="shared" si="27"/>
        <v/>
      </c>
      <c r="N203" s="185" t="str">
        <f t="shared" si="24"/>
        <v/>
      </c>
      <c r="W203" s="179" t="str">
        <f>IF($B203="","",IF($Q203="","MISSING LINK",IF(NOT(ISNUMBER(SEARCH("drive.google.com",$Q203))),"NOT DRIVE LINK",IFERROR(IF(ISNUMBER(SEARCH(MID(Summary!$N$3,SEARCH("/folders/",Summary!$N$3)+9,SEARCH("?",Summary!$N$3&amp;"?")-(SEARCH("/folders/",Summary!$N$3)+9)),$Q203)),"OK",IF(ISNUMBER(SEARCH("/file/d/",$Q203)),"FILE LINK (check)","WRONG DRIVE")),"WRONG DRIVE"))))</f>
        <v/>
      </c>
      <c r="X203" s="72" t="str">
        <f t="shared" si="25"/>
        <v/>
      </c>
      <c r="Y203" s="72" t="str">
        <f t="shared" si="26"/>
        <v/>
      </c>
      <c r="Z203" s="72" t="str">
        <f>IF($X203="","",COUNTIF($X$2:$X203,$X203))</f>
        <v/>
      </c>
      <c r="AA203" s="72" t="str">
        <f>IF(AND($X203&lt;&gt;"",$Y203&gt;=3,$Z203=1),COUNTIF($AA$1:AA202,"&gt;0")+1,"")</f>
        <v/>
      </c>
    </row>
    <row r="204" spans="3:27" ht="15" customHeight="1" x14ac:dyDescent="0.25">
      <c r="C204" s="72" t="str">
        <f t="shared" si="21"/>
        <v/>
      </c>
      <c r="D204" s="182" t="str">
        <f>IF($B204="","",IFERROR(VLOOKUP($B204,'Task library'!$A:$E,2,FALSE()),""))</f>
        <v/>
      </c>
      <c r="E204" s="182" t="str">
        <f>IF($B204="","",IFERROR(VLOOKUP($B204,'Task library'!$A:$E,3,FALSE()),""))</f>
        <v/>
      </c>
      <c r="F204" s="183" t="str">
        <f>IF($B204="","",IFERROR(VLOOKUP($B204,'Task library'!$A:$E,4,FALSE()),""))</f>
        <v/>
      </c>
      <c r="H204" s="183" t="str">
        <f t="shared" si="22"/>
        <v/>
      </c>
      <c r="I204" s="183" t="str">
        <f t="shared" si="23"/>
        <v/>
      </c>
      <c r="L204" s="90" t="str">
        <f t="shared" si="27"/>
        <v/>
      </c>
      <c r="N204" s="185" t="str">
        <f t="shared" si="24"/>
        <v/>
      </c>
      <c r="W204" s="179" t="str">
        <f>IF($B204="","",IF($Q204="","MISSING LINK",IF(NOT(ISNUMBER(SEARCH("drive.google.com",$Q204))),"NOT DRIVE LINK",IFERROR(IF(ISNUMBER(SEARCH(MID(Summary!$N$3,SEARCH("/folders/",Summary!$N$3)+9,SEARCH("?",Summary!$N$3&amp;"?")-(SEARCH("/folders/",Summary!$N$3)+9)),$Q204)),"OK",IF(ISNUMBER(SEARCH("/file/d/",$Q204)),"FILE LINK (check)","WRONG DRIVE")),"WRONG DRIVE"))))</f>
        <v/>
      </c>
      <c r="X204" s="72" t="str">
        <f t="shared" si="25"/>
        <v/>
      </c>
      <c r="Y204" s="72" t="str">
        <f t="shared" si="26"/>
        <v/>
      </c>
      <c r="Z204" s="72" t="str">
        <f>IF($X204="","",COUNTIF($X$2:$X204,$X204))</f>
        <v/>
      </c>
      <c r="AA204" s="72" t="str">
        <f>IF(AND($X204&lt;&gt;"",$Y204&gt;=3,$Z204=1),COUNTIF($AA$1:AA203,"&gt;0")+1,"")</f>
        <v/>
      </c>
    </row>
    <row r="205" spans="3:27" ht="15" customHeight="1" x14ac:dyDescent="0.25">
      <c r="C205" s="72" t="str">
        <f t="shared" si="21"/>
        <v/>
      </c>
      <c r="D205" s="182" t="str">
        <f>IF($B205="","",IFERROR(VLOOKUP($B205,'Task library'!$A:$E,2,FALSE()),""))</f>
        <v/>
      </c>
      <c r="E205" s="182" t="str">
        <f>IF($B205="","",IFERROR(VLOOKUP($B205,'Task library'!$A:$E,3,FALSE()),""))</f>
        <v/>
      </c>
      <c r="F205" s="183" t="str">
        <f>IF($B205="","",IFERROR(VLOOKUP($B205,'Task library'!$A:$E,4,FALSE()),""))</f>
        <v/>
      </c>
      <c r="H205" s="183" t="str">
        <f t="shared" si="22"/>
        <v/>
      </c>
      <c r="I205" s="183" t="str">
        <f t="shared" si="23"/>
        <v/>
      </c>
      <c r="L205" s="90" t="str">
        <f t="shared" si="27"/>
        <v/>
      </c>
      <c r="N205" s="185" t="str">
        <f t="shared" si="24"/>
        <v/>
      </c>
      <c r="W205" s="179" t="str">
        <f>IF($B205="","",IF($Q205="","MISSING LINK",IF(NOT(ISNUMBER(SEARCH("drive.google.com",$Q205))),"NOT DRIVE LINK",IFERROR(IF(ISNUMBER(SEARCH(MID(Summary!$N$3,SEARCH("/folders/",Summary!$N$3)+9,SEARCH("?",Summary!$N$3&amp;"?")-(SEARCH("/folders/",Summary!$N$3)+9)),$Q205)),"OK",IF(ISNUMBER(SEARCH("/file/d/",$Q205)),"FILE LINK (check)","WRONG DRIVE")),"WRONG DRIVE"))))</f>
        <v/>
      </c>
      <c r="X205" s="72" t="str">
        <f t="shared" si="25"/>
        <v/>
      </c>
      <c r="Y205" s="72" t="str">
        <f t="shared" si="26"/>
        <v/>
      </c>
      <c r="Z205" s="72" t="str">
        <f>IF($X205="","",COUNTIF($X$2:$X205,$X205))</f>
        <v/>
      </c>
      <c r="AA205" s="72" t="str">
        <f>IF(AND($X205&lt;&gt;"",$Y205&gt;=3,$Z205=1),COUNTIF($AA$1:AA204,"&gt;0")+1,"")</f>
        <v/>
      </c>
    </row>
    <row r="206" spans="3:27" ht="15" customHeight="1" x14ac:dyDescent="0.25">
      <c r="C206" s="72" t="str">
        <f t="shared" si="21"/>
        <v/>
      </c>
      <c r="D206" s="182" t="str">
        <f>IF($B206="","",IFERROR(VLOOKUP($B206,'Task library'!$A:$E,2,FALSE()),""))</f>
        <v/>
      </c>
      <c r="E206" s="182" t="str">
        <f>IF($B206="","",IFERROR(VLOOKUP($B206,'Task library'!$A:$E,3,FALSE()),""))</f>
        <v/>
      </c>
      <c r="F206" s="183" t="str">
        <f>IF($B206="","",IFERROR(VLOOKUP($B206,'Task library'!$A:$E,4,FALSE()),""))</f>
        <v/>
      </c>
      <c r="H206" s="183" t="str">
        <f t="shared" si="22"/>
        <v/>
      </c>
      <c r="I206" s="183" t="str">
        <f t="shared" si="23"/>
        <v/>
      </c>
      <c r="L206" s="90" t="str">
        <f t="shared" si="27"/>
        <v/>
      </c>
      <c r="N206" s="185" t="str">
        <f t="shared" si="24"/>
        <v/>
      </c>
      <c r="W206" s="179" t="str">
        <f>IF($B206="","",IF($Q206="","MISSING LINK",IF(NOT(ISNUMBER(SEARCH("drive.google.com",$Q206))),"NOT DRIVE LINK",IFERROR(IF(ISNUMBER(SEARCH(MID(Summary!$N$3,SEARCH("/folders/",Summary!$N$3)+9,SEARCH("?",Summary!$N$3&amp;"?")-(SEARCH("/folders/",Summary!$N$3)+9)),$Q206)),"OK",IF(ISNUMBER(SEARCH("/file/d/",$Q206)),"FILE LINK (check)","WRONG DRIVE")),"WRONG DRIVE"))))</f>
        <v/>
      </c>
      <c r="X206" s="72" t="str">
        <f t="shared" si="25"/>
        <v/>
      </c>
      <c r="Y206" s="72" t="str">
        <f t="shared" si="26"/>
        <v/>
      </c>
      <c r="Z206" s="72" t="str">
        <f>IF($X206="","",COUNTIF($X$2:$X206,$X206))</f>
        <v/>
      </c>
      <c r="AA206" s="72" t="str">
        <f>IF(AND($X206&lt;&gt;"",$Y206&gt;=3,$Z206=1),COUNTIF($AA$1:AA205,"&gt;0")+1,"")</f>
        <v/>
      </c>
    </row>
    <row r="207" spans="3:27" ht="15" customHeight="1" x14ac:dyDescent="0.25">
      <c r="C207" s="72" t="str">
        <f t="shared" si="21"/>
        <v/>
      </c>
      <c r="D207" s="182" t="str">
        <f>IF($B207="","",IFERROR(VLOOKUP($B207,'Task library'!$A:$E,2,FALSE()),""))</f>
        <v/>
      </c>
      <c r="E207" s="182" t="str">
        <f>IF($B207="","",IFERROR(VLOOKUP($B207,'Task library'!$A:$E,3,FALSE()),""))</f>
        <v/>
      </c>
      <c r="F207" s="183" t="str">
        <f>IF($B207="","",IFERROR(VLOOKUP($B207,'Task library'!$A:$E,4,FALSE()),""))</f>
        <v/>
      </c>
      <c r="H207" s="183" t="str">
        <f t="shared" si="22"/>
        <v/>
      </c>
      <c r="I207" s="183" t="str">
        <f t="shared" si="23"/>
        <v/>
      </c>
      <c r="L207" s="90" t="str">
        <f t="shared" si="27"/>
        <v/>
      </c>
      <c r="N207" s="185" t="str">
        <f t="shared" si="24"/>
        <v/>
      </c>
      <c r="W207" s="179" t="str">
        <f>IF($B207="","",IF($Q207="","MISSING LINK",IF(NOT(ISNUMBER(SEARCH("drive.google.com",$Q207))),"NOT DRIVE LINK",IFERROR(IF(ISNUMBER(SEARCH(MID(Summary!$N$3,SEARCH("/folders/",Summary!$N$3)+9,SEARCH("?",Summary!$N$3&amp;"?")-(SEARCH("/folders/",Summary!$N$3)+9)),$Q207)),"OK",IF(ISNUMBER(SEARCH("/file/d/",$Q207)),"FILE LINK (check)","WRONG DRIVE")),"WRONG DRIVE"))))</f>
        <v/>
      </c>
      <c r="X207" s="72" t="str">
        <f t="shared" si="25"/>
        <v/>
      </c>
      <c r="Y207" s="72" t="str">
        <f t="shared" si="26"/>
        <v/>
      </c>
      <c r="Z207" s="72" t="str">
        <f>IF($X207="","",COUNTIF($X$2:$X207,$X207))</f>
        <v/>
      </c>
      <c r="AA207" s="72" t="str">
        <f>IF(AND($X207&lt;&gt;"",$Y207&gt;=3,$Z207=1),COUNTIF($AA$1:AA206,"&gt;0")+1,"")</f>
        <v/>
      </c>
    </row>
    <row r="208" spans="3:27" ht="15" customHeight="1" x14ac:dyDescent="0.25">
      <c r="C208" s="72" t="str">
        <f t="shared" si="21"/>
        <v/>
      </c>
      <c r="D208" s="182" t="str">
        <f>IF($B208="","",IFERROR(VLOOKUP($B208,'Task library'!$A:$E,2,FALSE()),""))</f>
        <v/>
      </c>
      <c r="E208" s="182" t="str">
        <f>IF($B208="","",IFERROR(VLOOKUP($B208,'Task library'!$A:$E,3,FALSE()),""))</f>
        <v/>
      </c>
      <c r="F208" s="183" t="str">
        <f>IF($B208="","",IFERROR(VLOOKUP($B208,'Task library'!$A:$E,4,FALSE()),""))</f>
        <v/>
      </c>
      <c r="H208" s="183" t="str">
        <f t="shared" si="22"/>
        <v/>
      </c>
      <c r="I208" s="183" t="str">
        <f t="shared" si="23"/>
        <v/>
      </c>
      <c r="L208" s="90" t="str">
        <f t="shared" si="27"/>
        <v/>
      </c>
      <c r="N208" s="185" t="str">
        <f t="shared" si="24"/>
        <v/>
      </c>
      <c r="W208" s="179" t="str">
        <f>IF($B208="","",IF($Q208="","MISSING LINK",IF(NOT(ISNUMBER(SEARCH("drive.google.com",$Q208))),"NOT DRIVE LINK",IFERROR(IF(ISNUMBER(SEARCH(MID(Summary!$N$3,SEARCH("/folders/",Summary!$N$3)+9,SEARCH("?",Summary!$N$3&amp;"?")-(SEARCH("/folders/",Summary!$N$3)+9)),$Q208)),"OK",IF(ISNUMBER(SEARCH("/file/d/",$Q208)),"FILE LINK (check)","WRONG DRIVE")),"WRONG DRIVE"))))</f>
        <v/>
      </c>
      <c r="X208" s="72" t="str">
        <f t="shared" si="25"/>
        <v/>
      </c>
      <c r="Y208" s="72" t="str">
        <f t="shared" si="26"/>
        <v/>
      </c>
      <c r="Z208" s="72" t="str">
        <f>IF($X208="","",COUNTIF($X$2:$X208,$X208))</f>
        <v/>
      </c>
      <c r="AA208" s="72" t="str">
        <f>IF(AND($X208&lt;&gt;"",$Y208&gt;=3,$Z208=1),COUNTIF($AA$1:AA207,"&gt;0")+1,"")</f>
        <v/>
      </c>
    </row>
    <row r="209" spans="3:27" ht="15" customHeight="1" x14ac:dyDescent="0.25">
      <c r="C209" s="72" t="str">
        <f t="shared" si="21"/>
        <v/>
      </c>
      <c r="D209" s="182" t="str">
        <f>IF($B209="","",IFERROR(VLOOKUP($B209,'Task library'!$A:$E,2,FALSE()),""))</f>
        <v/>
      </c>
      <c r="E209" s="182" t="str">
        <f>IF($B209="","",IFERROR(VLOOKUP($B209,'Task library'!$A:$E,3,FALSE()),""))</f>
        <v/>
      </c>
      <c r="F209" s="183" t="str">
        <f>IF($B209="","",IFERROR(VLOOKUP($B209,'Task library'!$A:$E,4,FALSE()),""))</f>
        <v/>
      </c>
      <c r="H209" s="183" t="str">
        <f t="shared" si="22"/>
        <v/>
      </c>
      <c r="I209" s="183" t="str">
        <f t="shared" si="23"/>
        <v/>
      </c>
      <c r="L209" s="90" t="str">
        <f t="shared" si="27"/>
        <v/>
      </c>
      <c r="N209" s="185" t="str">
        <f t="shared" si="24"/>
        <v/>
      </c>
      <c r="W209" s="179" t="str">
        <f>IF($B209="","",IF($Q209="","MISSING LINK",IF(NOT(ISNUMBER(SEARCH("drive.google.com",$Q209))),"NOT DRIVE LINK",IFERROR(IF(ISNUMBER(SEARCH(MID(Summary!$N$3,SEARCH("/folders/",Summary!$N$3)+9,SEARCH("?",Summary!$N$3&amp;"?")-(SEARCH("/folders/",Summary!$N$3)+9)),$Q209)),"OK",IF(ISNUMBER(SEARCH("/file/d/",$Q209)),"FILE LINK (check)","WRONG DRIVE")),"WRONG DRIVE"))))</f>
        <v/>
      </c>
      <c r="X209" s="72" t="str">
        <f t="shared" si="25"/>
        <v/>
      </c>
      <c r="Y209" s="72" t="str">
        <f t="shared" si="26"/>
        <v/>
      </c>
      <c r="Z209" s="72" t="str">
        <f>IF($X209="","",COUNTIF($X$2:$X209,$X209))</f>
        <v/>
      </c>
      <c r="AA209" s="72" t="str">
        <f>IF(AND($X209&lt;&gt;"",$Y209&gt;=3,$Z209=1),COUNTIF($AA$1:AA208,"&gt;0")+1,"")</f>
        <v/>
      </c>
    </row>
    <row r="210" spans="3:27" ht="15" customHeight="1" x14ac:dyDescent="0.25">
      <c r="C210" s="72" t="str">
        <f t="shared" si="21"/>
        <v/>
      </c>
      <c r="D210" s="182" t="str">
        <f>IF($B210="","",IFERROR(VLOOKUP($B210,'Task library'!$A:$E,2,FALSE()),""))</f>
        <v/>
      </c>
      <c r="E210" s="182" t="str">
        <f>IF($B210="","",IFERROR(VLOOKUP($B210,'Task library'!$A:$E,3,FALSE()),""))</f>
        <v/>
      </c>
      <c r="F210" s="183" t="str">
        <f>IF($B210="","",IFERROR(VLOOKUP($B210,'Task library'!$A:$E,4,FALSE()),""))</f>
        <v/>
      </c>
      <c r="H210" s="183" t="str">
        <f t="shared" si="22"/>
        <v/>
      </c>
      <c r="I210" s="183" t="str">
        <f t="shared" si="23"/>
        <v/>
      </c>
      <c r="L210" s="90" t="str">
        <f t="shared" si="27"/>
        <v/>
      </c>
      <c r="N210" s="185" t="str">
        <f t="shared" si="24"/>
        <v/>
      </c>
      <c r="W210" s="179" t="str">
        <f>IF($B210="","",IF($Q210="","MISSING LINK",IF(NOT(ISNUMBER(SEARCH("drive.google.com",$Q210))),"NOT DRIVE LINK",IFERROR(IF(ISNUMBER(SEARCH(MID(Summary!$N$3,SEARCH("/folders/",Summary!$N$3)+9,SEARCH("?",Summary!$N$3&amp;"?")-(SEARCH("/folders/",Summary!$N$3)+9)),$Q210)),"OK",IF(ISNUMBER(SEARCH("/file/d/",$Q210)),"FILE LINK (check)","WRONG DRIVE")),"WRONG DRIVE"))))</f>
        <v/>
      </c>
      <c r="X210" s="72" t="str">
        <f t="shared" si="25"/>
        <v/>
      </c>
      <c r="Y210" s="72" t="str">
        <f t="shared" si="26"/>
        <v/>
      </c>
      <c r="Z210" s="72" t="str">
        <f>IF($X210="","",COUNTIF($X$2:$X210,$X210))</f>
        <v/>
      </c>
      <c r="AA210" s="72" t="str">
        <f>IF(AND($X210&lt;&gt;"",$Y210&gt;=3,$Z210=1),COUNTIF($AA$1:AA209,"&gt;0")+1,"")</f>
        <v/>
      </c>
    </row>
    <row r="211" spans="3:27" ht="15" customHeight="1" x14ac:dyDescent="0.25">
      <c r="C211" s="72" t="str">
        <f t="shared" si="21"/>
        <v/>
      </c>
      <c r="D211" s="182" t="str">
        <f>IF($B211="","",IFERROR(VLOOKUP($B211,'Task library'!$A:$E,2,FALSE()),""))</f>
        <v/>
      </c>
      <c r="E211" s="182" t="str">
        <f>IF($B211="","",IFERROR(VLOOKUP($B211,'Task library'!$A:$E,3,FALSE()),""))</f>
        <v/>
      </c>
      <c r="F211" s="183" t="str">
        <f>IF($B211="","",IFERROR(VLOOKUP($B211,'Task library'!$A:$E,4,FALSE()),""))</f>
        <v/>
      </c>
      <c r="H211" s="183" t="str">
        <f t="shared" si="22"/>
        <v/>
      </c>
      <c r="I211" s="183" t="str">
        <f t="shared" si="23"/>
        <v/>
      </c>
      <c r="L211" s="90" t="str">
        <f t="shared" si="27"/>
        <v/>
      </c>
      <c r="N211" s="185" t="str">
        <f t="shared" si="24"/>
        <v/>
      </c>
      <c r="W211" s="179" t="str">
        <f>IF($B211="","",IF($Q211="","MISSING LINK",IF(NOT(ISNUMBER(SEARCH("drive.google.com",$Q211))),"NOT DRIVE LINK",IFERROR(IF(ISNUMBER(SEARCH(MID(Summary!$N$3,SEARCH("/folders/",Summary!$N$3)+9,SEARCH("?",Summary!$N$3&amp;"?")-(SEARCH("/folders/",Summary!$N$3)+9)),$Q211)),"OK",IF(ISNUMBER(SEARCH("/file/d/",$Q211)),"FILE LINK (check)","WRONG DRIVE")),"WRONG DRIVE"))))</f>
        <v/>
      </c>
      <c r="X211" s="72" t="str">
        <f t="shared" si="25"/>
        <v/>
      </c>
      <c r="Y211" s="72" t="str">
        <f t="shared" si="26"/>
        <v/>
      </c>
      <c r="Z211" s="72" t="str">
        <f>IF($X211="","",COUNTIF($X$2:$X211,$X211))</f>
        <v/>
      </c>
      <c r="AA211" s="72" t="str">
        <f>IF(AND($X211&lt;&gt;"",$Y211&gt;=3,$Z211=1),COUNTIF($AA$1:AA210,"&gt;0")+1,"")</f>
        <v/>
      </c>
    </row>
    <row r="212" spans="3:27" ht="15" customHeight="1" x14ac:dyDescent="0.25">
      <c r="C212" s="72" t="str">
        <f t="shared" si="21"/>
        <v/>
      </c>
      <c r="D212" s="182" t="str">
        <f>IF($B212="","",IFERROR(VLOOKUP($B212,'Task library'!$A:$E,2,FALSE()),""))</f>
        <v/>
      </c>
      <c r="E212" s="182" t="str">
        <f>IF($B212="","",IFERROR(VLOOKUP($B212,'Task library'!$A:$E,3,FALSE()),""))</f>
        <v/>
      </c>
      <c r="F212" s="183" t="str">
        <f>IF($B212="","",IFERROR(VLOOKUP($B212,'Task library'!$A:$E,4,FALSE()),""))</f>
        <v/>
      </c>
      <c r="H212" s="183" t="str">
        <f t="shared" si="22"/>
        <v/>
      </c>
      <c r="I212" s="183" t="str">
        <f t="shared" si="23"/>
        <v/>
      </c>
      <c r="L212" s="90" t="str">
        <f t="shared" si="27"/>
        <v/>
      </c>
      <c r="N212" s="185" t="str">
        <f t="shared" si="24"/>
        <v/>
      </c>
      <c r="W212" s="179" t="str">
        <f>IF($B212="","",IF($Q212="","MISSING LINK",IF(NOT(ISNUMBER(SEARCH("drive.google.com",$Q212))),"NOT DRIVE LINK",IFERROR(IF(ISNUMBER(SEARCH(MID(Summary!$N$3,SEARCH("/folders/",Summary!$N$3)+9,SEARCH("?",Summary!$N$3&amp;"?")-(SEARCH("/folders/",Summary!$N$3)+9)),$Q212)),"OK",IF(ISNUMBER(SEARCH("/file/d/",$Q212)),"FILE LINK (check)","WRONG DRIVE")),"WRONG DRIVE"))))</f>
        <v/>
      </c>
      <c r="X212" s="72" t="str">
        <f t="shared" si="25"/>
        <v/>
      </c>
      <c r="Y212" s="72" t="str">
        <f t="shared" si="26"/>
        <v/>
      </c>
      <c r="Z212" s="72" t="str">
        <f>IF($X212="","",COUNTIF($X$2:$X212,$X212))</f>
        <v/>
      </c>
      <c r="AA212" s="72" t="str">
        <f>IF(AND($X212&lt;&gt;"",$Y212&gt;=3,$Z212=1),COUNTIF($AA$1:AA211,"&gt;0")+1,"")</f>
        <v/>
      </c>
    </row>
    <row r="213" spans="3:27" ht="15" customHeight="1" x14ac:dyDescent="0.25">
      <c r="C213" s="72" t="str">
        <f t="shared" si="21"/>
        <v/>
      </c>
      <c r="D213" s="182" t="str">
        <f>IF($B213="","",IFERROR(VLOOKUP($B213,'Task library'!$A:$E,2,FALSE()),""))</f>
        <v/>
      </c>
      <c r="E213" s="182" t="str">
        <f>IF($B213="","",IFERROR(VLOOKUP($B213,'Task library'!$A:$E,3,FALSE()),""))</f>
        <v/>
      </c>
      <c r="F213" s="183" t="str">
        <f>IF($B213="","",IFERROR(VLOOKUP($B213,'Task library'!$A:$E,4,FALSE()),""))</f>
        <v/>
      </c>
      <c r="H213" s="183" t="str">
        <f t="shared" si="22"/>
        <v/>
      </c>
      <c r="I213" s="183" t="str">
        <f t="shared" si="23"/>
        <v/>
      </c>
      <c r="L213" s="90" t="str">
        <f t="shared" si="27"/>
        <v/>
      </c>
      <c r="N213" s="185" t="str">
        <f t="shared" si="24"/>
        <v/>
      </c>
      <c r="W213" s="179" t="str">
        <f>IF($B213="","",IF($Q213="","MISSING LINK",IF(NOT(ISNUMBER(SEARCH("drive.google.com",$Q213))),"NOT DRIVE LINK",IFERROR(IF(ISNUMBER(SEARCH(MID(Summary!$N$3,SEARCH("/folders/",Summary!$N$3)+9,SEARCH("?",Summary!$N$3&amp;"?")-(SEARCH("/folders/",Summary!$N$3)+9)),$Q213)),"OK",IF(ISNUMBER(SEARCH("/file/d/",$Q213)),"FILE LINK (check)","WRONG DRIVE")),"WRONG DRIVE"))))</f>
        <v/>
      </c>
      <c r="X213" s="72" t="str">
        <f t="shared" si="25"/>
        <v/>
      </c>
      <c r="Y213" s="72" t="str">
        <f t="shared" si="26"/>
        <v/>
      </c>
      <c r="Z213" s="72" t="str">
        <f>IF($X213="","",COUNTIF($X$2:$X213,$X213))</f>
        <v/>
      </c>
      <c r="AA213" s="72" t="str">
        <f>IF(AND($X213&lt;&gt;"",$Y213&gt;=3,$Z213=1),COUNTIF($AA$1:AA212,"&gt;0")+1,"")</f>
        <v/>
      </c>
    </row>
    <row r="214" spans="3:27" ht="15" customHeight="1" x14ac:dyDescent="0.25">
      <c r="C214" s="72" t="str">
        <f t="shared" si="21"/>
        <v/>
      </c>
      <c r="D214" s="182" t="str">
        <f>IF($B214="","",IFERROR(VLOOKUP($B214,'Task library'!$A:$E,2,FALSE()),""))</f>
        <v/>
      </c>
      <c r="E214" s="182" t="str">
        <f>IF($B214="","",IFERROR(VLOOKUP($B214,'Task library'!$A:$E,3,FALSE()),""))</f>
        <v/>
      </c>
      <c r="F214" s="183" t="str">
        <f>IF($B214="","",IFERROR(VLOOKUP($B214,'Task library'!$A:$E,4,FALSE()),""))</f>
        <v/>
      </c>
      <c r="H214" s="183" t="str">
        <f t="shared" si="22"/>
        <v/>
      </c>
      <c r="I214" s="183" t="str">
        <f t="shared" si="23"/>
        <v/>
      </c>
      <c r="L214" s="90" t="str">
        <f t="shared" si="27"/>
        <v/>
      </c>
      <c r="N214" s="185" t="str">
        <f t="shared" si="24"/>
        <v/>
      </c>
      <c r="W214" s="179" t="str">
        <f>IF($B214="","",IF($Q214="","MISSING LINK",IF(NOT(ISNUMBER(SEARCH("drive.google.com",$Q214))),"NOT DRIVE LINK",IFERROR(IF(ISNUMBER(SEARCH(MID(Summary!$N$3,SEARCH("/folders/",Summary!$N$3)+9,SEARCH("?",Summary!$N$3&amp;"?")-(SEARCH("/folders/",Summary!$N$3)+9)),$Q214)),"OK",IF(ISNUMBER(SEARCH("/file/d/",$Q214)),"FILE LINK (check)","WRONG DRIVE")),"WRONG DRIVE"))))</f>
        <v/>
      </c>
      <c r="X214" s="72" t="str">
        <f t="shared" si="25"/>
        <v/>
      </c>
      <c r="Y214" s="72" t="str">
        <f t="shared" si="26"/>
        <v/>
      </c>
      <c r="Z214" s="72" t="str">
        <f>IF($X214="","",COUNTIF($X$2:$X214,$X214))</f>
        <v/>
      </c>
      <c r="AA214" s="72" t="str">
        <f>IF(AND($X214&lt;&gt;"",$Y214&gt;=3,$Z214=1),COUNTIF($AA$1:AA213,"&gt;0")+1,"")</f>
        <v/>
      </c>
    </row>
    <row r="215" spans="3:27" ht="15" customHeight="1" x14ac:dyDescent="0.25">
      <c r="C215" s="72" t="str">
        <f t="shared" si="21"/>
        <v/>
      </c>
      <c r="D215" s="182" t="str">
        <f>IF($B215="","",IFERROR(VLOOKUP($B215,'Task library'!$A:$E,2,FALSE()),""))</f>
        <v/>
      </c>
      <c r="E215" s="182" t="str">
        <f>IF($B215="","",IFERROR(VLOOKUP($B215,'Task library'!$A:$E,3,FALSE()),""))</f>
        <v/>
      </c>
      <c r="F215" s="183" t="str">
        <f>IF($B215="","",IFERROR(VLOOKUP($B215,'Task library'!$A:$E,4,FALSE()),""))</f>
        <v/>
      </c>
      <c r="H215" s="183" t="str">
        <f t="shared" si="22"/>
        <v/>
      </c>
      <c r="I215" s="183" t="str">
        <f t="shared" si="23"/>
        <v/>
      </c>
      <c r="L215" s="90" t="str">
        <f t="shared" si="27"/>
        <v/>
      </c>
      <c r="N215" s="185" t="str">
        <f t="shared" si="24"/>
        <v/>
      </c>
      <c r="W215" s="179" t="str">
        <f>IF($B215="","",IF($Q215="","MISSING LINK",IF(NOT(ISNUMBER(SEARCH("drive.google.com",$Q215))),"NOT DRIVE LINK",IFERROR(IF(ISNUMBER(SEARCH(MID(Summary!$N$3,SEARCH("/folders/",Summary!$N$3)+9,SEARCH("?",Summary!$N$3&amp;"?")-(SEARCH("/folders/",Summary!$N$3)+9)),$Q215)),"OK",IF(ISNUMBER(SEARCH("/file/d/",$Q215)),"FILE LINK (check)","WRONG DRIVE")),"WRONG DRIVE"))))</f>
        <v/>
      </c>
      <c r="X215" s="72" t="str">
        <f t="shared" si="25"/>
        <v/>
      </c>
      <c r="Y215" s="72" t="str">
        <f t="shared" si="26"/>
        <v/>
      </c>
      <c r="Z215" s="72" t="str">
        <f>IF($X215="","",COUNTIF($X$2:$X215,$X215))</f>
        <v/>
      </c>
      <c r="AA215" s="72" t="str">
        <f>IF(AND($X215&lt;&gt;"",$Y215&gt;=3,$Z215=1),COUNTIF($AA$1:AA214,"&gt;0")+1,"")</f>
        <v/>
      </c>
    </row>
    <row r="216" spans="3:27" ht="15" customHeight="1" x14ac:dyDescent="0.25">
      <c r="C216" s="72" t="str">
        <f t="shared" si="21"/>
        <v/>
      </c>
      <c r="D216" s="182" t="str">
        <f>IF($B216="","",IFERROR(VLOOKUP($B216,'Task library'!$A:$E,2,FALSE()),""))</f>
        <v/>
      </c>
      <c r="E216" s="182" t="str">
        <f>IF($B216="","",IFERROR(VLOOKUP($B216,'Task library'!$A:$E,3,FALSE()),""))</f>
        <v/>
      </c>
      <c r="F216" s="183" t="str">
        <f>IF($B216="","",IFERROR(VLOOKUP($B216,'Task library'!$A:$E,4,FALSE()),""))</f>
        <v/>
      </c>
      <c r="H216" s="183" t="str">
        <f t="shared" si="22"/>
        <v/>
      </c>
      <c r="I216" s="183" t="str">
        <f t="shared" si="23"/>
        <v/>
      </c>
      <c r="L216" s="90" t="str">
        <f t="shared" si="27"/>
        <v/>
      </c>
      <c r="N216" s="185" t="str">
        <f t="shared" si="24"/>
        <v/>
      </c>
      <c r="W216" s="179" t="str">
        <f>IF($B216="","",IF($Q216="","MISSING LINK",IF(NOT(ISNUMBER(SEARCH("drive.google.com",$Q216))),"NOT DRIVE LINK",IFERROR(IF(ISNUMBER(SEARCH(MID(Summary!$N$3,SEARCH("/folders/",Summary!$N$3)+9,SEARCH("?",Summary!$N$3&amp;"?")-(SEARCH("/folders/",Summary!$N$3)+9)),$Q216)),"OK",IF(ISNUMBER(SEARCH("/file/d/",$Q216)),"FILE LINK (check)","WRONG DRIVE")),"WRONG DRIVE"))))</f>
        <v/>
      </c>
      <c r="X216" s="72" t="str">
        <f t="shared" si="25"/>
        <v/>
      </c>
      <c r="Y216" s="72" t="str">
        <f t="shared" si="26"/>
        <v/>
      </c>
      <c r="Z216" s="72" t="str">
        <f>IF($X216="","",COUNTIF($X$2:$X216,$X216))</f>
        <v/>
      </c>
      <c r="AA216" s="72" t="str">
        <f>IF(AND($X216&lt;&gt;"",$Y216&gt;=3,$Z216=1),COUNTIF($AA$1:AA215,"&gt;0")+1,"")</f>
        <v/>
      </c>
    </row>
    <row r="217" spans="3:27" ht="15" customHeight="1" x14ac:dyDescent="0.25">
      <c r="C217" s="72" t="str">
        <f t="shared" si="21"/>
        <v/>
      </c>
      <c r="D217" s="182" t="str">
        <f>IF($B217="","",IFERROR(VLOOKUP($B217,'Task library'!$A:$E,2,FALSE()),""))</f>
        <v/>
      </c>
      <c r="E217" s="182" t="str">
        <f>IF($B217="","",IFERROR(VLOOKUP($B217,'Task library'!$A:$E,3,FALSE()),""))</f>
        <v/>
      </c>
      <c r="F217" s="183" t="str">
        <f>IF($B217="","",IFERROR(VLOOKUP($B217,'Task library'!$A:$E,4,FALSE()),""))</f>
        <v/>
      </c>
      <c r="H217" s="183" t="str">
        <f t="shared" si="22"/>
        <v/>
      </c>
      <c r="I217" s="183" t="str">
        <f t="shared" si="23"/>
        <v/>
      </c>
      <c r="L217" s="90" t="str">
        <f t="shared" si="27"/>
        <v/>
      </c>
      <c r="N217" s="185" t="str">
        <f t="shared" si="24"/>
        <v/>
      </c>
      <c r="W217" s="179" t="str">
        <f>IF($B217="","",IF($Q217="","MISSING LINK",IF(NOT(ISNUMBER(SEARCH("drive.google.com",$Q217))),"NOT DRIVE LINK",IFERROR(IF(ISNUMBER(SEARCH(MID(Summary!$N$3,SEARCH("/folders/",Summary!$N$3)+9,SEARCH("?",Summary!$N$3&amp;"?")-(SEARCH("/folders/",Summary!$N$3)+9)),$Q217)),"OK",IF(ISNUMBER(SEARCH("/file/d/",$Q217)),"FILE LINK (check)","WRONG DRIVE")),"WRONG DRIVE"))))</f>
        <v/>
      </c>
      <c r="X217" s="72" t="str">
        <f t="shared" si="25"/>
        <v/>
      </c>
      <c r="Y217" s="72" t="str">
        <f t="shared" si="26"/>
        <v/>
      </c>
      <c r="Z217" s="72" t="str">
        <f>IF($X217="","",COUNTIF($X$2:$X217,$X217))</f>
        <v/>
      </c>
      <c r="AA217" s="72" t="str">
        <f>IF(AND($X217&lt;&gt;"",$Y217&gt;=3,$Z217=1),COUNTIF($AA$1:AA216,"&gt;0")+1,"")</f>
        <v/>
      </c>
    </row>
    <row r="218" spans="3:27" ht="15" customHeight="1" x14ac:dyDescent="0.25">
      <c r="C218" s="72" t="str">
        <f t="shared" si="21"/>
        <v/>
      </c>
      <c r="D218" s="182" t="str">
        <f>IF($B218="","",IFERROR(VLOOKUP($B218,'Task library'!$A:$E,2,FALSE()),""))</f>
        <v/>
      </c>
      <c r="E218" s="182" t="str">
        <f>IF($B218="","",IFERROR(VLOOKUP($B218,'Task library'!$A:$E,3,FALSE()),""))</f>
        <v/>
      </c>
      <c r="F218" s="183" t="str">
        <f>IF($B218="","",IFERROR(VLOOKUP($B218,'Task library'!$A:$E,4,FALSE()),""))</f>
        <v/>
      </c>
      <c r="H218" s="183" t="str">
        <f t="shared" si="22"/>
        <v/>
      </c>
      <c r="I218" s="183" t="str">
        <f t="shared" si="23"/>
        <v/>
      </c>
      <c r="L218" s="90" t="str">
        <f t="shared" si="27"/>
        <v/>
      </c>
      <c r="N218" s="185" t="str">
        <f t="shared" si="24"/>
        <v/>
      </c>
      <c r="W218" s="179" t="str">
        <f>IF($B218="","",IF($Q218="","MISSING LINK",IF(NOT(ISNUMBER(SEARCH("drive.google.com",$Q218))),"NOT DRIVE LINK",IFERROR(IF(ISNUMBER(SEARCH(MID(Summary!$N$3,SEARCH("/folders/",Summary!$N$3)+9,SEARCH("?",Summary!$N$3&amp;"?")-(SEARCH("/folders/",Summary!$N$3)+9)),$Q218)),"OK",IF(ISNUMBER(SEARCH("/file/d/",$Q218)),"FILE LINK (check)","WRONG DRIVE")),"WRONG DRIVE"))))</f>
        <v/>
      </c>
      <c r="X218" s="72" t="str">
        <f t="shared" si="25"/>
        <v/>
      </c>
      <c r="Y218" s="72" t="str">
        <f t="shared" si="26"/>
        <v/>
      </c>
      <c r="Z218" s="72" t="str">
        <f>IF($X218="","",COUNTIF($X$2:$X218,$X218))</f>
        <v/>
      </c>
      <c r="AA218" s="72" t="str">
        <f>IF(AND($X218&lt;&gt;"",$Y218&gt;=3,$Z218=1),COUNTIF($AA$1:AA217,"&gt;0")+1,"")</f>
        <v/>
      </c>
    </row>
    <row r="219" spans="3:27" ht="15" customHeight="1" x14ac:dyDescent="0.25">
      <c r="C219" s="72" t="str">
        <f t="shared" si="21"/>
        <v/>
      </c>
      <c r="D219" s="182" t="str">
        <f>IF($B219="","",IFERROR(VLOOKUP($B219,'Task library'!$A:$E,2,FALSE()),""))</f>
        <v/>
      </c>
      <c r="E219" s="182" t="str">
        <f>IF($B219="","",IFERROR(VLOOKUP($B219,'Task library'!$A:$E,3,FALSE()),""))</f>
        <v/>
      </c>
      <c r="F219" s="183" t="str">
        <f>IF($B219="","",IFERROR(VLOOKUP($B219,'Task library'!$A:$E,4,FALSE()),""))</f>
        <v/>
      </c>
      <c r="H219" s="183" t="str">
        <f t="shared" si="22"/>
        <v/>
      </c>
      <c r="I219" s="183" t="str">
        <f t="shared" si="23"/>
        <v/>
      </c>
      <c r="L219" s="90" t="str">
        <f t="shared" si="27"/>
        <v/>
      </c>
      <c r="N219" s="185" t="str">
        <f t="shared" si="24"/>
        <v/>
      </c>
      <c r="W219" s="179" t="str">
        <f>IF($B219="","",IF($Q219="","MISSING LINK",IF(NOT(ISNUMBER(SEARCH("drive.google.com",$Q219))),"NOT DRIVE LINK",IFERROR(IF(ISNUMBER(SEARCH(MID(Summary!$N$3,SEARCH("/folders/",Summary!$N$3)+9,SEARCH("?",Summary!$N$3&amp;"?")-(SEARCH("/folders/",Summary!$N$3)+9)),$Q219)),"OK",IF(ISNUMBER(SEARCH("/file/d/",$Q219)),"FILE LINK (check)","WRONG DRIVE")),"WRONG DRIVE"))))</f>
        <v/>
      </c>
      <c r="X219" s="72" t="str">
        <f t="shared" si="25"/>
        <v/>
      </c>
      <c r="Y219" s="72" t="str">
        <f t="shared" si="26"/>
        <v/>
      </c>
      <c r="Z219" s="72" t="str">
        <f>IF($X219="","",COUNTIF($X$2:$X219,$X219))</f>
        <v/>
      </c>
      <c r="AA219" s="72" t="str">
        <f>IF(AND($X219&lt;&gt;"",$Y219&gt;=3,$Z219=1),COUNTIF($AA$1:AA218,"&gt;0")+1,"")</f>
        <v/>
      </c>
    </row>
    <row r="220" spans="3:27" ht="15" customHeight="1" x14ac:dyDescent="0.25">
      <c r="C220" s="72" t="str">
        <f t="shared" si="21"/>
        <v/>
      </c>
      <c r="D220" s="182" t="str">
        <f>IF($B220="","",IFERROR(VLOOKUP($B220,'Task library'!$A:$E,2,FALSE()),""))</f>
        <v/>
      </c>
      <c r="E220" s="182" t="str">
        <f>IF($B220="","",IFERROR(VLOOKUP($B220,'Task library'!$A:$E,3,FALSE()),""))</f>
        <v/>
      </c>
      <c r="F220" s="183" t="str">
        <f>IF($B220="","",IFERROR(VLOOKUP($B220,'Task library'!$A:$E,4,FALSE()),""))</f>
        <v/>
      </c>
      <c r="H220" s="183" t="str">
        <f t="shared" si="22"/>
        <v/>
      </c>
      <c r="I220" s="183" t="str">
        <f t="shared" si="23"/>
        <v/>
      </c>
      <c r="L220" s="90" t="str">
        <f t="shared" si="27"/>
        <v/>
      </c>
      <c r="N220" s="185" t="str">
        <f t="shared" si="24"/>
        <v/>
      </c>
      <c r="W220" s="179" t="str">
        <f>IF($B220="","",IF($Q220="","MISSING LINK",IF(NOT(ISNUMBER(SEARCH("drive.google.com",$Q220))),"NOT DRIVE LINK",IFERROR(IF(ISNUMBER(SEARCH(MID(Summary!$N$3,SEARCH("/folders/",Summary!$N$3)+9,SEARCH("?",Summary!$N$3&amp;"?")-(SEARCH("/folders/",Summary!$N$3)+9)),$Q220)),"OK",IF(ISNUMBER(SEARCH("/file/d/",$Q220)),"FILE LINK (check)","WRONG DRIVE")),"WRONG DRIVE"))))</f>
        <v/>
      </c>
      <c r="X220" s="72" t="str">
        <f t="shared" si="25"/>
        <v/>
      </c>
      <c r="Y220" s="72" t="str">
        <f t="shared" si="26"/>
        <v/>
      </c>
      <c r="Z220" s="72" t="str">
        <f>IF($X220="","",COUNTIF($X$2:$X220,$X220))</f>
        <v/>
      </c>
      <c r="AA220" s="72" t="str">
        <f>IF(AND($X220&lt;&gt;"",$Y220&gt;=3,$Z220=1),COUNTIF($AA$1:AA219,"&gt;0")+1,"")</f>
        <v/>
      </c>
    </row>
    <row r="221" spans="3:27" ht="15" customHeight="1" x14ac:dyDescent="0.25">
      <c r="C221" s="72" t="str">
        <f t="shared" si="21"/>
        <v/>
      </c>
      <c r="D221" s="182" t="str">
        <f>IF($B221="","",IFERROR(VLOOKUP($B221,'Task library'!$A:$E,2,FALSE()),""))</f>
        <v/>
      </c>
      <c r="E221" s="182" t="str">
        <f>IF($B221="","",IFERROR(VLOOKUP($B221,'Task library'!$A:$E,3,FALSE()),""))</f>
        <v/>
      </c>
      <c r="F221" s="183" t="str">
        <f>IF($B221="","",IFERROR(VLOOKUP($B221,'Task library'!$A:$E,4,FALSE()),""))</f>
        <v/>
      </c>
      <c r="H221" s="183" t="str">
        <f t="shared" si="22"/>
        <v/>
      </c>
      <c r="I221" s="183" t="str">
        <f t="shared" si="23"/>
        <v/>
      </c>
      <c r="L221" s="90" t="str">
        <f t="shared" si="27"/>
        <v/>
      </c>
      <c r="N221" s="185" t="str">
        <f t="shared" si="24"/>
        <v/>
      </c>
      <c r="W221" s="179" t="str">
        <f>IF($B221="","",IF($Q221="","MISSING LINK",IF(NOT(ISNUMBER(SEARCH("drive.google.com",$Q221))),"NOT DRIVE LINK",IFERROR(IF(ISNUMBER(SEARCH(MID(Summary!$N$3,SEARCH("/folders/",Summary!$N$3)+9,SEARCH("?",Summary!$N$3&amp;"?")-(SEARCH("/folders/",Summary!$N$3)+9)),$Q221)),"OK",IF(ISNUMBER(SEARCH("/file/d/",$Q221)),"FILE LINK (check)","WRONG DRIVE")),"WRONG DRIVE"))))</f>
        <v/>
      </c>
      <c r="X221" s="72" t="str">
        <f t="shared" si="25"/>
        <v/>
      </c>
      <c r="Y221" s="72" t="str">
        <f t="shared" si="26"/>
        <v/>
      </c>
      <c r="Z221" s="72" t="str">
        <f>IF($X221="","",COUNTIF($X$2:$X221,$X221))</f>
        <v/>
      </c>
      <c r="AA221" s="72" t="str">
        <f>IF(AND($X221&lt;&gt;"",$Y221&gt;=3,$Z221=1),COUNTIF($AA$1:AA220,"&gt;0")+1,"")</f>
        <v/>
      </c>
    </row>
    <row r="222" spans="3:27" ht="15" customHeight="1" x14ac:dyDescent="0.25">
      <c r="C222" s="72" t="str">
        <f t="shared" si="21"/>
        <v/>
      </c>
      <c r="D222" s="182" t="str">
        <f>IF($B222="","",IFERROR(VLOOKUP($B222,'Task library'!$A:$E,2,FALSE()),""))</f>
        <v/>
      </c>
      <c r="E222" s="182" t="str">
        <f>IF($B222="","",IFERROR(VLOOKUP($B222,'Task library'!$A:$E,3,FALSE()),""))</f>
        <v/>
      </c>
      <c r="F222" s="183" t="str">
        <f>IF($B222="","",IFERROR(VLOOKUP($B222,'Task library'!$A:$E,4,FALSE()),""))</f>
        <v/>
      </c>
      <c r="H222" s="183" t="str">
        <f t="shared" si="22"/>
        <v/>
      </c>
      <c r="I222" s="183" t="str">
        <f t="shared" si="23"/>
        <v/>
      </c>
      <c r="L222" s="90" t="str">
        <f t="shared" si="27"/>
        <v/>
      </c>
      <c r="N222" s="185" t="str">
        <f t="shared" si="24"/>
        <v/>
      </c>
      <c r="W222" s="179" t="str">
        <f>IF($B222="","",IF($Q222="","MISSING LINK",IF(NOT(ISNUMBER(SEARCH("drive.google.com",$Q222))),"NOT DRIVE LINK",IFERROR(IF(ISNUMBER(SEARCH(MID(Summary!$N$3,SEARCH("/folders/",Summary!$N$3)+9,SEARCH("?",Summary!$N$3&amp;"?")-(SEARCH("/folders/",Summary!$N$3)+9)),$Q222)),"OK",IF(ISNUMBER(SEARCH("/file/d/",$Q222)),"FILE LINK (check)","WRONG DRIVE")),"WRONG DRIVE"))))</f>
        <v/>
      </c>
      <c r="X222" s="72" t="str">
        <f t="shared" si="25"/>
        <v/>
      </c>
      <c r="Y222" s="72" t="str">
        <f t="shared" si="26"/>
        <v/>
      </c>
      <c r="Z222" s="72" t="str">
        <f>IF($X222="","",COUNTIF($X$2:$X222,$X222))</f>
        <v/>
      </c>
      <c r="AA222" s="72" t="str">
        <f>IF(AND($X222&lt;&gt;"",$Y222&gt;=3,$Z222=1),COUNTIF($AA$1:AA221,"&gt;0")+1,"")</f>
        <v/>
      </c>
    </row>
    <row r="223" spans="3:27" ht="15" customHeight="1" x14ac:dyDescent="0.25">
      <c r="C223" s="72" t="str">
        <f t="shared" si="21"/>
        <v/>
      </c>
      <c r="D223" s="182" t="str">
        <f>IF($B223="","",IFERROR(VLOOKUP($B223,'Task library'!$A:$E,2,FALSE()),""))</f>
        <v/>
      </c>
      <c r="E223" s="182" t="str">
        <f>IF($B223="","",IFERROR(VLOOKUP($B223,'Task library'!$A:$E,3,FALSE()),""))</f>
        <v/>
      </c>
      <c r="F223" s="183" t="str">
        <f>IF($B223="","",IFERROR(VLOOKUP($B223,'Task library'!$A:$E,4,FALSE()),""))</f>
        <v/>
      </c>
      <c r="H223" s="183" t="str">
        <f t="shared" si="22"/>
        <v/>
      </c>
      <c r="I223" s="183" t="str">
        <f t="shared" si="23"/>
        <v/>
      </c>
      <c r="L223" s="90" t="str">
        <f t="shared" si="27"/>
        <v/>
      </c>
      <c r="N223" s="185" t="str">
        <f t="shared" si="24"/>
        <v/>
      </c>
      <c r="W223" s="179" t="str">
        <f>IF($B223="","",IF($Q223="","MISSING LINK",IF(NOT(ISNUMBER(SEARCH("drive.google.com",$Q223))),"NOT DRIVE LINK",IFERROR(IF(ISNUMBER(SEARCH(MID(Summary!$N$3,SEARCH("/folders/",Summary!$N$3)+9,SEARCH("?",Summary!$N$3&amp;"?")-(SEARCH("/folders/",Summary!$N$3)+9)),$Q223)),"OK",IF(ISNUMBER(SEARCH("/file/d/",$Q223)),"FILE LINK (check)","WRONG DRIVE")),"WRONG DRIVE"))))</f>
        <v/>
      </c>
      <c r="X223" s="72" t="str">
        <f t="shared" si="25"/>
        <v/>
      </c>
      <c r="Y223" s="72" t="str">
        <f t="shared" si="26"/>
        <v/>
      </c>
      <c r="Z223" s="72" t="str">
        <f>IF($X223="","",COUNTIF($X$2:$X223,$X223))</f>
        <v/>
      </c>
      <c r="AA223" s="72" t="str">
        <f>IF(AND($X223&lt;&gt;"",$Y223&gt;=3,$Z223=1),COUNTIF($AA$1:AA222,"&gt;0")+1,"")</f>
        <v/>
      </c>
    </row>
    <row r="224" spans="3:27" ht="15" customHeight="1" x14ac:dyDescent="0.25">
      <c r="C224" s="72" t="str">
        <f t="shared" si="21"/>
        <v/>
      </c>
      <c r="D224" s="182" t="str">
        <f>IF($B224="","",IFERROR(VLOOKUP($B224,'Task library'!$A:$E,2,FALSE()),""))</f>
        <v/>
      </c>
      <c r="E224" s="182" t="str">
        <f>IF($B224="","",IFERROR(VLOOKUP($B224,'Task library'!$A:$E,3,FALSE()),""))</f>
        <v/>
      </c>
      <c r="F224" s="183" t="str">
        <f>IF($B224="","",IFERROR(VLOOKUP($B224,'Task library'!$A:$E,4,FALSE()),""))</f>
        <v/>
      </c>
      <c r="H224" s="183" t="str">
        <f t="shared" si="22"/>
        <v/>
      </c>
      <c r="I224" s="183" t="str">
        <f t="shared" si="23"/>
        <v/>
      </c>
      <c r="L224" s="90" t="str">
        <f t="shared" si="27"/>
        <v/>
      </c>
      <c r="N224" s="185" t="str">
        <f t="shared" si="24"/>
        <v/>
      </c>
      <c r="W224" s="179" t="str">
        <f>IF($B224="","",IF($Q224="","MISSING LINK",IF(NOT(ISNUMBER(SEARCH("drive.google.com",$Q224))),"NOT DRIVE LINK",IFERROR(IF(ISNUMBER(SEARCH(MID(Summary!$N$3,SEARCH("/folders/",Summary!$N$3)+9,SEARCH("?",Summary!$N$3&amp;"?")-(SEARCH("/folders/",Summary!$N$3)+9)),$Q224)),"OK",IF(ISNUMBER(SEARCH("/file/d/",$Q224)),"FILE LINK (check)","WRONG DRIVE")),"WRONG DRIVE"))))</f>
        <v/>
      </c>
      <c r="X224" s="72" t="str">
        <f t="shared" si="25"/>
        <v/>
      </c>
      <c r="Y224" s="72" t="str">
        <f t="shared" si="26"/>
        <v/>
      </c>
      <c r="Z224" s="72" t="str">
        <f>IF($X224="","",COUNTIF($X$2:$X224,$X224))</f>
        <v/>
      </c>
      <c r="AA224" s="72" t="str">
        <f>IF(AND($X224&lt;&gt;"",$Y224&gt;=3,$Z224=1),COUNTIF($AA$1:AA223,"&gt;0")+1,"")</f>
        <v/>
      </c>
    </row>
    <row r="225" spans="3:27" ht="15" customHeight="1" x14ac:dyDescent="0.25">
      <c r="C225" s="72" t="str">
        <f t="shared" si="21"/>
        <v/>
      </c>
      <c r="D225" s="182" t="str">
        <f>IF($B225="","",IFERROR(VLOOKUP($B225,'Task library'!$A:$E,2,FALSE()),""))</f>
        <v/>
      </c>
      <c r="E225" s="182" t="str">
        <f>IF($B225="","",IFERROR(VLOOKUP($B225,'Task library'!$A:$E,3,FALSE()),""))</f>
        <v/>
      </c>
      <c r="F225" s="183" t="str">
        <f>IF($B225="","",IFERROR(VLOOKUP($B225,'Task library'!$A:$E,4,FALSE()),""))</f>
        <v/>
      </c>
      <c r="H225" s="183" t="str">
        <f t="shared" si="22"/>
        <v/>
      </c>
      <c r="I225" s="183" t="str">
        <f t="shared" si="23"/>
        <v/>
      </c>
      <c r="L225" s="90" t="str">
        <f t="shared" si="27"/>
        <v/>
      </c>
      <c r="N225" s="185" t="str">
        <f t="shared" si="24"/>
        <v/>
      </c>
      <c r="W225" s="179" t="str">
        <f>IF($B225="","",IF($Q225="","MISSING LINK",IF(NOT(ISNUMBER(SEARCH("drive.google.com",$Q225))),"NOT DRIVE LINK",IFERROR(IF(ISNUMBER(SEARCH(MID(Summary!$N$3,SEARCH("/folders/",Summary!$N$3)+9,SEARCH("?",Summary!$N$3&amp;"?")-(SEARCH("/folders/",Summary!$N$3)+9)),$Q225)),"OK",IF(ISNUMBER(SEARCH("/file/d/",$Q225)),"FILE LINK (check)","WRONG DRIVE")),"WRONG DRIVE"))))</f>
        <v/>
      </c>
      <c r="X225" s="72" t="str">
        <f t="shared" si="25"/>
        <v/>
      </c>
      <c r="Y225" s="72" t="str">
        <f t="shared" si="26"/>
        <v/>
      </c>
      <c r="Z225" s="72" t="str">
        <f>IF($X225="","",COUNTIF($X$2:$X225,$X225))</f>
        <v/>
      </c>
      <c r="AA225" s="72" t="str">
        <f>IF(AND($X225&lt;&gt;"",$Y225&gt;=3,$Z225=1),COUNTIF($AA$1:AA224,"&gt;0")+1,"")</f>
        <v/>
      </c>
    </row>
    <row r="226" spans="3:27" ht="15" customHeight="1" x14ac:dyDescent="0.25">
      <c r="C226" s="72" t="str">
        <f t="shared" si="21"/>
        <v/>
      </c>
      <c r="D226" s="182" t="str">
        <f>IF($B226="","",IFERROR(VLOOKUP($B226,'Task library'!$A:$E,2,FALSE()),""))</f>
        <v/>
      </c>
      <c r="E226" s="182" t="str">
        <f>IF($B226="","",IFERROR(VLOOKUP($B226,'Task library'!$A:$E,3,FALSE()),""))</f>
        <v/>
      </c>
      <c r="F226" s="183" t="str">
        <f>IF($B226="","",IFERROR(VLOOKUP($B226,'Task library'!$A:$E,4,FALSE()),""))</f>
        <v/>
      </c>
      <c r="H226" s="183" t="str">
        <f t="shared" si="22"/>
        <v/>
      </c>
      <c r="I226" s="183" t="str">
        <f t="shared" si="23"/>
        <v/>
      </c>
      <c r="L226" s="90" t="str">
        <f t="shared" si="27"/>
        <v/>
      </c>
      <c r="N226" s="185" t="str">
        <f t="shared" si="24"/>
        <v/>
      </c>
      <c r="W226" s="179" t="str">
        <f>IF($B226="","",IF($Q226="","MISSING LINK",IF(NOT(ISNUMBER(SEARCH("drive.google.com",$Q226))),"NOT DRIVE LINK",IFERROR(IF(ISNUMBER(SEARCH(MID(Summary!$N$3,SEARCH("/folders/",Summary!$N$3)+9,SEARCH("?",Summary!$N$3&amp;"?")-(SEARCH("/folders/",Summary!$N$3)+9)),$Q226)),"OK",IF(ISNUMBER(SEARCH("/file/d/",$Q226)),"FILE LINK (check)","WRONG DRIVE")),"WRONG DRIVE"))))</f>
        <v/>
      </c>
      <c r="X226" s="72" t="str">
        <f t="shared" si="25"/>
        <v/>
      </c>
      <c r="Y226" s="72" t="str">
        <f t="shared" si="26"/>
        <v/>
      </c>
      <c r="Z226" s="72" t="str">
        <f>IF($X226="","",COUNTIF($X$2:$X226,$X226))</f>
        <v/>
      </c>
      <c r="AA226" s="72" t="str">
        <f>IF(AND($X226&lt;&gt;"",$Y226&gt;=3,$Z226=1),COUNTIF($AA$1:AA225,"&gt;0")+1,"")</f>
        <v/>
      </c>
    </row>
    <row r="227" spans="3:27" ht="15" customHeight="1" x14ac:dyDescent="0.25">
      <c r="C227" s="72" t="str">
        <f t="shared" si="21"/>
        <v/>
      </c>
      <c r="D227" s="182" t="str">
        <f>IF($B227="","",IFERROR(VLOOKUP($B227,'Task library'!$A:$E,2,FALSE()),""))</f>
        <v/>
      </c>
      <c r="E227" s="182" t="str">
        <f>IF($B227="","",IFERROR(VLOOKUP($B227,'Task library'!$A:$E,3,FALSE()),""))</f>
        <v/>
      </c>
      <c r="F227" s="183" t="str">
        <f>IF($B227="","",IFERROR(VLOOKUP($B227,'Task library'!$A:$E,4,FALSE()),""))</f>
        <v/>
      </c>
      <c r="H227" s="183" t="str">
        <f t="shared" si="22"/>
        <v/>
      </c>
      <c r="I227" s="183" t="str">
        <f t="shared" si="23"/>
        <v/>
      </c>
      <c r="L227" s="90" t="str">
        <f t="shared" si="27"/>
        <v/>
      </c>
      <c r="N227" s="185" t="str">
        <f t="shared" si="24"/>
        <v/>
      </c>
      <c r="W227" s="179" t="str">
        <f>IF($B227="","",IF($Q227="","MISSING LINK",IF(NOT(ISNUMBER(SEARCH("drive.google.com",$Q227))),"NOT DRIVE LINK",IFERROR(IF(ISNUMBER(SEARCH(MID(Summary!$N$3,SEARCH("/folders/",Summary!$N$3)+9,SEARCH("?",Summary!$N$3&amp;"?")-(SEARCH("/folders/",Summary!$N$3)+9)),$Q227)),"OK",IF(ISNUMBER(SEARCH("/file/d/",$Q227)),"FILE LINK (check)","WRONG DRIVE")),"WRONG DRIVE"))))</f>
        <v/>
      </c>
      <c r="X227" s="72" t="str">
        <f t="shared" si="25"/>
        <v/>
      </c>
      <c r="Y227" s="72" t="str">
        <f t="shared" si="26"/>
        <v/>
      </c>
      <c r="Z227" s="72" t="str">
        <f>IF($X227="","",COUNTIF($X$2:$X227,$X227))</f>
        <v/>
      </c>
      <c r="AA227" s="72" t="str">
        <f>IF(AND($X227&lt;&gt;"",$Y227&gt;=3,$Z227=1),COUNTIF($AA$1:AA226,"&gt;0")+1,"")</f>
        <v/>
      </c>
    </row>
    <row r="228" spans="3:27" ht="15" customHeight="1" x14ac:dyDescent="0.25">
      <c r="C228" s="72" t="str">
        <f t="shared" si="21"/>
        <v/>
      </c>
      <c r="D228" s="182" t="str">
        <f>IF($B228="","",IFERROR(VLOOKUP($B228,'Task library'!$A:$E,2,FALSE()),""))</f>
        <v/>
      </c>
      <c r="E228" s="182" t="str">
        <f>IF($B228="","",IFERROR(VLOOKUP($B228,'Task library'!$A:$E,3,FALSE()),""))</f>
        <v/>
      </c>
      <c r="F228" s="183" t="str">
        <f>IF($B228="","",IFERROR(VLOOKUP($B228,'Task library'!$A:$E,4,FALSE()),""))</f>
        <v/>
      </c>
      <c r="H228" s="183" t="str">
        <f t="shared" si="22"/>
        <v/>
      </c>
      <c r="I228" s="183" t="str">
        <f t="shared" si="23"/>
        <v/>
      </c>
      <c r="L228" s="90" t="str">
        <f t="shared" si="27"/>
        <v/>
      </c>
      <c r="N228" s="185" t="str">
        <f t="shared" si="24"/>
        <v/>
      </c>
      <c r="W228" s="179" t="str">
        <f>IF($B228="","",IF($Q228="","MISSING LINK",IF(NOT(ISNUMBER(SEARCH("drive.google.com",$Q228))),"NOT DRIVE LINK",IFERROR(IF(ISNUMBER(SEARCH(MID(Summary!$N$3,SEARCH("/folders/",Summary!$N$3)+9,SEARCH("?",Summary!$N$3&amp;"?")-(SEARCH("/folders/",Summary!$N$3)+9)),$Q228)),"OK",IF(ISNUMBER(SEARCH("/file/d/",$Q228)),"FILE LINK (check)","WRONG DRIVE")),"WRONG DRIVE"))))</f>
        <v/>
      </c>
      <c r="X228" s="72" t="str">
        <f t="shared" si="25"/>
        <v/>
      </c>
      <c r="Y228" s="72" t="str">
        <f t="shared" si="26"/>
        <v/>
      </c>
      <c r="Z228" s="72" t="str">
        <f>IF($X228="","",COUNTIF($X$2:$X228,$X228))</f>
        <v/>
      </c>
      <c r="AA228" s="72" t="str">
        <f>IF(AND($X228&lt;&gt;"",$Y228&gt;=3,$Z228=1),COUNTIF($AA$1:AA227,"&gt;0")+1,"")</f>
        <v/>
      </c>
    </row>
    <row r="229" spans="3:27" ht="15" customHeight="1" x14ac:dyDescent="0.25">
      <c r="C229" s="72" t="str">
        <f t="shared" si="21"/>
        <v/>
      </c>
      <c r="D229" s="182" t="str">
        <f>IF($B229="","",IFERROR(VLOOKUP($B229,'Task library'!$A:$E,2,FALSE()),""))</f>
        <v/>
      </c>
      <c r="E229" s="182" t="str">
        <f>IF($B229="","",IFERROR(VLOOKUP($B229,'Task library'!$A:$E,3,FALSE()),""))</f>
        <v/>
      </c>
      <c r="F229" s="183" t="str">
        <f>IF($B229="","",IFERROR(VLOOKUP($B229,'Task library'!$A:$E,4,FALSE()),""))</f>
        <v/>
      </c>
      <c r="H229" s="183" t="str">
        <f t="shared" si="22"/>
        <v/>
      </c>
      <c r="I229" s="183" t="str">
        <f t="shared" si="23"/>
        <v/>
      </c>
      <c r="L229" s="90" t="str">
        <f t="shared" si="27"/>
        <v/>
      </c>
      <c r="N229" s="185" t="str">
        <f t="shared" si="24"/>
        <v/>
      </c>
      <c r="W229" s="179" t="str">
        <f>IF($B229="","",IF($Q229="","MISSING LINK",IF(NOT(ISNUMBER(SEARCH("drive.google.com",$Q229))),"NOT DRIVE LINK",IFERROR(IF(ISNUMBER(SEARCH(MID(Summary!$N$3,SEARCH("/folders/",Summary!$N$3)+9,SEARCH("?",Summary!$N$3&amp;"?")-(SEARCH("/folders/",Summary!$N$3)+9)),$Q229)),"OK",IF(ISNUMBER(SEARCH("/file/d/",$Q229)),"FILE LINK (check)","WRONG DRIVE")),"WRONG DRIVE"))))</f>
        <v/>
      </c>
      <c r="X229" s="72" t="str">
        <f t="shared" si="25"/>
        <v/>
      </c>
      <c r="Y229" s="72" t="str">
        <f t="shared" si="26"/>
        <v/>
      </c>
      <c r="Z229" s="72" t="str">
        <f>IF($X229="","",COUNTIF($X$2:$X229,$X229))</f>
        <v/>
      </c>
      <c r="AA229" s="72" t="str">
        <f>IF(AND($X229&lt;&gt;"",$Y229&gt;=3,$Z229=1),COUNTIF($AA$1:AA228,"&gt;0")+1,"")</f>
        <v/>
      </c>
    </row>
    <row r="230" spans="3:27" ht="15" customHeight="1" x14ac:dyDescent="0.25">
      <c r="C230" s="72" t="str">
        <f t="shared" si="21"/>
        <v/>
      </c>
      <c r="D230" s="182" t="str">
        <f>IF($B230="","",IFERROR(VLOOKUP($B230,'Task library'!$A:$E,2,FALSE()),""))</f>
        <v/>
      </c>
      <c r="E230" s="182" t="str">
        <f>IF($B230="","",IFERROR(VLOOKUP($B230,'Task library'!$A:$E,3,FALSE()),""))</f>
        <v/>
      </c>
      <c r="F230" s="183" t="str">
        <f>IF($B230="","",IFERROR(VLOOKUP($B230,'Task library'!$A:$E,4,FALSE()),""))</f>
        <v/>
      </c>
      <c r="H230" s="183" t="str">
        <f t="shared" si="22"/>
        <v/>
      </c>
      <c r="I230" s="183" t="str">
        <f t="shared" si="23"/>
        <v/>
      </c>
      <c r="L230" s="90" t="str">
        <f t="shared" si="27"/>
        <v/>
      </c>
      <c r="N230" s="185" t="str">
        <f t="shared" si="24"/>
        <v/>
      </c>
      <c r="W230" s="179" t="str">
        <f>IF($B230="","",IF($Q230="","MISSING LINK",IF(NOT(ISNUMBER(SEARCH("drive.google.com",$Q230))),"NOT DRIVE LINK",IFERROR(IF(ISNUMBER(SEARCH(MID(Summary!$N$3,SEARCH("/folders/",Summary!$N$3)+9,SEARCH("?",Summary!$N$3&amp;"?")-(SEARCH("/folders/",Summary!$N$3)+9)),$Q230)),"OK",IF(ISNUMBER(SEARCH("/file/d/",$Q230)),"FILE LINK (check)","WRONG DRIVE")),"WRONG DRIVE"))))</f>
        <v/>
      </c>
      <c r="X230" s="72" t="str">
        <f t="shared" si="25"/>
        <v/>
      </c>
      <c r="Y230" s="72" t="str">
        <f t="shared" si="26"/>
        <v/>
      </c>
      <c r="Z230" s="72" t="str">
        <f>IF($X230="","",COUNTIF($X$2:$X230,$X230))</f>
        <v/>
      </c>
      <c r="AA230" s="72" t="str">
        <f>IF(AND($X230&lt;&gt;"",$Y230&gt;=3,$Z230=1),COUNTIF($AA$1:AA229,"&gt;0")+1,"")</f>
        <v/>
      </c>
    </row>
    <row r="231" spans="3:27" ht="15" customHeight="1" x14ac:dyDescent="0.25">
      <c r="C231" s="72" t="str">
        <f t="shared" si="21"/>
        <v/>
      </c>
      <c r="D231" s="182" t="str">
        <f>IF($B231="","",IFERROR(VLOOKUP($B231,'Task library'!$A:$E,2,FALSE()),""))</f>
        <v/>
      </c>
      <c r="E231" s="182" t="str">
        <f>IF($B231="","",IFERROR(VLOOKUP($B231,'Task library'!$A:$E,3,FALSE()),""))</f>
        <v/>
      </c>
      <c r="F231" s="183" t="str">
        <f>IF($B231="","",IFERROR(VLOOKUP($B231,'Task library'!$A:$E,4,FALSE()),""))</f>
        <v/>
      </c>
      <c r="H231" s="183" t="str">
        <f t="shared" si="22"/>
        <v/>
      </c>
      <c r="I231" s="183" t="str">
        <f t="shared" si="23"/>
        <v/>
      </c>
      <c r="L231" s="90" t="str">
        <f t="shared" si="27"/>
        <v/>
      </c>
      <c r="N231" s="185" t="str">
        <f t="shared" si="24"/>
        <v/>
      </c>
      <c r="W231" s="179" t="str">
        <f>IF($B231="","",IF($Q231="","MISSING LINK",IF(NOT(ISNUMBER(SEARCH("drive.google.com",$Q231))),"NOT DRIVE LINK",IFERROR(IF(ISNUMBER(SEARCH(MID(Summary!$N$3,SEARCH("/folders/",Summary!$N$3)+9,SEARCH("?",Summary!$N$3&amp;"?")-(SEARCH("/folders/",Summary!$N$3)+9)),$Q231)),"OK",IF(ISNUMBER(SEARCH("/file/d/",$Q231)),"FILE LINK (check)","WRONG DRIVE")),"WRONG DRIVE"))))</f>
        <v/>
      </c>
      <c r="X231" s="72" t="str">
        <f t="shared" si="25"/>
        <v/>
      </c>
      <c r="Y231" s="72" t="str">
        <f t="shared" si="26"/>
        <v/>
      </c>
      <c r="Z231" s="72" t="str">
        <f>IF($X231="","",COUNTIF($X$2:$X231,$X231))</f>
        <v/>
      </c>
      <c r="AA231" s="72" t="str">
        <f>IF(AND($X231&lt;&gt;"",$Y231&gt;=3,$Z231=1),COUNTIF($AA$1:AA230,"&gt;0")+1,"")</f>
        <v/>
      </c>
    </row>
    <row r="232" spans="3:27" ht="15" customHeight="1" x14ac:dyDescent="0.25">
      <c r="C232" s="72" t="str">
        <f t="shared" si="21"/>
        <v/>
      </c>
      <c r="D232" s="182" t="str">
        <f>IF($B232="","",IFERROR(VLOOKUP($B232,'Task library'!$A:$E,2,FALSE()),""))</f>
        <v/>
      </c>
      <c r="E232" s="182" t="str">
        <f>IF($B232="","",IFERROR(VLOOKUP($B232,'Task library'!$A:$E,3,FALSE()),""))</f>
        <v/>
      </c>
      <c r="F232" s="183" t="str">
        <f>IF($B232="","",IFERROR(VLOOKUP($B232,'Task library'!$A:$E,4,FALSE()),""))</f>
        <v/>
      </c>
      <c r="H232" s="183" t="str">
        <f t="shared" si="22"/>
        <v/>
      </c>
      <c r="I232" s="183" t="str">
        <f t="shared" si="23"/>
        <v/>
      </c>
      <c r="L232" s="90" t="str">
        <f t="shared" si="27"/>
        <v/>
      </c>
      <c r="N232" s="185" t="str">
        <f t="shared" si="24"/>
        <v/>
      </c>
      <c r="W232" s="179" t="str">
        <f>IF($B232="","",IF($Q232="","MISSING LINK",IF(NOT(ISNUMBER(SEARCH("drive.google.com",$Q232))),"NOT DRIVE LINK",IFERROR(IF(ISNUMBER(SEARCH(MID(Summary!$N$3,SEARCH("/folders/",Summary!$N$3)+9,SEARCH("?",Summary!$N$3&amp;"?")-(SEARCH("/folders/",Summary!$N$3)+9)),$Q232)),"OK",IF(ISNUMBER(SEARCH("/file/d/",$Q232)),"FILE LINK (check)","WRONG DRIVE")),"WRONG DRIVE"))))</f>
        <v/>
      </c>
      <c r="X232" s="72" t="str">
        <f t="shared" si="25"/>
        <v/>
      </c>
      <c r="Y232" s="72" t="str">
        <f t="shared" si="26"/>
        <v/>
      </c>
      <c r="Z232" s="72" t="str">
        <f>IF($X232="","",COUNTIF($X$2:$X232,$X232))</f>
        <v/>
      </c>
      <c r="AA232" s="72" t="str">
        <f>IF(AND($X232&lt;&gt;"",$Y232&gt;=3,$Z232=1),COUNTIF($AA$1:AA231,"&gt;0")+1,"")</f>
        <v/>
      </c>
    </row>
    <row r="233" spans="3:27" ht="15" customHeight="1" x14ac:dyDescent="0.25">
      <c r="C233" s="72" t="str">
        <f t="shared" si="21"/>
        <v/>
      </c>
      <c r="D233" s="182" t="str">
        <f>IF($B233="","",IFERROR(VLOOKUP($B233,'Task library'!$A:$E,2,FALSE()),""))</f>
        <v/>
      </c>
      <c r="E233" s="182" t="str">
        <f>IF($B233="","",IFERROR(VLOOKUP($B233,'Task library'!$A:$E,3,FALSE()),""))</f>
        <v/>
      </c>
      <c r="F233" s="183" t="str">
        <f>IF($B233="","",IFERROR(VLOOKUP($B233,'Task library'!$A:$E,4,FALSE()),""))</f>
        <v/>
      </c>
      <c r="H233" s="183" t="str">
        <f t="shared" si="22"/>
        <v/>
      </c>
      <c r="I233" s="183" t="str">
        <f t="shared" si="23"/>
        <v/>
      </c>
      <c r="L233" s="90" t="str">
        <f t="shared" si="27"/>
        <v/>
      </c>
      <c r="N233" s="185" t="str">
        <f t="shared" si="24"/>
        <v/>
      </c>
      <c r="W233" s="179" t="str">
        <f>IF($B233="","",IF($Q233="","MISSING LINK",IF(NOT(ISNUMBER(SEARCH("drive.google.com",$Q233))),"NOT DRIVE LINK",IFERROR(IF(ISNUMBER(SEARCH(MID(Summary!$N$3,SEARCH("/folders/",Summary!$N$3)+9,SEARCH("?",Summary!$N$3&amp;"?")-(SEARCH("/folders/",Summary!$N$3)+9)),$Q233)),"OK",IF(ISNUMBER(SEARCH("/file/d/",$Q233)),"FILE LINK (check)","WRONG DRIVE")),"WRONG DRIVE"))))</f>
        <v/>
      </c>
      <c r="X233" s="72" t="str">
        <f t="shared" si="25"/>
        <v/>
      </c>
      <c r="Y233" s="72" t="str">
        <f t="shared" si="26"/>
        <v/>
      </c>
      <c r="Z233" s="72" t="str">
        <f>IF($X233="","",COUNTIF($X$2:$X233,$X233))</f>
        <v/>
      </c>
      <c r="AA233" s="72" t="str">
        <f>IF(AND($X233&lt;&gt;"",$Y233&gt;=3,$Z233=1),COUNTIF($AA$1:AA232,"&gt;0")+1,"")</f>
        <v/>
      </c>
    </row>
    <row r="234" spans="3:27" ht="15" customHeight="1" x14ac:dyDescent="0.25">
      <c r="C234" s="72" t="str">
        <f t="shared" si="21"/>
        <v/>
      </c>
      <c r="D234" s="182" t="str">
        <f>IF($B234="","",IFERROR(VLOOKUP($B234,'Task library'!$A:$E,2,FALSE()),""))</f>
        <v/>
      </c>
      <c r="E234" s="182" t="str">
        <f>IF($B234="","",IFERROR(VLOOKUP($B234,'Task library'!$A:$E,3,FALSE()),""))</f>
        <v/>
      </c>
      <c r="F234" s="183" t="str">
        <f>IF($B234="","",IFERROR(VLOOKUP($B234,'Task library'!$A:$E,4,FALSE()),""))</f>
        <v/>
      </c>
      <c r="H234" s="183" t="str">
        <f t="shared" si="22"/>
        <v/>
      </c>
      <c r="I234" s="183" t="str">
        <f t="shared" si="23"/>
        <v/>
      </c>
      <c r="L234" s="90" t="str">
        <f t="shared" si="27"/>
        <v/>
      </c>
      <c r="N234" s="185" t="str">
        <f t="shared" si="24"/>
        <v/>
      </c>
      <c r="W234" s="179" t="str">
        <f>IF($B234="","",IF($Q234="","MISSING LINK",IF(NOT(ISNUMBER(SEARCH("drive.google.com",$Q234))),"NOT DRIVE LINK",IFERROR(IF(ISNUMBER(SEARCH(MID(Summary!$N$3,SEARCH("/folders/",Summary!$N$3)+9,SEARCH("?",Summary!$N$3&amp;"?")-(SEARCH("/folders/",Summary!$N$3)+9)),$Q234)),"OK",IF(ISNUMBER(SEARCH("/file/d/",$Q234)),"FILE LINK (check)","WRONG DRIVE")),"WRONG DRIVE"))))</f>
        <v/>
      </c>
      <c r="X234" s="72" t="str">
        <f t="shared" si="25"/>
        <v/>
      </c>
      <c r="Y234" s="72" t="str">
        <f t="shared" si="26"/>
        <v/>
      </c>
      <c r="Z234" s="72" t="str">
        <f>IF($X234="","",COUNTIF($X$2:$X234,$X234))</f>
        <v/>
      </c>
      <c r="AA234" s="72" t="str">
        <f>IF(AND($X234&lt;&gt;"",$Y234&gt;=3,$Z234=1),COUNTIF($AA$1:AA233,"&gt;0")+1,"")</f>
        <v/>
      </c>
    </row>
    <row r="235" spans="3:27" ht="15" customHeight="1" x14ac:dyDescent="0.25">
      <c r="C235" s="72" t="str">
        <f t="shared" si="21"/>
        <v/>
      </c>
      <c r="D235" s="182" t="str">
        <f>IF($B235="","",IFERROR(VLOOKUP($B235,'Task library'!$A:$E,2,FALSE()),""))</f>
        <v/>
      </c>
      <c r="E235" s="182" t="str">
        <f>IF($B235="","",IFERROR(VLOOKUP($B235,'Task library'!$A:$E,3,FALSE()),""))</f>
        <v/>
      </c>
      <c r="F235" s="183" t="str">
        <f>IF($B235="","",IFERROR(VLOOKUP($B235,'Task library'!$A:$E,4,FALSE()),""))</f>
        <v/>
      </c>
      <c r="H235" s="183" t="str">
        <f t="shared" si="22"/>
        <v/>
      </c>
      <c r="I235" s="183" t="str">
        <f t="shared" si="23"/>
        <v/>
      </c>
      <c r="L235" s="90" t="str">
        <f t="shared" si="27"/>
        <v/>
      </c>
      <c r="N235" s="185" t="str">
        <f t="shared" si="24"/>
        <v/>
      </c>
      <c r="W235" s="179" t="str">
        <f>IF($B235="","",IF($Q235="","MISSING LINK",IF(NOT(ISNUMBER(SEARCH("drive.google.com",$Q235))),"NOT DRIVE LINK",IFERROR(IF(ISNUMBER(SEARCH(MID(Summary!$N$3,SEARCH("/folders/",Summary!$N$3)+9,SEARCH("?",Summary!$N$3&amp;"?")-(SEARCH("/folders/",Summary!$N$3)+9)),$Q235)),"OK",IF(ISNUMBER(SEARCH("/file/d/",$Q235)),"FILE LINK (check)","WRONG DRIVE")),"WRONG DRIVE"))))</f>
        <v/>
      </c>
      <c r="X235" s="72" t="str">
        <f t="shared" si="25"/>
        <v/>
      </c>
      <c r="Y235" s="72" t="str">
        <f t="shared" si="26"/>
        <v/>
      </c>
      <c r="Z235" s="72" t="str">
        <f>IF($X235="","",COUNTIF($X$2:$X235,$X235))</f>
        <v/>
      </c>
      <c r="AA235" s="72" t="str">
        <f>IF(AND($X235&lt;&gt;"",$Y235&gt;=3,$Z235=1),COUNTIF($AA$1:AA234,"&gt;0")+1,"")</f>
        <v/>
      </c>
    </row>
    <row r="236" spans="3:27" ht="15" customHeight="1" x14ac:dyDescent="0.25">
      <c r="C236" s="72" t="str">
        <f t="shared" si="21"/>
        <v/>
      </c>
      <c r="D236" s="182" t="str">
        <f>IF($B236="","",IFERROR(VLOOKUP($B236,'Task library'!$A:$E,2,FALSE()),""))</f>
        <v/>
      </c>
      <c r="E236" s="182" t="str">
        <f>IF($B236="","",IFERROR(VLOOKUP($B236,'Task library'!$A:$E,3,FALSE()),""))</f>
        <v/>
      </c>
      <c r="F236" s="183" t="str">
        <f>IF($B236="","",IFERROR(VLOOKUP($B236,'Task library'!$A:$E,4,FALSE()),""))</f>
        <v/>
      </c>
      <c r="H236" s="183" t="str">
        <f t="shared" si="22"/>
        <v/>
      </c>
      <c r="I236" s="183" t="str">
        <f t="shared" si="23"/>
        <v/>
      </c>
      <c r="L236" s="90" t="str">
        <f t="shared" si="27"/>
        <v/>
      </c>
      <c r="N236" s="185" t="str">
        <f t="shared" si="24"/>
        <v/>
      </c>
      <c r="W236" s="179" t="str">
        <f>IF($B236="","",IF($Q236="","MISSING LINK",IF(NOT(ISNUMBER(SEARCH("drive.google.com",$Q236))),"NOT DRIVE LINK",IFERROR(IF(ISNUMBER(SEARCH(MID(Summary!$N$3,SEARCH("/folders/",Summary!$N$3)+9,SEARCH("?",Summary!$N$3&amp;"?")-(SEARCH("/folders/",Summary!$N$3)+9)),$Q236)),"OK",IF(ISNUMBER(SEARCH("/file/d/",$Q236)),"FILE LINK (check)","WRONG DRIVE")),"WRONG DRIVE"))))</f>
        <v/>
      </c>
      <c r="X236" s="72" t="str">
        <f t="shared" si="25"/>
        <v/>
      </c>
      <c r="Y236" s="72" t="str">
        <f t="shared" si="26"/>
        <v/>
      </c>
      <c r="Z236" s="72" t="str">
        <f>IF($X236="","",COUNTIF($X$2:$X236,$X236))</f>
        <v/>
      </c>
      <c r="AA236" s="72" t="str">
        <f>IF(AND($X236&lt;&gt;"",$Y236&gt;=3,$Z236=1),COUNTIF($AA$1:AA235,"&gt;0")+1,"")</f>
        <v/>
      </c>
    </row>
    <row r="237" spans="3:27" ht="15" customHeight="1" x14ac:dyDescent="0.25">
      <c r="C237" s="72" t="str">
        <f t="shared" si="21"/>
        <v/>
      </c>
      <c r="D237" s="182" t="str">
        <f>IF($B237="","",IFERROR(VLOOKUP($B237,'Task library'!$A:$E,2,FALSE()),""))</f>
        <v/>
      </c>
      <c r="E237" s="182" t="str">
        <f>IF($B237="","",IFERROR(VLOOKUP($B237,'Task library'!$A:$E,3,FALSE()),""))</f>
        <v/>
      </c>
      <c r="F237" s="183" t="str">
        <f>IF($B237="","",IFERROR(VLOOKUP($B237,'Task library'!$A:$E,4,FALSE()),""))</f>
        <v/>
      </c>
      <c r="H237" s="183" t="str">
        <f t="shared" si="22"/>
        <v/>
      </c>
      <c r="I237" s="183" t="str">
        <f t="shared" si="23"/>
        <v/>
      </c>
      <c r="L237" s="90" t="str">
        <f t="shared" si="27"/>
        <v/>
      </c>
      <c r="N237" s="185" t="str">
        <f t="shared" si="24"/>
        <v/>
      </c>
      <c r="W237" s="179" t="str">
        <f>IF($B237="","",IF($Q237="","MISSING LINK",IF(NOT(ISNUMBER(SEARCH("drive.google.com",$Q237))),"NOT DRIVE LINK",IFERROR(IF(ISNUMBER(SEARCH(MID(Summary!$N$3,SEARCH("/folders/",Summary!$N$3)+9,SEARCH("?",Summary!$N$3&amp;"?")-(SEARCH("/folders/",Summary!$N$3)+9)),$Q237)),"OK",IF(ISNUMBER(SEARCH("/file/d/",$Q237)),"FILE LINK (check)","WRONG DRIVE")),"WRONG DRIVE"))))</f>
        <v/>
      </c>
      <c r="X237" s="72" t="str">
        <f t="shared" si="25"/>
        <v/>
      </c>
      <c r="Y237" s="72" t="str">
        <f t="shared" si="26"/>
        <v/>
      </c>
      <c r="Z237" s="72" t="str">
        <f>IF($X237="","",COUNTIF($X$2:$X237,$X237))</f>
        <v/>
      </c>
      <c r="AA237" s="72" t="str">
        <f>IF(AND($X237&lt;&gt;"",$Y237&gt;=3,$Z237=1),COUNTIF($AA$1:AA236,"&gt;0")+1,"")</f>
        <v/>
      </c>
    </row>
    <row r="238" spans="3:27" ht="15" customHeight="1" x14ac:dyDescent="0.25">
      <c r="C238" s="72" t="str">
        <f t="shared" si="21"/>
        <v/>
      </c>
      <c r="D238" s="182" t="str">
        <f>IF($B238="","",IFERROR(VLOOKUP($B238,'Task library'!$A:$E,2,FALSE()),""))</f>
        <v/>
      </c>
      <c r="E238" s="182" t="str">
        <f>IF($B238="","",IFERROR(VLOOKUP($B238,'Task library'!$A:$E,3,FALSE()),""))</f>
        <v/>
      </c>
      <c r="F238" s="183" t="str">
        <f>IF($B238="","",IFERROR(VLOOKUP($B238,'Task library'!$A:$E,4,FALSE()),""))</f>
        <v/>
      </c>
      <c r="H238" s="183" t="str">
        <f t="shared" si="22"/>
        <v/>
      </c>
      <c r="I238" s="183" t="str">
        <f t="shared" si="23"/>
        <v/>
      </c>
      <c r="L238" s="90" t="str">
        <f t="shared" si="27"/>
        <v/>
      </c>
      <c r="N238" s="185" t="str">
        <f t="shared" si="24"/>
        <v/>
      </c>
      <c r="W238" s="179" t="str">
        <f>IF($B238="","",IF($Q238="","MISSING LINK",IF(NOT(ISNUMBER(SEARCH("drive.google.com",$Q238))),"NOT DRIVE LINK",IFERROR(IF(ISNUMBER(SEARCH(MID(Summary!$N$3,SEARCH("/folders/",Summary!$N$3)+9,SEARCH("?",Summary!$N$3&amp;"?")-(SEARCH("/folders/",Summary!$N$3)+9)),$Q238)),"OK",IF(ISNUMBER(SEARCH("/file/d/",$Q238)),"FILE LINK (check)","WRONG DRIVE")),"WRONG DRIVE"))))</f>
        <v/>
      </c>
      <c r="X238" s="72" t="str">
        <f t="shared" si="25"/>
        <v/>
      </c>
      <c r="Y238" s="72" t="str">
        <f t="shared" si="26"/>
        <v/>
      </c>
      <c r="Z238" s="72" t="str">
        <f>IF($X238="","",COUNTIF($X$2:$X238,$X238))</f>
        <v/>
      </c>
      <c r="AA238" s="72" t="str">
        <f>IF(AND($X238&lt;&gt;"",$Y238&gt;=3,$Z238=1),COUNTIF($AA$1:AA237,"&gt;0")+1,"")</f>
        <v/>
      </c>
    </row>
    <row r="239" spans="3:27" ht="15" customHeight="1" x14ac:dyDescent="0.25">
      <c r="C239" s="72" t="str">
        <f t="shared" si="21"/>
        <v/>
      </c>
      <c r="D239" s="182" t="str">
        <f>IF($B239="","",IFERROR(VLOOKUP($B239,'Task library'!$A:$E,2,FALSE()),""))</f>
        <v/>
      </c>
      <c r="E239" s="182" t="str">
        <f>IF($B239="","",IFERROR(VLOOKUP($B239,'Task library'!$A:$E,3,FALSE()),""))</f>
        <v/>
      </c>
      <c r="F239" s="183" t="str">
        <f>IF($B239="","",IFERROR(VLOOKUP($B239,'Task library'!$A:$E,4,FALSE()),""))</f>
        <v/>
      </c>
      <c r="H239" s="183" t="str">
        <f t="shared" si="22"/>
        <v/>
      </c>
      <c r="I239" s="183" t="str">
        <f t="shared" si="23"/>
        <v/>
      </c>
      <c r="L239" s="90" t="str">
        <f t="shared" si="27"/>
        <v/>
      </c>
      <c r="N239" s="185" t="str">
        <f t="shared" si="24"/>
        <v/>
      </c>
      <c r="W239" s="179" t="str">
        <f>IF($B239="","",IF($Q239="","MISSING LINK",IF(NOT(ISNUMBER(SEARCH("drive.google.com",$Q239))),"NOT DRIVE LINK",IFERROR(IF(ISNUMBER(SEARCH(MID(Summary!$N$3,SEARCH("/folders/",Summary!$N$3)+9,SEARCH("?",Summary!$N$3&amp;"?")-(SEARCH("/folders/",Summary!$N$3)+9)),$Q239)),"OK",IF(ISNUMBER(SEARCH("/file/d/",$Q239)),"FILE LINK (check)","WRONG DRIVE")),"WRONG DRIVE"))))</f>
        <v/>
      </c>
      <c r="X239" s="72" t="str">
        <f t="shared" si="25"/>
        <v/>
      </c>
      <c r="Y239" s="72" t="str">
        <f t="shared" si="26"/>
        <v/>
      </c>
      <c r="Z239" s="72" t="str">
        <f>IF($X239="","",COUNTIF($X$2:$X239,$X239))</f>
        <v/>
      </c>
      <c r="AA239" s="72" t="str">
        <f>IF(AND($X239&lt;&gt;"",$Y239&gt;=3,$Z239=1),COUNTIF($AA$1:AA238,"&gt;0")+1,"")</f>
        <v/>
      </c>
    </row>
    <row r="240" spans="3:27" ht="15" customHeight="1" x14ac:dyDescent="0.25">
      <c r="C240" s="72" t="str">
        <f t="shared" si="21"/>
        <v/>
      </c>
      <c r="D240" s="182" t="str">
        <f>IF($B240="","",IFERROR(VLOOKUP($B240,'Task library'!$A:$E,2,FALSE()),""))</f>
        <v/>
      </c>
      <c r="E240" s="182" t="str">
        <f>IF($B240="","",IFERROR(VLOOKUP($B240,'Task library'!$A:$E,3,FALSE()),""))</f>
        <v/>
      </c>
      <c r="F240" s="183" t="str">
        <f>IF($B240="","",IFERROR(VLOOKUP($B240,'Task library'!$A:$E,4,FALSE()),""))</f>
        <v/>
      </c>
      <c r="H240" s="183" t="str">
        <f t="shared" si="22"/>
        <v/>
      </c>
      <c r="I240" s="183" t="str">
        <f t="shared" si="23"/>
        <v/>
      </c>
      <c r="L240" s="90" t="str">
        <f t="shared" si="27"/>
        <v/>
      </c>
      <c r="N240" s="185" t="str">
        <f t="shared" si="24"/>
        <v/>
      </c>
      <c r="W240" s="179" t="str">
        <f>IF($B240="","",IF($Q240="","MISSING LINK",IF(NOT(ISNUMBER(SEARCH("drive.google.com",$Q240))),"NOT DRIVE LINK",IFERROR(IF(ISNUMBER(SEARCH(MID(Summary!$N$3,SEARCH("/folders/",Summary!$N$3)+9,SEARCH("?",Summary!$N$3&amp;"?")-(SEARCH("/folders/",Summary!$N$3)+9)),$Q240)),"OK",IF(ISNUMBER(SEARCH("/file/d/",$Q240)),"FILE LINK (check)","WRONG DRIVE")),"WRONG DRIVE"))))</f>
        <v/>
      </c>
      <c r="X240" s="72" t="str">
        <f t="shared" si="25"/>
        <v/>
      </c>
      <c r="Y240" s="72" t="str">
        <f t="shared" si="26"/>
        <v/>
      </c>
      <c r="Z240" s="72" t="str">
        <f>IF($X240="","",COUNTIF($X$2:$X240,$X240))</f>
        <v/>
      </c>
      <c r="AA240" s="72" t="str">
        <f>IF(AND($X240&lt;&gt;"",$Y240&gt;=3,$Z240=1),COUNTIF($AA$1:AA239,"&gt;0")+1,"")</f>
        <v/>
      </c>
    </row>
    <row r="241" spans="3:27" ht="15" customHeight="1" x14ac:dyDescent="0.25">
      <c r="C241" s="72" t="str">
        <f t="shared" si="21"/>
        <v/>
      </c>
      <c r="D241" s="182" t="str">
        <f>IF($B241="","",IFERROR(VLOOKUP($B241,'Task library'!$A:$E,2,FALSE()),""))</f>
        <v/>
      </c>
      <c r="E241" s="182" t="str">
        <f>IF($B241="","",IFERROR(VLOOKUP($B241,'Task library'!$A:$E,3,FALSE()),""))</f>
        <v/>
      </c>
      <c r="F241" s="183" t="str">
        <f>IF($B241="","",IFERROR(VLOOKUP($B241,'Task library'!$A:$E,4,FALSE()),""))</f>
        <v/>
      </c>
      <c r="H241" s="183" t="str">
        <f t="shared" si="22"/>
        <v/>
      </c>
      <c r="I241" s="183" t="str">
        <f t="shared" si="23"/>
        <v/>
      </c>
      <c r="L241" s="90" t="str">
        <f t="shared" si="27"/>
        <v/>
      </c>
      <c r="N241" s="185" t="str">
        <f t="shared" si="24"/>
        <v/>
      </c>
      <c r="W241" s="179" t="str">
        <f>IF($B241="","",IF($Q241="","MISSING LINK",IF(NOT(ISNUMBER(SEARCH("drive.google.com",$Q241))),"NOT DRIVE LINK",IFERROR(IF(ISNUMBER(SEARCH(MID(Summary!$N$3,SEARCH("/folders/",Summary!$N$3)+9,SEARCH("?",Summary!$N$3&amp;"?")-(SEARCH("/folders/",Summary!$N$3)+9)),$Q241)),"OK",IF(ISNUMBER(SEARCH("/file/d/",$Q241)),"FILE LINK (check)","WRONG DRIVE")),"WRONG DRIVE"))))</f>
        <v/>
      </c>
      <c r="X241" s="72" t="str">
        <f t="shared" si="25"/>
        <v/>
      </c>
      <c r="Y241" s="72" t="str">
        <f t="shared" si="26"/>
        <v/>
      </c>
      <c r="Z241" s="72" t="str">
        <f>IF($X241="","",COUNTIF($X$2:$X241,$X241))</f>
        <v/>
      </c>
      <c r="AA241" s="72" t="str">
        <f>IF(AND($X241&lt;&gt;"",$Y241&gt;=3,$Z241=1),COUNTIF($AA$1:AA240,"&gt;0")+1,"")</f>
        <v/>
      </c>
    </row>
    <row r="242" spans="3:27" ht="15" customHeight="1" x14ac:dyDescent="0.25">
      <c r="C242" s="72" t="str">
        <f t="shared" si="21"/>
        <v/>
      </c>
      <c r="D242" s="182" t="str">
        <f>IF($B242="","",IFERROR(VLOOKUP($B242,'Task library'!$A:$E,2,FALSE()),""))</f>
        <v/>
      </c>
      <c r="E242" s="182" t="str">
        <f>IF($B242="","",IFERROR(VLOOKUP($B242,'Task library'!$A:$E,3,FALSE()),""))</f>
        <v/>
      </c>
      <c r="F242" s="183" t="str">
        <f>IF($B242="","",IFERROR(VLOOKUP($B242,'Task library'!$A:$E,4,FALSE()),""))</f>
        <v/>
      </c>
      <c r="H242" s="183" t="str">
        <f t="shared" si="22"/>
        <v/>
      </c>
      <c r="I242" s="183" t="str">
        <f t="shared" si="23"/>
        <v/>
      </c>
      <c r="L242" s="90" t="str">
        <f t="shared" si="27"/>
        <v/>
      </c>
      <c r="N242" s="185" t="str">
        <f t="shared" si="24"/>
        <v/>
      </c>
      <c r="W242" s="179" t="str">
        <f>IF($B242="","",IF($Q242="","MISSING LINK",IF(NOT(ISNUMBER(SEARCH("drive.google.com",$Q242))),"NOT DRIVE LINK",IFERROR(IF(ISNUMBER(SEARCH(MID(Summary!$N$3,SEARCH("/folders/",Summary!$N$3)+9,SEARCH("?",Summary!$N$3&amp;"?")-(SEARCH("/folders/",Summary!$N$3)+9)),$Q242)),"OK",IF(ISNUMBER(SEARCH("/file/d/",$Q242)),"FILE LINK (check)","WRONG DRIVE")),"WRONG DRIVE"))))</f>
        <v/>
      </c>
      <c r="X242" s="72" t="str">
        <f t="shared" si="25"/>
        <v/>
      </c>
      <c r="Y242" s="72" t="str">
        <f t="shared" si="26"/>
        <v/>
      </c>
      <c r="Z242" s="72" t="str">
        <f>IF($X242="","",COUNTIF($X$2:$X242,$X242))</f>
        <v/>
      </c>
      <c r="AA242" s="72" t="str">
        <f>IF(AND($X242&lt;&gt;"",$Y242&gt;=3,$Z242=1),COUNTIF($AA$1:AA241,"&gt;0")+1,"")</f>
        <v/>
      </c>
    </row>
    <row r="243" spans="3:27" ht="15" customHeight="1" x14ac:dyDescent="0.25">
      <c r="C243" s="72" t="str">
        <f t="shared" si="21"/>
        <v/>
      </c>
      <c r="D243" s="182" t="str">
        <f>IF($B243="","",IFERROR(VLOOKUP($B243,'Task library'!$A:$E,2,FALSE()),""))</f>
        <v/>
      </c>
      <c r="E243" s="182" t="str">
        <f>IF($B243="","",IFERROR(VLOOKUP($B243,'Task library'!$A:$E,3,FALSE()),""))</f>
        <v/>
      </c>
      <c r="F243" s="183" t="str">
        <f>IF($B243="","",IFERROR(VLOOKUP($B243,'Task library'!$A:$E,4,FALSE()),""))</f>
        <v/>
      </c>
      <c r="H243" s="183" t="str">
        <f t="shared" si="22"/>
        <v/>
      </c>
      <c r="I243" s="183" t="str">
        <f t="shared" si="23"/>
        <v/>
      </c>
      <c r="L243" s="90" t="str">
        <f t="shared" si="27"/>
        <v/>
      </c>
      <c r="N243" s="185" t="str">
        <f t="shared" si="24"/>
        <v/>
      </c>
      <c r="W243" s="179" t="str">
        <f>IF($B243="","",IF($Q243="","MISSING LINK",IF(NOT(ISNUMBER(SEARCH("drive.google.com",$Q243))),"NOT DRIVE LINK",IFERROR(IF(ISNUMBER(SEARCH(MID(Summary!$N$3,SEARCH("/folders/",Summary!$N$3)+9,SEARCH("?",Summary!$N$3&amp;"?")-(SEARCH("/folders/",Summary!$N$3)+9)),$Q243)),"OK",IF(ISNUMBER(SEARCH("/file/d/",$Q243)),"FILE LINK (check)","WRONG DRIVE")),"WRONG DRIVE"))))</f>
        <v/>
      </c>
      <c r="X243" s="72" t="str">
        <f t="shared" si="25"/>
        <v/>
      </c>
      <c r="Y243" s="72" t="str">
        <f t="shared" si="26"/>
        <v/>
      </c>
      <c r="Z243" s="72" t="str">
        <f>IF($X243="","",COUNTIF($X$2:$X243,$X243))</f>
        <v/>
      </c>
      <c r="AA243" s="72" t="str">
        <f>IF(AND($X243&lt;&gt;"",$Y243&gt;=3,$Z243=1),COUNTIF($AA$1:AA242,"&gt;0")+1,"")</f>
        <v/>
      </c>
    </row>
    <row r="244" spans="3:27" ht="15" customHeight="1" x14ac:dyDescent="0.25">
      <c r="C244" s="72" t="str">
        <f t="shared" si="21"/>
        <v/>
      </c>
      <c r="D244" s="182" t="str">
        <f>IF($B244="","",IFERROR(VLOOKUP($B244,'Task library'!$A:$E,2,FALSE()),""))</f>
        <v/>
      </c>
      <c r="E244" s="182" t="str">
        <f>IF($B244="","",IFERROR(VLOOKUP($B244,'Task library'!$A:$E,3,FALSE()),""))</f>
        <v/>
      </c>
      <c r="F244" s="183" t="str">
        <f>IF($B244="","",IFERROR(VLOOKUP($B244,'Task library'!$A:$E,4,FALSE()),""))</f>
        <v/>
      </c>
      <c r="H244" s="183" t="str">
        <f t="shared" si="22"/>
        <v/>
      </c>
      <c r="I244" s="183" t="str">
        <f t="shared" si="23"/>
        <v/>
      </c>
      <c r="L244" s="90" t="str">
        <f t="shared" si="27"/>
        <v/>
      </c>
      <c r="N244" s="185" t="str">
        <f t="shared" si="24"/>
        <v/>
      </c>
      <c r="W244" s="179" t="str">
        <f>IF($B244="","",IF($Q244="","MISSING LINK",IF(NOT(ISNUMBER(SEARCH("drive.google.com",$Q244))),"NOT DRIVE LINK",IFERROR(IF(ISNUMBER(SEARCH(MID(Summary!$N$3,SEARCH("/folders/",Summary!$N$3)+9,SEARCH("?",Summary!$N$3&amp;"?")-(SEARCH("/folders/",Summary!$N$3)+9)),$Q244)),"OK",IF(ISNUMBER(SEARCH("/file/d/",$Q244)),"FILE LINK (check)","WRONG DRIVE")),"WRONG DRIVE"))))</f>
        <v/>
      </c>
      <c r="X244" s="72" t="str">
        <f t="shared" si="25"/>
        <v/>
      </c>
      <c r="Y244" s="72" t="str">
        <f t="shared" si="26"/>
        <v/>
      </c>
      <c r="Z244" s="72" t="str">
        <f>IF($X244="","",COUNTIF($X$2:$X244,$X244))</f>
        <v/>
      </c>
      <c r="AA244" s="72" t="str">
        <f>IF(AND($X244&lt;&gt;"",$Y244&gt;=3,$Z244=1),COUNTIF($AA$1:AA243,"&gt;0")+1,"")</f>
        <v/>
      </c>
    </row>
    <row r="245" spans="3:27" ht="15" customHeight="1" x14ac:dyDescent="0.25">
      <c r="C245" s="72" t="str">
        <f t="shared" si="21"/>
        <v/>
      </c>
      <c r="D245" s="182" t="str">
        <f>IF($B245="","",IFERROR(VLOOKUP($B245,'Task library'!$A:$E,2,FALSE()),""))</f>
        <v/>
      </c>
      <c r="E245" s="182" t="str">
        <f>IF($B245="","",IFERROR(VLOOKUP($B245,'Task library'!$A:$E,3,FALSE()),""))</f>
        <v/>
      </c>
      <c r="F245" s="183" t="str">
        <f>IF($B245="","",IFERROR(VLOOKUP($B245,'Task library'!$A:$E,4,FALSE()),""))</f>
        <v/>
      </c>
      <c r="H245" s="183" t="str">
        <f t="shared" si="22"/>
        <v/>
      </c>
      <c r="I245" s="183" t="str">
        <f t="shared" si="23"/>
        <v/>
      </c>
      <c r="L245" s="90" t="str">
        <f t="shared" si="27"/>
        <v/>
      </c>
      <c r="N245" s="185" t="str">
        <f t="shared" si="24"/>
        <v/>
      </c>
      <c r="W245" s="179" t="str">
        <f>IF($B245="","",IF($Q245="","MISSING LINK",IF(NOT(ISNUMBER(SEARCH("drive.google.com",$Q245))),"NOT DRIVE LINK",IFERROR(IF(ISNUMBER(SEARCH(MID(Summary!$N$3,SEARCH("/folders/",Summary!$N$3)+9,SEARCH("?",Summary!$N$3&amp;"?")-(SEARCH("/folders/",Summary!$N$3)+9)),$Q245)),"OK",IF(ISNUMBER(SEARCH("/file/d/",$Q245)),"FILE LINK (check)","WRONG DRIVE")),"WRONG DRIVE"))))</f>
        <v/>
      </c>
      <c r="X245" s="72" t="str">
        <f t="shared" si="25"/>
        <v/>
      </c>
      <c r="Y245" s="72" t="str">
        <f t="shared" si="26"/>
        <v/>
      </c>
      <c r="Z245" s="72" t="str">
        <f>IF($X245="","",COUNTIF($X$2:$X245,$X245))</f>
        <v/>
      </c>
      <c r="AA245" s="72" t="str">
        <f>IF(AND($X245&lt;&gt;"",$Y245&gt;=3,$Z245=1),COUNTIF($AA$1:AA244,"&gt;0")+1,"")</f>
        <v/>
      </c>
    </row>
    <row r="246" spans="3:27" ht="15" customHeight="1" x14ac:dyDescent="0.25">
      <c r="C246" s="72" t="str">
        <f t="shared" si="21"/>
        <v/>
      </c>
      <c r="D246" s="182" t="str">
        <f>IF($B246="","",IFERROR(VLOOKUP($B246,'Task library'!$A:$E,2,FALSE()),""))</f>
        <v/>
      </c>
      <c r="E246" s="182" t="str">
        <f>IF($B246="","",IFERROR(VLOOKUP($B246,'Task library'!$A:$E,3,FALSE()),""))</f>
        <v/>
      </c>
      <c r="F246" s="183" t="str">
        <f>IF($B246="","",IFERROR(VLOOKUP($B246,'Task library'!$A:$E,4,FALSE()),""))</f>
        <v/>
      </c>
      <c r="H246" s="183" t="str">
        <f t="shared" si="22"/>
        <v/>
      </c>
      <c r="I246" s="183" t="str">
        <f t="shared" si="23"/>
        <v/>
      </c>
      <c r="L246" s="90" t="str">
        <f t="shared" si="27"/>
        <v/>
      </c>
      <c r="N246" s="185" t="str">
        <f t="shared" si="24"/>
        <v/>
      </c>
      <c r="W246" s="179" t="str">
        <f>IF($B246="","",IF($Q246="","MISSING LINK",IF(NOT(ISNUMBER(SEARCH("drive.google.com",$Q246))),"NOT DRIVE LINK",IFERROR(IF(ISNUMBER(SEARCH(MID(Summary!$N$3,SEARCH("/folders/",Summary!$N$3)+9,SEARCH("?",Summary!$N$3&amp;"?")-(SEARCH("/folders/",Summary!$N$3)+9)),$Q246)),"OK",IF(ISNUMBER(SEARCH("/file/d/",$Q246)),"FILE LINK (check)","WRONG DRIVE")),"WRONG DRIVE"))))</f>
        <v/>
      </c>
      <c r="X246" s="72" t="str">
        <f t="shared" si="25"/>
        <v/>
      </c>
      <c r="Y246" s="72" t="str">
        <f t="shared" si="26"/>
        <v/>
      </c>
      <c r="Z246" s="72" t="str">
        <f>IF($X246="","",COUNTIF($X$2:$X246,$X246))</f>
        <v/>
      </c>
      <c r="AA246" s="72" t="str">
        <f>IF(AND($X246&lt;&gt;"",$Y246&gt;=3,$Z246=1),COUNTIF($AA$1:AA245,"&gt;0")+1,"")</f>
        <v/>
      </c>
    </row>
    <row r="247" spans="3:27" ht="15" customHeight="1" x14ac:dyDescent="0.25">
      <c r="C247" s="72" t="str">
        <f t="shared" si="21"/>
        <v/>
      </c>
      <c r="D247" s="182" t="str">
        <f>IF($B247="","",IFERROR(VLOOKUP($B247,'Task library'!$A:$E,2,FALSE()),""))</f>
        <v/>
      </c>
      <c r="E247" s="182" t="str">
        <f>IF($B247="","",IFERROR(VLOOKUP($B247,'Task library'!$A:$E,3,FALSE()),""))</f>
        <v/>
      </c>
      <c r="F247" s="183" t="str">
        <f>IF($B247="","",IFERROR(VLOOKUP($B247,'Task library'!$A:$E,4,FALSE()),""))</f>
        <v/>
      </c>
      <c r="H247" s="183" t="str">
        <f t="shared" si="22"/>
        <v/>
      </c>
      <c r="I247" s="183" t="str">
        <f t="shared" si="23"/>
        <v/>
      </c>
      <c r="L247" s="90" t="str">
        <f t="shared" si="27"/>
        <v/>
      </c>
      <c r="N247" s="185" t="str">
        <f t="shared" si="24"/>
        <v/>
      </c>
      <c r="W247" s="179" t="str">
        <f>IF($B247="","",IF($Q247="","MISSING LINK",IF(NOT(ISNUMBER(SEARCH("drive.google.com",$Q247))),"NOT DRIVE LINK",IFERROR(IF(ISNUMBER(SEARCH(MID(Summary!$N$3,SEARCH("/folders/",Summary!$N$3)+9,SEARCH("?",Summary!$N$3&amp;"?")-(SEARCH("/folders/",Summary!$N$3)+9)),$Q247)),"OK",IF(ISNUMBER(SEARCH("/file/d/",$Q247)),"FILE LINK (check)","WRONG DRIVE")),"WRONG DRIVE"))))</f>
        <v/>
      </c>
      <c r="X247" s="72" t="str">
        <f t="shared" si="25"/>
        <v/>
      </c>
      <c r="Y247" s="72" t="str">
        <f t="shared" si="26"/>
        <v/>
      </c>
      <c r="Z247" s="72" t="str">
        <f>IF($X247="","",COUNTIF($X$2:$X247,$X247))</f>
        <v/>
      </c>
      <c r="AA247" s="72" t="str">
        <f>IF(AND($X247&lt;&gt;"",$Y247&gt;=3,$Z247=1),COUNTIF($AA$1:AA246,"&gt;0")+1,"")</f>
        <v/>
      </c>
    </row>
    <row r="248" spans="3:27" ht="15" customHeight="1" x14ac:dyDescent="0.25">
      <c r="C248" s="72" t="str">
        <f t="shared" si="21"/>
        <v/>
      </c>
      <c r="D248" s="182" t="str">
        <f>IF($B248="","",IFERROR(VLOOKUP($B248,'Task library'!$A:$E,2,FALSE()),""))</f>
        <v/>
      </c>
      <c r="E248" s="182" t="str">
        <f>IF($B248="","",IFERROR(VLOOKUP($B248,'Task library'!$A:$E,3,FALSE()),""))</f>
        <v/>
      </c>
      <c r="F248" s="183" t="str">
        <f>IF($B248="","",IFERROR(VLOOKUP($B248,'Task library'!$A:$E,4,FALSE()),""))</f>
        <v/>
      </c>
      <c r="H248" s="183" t="str">
        <f t="shared" si="22"/>
        <v/>
      </c>
      <c r="I248" s="183" t="str">
        <f t="shared" si="23"/>
        <v/>
      </c>
      <c r="L248" s="90" t="str">
        <f t="shared" si="27"/>
        <v/>
      </c>
      <c r="N248" s="185" t="str">
        <f t="shared" si="24"/>
        <v/>
      </c>
      <c r="W248" s="179" t="str">
        <f>IF($B248="","",IF($Q248="","MISSING LINK",IF(NOT(ISNUMBER(SEARCH("drive.google.com",$Q248))),"NOT DRIVE LINK",IFERROR(IF(ISNUMBER(SEARCH(MID(Summary!$N$3,SEARCH("/folders/",Summary!$N$3)+9,SEARCH("?",Summary!$N$3&amp;"?")-(SEARCH("/folders/",Summary!$N$3)+9)),$Q248)),"OK",IF(ISNUMBER(SEARCH("/file/d/",$Q248)),"FILE LINK (check)","WRONG DRIVE")),"WRONG DRIVE"))))</f>
        <v/>
      </c>
      <c r="X248" s="72" t="str">
        <f t="shared" si="25"/>
        <v/>
      </c>
      <c r="Y248" s="72" t="str">
        <f t="shared" si="26"/>
        <v/>
      </c>
      <c r="Z248" s="72" t="str">
        <f>IF($X248="","",COUNTIF($X$2:$X248,$X248))</f>
        <v/>
      </c>
      <c r="AA248" s="72" t="str">
        <f>IF(AND($X248&lt;&gt;"",$Y248&gt;=3,$Z248=1),COUNTIF($AA$1:AA247,"&gt;0")+1,"")</f>
        <v/>
      </c>
    </row>
    <row r="249" spans="3:27" ht="15" customHeight="1" x14ac:dyDescent="0.25">
      <c r="C249" s="72" t="str">
        <f t="shared" si="21"/>
        <v/>
      </c>
      <c r="D249" s="182" t="str">
        <f>IF($B249="","",IFERROR(VLOOKUP($B249,'Task library'!$A:$E,2,FALSE()),""))</f>
        <v/>
      </c>
      <c r="E249" s="182" t="str">
        <f>IF($B249="","",IFERROR(VLOOKUP($B249,'Task library'!$A:$E,3,FALSE()),""))</f>
        <v/>
      </c>
      <c r="F249" s="183" t="str">
        <f>IF($B249="","",IFERROR(VLOOKUP($B249,'Task library'!$A:$E,4,FALSE()),""))</f>
        <v/>
      </c>
      <c r="H249" s="183" t="str">
        <f t="shared" si="22"/>
        <v/>
      </c>
      <c r="I249" s="183" t="str">
        <f t="shared" si="23"/>
        <v/>
      </c>
      <c r="L249" s="90" t="str">
        <f t="shared" si="27"/>
        <v/>
      </c>
      <c r="N249" s="185" t="str">
        <f t="shared" si="24"/>
        <v/>
      </c>
      <c r="W249" s="179" t="str">
        <f>IF($B249="","",IF($Q249="","MISSING LINK",IF(NOT(ISNUMBER(SEARCH("drive.google.com",$Q249))),"NOT DRIVE LINK",IFERROR(IF(ISNUMBER(SEARCH(MID(Summary!$N$3,SEARCH("/folders/",Summary!$N$3)+9,SEARCH("?",Summary!$N$3&amp;"?")-(SEARCH("/folders/",Summary!$N$3)+9)),$Q249)),"OK",IF(ISNUMBER(SEARCH("/file/d/",$Q249)),"FILE LINK (check)","WRONG DRIVE")),"WRONG DRIVE"))))</f>
        <v/>
      </c>
      <c r="X249" s="72" t="str">
        <f t="shared" si="25"/>
        <v/>
      </c>
      <c r="Y249" s="72" t="str">
        <f t="shared" si="26"/>
        <v/>
      </c>
      <c r="Z249" s="72" t="str">
        <f>IF($X249="","",COUNTIF($X$2:$X249,$X249))</f>
        <v/>
      </c>
      <c r="AA249" s="72" t="str">
        <f>IF(AND($X249&lt;&gt;"",$Y249&gt;=3,$Z249=1),COUNTIF($AA$1:AA248,"&gt;0")+1,"")</f>
        <v/>
      </c>
    </row>
    <row r="250" spans="3:27" ht="15" customHeight="1" x14ac:dyDescent="0.25">
      <c r="C250" s="72" t="str">
        <f t="shared" si="21"/>
        <v/>
      </c>
      <c r="D250" s="182" t="str">
        <f>IF($B250="","",IFERROR(VLOOKUP($B250,'Task library'!$A:$E,2,FALSE()),""))</f>
        <v/>
      </c>
      <c r="E250" s="182" t="str">
        <f>IF($B250="","",IFERROR(VLOOKUP($B250,'Task library'!$A:$E,3,FALSE()),""))</f>
        <v/>
      </c>
      <c r="F250" s="183" t="str">
        <f>IF($B250="","",IFERROR(VLOOKUP($B250,'Task library'!$A:$E,4,FALSE()),""))</f>
        <v/>
      </c>
      <c r="H250" s="183" t="str">
        <f t="shared" si="22"/>
        <v/>
      </c>
      <c r="I250" s="183" t="str">
        <f t="shared" si="23"/>
        <v/>
      </c>
      <c r="L250" s="90" t="str">
        <f t="shared" si="27"/>
        <v/>
      </c>
      <c r="N250" s="185" t="str">
        <f t="shared" si="24"/>
        <v/>
      </c>
      <c r="W250" s="179" t="str">
        <f>IF($B250="","",IF($Q250="","MISSING LINK",IF(NOT(ISNUMBER(SEARCH("drive.google.com",$Q250))),"NOT DRIVE LINK",IFERROR(IF(ISNUMBER(SEARCH(MID(Summary!$N$3,SEARCH("/folders/",Summary!$N$3)+9,SEARCH("?",Summary!$N$3&amp;"?")-(SEARCH("/folders/",Summary!$N$3)+9)),$Q250)),"OK",IF(ISNUMBER(SEARCH("/file/d/",$Q250)),"FILE LINK (check)","WRONG DRIVE")),"WRONG DRIVE"))))</f>
        <v/>
      </c>
      <c r="X250" s="72" t="str">
        <f t="shared" si="25"/>
        <v/>
      </c>
      <c r="Y250" s="72" t="str">
        <f t="shared" si="26"/>
        <v/>
      </c>
      <c r="Z250" s="72" t="str">
        <f>IF($X250="","",COUNTIF($X$2:$X250,$X250))</f>
        <v/>
      </c>
      <c r="AA250" s="72" t="str">
        <f>IF(AND($X250&lt;&gt;"",$Y250&gt;=3,$Z250=1),COUNTIF($AA$1:AA249,"&gt;0")+1,"")</f>
        <v/>
      </c>
    </row>
    <row r="251" spans="3:27" ht="15" customHeight="1" x14ac:dyDescent="0.25">
      <c r="C251" s="72" t="str">
        <f t="shared" si="21"/>
        <v/>
      </c>
      <c r="D251" s="182" t="str">
        <f>IF($B251="","",IFERROR(VLOOKUP($B251,'Task library'!$A:$E,2,FALSE()),""))</f>
        <v/>
      </c>
      <c r="E251" s="182" t="str">
        <f>IF($B251="","",IFERROR(VLOOKUP($B251,'Task library'!$A:$E,3,FALSE()),""))</f>
        <v/>
      </c>
      <c r="F251" s="183" t="str">
        <f>IF($B251="","",IFERROR(VLOOKUP($B251,'Task library'!$A:$E,4,FALSE()),""))</f>
        <v/>
      </c>
      <c r="H251" s="183" t="str">
        <f t="shared" si="22"/>
        <v/>
      </c>
      <c r="I251" s="183" t="str">
        <f t="shared" si="23"/>
        <v/>
      </c>
      <c r="L251" s="90" t="str">
        <f t="shared" si="27"/>
        <v/>
      </c>
      <c r="N251" s="185" t="str">
        <f t="shared" si="24"/>
        <v/>
      </c>
      <c r="W251" s="179" t="str">
        <f>IF($B251="","",IF($Q251="","MISSING LINK",IF(NOT(ISNUMBER(SEARCH("drive.google.com",$Q251))),"NOT DRIVE LINK",IFERROR(IF(ISNUMBER(SEARCH(MID(Summary!$N$3,SEARCH("/folders/",Summary!$N$3)+9,SEARCH("?",Summary!$N$3&amp;"?")-(SEARCH("/folders/",Summary!$N$3)+9)),$Q251)),"OK",IF(ISNUMBER(SEARCH("/file/d/",$Q251)),"FILE LINK (check)","WRONG DRIVE")),"WRONG DRIVE"))))</f>
        <v/>
      </c>
      <c r="X251" s="72" t="str">
        <f t="shared" si="25"/>
        <v/>
      </c>
      <c r="Y251" s="72" t="str">
        <f t="shared" si="26"/>
        <v/>
      </c>
      <c r="Z251" s="72" t="str">
        <f>IF($X251="","",COUNTIF($X$2:$X251,$X251))</f>
        <v/>
      </c>
      <c r="AA251" s="72" t="str">
        <f>IF(AND($X251&lt;&gt;"",$Y251&gt;=3,$Z251=1),COUNTIF($AA$1:AA250,"&gt;0")+1,"")</f>
        <v/>
      </c>
    </row>
    <row r="252" spans="3:27" ht="15" customHeight="1" x14ac:dyDescent="0.25">
      <c r="C252" s="72" t="str">
        <f t="shared" si="21"/>
        <v/>
      </c>
      <c r="D252" s="182" t="str">
        <f>IF($B252="","",IFERROR(VLOOKUP($B252,'Task library'!$A:$E,2,FALSE()),""))</f>
        <v/>
      </c>
      <c r="E252" s="182" t="str">
        <f>IF($B252="","",IFERROR(VLOOKUP($B252,'Task library'!$A:$E,3,FALSE()),""))</f>
        <v/>
      </c>
      <c r="F252" s="183" t="str">
        <f>IF($B252="","",IFERROR(VLOOKUP($B252,'Task library'!$A:$E,4,FALSE()),""))</f>
        <v/>
      </c>
      <c r="H252" s="183" t="str">
        <f t="shared" si="22"/>
        <v/>
      </c>
      <c r="I252" s="183" t="str">
        <f t="shared" si="23"/>
        <v/>
      </c>
      <c r="L252" s="90" t="str">
        <f t="shared" si="27"/>
        <v/>
      </c>
      <c r="N252" s="185" t="str">
        <f t="shared" si="24"/>
        <v/>
      </c>
      <c r="W252" s="179" t="str">
        <f>IF($B252="","",IF($Q252="","MISSING LINK",IF(NOT(ISNUMBER(SEARCH("drive.google.com",$Q252))),"NOT DRIVE LINK",IFERROR(IF(ISNUMBER(SEARCH(MID(Summary!$N$3,SEARCH("/folders/",Summary!$N$3)+9,SEARCH("?",Summary!$N$3&amp;"?")-(SEARCH("/folders/",Summary!$N$3)+9)),$Q252)),"OK",IF(ISNUMBER(SEARCH("/file/d/",$Q252)),"FILE LINK (check)","WRONG DRIVE")),"WRONG DRIVE"))))</f>
        <v/>
      </c>
      <c r="X252" s="72" t="str">
        <f t="shared" si="25"/>
        <v/>
      </c>
      <c r="Y252" s="72" t="str">
        <f t="shared" si="26"/>
        <v/>
      </c>
      <c r="Z252" s="72" t="str">
        <f>IF($X252="","",COUNTIF($X$2:$X252,$X252))</f>
        <v/>
      </c>
      <c r="AA252" s="72" t="str">
        <f>IF(AND($X252&lt;&gt;"",$Y252&gt;=3,$Z252=1),COUNTIF($AA$1:AA251,"&gt;0")+1,"")</f>
        <v/>
      </c>
    </row>
    <row r="253" spans="3:27" ht="15" customHeight="1" x14ac:dyDescent="0.25">
      <c r="C253" s="72" t="str">
        <f t="shared" si="21"/>
        <v/>
      </c>
      <c r="D253" s="182" t="str">
        <f>IF($B253="","",IFERROR(VLOOKUP($B253,'Task library'!$A:$E,2,FALSE()),""))</f>
        <v/>
      </c>
      <c r="E253" s="182" t="str">
        <f>IF($B253="","",IFERROR(VLOOKUP($B253,'Task library'!$A:$E,3,FALSE()),""))</f>
        <v/>
      </c>
      <c r="F253" s="183" t="str">
        <f>IF($B253="","",IFERROR(VLOOKUP($B253,'Task library'!$A:$E,4,FALSE()),""))</f>
        <v/>
      </c>
      <c r="H253" s="183" t="str">
        <f t="shared" si="22"/>
        <v/>
      </c>
      <c r="I253" s="183" t="str">
        <f t="shared" si="23"/>
        <v/>
      </c>
      <c r="L253" s="90" t="str">
        <f t="shared" si="27"/>
        <v/>
      </c>
      <c r="N253" s="185" t="str">
        <f t="shared" si="24"/>
        <v/>
      </c>
      <c r="W253" s="179" t="str">
        <f>IF($B253="","",IF($Q253="","MISSING LINK",IF(NOT(ISNUMBER(SEARCH("drive.google.com",$Q253))),"NOT DRIVE LINK",IFERROR(IF(ISNUMBER(SEARCH(MID(Summary!$N$3,SEARCH("/folders/",Summary!$N$3)+9,SEARCH("?",Summary!$N$3&amp;"?")-(SEARCH("/folders/",Summary!$N$3)+9)),$Q253)),"OK",IF(ISNUMBER(SEARCH("/file/d/",$Q253)),"FILE LINK (check)","WRONG DRIVE")),"WRONG DRIVE"))))</f>
        <v/>
      </c>
      <c r="X253" s="72" t="str">
        <f t="shared" si="25"/>
        <v/>
      </c>
      <c r="Y253" s="72" t="str">
        <f t="shared" si="26"/>
        <v/>
      </c>
      <c r="Z253" s="72" t="str">
        <f>IF($X253="","",COUNTIF($X$2:$X253,$X253))</f>
        <v/>
      </c>
      <c r="AA253" s="72" t="str">
        <f>IF(AND($X253&lt;&gt;"",$Y253&gt;=3,$Z253=1),COUNTIF($AA$1:AA252,"&gt;0")+1,"")</f>
        <v/>
      </c>
    </row>
    <row r="254" spans="3:27" ht="15" customHeight="1" x14ac:dyDescent="0.25">
      <c r="C254" s="72" t="str">
        <f t="shared" si="21"/>
        <v/>
      </c>
      <c r="D254" s="182" t="str">
        <f>IF($B254="","",IFERROR(VLOOKUP($B254,'Task library'!$A:$E,2,FALSE()),""))</f>
        <v/>
      </c>
      <c r="E254" s="182" t="str">
        <f>IF($B254="","",IFERROR(VLOOKUP($B254,'Task library'!$A:$E,3,FALSE()),""))</f>
        <v/>
      </c>
      <c r="F254" s="183" t="str">
        <f>IF($B254="","",IFERROR(VLOOKUP($B254,'Task library'!$A:$E,4,FALSE()),""))</f>
        <v/>
      </c>
      <c r="H254" s="183" t="str">
        <f t="shared" si="22"/>
        <v/>
      </c>
      <c r="I254" s="183" t="str">
        <f t="shared" si="23"/>
        <v/>
      </c>
      <c r="L254" s="90" t="str">
        <f t="shared" si="27"/>
        <v/>
      </c>
      <c r="N254" s="185" t="str">
        <f t="shared" si="24"/>
        <v/>
      </c>
      <c r="W254" s="179" t="str">
        <f>IF($B254="","",IF($Q254="","MISSING LINK",IF(NOT(ISNUMBER(SEARCH("drive.google.com",$Q254))),"NOT DRIVE LINK",IFERROR(IF(ISNUMBER(SEARCH(MID(Summary!$N$3,SEARCH("/folders/",Summary!$N$3)+9,SEARCH("?",Summary!$N$3&amp;"?")-(SEARCH("/folders/",Summary!$N$3)+9)),$Q254)),"OK",IF(ISNUMBER(SEARCH("/file/d/",$Q254)),"FILE LINK (check)","WRONG DRIVE")),"WRONG DRIVE"))))</f>
        <v/>
      </c>
      <c r="X254" s="72" t="str">
        <f t="shared" si="25"/>
        <v/>
      </c>
      <c r="Y254" s="72" t="str">
        <f t="shared" si="26"/>
        <v/>
      </c>
      <c r="Z254" s="72" t="str">
        <f>IF($X254="","",COUNTIF($X$2:$X254,$X254))</f>
        <v/>
      </c>
      <c r="AA254" s="72" t="str">
        <f>IF(AND($X254&lt;&gt;"",$Y254&gt;=3,$Z254=1),COUNTIF($AA$1:AA253,"&gt;0")+1,"")</f>
        <v/>
      </c>
    </row>
    <row r="255" spans="3:27" ht="15" customHeight="1" x14ac:dyDescent="0.25">
      <c r="C255" s="72" t="str">
        <f t="shared" si="21"/>
        <v/>
      </c>
      <c r="D255" s="182" t="str">
        <f>IF($B255="","",IFERROR(VLOOKUP($B255,'Task library'!$A:$E,2,FALSE()),""))</f>
        <v/>
      </c>
      <c r="E255" s="182" t="str">
        <f>IF($B255="","",IFERROR(VLOOKUP($B255,'Task library'!$A:$E,3,FALSE()),""))</f>
        <v/>
      </c>
      <c r="F255" s="183" t="str">
        <f>IF($B255="","",IFERROR(VLOOKUP($B255,'Task library'!$A:$E,4,FALSE()),""))</f>
        <v/>
      </c>
      <c r="H255" s="183" t="str">
        <f t="shared" si="22"/>
        <v/>
      </c>
      <c r="I255" s="183" t="str">
        <f t="shared" si="23"/>
        <v/>
      </c>
      <c r="L255" s="90" t="str">
        <f t="shared" si="27"/>
        <v/>
      </c>
      <c r="N255" s="185" t="str">
        <f t="shared" si="24"/>
        <v/>
      </c>
      <c r="W255" s="179" t="str">
        <f>IF($B255="","",IF($Q255="","MISSING LINK",IF(NOT(ISNUMBER(SEARCH("drive.google.com",$Q255))),"NOT DRIVE LINK",IFERROR(IF(ISNUMBER(SEARCH(MID(Summary!$N$3,SEARCH("/folders/",Summary!$N$3)+9,SEARCH("?",Summary!$N$3&amp;"?")-(SEARCH("/folders/",Summary!$N$3)+9)),$Q255)),"OK",IF(ISNUMBER(SEARCH("/file/d/",$Q255)),"FILE LINK (check)","WRONG DRIVE")),"WRONG DRIVE"))))</f>
        <v/>
      </c>
      <c r="X255" s="72" t="str">
        <f t="shared" si="25"/>
        <v/>
      </c>
      <c r="Y255" s="72" t="str">
        <f t="shared" si="26"/>
        <v/>
      </c>
      <c r="Z255" s="72" t="str">
        <f>IF($X255="","",COUNTIF($X$2:$X255,$X255))</f>
        <v/>
      </c>
      <c r="AA255" s="72" t="str">
        <f>IF(AND($X255&lt;&gt;"",$Y255&gt;=3,$Z255=1),COUNTIF($AA$1:AA254,"&gt;0")+1,"")</f>
        <v/>
      </c>
    </row>
    <row r="256" spans="3:27" ht="15" customHeight="1" x14ac:dyDescent="0.25">
      <c r="C256" s="72" t="str">
        <f t="shared" si="21"/>
        <v/>
      </c>
      <c r="D256" s="182" t="str">
        <f>IF($B256="","",IFERROR(VLOOKUP($B256,'Task library'!$A:$E,2,FALSE()),""))</f>
        <v/>
      </c>
      <c r="E256" s="182" t="str">
        <f>IF($B256="","",IFERROR(VLOOKUP($B256,'Task library'!$A:$E,3,FALSE()),""))</f>
        <v/>
      </c>
      <c r="F256" s="183" t="str">
        <f>IF($B256="","",IFERROR(VLOOKUP($B256,'Task library'!$A:$E,4,FALSE()),""))</f>
        <v/>
      </c>
      <c r="H256" s="183" t="str">
        <f t="shared" si="22"/>
        <v/>
      </c>
      <c r="I256" s="183" t="str">
        <f t="shared" si="23"/>
        <v/>
      </c>
      <c r="L256" s="90" t="str">
        <f t="shared" si="27"/>
        <v/>
      </c>
      <c r="N256" s="185" t="str">
        <f t="shared" si="24"/>
        <v/>
      </c>
      <c r="W256" s="179" t="str">
        <f>IF($B256="","",IF($Q256="","MISSING LINK",IF(NOT(ISNUMBER(SEARCH("drive.google.com",$Q256))),"NOT DRIVE LINK",IFERROR(IF(ISNUMBER(SEARCH(MID(Summary!$N$3,SEARCH("/folders/",Summary!$N$3)+9,SEARCH("?",Summary!$N$3&amp;"?")-(SEARCH("/folders/",Summary!$N$3)+9)),$Q256)),"OK",IF(ISNUMBER(SEARCH("/file/d/",$Q256)),"FILE LINK (check)","WRONG DRIVE")),"WRONG DRIVE"))))</f>
        <v/>
      </c>
      <c r="X256" s="72" t="str">
        <f t="shared" si="25"/>
        <v/>
      </c>
      <c r="Y256" s="72" t="str">
        <f t="shared" si="26"/>
        <v/>
      </c>
      <c r="Z256" s="72" t="str">
        <f>IF($X256="","",COUNTIF($X$2:$X256,$X256))</f>
        <v/>
      </c>
      <c r="AA256" s="72" t="str">
        <f>IF(AND($X256&lt;&gt;"",$Y256&gt;=3,$Z256=1),COUNTIF($AA$1:AA255,"&gt;0")+1,"")</f>
        <v/>
      </c>
    </row>
    <row r="257" spans="3:27" ht="15" customHeight="1" x14ac:dyDescent="0.25">
      <c r="C257" s="72" t="str">
        <f t="shared" si="21"/>
        <v/>
      </c>
      <c r="D257" s="182" t="str">
        <f>IF($B257="","",IFERROR(VLOOKUP($B257,'Task library'!$A:$E,2,FALSE()),""))</f>
        <v/>
      </c>
      <c r="E257" s="182" t="str">
        <f>IF($B257="","",IFERROR(VLOOKUP($B257,'Task library'!$A:$E,3,FALSE()),""))</f>
        <v/>
      </c>
      <c r="F257" s="183" t="str">
        <f>IF($B257="","",IFERROR(VLOOKUP($B257,'Task library'!$A:$E,4,FALSE()),""))</f>
        <v/>
      </c>
      <c r="H257" s="183" t="str">
        <f t="shared" si="22"/>
        <v/>
      </c>
      <c r="I257" s="183" t="str">
        <f t="shared" si="23"/>
        <v/>
      </c>
      <c r="L257" s="90" t="str">
        <f t="shared" si="27"/>
        <v/>
      </c>
      <c r="N257" s="185" t="str">
        <f t="shared" si="24"/>
        <v/>
      </c>
      <c r="W257" s="179" t="str">
        <f>IF($B257="","",IF($Q257="","MISSING LINK",IF(NOT(ISNUMBER(SEARCH("drive.google.com",$Q257))),"NOT DRIVE LINK",IFERROR(IF(ISNUMBER(SEARCH(MID(Summary!$N$3,SEARCH("/folders/",Summary!$N$3)+9,SEARCH("?",Summary!$N$3&amp;"?")-(SEARCH("/folders/",Summary!$N$3)+9)),$Q257)),"OK",IF(ISNUMBER(SEARCH("/file/d/",$Q257)),"FILE LINK (check)","WRONG DRIVE")),"WRONG DRIVE"))))</f>
        <v/>
      </c>
      <c r="X257" s="72" t="str">
        <f t="shared" si="25"/>
        <v/>
      </c>
      <c r="Y257" s="72" t="str">
        <f t="shared" si="26"/>
        <v/>
      </c>
      <c r="Z257" s="72" t="str">
        <f>IF($X257="","",COUNTIF($X$2:$X257,$X257))</f>
        <v/>
      </c>
      <c r="AA257" s="72" t="str">
        <f>IF(AND($X257&lt;&gt;"",$Y257&gt;=3,$Z257=1),COUNTIF($AA$1:AA256,"&gt;0")+1,"")</f>
        <v/>
      </c>
    </row>
    <row r="258" spans="3:27" ht="15" customHeight="1" x14ac:dyDescent="0.25">
      <c r="C258" s="72" t="str">
        <f t="shared" ref="C258:C321" si="28">IF($B258="","",1)</f>
        <v/>
      </c>
      <c r="D258" s="182" t="str">
        <f>IF($B258="","",IFERROR(VLOOKUP($B258,'Task library'!$A:$E,2,FALSE()),""))</f>
        <v/>
      </c>
      <c r="E258" s="182" t="str">
        <f>IF($B258="","",IFERROR(VLOOKUP($B258,'Task library'!$A:$E,3,FALSE()),""))</f>
        <v/>
      </c>
      <c r="F258" s="183" t="str">
        <f>IF($B258="","",IFERROR(VLOOKUP($B258,'Task library'!$A:$E,4,FALSE()),""))</f>
        <v/>
      </c>
      <c r="H258" s="183" t="str">
        <f t="shared" ref="H258:H321" si="29">IF(OR($B258="",$I258=""),"",IFERROR($I258-$G258,""))</f>
        <v/>
      </c>
      <c r="I258" s="183" t="str">
        <f t="shared" ref="I258:I321" si="30">IF($B258="","",IF($G258="","",IF(ISNUMBER($U258),MAX(0,MIN($G258,$G258/10*$U258)),IF(OR(NOT(ISNUMBER($M258)),$M258&lt;=0,$Q258="",NOT(OR($W258="OK",$W258="FILE LINK (check)"))),"",IF($G258&lt;=$M258+5,$G258,$M258)))))</f>
        <v/>
      </c>
      <c r="L258" s="90" t="str">
        <f t="shared" si="27"/>
        <v/>
      </c>
      <c r="N258" s="185" t="str">
        <f t="shared" ref="N258:N321" si="31">IF($B258="","",IF($G258="","",IF(ISNUMBER($M258),$M258,0)-$G258))</f>
        <v/>
      </c>
      <c r="W258" s="179" t="str">
        <f>IF($B258="","",IF($Q258="","MISSING LINK",IF(NOT(ISNUMBER(SEARCH("drive.google.com",$Q258))),"NOT DRIVE LINK",IFERROR(IF(ISNUMBER(SEARCH(MID(Summary!$N$3,SEARCH("/folders/",Summary!$N$3)+9,SEARCH("?",Summary!$N$3&amp;"?")-(SEARCH("/folders/",Summary!$N$3)+9)),$Q258)),"OK",IF(ISNUMBER(SEARCH("/file/d/",$Q258)),"FILE LINK (check)","WRONG DRIVE")),"WRONG DRIVE"))))</f>
        <v/>
      </c>
      <c r="X258" s="72" t="str">
        <f t="shared" ref="X258:X321" si="32">IF(OR($B258=2001,$B258=2002),IF(OR(LEN(TRIM($R258))=0,LEN(TRIM($S258))=0),"",TRIM($R258)&amp;" | "&amp;TRIM($S258)),"")</f>
        <v/>
      </c>
      <c r="Y258" s="72" t="str">
        <f t="shared" ref="Y258:Y321" si="33">IF($X258="","",COUNTIF($X$2:$X$1500,$X258))</f>
        <v/>
      </c>
      <c r="Z258" s="72" t="str">
        <f>IF($X258="","",COUNTIF($X$2:$X258,$X258))</f>
        <v/>
      </c>
      <c r="AA258" s="72" t="str">
        <f>IF(AND($X258&lt;&gt;"",$Y258&gt;=3,$Z258=1),COUNTIF($AA$1:AA257,"&gt;0")+1,"")</f>
        <v/>
      </c>
    </row>
    <row r="259" spans="3:27" ht="15" customHeight="1" x14ac:dyDescent="0.25">
      <c r="C259" s="72" t="str">
        <f t="shared" si="28"/>
        <v/>
      </c>
      <c r="D259" s="182" t="str">
        <f>IF($B259="","",IFERROR(VLOOKUP($B259,'Task library'!$A:$E,2,FALSE()),""))</f>
        <v/>
      </c>
      <c r="E259" s="182" t="str">
        <f>IF($B259="","",IFERROR(VLOOKUP($B259,'Task library'!$A:$E,3,FALSE()),""))</f>
        <v/>
      </c>
      <c r="F259" s="183" t="str">
        <f>IF($B259="","",IFERROR(VLOOKUP($B259,'Task library'!$A:$E,4,FALSE()),""))</f>
        <v/>
      </c>
      <c r="H259" s="183" t="str">
        <f t="shared" si="29"/>
        <v/>
      </c>
      <c r="I259" s="183" t="str">
        <f t="shared" si="30"/>
        <v/>
      </c>
      <c r="L259" s="90" t="str">
        <f t="shared" ref="L259:L322" si="34">IF($B259="","",1)</f>
        <v/>
      </c>
      <c r="N259" s="185" t="str">
        <f t="shared" si="31"/>
        <v/>
      </c>
      <c r="W259" s="179" t="str">
        <f>IF($B259="","",IF($Q259="","MISSING LINK",IF(NOT(ISNUMBER(SEARCH("drive.google.com",$Q259))),"NOT DRIVE LINK",IFERROR(IF(ISNUMBER(SEARCH(MID(Summary!$N$3,SEARCH("/folders/",Summary!$N$3)+9,SEARCH("?",Summary!$N$3&amp;"?")-(SEARCH("/folders/",Summary!$N$3)+9)),$Q259)),"OK",IF(ISNUMBER(SEARCH("/file/d/",$Q259)),"FILE LINK (check)","WRONG DRIVE")),"WRONG DRIVE"))))</f>
        <v/>
      </c>
      <c r="X259" s="72" t="str">
        <f t="shared" si="32"/>
        <v/>
      </c>
      <c r="Y259" s="72" t="str">
        <f t="shared" si="33"/>
        <v/>
      </c>
      <c r="Z259" s="72" t="str">
        <f>IF($X259="","",COUNTIF($X$2:$X259,$X259))</f>
        <v/>
      </c>
      <c r="AA259" s="72" t="str">
        <f>IF(AND($X259&lt;&gt;"",$Y259&gt;=3,$Z259=1),COUNTIF($AA$1:AA258,"&gt;0")+1,"")</f>
        <v/>
      </c>
    </row>
    <row r="260" spans="3:27" ht="15" customHeight="1" x14ac:dyDescent="0.25">
      <c r="C260" s="72" t="str">
        <f t="shared" si="28"/>
        <v/>
      </c>
      <c r="D260" s="182" t="str">
        <f>IF($B260="","",IFERROR(VLOOKUP($B260,'Task library'!$A:$E,2,FALSE()),""))</f>
        <v/>
      </c>
      <c r="E260" s="182" t="str">
        <f>IF($B260="","",IFERROR(VLOOKUP($B260,'Task library'!$A:$E,3,FALSE()),""))</f>
        <v/>
      </c>
      <c r="F260" s="183" t="str">
        <f>IF($B260="","",IFERROR(VLOOKUP($B260,'Task library'!$A:$E,4,FALSE()),""))</f>
        <v/>
      </c>
      <c r="H260" s="183" t="str">
        <f t="shared" si="29"/>
        <v/>
      </c>
      <c r="I260" s="183" t="str">
        <f t="shared" si="30"/>
        <v/>
      </c>
      <c r="L260" s="90" t="str">
        <f t="shared" si="34"/>
        <v/>
      </c>
      <c r="N260" s="185" t="str">
        <f t="shared" si="31"/>
        <v/>
      </c>
      <c r="W260" s="179" t="str">
        <f>IF($B260="","",IF($Q260="","MISSING LINK",IF(NOT(ISNUMBER(SEARCH("drive.google.com",$Q260))),"NOT DRIVE LINK",IFERROR(IF(ISNUMBER(SEARCH(MID(Summary!$N$3,SEARCH("/folders/",Summary!$N$3)+9,SEARCH("?",Summary!$N$3&amp;"?")-(SEARCH("/folders/",Summary!$N$3)+9)),$Q260)),"OK",IF(ISNUMBER(SEARCH("/file/d/",$Q260)),"FILE LINK (check)","WRONG DRIVE")),"WRONG DRIVE"))))</f>
        <v/>
      </c>
      <c r="X260" s="72" t="str">
        <f t="shared" si="32"/>
        <v/>
      </c>
      <c r="Y260" s="72" t="str">
        <f t="shared" si="33"/>
        <v/>
      </c>
      <c r="Z260" s="72" t="str">
        <f>IF($X260="","",COUNTIF($X$2:$X260,$X260))</f>
        <v/>
      </c>
      <c r="AA260" s="72" t="str">
        <f>IF(AND($X260&lt;&gt;"",$Y260&gt;=3,$Z260=1),COUNTIF($AA$1:AA259,"&gt;0")+1,"")</f>
        <v/>
      </c>
    </row>
    <row r="261" spans="3:27" ht="15" customHeight="1" x14ac:dyDescent="0.25">
      <c r="C261" s="72" t="str">
        <f t="shared" si="28"/>
        <v/>
      </c>
      <c r="D261" s="182" t="str">
        <f>IF($B261="","",IFERROR(VLOOKUP($B261,'Task library'!$A:$E,2,FALSE()),""))</f>
        <v/>
      </c>
      <c r="E261" s="182" t="str">
        <f>IF($B261="","",IFERROR(VLOOKUP($B261,'Task library'!$A:$E,3,FALSE()),""))</f>
        <v/>
      </c>
      <c r="F261" s="183" t="str">
        <f>IF($B261="","",IFERROR(VLOOKUP($B261,'Task library'!$A:$E,4,FALSE()),""))</f>
        <v/>
      </c>
      <c r="H261" s="183" t="str">
        <f t="shared" si="29"/>
        <v/>
      </c>
      <c r="I261" s="183" t="str">
        <f t="shared" si="30"/>
        <v/>
      </c>
      <c r="L261" s="90" t="str">
        <f t="shared" si="34"/>
        <v/>
      </c>
      <c r="N261" s="185" t="str">
        <f t="shared" si="31"/>
        <v/>
      </c>
      <c r="W261" s="179" t="str">
        <f>IF($B261="","",IF($Q261="","MISSING LINK",IF(NOT(ISNUMBER(SEARCH("drive.google.com",$Q261))),"NOT DRIVE LINK",IFERROR(IF(ISNUMBER(SEARCH(MID(Summary!$N$3,SEARCH("/folders/",Summary!$N$3)+9,SEARCH("?",Summary!$N$3&amp;"?")-(SEARCH("/folders/",Summary!$N$3)+9)),$Q261)),"OK",IF(ISNUMBER(SEARCH("/file/d/",$Q261)),"FILE LINK (check)","WRONG DRIVE")),"WRONG DRIVE"))))</f>
        <v/>
      </c>
      <c r="X261" s="72" t="str">
        <f t="shared" si="32"/>
        <v/>
      </c>
      <c r="Y261" s="72" t="str">
        <f t="shared" si="33"/>
        <v/>
      </c>
      <c r="Z261" s="72" t="str">
        <f>IF($X261="","",COUNTIF($X$2:$X261,$X261))</f>
        <v/>
      </c>
      <c r="AA261" s="72" t="str">
        <f>IF(AND($X261&lt;&gt;"",$Y261&gt;=3,$Z261=1),COUNTIF($AA$1:AA260,"&gt;0")+1,"")</f>
        <v/>
      </c>
    </row>
    <row r="262" spans="3:27" ht="15" customHeight="1" x14ac:dyDescent="0.25">
      <c r="C262" s="72" t="str">
        <f t="shared" si="28"/>
        <v/>
      </c>
      <c r="D262" s="182" t="str">
        <f>IF($B262="","",IFERROR(VLOOKUP($B262,'Task library'!$A:$E,2,FALSE()),""))</f>
        <v/>
      </c>
      <c r="E262" s="182" t="str">
        <f>IF($B262="","",IFERROR(VLOOKUP($B262,'Task library'!$A:$E,3,FALSE()),""))</f>
        <v/>
      </c>
      <c r="F262" s="183" t="str">
        <f>IF($B262="","",IFERROR(VLOOKUP($B262,'Task library'!$A:$E,4,FALSE()),""))</f>
        <v/>
      </c>
      <c r="H262" s="183" t="str">
        <f t="shared" si="29"/>
        <v/>
      </c>
      <c r="I262" s="183" t="str">
        <f t="shared" si="30"/>
        <v/>
      </c>
      <c r="L262" s="90" t="str">
        <f t="shared" si="34"/>
        <v/>
      </c>
      <c r="N262" s="185" t="str">
        <f t="shared" si="31"/>
        <v/>
      </c>
      <c r="W262" s="179" t="str">
        <f>IF($B262="","",IF($Q262="","MISSING LINK",IF(NOT(ISNUMBER(SEARCH("drive.google.com",$Q262))),"NOT DRIVE LINK",IFERROR(IF(ISNUMBER(SEARCH(MID(Summary!$N$3,SEARCH("/folders/",Summary!$N$3)+9,SEARCH("?",Summary!$N$3&amp;"?")-(SEARCH("/folders/",Summary!$N$3)+9)),$Q262)),"OK",IF(ISNUMBER(SEARCH("/file/d/",$Q262)),"FILE LINK (check)","WRONG DRIVE")),"WRONG DRIVE"))))</f>
        <v/>
      </c>
      <c r="X262" s="72" t="str">
        <f t="shared" si="32"/>
        <v/>
      </c>
      <c r="Y262" s="72" t="str">
        <f t="shared" si="33"/>
        <v/>
      </c>
      <c r="Z262" s="72" t="str">
        <f>IF($X262="","",COUNTIF($X$2:$X262,$X262))</f>
        <v/>
      </c>
      <c r="AA262" s="72" t="str">
        <f>IF(AND($X262&lt;&gt;"",$Y262&gt;=3,$Z262=1),COUNTIF($AA$1:AA261,"&gt;0")+1,"")</f>
        <v/>
      </c>
    </row>
    <row r="263" spans="3:27" ht="15" customHeight="1" x14ac:dyDescent="0.25">
      <c r="C263" s="72" t="str">
        <f t="shared" si="28"/>
        <v/>
      </c>
      <c r="D263" s="182" t="str">
        <f>IF($B263="","",IFERROR(VLOOKUP($B263,'Task library'!$A:$E,2,FALSE()),""))</f>
        <v/>
      </c>
      <c r="E263" s="182" t="str">
        <f>IF($B263="","",IFERROR(VLOOKUP($B263,'Task library'!$A:$E,3,FALSE()),""))</f>
        <v/>
      </c>
      <c r="F263" s="183" t="str">
        <f>IF($B263="","",IFERROR(VLOOKUP($B263,'Task library'!$A:$E,4,FALSE()),""))</f>
        <v/>
      </c>
      <c r="H263" s="183" t="str">
        <f t="shared" si="29"/>
        <v/>
      </c>
      <c r="I263" s="183" t="str">
        <f t="shared" si="30"/>
        <v/>
      </c>
      <c r="L263" s="90" t="str">
        <f t="shared" si="34"/>
        <v/>
      </c>
      <c r="N263" s="185" t="str">
        <f t="shared" si="31"/>
        <v/>
      </c>
      <c r="W263" s="179" t="str">
        <f>IF($B263="","",IF($Q263="","MISSING LINK",IF(NOT(ISNUMBER(SEARCH("drive.google.com",$Q263))),"NOT DRIVE LINK",IFERROR(IF(ISNUMBER(SEARCH(MID(Summary!$N$3,SEARCH("/folders/",Summary!$N$3)+9,SEARCH("?",Summary!$N$3&amp;"?")-(SEARCH("/folders/",Summary!$N$3)+9)),$Q263)),"OK",IF(ISNUMBER(SEARCH("/file/d/",$Q263)),"FILE LINK (check)","WRONG DRIVE")),"WRONG DRIVE"))))</f>
        <v/>
      </c>
      <c r="X263" s="72" t="str">
        <f t="shared" si="32"/>
        <v/>
      </c>
      <c r="Y263" s="72" t="str">
        <f t="shared" si="33"/>
        <v/>
      </c>
      <c r="Z263" s="72" t="str">
        <f>IF($X263="","",COUNTIF($X$2:$X263,$X263))</f>
        <v/>
      </c>
      <c r="AA263" s="72" t="str">
        <f>IF(AND($X263&lt;&gt;"",$Y263&gt;=3,$Z263=1),COUNTIF($AA$1:AA262,"&gt;0")+1,"")</f>
        <v/>
      </c>
    </row>
    <row r="264" spans="3:27" ht="15" customHeight="1" x14ac:dyDescent="0.25">
      <c r="C264" s="72" t="str">
        <f t="shared" si="28"/>
        <v/>
      </c>
      <c r="D264" s="182" t="str">
        <f>IF($B264="","",IFERROR(VLOOKUP($B264,'Task library'!$A:$E,2,FALSE()),""))</f>
        <v/>
      </c>
      <c r="E264" s="182" t="str">
        <f>IF($B264="","",IFERROR(VLOOKUP($B264,'Task library'!$A:$E,3,FALSE()),""))</f>
        <v/>
      </c>
      <c r="F264" s="183" t="str">
        <f>IF($B264="","",IFERROR(VLOOKUP($B264,'Task library'!$A:$E,4,FALSE()),""))</f>
        <v/>
      </c>
      <c r="H264" s="183" t="str">
        <f t="shared" si="29"/>
        <v/>
      </c>
      <c r="I264" s="183" t="str">
        <f t="shared" si="30"/>
        <v/>
      </c>
      <c r="L264" s="90" t="str">
        <f t="shared" si="34"/>
        <v/>
      </c>
      <c r="N264" s="185" t="str">
        <f t="shared" si="31"/>
        <v/>
      </c>
      <c r="W264" s="179" t="str">
        <f>IF($B264="","",IF($Q264="","MISSING LINK",IF(NOT(ISNUMBER(SEARCH("drive.google.com",$Q264))),"NOT DRIVE LINK",IFERROR(IF(ISNUMBER(SEARCH(MID(Summary!$N$3,SEARCH("/folders/",Summary!$N$3)+9,SEARCH("?",Summary!$N$3&amp;"?")-(SEARCH("/folders/",Summary!$N$3)+9)),$Q264)),"OK",IF(ISNUMBER(SEARCH("/file/d/",$Q264)),"FILE LINK (check)","WRONG DRIVE")),"WRONG DRIVE"))))</f>
        <v/>
      </c>
      <c r="X264" s="72" t="str">
        <f t="shared" si="32"/>
        <v/>
      </c>
      <c r="Y264" s="72" t="str">
        <f t="shared" si="33"/>
        <v/>
      </c>
      <c r="Z264" s="72" t="str">
        <f>IF($X264="","",COUNTIF($X$2:$X264,$X264))</f>
        <v/>
      </c>
      <c r="AA264" s="72" t="str">
        <f>IF(AND($X264&lt;&gt;"",$Y264&gt;=3,$Z264=1),COUNTIF($AA$1:AA263,"&gt;0")+1,"")</f>
        <v/>
      </c>
    </row>
    <row r="265" spans="3:27" ht="15" customHeight="1" x14ac:dyDescent="0.25">
      <c r="C265" s="72" t="str">
        <f t="shared" si="28"/>
        <v/>
      </c>
      <c r="D265" s="182" t="str">
        <f>IF($B265="","",IFERROR(VLOOKUP($B265,'Task library'!$A:$E,2,FALSE()),""))</f>
        <v/>
      </c>
      <c r="E265" s="182" t="str">
        <f>IF($B265="","",IFERROR(VLOOKUP($B265,'Task library'!$A:$E,3,FALSE()),""))</f>
        <v/>
      </c>
      <c r="F265" s="183" t="str">
        <f>IF($B265="","",IFERROR(VLOOKUP($B265,'Task library'!$A:$E,4,FALSE()),""))</f>
        <v/>
      </c>
      <c r="H265" s="183" t="str">
        <f t="shared" si="29"/>
        <v/>
      </c>
      <c r="I265" s="183" t="str">
        <f t="shared" si="30"/>
        <v/>
      </c>
      <c r="L265" s="90" t="str">
        <f t="shared" si="34"/>
        <v/>
      </c>
      <c r="N265" s="185" t="str">
        <f t="shared" si="31"/>
        <v/>
      </c>
      <c r="W265" s="179" t="str">
        <f>IF($B265="","",IF($Q265="","MISSING LINK",IF(NOT(ISNUMBER(SEARCH("drive.google.com",$Q265))),"NOT DRIVE LINK",IFERROR(IF(ISNUMBER(SEARCH(MID(Summary!$N$3,SEARCH("/folders/",Summary!$N$3)+9,SEARCH("?",Summary!$N$3&amp;"?")-(SEARCH("/folders/",Summary!$N$3)+9)),$Q265)),"OK",IF(ISNUMBER(SEARCH("/file/d/",$Q265)),"FILE LINK (check)","WRONG DRIVE")),"WRONG DRIVE"))))</f>
        <v/>
      </c>
      <c r="X265" s="72" t="str">
        <f t="shared" si="32"/>
        <v/>
      </c>
      <c r="Y265" s="72" t="str">
        <f t="shared" si="33"/>
        <v/>
      </c>
      <c r="Z265" s="72" t="str">
        <f>IF($X265="","",COUNTIF($X$2:$X265,$X265))</f>
        <v/>
      </c>
      <c r="AA265" s="72" t="str">
        <f>IF(AND($X265&lt;&gt;"",$Y265&gt;=3,$Z265=1),COUNTIF($AA$1:AA264,"&gt;0")+1,"")</f>
        <v/>
      </c>
    </row>
    <row r="266" spans="3:27" ht="15" customHeight="1" x14ac:dyDescent="0.25">
      <c r="C266" s="72" t="str">
        <f t="shared" si="28"/>
        <v/>
      </c>
      <c r="D266" s="182" t="str">
        <f>IF($B266="","",IFERROR(VLOOKUP($B266,'Task library'!$A:$E,2,FALSE()),""))</f>
        <v/>
      </c>
      <c r="E266" s="182" t="str">
        <f>IF($B266="","",IFERROR(VLOOKUP($B266,'Task library'!$A:$E,3,FALSE()),""))</f>
        <v/>
      </c>
      <c r="F266" s="183" t="str">
        <f>IF($B266="","",IFERROR(VLOOKUP($B266,'Task library'!$A:$E,4,FALSE()),""))</f>
        <v/>
      </c>
      <c r="H266" s="183" t="str">
        <f t="shared" si="29"/>
        <v/>
      </c>
      <c r="I266" s="183" t="str">
        <f t="shared" si="30"/>
        <v/>
      </c>
      <c r="L266" s="90" t="str">
        <f t="shared" si="34"/>
        <v/>
      </c>
      <c r="N266" s="185" t="str">
        <f t="shared" si="31"/>
        <v/>
      </c>
      <c r="W266" s="179" t="str">
        <f>IF($B266="","",IF($Q266="","MISSING LINK",IF(NOT(ISNUMBER(SEARCH("drive.google.com",$Q266))),"NOT DRIVE LINK",IFERROR(IF(ISNUMBER(SEARCH(MID(Summary!$N$3,SEARCH("/folders/",Summary!$N$3)+9,SEARCH("?",Summary!$N$3&amp;"?")-(SEARCH("/folders/",Summary!$N$3)+9)),$Q266)),"OK",IF(ISNUMBER(SEARCH("/file/d/",$Q266)),"FILE LINK (check)","WRONG DRIVE")),"WRONG DRIVE"))))</f>
        <v/>
      </c>
      <c r="X266" s="72" t="str">
        <f t="shared" si="32"/>
        <v/>
      </c>
      <c r="Y266" s="72" t="str">
        <f t="shared" si="33"/>
        <v/>
      </c>
      <c r="Z266" s="72" t="str">
        <f>IF($X266="","",COUNTIF($X$2:$X266,$X266))</f>
        <v/>
      </c>
      <c r="AA266" s="72" t="str">
        <f>IF(AND($X266&lt;&gt;"",$Y266&gt;=3,$Z266=1),COUNTIF($AA$1:AA265,"&gt;0")+1,"")</f>
        <v/>
      </c>
    </row>
    <row r="267" spans="3:27" ht="15" customHeight="1" x14ac:dyDescent="0.25">
      <c r="C267" s="72" t="str">
        <f t="shared" si="28"/>
        <v/>
      </c>
      <c r="D267" s="182" t="str">
        <f>IF($B267="","",IFERROR(VLOOKUP($B267,'Task library'!$A:$E,2,FALSE()),""))</f>
        <v/>
      </c>
      <c r="E267" s="182" t="str">
        <f>IF($B267="","",IFERROR(VLOOKUP($B267,'Task library'!$A:$E,3,FALSE()),""))</f>
        <v/>
      </c>
      <c r="F267" s="183" t="str">
        <f>IF($B267="","",IFERROR(VLOOKUP($B267,'Task library'!$A:$E,4,FALSE()),""))</f>
        <v/>
      </c>
      <c r="H267" s="183" t="str">
        <f t="shared" si="29"/>
        <v/>
      </c>
      <c r="I267" s="183" t="str">
        <f t="shared" si="30"/>
        <v/>
      </c>
      <c r="L267" s="90" t="str">
        <f t="shared" si="34"/>
        <v/>
      </c>
      <c r="N267" s="185" t="str">
        <f t="shared" si="31"/>
        <v/>
      </c>
      <c r="W267" s="179" t="str">
        <f>IF($B267="","",IF($Q267="","MISSING LINK",IF(NOT(ISNUMBER(SEARCH("drive.google.com",$Q267))),"NOT DRIVE LINK",IFERROR(IF(ISNUMBER(SEARCH(MID(Summary!$N$3,SEARCH("/folders/",Summary!$N$3)+9,SEARCH("?",Summary!$N$3&amp;"?")-(SEARCH("/folders/",Summary!$N$3)+9)),$Q267)),"OK",IF(ISNUMBER(SEARCH("/file/d/",$Q267)),"FILE LINK (check)","WRONG DRIVE")),"WRONG DRIVE"))))</f>
        <v/>
      </c>
      <c r="X267" s="72" t="str">
        <f t="shared" si="32"/>
        <v/>
      </c>
      <c r="Y267" s="72" t="str">
        <f t="shared" si="33"/>
        <v/>
      </c>
      <c r="Z267" s="72" t="str">
        <f>IF($X267="","",COUNTIF($X$2:$X267,$X267))</f>
        <v/>
      </c>
      <c r="AA267" s="72" t="str">
        <f>IF(AND($X267&lt;&gt;"",$Y267&gt;=3,$Z267=1),COUNTIF($AA$1:AA266,"&gt;0")+1,"")</f>
        <v/>
      </c>
    </row>
    <row r="268" spans="3:27" ht="15" customHeight="1" x14ac:dyDescent="0.25">
      <c r="C268" s="72" t="str">
        <f t="shared" si="28"/>
        <v/>
      </c>
      <c r="D268" s="182" t="str">
        <f>IF($B268="","",IFERROR(VLOOKUP($B268,'Task library'!$A:$E,2,FALSE()),""))</f>
        <v/>
      </c>
      <c r="E268" s="182" t="str">
        <f>IF($B268="","",IFERROR(VLOOKUP($B268,'Task library'!$A:$E,3,FALSE()),""))</f>
        <v/>
      </c>
      <c r="F268" s="183" t="str">
        <f>IF($B268="","",IFERROR(VLOOKUP($B268,'Task library'!$A:$E,4,FALSE()),""))</f>
        <v/>
      </c>
      <c r="H268" s="183" t="str">
        <f t="shared" si="29"/>
        <v/>
      </c>
      <c r="I268" s="183" t="str">
        <f t="shared" si="30"/>
        <v/>
      </c>
      <c r="L268" s="90" t="str">
        <f t="shared" si="34"/>
        <v/>
      </c>
      <c r="N268" s="185" t="str">
        <f t="shared" si="31"/>
        <v/>
      </c>
      <c r="W268" s="179" t="str">
        <f>IF($B268="","",IF($Q268="","MISSING LINK",IF(NOT(ISNUMBER(SEARCH("drive.google.com",$Q268))),"NOT DRIVE LINK",IFERROR(IF(ISNUMBER(SEARCH(MID(Summary!$N$3,SEARCH("/folders/",Summary!$N$3)+9,SEARCH("?",Summary!$N$3&amp;"?")-(SEARCH("/folders/",Summary!$N$3)+9)),$Q268)),"OK",IF(ISNUMBER(SEARCH("/file/d/",$Q268)),"FILE LINK (check)","WRONG DRIVE")),"WRONG DRIVE"))))</f>
        <v/>
      </c>
      <c r="X268" s="72" t="str">
        <f t="shared" si="32"/>
        <v/>
      </c>
      <c r="Y268" s="72" t="str">
        <f t="shared" si="33"/>
        <v/>
      </c>
      <c r="Z268" s="72" t="str">
        <f>IF($X268="","",COUNTIF($X$2:$X268,$X268))</f>
        <v/>
      </c>
      <c r="AA268" s="72" t="str">
        <f>IF(AND($X268&lt;&gt;"",$Y268&gt;=3,$Z268=1),COUNTIF($AA$1:AA267,"&gt;0")+1,"")</f>
        <v/>
      </c>
    </row>
    <row r="269" spans="3:27" ht="15" customHeight="1" x14ac:dyDescent="0.25">
      <c r="C269" s="72" t="str">
        <f t="shared" si="28"/>
        <v/>
      </c>
      <c r="D269" s="182" t="str">
        <f>IF($B269="","",IFERROR(VLOOKUP($B269,'Task library'!$A:$E,2,FALSE()),""))</f>
        <v/>
      </c>
      <c r="E269" s="182" t="str">
        <f>IF($B269="","",IFERROR(VLOOKUP($B269,'Task library'!$A:$E,3,FALSE()),""))</f>
        <v/>
      </c>
      <c r="F269" s="183" t="str">
        <f>IF($B269="","",IFERROR(VLOOKUP($B269,'Task library'!$A:$E,4,FALSE()),""))</f>
        <v/>
      </c>
      <c r="H269" s="183" t="str">
        <f t="shared" si="29"/>
        <v/>
      </c>
      <c r="I269" s="183" t="str">
        <f t="shared" si="30"/>
        <v/>
      </c>
      <c r="L269" s="90" t="str">
        <f t="shared" si="34"/>
        <v/>
      </c>
      <c r="N269" s="185" t="str">
        <f t="shared" si="31"/>
        <v/>
      </c>
      <c r="W269" s="179" t="str">
        <f>IF($B269="","",IF($Q269="","MISSING LINK",IF(NOT(ISNUMBER(SEARCH("drive.google.com",$Q269))),"NOT DRIVE LINK",IFERROR(IF(ISNUMBER(SEARCH(MID(Summary!$N$3,SEARCH("/folders/",Summary!$N$3)+9,SEARCH("?",Summary!$N$3&amp;"?")-(SEARCH("/folders/",Summary!$N$3)+9)),$Q269)),"OK",IF(ISNUMBER(SEARCH("/file/d/",$Q269)),"FILE LINK (check)","WRONG DRIVE")),"WRONG DRIVE"))))</f>
        <v/>
      </c>
      <c r="X269" s="72" t="str">
        <f t="shared" si="32"/>
        <v/>
      </c>
      <c r="Y269" s="72" t="str">
        <f t="shared" si="33"/>
        <v/>
      </c>
      <c r="Z269" s="72" t="str">
        <f>IF($X269="","",COUNTIF($X$2:$X269,$X269))</f>
        <v/>
      </c>
      <c r="AA269" s="72" t="str">
        <f>IF(AND($X269&lt;&gt;"",$Y269&gt;=3,$Z269=1),COUNTIF($AA$1:AA268,"&gt;0")+1,"")</f>
        <v/>
      </c>
    </row>
    <row r="270" spans="3:27" ht="15" customHeight="1" x14ac:dyDescent="0.25">
      <c r="C270" s="72" t="str">
        <f t="shared" si="28"/>
        <v/>
      </c>
      <c r="D270" s="182" t="str">
        <f>IF($B270="","",IFERROR(VLOOKUP($B270,'Task library'!$A:$E,2,FALSE()),""))</f>
        <v/>
      </c>
      <c r="E270" s="182" t="str">
        <f>IF($B270="","",IFERROR(VLOOKUP($B270,'Task library'!$A:$E,3,FALSE()),""))</f>
        <v/>
      </c>
      <c r="F270" s="183" t="str">
        <f>IF($B270="","",IFERROR(VLOOKUP($B270,'Task library'!$A:$E,4,FALSE()),""))</f>
        <v/>
      </c>
      <c r="H270" s="183" t="str">
        <f t="shared" si="29"/>
        <v/>
      </c>
      <c r="I270" s="183" t="str">
        <f t="shared" si="30"/>
        <v/>
      </c>
      <c r="L270" s="90" t="str">
        <f t="shared" si="34"/>
        <v/>
      </c>
      <c r="N270" s="185" t="str">
        <f t="shared" si="31"/>
        <v/>
      </c>
      <c r="W270" s="179" t="str">
        <f>IF($B270="","",IF($Q270="","MISSING LINK",IF(NOT(ISNUMBER(SEARCH("drive.google.com",$Q270))),"NOT DRIVE LINK",IFERROR(IF(ISNUMBER(SEARCH(MID(Summary!$N$3,SEARCH("/folders/",Summary!$N$3)+9,SEARCH("?",Summary!$N$3&amp;"?")-(SEARCH("/folders/",Summary!$N$3)+9)),$Q270)),"OK",IF(ISNUMBER(SEARCH("/file/d/",$Q270)),"FILE LINK (check)","WRONG DRIVE")),"WRONG DRIVE"))))</f>
        <v/>
      </c>
      <c r="X270" s="72" t="str">
        <f t="shared" si="32"/>
        <v/>
      </c>
      <c r="Y270" s="72" t="str">
        <f t="shared" si="33"/>
        <v/>
      </c>
      <c r="Z270" s="72" t="str">
        <f>IF($X270="","",COUNTIF($X$2:$X270,$X270))</f>
        <v/>
      </c>
      <c r="AA270" s="72" t="str">
        <f>IF(AND($X270&lt;&gt;"",$Y270&gt;=3,$Z270=1),COUNTIF($AA$1:AA269,"&gt;0")+1,"")</f>
        <v/>
      </c>
    </row>
    <row r="271" spans="3:27" ht="15" customHeight="1" x14ac:dyDescent="0.25">
      <c r="C271" s="72" t="str">
        <f t="shared" si="28"/>
        <v/>
      </c>
      <c r="D271" s="182" t="str">
        <f>IF($B271="","",IFERROR(VLOOKUP($B271,'Task library'!$A:$E,2,FALSE()),""))</f>
        <v/>
      </c>
      <c r="E271" s="182" t="str">
        <f>IF($B271="","",IFERROR(VLOOKUP($B271,'Task library'!$A:$E,3,FALSE()),""))</f>
        <v/>
      </c>
      <c r="F271" s="183" t="str">
        <f>IF($B271="","",IFERROR(VLOOKUP($B271,'Task library'!$A:$E,4,FALSE()),""))</f>
        <v/>
      </c>
      <c r="H271" s="183" t="str">
        <f t="shared" si="29"/>
        <v/>
      </c>
      <c r="I271" s="183" t="str">
        <f t="shared" si="30"/>
        <v/>
      </c>
      <c r="L271" s="90" t="str">
        <f t="shared" si="34"/>
        <v/>
      </c>
      <c r="N271" s="185" t="str">
        <f t="shared" si="31"/>
        <v/>
      </c>
      <c r="W271" s="179" t="str">
        <f>IF($B271="","",IF($Q271="","MISSING LINK",IF(NOT(ISNUMBER(SEARCH("drive.google.com",$Q271))),"NOT DRIVE LINK",IFERROR(IF(ISNUMBER(SEARCH(MID(Summary!$N$3,SEARCH("/folders/",Summary!$N$3)+9,SEARCH("?",Summary!$N$3&amp;"?")-(SEARCH("/folders/",Summary!$N$3)+9)),$Q271)),"OK",IF(ISNUMBER(SEARCH("/file/d/",$Q271)),"FILE LINK (check)","WRONG DRIVE")),"WRONG DRIVE"))))</f>
        <v/>
      </c>
      <c r="X271" s="72" t="str">
        <f t="shared" si="32"/>
        <v/>
      </c>
      <c r="Y271" s="72" t="str">
        <f t="shared" si="33"/>
        <v/>
      </c>
      <c r="Z271" s="72" t="str">
        <f>IF($X271="","",COUNTIF($X$2:$X271,$X271))</f>
        <v/>
      </c>
      <c r="AA271" s="72" t="str">
        <f>IF(AND($X271&lt;&gt;"",$Y271&gt;=3,$Z271=1),COUNTIF($AA$1:AA270,"&gt;0")+1,"")</f>
        <v/>
      </c>
    </row>
    <row r="272" spans="3:27" ht="15" customHeight="1" x14ac:dyDescent="0.25">
      <c r="C272" s="72" t="str">
        <f t="shared" si="28"/>
        <v/>
      </c>
      <c r="D272" s="182" t="str">
        <f>IF($B272="","",IFERROR(VLOOKUP($B272,'Task library'!$A:$E,2,FALSE()),""))</f>
        <v/>
      </c>
      <c r="E272" s="182" t="str">
        <f>IF($B272="","",IFERROR(VLOOKUP($B272,'Task library'!$A:$E,3,FALSE()),""))</f>
        <v/>
      </c>
      <c r="F272" s="183" t="str">
        <f>IF($B272="","",IFERROR(VLOOKUP($B272,'Task library'!$A:$E,4,FALSE()),""))</f>
        <v/>
      </c>
      <c r="H272" s="183" t="str">
        <f t="shared" si="29"/>
        <v/>
      </c>
      <c r="I272" s="183" t="str">
        <f t="shared" si="30"/>
        <v/>
      </c>
      <c r="L272" s="90" t="str">
        <f t="shared" si="34"/>
        <v/>
      </c>
      <c r="N272" s="185" t="str">
        <f t="shared" si="31"/>
        <v/>
      </c>
      <c r="W272" s="179" t="str">
        <f>IF($B272="","",IF($Q272="","MISSING LINK",IF(NOT(ISNUMBER(SEARCH("drive.google.com",$Q272))),"NOT DRIVE LINK",IFERROR(IF(ISNUMBER(SEARCH(MID(Summary!$N$3,SEARCH("/folders/",Summary!$N$3)+9,SEARCH("?",Summary!$N$3&amp;"?")-(SEARCH("/folders/",Summary!$N$3)+9)),$Q272)),"OK",IF(ISNUMBER(SEARCH("/file/d/",$Q272)),"FILE LINK (check)","WRONG DRIVE")),"WRONG DRIVE"))))</f>
        <v/>
      </c>
      <c r="X272" s="72" t="str">
        <f t="shared" si="32"/>
        <v/>
      </c>
      <c r="Y272" s="72" t="str">
        <f t="shared" si="33"/>
        <v/>
      </c>
      <c r="Z272" s="72" t="str">
        <f>IF($X272="","",COUNTIF($X$2:$X272,$X272))</f>
        <v/>
      </c>
      <c r="AA272" s="72" t="str">
        <f>IF(AND($X272&lt;&gt;"",$Y272&gt;=3,$Z272=1),COUNTIF($AA$1:AA271,"&gt;0")+1,"")</f>
        <v/>
      </c>
    </row>
    <row r="273" spans="3:27" ht="15" customHeight="1" x14ac:dyDescent="0.25">
      <c r="C273" s="72" t="str">
        <f t="shared" si="28"/>
        <v/>
      </c>
      <c r="D273" s="182" t="str">
        <f>IF($B273="","",IFERROR(VLOOKUP($B273,'Task library'!$A:$E,2,FALSE()),""))</f>
        <v/>
      </c>
      <c r="E273" s="182" t="str">
        <f>IF($B273="","",IFERROR(VLOOKUP($B273,'Task library'!$A:$E,3,FALSE()),""))</f>
        <v/>
      </c>
      <c r="F273" s="183" t="str">
        <f>IF($B273="","",IFERROR(VLOOKUP($B273,'Task library'!$A:$E,4,FALSE()),""))</f>
        <v/>
      </c>
      <c r="H273" s="183" t="str">
        <f t="shared" si="29"/>
        <v/>
      </c>
      <c r="I273" s="183" t="str">
        <f t="shared" si="30"/>
        <v/>
      </c>
      <c r="L273" s="90" t="str">
        <f t="shared" si="34"/>
        <v/>
      </c>
      <c r="N273" s="185" t="str">
        <f t="shared" si="31"/>
        <v/>
      </c>
      <c r="W273" s="179" t="str">
        <f>IF($B273="","",IF($Q273="","MISSING LINK",IF(NOT(ISNUMBER(SEARCH("drive.google.com",$Q273))),"NOT DRIVE LINK",IFERROR(IF(ISNUMBER(SEARCH(MID(Summary!$N$3,SEARCH("/folders/",Summary!$N$3)+9,SEARCH("?",Summary!$N$3&amp;"?")-(SEARCH("/folders/",Summary!$N$3)+9)),$Q273)),"OK",IF(ISNUMBER(SEARCH("/file/d/",$Q273)),"FILE LINK (check)","WRONG DRIVE")),"WRONG DRIVE"))))</f>
        <v/>
      </c>
      <c r="X273" s="72" t="str">
        <f t="shared" si="32"/>
        <v/>
      </c>
      <c r="Y273" s="72" t="str">
        <f t="shared" si="33"/>
        <v/>
      </c>
      <c r="Z273" s="72" t="str">
        <f>IF($X273="","",COUNTIF($X$2:$X273,$X273))</f>
        <v/>
      </c>
      <c r="AA273" s="72" t="str">
        <f>IF(AND($X273&lt;&gt;"",$Y273&gt;=3,$Z273=1),COUNTIF($AA$1:AA272,"&gt;0")+1,"")</f>
        <v/>
      </c>
    </row>
    <row r="274" spans="3:27" ht="15" customHeight="1" x14ac:dyDescent="0.25">
      <c r="C274" s="72" t="str">
        <f t="shared" si="28"/>
        <v/>
      </c>
      <c r="D274" s="182" t="str">
        <f>IF($B274="","",IFERROR(VLOOKUP($B274,'Task library'!$A:$E,2,FALSE()),""))</f>
        <v/>
      </c>
      <c r="E274" s="182" t="str">
        <f>IF($B274="","",IFERROR(VLOOKUP($B274,'Task library'!$A:$E,3,FALSE()),""))</f>
        <v/>
      </c>
      <c r="F274" s="183" t="str">
        <f>IF($B274="","",IFERROR(VLOOKUP($B274,'Task library'!$A:$E,4,FALSE()),""))</f>
        <v/>
      </c>
      <c r="H274" s="183" t="str">
        <f t="shared" si="29"/>
        <v/>
      </c>
      <c r="I274" s="183" t="str">
        <f t="shared" si="30"/>
        <v/>
      </c>
      <c r="L274" s="90" t="str">
        <f t="shared" si="34"/>
        <v/>
      </c>
      <c r="N274" s="185" t="str">
        <f t="shared" si="31"/>
        <v/>
      </c>
      <c r="W274" s="179" t="str">
        <f>IF($B274="","",IF($Q274="","MISSING LINK",IF(NOT(ISNUMBER(SEARCH("drive.google.com",$Q274))),"NOT DRIVE LINK",IFERROR(IF(ISNUMBER(SEARCH(MID(Summary!$N$3,SEARCH("/folders/",Summary!$N$3)+9,SEARCH("?",Summary!$N$3&amp;"?")-(SEARCH("/folders/",Summary!$N$3)+9)),$Q274)),"OK",IF(ISNUMBER(SEARCH("/file/d/",$Q274)),"FILE LINK (check)","WRONG DRIVE")),"WRONG DRIVE"))))</f>
        <v/>
      </c>
      <c r="X274" s="72" t="str">
        <f t="shared" si="32"/>
        <v/>
      </c>
      <c r="Y274" s="72" t="str">
        <f t="shared" si="33"/>
        <v/>
      </c>
      <c r="Z274" s="72" t="str">
        <f>IF($X274="","",COUNTIF($X$2:$X274,$X274))</f>
        <v/>
      </c>
      <c r="AA274" s="72" t="str">
        <f>IF(AND($X274&lt;&gt;"",$Y274&gt;=3,$Z274=1),COUNTIF($AA$1:AA273,"&gt;0")+1,"")</f>
        <v/>
      </c>
    </row>
    <row r="275" spans="3:27" ht="15" customHeight="1" x14ac:dyDescent="0.25">
      <c r="C275" s="72" t="str">
        <f t="shared" si="28"/>
        <v/>
      </c>
      <c r="D275" s="182" t="str">
        <f>IF($B275="","",IFERROR(VLOOKUP($B275,'Task library'!$A:$E,2,FALSE()),""))</f>
        <v/>
      </c>
      <c r="E275" s="182" t="str">
        <f>IF($B275="","",IFERROR(VLOOKUP($B275,'Task library'!$A:$E,3,FALSE()),""))</f>
        <v/>
      </c>
      <c r="F275" s="183" t="str">
        <f>IF($B275="","",IFERROR(VLOOKUP($B275,'Task library'!$A:$E,4,FALSE()),""))</f>
        <v/>
      </c>
      <c r="H275" s="183" t="str">
        <f t="shared" si="29"/>
        <v/>
      </c>
      <c r="I275" s="183" t="str">
        <f t="shared" si="30"/>
        <v/>
      </c>
      <c r="L275" s="90" t="str">
        <f t="shared" si="34"/>
        <v/>
      </c>
      <c r="N275" s="185" t="str">
        <f t="shared" si="31"/>
        <v/>
      </c>
      <c r="W275" s="179" t="str">
        <f>IF($B275="","",IF($Q275="","MISSING LINK",IF(NOT(ISNUMBER(SEARCH("drive.google.com",$Q275))),"NOT DRIVE LINK",IFERROR(IF(ISNUMBER(SEARCH(MID(Summary!$N$3,SEARCH("/folders/",Summary!$N$3)+9,SEARCH("?",Summary!$N$3&amp;"?")-(SEARCH("/folders/",Summary!$N$3)+9)),$Q275)),"OK",IF(ISNUMBER(SEARCH("/file/d/",$Q275)),"FILE LINK (check)","WRONG DRIVE")),"WRONG DRIVE"))))</f>
        <v/>
      </c>
      <c r="X275" s="72" t="str">
        <f t="shared" si="32"/>
        <v/>
      </c>
      <c r="Y275" s="72" t="str">
        <f t="shared" si="33"/>
        <v/>
      </c>
      <c r="Z275" s="72" t="str">
        <f>IF($X275="","",COUNTIF($X$2:$X275,$X275))</f>
        <v/>
      </c>
      <c r="AA275" s="72" t="str">
        <f>IF(AND($X275&lt;&gt;"",$Y275&gt;=3,$Z275=1),COUNTIF($AA$1:AA274,"&gt;0")+1,"")</f>
        <v/>
      </c>
    </row>
    <row r="276" spans="3:27" ht="15" customHeight="1" x14ac:dyDescent="0.25">
      <c r="C276" s="72" t="str">
        <f t="shared" si="28"/>
        <v/>
      </c>
      <c r="D276" s="182" t="str">
        <f>IF($B276="","",IFERROR(VLOOKUP($B276,'Task library'!$A:$E,2,FALSE()),""))</f>
        <v/>
      </c>
      <c r="E276" s="182" t="str">
        <f>IF($B276="","",IFERROR(VLOOKUP($B276,'Task library'!$A:$E,3,FALSE()),""))</f>
        <v/>
      </c>
      <c r="F276" s="183" t="str">
        <f>IF($B276="","",IFERROR(VLOOKUP($B276,'Task library'!$A:$E,4,FALSE()),""))</f>
        <v/>
      </c>
      <c r="H276" s="183" t="str">
        <f t="shared" si="29"/>
        <v/>
      </c>
      <c r="I276" s="183" t="str">
        <f t="shared" si="30"/>
        <v/>
      </c>
      <c r="L276" s="90" t="str">
        <f t="shared" si="34"/>
        <v/>
      </c>
      <c r="N276" s="185" t="str">
        <f t="shared" si="31"/>
        <v/>
      </c>
      <c r="W276" s="179" t="str">
        <f>IF($B276="","",IF($Q276="","MISSING LINK",IF(NOT(ISNUMBER(SEARCH("drive.google.com",$Q276))),"NOT DRIVE LINK",IFERROR(IF(ISNUMBER(SEARCH(MID(Summary!$N$3,SEARCH("/folders/",Summary!$N$3)+9,SEARCH("?",Summary!$N$3&amp;"?")-(SEARCH("/folders/",Summary!$N$3)+9)),$Q276)),"OK",IF(ISNUMBER(SEARCH("/file/d/",$Q276)),"FILE LINK (check)","WRONG DRIVE")),"WRONG DRIVE"))))</f>
        <v/>
      </c>
      <c r="X276" s="72" t="str">
        <f t="shared" si="32"/>
        <v/>
      </c>
      <c r="Y276" s="72" t="str">
        <f t="shared" si="33"/>
        <v/>
      </c>
      <c r="Z276" s="72" t="str">
        <f>IF($X276="","",COUNTIF($X$2:$X276,$X276))</f>
        <v/>
      </c>
      <c r="AA276" s="72" t="str">
        <f>IF(AND($X276&lt;&gt;"",$Y276&gt;=3,$Z276=1),COUNTIF($AA$1:AA275,"&gt;0")+1,"")</f>
        <v/>
      </c>
    </row>
    <row r="277" spans="3:27" ht="15" customHeight="1" x14ac:dyDescent="0.25">
      <c r="C277" s="72" t="str">
        <f t="shared" si="28"/>
        <v/>
      </c>
      <c r="D277" s="182" t="str">
        <f>IF($B277="","",IFERROR(VLOOKUP($B277,'Task library'!$A:$E,2,FALSE()),""))</f>
        <v/>
      </c>
      <c r="E277" s="182" t="str">
        <f>IF($B277="","",IFERROR(VLOOKUP($B277,'Task library'!$A:$E,3,FALSE()),""))</f>
        <v/>
      </c>
      <c r="F277" s="183" t="str">
        <f>IF($B277="","",IFERROR(VLOOKUP($B277,'Task library'!$A:$E,4,FALSE()),""))</f>
        <v/>
      </c>
      <c r="H277" s="183" t="str">
        <f t="shared" si="29"/>
        <v/>
      </c>
      <c r="I277" s="183" t="str">
        <f t="shared" si="30"/>
        <v/>
      </c>
      <c r="L277" s="90" t="str">
        <f t="shared" si="34"/>
        <v/>
      </c>
      <c r="N277" s="185" t="str">
        <f t="shared" si="31"/>
        <v/>
      </c>
      <c r="W277" s="179" t="str">
        <f>IF($B277="","",IF($Q277="","MISSING LINK",IF(NOT(ISNUMBER(SEARCH("drive.google.com",$Q277))),"NOT DRIVE LINK",IFERROR(IF(ISNUMBER(SEARCH(MID(Summary!$N$3,SEARCH("/folders/",Summary!$N$3)+9,SEARCH("?",Summary!$N$3&amp;"?")-(SEARCH("/folders/",Summary!$N$3)+9)),$Q277)),"OK",IF(ISNUMBER(SEARCH("/file/d/",$Q277)),"FILE LINK (check)","WRONG DRIVE")),"WRONG DRIVE"))))</f>
        <v/>
      </c>
      <c r="X277" s="72" t="str">
        <f t="shared" si="32"/>
        <v/>
      </c>
      <c r="Y277" s="72" t="str">
        <f t="shared" si="33"/>
        <v/>
      </c>
      <c r="Z277" s="72" t="str">
        <f>IF($X277="","",COUNTIF($X$2:$X277,$X277))</f>
        <v/>
      </c>
      <c r="AA277" s="72" t="str">
        <f>IF(AND($X277&lt;&gt;"",$Y277&gt;=3,$Z277=1),COUNTIF($AA$1:AA276,"&gt;0")+1,"")</f>
        <v/>
      </c>
    </row>
    <row r="278" spans="3:27" ht="15" customHeight="1" x14ac:dyDescent="0.25">
      <c r="C278" s="72" t="str">
        <f t="shared" si="28"/>
        <v/>
      </c>
      <c r="D278" s="182" t="str">
        <f>IF($B278="","",IFERROR(VLOOKUP($B278,'Task library'!$A:$E,2,FALSE()),""))</f>
        <v/>
      </c>
      <c r="E278" s="182" t="str">
        <f>IF($B278="","",IFERROR(VLOOKUP($B278,'Task library'!$A:$E,3,FALSE()),""))</f>
        <v/>
      </c>
      <c r="F278" s="183" t="str">
        <f>IF($B278="","",IFERROR(VLOOKUP($B278,'Task library'!$A:$E,4,FALSE()),""))</f>
        <v/>
      </c>
      <c r="H278" s="183" t="str">
        <f t="shared" si="29"/>
        <v/>
      </c>
      <c r="I278" s="183" t="str">
        <f t="shared" si="30"/>
        <v/>
      </c>
      <c r="L278" s="90" t="str">
        <f t="shared" si="34"/>
        <v/>
      </c>
      <c r="N278" s="185" t="str">
        <f t="shared" si="31"/>
        <v/>
      </c>
      <c r="W278" s="179" t="str">
        <f>IF($B278="","",IF($Q278="","MISSING LINK",IF(NOT(ISNUMBER(SEARCH("drive.google.com",$Q278))),"NOT DRIVE LINK",IFERROR(IF(ISNUMBER(SEARCH(MID(Summary!$N$3,SEARCH("/folders/",Summary!$N$3)+9,SEARCH("?",Summary!$N$3&amp;"?")-(SEARCH("/folders/",Summary!$N$3)+9)),$Q278)),"OK",IF(ISNUMBER(SEARCH("/file/d/",$Q278)),"FILE LINK (check)","WRONG DRIVE")),"WRONG DRIVE"))))</f>
        <v/>
      </c>
      <c r="X278" s="72" t="str">
        <f t="shared" si="32"/>
        <v/>
      </c>
      <c r="Y278" s="72" t="str">
        <f t="shared" si="33"/>
        <v/>
      </c>
      <c r="Z278" s="72" t="str">
        <f>IF($X278="","",COUNTIF($X$2:$X278,$X278))</f>
        <v/>
      </c>
      <c r="AA278" s="72" t="str">
        <f>IF(AND($X278&lt;&gt;"",$Y278&gt;=3,$Z278=1),COUNTIF($AA$1:AA277,"&gt;0")+1,"")</f>
        <v/>
      </c>
    </row>
    <row r="279" spans="3:27" ht="15" customHeight="1" x14ac:dyDescent="0.25">
      <c r="C279" s="72" t="str">
        <f t="shared" si="28"/>
        <v/>
      </c>
      <c r="D279" s="182" t="str">
        <f>IF($B279="","",IFERROR(VLOOKUP($B279,'Task library'!$A:$E,2,FALSE()),""))</f>
        <v/>
      </c>
      <c r="E279" s="182" t="str">
        <f>IF($B279="","",IFERROR(VLOOKUP($B279,'Task library'!$A:$E,3,FALSE()),""))</f>
        <v/>
      </c>
      <c r="F279" s="183" t="str">
        <f>IF($B279="","",IFERROR(VLOOKUP($B279,'Task library'!$A:$E,4,FALSE()),""))</f>
        <v/>
      </c>
      <c r="H279" s="183" t="str">
        <f t="shared" si="29"/>
        <v/>
      </c>
      <c r="I279" s="183" t="str">
        <f t="shared" si="30"/>
        <v/>
      </c>
      <c r="L279" s="90" t="str">
        <f t="shared" si="34"/>
        <v/>
      </c>
      <c r="N279" s="185" t="str">
        <f t="shared" si="31"/>
        <v/>
      </c>
      <c r="W279" s="179" t="str">
        <f>IF($B279="","",IF($Q279="","MISSING LINK",IF(NOT(ISNUMBER(SEARCH("drive.google.com",$Q279))),"NOT DRIVE LINK",IFERROR(IF(ISNUMBER(SEARCH(MID(Summary!$N$3,SEARCH("/folders/",Summary!$N$3)+9,SEARCH("?",Summary!$N$3&amp;"?")-(SEARCH("/folders/",Summary!$N$3)+9)),$Q279)),"OK",IF(ISNUMBER(SEARCH("/file/d/",$Q279)),"FILE LINK (check)","WRONG DRIVE")),"WRONG DRIVE"))))</f>
        <v/>
      </c>
      <c r="X279" s="72" t="str">
        <f t="shared" si="32"/>
        <v/>
      </c>
      <c r="Y279" s="72" t="str">
        <f t="shared" si="33"/>
        <v/>
      </c>
      <c r="Z279" s="72" t="str">
        <f>IF($X279="","",COUNTIF($X$2:$X279,$X279))</f>
        <v/>
      </c>
      <c r="AA279" s="72" t="str">
        <f>IF(AND($X279&lt;&gt;"",$Y279&gt;=3,$Z279=1),COUNTIF($AA$1:AA278,"&gt;0")+1,"")</f>
        <v/>
      </c>
    </row>
    <row r="280" spans="3:27" ht="15" customHeight="1" x14ac:dyDescent="0.25">
      <c r="C280" s="72" t="str">
        <f t="shared" si="28"/>
        <v/>
      </c>
      <c r="D280" s="182" t="str">
        <f>IF($B280="","",IFERROR(VLOOKUP($B280,'Task library'!$A:$E,2,FALSE()),""))</f>
        <v/>
      </c>
      <c r="E280" s="182" t="str">
        <f>IF($B280="","",IFERROR(VLOOKUP($B280,'Task library'!$A:$E,3,FALSE()),""))</f>
        <v/>
      </c>
      <c r="F280" s="183" t="str">
        <f>IF($B280="","",IFERROR(VLOOKUP($B280,'Task library'!$A:$E,4,FALSE()),""))</f>
        <v/>
      </c>
      <c r="H280" s="183" t="str">
        <f t="shared" si="29"/>
        <v/>
      </c>
      <c r="I280" s="183" t="str">
        <f t="shared" si="30"/>
        <v/>
      </c>
      <c r="L280" s="90" t="str">
        <f t="shared" si="34"/>
        <v/>
      </c>
      <c r="N280" s="185" t="str">
        <f t="shared" si="31"/>
        <v/>
      </c>
      <c r="W280" s="179" t="str">
        <f>IF($B280="","",IF($Q280="","MISSING LINK",IF(NOT(ISNUMBER(SEARCH("drive.google.com",$Q280))),"NOT DRIVE LINK",IFERROR(IF(ISNUMBER(SEARCH(MID(Summary!$N$3,SEARCH("/folders/",Summary!$N$3)+9,SEARCH("?",Summary!$N$3&amp;"?")-(SEARCH("/folders/",Summary!$N$3)+9)),$Q280)),"OK",IF(ISNUMBER(SEARCH("/file/d/",$Q280)),"FILE LINK (check)","WRONG DRIVE")),"WRONG DRIVE"))))</f>
        <v/>
      </c>
      <c r="X280" s="72" t="str">
        <f t="shared" si="32"/>
        <v/>
      </c>
      <c r="Y280" s="72" t="str">
        <f t="shared" si="33"/>
        <v/>
      </c>
      <c r="Z280" s="72" t="str">
        <f>IF($X280="","",COUNTIF($X$2:$X280,$X280))</f>
        <v/>
      </c>
      <c r="AA280" s="72" t="str">
        <f>IF(AND($X280&lt;&gt;"",$Y280&gt;=3,$Z280=1),COUNTIF($AA$1:AA279,"&gt;0")+1,"")</f>
        <v/>
      </c>
    </row>
    <row r="281" spans="3:27" ht="15" customHeight="1" x14ac:dyDescent="0.25">
      <c r="C281" s="72" t="str">
        <f t="shared" si="28"/>
        <v/>
      </c>
      <c r="D281" s="182" t="str">
        <f>IF($B281="","",IFERROR(VLOOKUP($B281,'Task library'!$A:$E,2,FALSE()),""))</f>
        <v/>
      </c>
      <c r="E281" s="182" t="str">
        <f>IF($B281="","",IFERROR(VLOOKUP($B281,'Task library'!$A:$E,3,FALSE()),""))</f>
        <v/>
      </c>
      <c r="F281" s="183" t="str">
        <f>IF($B281="","",IFERROR(VLOOKUP($B281,'Task library'!$A:$E,4,FALSE()),""))</f>
        <v/>
      </c>
      <c r="H281" s="183" t="str">
        <f t="shared" si="29"/>
        <v/>
      </c>
      <c r="I281" s="183" t="str">
        <f t="shared" si="30"/>
        <v/>
      </c>
      <c r="L281" s="90" t="str">
        <f t="shared" si="34"/>
        <v/>
      </c>
      <c r="N281" s="185" t="str">
        <f t="shared" si="31"/>
        <v/>
      </c>
      <c r="W281" s="179" t="str">
        <f>IF($B281="","",IF($Q281="","MISSING LINK",IF(NOT(ISNUMBER(SEARCH("drive.google.com",$Q281))),"NOT DRIVE LINK",IFERROR(IF(ISNUMBER(SEARCH(MID(Summary!$N$3,SEARCH("/folders/",Summary!$N$3)+9,SEARCH("?",Summary!$N$3&amp;"?")-(SEARCH("/folders/",Summary!$N$3)+9)),$Q281)),"OK",IF(ISNUMBER(SEARCH("/file/d/",$Q281)),"FILE LINK (check)","WRONG DRIVE")),"WRONG DRIVE"))))</f>
        <v/>
      </c>
      <c r="X281" s="72" t="str">
        <f t="shared" si="32"/>
        <v/>
      </c>
      <c r="Y281" s="72" t="str">
        <f t="shared" si="33"/>
        <v/>
      </c>
      <c r="Z281" s="72" t="str">
        <f>IF($X281="","",COUNTIF($X$2:$X281,$X281))</f>
        <v/>
      </c>
      <c r="AA281" s="72" t="str">
        <f>IF(AND($X281&lt;&gt;"",$Y281&gt;=3,$Z281=1),COUNTIF($AA$1:AA280,"&gt;0")+1,"")</f>
        <v/>
      </c>
    </row>
    <row r="282" spans="3:27" ht="15" customHeight="1" x14ac:dyDescent="0.25">
      <c r="C282" s="72" t="str">
        <f t="shared" si="28"/>
        <v/>
      </c>
      <c r="D282" s="182" t="str">
        <f>IF($B282="","",IFERROR(VLOOKUP($B282,'Task library'!$A:$E,2,FALSE()),""))</f>
        <v/>
      </c>
      <c r="E282" s="182" t="str">
        <f>IF($B282="","",IFERROR(VLOOKUP($B282,'Task library'!$A:$E,3,FALSE()),""))</f>
        <v/>
      </c>
      <c r="F282" s="183" t="str">
        <f>IF($B282="","",IFERROR(VLOOKUP($B282,'Task library'!$A:$E,4,FALSE()),""))</f>
        <v/>
      </c>
      <c r="H282" s="183" t="str">
        <f t="shared" si="29"/>
        <v/>
      </c>
      <c r="I282" s="183" t="str">
        <f t="shared" si="30"/>
        <v/>
      </c>
      <c r="L282" s="90" t="str">
        <f t="shared" si="34"/>
        <v/>
      </c>
      <c r="N282" s="185" t="str">
        <f t="shared" si="31"/>
        <v/>
      </c>
      <c r="W282" s="179" t="str">
        <f>IF($B282="","",IF($Q282="","MISSING LINK",IF(NOT(ISNUMBER(SEARCH("drive.google.com",$Q282))),"NOT DRIVE LINK",IFERROR(IF(ISNUMBER(SEARCH(MID(Summary!$N$3,SEARCH("/folders/",Summary!$N$3)+9,SEARCH("?",Summary!$N$3&amp;"?")-(SEARCH("/folders/",Summary!$N$3)+9)),$Q282)),"OK",IF(ISNUMBER(SEARCH("/file/d/",$Q282)),"FILE LINK (check)","WRONG DRIVE")),"WRONG DRIVE"))))</f>
        <v/>
      </c>
      <c r="X282" s="72" t="str">
        <f t="shared" si="32"/>
        <v/>
      </c>
      <c r="Y282" s="72" t="str">
        <f t="shared" si="33"/>
        <v/>
      </c>
      <c r="Z282" s="72" t="str">
        <f>IF($X282="","",COUNTIF($X$2:$X282,$X282))</f>
        <v/>
      </c>
      <c r="AA282" s="72" t="str">
        <f>IF(AND($X282&lt;&gt;"",$Y282&gt;=3,$Z282=1),COUNTIF($AA$1:AA281,"&gt;0")+1,"")</f>
        <v/>
      </c>
    </row>
    <row r="283" spans="3:27" ht="15" customHeight="1" x14ac:dyDescent="0.25">
      <c r="C283" s="72" t="str">
        <f t="shared" si="28"/>
        <v/>
      </c>
      <c r="D283" s="182" t="str">
        <f>IF($B283="","",IFERROR(VLOOKUP($B283,'Task library'!$A:$E,2,FALSE()),""))</f>
        <v/>
      </c>
      <c r="E283" s="182" t="str">
        <f>IF($B283="","",IFERROR(VLOOKUP($B283,'Task library'!$A:$E,3,FALSE()),""))</f>
        <v/>
      </c>
      <c r="F283" s="183" t="str">
        <f>IF($B283="","",IFERROR(VLOOKUP($B283,'Task library'!$A:$E,4,FALSE()),""))</f>
        <v/>
      </c>
      <c r="H283" s="183" t="str">
        <f t="shared" si="29"/>
        <v/>
      </c>
      <c r="I283" s="183" t="str">
        <f t="shared" si="30"/>
        <v/>
      </c>
      <c r="L283" s="90" t="str">
        <f t="shared" si="34"/>
        <v/>
      </c>
      <c r="N283" s="185" t="str">
        <f t="shared" si="31"/>
        <v/>
      </c>
      <c r="W283" s="179" t="str">
        <f>IF($B283="","",IF($Q283="","MISSING LINK",IF(NOT(ISNUMBER(SEARCH("drive.google.com",$Q283))),"NOT DRIVE LINK",IFERROR(IF(ISNUMBER(SEARCH(MID(Summary!$N$3,SEARCH("/folders/",Summary!$N$3)+9,SEARCH("?",Summary!$N$3&amp;"?")-(SEARCH("/folders/",Summary!$N$3)+9)),$Q283)),"OK",IF(ISNUMBER(SEARCH("/file/d/",$Q283)),"FILE LINK (check)","WRONG DRIVE")),"WRONG DRIVE"))))</f>
        <v/>
      </c>
      <c r="X283" s="72" t="str">
        <f t="shared" si="32"/>
        <v/>
      </c>
      <c r="Y283" s="72" t="str">
        <f t="shared" si="33"/>
        <v/>
      </c>
      <c r="Z283" s="72" t="str">
        <f>IF($X283="","",COUNTIF($X$2:$X283,$X283))</f>
        <v/>
      </c>
      <c r="AA283" s="72" t="str">
        <f>IF(AND($X283&lt;&gt;"",$Y283&gt;=3,$Z283=1),COUNTIF($AA$1:AA282,"&gt;0")+1,"")</f>
        <v/>
      </c>
    </row>
    <row r="284" spans="3:27" ht="15" customHeight="1" x14ac:dyDescent="0.25">
      <c r="C284" s="72" t="str">
        <f t="shared" si="28"/>
        <v/>
      </c>
      <c r="D284" s="182" t="str">
        <f>IF($B284="","",IFERROR(VLOOKUP($B284,'Task library'!$A:$E,2,FALSE()),""))</f>
        <v/>
      </c>
      <c r="E284" s="182" t="str">
        <f>IF($B284="","",IFERROR(VLOOKUP($B284,'Task library'!$A:$E,3,FALSE()),""))</f>
        <v/>
      </c>
      <c r="F284" s="183" t="str">
        <f>IF($B284="","",IFERROR(VLOOKUP($B284,'Task library'!$A:$E,4,FALSE()),""))</f>
        <v/>
      </c>
      <c r="H284" s="183" t="str">
        <f t="shared" si="29"/>
        <v/>
      </c>
      <c r="I284" s="183" t="str">
        <f t="shared" si="30"/>
        <v/>
      </c>
      <c r="L284" s="90" t="str">
        <f t="shared" si="34"/>
        <v/>
      </c>
      <c r="N284" s="185" t="str">
        <f t="shared" si="31"/>
        <v/>
      </c>
      <c r="W284" s="179" t="str">
        <f>IF($B284="","",IF($Q284="","MISSING LINK",IF(NOT(ISNUMBER(SEARCH("drive.google.com",$Q284))),"NOT DRIVE LINK",IFERROR(IF(ISNUMBER(SEARCH(MID(Summary!$N$3,SEARCH("/folders/",Summary!$N$3)+9,SEARCH("?",Summary!$N$3&amp;"?")-(SEARCH("/folders/",Summary!$N$3)+9)),$Q284)),"OK",IF(ISNUMBER(SEARCH("/file/d/",$Q284)),"FILE LINK (check)","WRONG DRIVE")),"WRONG DRIVE"))))</f>
        <v/>
      </c>
      <c r="X284" s="72" t="str">
        <f t="shared" si="32"/>
        <v/>
      </c>
      <c r="Y284" s="72" t="str">
        <f t="shared" si="33"/>
        <v/>
      </c>
      <c r="Z284" s="72" t="str">
        <f>IF($X284="","",COUNTIF($X$2:$X284,$X284))</f>
        <v/>
      </c>
      <c r="AA284" s="72" t="str">
        <f>IF(AND($X284&lt;&gt;"",$Y284&gt;=3,$Z284=1),COUNTIF($AA$1:AA283,"&gt;0")+1,"")</f>
        <v/>
      </c>
    </row>
    <row r="285" spans="3:27" ht="15" customHeight="1" x14ac:dyDescent="0.25">
      <c r="C285" s="72" t="str">
        <f t="shared" si="28"/>
        <v/>
      </c>
      <c r="D285" s="182" t="str">
        <f>IF($B285="","",IFERROR(VLOOKUP($B285,'Task library'!$A:$E,2,FALSE()),""))</f>
        <v/>
      </c>
      <c r="E285" s="182" t="str">
        <f>IF($B285="","",IFERROR(VLOOKUP($B285,'Task library'!$A:$E,3,FALSE()),""))</f>
        <v/>
      </c>
      <c r="F285" s="183" t="str">
        <f>IF($B285="","",IFERROR(VLOOKUP($B285,'Task library'!$A:$E,4,FALSE()),""))</f>
        <v/>
      </c>
      <c r="H285" s="183" t="str">
        <f t="shared" si="29"/>
        <v/>
      </c>
      <c r="I285" s="183" t="str">
        <f t="shared" si="30"/>
        <v/>
      </c>
      <c r="L285" s="90" t="str">
        <f t="shared" si="34"/>
        <v/>
      </c>
      <c r="N285" s="185" t="str">
        <f t="shared" si="31"/>
        <v/>
      </c>
      <c r="W285" s="179" t="str">
        <f>IF($B285="","",IF($Q285="","MISSING LINK",IF(NOT(ISNUMBER(SEARCH("drive.google.com",$Q285))),"NOT DRIVE LINK",IFERROR(IF(ISNUMBER(SEARCH(MID(Summary!$N$3,SEARCH("/folders/",Summary!$N$3)+9,SEARCH("?",Summary!$N$3&amp;"?")-(SEARCH("/folders/",Summary!$N$3)+9)),$Q285)),"OK",IF(ISNUMBER(SEARCH("/file/d/",$Q285)),"FILE LINK (check)","WRONG DRIVE")),"WRONG DRIVE"))))</f>
        <v/>
      </c>
      <c r="X285" s="72" t="str">
        <f t="shared" si="32"/>
        <v/>
      </c>
      <c r="Y285" s="72" t="str">
        <f t="shared" si="33"/>
        <v/>
      </c>
      <c r="Z285" s="72" t="str">
        <f>IF($X285="","",COUNTIF($X$2:$X285,$X285))</f>
        <v/>
      </c>
      <c r="AA285" s="72" t="str">
        <f>IF(AND($X285&lt;&gt;"",$Y285&gt;=3,$Z285=1),COUNTIF($AA$1:AA284,"&gt;0")+1,"")</f>
        <v/>
      </c>
    </row>
    <row r="286" spans="3:27" ht="15" customHeight="1" x14ac:dyDescent="0.25">
      <c r="C286" s="72" t="str">
        <f t="shared" si="28"/>
        <v/>
      </c>
      <c r="D286" s="182" t="str">
        <f>IF($B286="","",IFERROR(VLOOKUP($B286,'Task library'!$A:$E,2,FALSE()),""))</f>
        <v/>
      </c>
      <c r="E286" s="182" t="str">
        <f>IF($B286="","",IFERROR(VLOOKUP($B286,'Task library'!$A:$E,3,FALSE()),""))</f>
        <v/>
      </c>
      <c r="F286" s="183" t="str">
        <f>IF($B286="","",IFERROR(VLOOKUP($B286,'Task library'!$A:$E,4,FALSE()),""))</f>
        <v/>
      </c>
      <c r="H286" s="183" t="str">
        <f t="shared" si="29"/>
        <v/>
      </c>
      <c r="I286" s="183" t="str">
        <f t="shared" si="30"/>
        <v/>
      </c>
      <c r="L286" s="90" t="str">
        <f t="shared" si="34"/>
        <v/>
      </c>
      <c r="N286" s="185" t="str">
        <f t="shared" si="31"/>
        <v/>
      </c>
      <c r="W286" s="179" t="str">
        <f>IF($B286="","",IF($Q286="","MISSING LINK",IF(NOT(ISNUMBER(SEARCH("drive.google.com",$Q286))),"NOT DRIVE LINK",IFERROR(IF(ISNUMBER(SEARCH(MID(Summary!$N$3,SEARCH("/folders/",Summary!$N$3)+9,SEARCH("?",Summary!$N$3&amp;"?")-(SEARCH("/folders/",Summary!$N$3)+9)),$Q286)),"OK",IF(ISNUMBER(SEARCH("/file/d/",$Q286)),"FILE LINK (check)","WRONG DRIVE")),"WRONG DRIVE"))))</f>
        <v/>
      </c>
      <c r="X286" s="72" t="str">
        <f t="shared" si="32"/>
        <v/>
      </c>
      <c r="Y286" s="72" t="str">
        <f t="shared" si="33"/>
        <v/>
      </c>
      <c r="Z286" s="72" t="str">
        <f>IF($X286="","",COUNTIF($X$2:$X286,$X286))</f>
        <v/>
      </c>
      <c r="AA286" s="72" t="str">
        <f>IF(AND($X286&lt;&gt;"",$Y286&gt;=3,$Z286=1),COUNTIF($AA$1:AA285,"&gt;0")+1,"")</f>
        <v/>
      </c>
    </row>
    <row r="287" spans="3:27" ht="15" customHeight="1" x14ac:dyDescent="0.25">
      <c r="C287" s="72" t="str">
        <f t="shared" si="28"/>
        <v/>
      </c>
      <c r="D287" s="182" t="str">
        <f>IF($B287="","",IFERROR(VLOOKUP($B287,'Task library'!$A:$E,2,FALSE()),""))</f>
        <v/>
      </c>
      <c r="E287" s="182" t="str">
        <f>IF($B287="","",IFERROR(VLOOKUP($B287,'Task library'!$A:$E,3,FALSE()),""))</f>
        <v/>
      </c>
      <c r="F287" s="183" t="str">
        <f>IF($B287="","",IFERROR(VLOOKUP($B287,'Task library'!$A:$E,4,FALSE()),""))</f>
        <v/>
      </c>
      <c r="H287" s="183" t="str">
        <f t="shared" si="29"/>
        <v/>
      </c>
      <c r="I287" s="183" t="str">
        <f t="shared" si="30"/>
        <v/>
      </c>
      <c r="L287" s="90" t="str">
        <f t="shared" si="34"/>
        <v/>
      </c>
      <c r="N287" s="185" t="str">
        <f t="shared" si="31"/>
        <v/>
      </c>
      <c r="W287" s="179" t="str">
        <f>IF($B287="","",IF($Q287="","MISSING LINK",IF(NOT(ISNUMBER(SEARCH("drive.google.com",$Q287))),"NOT DRIVE LINK",IFERROR(IF(ISNUMBER(SEARCH(MID(Summary!$N$3,SEARCH("/folders/",Summary!$N$3)+9,SEARCH("?",Summary!$N$3&amp;"?")-(SEARCH("/folders/",Summary!$N$3)+9)),$Q287)),"OK",IF(ISNUMBER(SEARCH("/file/d/",$Q287)),"FILE LINK (check)","WRONG DRIVE")),"WRONG DRIVE"))))</f>
        <v/>
      </c>
      <c r="X287" s="72" t="str">
        <f t="shared" si="32"/>
        <v/>
      </c>
      <c r="Y287" s="72" t="str">
        <f t="shared" si="33"/>
        <v/>
      </c>
      <c r="Z287" s="72" t="str">
        <f>IF($X287="","",COUNTIF($X$2:$X287,$X287))</f>
        <v/>
      </c>
      <c r="AA287" s="72" t="str">
        <f>IF(AND($X287&lt;&gt;"",$Y287&gt;=3,$Z287=1),COUNTIF($AA$1:AA286,"&gt;0")+1,"")</f>
        <v/>
      </c>
    </row>
    <row r="288" spans="3:27" ht="15" customHeight="1" x14ac:dyDescent="0.25">
      <c r="C288" s="72" t="str">
        <f t="shared" si="28"/>
        <v/>
      </c>
      <c r="D288" s="182" t="str">
        <f>IF($B288="","",IFERROR(VLOOKUP($B288,'Task library'!$A:$E,2,FALSE()),""))</f>
        <v/>
      </c>
      <c r="E288" s="182" t="str">
        <f>IF($B288="","",IFERROR(VLOOKUP($B288,'Task library'!$A:$E,3,FALSE()),""))</f>
        <v/>
      </c>
      <c r="F288" s="183" t="str">
        <f>IF($B288="","",IFERROR(VLOOKUP($B288,'Task library'!$A:$E,4,FALSE()),""))</f>
        <v/>
      </c>
      <c r="H288" s="183" t="str">
        <f t="shared" si="29"/>
        <v/>
      </c>
      <c r="I288" s="183" t="str">
        <f t="shared" si="30"/>
        <v/>
      </c>
      <c r="L288" s="90" t="str">
        <f t="shared" si="34"/>
        <v/>
      </c>
      <c r="N288" s="185" t="str">
        <f t="shared" si="31"/>
        <v/>
      </c>
      <c r="W288" s="179" t="str">
        <f>IF($B288="","",IF($Q288="","MISSING LINK",IF(NOT(ISNUMBER(SEARCH("drive.google.com",$Q288))),"NOT DRIVE LINK",IFERROR(IF(ISNUMBER(SEARCH(MID(Summary!$N$3,SEARCH("/folders/",Summary!$N$3)+9,SEARCH("?",Summary!$N$3&amp;"?")-(SEARCH("/folders/",Summary!$N$3)+9)),$Q288)),"OK",IF(ISNUMBER(SEARCH("/file/d/",$Q288)),"FILE LINK (check)","WRONG DRIVE")),"WRONG DRIVE"))))</f>
        <v/>
      </c>
      <c r="X288" s="72" t="str">
        <f t="shared" si="32"/>
        <v/>
      </c>
      <c r="Y288" s="72" t="str">
        <f t="shared" si="33"/>
        <v/>
      </c>
      <c r="Z288" s="72" t="str">
        <f>IF($X288="","",COUNTIF($X$2:$X288,$X288))</f>
        <v/>
      </c>
      <c r="AA288" s="72" t="str">
        <f>IF(AND($X288&lt;&gt;"",$Y288&gt;=3,$Z288=1),COUNTIF($AA$1:AA287,"&gt;0")+1,"")</f>
        <v/>
      </c>
    </row>
    <row r="289" spans="3:27" ht="15" customHeight="1" x14ac:dyDescent="0.25">
      <c r="C289" s="72" t="str">
        <f t="shared" si="28"/>
        <v/>
      </c>
      <c r="D289" s="182" t="str">
        <f>IF($B289="","",IFERROR(VLOOKUP($B289,'Task library'!$A:$E,2,FALSE()),""))</f>
        <v/>
      </c>
      <c r="E289" s="182" t="str">
        <f>IF($B289="","",IFERROR(VLOOKUP($B289,'Task library'!$A:$E,3,FALSE()),""))</f>
        <v/>
      </c>
      <c r="F289" s="183" t="str">
        <f>IF($B289="","",IFERROR(VLOOKUP($B289,'Task library'!$A:$E,4,FALSE()),""))</f>
        <v/>
      </c>
      <c r="H289" s="183" t="str">
        <f t="shared" si="29"/>
        <v/>
      </c>
      <c r="I289" s="183" t="str">
        <f t="shared" si="30"/>
        <v/>
      </c>
      <c r="L289" s="90" t="str">
        <f t="shared" si="34"/>
        <v/>
      </c>
      <c r="N289" s="185" t="str">
        <f t="shared" si="31"/>
        <v/>
      </c>
      <c r="W289" s="179" t="str">
        <f>IF($B289="","",IF($Q289="","MISSING LINK",IF(NOT(ISNUMBER(SEARCH("drive.google.com",$Q289))),"NOT DRIVE LINK",IFERROR(IF(ISNUMBER(SEARCH(MID(Summary!$N$3,SEARCH("/folders/",Summary!$N$3)+9,SEARCH("?",Summary!$N$3&amp;"?")-(SEARCH("/folders/",Summary!$N$3)+9)),$Q289)),"OK",IF(ISNUMBER(SEARCH("/file/d/",$Q289)),"FILE LINK (check)","WRONG DRIVE")),"WRONG DRIVE"))))</f>
        <v/>
      </c>
      <c r="X289" s="72" t="str">
        <f t="shared" si="32"/>
        <v/>
      </c>
      <c r="Y289" s="72" t="str">
        <f t="shared" si="33"/>
        <v/>
      </c>
      <c r="Z289" s="72" t="str">
        <f>IF($X289="","",COUNTIF($X$2:$X289,$X289))</f>
        <v/>
      </c>
      <c r="AA289" s="72" t="str">
        <f>IF(AND($X289&lt;&gt;"",$Y289&gt;=3,$Z289=1),COUNTIF($AA$1:AA288,"&gt;0")+1,"")</f>
        <v/>
      </c>
    </row>
    <row r="290" spans="3:27" ht="15" customHeight="1" x14ac:dyDescent="0.25">
      <c r="C290" s="72" t="str">
        <f t="shared" si="28"/>
        <v/>
      </c>
      <c r="D290" s="182" t="str">
        <f>IF($B290="","",IFERROR(VLOOKUP($B290,'Task library'!$A:$E,2,FALSE()),""))</f>
        <v/>
      </c>
      <c r="E290" s="182" t="str">
        <f>IF($B290="","",IFERROR(VLOOKUP($B290,'Task library'!$A:$E,3,FALSE()),""))</f>
        <v/>
      </c>
      <c r="F290" s="183" t="str">
        <f>IF($B290="","",IFERROR(VLOOKUP($B290,'Task library'!$A:$E,4,FALSE()),""))</f>
        <v/>
      </c>
      <c r="H290" s="183" t="str">
        <f t="shared" si="29"/>
        <v/>
      </c>
      <c r="I290" s="183" t="str">
        <f t="shared" si="30"/>
        <v/>
      </c>
      <c r="L290" s="90" t="str">
        <f t="shared" si="34"/>
        <v/>
      </c>
      <c r="N290" s="185" t="str">
        <f t="shared" si="31"/>
        <v/>
      </c>
      <c r="W290" s="179" t="str">
        <f>IF($B290="","",IF($Q290="","MISSING LINK",IF(NOT(ISNUMBER(SEARCH("drive.google.com",$Q290))),"NOT DRIVE LINK",IFERROR(IF(ISNUMBER(SEARCH(MID(Summary!$N$3,SEARCH("/folders/",Summary!$N$3)+9,SEARCH("?",Summary!$N$3&amp;"?")-(SEARCH("/folders/",Summary!$N$3)+9)),$Q290)),"OK",IF(ISNUMBER(SEARCH("/file/d/",$Q290)),"FILE LINK (check)","WRONG DRIVE")),"WRONG DRIVE"))))</f>
        <v/>
      </c>
      <c r="X290" s="72" t="str">
        <f t="shared" si="32"/>
        <v/>
      </c>
      <c r="Y290" s="72" t="str">
        <f t="shared" si="33"/>
        <v/>
      </c>
      <c r="Z290" s="72" t="str">
        <f>IF($X290="","",COUNTIF($X$2:$X290,$X290))</f>
        <v/>
      </c>
      <c r="AA290" s="72" t="str">
        <f>IF(AND($X290&lt;&gt;"",$Y290&gt;=3,$Z290=1),COUNTIF($AA$1:AA289,"&gt;0")+1,"")</f>
        <v/>
      </c>
    </row>
    <row r="291" spans="3:27" ht="15" customHeight="1" x14ac:dyDescent="0.25">
      <c r="C291" s="72" t="str">
        <f t="shared" si="28"/>
        <v/>
      </c>
      <c r="D291" s="182" t="str">
        <f>IF($B291="","",IFERROR(VLOOKUP($B291,'Task library'!$A:$E,2,FALSE()),""))</f>
        <v/>
      </c>
      <c r="E291" s="182" t="str">
        <f>IF($B291="","",IFERROR(VLOOKUP($B291,'Task library'!$A:$E,3,FALSE()),""))</f>
        <v/>
      </c>
      <c r="F291" s="183" t="str">
        <f>IF($B291="","",IFERROR(VLOOKUP($B291,'Task library'!$A:$E,4,FALSE()),""))</f>
        <v/>
      </c>
      <c r="H291" s="183" t="str">
        <f t="shared" si="29"/>
        <v/>
      </c>
      <c r="I291" s="183" t="str">
        <f t="shared" si="30"/>
        <v/>
      </c>
      <c r="L291" s="90" t="str">
        <f t="shared" si="34"/>
        <v/>
      </c>
      <c r="N291" s="185" t="str">
        <f t="shared" si="31"/>
        <v/>
      </c>
      <c r="W291" s="179" t="str">
        <f>IF($B291="","",IF($Q291="","MISSING LINK",IF(NOT(ISNUMBER(SEARCH("drive.google.com",$Q291))),"NOT DRIVE LINK",IFERROR(IF(ISNUMBER(SEARCH(MID(Summary!$N$3,SEARCH("/folders/",Summary!$N$3)+9,SEARCH("?",Summary!$N$3&amp;"?")-(SEARCH("/folders/",Summary!$N$3)+9)),$Q291)),"OK",IF(ISNUMBER(SEARCH("/file/d/",$Q291)),"FILE LINK (check)","WRONG DRIVE")),"WRONG DRIVE"))))</f>
        <v/>
      </c>
      <c r="X291" s="72" t="str">
        <f t="shared" si="32"/>
        <v/>
      </c>
      <c r="Y291" s="72" t="str">
        <f t="shared" si="33"/>
        <v/>
      </c>
      <c r="Z291" s="72" t="str">
        <f>IF($X291="","",COUNTIF($X$2:$X291,$X291))</f>
        <v/>
      </c>
      <c r="AA291" s="72" t="str">
        <f>IF(AND($X291&lt;&gt;"",$Y291&gt;=3,$Z291=1),COUNTIF($AA$1:AA290,"&gt;0")+1,"")</f>
        <v/>
      </c>
    </row>
    <row r="292" spans="3:27" ht="15" customHeight="1" x14ac:dyDescent="0.25">
      <c r="C292" s="72" t="str">
        <f t="shared" si="28"/>
        <v/>
      </c>
      <c r="D292" s="182" t="str">
        <f>IF($B292="","",IFERROR(VLOOKUP($B292,'Task library'!$A:$E,2,FALSE()),""))</f>
        <v/>
      </c>
      <c r="E292" s="182" t="str">
        <f>IF($B292="","",IFERROR(VLOOKUP($B292,'Task library'!$A:$E,3,FALSE()),""))</f>
        <v/>
      </c>
      <c r="F292" s="183" t="str">
        <f>IF($B292="","",IFERROR(VLOOKUP($B292,'Task library'!$A:$E,4,FALSE()),""))</f>
        <v/>
      </c>
      <c r="H292" s="183" t="str">
        <f t="shared" si="29"/>
        <v/>
      </c>
      <c r="I292" s="183" t="str">
        <f t="shared" si="30"/>
        <v/>
      </c>
      <c r="L292" s="90" t="str">
        <f t="shared" si="34"/>
        <v/>
      </c>
      <c r="N292" s="185" t="str">
        <f t="shared" si="31"/>
        <v/>
      </c>
      <c r="W292" s="179" t="str">
        <f>IF($B292="","",IF($Q292="","MISSING LINK",IF(NOT(ISNUMBER(SEARCH("drive.google.com",$Q292))),"NOT DRIVE LINK",IFERROR(IF(ISNUMBER(SEARCH(MID(Summary!$N$3,SEARCH("/folders/",Summary!$N$3)+9,SEARCH("?",Summary!$N$3&amp;"?")-(SEARCH("/folders/",Summary!$N$3)+9)),$Q292)),"OK",IF(ISNUMBER(SEARCH("/file/d/",$Q292)),"FILE LINK (check)","WRONG DRIVE")),"WRONG DRIVE"))))</f>
        <v/>
      </c>
      <c r="X292" s="72" t="str">
        <f t="shared" si="32"/>
        <v/>
      </c>
      <c r="Y292" s="72" t="str">
        <f t="shared" si="33"/>
        <v/>
      </c>
      <c r="Z292" s="72" t="str">
        <f>IF($X292="","",COUNTIF($X$2:$X292,$X292))</f>
        <v/>
      </c>
      <c r="AA292" s="72" t="str">
        <f>IF(AND($X292&lt;&gt;"",$Y292&gt;=3,$Z292=1),COUNTIF($AA$1:AA291,"&gt;0")+1,"")</f>
        <v/>
      </c>
    </row>
    <row r="293" spans="3:27" ht="15" customHeight="1" x14ac:dyDescent="0.25">
      <c r="C293" s="72" t="str">
        <f t="shared" si="28"/>
        <v/>
      </c>
      <c r="D293" s="182" t="str">
        <f>IF($B293="","",IFERROR(VLOOKUP($B293,'Task library'!$A:$E,2,FALSE()),""))</f>
        <v/>
      </c>
      <c r="E293" s="182" t="str">
        <f>IF($B293="","",IFERROR(VLOOKUP($B293,'Task library'!$A:$E,3,FALSE()),""))</f>
        <v/>
      </c>
      <c r="F293" s="183" t="str">
        <f>IF($B293="","",IFERROR(VLOOKUP($B293,'Task library'!$A:$E,4,FALSE()),""))</f>
        <v/>
      </c>
      <c r="H293" s="183" t="str">
        <f t="shared" si="29"/>
        <v/>
      </c>
      <c r="I293" s="183" t="str">
        <f t="shared" si="30"/>
        <v/>
      </c>
      <c r="L293" s="90" t="str">
        <f t="shared" si="34"/>
        <v/>
      </c>
      <c r="N293" s="185" t="str">
        <f t="shared" si="31"/>
        <v/>
      </c>
      <c r="W293" s="179" t="str">
        <f>IF($B293="","",IF($Q293="","MISSING LINK",IF(NOT(ISNUMBER(SEARCH("drive.google.com",$Q293))),"NOT DRIVE LINK",IFERROR(IF(ISNUMBER(SEARCH(MID(Summary!$N$3,SEARCH("/folders/",Summary!$N$3)+9,SEARCH("?",Summary!$N$3&amp;"?")-(SEARCH("/folders/",Summary!$N$3)+9)),$Q293)),"OK",IF(ISNUMBER(SEARCH("/file/d/",$Q293)),"FILE LINK (check)","WRONG DRIVE")),"WRONG DRIVE"))))</f>
        <v/>
      </c>
      <c r="X293" s="72" t="str">
        <f t="shared" si="32"/>
        <v/>
      </c>
      <c r="Y293" s="72" t="str">
        <f t="shared" si="33"/>
        <v/>
      </c>
      <c r="Z293" s="72" t="str">
        <f>IF($X293="","",COUNTIF($X$2:$X293,$X293))</f>
        <v/>
      </c>
      <c r="AA293" s="72" t="str">
        <f>IF(AND($X293&lt;&gt;"",$Y293&gt;=3,$Z293=1),COUNTIF($AA$1:AA292,"&gt;0")+1,"")</f>
        <v/>
      </c>
    </row>
    <row r="294" spans="3:27" ht="15" customHeight="1" x14ac:dyDescent="0.25">
      <c r="C294" s="72" t="str">
        <f t="shared" si="28"/>
        <v/>
      </c>
      <c r="D294" s="182" t="str">
        <f>IF($B294="","",IFERROR(VLOOKUP($B294,'Task library'!$A:$E,2,FALSE()),""))</f>
        <v/>
      </c>
      <c r="E294" s="182" t="str">
        <f>IF($B294="","",IFERROR(VLOOKUP($B294,'Task library'!$A:$E,3,FALSE()),""))</f>
        <v/>
      </c>
      <c r="F294" s="183" t="str">
        <f>IF($B294="","",IFERROR(VLOOKUP($B294,'Task library'!$A:$E,4,FALSE()),""))</f>
        <v/>
      </c>
      <c r="H294" s="183" t="str">
        <f t="shared" si="29"/>
        <v/>
      </c>
      <c r="I294" s="183" t="str">
        <f t="shared" si="30"/>
        <v/>
      </c>
      <c r="L294" s="90" t="str">
        <f t="shared" si="34"/>
        <v/>
      </c>
      <c r="N294" s="185" t="str">
        <f t="shared" si="31"/>
        <v/>
      </c>
      <c r="W294" s="179" t="str">
        <f>IF($B294="","",IF($Q294="","MISSING LINK",IF(NOT(ISNUMBER(SEARCH("drive.google.com",$Q294))),"NOT DRIVE LINK",IFERROR(IF(ISNUMBER(SEARCH(MID(Summary!$N$3,SEARCH("/folders/",Summary!$N$3)+9,SEARCH("?",Summary!$N$3&amp;"?")-(SEARCH("/folders/",Summary!$N$3)+9)),$Q294)),"OK",IF(ISNUMBER(SEARCH("/file/d/",$Q294)),"FILE LINK (check)","WRONG DRIVE")),"WRONG DRIVE"))))</f>
        <v/>
      </c>
      <c r="X294" s="72" t="str">
        <f t="shared" si="32"/>
        <v/>
      </c>
      <c r="Y294" s="72" t="str">
        <f t="shared" si="33"/>
        <v/>
      </c>
      <c r="Z294" s="72" t="str">
        <f>IF($X294="","",COUNTIF($X$2:$X294,$X294))</f>
        <v/>
      </c>
      <c r="AA294" s="72" t="str">
        <f>IF(AND($X294&lt;&gt;"",$Y294&gt;=3,$Z294=1),COUNTIF($AA$1:AA293,"&gt;0")+1,"")</f>
        <v/>
      </c>
    </row>
    <row r="295" spans="3:27" ht="15" customHeight="1" x14ac:dyDescent="0.25">
      <c r="C295" s="72" t="str">
        <f t="shared" si="28"/>
        <v/>
      </c>
      <c r="D295" s="182" t="str">
        <f>IF($B295="","",IFERROR(VLOOKUP($B295,'Task library'!$A:$E,2,FALSE()),""))</f>
        <v/>
      </c>
      <c r="E295" s="182" t="str">
        <f>IF($B295="","",IFERROR(VLOOKUP($B295,'Task library'!$A:$E,3,FALSE()),""))</f>
        <v/>
      </c>
      <c r="F295" s="183" t="str">
        <f>IF($B295="","",IFERROR(VLOOKUP($B295,'Task library'!$A:$E,4,FALSE()),""))</f>
        <v/>
      </c>
      <c r="H295" s="183" t="str">
        <f t="shared" si="29"/>
        <v/>
      </c>
      <c r="I295" s="183" t="str">
        <f t="shared" si="30"/>
        <v/>
      </c>
      <c r="L295" s="90" t="str">
        <f t="shared" si="34"/>
        <v/>
      </c>
      <c r="N295" s="185" t="str">
        <f t="shared" si="31"/>
        <v/>
      </c>
      <c r="W295" s="179" t="str">
        <f>IF($B295="","",IF($Q295="","MISSING LINK",IF(NOT(ISNUMBER(SEARCH("drive.google.com",$Q295))),"NOT DRIVE LINK",IFERROR(IF(ISNUMBER(SEARCH(MID(Summary!$N$3,SEARCH("/folders/",Summary!$N$3)+9,SEARCH("?",Summary!$N$3&amp;"?")-(SEARCH("/folders/",Summary!$N$3)+9)),$Q295)),"OK",IF(ISNUMBER(SEARCH("/file/d/",$Q295)),"FILE LINK (check)","WRONG DRIVE")),"WRONG DRIVE"))))</f>
        <v/>
      </c>
      <c r="X295" s="72" t="str">
        <f t="shared" si="32"/>
        <v/>
      </c>
      <c r="Y295" s="72" t="str">
        <f t="shared" si="33"/>
        <v/>
      </c>
      <c r="Z295" s="72" t="str">
        <f>IF($X295="","",COUNTIF($X$2:$X295,$X295))</f>
        <v/>
      </c>
      <c r="AA295" s="72" t="str">
        <f>IF(AND($X295&lt;&gt;"",$Y295&gt;=3,$Z295=1),COUNTIF($AA$1:AA294,"&gt;0")+1,"")</f>
        <v/>
      </c>
    </row>
    <row r="296" spans="3:27" ht="15" customHeight="1" x14ac:dyDescent="0.25">
      <c r="C296" s="72" t="str">
        <f t="shared" si="28"/>
        <v/>
      </c>
      <c r="D296" s="182" t="str">
        <f>IF($B296="","",IFERROR(VLOOKUP($B296,'Task library'!$A:$E,2,FALSE()),""))</f>
        <v/>
      </c>
      <c r="E296" s="182" t="str">
        <f>IF($B296="","",IFERROR(VLOOKUP($B296,'Task library'!$A:$E,3,FALSE()),""))</f>
        <v/>
      </c>
      <c r="F296" s="183" t="str">
        <f>IF($B296="","",IFERROR(VLOOKUP($B296,'Task library'!$A:$E,4,FALSE()),""))</f>
        <v/>
      </c>
      <c r="H296" s="183" t="str">
        <f t="shared" si="29"/>
        <v/>
      </c>
      <c r="I296" s="183" t="str">
        <f t="shared" si="30"/>
        <v/>
      </c>
      <c r="L296" s="90" t="str">
        <f t="shared" si="34"/>
        <v/>
      </c>
      <c r="N296" s="185" t="str">
        <f t="shared" si="31"/>
        <v/>
      </c>
      <c r="W296" s="179" t="str">
        <f>IF($B296="","",IF($Q296="","MISSING LINK",IF(NOT(ISNUMBER(SEARCH("drive.google.com",$Q296))),"NOT DRIVE LINK",IFERROR(IF(ISNUMBER(SEARCH(MID(Summary!$N$3,SEARCH("/folders/",Summary!$N$3)+9,SEARCH("?",Summary!$N$3&amp;"?")-(SEARCH("/folders/",Summary!$N$3)+9)),$Q296)),"OK",IF(ISNUMBER(SEARCH("/file/d/",$Q296)),"FILE LINK (check)","WRONG DRIVE")),"WRONG DRIVE"))))</f>
        <v/>
      </c>
      <c r="X296" s="72" t="str">
        <f t="shared" si="32"/>
        <v/>
      </c>
      <c r="Y296" s="72" t="str">
        <f t="shared" si="33"/>
        <v/>
      </c>
      <c r="Z296" s="72" t="str">
        <f>IF($X296="","",COUNTIF($X$2:$X296,$X296))</f>
        <v/>
      </c>
      <c r="AA296" s="72" t="str">
        <f>IF(AND($X296&lt;&gt;"",$Y296&gt;=3,$Z296=1),COUNTIF($AA$1:AA295,"&gt;0")+1,"")</f>
        <v/>
      </c>
    </row>
    <row r="297" spans="3:27" ht="15" customHeight="1" x14ac:dyDescent="0.25">
      <c r="C297" s="72" t="str">
        <f t="shared" si="28"/>
        <v/>
      </c>
      <c r="D297" s="182" t="str">
        <f>IF($B297="","",IFERROR(VLOOKUP($B297,'Task library'!$A:$E,2,FALSE()),""))</f>
        <v/>
      </c>
      <c r="E297" s="182" t="str">
        <f>IF($B297="","",IFERROR(VLOOKUP($B297,'Task library'!$A:$E,3,FALSE()),""))</f>
        <v/>
      </c>
      <c r="F297" s="183" t="str">
        <f>IF($B297="","",IFERROR(VLOOKUP($B297,'Task library'!$A:$E,4,FALSE()),""))</f>
        <v/>
      </c>
      <c r="H297" s="183" t="str">
        <f t="shared" si="29"/>
        <v/>
      </c>
      <c r="I297" s="183" t="str">
        <f t="shared" si="30"/>
        <v/>
      </c>
      <c r="L297" s="90" t="str">
        <f t="shared" si="34"/>
        <v/>
      </c>
      <c r="N297" s="185" t="str">
        <f t="shared" si="31"/>
        <v/>
      </c>
      <c r="W297" s="179" t="str">
        <f>IF($B297="","",IF($Q297="","MISSING LINK",IF(NOT(ISNUMBER(SEARCH("drive.google.com",$Q297))),"NOT DRIVE LINK",IFERROR(IF(ISNUMBER(SEARCH(MID(Summary!$N$3,SEARCH("/folders/",Summary!$N$3)+9,SEARCH("?",Summary!$N$3&amp;"?")-(SEARCH("/folders/",Summary!$N$3)+9)),$Q297)),"OK",IF(ISNUMBER(SEARCH("/file/d/",$Q297)),"FILE LINK (check)","WRONG DRIVE")),"WRONG DRIVE"))))</f>
        <v/>
      </c>
      <c r="X297" s="72" t="str">
        <f t="shared" si="32"/>
        <v/>
      </c>
      <c r="Y297" s="72" t="str">
        <f t="shared" si="33"/>
        <v/>
      </c>
      <c r="Z297" s="72" t="str">
        <f>IF($X297="","",COUNTIF($X$2:$X297,$X297))</f>
        <v/>
      </c>
      <c r="AA297" s="72" t="str">
        <f>IF(AND($X297&lt;&gt;"",$Y297&gt;=3,$Z297=1),COUNTIF($AA$1:AA296,"&gt;0")+1,"")</f>
        <v/>
      </c>
    </row>
    <row r="298" spans="3:27" ht="15" customHeight="1" x14ac:dyDescent="0.25">
      <c r="C298" s="72" t="str">
        <f t="shared" si="28"/>
        <v/>
      </c>
      <c r="D298" s="182" t="str">
        <f>IF($B298="","",IFERROR(VLOOKUP($B298,'Task library'!$A:$E,2,FALSE()),""))</f>
        <v/>
      </c>
      <c r="E298" s="182" t="str">
        <f>IF($B298="","",IFERROR(VLOOKUP($B298,'Task library'!$A:$E,3,FALSE()),""))</f>
        <v/>
      </c>
      <c r="F298" s="183" t="str">
        <f>IF($B298="","",IFERROR(VLOOKUP($B298,'Task library'!$A:$E,4,FALSE()),""))</f>
        <v/>
      </c>
      <c r="H298" s="183" t="str">
        <f t="shared" si="29"/>
        <v/>
      </c>
      <c r="I298" s="183" t="str">
        <f t="shared" si="30"/>
        <v/>
      </c>
      <c r="L298" s="90" t="str">
        <f t="shared" si="34"/>
        <v/>
      </c>
      <c r="N298" s="185" t="str">
        <f t="shared" si="31"/>
        <v/>
      </c>
      <c r="W298" s="179" t="str">
        <f>IF($B298="","",IF($Q298="","MISSING LINK",IF(NOT(ISNUMBER(SEARCH("drive.google.com",$Q298))),"NOT DRIVE LINK",IFERROR(IF(ISNUMBER(SEARCH(MID(Summary!$N$3,SEARCH("/folders/",Summary!$N$3)+9,SEARCH("?",Summary!$N$3&amp;"?")-(SEARCH("/folders/",Summary!$N$3)+9)),$Q298)),"OK",IF(ISNUMBER(SEARCH("/file/d/",$Q298)),"FILE LINK (check)","WRONG DRIVE")),"WRONG DRIVE"))))</f>
        <v/>
      </c>
      <c r="X298" s="72" t="str">
        <f t="shared" si="32"/>
        <v/>
      </c>
      <c r="Y298" s="72" t="str">
        <f t="shared" si="33"/>
        <v/>
      </c>
      <c r="Z298" s="72" t="str">
        <f>IF($X298="","",COUNTIF($X$2:$X298,$X298))</f>
        <v/>
      </c>
      <c r="AA298" s="72" t="str">
        <f>IF(AND($X298&lt;&gt;"",$Y298&gt;=3,$Z298=1),COUNTIF($AA$1:AA297,"&gt;0")+1,"")</f>
        <v/>
      </c>
    </row>
    <row r="299" spans="3:27" ht="15" customHeight="1" x14ac:dyDescent="0.25">
      <c r="C299" s="72" t="str">
        <f t="shared" si="28"/>
        <v/>
      </c>
      <c r="D299" s="182" t="str">
        <f>IF($B299="","",IFERROR(VLOOKUP($B299,'Task library'!$A:$E,2,FALSE()),""))</f>
        <v/>
      </c>
      <c r="E299" s="182" t="str">
        <f>IF($B299="","",IFERROR(VLOOKUP($B299,'Task library'!$A:$E,3,FALSE()),""))</f>
        <v/>
      </c>
      <c r="F299" s="183" t="str">
        <f>IF($B299="","",IFERROR(VLOOKUP($B299,'Task library'!$A:$E,4,FALSE()),""))</f>
        <v/>
      </c>
      <c r="H299" s="183" t="str">
        <f t="shared" si="29"/>
        <v/>
      </c>
      <c r="I299" s="183" t="str">
        <f t="shared" si="30"/>
        <v/>
      </c>
      <c r="L299" s="90" t="str">
        <f t="shared" si="34"/>
        <v/>
      </c>
      <c r="N299" s="185" t="str">
        <f t="shared" si="31"/>
        <v/>
      </c>
      <c r="W299" s="179" t="str">
        <f>IF($B299="","",IF($Q299="","MISSING LINK",IF(NOT(ISNUMBER(SEARCH("drive.google.com",$Q299))),"NOT DRIVE LINK",IFERROR(IF(ISNUMBER(SEARCH(MID(Summary!$N$3,SEARCH("/folders/",Summary!$N$3)+9,SEARCH("?",Summary!$N$3&amp;"?")-(SEARCH("/folders/",Summary!$N$3)+9)),$Q299)),"OK",IF(ISNUMBER(SEARCH("/file/d/",$Q299)),"FILE LINK (check)","WRONG DRIVE")),"WRONG DRIVE"))))</f>
        <v/>
      </c>
      <c r="X299" s="72" t="str">
        <f t="shared" si="32"/>
        <v/>
      </c>
      <c r="Y299" s="72" t="str">
        <f t="shared" si="33"/>
        <v/>
      </c>
      <c r="Z299" s="72" t="str">
        <f>IF($X299="","",COUNTIF($X$2:$X299,$X299))</f>
        <v/>
      </c>
      <c r="AA299" s="72" t="str">
        <f>IF(AND($X299&lt;&gt;"",$Y299&gt;=3,$Z299=1),COUNTIF($AA$1:AA298,"&gt;0")+1,"")</f>
        <v/>
      </c>
    </row>
    <row r="300" spans="3:27" ht="15" customHeight="1" x14ac:dyDescent="0.25">
      <c r="C300" s="72" t="str">
        <f t="shared" si="28"/>
        <v/>
      </c>
      <c r="D300" s="182" t="str">
        <f>IF($B300="","",IFERROR(VLOOKUP($B300,'Task library'!$A:$E,2,FALSE()),""))</f>
        <v/>
      </c>
      <c r="E300" s="182" t="str">
        <f>IF($B300="","",IFERROR(VLOOKUP($B300,'Task library'!$A:$E,3,FALSE()),""))</f>
        <v/>
      </c>
      <c r="F300" s="183" t="str">
        <f>IF($B300="","",IFERROR(VLOOKUP($B300,'Task library'!$A:$E,4,FALSE()),""))</f>
        <v/>
      </c>
      <c r="H300" s="183" t="str">
        <f t="shared" si="29"/>
        <v/>
      </c>
      <c r="I300" s="183" t="str">
        <f t="shared" si="30"/>
        <v/>
      </c>
      <c r="L300" s="90" t="str">
        <f t="shared" si="34"/>
        <v/>
      </c>
      <c r="N300" s="185" t="str">
        <f t="shared" si="31"/>
        <v/>
      </c>
      <c r="W300" s="179" t="str">
        <f>IF($B300="","",IF($Q300="","MISSING LINK",IF(NOT(ISNUMBER(SEARCH("drive.google.com",$Q300))),"NOT DRIVE LINK",IFERROR(IF(ISNUMBER(SEARCH(MID(Summary!$N$3,SEARCH("/folders/",Summary!$N$3)+9,SEARCH("?",Summary!$N$3&amp;"?")-(SEARCH("/folders/",Summary!$N$3)+9)),$Q300)),"OK",IF(ISNUMBER(SEARCH("/file/d/",$Q300)),"FILE LINK (check)","WRONG DRIVE")),"WRONG DRIVE"))))</f>
        <v/>
      </c>
      <c r="X300" s="72" t="str">
        <f t="shared" si="32"/>
        <v/>
      </c>
      <c r="Y300" s="72" t="str">
        <f t="shared" si="33"/>
        <v/>
      </c>
      <c r="Z300" s="72" t="str">
        <f>IF($X300="","",COUNTIF($X$2:$X300,$X300))</f>
        <v/>
      </c>
      <c r="AA300" s="72" t="str">
        <f>IF(AND($X300&lt;&gt;"",$Y300&gt;=3,$Z300=1),COUNTIF($AA$1:AA299,"&gt;0")+1,"")</f>
        <v/>
      </c>
    </row>
    <row r="301" spans="3:27" ht="15" customHeight="1" x14ac:dyDescent="0.25">
      <c r="C301" s="72" t="str">
        <f t="shared" si="28"/>
        <v/>
      </c>
      <c r="D301" s="182" t="str">
        <f>IF($B301="","",IFERROR(VLOOKUP($B301,'Task library'!$A:$E,2,FALSE()),""))</f>
        <v/>
      </c>
      <c r="E301" s="182" t="str">
        <f>IF($B301="","",IFERROR(VLOOKUP($B301,'Task library'!$A:$E,3,FALSE()),""))</f>
        <v/>
      </c>
      <c r="F301" s="183" t="str">
        <f>IF($B301="","",IFERROR(VLOOKUP($B301,'Task library'!$A:$E,4,FALSE()),""))</f>
        <v/>
      </c>
      <c r="H301" s="183" t="str">
        <f t="shared" si="29"/>
        <v/>
      </c>
      <c r="I301" s="183" t="str">
        <f t="shared" si="30"/>
        <v/>
      </c>
      <c r="L301" s="90" t="str">
        <f t="shared" si="34"/>
        <v/>
      </c>
      <c r="N301" s="185" t="str">
        <f t="shared" si="31"/>
        <v/>
      </c>
      <c r="W301" s="179" t="str">
        <f>IF($B301="","",IF($Q301="","MISSING LINK",IF(NOT(ISNUMBER(SEARCH("drive.google.com",$Q301))),"NOT DRIVE LINK",IFERROR(IF(ISNUMBER(SEARCH(MID(Summary!$N$3,SEARCH("/folders/",Summary!$N$3)+9,SEARCH("?",Summary!$N$3&amp;"?")-(SEARCH("/folders/",Summary!$N$3)+9)),$Q301)),"OK",IF(ISNUMBER(SEARCH("/file/d/",$Q301)),"FILE LINK (check)","WRONG DRIVE")),"WRONG DRIVE"))))</f>
        <v/>
      </c>
      <c r="X301" s="72" t="str">
        <f t="shared" si="32"/>
        <v/>
      </c>
      <c r="Y301" s="72" t="str">
        <f t="shared" si="33"/>
        <v/>
      </c>
      <c r="Z301" s="72" t="str">
        <f>IF($X301="","",COUNTIF($X$2:$X301,$X301))</f>
        <v/>
      </c>
      <c r="AA301" s="72" t="str">
        <f>IF(AND($X301&lt;&gt;"",$Y301&gt;=3,$Z301=1),COUNTIF($AA$1:AA300,"&gt;0")+1,"")</f>
        <v/>
      </c>
    </row>
    <row r="302" spans="3:27" ht="15" customHeight="1" x14ac:dyDescent="0.25">
      <c r="C302" s="72" t="str">
        <f t="shared" si="28"/>
        <v/>
      </c>
      <c r="D302" s="182" t="str">
        <f>IF($B302="","",IFERROR(VLOOKUP($B302,'Task library'!$A:$E,2,FALSE()),""))</f>
        <v/>
      </c>
      <c r="E302" s="182" t="str">
        <f>IF($B302="","",IFERROR(VLOOKUP($B302,'Task library'!$A:$E,3,FALSE()),""))</f>
        <v/>
      </c>
      <c r="F302" s="183" t="str">
        <f>IF($B302="","",IFERROR(VLOOKUP($B302,'Task library'!$A:$E,4,FALSE()),""))</f>
        <v/>
      </c>
      <c r="H302" s="183" t="str">
        <f t="shared" si="29"/>
        <v/>
      </c>
      <c r="I302" s="183" t="str">
        <f t="shared" si="30"/>
        <v/>
      </c>
      <c r="L302" s="90" t="str">
        <f t="shared" si="34"/>
        <v/>
      </c>
      <c r="N302" s="185" t="str">
        <f t="shared" si="31"/>
        <v/>
      </c>
      <c r="W302" s="179" t="str">
        <f>IF($B302="","",IF($Q302="","MISSING LINK",IF(NOT(ISNUMBER(SEARCH("drive.google.com",$Q302))),"NOT DRIVE LINK",IFERROR(IF(ISNUMBER(SEARCH(MID(Summary!$N$3,SEARCH("/folders/",Summary!$N$3)+9,SEARCH("?",Summary!$N$3&amp;"?")-(SEARCH("/folders/",Summary!$N$3)+9)),$Q302)),"OK",IF(ISNUMBER(SEARCH("/file/d/",$Q302)),"FILE LINK (check)","WRONG DRIVE")),"WRONG DRIVE"))))</f>
        <v/>
      </c>
      <c r="X302" s="72" t="str">
        <f t="shared" si="32"/>
        <v/>
      </c>
      <c r="Y302" s="72" t="str">
        <f t="shared" si="33"/>
        <v/>
      </c>
      <c r="Z302" s="72" t="str">
        <f>IF($X302="","",COUNTIF($X$2:$X302,$X302))</f>
        <v/>
      </c>
      <c r="AA302" s="72" t="str">
        <f>IF(AND($X302&lt;&gt;"",$Y302&gt;=3,$Z302=1),COUNTIF($AA$1:AA301,"&gt;0")+1,"")</f>
        <v/>
      </c>
    </row>
    <row r="303" spans="3:27" ht="15" customHeight="1" x14ac:dyDescent="0.25">
      <c r="C303" s="72" t="str">
        <f t="shared" si="28"/>
        <v/>
      </c>
      <c r="D303" s="182" t="str">
        <f>IF($B303="","",IFERROR(VLOOKUP($B303,'Task library'!$A:$E,2,FALSE()),""))</f>
        <v/>
      </c>
      <c r="E303" s="182" t="str">
        <f>IF($B303="","",IFERROR(VLOOKUP($B303,'Task library'!$A:$E,3,FALSE()),""))</f>
        <v/>
      </c>
      <c r="F303" s="183" t="str">
        <f>IF($B303="","",IFERROR(VLOOKUP($B303,'Task library'!$A:$E,4,FALSE()),""))</f>
        <v/>
      </c>
      <c r="H303" s="183" t="str">
        <f t="shared" si="29"/>
        <v/>
      </c>
      <c r="I303" s="183" t="str">
        <f t="shared" si="30"/>
        <v/>
      </c>
      <c r="L303" s="90" t="str">
        <f t="shared" si="34"/>
        <v/>
      </c>
      <c r="N303" s="185" t="str">
        <f t="shared" si="31"/>
        <v/>
      </c>
      <c r="W303" s="179" t="str">
        <f>IF($B303="","",IF($Q303="","MISSING LINK",IF(NOT(ISNUMBER(SEARCH("drive.google.com",$Q303))),"NOT DRIVE LINK",IFERROR(IF(ISNUMBER(SEARCH(MID(Summary!$N$3,SEARCH("/folders/",Summary!$N$3)+9,SEARCH("?",Summary!$N$3&amp;"?")-(SEARCH("/folders/",Summary!$N$3)+9)),$Q303)),"OK",IF(ISNUMBER(SEARCH("/file/d/",$Q303)),"FILE LINK (check)","WRONG DRIVE")),"WRONG DRIVE"))))</f>
        <v/>
      </c>
      <c r="X303" s="72" t="str">
        <f t="shared" si="32"/>
        <v/>
      </c>
      <c r="Y303" s="72" t="str">
        <f t="shared" si="33"/>
        <v/>
      </c>
      <c r="Z303" s="72" t="str">
        <f>IF($X303="","",COUNTIF($X$2:$X303,$X303))</f>
        <v/>
      </c>
      <c r="AA303" s="72" t="str">
        <f>IF(AND($X303&lt;&gt;"",$Y303&gt;=3,$Z303=1),COUNTIF($AA$1:AA302,"&gt;0")+1,"")</f>
        <v/>
      </c>
    </row>
    <row r="304" spans="3:27" ht="15" customHeight="1" x14ac:dyDescent="0.25">
      <c r="C304" s="72" t="str">
        <f t="shared" si="28"/>
        <v/>
      </c>
      <c r="D304" s="182" t="str">
        <f>IF($B304="","",IFERROR(VLOOKUP($B304,'Task library'!$A:$E,2,FALSE()),""))</f>
        <v/>
      </c>
      <c r="E304" s="182" t="str">
        <f>IF($B304="","",IFERROR(VLOOKUP($B304,'Task library'!$A:$E,3,FALSE()),""))</f>
        <v/>
      </c>
      <c r="F304" s="183" t="str">
        <f>IF($B304="","",IFERROR(VLOOKUP($B304,'Task library'!$A:$E,4,FALSE()),""))</f>
        <v/>
      </c>
      <c r="H304" s="183" t="str">
        <f t="shared" si="29"/>
        <v/>
      </c>
      <c r="I304" s="183" t="str">
        <f t="shared" si="30"/>
        <v/>
      </c>
      <c r="L304" s="90" t="str">
        <f t="shared" si="34"/>
        <v/>
      </c>
      <c r="N304" s="185" t="str">
        <f t="shared" si="31"/>
        <v/>
      </c>
      <c r="W304" s="179" t="str">
        <f>IF($B304="","",IF($Q304="","MISSING LINK",IF(NOT(ISNUMBER(SEARCH("drive.google.com",$Q304))),"NOT DRIVE LINK",IFERROR(IF(ISNUMBER(SEARCH(MID(Summary!$N$3,SEARCH("/folders/",Summary!$N$3)+9,SEARCH("?",Summary!$N$3&amp;"?")-(SEARCH("/folders/",Summary!$N$3)+9)),$Q304)),"OK",IF(ISNUMBER(SEARCH("/file/d/",$Q304)),"FILE LINK (check)","WRONG DRIVE")),"WRONG DRIVE"))))</f>
        <v/>
      </c>
      <c r="X304" s="72" t="str">
        <f t="shared" si="32"/>
        <v/>
      </c>
      <c r="Y304" s="72" t="str">
        <f t="shared" si="33"/>
        <v/>
      </c>
      <c r="Z304" s="72" t="str">
        <f>IF($X304="","",COUNTIF($X$2:$X304,$X304))</f>
        <v/>
      </c>
      <c r="AA304" s="72" t="str">
        <f>IF(AND($X304&lt;&gt;"",$Y304&gt;=3,$Z304=1),COUNTIF($AA$1:AA303,"&gt;0")+1,"")</f>
        <v/>
      </c>
    </row>
    <row r="305" spans="3:27" ht="15" customHeight="1" x14ac:dyDescent="0.25">
      <c r="C305" s="72" t="str">
        <f t="shared" si="28"/>
        <v/>
      </c>
      <c r="D305" s="182" t="str">
        <f>IF($B305="","",IFERROR(VLOOKUP($B305,'Task library'!$A:$E,2,FALSE()),""))</f>
        <v/>
      </c>
      <c r="E305" s="182" t="str">
        <f>IF($B305="","",IFERROR(VLOOKUP($B305,'Task library'!$A:$E,3,FALSE()),""))</f>
        <v/>
      </c>
      <c r="F305" s="183" t="str">
        <f>IF($B305="","",IFERROR(VLOOKUP($B305,'Task library'!$A:$E,4,FALSE()),""))</f>
        <v/>
      </c>
      <c r="H305" s="183" t="str">
        <f t="shared" si="29"/>
        <v/>
      </c>
      <c r="I305" s="183" t="str">
        <f t="shared" si="30"/>
        <v/>
      </c>
      <c r="L305" s="90" t="str">
        <f t="shared" si="34"/>
        <v/>
      </c>
      <c r="N305" s="185" t="str">
        <f t="shared" si="31"/>
        <v/>
      </c>
      <c r="W305" s="179" t="str">
        <f>IF($B305="","",IF($Q305="","MISSING LINK",IF(NOT(ISNUMBER(SEARCH("drive.google.com",$Q305))),"NOT DRIVE LINK",IFERROR(IF(ISNUMBER(SEARCH(MID(Summary!$N$3,SEARCH("/folders/",Summary!$N$3)+9,SEARCH("?",Summary!$N$3&amp;"?")-(SEARCH("/folders/",Summary!$N$3)+9)),$Q305)),"OK",IF(ISNUMBER(SEARCH("/file/d/",$Q305)),"FILE LINK (check)","WRONG DRIVE")),"WRONG DRIVE"))))</f>
        <v/>
      </c>
      <c r="X305" s="72" t="str">
        <f t="shared" si="32"/>
        <v/>
      </c>
      <c r="Y305" s="72" t="str">
        <f t="shared" si="33"/>
        <v/>
      </c>
      <c r="Z305" s="72" t="str">
        <f>IF($X305="","",COUNTIF($X$2:$X305,$X305))</f>
        <v/>
      </c>
      <c r="AA305" s="72" t="str">
        <f>IF(AND($X305&lt;&gt;"",$Y305&gt;=3,$Z305=1),COUNTIF($AA$1:AA304,"&gt;0")+1,"")</f>
        <v/>
      </c>
    </row>
    <row r="306" spans="3:27" ht="15" customHeight="1" x14ac:dyDescent="0.25">
      <c r="C306" s="72" t="str">
        <f t="shared" si="28"/>
        <v/>
      </c>
      <c r="D306" s="182" t="str">
        <f>IF($B306="","",IFERROR(VLOOKUP($B306,'Task library'!$A:$E,2,FALSE()),""))</f>
        <v/>
      </c>
      <c r="E306" s="182" t="str">
        <f>IF($B306="","",IFERROR(VLOOKUP($B306,'Task library'!$A:$E,3,FALSE()),""))</f>
        <v/>
      </c>
      <c r="F306" s="183" t="str">
        <f>IF($B306="","",IFERROR(VLOOKUP($B306,'Task library'!$A:$E,4,FALSE()),""))</f>
        <v/>
      </c>
      <c r="H306" s="183" t="str">
        <f t="shared" si="29"/>
        <v/>
      </c>
      <c r="I306" s="183" t="str">
        <f t="shared" si="30"/>
        <v/>
      </c>
      <c r="L306" s="90" t="str">
        <f t="shared" si="34"/>
        <v/>
      </c>
      <c r="N306" s="185" t="str">
        <f t="shared" si="31"/>
        <v/>
      </c>
      <c r="W306" s="179" t="str">
        <f>IF($B306="","",IF($Q306="","MISSING LINK",IF(NOT(ISNUMBER(SEARCH("drive.google.com",$Q306))),"NOT DRIVE LINK",IFERROR(IF(ISNUMBER(SEARCH(MID(Summary!$N$3,SEARCH("/folders/",Summary!$N$3)+9,SEARCH("?",Summary!$N$3&amp;"?")-(SEARCH("/folders/",Summary!$N$3)+9)),$Q306)),"OK",IF(ISNUMBER(SEARCH("/file/d/",$Q306)),"FILE LINK (check)","WRONG DRIVE")),"WRONG DRIVE"))))</f>
        <v/>
      </c>
      <c r="X306" s="72" t="str">
        <f t="shared" si="32"/>
        <v/>
      </c>
      <c r="Y306" s="72" t="str">
        <f t="shared" si="33"/>
        <v/>
      </c>
      <c r="Z306" s="72" t="str">
        <f>IF($X306="","",COUNTIF($X$2:$X306,$X306))</f>
        <v/>
      </c>
      <c r="AA306" s="72" t="str">
        <f>IF(AND($X306&lt;&gt;"",$Y306&gt;=3,$Z306=1),COUNTIF($AA$1:AA305,"&gt;0")+1,"")</f>
        <v/>
      </c>
    </row>
    <row r="307" spans="3:27" ht="15" customHeight="1" x14ac:dyDescent="0.25">
      <c r="C307" s="72" t="str">
        <f t="shared" si="28"/>
        <v/>
      </c>
      <c r="D307" s="182" t="str">
        <f>IF($B307="","",IFERROR(VLOOKUP($B307,'Task library'!$A:$E,2,FALSE()),""))</f>
        <v/>
      </c>
      <c r="E307" s="182" t="str">
        <f>IF($B307="","",IFERROR(VLOOKUP($B307,'Task library'!$A:$E,3,FALSE()),""))</f>
        <v/>
      </c>
      <c r="F307" s="183" t="str">
        <f>IF($B307="","",IFERROR(VLOOKUP($B307,'Task library'!$A:$E,4,FALSE()),""))</f>
        <v/>
      </c>
      <c r="H307" s="183" t="str">
        <f t="shared" si="29"/>
        <v/>
      </c>
      <c r="I307" s="183" t="str">
        <f t="shared" si="30"/>
        <v/>
      </c>
      <c r="L307" s="90" t="str">
        <f t="shared" si="34"/>
        <v/>
      </c>
      <c r="N307" s="185" t="str">
        <f t="shared" si="31"/>
        <v/>
      </c>
      <c r="W307" s="179" t="str">
        <f>IF($B307="","",IF($Q307="","MISSING LINK",IF(NOT(ISNUMBER(SEARCH("drive.google.com",$Q307))),"NOT DRIVE LINK",IFERROR(IF(ISNUMBER(SEARCH(MID(Summary!$N$3,SEARCH("/folders/",Summary!$N$3)+9,SEARCH("?",Summary!$N$3&amp;"?")-(SEARCH("/folders/",Summary!$N$3)+9)),$Q307)),"OK",IF(ISNUMBER(SEARCH("/file/d/",$Q307)),"FILE LINK (check)","WRONG DRIVE")),"WRONG DRIVE"))))</f>
        <v/>
      </c>
      <c r="X307" s="72" t="str">
        <f t="shared" si="32"/>
        <v/>
      </c>
      <c r="Y307" s="72" t="str">
        <f t="shared" si="33"/>
        <v/>
      </c>
      <c r="Z307" s="72" t="str">
        <f>IF($X307="","",COUNTIF($X$2:$X307,$X307))</f>
        <v/>
      </c>
      <c r="AA307" s="72" t="str">
        <f>IF(AND($X307&lt;&gt;"",$Y307&gt;=3,$Z307=1),COUNTIF($AA$1:AA306,"&gt;0")+1,"")</f>
        <v/>
      </c>
    </row>
    <row r="308" spans="3:27" ht="15" customHeight="1" x14ac:dyDescent="0.25">
      <c r="C308" s="72" t="str">
        <f t="shared" si="28"/>
        <v/>
      </c>
      <c r="D308" s="182" t="str">
        <f>IF($B308="","",IFERROR(VLOOKUP($B308,'Task library'!$A:$E,2,FALSE()),""))</f>
        <v/>
      </c>
      <c r="E308" s="182" t="str">
        <f>IF($B308="","",IFERROR(VLOOKUP($B308,'Task library'!$A:$E,3,FALSE()),""))</f>
        <v/>
      </c>
      <c r="F308" s="183" t="str">
        <f>IF($B308="","",IFERROR(VLOOKUP($B308,'Task library'!$A:$E,4,FALSE()),""))</f>
        <v/>
      </c>
      <c r="H308" s="183" t="str">
        <f t="shared" si="29"/>
        <v/>
      </c>
      <c r="I308" s="183" t="str">
        <f t="shared" si="30"/>
        <v/>
      </c>
      <c r="L308" s="90" t="str">
        <f t="shared" si="34"/>
        <v/>
      </c>
      <c r="N308" s="185" t="str">
        <f t="shared" si="31"/>
        <v/>
      </c>
      <c r="W308" s="179" t="str">
        <f>IF($B308="","",IF($Q308="","MISSING LINK",IF(NOT(ISNUMBER(SEARCH("drive.google.com",$Q308))),"NOT DRIVE LINK",IFERROR(IF(ISNUMBER(SEARCH(MID(Summary!$N$3,SEARCH("/folders/",Summary!$N$3)+9,SEARCH("?",Summary!$N$3&amp;"?")-(SEARCH("/folders/",Summary!$N$3)+9)),$Q308)),"OK",IF(ISNUMBER(SEARCH("/file/d/",$Q308)),"FILE LINK (check)","WRONG DRIVE")),"WRONG DRIVE"))))</f>
        <v/>
      </c>
      <c r="X308" s="72" t="str">
        <f t="shared" si="32"/>
        <v/>
      </c>
      <c r="Y308" s="72" t="str">
        <f t="shared" si="33"/>
        <v/>
      </c>
      <c r="Z308" s="72" t="str">
        <f>IF($X308="","",COUNTIF($X$2:$X308,$X308))</f>
        <v/>
      </c>
      <c r="AA308" s="72" t="str">
        <f>IF(AND($X308&lt;&gt;"",$Y308&gt;=3,$Z308=1),COUNTIF($AA$1:AA307,"&gt;0")+1,"")</f>
        <v/>
      </c>
    </row>
    <row r="309" spans="3:27" ht="15" customHeight="1" x14ac:dyDescent="0.25">
      <c r="C309" s="72" t="str">
        <f t="shared" si="28"/>
        <v/>
      </c>
      <c r="D309" s="182" t="str">
        <f>IF($B309="","",IFERROR(VLOOKUP($B309,'Task library'!$A:$E,2,FALSE()),""))</f>
        <v/>
      </c>
      <c r="E309" s="182" t="str">
        <f>IF($B309="","",IFERROR(VLOOKUP($B309,'Task library'!$A:$E,3,FALSE()),""))</f>
        <v/>
      </c>
      <c r="F309" s="183" t="str">
        <f>IF($B309="","",IFERROR(VLOOKUP($B309,'Task library'!$A:$E,4,FALSE()),""))</f>
        <v/>
      </c>
      <c r="H309" s="183" t="str">
        <f t="shared" si="29"/>
        <v/>
      </c>
      <c r="I309" s="183" t="str">
        <f t="shared" si="30"/>
        <v/>
      </c>
      <c r="L309" s="90" t="str">
        <f t="shared" si="34"/>
        <v/>
      </c>
      <c r="N309" s="185" t="str">
        <f t="shared" si="31"/>
        <v/>
      </c>
      <c r="W309" s="179" t="str">
        <f>IF($B309="","",IF($Q309="","MISSING LINK",IF(NOT(ISNUMBER(SEARCH("drive.google.com",$Q309))),"NOT DRIVE LINK",IFERROR(IF(ISNUMBER(SEARCH(MID(Summary!$N$3,SEARCH("/folders/",Summary!$N$3)+9,SEARCH("?",Summary!$N$3&amp;"?")-(SEARCH("/folders/",Summary!$N$3)+9)),$Q309)),"OK",IF(ISNUMBER(SEARCH("/file/d/",$Q309)),"FILE LINK (check)","WRONG DRIVE")),"WRONG DRIVE"))))</f>
        <v/>
      </c>
      <c r="X309" s="72" t="str">
        <f t="shared" si="32"/>
        <v/>
      </c>
      <c r="Y309" s="72" t="str">
        <f t="shared" si="33"/>
        <v/>
      </c>
      <c r="Z309" s="72" t="str">
        <f>IF($X309="","",COUNTIF($X$2:$X309,$X309))</f>
        <v/>
      </c>
      <c r="AA309" s="72" t="str">
        <f>IF(AND($X309&lt;&gt;"",$Y309&gt;=3,$Z309=1),COUNTIF($AA$1:AA308,"&gt;0")+1,"")</f>
        <v/>
      </c>
    </row>
    <row r="310" spans="3:27" ht="15" customHeight="1" x14ac:dyDescent="0.25">
      <c r="C310" s="72" t="str">
        <f t="shared" si="28"/>
        <v/>
      </c>
      <c r="D310" s="182" t="str">
        <f>IF($B310="","",IFERROR(VLOOKUP($B310,'Task library'!$A:$E,2,FALSE()),""))</f>
        <v/>
      </c>
      <c r="E310" s="182" t="str">
        <f>IF($B310="","",IFERROR(VLOOKUP($B310,'Task library'!$A:$E,3,FALSE()),""))</f>
        <v/>
      </c>
      <c r="F310" s="183" t="str">
        <f>IF($B310="","",IFERROR(VLOOKUP($B310,'Task library'!$A:$E,4,FALSE()),""))</f>
        <v/>
      </c>
      <c r="H310" s="183" t="str">
        <f t="shared" si="29"/>
        <v/>
      </c>
      <c r="I310" s="183" t="str">
        <f t="shared" si="30"/>
        <v/>
      </c>
      <c r="L310" s="90" t="str">
        <f t="shared" si="34"/>
        <v/>
      </c>
      <c r="N310" s="185" t="str">
        <f t="shared" si="31"/>
        <v/>
      </c>
      <c r="W310" s="179" t="str">
        <f>IF($B310="","",IF($Q310="","MISSING LINK",IF(NOT(ISNUMBER(SEARCH("drive.google.com",$Q310))),"NOT DRIVE LINK",IFERROR(IF(ISNUMBER(SEARCH(MID(Summary!$N$3,SEARCH("/folders/",Summary!$N$3)+9,SEARCH("?",Summary!$N$3&amp;"?")-(SEARCH("/folders/",Summary!$N$3)+9)),$Q310)),"OK",IF(ISNUMBER(SEARCH("/file/d/",$Q310)),"FILE LINK (check)","WRONG DRIVE")),"WRONG DRIVE"))))</f>
        <v/>
      </c>
      <c r="X310" s="72" t="str">
        <f t="shared" si="32"/>
        <v/>
      </c>
      <c r="Y310" s="72" t="str">
        <f t="shared" si="33"/>
        <v/>
      </c>
      <c r="Z310" s="72" t="str">
        <f>IF($X310="","",COUNTIF($X$2:$X310,$X310))</f>
        <v/>
      </c>
      <c r="AA310" s="72" t="str">
        <f>IF(AND($X310&lt;&gt;"",$Y310&gt;=3,$Z310=1),COUNTIF($AA$1:AA309,"&gt;0")+1,"")</f>
        <v/>
      </c>
    </row>
    <row r="311" spans="3:27" ht="15" customHeight="1" x14ac:dyDescent="0.25">
      <c r="C311" s="72" t="str">
        <f t="shared" si="28"/>
        <v/>
      </c>
      <c r="D311" s="182" t="str">
        <f>IF($B311="","",IFERROR(VLOOKUP($B311,'Task library'!$A:$E,2,FALSE()),""))</f>
        <v/>
      </c>
      <c r="E311" s="182" t="str">
        <f>IF($B311="","",IFERROR(VLOOKUP($B311,'Task library'!$A:$E,3,FALSE()),""))</f>
        <v/>
      </c>
      <c r="F311" s="183" t="str">
        <f>IF($B311="","",IFERROR(VLOOKUP($B311,'Task library'!$A:$E,4,FALSE()),""))</f>
        <v/>
      </c>
      <c r="H311" s="183" t="str">
        <f t="shared" si="29"/>
        <v/>
      </c>
      <c r="I311" s="183" t="str">
        <f t="shared" si="30"/>
        <v/>
      </c>
      <c r="L311" s="90" t="str">
        <f t="shared" si="34"/>
        <v/>
      </c>
      <c r="N311" s="185" t="str">
        <f t="shared" si="31"/>
        <v/>
      </c>
      <c r="W311" s="179" t="str">
        <f>IF($B311="","",IF($Q311="","MISSING LINK",IF(NOT(ISNUMBER(SEARCH("drive.google.com",$Q311))),"NOT DRIVE LINK",IFERROR(IF(ISNUMBER(SEARCH(MID(Summary!$N$3,SEARCH("/folders/",Summary!$N$3)+9,SEARCH("?",Summary!$N$3&amp;"?")-(SEARCH("/folders/",Summary!$N$3)+9)),$Q311)),"OK",IF(ISNUMBER(SEARCH("/file/d/",$Q311)),"FILE LINK (check)","WRONG DRIVE")),"WRONG DRIVE"))))</f>
        <v/>
      </c>
      <c r="X311" s="72" t="str">
        <f t="shared" si="32"/>
        <v/>
      </c>
      <c r="Y311" s="72" t="str">
        <f t="shared" si="33"/>
        <v/>
      </c>
      <c r="Z311" s="72" t="str">
        <f>IF($X311="","",COUNTIF($X$2:$X311,$X311))</f>
        <v/>
      </c>
      <c r="AA311" s="72" t="str">
        <f>IF(AND($X311&lt;&gt;"",$Y311&gt;=3,$Z311=1),COUNTIF($AA$1:AA310,"&gt;0")+1,"")</f>
        <v/>
      </c>
    </row>
    <row r="312" spans="3:27" ht="15" customHeight="1" x14ac:dyDescent="0.25">
      <c r="C312" s="72" t="str">
        <f t="shared" si="28"/>
        <v/>
      </c>
      <c r="D312" s="182" t="str">
        <f>IF($B312="","",IFERROR(VLOOKUP($B312,'Task library'!$A:$E,2,FALSE()),""))</f>
        <v/>
      </c>
      <c r="E312" s="182" t="str">
        <f>IF($B312="","",IFERROR(VLOOKUP($B312,'Task library'!$A:$E,3,FALSE()),""))</f>
        <v/>
      </c>
      <c r="F312" s="183" t="str">
        <f>IF($B312="","",IFERROR(VLOOKUP($B312,'Task library'!$A:$E,4,FALSE()),""))</f>
        <v/>
      </c>
      <c r="H312" s="183" t="str">
        <f t="shared" si="29"/>
        <v/>
      </c>
      <c r="I312" s="183" t="str">
        <f t="shared" si="30"/>
        <v/>
      </c>
      <c r="L312" s="90" t="str">
        <f t="shared" si="34"/>
        <v/>
      </c>
      <c r="N312" s="185" t="str">
        <f t="shared" si="31"/>
        <v/>
      </c>
      <c r="W312" s="179" t="str">
        <f>IF($B312="","",IF($Q312="","MISSING LINK",IF(NOT(ISNUMBER(SEARCH("drive.google.com",$Q312))),"NOT DRIVE LINK",IFERROR(IF(ISNUMBER(SEARCH(MID(Summary!$N$3,SEARCH("/folders/",Summary!$N$3)+9,SEARCH("?",Summary!$N$3&amp;"?")-(SEARCH("/folders/",Summary!$N$3)+9)),$Q312)),"OK",IF(ISNUMBER(SEARCH("/file/d/",$Q312)),"FILE LINK (check)","WRONG DRIVE")),"WRONG DRIVE"))))</f>
        <v/>
      </c>
      <c r="X312" s="72" t="str">
        <f t="shared" si="32"/>
        <v/>
      </c>
      <c r="Y312" s="72" t="str">
        <f t="shared" si="33"/>
        <v/>
      </c>
      <c r="Z312" s="72" t="str">
        <f>IF($X312="","",COUNTIF($X$2:$X312,$X312))</f>
        <v/>
      </c>
      <c r="AA312" s="72" t="str">
        <f>IF(AND($X312&lt;&gt;"",$Y312&gt;=3,$Z312=1),COUNTIF($AA$1:AA311,"&gt;0")+1,"")</f>
        <v/>
      </c>
    </row>
    <row r="313" spans="3:27" ht="15" customHeight="1" x14ac:dyDescent="0.25">
      <c r="C313" s="72" t="str">
        <f t="shared" si="28"/>
        <v/>
      </c>
      <c r="D313" s="182" t="str">
        <f>IF($B313="","",IFERROR(VLOOKUP($B313,'Task library'!$A:$E,2,FALSE()),""))</f>
        <v/>
      </c>
      <c r="E313" s="182" t="str">
        <f>IF($B313="","",IFERROR(VLOOKUP($B313,'Task library'!$A:$E,3,FALSE()),""))</f>
        <v/>
      </c>
      <c r="F313" s="183" t="str">
        <f>IF($B313="","",IFERROR(VLOOKUP($B313,'Task library'!$A:$E,4,FALSE()),""))</f>
        <v/>
      </c>
      <c r="H313" s="183" t="str">
        <f t="shared" si="29"/>
        <v/>
      </c>
      <c r="I313" s="183" t="str">
        <f t="shared" si="30"/>
        <v/>
      </c>
      <c r="L313" s="90" t="str">
        <f t="shared" si="34"/>
        <v/>
      </c>
      <c r="N313" s="185" t="str">
        <f t="shared" si="31"/>
        <v/>
      </c>
      <c r="W313" s="179" t="str">
        <f>IF($B313="","",IF($Q313="","MISSING LINK",IF(NOT(ISNUMBER(SEARCH("drive.google.com",$Q313))),"NOT DRIVE LINK",IFERROR(IF(ISNUMBER(SEARCH(MID(Summary!$N$3,SEARCH("/folders/",Summary!$N$3)+9,SEARCH("?",Summary!$N$3&amp;"?")-(SEARCH("/folders/",Summary!$N$3)+9)),$Q313)),"OK",IF(ISNUMBER(SEARCH("/file/d/",$Q313)),"FILE LINK (check)","WRONG DRIVE")),"WRONG DRIVE"))))</f>
        <v/>
      </c>
      <c r="X313" s="72" t="str">
        <f t="shared" si="32"/>
        <v/>
      </c>
      <c r="Y313" s="72" t="str">
        <f t="shared" si="33"/>
        <v/>
      </c>
      <c r="Z313" s="72" t="str">
        <f>IF($X313="","",COUNTIF($X$2:$X313,$X313))</f>
        <v/>
      </c>
      <c r="AA313" s="72" t="str">
        <f>IF(AND($X313&lt;&gt;"",$Y313&gt;=3,$Z313=1),COUNTIF($AA$1:AA312,"&gt;0")+1,"")</f>
        <v/>
      </c>
    </row>
    <row r="314" spans="3:27" ht="15" customHeight="1" x14ac:dyDescent="0.25">
      <c r="C314" s="72" t="str">
        <f t="shared" si="28"/>
        <v/>
      </c>
      <c r="D314" s="182" t="str">
        <f>IF($B314="","",IFERROR(VLOOKUP($B314,'Task library'!$A:$E,2,FALSE()),""))</f>
        <v/>
      </c>
      <c r="E314" s="182" t="str">
        <f>IF($B314="","",IFERROR(VLOOKUP($B314,'Task library'!$A:$E,3,FALSE()),""))</f>
        <v/>
      </c>
      <c r="F314" s="183" t="str">
        <f>IF($B314="","",IFERROR(VLOOKUP($B314,'Task library'!$A:$E,4,FALSE()),""))</f>
        <v/>
      </c>
      <c r="H314" s="183" t="str">
        <f t="shared" si="29"/>
        <v/>
      </c>
      <c r="I314" s="183" t="str">
        <f t="shared" si="30"/>
        <v/>
      </c>
      <c r="L314" s="90" t="str">
        <f t="shared" si="34"/>
        <v/>
      </c>
      <c r="N314" s="185" t="str">
        <f t="shared" si="31"/>
        <v/>
      </c>
      <c r="W314" s="179" t="str">
        <f>IF($B314="","",IF($Q314="","MISSING LINK",IF(NOT(ISNUMBER(SEARCH("drive.google.com",$Q314))),"NOT DRIVE LINK",IFERROR(IF(ISNUMBER(SEARCH(MID(Summary!$N$3,SEARCH("/folders/",Summary!$N$3)+9,SEARCH("?",Summary!$N$3&amp;"?")-(SEARCH("/folders/",Summary!$N$3)+9)),$Q314)),"OK",IF(ISNUMBER(SEARCH("/file/d/",$Q314)),"FILE LINK (check)","WRONG DRIVE")),"WRONG DRIVE"))))</f>
        <v/>
      </c>
      <c r="X314" s="72" t="str">
        <f t="shared" si="32"/>
        <v/>
      </c>
      <c r="Y314" s="72" t="str">
        <f t="shared" si="33"/>
        <v/>
      </c>
      <c r="Z314" s="72" t="str">
        <f>IF($X314="","",COUNTIF($X$2:$X314,$X314))</f>
        <v/>
      </c>
      <c r="AA314" s="72" t="str">
        <f>IF(AND($X314&lt;&gt;"",$Y314&gt;=3,$Z314=1),COUNTIF($AA$1:AA313,"&gt;0")+1,"")</f>
        <v/>
      </c>
    </row>
    <row r="315" spans="3:27" ht="15" customHeight="1" x14ac:dyDescent="0.25">
      <c r="C315" s="72" t="str">
        <f t="shared" si="28"/>
        <v/>
      </c>
      <c r="D315" s="182" t="str">
        <f>IF($B315="","",IFERROR(VLOOKUP($B315,'Task library'!$A:$E,2,FALSE()),""))</f>
        <v/>
      </c>
      <c r="E315" s="182" t="str">
        <f>IF($B315="","",IFERROR(VLOOKUP($B315,'Task library'!$A:$E,3,FALSE()),""))</f>
        <v/>
      </c>
      <c r="F315" s="183" t="str">
        <f>IF($B315="","",IFERROR(VLOOKUP($B315,'Task library'!$A:$E,4,FALSE()),""))</f>
        <v/>
      </c>
      <c r="H315" s="183" t="str">
        <f t="shared" si="29"/>
        <v/>
      </c>
      <c r="I315" s="183" t="str">
        <f t="shared" si="30"/>
        <v/>
      </c>
      <c r="L315" s="90" t="str">
        <f t="shared" si="34"/>
        <v/>
      </c>
      <c r="N315" s="185" t="str">
        <f t="shared" si="31"/>
        <v/>
      </c>
      <c r="W315" s="179" t="str">
        <f>IF($B315="","",IF($Q315="","MISSING LINK",IF(NOT(ISNUMBER(SEARCH("drive.google.com",$Q315))),"NOT DRIVE LINK",IFERROR(IF(ISNUMBER(SEARCH(MID(Summary!$N$3,SEARCH("/folders/",Summary!$N$3)+9,SEARCH("?",Summary!$N$3&amp;"?")-(SEARCH("/folders/",Summary!$N$3)+9)),$Q315)),"OK",IF(ISNUMBER(SEARCH("/file/d/",$Q315)),"FILE LINK (check)","WRONG DRIVE")),"WRONG DRIVE"))))</f>
        <v/>
      </c>
      <c r="X315" s="72" t="str">
        <f t="shared" si="32"/>
        <v/>
      </c>
      <c r="Y315" s="72" t="str">
        <f t="shared" si="33"/>
        <v/>
      </c>
      <c r="Z315" s="72" t="str">
        <f>IF($X315="","",COUNTIF($X$2:$X315,$X315))</f>
        <v/>
      </c>
      <c r="AA315" s="72" t="str">
        <f>IF(AND($X315&lt;&gt;"",$Y315&gt;=3,$Z315=1),COUNTIF($AA$1:AA314,"&gt;0")+1,"")</f>
        <v/>
      </c>
    </row>
    <row r="316" spans="3:27" ht="15" customHeight="1" x14ac:dyDescent="0.25">
      <c r="C316" s="72" t="str">
        <f t="shared" si="28"/>
        <v/>
      </c>
      <c r="D316" s="182" t="str">
        <f>IF($B316="","",IFERROR(VLOOKUP($B316,'Task library'!$A:$E,2,FALSE()),""))</f>
        <v/>
      </c>
      <c r="E316" s="182" t="str">
        <f>IF($B316="","",IFERROR(VLOOKUP($B316,'Task library'!$A:$E,3,FALSE()),""))</f>
        <v/>
      </c>
      <c r="F316" s="183" t="str">
        <f>IF($B316="","",IFERROR(VLOOKUP($B316,'Task library'!$A:$E,4,FALSE()),""))</f>
        <v/>
      </c>
      <c r="H316" s="183" t="str">
        <f t="shared" si="29"/>
        <v/>
      </c>
      <c r="I316" s="183" t="str">
        <f t="shared" si="30"/>
        <v/>
      </c>
      <c r="L316" s="90" t="str">
        <f t="shared" si="34"/>
        <v/>
      </c>
      <c r="N316" s="185" t="str">
        <f t="shared" si="31"/>
        <v/>
      </c>
      <c r="W316" s="179" t="str">
        <f>IF($B316="","",IF($Q316="","MISSING LINK",IF(NOT(ISNUMBER(SEARCH("drive.google.com",$Q316))),"NOT DRIVE LINK",IFERROR(IF(ISNUMBER(SEARCH(MID(Summary!$N$3,SEARCH("/folders/",Summary!$N$3)+9,SEARCH("?",Summary!$N$3&amp;"?")-(SEARCH("/folders/",Summary!$N$3)+9)),$Q316)),"OK",IF(ISNUMBER(SEARCH("/file/d/",$Q316)),"FILE LINK (check)","WRONG DRIVE")),"WRONG DRIVE"))))</f>
        <v/>
      </c>
      <c r="X316" s="72" t="str">
        <f t="shared" si="32"/>
        <v/>
      </c>
      <c r="Y316" s="72" t="str">
        <f t="shared" si="33"/>
        <v/>
      </c>
      <c r="Z316" s="72" t="str">
        <f>IF($X316="","",COUNTIF($X$2:$X316,$X316))</f>
        <v/>
      </c>
      <c r="AA316" s="72" t="str">
        <f>IF(AND($X316&lt;&gt;"",$Y316&gt;=3,$Z316=1),COUNTIF($AA$1:AA315,"&gt;0")+1,"")</f>
        <v/>
      </c>
    </row>
    <row r="317" spans="3:27" ht="15" customHeight="1" x14ac:dyDescent="0.25">
      <c r="C317" s="72" t="str">
        <f t="shared" si="28"/>
        <v/>
      </c>
      <c r="D317" s="182" t="str">
        <f>IF($B317="","",IFERROR(VLOOKUP($B317,'Task library'!$A:$E,2,FALSE()),""))</f>
        <v/>
      </c>
      <c r="E317" s="182" t="str">
        <f>IF($B317="","",IFERROR(VLOOKUP($B317,'Task library'!$A:$E,3,FALSE()),""))</f>
        <v/>
      </c>
      <c r="F317" s="183" t="str">
        <f>IF($B317="","",IFERROR(VLOOKUP($B317,'Task library'!$A:$E,4,FALSE()),""))</f>
        <v/>
      </c>
      <c r="H317" s="183" t="str">
        <f t="shared" si="29"/>
        <v/>
      </c>
      <c r="I317" s="183" t="str">
        <f t="shared" si="30"/>
        <v/>
      </c>
      <c r="L317" s="90" t="str">
        <f t="shared" si="34"/>
        <v/>
      </c>
      <c r="N317" s="185" t="str">
        <f t="shared" si="31"/>
        <v/>
      </c>
      <c r="W317" s="179" t="str">
        <f>IF($B317="","",IF($Q317="","MISSING LINK",IF(NOT(ISNUMBER(SEARCH("drive.google.com",$Q317))),"NOT DRIVE LINK",IFERROR(IF(ISNUMBER(SEARCH(MID(Summary!$N$3,SEARCH("/folders/",Summary!$N$3)+9,SEARCH("?",Summary!$N$3&amp;"?")-(SEARCH("/folders/",Summary!$N$3)+9)),$Q317)),"OK",IF(ISNUMBER(SEARCH("/file/d/",$Q317)),"FILE LINK (check)","WRONG DRIVE")),"WRONG DRIVE"))))</f>
        <v/>
      </c>
      <c r="X317" s="72" t="str">
        <f t="shared" si="32"/>
        <v/>
      </c>
      <c r="Y317" s="72" t="str">
        <f t="shared" si="33"/>
        <v/>
      </c>
      <c r="Z317" s="72" t="str">
        <f>IF($X317="","",COUNTIF($X$2:$X317,$X317))</f>
        <v/>
      </c>
      <c r="AA317" s="72" t="str">
        <f>IF(AND($X317&lt;&gt;"",$Y317&gt;=3,$Z317=1),COUNTIF($AA$1:AA316,"&gt;0")+1,"")</f>
        <v/>
      </c>
    </row>
    <row r="318" spans="3:27" ht="15" customHeight="1" x14ac:dyDescent="0.25">
      <c r="C318" s="72" t="str">
        <f t="shared" si="28"/>
        <v/>
      </c>
      <c r="D318" s="182" t="str">
        <f>IF($B318="","",IFERROR(VLOOKUP($B318,'Task library'!$A:$E,2,FALSE()),""))</f>
        <v/>
      </c>
      <c r="E318" s="182" t="str">
        <f>IF($B318="","",IFERROR(VLOOKUP($B318,'Task library'!$A:$E,3,FALSE()),""))</f>
        <v/>
      </c>
      <c r="F318" s="183" t="str">
        <f>IF($B318="","",IFERROR(VLOOKUP($B318,'Task library'!$A:$E,4,FALSE()),""))</f>
        <v/>
      </c>
      <c r="H318" s="183" t="str">
        <f t="shared" si="29"/>
        <v/>
      </c>
      <c r="I318" s="183" t="str">
        <f t="shared" si="30"/>
        <v/>
      </c>
      <c r="L318" s="90" t="str">
        <f t="shared" si="34"/>
        <v/>
      </c>
      <c r="N318" s="185" t="str">
        <f t="shared" si="31"/>
        <v/>
      </c>
      <c r="W318" s="179" t="str">
        <f>IF($B318="","",IF($Q318="","MISSING LINK",IF(NOT(ISNUMBER(SEARCH("drive.google.com",$Q318))),"NOT DRIVE LINK",IFERROR(IF(ISNUMBER(SEARCH(MID(Summary!$N$3,SEARCH("/folders/",Summary!$N$3)+9,SEARCH("?",Summary!$N$3&amp;"?")-(SEARCH("/folders/",Summary!$N$3)+9)),$Q318)),"OK",IF(ISNUMBER(SEARCH("/file/d/",$Q318)),"FILE LINK (check)","WRONG DRIVE")),"WRONG DRIVE"))))</f>
        <v/>
      </c>
      <c r="X318" s="72" t="str">
        <f t="shared" si="32"/>
        <v/>
      </c>
      <c r="Y318" s="72" t="str">
        <f t="shared" si="33"/>
        <v/>
      </c>
      <c r="Z318" s="72" t="str">
        <f>IF($X318="","",COUNTIF($X$2:$X318,$X318))</f>
        <v/>
      </c>
      <c r="AA318" s="72" t="str">
        <f>IF(AND($X318&lt;&gt;"",$Y318&gt;=3,$Z318=1),COUNTIF($AA$1:AA317,"&gt;0")+1,"")</f>
        <v/>
      </c>
    </row>
    <row r="319" spans="3:27" ht="15" customHeight="1" x14ac:dyDescent="0.25">
      <c r="C319" s="72" t="str">
        <f t="shared" si="28"/>
        <v/>
      </c>
      <c r="D319" s="182" t="str">
        <f>IF($B319="","",IFERROR(VLOOKUP($B319,'Task library'!$A:$E,2,FALSE()),""))</f>
        <v/>
      </c>
      <c r="E319" s="182" t="str">
        <f>IF($B319="","",IFERROR(VLOOKUP($B319,'Task library'!$A:$E,3,FALSE()),""))</f>
        <v/>
      </c>
      <c r="F319" s="183" t="str">
        <f>IF($B319="","",IFERROR(VLOOKUP($B319,'Task library'!$A:$E,4,FALSE()),""))</f>
        <v/>
      </c>
      <c r="H319" s="183" t="str">
        <f t="shared" si="29"/>
        <v/>
      </c>
      <c r="I319" s="183" t="str">
        <f t="shared" si="30"/>
        <v/>
      </c>
      <c r="L319" s="90" t="str">
        <f t="shared" si="34"/>
        <v/>
      </c>
      <c r="N319" s="185" t="str">
        <f t="shared" si="31"/>
        <v/>
      </c>
      <c r="W319" s="179" t="str">
        <f>IF($B319="","",IF($Q319="","MISSING LINK",IF(NOT(ISNUMBER(SEARCH("drive.google.com",$Q319))),"NOT DRIVE LINK",IFERROR(IF(ISNUMBER(SEARCH(MID(Summary!$N$3,SEARCH("/folders/",Summary!$N$3)+9,SEARCH("?",Summary!$N$3&amp;"?")-(SEARCH("/folders/",Summary!$N$3)+9)),$Q319)),"OK",IF(ISNUMBER(SEARCH("/file/d/",$Q319)),"FILE LINK (check)","WRONG DRIVE")),"WRONG DRIVE"))))</f>
        <v/>
      </c>
      <c r="X319" s="72" t="str">
        <f t="shared" si="32"/>
        <v/>
      </c>
      <c r="Y319" s="72" t="str">
        <f t="shared" si="33"/>
        <v/>
      </c>
      <c r="Z319" s="72" t="str">
        <f>IF($X319="","",COUNTIF($X$2:$X319,$X319))</f>
        <v/>
      </c>
      <c r="AA319" s="72" t="str">
        <f>IF(AND($X319&lt;&gt;"",$Y319&gt;=3,$Z319=1),COUNTIF($AA$1:AA318,"&gt;0")+1,"")</f>
        <v/>
      </c>
    </row>
    <row r="320" spans="3:27" ht="15" customHeight="1" x14ac:dyDescent="0.25">
      <c r="C320" s="72" t="str">
        <f t="shared" si="28"/>
        <v/>
      </c>
      <c r="D320" s="182" t="str">
        <f>IF($B320="","",IFERROR(VLOOKUP($B320,'Task library'!$A:$E,2,FALSE()),""))</f>
        <v/>
      </c>
      <c r="E320" s="182" t="str">
        <f>IF($B320="","",IFERROR(VLOOKUP($B320,'Task library'!$A:$E,3,FALSE()),""))</f>
        <v/>
      </c>
      <c r="F320" s="183" t="str">
        <f>IF($B320="","",IFERROR(VLOOKUP($B320,'Task library'!$A:$E,4,FALSE()),""))</f>
        <v/>
      </c>
      <c r="H320" s="183" t="str">
        <f t="shared" si="29"/>
        <v/>
      </c>
      <c r="I320" s="183" t="str">
        <f t="shared" si="30"/>
        <v/>
      </c>
      <c r="L320" s="90" t="str">
        <f t="shared" si="34"/>
        <v/>
      </c>
      <c r="N320" s="185" t="str">
        <f t="shared" si="31"/>
        <v/>
      </c>
      <c r="W320" s="179" t="str">
        <f>IF($B320="","",IF($Q320="","MISSING LINK",IF(NOT(ISNUMBER(SEARCH("drive.google.com",$Q320))),"NOT DRIVE LINK",IFERROR(IF(ISNUMBER(SEARCH(MID(Summary!$N$3,SEARCH("/folders/",Summary!$N$3)+9,SEARCH("?",Summary!$N$3&amp;"?")-(SEARCH("/folders/",Summary!$N$3)+9)),$Q320)),"OK",IF(ISNUMBER(SEARCH("/file/d/",$Q320)),"FILE LINK (check)","WRONG DRIVE")),"WRONG DRIVE"))))</f>
        <v/>
      </c>
      <c r="X320" s="72" t="str">
        <f t="shared" si="32"/>
        <v/>
      </c>
      <c r="Y320" s="72" t="str">
        <f t="shared" si="33"/>
        <v/>
      </c>
      <c r="Z320" s="72" t="str">
        <f>IF($X320="","",COUNTIF($X$2:$X320,$X320))</f>
        <v/>
      </c>
      <c r="AA320" s="72" t="str">
        <f>IF(AND($X320&lt;&gt;"",$Y320&gt;=3,$Z320=1),COUNTIF($AA$1:AA319,"&gt;0")+1,"")</f>
        <v/>
      </c>
    </row>
    <row r="321" spans="3:27" ht="15" customHeight="1" x14ac:dyDescent="0.25">
      <c r="C321" s="72" t="str">
        <f t="shared" si="28"/>
        <v/>
      </c>
      <c r="D321" s="182" t="str">
        <f>IF($B321="","",IFERROR(VLOOKUP($B321,'Task library'!$A:$E,2,FALSE()),""))</f>
        <v/>
      </c>
      <c r="E321" s="182" t="str">
        <f>IF($B321="","",IFERROR(VLOOKUP($B321,'Task library'!$A:$E,3,FALSE()),""))</f>
        <v/>
      </c>
      <c r="F321" s="183" t="str">
        <f>IF($B321="","",IFERROR(VLOOKUP($B321,'Task library'!$A:$E,4,FALSE()),""))</f>
        <v/>
      </c>
      <c r="H321" s="183" t="str">
        <f t="shared" si="29"/>
        <v/>
      </c>
      <c r="I321" s="183" t="str">
        <f t="shared" si="30"/>
        <v/>
      </c>
      <c r="L321" s="90" t="str">
        <f t="shared" si="34"/>
        <v/>
      </c>
      <c r="N321" s="185" t="str">
        <f t="shared" si="31"/>
        <v/>
      </c>
      <c r="W321" s="179" t="str">
        <f>IF($B321="","",IF($Q321="","MISSING LINK",IF(NOT(ISNUMBER(SEARCH("drive.google.com",$Q321))),"NOT DRIVE LINK",IFERROR(IF(ISNUMBER(SEARCH(MID(Summary!$N$3,SEARCH("/folders/",Summary!$N$3)+9,SEARCH("?",Summary!$N$3&amp;"?")-(SEARCH("/folders/",Summary!$N$3)+9)),$Q321)),"OK",IF(ISNUMBER(SEARCH("/file/d/",$Q321)),"FILE LINK (check)","WRONG DRIVE")),"WRONG DRIVE"))))</f>
        <v/>
      </c>
      <c r="X321" s="72" t="str">
        <f t="shared" si="32"/>
        <v/>
      </c>
      <c r="Y321" s="72" t="str">
        <f t="shared" si="33"/>
        <v/>
      </c>
      <c r="Z321" s="72" t="str">
        <f>IF($X321="","",COUNTIF($X$2:$X321,$X321))</f>
        <v/>
      </c>
      <c r="AA321" s="72" t="str">
        <f>IF(AND($X321&lt;&gt;"",$Y321&gt;=3,$Z321=1),COUNTIF($AA$1:AA320,"&gt;0")+1,"")</f>
        <v/>
      </c>
    </row>
    <row r="322" spans="3:27" ht="15" customHeight="1" x14ac:dyDescent="0.25">
      <c r="C322" s="72" t="str">
        <f t="shared" ref="C322:C385" si="35">IF($B322="","",1)</f>
        <v/>
      </c>
      <c r="D322" s="182" t="str">
        <f>IF($B322="","",IFERROR(VLOOKUP($B322,'Task library'!$A:$E,2,FALSE()),""))</f>
        <v/>
      </c>
      <c r="E322" s="182" t="str">
        <f>IF($B322="","",IFERROR(VLOOKUP($B322,'Task library'!$A:$E,3,FALSE()),""))</f>
        <v/>
      </c>
      <c r="F322" s="183" t="str">
        <f>IF($B322="","",IFERROR(VLOOKUP($B322,'Task library'!$A:$E,4,FALSE()),""))</f>
        <v/>
      </c>
      <c r="H322" s="183" t="str">
        <f t="shared" ref="H322:H385" si="36">IF(OR($B322="",$I322=""),"",IFERROR($I322-$G322,""))</f>
        <v/>
      </c>
      <c r="I322" s="183" t="str">
        <f t="shared" ref="I322:I385" si="37">IF($B322="","",IF($G322="","",IF(ISNUMBER($U322),MAX(0,MIN($G322,$G322/10*$U322)),IF(OR(NOT(ISNUMBER($M322)),$M322&lt;=0,$Q322="",NOT(OR($W322="OK",$W322="FILE LINK (check)"))),"",IF($G322&lt;=$M322+5,$G322,$M322)))))</f>
        <v/>
      </c>
      <c r="L322" s="90" t="str">
        <f t="shared" si="34"/>
        <v/>
      </c>
      <c r="N322" s="185" t="str">
        <f t="shared" ref="N322:N385" si="38">IF($B322="","",IF($G322="","",IF(ISNUMBER($M322),$M322,0)-$G322))</f>
        <v/>
      </c>
      <c r="W322" s="179" t="str">
        <f>IF($B322="","",IF($Q322="","MISSING LINK",IF(NOT(ISNUMBER(SEARCH("drive.google.com",$Q322))),"NOT DRIVE LINK",IFERROR(IF(ISNUMBER(SEARCH(MID(Summary!$N$3,SEARCH("/folders/",Summary!$N$3)+9,SEARCH("?",Summary!$N$3&amp;"?")-(SEARCH("/folders/",Summary!$N$3)+9)),$Q322)),"OK",IF(ISNUMBER(SEARCH("/file/d/",$Q322)),"FILE LINK (check)","WRONG DRIVE")),"WRONG DRIVE"))))</f>
        <v/>
      </c>
      <c r="X322" s="72" t="str">
        <f t="shared" ref="X322:X385" si="39">IF(OR($B322=2001,$B322=2002),IF(OR(LEN(TRIM($R322))=0,LEN(TRIM($S322))=0),"",TRIM($R322)&amp;" | "&amp;TRIM($S322)),"")</f>
        <v/>
      </c>
      <c r="Y322" s="72" t="str">
        <f t="shared" ref="Y322:Y385" si="40">IF($X322="","",COUNTIF($X$2:$X$1500,$X322))</f>
        <v/>
      </c>
      <c r="Z322" s="72" t="str">
        <f>IF($X322="","",COUNTIF($X$2:$X322,$X322))</f>
        <v/>
      </c>
      <c r="AA322" s="72" t="str">
        <f>IF(AND($X322&lt;&gt;"",$Y322&gt;=3,$Z322=1),COUNTIF($AA$1:AA321,"&gt;0")+1,"")</f>
        <v/>
      </c>
    </row>
    <row r="323" spans="3:27" ht="15" customHeight="1" x14ac:dyDescent="0.25">
      <c r="C323" s="72" t="str">
        <f t="shared" si="35"/>
        <v/>
      </c>
      <c r="D323" s="182" t="str">
        <f>IF($B323="","",IFERROR(VLOOKUP($B323,'Task library'!$A:$E,2,FALSE()),""))</f>
        <v/>
      </c>
      <c r="E323" s="182" t="str">
        <f>IF($B323="","",IFERROR(VLOOKUP($B323,'Task library'!$A:$E,3,FALSE()),""))</f>
        <v/>
      </c>
      <c r="F323" s="183" t="str">
        <f>IF($B323="","",IFERROR(VLOOKUP($B323,'Task library'!$A:$E,4,FALSE()),""))</f>
        <v/>
      </c>
      <c r="H323" s="183" t="str">
        <f t="shared" si="36"/>
        <v/>
      </c>
      <c r="I323" s="183" t="str">
        <f t="shared" si="37"/>
        <v/>
      </c>
      <c r="L323" s="90" t="str">
        <f t="shared" ref="L323:L386" si="41">IF($B323="","",1)</f>
        <v/>
      </c>
      <c r="N323" s="185" t="str">
        <f t="shared" si="38"/>
        <v/>
      </c>
      <c r="W323" s="179" t="str">
        <f>IF($B323="","",IF($Q323="","MISSING LINK",IF(NOT(ISNUMBER(SEARCH("drive.google.com",$Q323))),"NOT DRIVE LINK",IFERROR(IF(ISNUMBER(SEARCH(MID(Summary!$N$3,SEARCH("/folders/",Summary!$N$3)+9,SEARCH("?",Summary!$N$3&amp;"?")-(SEARCH("/folders/",Summary!$N$3)+9)),$Q323)),"OK",IF(ISNUMBER(SEARCH("/file/d/",$Q323)),"FILE LINK (check)","WRONG DRIVE")),"WRONG DRIVE"))))</f>
        <v/>
      </c>
      <c r="X323" s="72" t="str">
        <f t="shared" si="39"/>
        <v/>
      </c>
      <c r="Y323" s="72" t="str">
        <f t="shared" si="40"/>
        <v/>
      </c>
      <c r="Z323" s="72" t="str">
        <f>IF($X323="","",COUNTIF($X$2:$X323,$X323))</f>
        <v/>
      </c>
      <c r="AA323" s="72" t="str">
        <f>IF(AND($X323&lt;&gt;"",$Y323&gt;=3,$Z323=1),COUNTIF($AA$1:AA322,"&gt;0")+1,"")</f>
        <v/>
      </c>
    </row>
    <row r="324" spans="3:27" ht="15" customHeight="1" x14ac:dyDescent="0.25">
      <c r="C324" s="72" t="str">
        <f t="shared" si="35"/>
        <v/>
      </c>
      <c r="D324" s="182" t="str">
        <f>IF($B324="","",IFERROR(VLOOKUP($B324,'Task library'!$A:$E,2,FALSE()),""))</f>
        <v/>
      </c>
      <c r="E324" s="182" t="str">
        <f>IF($B324="","",IFERROR(VLOOKUP($B324,'Task library'!$A:$E,3,FALSE()),""))</f>
        <v/>
      </c>
      <c r="F324" s="183" t="str">
        <f>IF($B324="","",IFERROR(VLOOKUP($B324,'Task library'!$A:$E,4,FALSE()),""))</f>
        <v/>
      </c>
      <c r="H324" s="183" t="str">
        <f t="shared" si="36"/>
        <v/>
      </c>
      <c r="I324" s="183" t="str">
        <f t="shared" si="37"/>
        <v/>
      </c>
      <c r="L324" s="90" t="str">
        <f t="shared" si="41"/>
        <v/>
      </c>
      <c r="N324" s="185" t="str">
        <f t="shared" si="38"/>
        <v/>
      </c>
      <c r="W324" s="179" t="str">
        <f>IF($B324="","",IF($Q324="","MISSING LINK",IF(NOT(ISNUMBER(SEARCH("drive.google.com",$Q324))),"NOT DRIVE LINK",IFERROR(IF(ISNUMBER(SEARCH(MID(Summary!$N$3,SEARCH("/folders/",Summary!$N$3)+9,SEARCH("?",Summary!$N$3&amp;"?")-(SEARCH("/folders/",Summary!$N$3)+9)),$Q324)),"OK",IF(ISNUMBER(SEARCH("/file/d/",$Q324)),"FILE LINK (check)","WRONG DRIVE")),"WRONG DRIVE"))))</f>
        <v/>
      </c>
      <c r="X324" s="72" t="str">
        <f t="shared" si="39"/>
        <v/>
      </c>
      <c r="Y324" s="72" t="str">
        <f t="shared" si="40"/>
        <v/>
      </c>
      <c r="Z324" s="72" t="str">
        <f>IF($X324="","",COUNTIF($X$2:$X324,$X324))</f>
        <v/>
      </c>
      <c r="AA324" s="72" t="str">
        <f>IF(AND($X324&lt;&gt;"",$Y324&gt;=3,$Z324=1),COUNTIF($AA$1:AA323,"&gt;0")+1,"")</f>
        <v/>
      </c>
    </row>
    <row r="325" spans="3:27" ht="15" customHeight="1" x14ac:dyDescent="0.25">
      <c r="C325" s="72" t="str">
        <f t="shared" si="35"/>
        <v/>
      </c>
      <c r="D325" s="182" t="str">
        <f>IF($B325="","",IFERROR(VLOOKUP($B325,'Task library'!$A:$E,2,FALSE()),""))</f>
        <v/>
      </c>
      <c r="E325" s="182" t="str">
        <f>IF($B325="","",IFERROR(VLOOKUP($B325,'Task library'!$A:$E,3,FALSE()),""))</f>
        <v/>
      </c>
      <c r="F325" s="183" t="str">
        <f>IF($B325="","",IFERROR(VLOOKUP($B325,'Task library'!$A:$E,4,FALSE()),""))</f>
        <v/>
      </c>
      <c r="H325" s="183" t="str">
        <f t="shared" si="36"/>
        <v/>
      </c>
      <c r="I325" s="183" t="str">
        <f t="shared" si="37"/>
        <v/>
      </c>
      <c r="L325" s="90" t="str">
        <f t="shared" si="41"/>
        <v/>
      </c>
      <c r="N325" s="185" t="str">
        <f t="shared" si="38"/>
        <v/>
      </c>
      <c r="W325" s="179" t="str">
        <f>IF($B325="","",IF($Q325="","MISSING LINK",IF(NOT(ISNUMBER(SEARCH("drive.google.com",$Q325))),"NOT DRIVE LINK",IFERROR(IF(ISNUMBER(SEARCH(MID(Summary!$N$3,SEARCH("/folders/",Summary!$N$3)+9,SEARCH("?",Summary!$N$3&amp;"?")-(SEARCH("/folders/",Summary!$N$3)+9)),$Q325)),"OK",IF(ISNUMBER(SEARCH("/file/d/",$Q325)),"FILE LINK (check)","WRONG DRIVE")),"WRONG DRIVE"))))</f>
        <v/>
      </c>
      <c r="X325" s="72" t="str">
        <f t="shared" si="39"/>
        <v/>
      </c>
      <c r="Y325" s="72" t="str">
        <f t="shared" si="40"/>
        <v/>
      </c>
      <c r="Z325" s="72" t="str">
        <f>IF($X325="","",COUNTIF($X$2:$X325,$X325))</f>
        <v/>
      </c>
      <c r="AA325" s="72" t="str">
        <f>IF(AND($X325&lt;&gt;"",$Y325&gt;=3,$Z325=1),COUNTIF($AA$1:AA324,"&gt;0")+1,"")</f>
        <v/>
      </c>
    </row>
    <row r="326" spans="3:27" ht="15" customHeight="1" x14ac:dyDescent="0.25">
      <c r="C326" s="72" t="str">
        <f t="shared" si="35"/>
        <v/>
      </c>
      <c r="D326" s="182" t="str">
        <f>IF($B326="","",IFERROR(VLOOKUP($B326,'Task library'!$A:$E,2,FALSE()),""))</f>
        <v/>
      </c>
      <c r="E326" s="182" t="str">
        <f>IF($B326="","",IFERROR(VLOOKUP($B326,'Task library'!$A:$E,3,FALSE()),""))</f>
        <v/>
      </c>
      <c r="F326" s="183" t="str">
        <f>IF($B326="","",IFERROR(VLOOKUP($B326,'Task library'!$A:$E,4,FALSE()),""))</f>
        <v/>
      </c>
      <c r="H326" s="183" t="str">
        <f t="shared" si="36"/>
        <v/>
      </c>
      <c r="I326" s="183" t="str">
        <f t="shared" si="37"/>
        <v/>
      </c>
      <c r="L326" s="90" t="str">
        <f t="shared" si="41"/>
        <v/>
      </c>
      <c r="N326" s="185" t="str">
        <f t="shared" si="38"/>
        <v/>
      </c>
      <c r="W326" s="179" t="str">
        <f>IF($B326="","",IF($Q326="","MISSING LINK",IF(NOT(ISNUMBER(SEARCH("drive.google.com",$Q326))),"NOT DRIVE LINK",IFERROR(IF(ISNUMBER(SEARCH(MID(Summary!$N$3,SEARCH("/folders/",Summary!$N$3)+9,SEARCH("?",Summary!$N$3&amp;"?")-(SEARCH("/folders/",Summary!$N$3)+9)),$Q326)),"OK",IF(ISNUMBER(SEARCH("/file/d/",$Q326)),"FILE LINK (check)","WRONG DRIVE")),"WRONG DRIVE"))))</f>
        <v/>
      </c>
      <c r="X326" s="72" t="str">
        <f t="shared" si="39"/>
        <v/>
      </c>
      <c r="Y326" s="72" t="str">
        <f t="shared" si="40"/>
        <v/>
      </c>
      <c r="Z326" s="72" t="str">
        <f>IF($X326="","",COUNTIF($X$2:$X326,$X326))</f>
        <v/>
      </c>
      <c r="AA326" s="72" t="str">
        <f>IF(AND($X326&lt;&gt;"",$Y326&gt;=3,$Z326=1),COUNTIF($AA$1:AA325,"&gt;0")+1,"")</f>
        <v/>
      </c>
    </row>
    <row r="327" spans="3:27" ht="15" customHeight="1" x14ac:dyDescent="0.25">
      <c r="C327" s="72" t="str">
        <f t="shared" si="35"/>
        <v/>
      </c>
      <c r="D327" s="182" t="str">
        <f>IF($B327="","",IFERROR(VLOOKUP($B327,'Task library'!$A:$E,2,FALSE()),""))</f>
        <v/>
      </c>
      <c r="E327" s="182" t="str">
        <f>IF($B327="","",IFERROR(VLOOKUP($B327,'Task library'!$A:$E,3,FALSE()),""))</f>
        <v/>
      </c>
      <c r="F327" s="183" t="str">
        <f>IF($B327="","",IFERROR(VLOOKUP($B327,'Task library'!$A:$E,4,FALSE()),""))</f>
        <v/>
      </c>
      <c r="H327" s="183" t="str">
        <f t="shared" si="36"/>
        <v/>
      </c>
      <c r="I327" s="183" t="str">
        <f t="shared" si="37"/>
        <v/>
      </c>
      <c r="L327" s="90" t="str">
        <f t="shared" si="41"/>
        <v/>
      </c>
      <c r="N327" s="185" t="str">
        <f t="shared" si="38"/>
        <v/>
      </c>
      <c r="W327" s="179" t="str">
        <f>IF($B327="","",IF($Q327="","MISSING LINK",IF(NOT(ISNUMBER(SEARCH("drive.google.com",$Q327))),"NOT DRIVE LINK",IFERROR(IF(ISNUMBER(SEARCH(MID(Summary!$N$3,SEARCH("/folders/",Summary!$N$3)+9,SEARCH("?",Summary!$N$3&amp;"?")-(SEARCH("/folders/",Summary!$N$3)+9)),$Q327)),"OK",IF(ISNUMBER(SEARCH("/file/d/",$Q327)),"FILE LINK (check)","WRONG DRIVE")),"WRONG DRIVE"))))</f>
        <v/>
      </c>
      <c r="X327" s="72" t="str">
        <f t="shared" si="39"/>
        <v/>
      </c>
      <c r="Y327" s="72" t="str">
        <f t="shared" si="40"/>
        <v/>
      </c>
      <c r="Z327" s="72" t="str">
        <f>IF($X327="","",COUNTIF($X$2:$X327,$X327))</f>
        <v/>
      </c>
      <c r="AA327" s="72" t="str">
        <f>IF(AND($X327&lt;&gt;"",$Y327&gt;=3,$Z327=1),COUNTIF($AA$1:AA326,"&gt;0")+1,"")</f>
        <v/>
      </c>
    </row>
    <row r="328" spans="3:27" ht="15" customHeight="1" x14ac:dyDescent="0.25">
      <c r="C328" s="72" t="str">
        <f t="shared" si="35"/>
        <v/>
      </c>
      <c r="D328" s="182" t="str">
        <f>IF($B328="","",IFERROR(VLOOKUP($B328,'Task library'!$A:$E,2,FALSE()),""))</f>
        <v/>
      </c>
      <c r="E328" s="182" t="str">
        <f>IF($B328="","",IFERROR(VLOOKUP($B328,'Task library'!$A:$E,3,FALSE()),""))</f>
        <v/>
      </c>
      <c r="F328" s="183" t="str">
        <f>IF($B328="","",IFERROR(VLOOKUP($B328,'Task library'!$A:$E,4,FALSE()),""))</f>
        <v/>
      </c>
      <c r="H328" s="183" t="str">
        <f t="shared" si="36"/>
        <v/>
      </c>
      <c r="I328" s="183" t="str">
        <f t="shared" si="37"/>
        <v/>
      </c>
      <c r="L328" s="90" t="str">
        <f t="shared" si="41"/>
        <v/>
      </c>
      <c r="N328" s="185" t="str">
        <f t="shared" si="38"/>
        <v/>
      </c>
      <c r="W328" s="179" t="str">
        <f>IF($B328="","",IF($Q328="","MISSING LINK",IF(NOT(ISNUMBER(SEARCH("drive.google.com",$Q328))),"NOT DRIVE LINK",IFERROR(IF(ISNUMBER(SEARCH(MID(Summary!$N$3,SEARCH("/folders/",Summary!$N$3)+9,SEARCH("?",Summary!$N$3&amp;"?")-(SEARCH("/folders/",Summary!$N$3)+9)),$Q328)),"OK",IF(ISNUMBER(SEARCH("/file/d/",$Q328)),"FILE LINK (check)","WRONG DRIVE")),"WRONG DRIVE"))))</f>
        <v/>
      </c>
      <c r="X328" s="72" t="str">
        <f t="shared" si="39"/>
        <v/>
      </c>
      <c r="Y328" s="72" t="str">
        <f t="shared" si="40"/>
        <v/>
      </c>
      <c r="Z328" s="72" t="str">
        <f>IF($X328="","",COUNTIF($X$2:$X328,$X328))</f>
        <v/>
      </c>
      <c r="AA328" s="72" t="str">
        <f>IF(AND($X328&lt;&gt;"",$Y328&gt;=3,$Z328=1),COUNTIF($AA$1:AA327,"&gt;0")+1,"")</f>
        <v/>
      </c>
    </row>
    <row r="329" spans="3:27" ht="15" customHeight="1" x14ac:dyDescent="0.25">
      <c r="C329" s="72" t="str">
        <f t="shared" si="35"/>
        <v/>
      </c>
      <c r="D329" s="182" t="str">
        <f>IF($B329="","",IFERROR(VLOOKUP($B329,'Task library'!$A:$E,2,FALSE()),""))</f>
        <v/>
      </c>
      <c r="E329" s="182" t="str">
        <f>IF($B329="","",IFERROR(VLOOKUP($B329,'Task library'!$A:$E,3,FALSE()),""))</f>
        <v/>
      </c>
      <c r="F329" s="183" t="str">
        <f>IF($B329="","",IFERROR(VLOOKUP($B329,'Task library'!$A:$E,4,FALSE()),""))</f>
        <v/>
      </c>
      <c r="H329" s="183" t="str">
        <f t="shared" si="36"/>
        <v/>
      </c>
      <c r="I329" s="183" t="str">
        <f t="shared" si="37"/>
        <v/>
      </c>
      <c r="L329" s="90" t="str">
        <f t="shared" si="41"/>
        <v/>
      </c>
      <c r="N329" s="185" t="str">
        <f t="shared" si="38"/>
        <v/>
      </c>
      <c r="W329" s="179" t="str">
        <f>IF($B329="","",IF($Q329="","MISSING LINK",IF(NOT(ISNUMBER(SEARCH("drive.google.com",$Q329))),"NOT DRIVE LINK",IFERROR(IF(ISNUMBER(SEARCH(MID(Summary!$N$3,SEARCH("/folders/",Summary!$N$3)+9,SEARCH("?",Summary!$N$3&amp;"?")-(SEARCH("/folders/",Summary!$N$3)+9)),$Q329)),"OK",IF(ISNUMBER(SEARCH("/file/d/",$Q329)),"FILE LINK (check)","WRONG DRIVE")),"WRONG DRIVE"))))</f>
        <v/>
      </c>
      <c r="X329" s="72" t="str">
        <f t="shared" si="39"/>
        <v/>
      </c>
      <c r="Y329" s="72" t="str">
        <f t="shared" si="40"/>
        <v/>
      </c>
      <c r="Z329" s="72" t="str">
        <f>IF($X329="","",COUNTIF($X$2:$X329,$X329))</f>
        <v/>
      </c>
      <c r="AA329" s="72" t="str">
        <f>IF(AND($X329&lt;&gt;"",$Y329&gt;=3,$Z329=1),COUNTIF($AA$1:AA328,"&gt;0")+1,"")</f>
        <v/>
      </c>
    </row>
    <row r="330" spans="3:27" ht="15" customHeight="1" x14ac:dyDescent="0.25">
      <c r="C330" s="72" t="str">
        <f t="shared" si="35"/>
        <v/>
      </c>
      <c r="D330" s="182" t="str">
        <f>IF($B330="","",IFERROR(VLOOKUP($B330,'Task library'!$A:$E,2,FALSE()),""))</f>
        <v/>
      </c>
      <c r="E330" s="182" t="str">
        <f>IF($B330="","",IFERROR(VLOOKUP($B330,'Task library'!$A:$E,3,FALSE()),""))</f>
        <v/>
      </c>
      <c r="F330" s="183" t="str">
        <f>IF($B330="","",IFERROR(VLOOKUP($B330,'Task library'!$A:$E,4,FALSE()),""))</f>
        <v/>
      </c>
      <c r="H330" s="183" t="str">
        <f t="shared" si="36"/>
        <v/>
      </c>
      <c r="I330" s="183" t="str">
        <f t="shared" si="37"/>
        <v/>
      </c>
      <c r="L330" s="90" t="str">
        <f t="shared" si="41"/>
        <v/>
      </c>
      <c r="N330" s="185" t="str">
        <f t="shared" si="38"/>
        <v/>
      </c>
      <c r="W330" s="179" t="str">
        <f>IF($B330="","",IF($Q330="","MISSING LINK",IF(NOT(ISNUMBER(SEARCH("drive.google.com",$Q330))),"NOT DRIVE LINK",IFERROR(IF(ISNUMBER(SEARCH(MID(Summary!$N$3,SEARCH("/folders/",Summary!$N$3)+9,SEARCH("?",Summary!$N$3&amp;"?")-(SEARCH("/folders/",Summary!$N$3)+9)),$Q330)),"OK",IF(ISNUMBER(SEARCH("/file/d/",$Q330)),"FILE LINK (check)","WRONG DRIVE")),"WRONG DRIVE"))))</f>
        <v/>
      </c>
      <c r="X330" s="72" t="str">
        <f t="shared" si="39"/>
        <v/>
      </c>
      <c r="Y330" s="72" t="str">
        <f t="shared" si="40"/>
        <v/>
      </c>
      <c r="Z330" s="72" t="str">
        <f>IF($X330="","",COUNTIF($X$2:$X330,$X330))</f>
        <v/>
      </c>
      <c r="AA330" s="72" t="str">
        <f>IF(AND($X330&lt;&gt;"",$Y330&gt;=3,$Z330=1),COUNTIF($AA$1:AA329,"&gt;0")+1,"")</f>
        <v/>
      </c>
    </row>
    <row r="331" spans="3:27" ht="15" customHeight="1" x14ac:dyDescent="0.25">
      <c r="C331" s="72" t="str">
        <f t="shared" si="35"/>
        <v/>
      </c>
      <c r="D331" s="182" t="str">
        <f>IF($B331="","",IFERROR(VLOOKUP($B331,'Task library'!$A:$E,2,FALSE()),""))</f>
        <v/>
      </c>
      <c r="E331" s="182" t="str">
        <f>IF($B331="","",IFERROR(VLOOKUP($B331,'Task library'!$A:$E,3,FALSE()),""))</f>
        <v/>
      </c>
      <c r="F331" s="183" t="str">
        <f>IF($B331="","",IFERROR(VLOOKUP($B331,'Task library'!$A:$E,4,FALSE()),""))</f>
        <v/>
      </c>
      <c r="H331" s="183" t="str">
        <f t="shared" si="36"/>
        <v/>
      </c>
      <c r="I331" s="183" t="str">
        <f t="shared" si="37"/>
        <v/>
      </c>
      <c r="L331" s="90" t="str">
        <f t="shared" si="41"/>
        <v/>
      </c>
      <c r="N331" s="185" t="str">
        <f t="shared" si="38"/>
        <v/>
      </c>
      <c r="W331" s="179" t="str">
        <f>IF($B331="","",IF($Q331="","MISSING LINK",IF(NOT(ISNUMBER(SEARCH("drive.google.com",$Q331))),"NOT DRIVE LINK",IFERROR(IF(ISNUMBER(SEARCH(MID(Summary!$N$3,SEARCH("/folders/",Summary!$N$3)+9,SEARCH("?",Summary!$N$3&amp;"?")-(SEARCH("/folders/",Summary!$N$3)+9)),$Q331)),"OK",IF(ISNUMBER(SEARCH("/file/d/",$Q331)),"FILE LINK (check)","WRONG DRIVE")),"WRONG DRIVE"))))</f>
        <v/>
      </c>
      <c r="X331" s="72" t="str">
        <f t="shared" si="39"/>
        <v/>
      </c>
      <c r="Y331" s="72" t="str">
        <f t="shared" si="40"/>
        <v/>
      </c>
      <c r="Z331" s="72" t="str">
        <f>IF($X331="","",COUNTIF($X$2:$X331,$X331))</f>
        <v/>
      </c>
      <c r="AA331" s="72" t="str">
        <f>IF(AND($X331&lt;&gt;"",$Y331&gt;=3,$Z331=1),COUNTIF($AA$1:AA330,"&gt;0")+1,"")</f>
        <v/>
      </c>
    </row>
    <row r="332" spans="3:27" ht="15" customHeight="1" x14ac:dyDescent="0.25">
      <c r="C332" s="72" t="str">
        <f t="shared" si="35"/>
        <v/>
      </c>
      <c r="D332" s="182" t="str">
        <f>IF($B332="","",IFERROR(VLOOKUP($B332,'Task library'!$A:$E,2,FALSE()),""))</f>
        <v/>
      </c>
      <c r="E332" s="182" t="str">
        <f>IF($B332="","",IFERROR(VLOOKUP($B332,'Task library'!$A:$E,3,FALSE()),""))</f>
        <v/>
      </c>
      <c r="F332" s="183" t="str">
        <f>IF($B332="","",IFERROR(VLOOKUP($B332,'Task library'!$A:$E,4,FALSE()),""))</f>
        <v/>
      </c>
      <c r="H332" s="183" t="str">
        <f t="shared" si="36"/>
        <v/>
      </c>
      <c r="I332" s="183" t="str">
        <f t="shared" si="37"/>
        <v/>
      </c>
      <c r="L332" s="90" t="str">
        <f t="shared" si="41"/>
        <v/>
      </c>
      <c r="N332" s="185" t="str">
        <f t="shared" si="38"/>
        <v/>
      </c>
      <c r="W332" s="179" t="str">
        <f>IF($B332="","",IF($Q332="","MISSING LINK",IF(NOT(ISNUMBER(SEARCH("drive.google.com",$Q332))),"NOT DRIVE LINK",IFERROR(IF(ISNUMBER(SEARCH(MID(Summary!$N$3,SEARCH("/folders/",Summary!$N$3)+9,SEARCH("?",Summary!$N$3&amp;"?")-(SEARCH("/folders/",Summary!$N$3)+9)),$Q332)),"OK",IF(ISNUMBER(SEARCH("/file/d/",$Q332)),"FILE LINK (check)","WRONG DRIVE")),"WRONG DRIVE"))))</f>
        <v/>
      </c>
      <c r="X332" s="72" t="str">
        <f t="shared" si="39"/>
        <v/>
      </c>
      <c r="Y332" s="72" t="str">
        <f t="shared" si="40"/>
        <v/>
      </c>
      <c r="Z332" s="72" t="str">
        <f>IF($X332="","",COUNTIF($X$2:$X332,$X332))</f>
        <v/>
      </c>
      <c r="AA332" s="72" t="str">
        <f>IF(AND($X332&lt;&gt;"",$Y332&gt;=3,$Z332=1),COUNTIF($AA$1:AA331,"&gt;0")+1,"")</f>
        <v/>
      </c>
    </row>
    <row r="333" spans="3:27" ht="15" customHeight="1" x14ac:dyDescent="0.25">
      <c r="C333" s="72" t="str">
        <f t="shared" si="35"/>
        <v/>
      </c>
      <c r="D333" s="182" t="str">
        <f>IF($B333="","",IFERROR(VLOOKUP($B333,'Task library'!$A:$E,2,FALSE()),""))</f>
        <v/>
      </c>
      <c r="E333" s="182" t="str">
        <f>IF($B333="","",IFERROR(VLOOKUP($B333,'Task library'!$A:$E,3,FALSE()),""))</f>
        <v/>
      </c>
      <c r="F333" s="183" t="str">
        <f>IF($B333="","",IFERROR(VLOOKUP($B333,'Task library'!$A:$E,4,FALSE()),""))</f>
        <v/>
      </c>
      <c r="H333" s="183" t="str">
        <f t="shared" si="36"/>
        <v/>
      </c>
      <c r="I333" s="183" t="str">
        <f t="shared" si="37"/>
        <v/>
      </c>
      <c r="L333" s="90" t="str">
        <f t="shared" si="41"/>
        <v/>
      </c>
      <c r="N333" s="185" t="str">
        <f t="shared" si="38"/>
        <v/>
      </c>
      <c r="W333" s="179" t="str">
        <f>IF($B333="","",IF($Q333="","MISSING LINK",IF(NOT(ISNUMBER(SEARCH("drive.google.com",$Q333))),"NOT DRIVE LINK",IFERROR(IF(ISNUMBER(SEARCH(MID(Summary!$N$3,SEARCH("/folders/",Summary!$N$3)+9,SEARCH("?",Summary!$N$3&amp;"?")-(SEARCH("/folders/",Summary!$N$3)+9)),$Q333)),"OK",IF(ISNUMBER(SEARCH("/file/d/",$Q333)),"FILE LINK (check)","WRONG DRIVE")),"WRONG DRIVE"))))</f>
        <v/>
      </c>
      <c r="X333" s="72" t="str">
        <f t="shared" si="39"/>
        <v/>
      </c>
      <c r="Y333" s="72" t="str">
        <f t="shared" si="40"/>
        <v/>
      </c>
      <c r="Z333" s="72" t="str">
        <f>IF($X333="","",COUNTIF($X$2:$X333,$X333))</f>
        <v/>
      </c>
      <c r="AA333" s="72" t="str">
        <f>IF(AND($X333&lt;&gt;"",$Y333&gt;=3,$Z333=1),COUNTIF($AA$1:AA332,"&gt;0")+1,"")</f>
        <v/>
      </c>
    </row>
    <row r="334" spans="3:27" ht="15" customHeight="1" x14ac:dyDescent="0.25">
      <c r="C334" s="72" t="str">
        <f t="shared" si="35"/>
        <v/>
      </c>
      <c r="D334" s="182" t="str">
        <f>IF($B334="","",IFERROR(VLOOKUP($B334,'Task library'!$A:$E,2,FALSE()),""))</f>
        <v/>
      </c>
      <c r="E334" s="182" t="str">
        <f>IF($B334="","",IFERROR(VLOOKUP($B334,'Task library'!$A:$E,3,FALSE()),""))</f>
        <v/>
      </c>
      <c r="F334" s="183" t="str">
        <f>IF($B334="","",IFERROR(VLOOKUP($B334,'Task library'!$A:$E,4,FALSE()),""))</f>
        <v/>
      </c>
      <c r="H334" s="183" t="str">
        <f t="shared" si="36"/>
        <v/>
      </c>
      <c r="I334" s="183" t="str">
        <f t="shared" si="37"/>
        <v/>
      </c>
      <c r="L334" s="90" t="str">
        <f t="shared" si="41"/>
        <v/>
      </c>
      <c r="N334" s="185" t="str">
        <f t="shared" si="38"/>
        <v/>
      </c>
      <c r="W334" s="179" t="str">
        <f>IF($B334="","",IF($Q334="","MISSING LINK",IF(NOT(ISNUMBER(SEARCH("drive.google.com",$Q334))),"NOT DRIVE LINK",IFERROR(IF(ISNUMBER(SEARCH(MID(Summary!$N$3,SEARCH("/folders/",Summary!$N$3)+9,SEARCH("?",Summary!$N$3&amp;"?")-(SEARCH("/folders/",Summary!$N$3)+9)),$Q334)),"OK",IF(ISNUMBER(SEARCH("/file/d/",$Q334)),"FILE LINK (check)","WRONG DRIVE")),"WRONG DRIVE"))))</f>
        <v/>
      </c>
      <c r="X334" s="72" t="str">
        <f t="shared" si="39"/>
        <v/>
      </c>
      <c r="Y334" s="72" t="str">
        <f t="shared" si="40"/>
        <v/>
      </c>
      <c r="Z334" s="72" t="str">
        <f>IF($X334="","",COUNTIF($X$2:$X334,$X334))</f>
        <v/>
      </c>
      <c r="AA334" s="72" t="str">
        <f>IF(AND($X334&lt;&gt;"",$Y334&gt;=3,$Z334=1),COUNTIF($AA$1:AA333,"&gt;0")+1,"")</f>
        <v/>
      </c>
    </row>
    <row r="335" spans="3:27" ht="15" customHeight="1" x14ac:dyDescent="0.25">
      <c r="C335" s="72" t="str">
        <f t="shared" si="35"/>
        <v/>
      </c>
      <c r="D335" s="182" t="str">
        <f>IF($B335="","",IFERROR(VLOOKUP($B335,'Task library'!$A:$E,2,FALSE()),""))</f>
        <v/>
      </c>
      <c r="E335" s="182" t="str">
        <f>IF($B335="","",IFERROR(VLOOKUP($B335,'Task library'!$A:$E,3,FALSE()),""))</f>
        <v/>
      </c>
      <c r="F335" s="183" t="str">
        <f>IF($B335="","",IFERROR(VLOOKUP($B335,'Task library'!$A:$E,4,FALSE()),""))</f>
        <v/>
      </c>
      <c r="H335" s="183" t="str">
        <f t="shared" si="36"/>
        <v/>
      </c>
      <c r="I335" s="183" t="str">
        <f t="shared" si="37"/>
        <v/>
      </c>
      <c r="L335" s="90" t="str">
        <f t="shared" si="41"/>
        <v/>
      </c>
      <c r="N335" s="185" t="str">
        <f t="shared" si="38"/>
        <v/>
      </c>
      <c r="W335" s="179" t="str">
        <f>IF($B335="","",IF($Q335="","MISSING LINK",IF(NOT(ISNUMBER(SEARCH("drive.google.com",$Q335))),"NOT DRIVE LINK",IFERROR(IF(ISNUMBER(SEARCH(MID(Summary!$N$3,SEARCH("/folders/",Summary!$N$3)+9,SEARCH("?",Summary!$N$3&amp;"?")-(SEARCH("/folders/",Summary!$N$3)+9)),$Q335)),"OK",IF(ISNUMBER(SEARCH("/file/d/",$Q335)),"FILE LINK (check)","WRONG DRIVE")),"WRONG DRIVE"))))</f>
        <v/>
      </c>
      <c r="X335" s="72" t="str">
        <f t="shared" si="39"/>
        <v/>
      </c>
      <c r="Y335" s="72" t="str">
        <f t="shared" si="40"/>
        <v/>
      </c>
      <c r="Z335" s="72" t="str">
        <f>IF($X335="","",COUNTIF($X$2:$X335,$X335))</f>
        <v/>
      </c>
      <c r="AA335" s="72" t="str">
        <f>IF(AND($X335&lt;&gt;"",$Y335&gt;=3,$Z335=1),COUNTIF($AA$1:AA334,"&gt;0")+1,"")</f>
        <v/>
      </c>
    </row>
    <row r="336" spans="3:27" ht="15" customHeight="1" x14ac:dyDescent="0.25">
      <c r="C336" s="72" t="str">
        <f t="shared" si="35"/>
        <v/>
      </c>
      <c r="D336" s="182" t="str">
        <f>IF($B336="","",IFERROR(VLOOKUP($B336,'Task library'!$A:$E,2,FALSE()),""))</f>
        <v/>
      </c>
      <c r="E336" s="182" t="str">
        <f>IF($B336="","",IFERROR(VLOOKUP($B336,'Task library'!$A:$E,3,FALSE()),""))</f>
        <v/>
      </c>
      <c r="F336" s="183" t="str">
        <f>IF($B336="","",IFERROR(VLOOKUP($B336,'Task library'!$A:$E,4,FALSE()),""))</f>
        <v/>
      </c>
      <c r="H336" s="183" t="str">
        <f t="shared" si="36"/>
        <v/>
      </c>
      <c r="I336" s="183" t="str">
        <f t="shared" si="37"/>
        <v/>
      </c>
      <c r="L336" s="90" t="str">
        <f t="shared" si="41"/>
        <v/>
      </c>
      <c r="N336" s="185" t="str">
        <f t="shared" si="38"/>
        <v/>
      </c>
      <c r="W336" s="179" t="str">
        <f>IF($B336="","",IF($Q336="","MISSING LINK",IF(NOT(ISNUMBER(SEARCH("drive.google.com",$Q336))),"NOT DRIVE LINK",IFERROR(IF(ISNUMBER(SEARCH(MID(Summary!$N$3,SEARCH("/folders/",Summary!$N$3)+9,SEARCH("?",Summary!$N$3&amp;"?")-(SEARCH("/folders/",Summary!$N$3)+9)),$Q336)),"OK",IF(ISNUMBER(SEARCH("/file/d/",$Q336)),"FILE LINK (check)","WRONG DRIVE")),"WRONG DRIVE"))))</f>
        <v/>
      </c>
      <c r="X336" s="72" t="str">
        <f t="shared" si="39"/>
        <v/>
      </c>
      <c r="Y336" s="72" t="str">
        <f t="shared" si="40"/>
        <v/>
      </c>
      <c r="Z336" s="72" t="str">
        <f>IF($X336="","",COUNTIF($X$2:$X336,$X336))</f>
        <v/>
      </c>
      <c r="AA336" s="72" t="str">
        <f>IF(AND($X336&lt;&gt;"",$Y336&gt;=3,$Z336=1),COUNTIF($AA$1:AA335,"&gt;0")+1,"")</f>
        <v/>
      </c>
    </row>
    <row r="337" spans="3:27" ht="15" customHeight="1" x14ac:dyDescent="0.25">
      <c r="C337" s="72" t="str">
        <f t="shared" si="35"/>
        <v/>
      </c>
      <c r="D337" s="182" t="str">
        <f>IF($B337="","",IFERROR(VLOOKUP($B337,'Task library'!$A:$E,2,FALSE()),""))</f>
        <v/>
      </c>
      <c r="E337" s="182" t="str">
        <f>IF($B337="","",IFERROR(VLOOKUP($B337,'Task library'!$A:$E,3,FALSE()),""))</f>
        <v/>
      </c>
      <c r="F337" s="183" t="str">
        <f>IF($B337="","",IFERROR(VLOOKUP($B337,'Task library'!$A:$E,4,FALSE()),""))</f>
        <v/>
      </c>
      <c r="H337" s="183" t="str">
        <f t="shared" si="36"/>
        <v/>
      </c>
      <c r="I337" s="183" t="str">
        <f t="shared" si="37"/>
        <v/>
      </c>
      <c r="L337" s="90" t="str">
        <f t="shared" si="41"/>
        <v/>
      </c>
      <c r="N337" s="185" t="str">
        <f t="shared" si="38"/>
        <v/>
      </c>
      <c r="W337" s="179" t="str">
        <f>IF($B337="","",IF($Q337="","MISSING LINK",IF(NOT(ISNUMBER(SEARCH("drive.google.com",$Q337))),"NOT DRIVE LINK",IFERROR(IF(ISNUMBER(SEARCH(MID(Summary!$N$3,SEARCH("/folders/",Summary!$N$3)+9,SEARCH("?",Summary!$N$3&amp;"?")-(SEARCH("/folders/",Summary!$N$3)+9)),$Q337)),"OK",IF(ISNUMBER(SEARCH("/file/d/",$Q337)),"FILE LINK (check)","WRONG DRIVE")),"WRONG DRIVE"))))</f>
        <v/>
      </c>
      <c r="X337" s="72" t="str">
        <f t="shared" si="39"/>
        <v/>
      </c>
      <c r="Y337" s="72" t="str">
        <f t="shared" si="40"/>
        <v/>
      </c>
      <c r="Z337" s="72" t="str">
        <f>IF($X337="","",COUNTIF($X$2:$X337,$X337))</f>
        <v/>
      </c>
      <c r="AA337" s="72" t="str">
        <f>IF(AND($X337&lt;&gt;"",$Y337&gt;=3,$Z337=1),COUNTIF($AA$1:AA336,"&gt;0")+1,"")</f>
        <v/>
      </c>
    </row>
    <row r="338" spans="3:27" ht="15" customHeight="1" x14ac:dyDescent="0.25">
      <c r="C338" s="72" t="str">
        <f t="shared" si="35"/>
        <v/>
      </c>
      <c r="D338" s="182" t="str">
        <f>IF($B338="","",IFERROR(VLOOKUP($B338,'Task library'!$A:$E,2,FALSE()),""))</f>
        <v/>
      </c>
      <c r="E338" s="182" t="str">
        <f>IF($B338="","",IFERROR(VLOOKUP($B338,'Task library'!$A:$E,3,FALSE()),""))</f>
        <v/>
      </c>
      <c r="F338" s="183" t="str">
        <f>IF($B338="","",IFERROR(VLOOKUP($B338,'Task library'!$A:$E,4,FALSE()),""))</f>
        <v/>
      </c>
      <c r="H338" s="183" t="str">
        <f t="shared" si="36"/>
        <v/>
      </c>
      <c r="I338" s="183" t="str">
        <f t="shared" si="37"/>
        <v/>
      </c>
      <c r="L338" s="90" t="str">
        <f t="shared" si="41"/>
        <v/>
      </c>
      <c r="N338" s="185" t="str">
        <f t="shared" si="38"/>
        <v/>
      </c>
      <c r="W338" s="179" t="str">
        <f>IF($B338="","",IF($Q338="","MISSING LINK",IF(NOT(ISNUMBER(SEARCH("drive.google.com",$Q338))),"NOT DRIVE LINK",IFERROR(IF(ISNUMBER(SEARCH(MID(Summary!$N$3,SEARCH("/folders/",Summary!$N$3)+9,SEARCH("?",Summary!$N$3&amp;"?")-(SEARCH("/folders/",Summary!$N$3)+9)),$Q338)),"OK",IF(ISNUMBER(SEARCH("/file/d/",$Q338)),"FILE LINK (check)","WRONG DRIVE")),"WRONG DRIVE"))))</f>
        <v/>
      </c>
      <c r="X338" s="72" t="str">
        <f t="shared" si="39"/>
        <v/>
      </c>
      <c r="Y338" s="72" t="str">
        <f t="shared" si="40"/>
        <v/>
      </c>
      <c r="Z338" s="72" t="str">
        <f>IF($X338="","",COUNTIF($X$2:$X338,$X338))</f>
        <v/>
      </c>
      <c r="AA338" s="72" t="str">
        <f>IF(AND($X338&lt;&gt;"",$Y338&gt;=3,$Z338=1),COUNTIF($AA$1:AA337,"&gt;0")+1,"")</f>
        <v/>
      </c>
    </row>
    <row r="339" spans="3:27" ht="15" customHeight="1" x14ac:dyDescent="0.25">
      <c r="C339" s="72" t="str">
        <f t="shared" si="35"/>
        <v/>
      </c>
      <c r="D339" s="182" t="str">
        <f>IF($B339="","",IFERROR(VLOOKUP($B339,'Task library'!$A:$E,2,FALSE()),""))</f>
        <v/>
      </c>
      <c r="E339" s="182" t="str">
        <f>IF($B339="","",IFERROR(VLOOKUP($B339,'Task library'!$A:$E,3,FALSE()),""))</f>
        <v/>
      </c>
      <c r="F339" s="183" t="str">
        <f>IF($B339="","",IFERROR(VLOOKUP($B339,'Task library'!$A:$E,4,FALSE()),""))</f>
        <v/>
      </c>
      <c r="H339" s="183" t="str">
        <f t="shared" si="36"/>
        <v/>
      </c>
      <c r="I339" s="183" t="str">
        <f t="shared" si="37"/>
        <v/>
      </c>
      <c r="L339" s="90" t="str">
        <f t="shared" si="41"/>
        <v/>
      </c>
      <c r="N339" s="185" t="str">
        <f t="shared" si="38"/>
        <v/>
      </c>
      <c r="W339" s="179" t="str">
        <f>IF($B339="","",IF($Q339="","MISSING LINK",IF(NOT(ISNUMBER(SEARCH("drive.google.com",$Q339))),"NOT DRIVE LINK",IFERROR(IF(ISNUMBER(SEARCH(MID(Summary!$N$3,SEARCH("/folders/",Summary!$N$3)+9,SEARCH("?",Summary!$N$3&amp;"?")-(SEARCH("/folders/",Summary!$N$3)+9)),$Q339)),"OK",IF(ISNUMBER(SEARCH("/file/d/",$Q339)),"FILE LINK (check)","WRONG DRIVE")),"WRONG DRIVE"))))</f>
        <v/>
      </c>
      <c r="X339" s="72" t="str">
        <f t="shared" si="39"/>
        <v/>
      </c>
      <c r="Y339" s="72" t="str">
        <f t="shared" si="40"/>
        <v/>
      </c>
      <c r="Z339" s="72" t="str">
        <f>IF($X339="","",COUNTIF($X$2:$X339,$X339))</f>
        <v/>
      </c>
      <c r="AA339" s="72" t="str">
        <f>IF(AND($X339&lt;&gt;"",$Y339&gt;=3,$Z339=1),COUNTIF($AA$1:AA338,"&gt;0")+1,"")</f>
        <v/>
      </c>
    </row>
    <row r="340" spans="3:27" ht="15" customHeight="1" x14ac:dyDescent="0.25">
      <c r="C340" s="72" t="str">
        <f t="shared" si="35"/>
        <v/>
      </c>
      <c r="D340" s="182" t="str">
        <f>IF($B340="","",IFERROR(VLOOKUP($B340,'Task library'!$A:$E,2,FALSE()),""))</f>
        <v/>
      </c>
      <c r="E340" s="182" t="str">
        <f>IF($B340="","",IFERROR(VLOOKUP($B340,'Task library'!$A:$E,3,FALSE()),""))</f>
        <v/>
      </c>
      <c r="F340" s="183" t="str">
        <f>IF($B340="","",IFERROR(VLOOKUP($B340,'Task library'!$A:$E,4,FALSE()),""))</f>
        <v/>
      </c>
      <c r="H340" s="183" t="str">
        <f t="shared" si="36"/>
        <v/>
      </c>
      <c r="I340" s="183" t="str">
        <f t="shared" si="37"/>
        <v/>
      </c>
      <c r="L340" s="90" t="str">
        <f t="shared" si="41"/>
        <v/>
      </c>
      <c r="N340" s="185" t="str">
        <f t="shared" si="38"/>
        <v/>
      </c>
      <c r="W340" s="179" t="str">
        <f>IF($B340="","",IF($Q340="","MISSING LINK",IF(NOT(ISNUMBER(SEARCH("drive.google.com",$Q340))),"NOT DRIVE LINK",IFERROR(IF(ISNUMBER(SEARCH(MID(Summary!$N$3,SEARCH("/folders/",Summary!$N$3)+9,SEARCH("?",Summary!$N$3&amp;"?")-(SEARCH("/folders/",Summary!$N$3)+9)),$Q340)),"OK",IF(ISNUMBER(SEARCH("/file/d/",$Q340)),"FILE LINK (check)","WRONG DRIVE")),"WRONG DRIVE"))))</f>
        <v/>
      </c>
      <c r="X340" s="72" t="str">
        <f t="shared" si="39"/>
        <v/>
      </c>
      <c r="Y340" s="72" t="str">
        <f t="shared" si="40"/>
        <v/>
      </c>
      <c r="Z340" s="72" t="str">
        <f>IF($X340="","",COUNTIF($X$2:$X340,$X340))</f>
        <v/>
      </c>
      <c r="AA340" s="72" t="str">
        <f>IF(AND($X340&lt;&gt;"",$Y340&gt;=3,$Z340=1),COUNTIF($AA$1:AA339,"&gt;0")+1,"")</f>
        <v/>
      </c>
    </row>
    <row r="341" spans="3:27" ht="15" customHeight="1" x14ac:dyDescent="0.25">
      <c r="C341" s="72" t="str">
        <f t="shared" si="35"/>
        <v/>
      </c>
      <c r="D341" s="182" t="str">
        <f>IF($B341="","",IFERROR(VLOOKUP($B341,'Task library'!$A:$E,2,FALSE()),""))</f>
        <v/>
      </c>
      <c r="E341" s="182" t="str">
        <f>IF($B341="","",IFERROR(VLOOKUP($B341,'Task library'!$A:$E,3,FALSE()),""))</f>
        <v/>
      </c>
      <c r="F341" s="183" t="str">
        <f>IF($B341="","",IFERROR(VLOOKUP($B341,'Task library'!$A:$E,4,FALSE()),""))</f>
        <v/>
      </c>
      <c r="H341" s="183" t="str">
        <f t="shared" si="36"/>
        <v/>
      </c>
      <c r="I341" s="183" t="str">
        <f t="shared" si="37"/>
        <v/>
      </c>
      <c r="L341" s="90" t="str">
        <f t="shared" si="41"/>
        <v/>
      </c>
      <c r="N341" s="185" t="str">
        <f t="shared" si="38"/>
        <v/>
      </c>
      <c r="W341" s="179" t="str">
        <f>IF($B341="","",IF($Q341="","MISSING LINK",IF(NOT(ISNUMBER(SEARCH("drive.google.com",$Q341))),"NOT DRIVE LINK",IFERROR(IF(ISNUMBER(SEARCH(MID(Summary!$N$3,SEARCH("/folders/",Summary!$N$3)+9,SEARCH("?",Summary!$N$3&amp;"?")-(SEARCH("/folders/",Summary!$N$3)+9)),$Q341)),"OK",IF(ISNUMBER(SEARCH("/file/d/",$Q341)),"FILE LINK (check)","WRONG DRIVE")),"WRONG DRIVE"))))</f>
        <v/>
      </c>
      <c r="X341" s="72" t="str">
        <f t="shared" si="39"/>
        <v/>
      </c>
      <c r="Y341" s="72" t="str">
        <f t="shared" si="40"/>
        <v/>
      </c>
      <c r="Z341" s="72" t="str">
        <f>IF($X341="","",COUNTIF($X$2:$X341,$X341))</f>
        <v/>
      </c>
      <c r="AA341" s="72" t="str">
        <f>IF(AND($X341&lt;&gt;"",$Y341&gt;=3,$Z341=1),COUNTIF($AA$1:AA340,"&gt;0")+1,"")</f>
        <v/>
      </c>
    </row>
    <row r="342" spans="3:27" ht="15" customHeight="1" x14ac:dyDescent="0.25">
      <c r="C342" s="72" t="str">
        <f t="shared" si="35"/>
        <v/>
      </c>
      <c r="D342" s="182" t="str">
        <f>IF($B342="","",IFERROR(VLOOKUP($B342,'Task library'!$A:$E,2,FALSE()),""))</f>
        <v/>
      </c>
      <c r="E342" s="182" t="str">
        <f>IF($B342="","",IFERROR(VLOOKUP($B342,'Task library'!$A:$E,3,FALSE()),""))</f>
        <v/>
      </c>
      <c r="F342" s="183" t="str">
        <f>IF($B342="","",IFERROR(VLOOKUP($B342,'Task library'!$A:$E,4,FALSE()),""))</f>
        <v/>
      </c>
      <c r="H342" s="183" t="str">
        <f t="shared" si="36"/>
        <v/>
      </c>
      <c r="I342" s="183" t="str">
        <f t="shared" si="37"/>
        <v/>
      </c>
      <c r="L342" s="90" t="str">
        <f t="shared" si="41"/>
        <v/>
      </c>
      <c r="N342" s="185" t="str">
        <f t="shared" si="38"/>
        <v/>
      </c>
      <c r="W342" s="179" t="str">
        <f>IF($B342="","",IF($Q342="","MISSING LINK",IF(NOT(ISNUMBER(SEARCH("drive.google.com",$Q342))),"NOT DRIVE LINK",IFERROR(IF(ISNUMBER(SEARCH(MID(Summary!$N$3,SEARCH("/folders/",Summary!$N$3)+9,SEARCH("?",Summary!$N$3&amp;"?")-(SEARCH("/folders/",Summary!$N$3)+9)),$Q342)),"OK",IF(ISNUMBER(SEARCH("/file/d/",$Q342)),"FILE LINK (check)","WRONG DRIVE")),"WRONG DRIVE"))))</f>
        <v/>
      </c>
      <c r="X342" s="72" t="str">
        <f t="shared" si="39"/>
        <v/>
      </c>
      <c r="Y342" s="72" t="str">
        <f t="shared" si="40"/>
        <v/>
      </c>
      <c r="Z342" s="72" t="str">
        <f>IF($X342="","",COUNTIF($X$2:$X342,$X342))</f>
        <v/>
      </c>
      <c r="AA342" s="72" t="str">
        <f>IF(AND($X342&lt;&gt;"",$Y342&gt;=3,$Z342=1),COUNTIF($AA$1:AA341,"&gt;0")+1,"")</f>
        <v/>
      </c>
    </row>
    <row r="343" spans="3:27" ht="15" customHeight="1" x14ac:dyDescent="0.25">
      <c r="C343" s="72" t="str">
        <f t="shared" si="35"/>
        <v/>
      </c>
      <c r="D343" s="182" t="str">
        <f>IF($B343="","",IFERROR(VLOOKUP($B343,'Task library'!$A:$E,2,FALSE()),""))</f>
        <v/>
      </c>
      <c r="E343" s="182" t="str">
        <f>IF($B343="","",IFERROR(VLOOKUP($B343,'Task library'!$A:$E,3,FALSE()),""))</f>
        <v/>
      </c>
      <c r="F343" s="183" t="str">
        <f>IF($B343="","",IFERROR(VLOOKUP($B343,'Task library'!$A:$E,4,FALSE()),""))</f>
        <v/>
      </c>
      <c r="H343" s="183" t="str">
        <f t="shared" si="36"/>
        <v/>
      </c>
      <c r="I343" s="183" t="str">
        <f t="shared" si="37"/>
        <v/>
      </c>
      <c r="L343" s="90" t="str">
        <f t="shared" si="41"/>
        <v/>
      </c>
      <c r="N343" s="185" t="str">
        <f t="shared" si="38"/>
        <v/>
      </c>
      <c r="W343" s="179" t="str">
        <f>IF($B343="","",IF($Q343="","MISSING LINK",IF(NOT(ISNUMBER(SEARCH("drive.google.com",$Q343))),"NOT DRIVE LINK",IFERROR(IF(ISNUMBER(SEARCH(MID(Summary!$N$3,SEARCH("/folders/",Summary!$N$3)+9,SEARCH("?",Summary!$N$3&amp;"?")-(SEARCH("/folders/",Summary!$N$3)+9)),$Q343)),"OK",IF(ISNUMBER(SEARCH("/file/d/",$Q343)),"FILE LINK (check)","WRONG DRIVE")),"WRONG DRIVE"))))</f>
        <v/>
      </c>
      <c r="X343" s="72" t="str">
        <f t="shared" si="39"/>
        <v/>
      </c>
      <c r="Y343" s="72" t="str">
        <f t="shared" si="40"/>
        <v/>
      </c>
      <c r="Z343" s="72" t="str">
        <f>IF($X343="","",COUNTIF($X$2:$X343,$X343))</f>
        <v/>
      </c>
      <c r="AA343" s="72" t="str">
        <f>IF(AND($X343&lt;&gt;"",$Y343&gt;=3,$Z343=1),COUNTIF($AA$1:AA342,"&gt;0")+1,"")</f>
        <v/>
      </c>
    </row>
    <row r="344" spans="3:27" ht="15" customHeight="1" x14ac:dyDescent="0.25">
      <c r="C344" s="72" t="str">
        <f t="shared" si="35"/>
        <v/>
      </c>
      <c r="D344" s="182" t="str">
        <f>IF($B344="","",IFERROR(VLOOKUP($B344,'Task library'!$A:$E,2,FALSE()),""))</f>
        <v/>
      </c>
      <c r="E344" s="182" t="str">
        <f>IF($B344="","",IFERROR(VLOOKUP($B344,'Task library'!$A:$E,3,FALSE()),""))</f>
        <v/>
      </c>
      <c r="F344" s="183" t="str">
        <f>IF($B344="","",IFERROR(VLOOKUP($B344,'Task library'!$A:$E,4,FALSE()),""))</f>
        <v/>
      </c>
      <c r="H344" s="183" t="str">
        <f t="shared" si="36"/>
        <v/>
      </c>
      <c r="I344" s="183" t="str">
        <f t="shared" si="37"/>
        <v/>
      </c>
      <c r="L344" s="90" t="str">
        <f t="shared" si="41"/>
        <v/>
      </c>
      <c r="N344" s="185" t="str">
        <f t="shared" si="38"/>
        <v/>
      </c>
      <c r="W344" s="179" t="str">
        <f>IF($B344="","",IF($Q344="","MISSING LINK",IF(NOT(ISNUMBER(SEARCH("drive.google.com",$Q344))),"NOT DRIVE LINK",IFERROR(IF(ISNUMBER(SEARCH(MID(Summary!$N$3,SEARCH("/folders/",Summary!$N$3)+9,SEARCH("?",Summary!$N$3&amp;"?")-(SEARCH("/folders/",Summary!$N$3)+9)),$Q344)),"OK",IF(ISNUMBER(SEARCH("/file/d/",$Q344)),"FILE LINK (check)","WRONG DRIVE")),"WRONG DRIVE"))))</f>
        <v/>
      </c>
      <c r="X344" s="72" t="str">
        <f t="shared" si="39"/>
        <v/>
      </c>
      <c r="Y344" s="72" t="str">
        <f t="shared" si="40"/>
        <v/>
      </c>
      <c r="Z344" s="72" t="str">
        <f>IF($X344="","",COUNTIF($X$2:$X344,$X344))</f>
        <v/>
      </c>
      <c r="AA344" s="72" t="str">
        <f>IF(AND($X344&lt;&gt;"",$Y344&gt;=3,$Z344=1),COUNTIF($AA$1:AA343,"&gt;0")+1,"")</f>
        <v/>
      </c>
    </row>
    <row r="345" spans="3:27" ht="15" customHeight="1" x14ac:dyDescent="0.25">
      <c r="C345" s="72" t="str">
        <f t="shared" si="35"/>
        <v/>
      </c>
      <c r="D345" s="182" t="str">
        <f>IF($B345="","",IFERROR(VLOOKUP($B345,'Task library'!$A:$E,2,FALSE()),""))</f>
        <v/>
      </c>
      <c r="E345" s="182" t="str">
        <f>IF($B345="","",IFERROR(VLOOKUP($B345,'Task library'!$A:$E,3,FALSE()),""))</f>
        <v/>
      </c>
      <c r="F345" s="183" t="str">
        <f>IF($B345="","",IFERROR(VLOOKUP($B345,'Task library'!$A:$E,4,FALSE()),""))</f>
        <v/>
      </c>
      <c r="H345" s="183" t="str">
        <f t="shared" si="36"/>
        <v/>
      </c>
      <c r="I345" s="183" t="str">
        <f t="shared" si="37"/>
        <v/>
      </c>
      <c r="L345" s="90" t="str">
        <f t="shared" si="41"/>
        <v/>
      </c>
      <c r="N345" s="185" t="str">
        <f t="shared" si="38"/>
        <v/>
      </c>
      <c r="W345" s="179" t="str">
        <f>IF($B345="","",IF($Q345="","MISSING LINK",IF(NOT(ISNUMBER(SEARCH("drive.google.com",$Q345))),"NOT DRIVE LINK",IFERROR(IF(ISNUMBER(SEARCH(MID(Summary!$N$3,SEARCH("/folders/",Summary!$N$3)+9,SEARCH("?",Summary!$N$3&amp;"?")-(SEARCH("/folders/",Summary!$N$3)+9)),$Q345)),"OK",IF(ISNUMBER(SEARCH("/file/d/",$Q345)),"FILE LINK (check)","WRONG DRIVE")),"WRONG DRIVE"))))</f>
        <v/>
      </c>
      <c r="X345" s="72" t="str">
        <f t="shared" si="39"/>
        <v/>
      </c>
      <c r="Y345" s="72" t="str">
        <f t="shared" si="40"/>
        <v/>
      </c>
      <c r="Z345" s="72" t="str">
        <f>IF($X345="","",COUNTIF($X$2:$X345,$X345))</f>
        <v/>
      </c>
      <c r="AA345" s="72" t="str">
        <f>IF(AND($X345&lt;&gt;"",$Y345&gt;=3,$Z345=1),COUNTIF($AA$1:AA344,"&gt;0")+1,"")</f>
        <v/>
      </c>
    </row>
    <row r="346" spans="3:27" ht="15" customHeight="1" x14ac:dyDescent="0.25">
      <c r="C346" s="72" t="str">
        <f t="shared" si="35"/>
        <v/>
      </c>
      <c r="D346" s="182" t="str">
        <f>IF($B346="","",IFERROR(VLOOKUP($B346,'Task library'!$A:$E,2,FALSE()),""))</f>
        <v/>
      </c>
      <c r="E346" s="182" t="str">
        <f>IF($B346="","",IFERROR(VLOOKUP($B346,'Task library'!$A:$E,3,FALSE()),""))</f>
        <v/>
      </c>
      <c r="F346" s="183" t="str">
        <f>IF($B346="","",IFERROR(VLOOKUP($B346,'Task library'!$A:$E,4,FALSE()),""))</f>
        <v/>
      </c>
      <c r="H346" s="183" t="str">
        <f t="shared" si="36"/>
        <v/>
      </c>
      <c r="I346" s="183" t="str">
        <f t="shared" si="37"/>
        <v/>
      </c>
      <c r="L346" s="90" t="str">
        <f t="shared" si="41"/>
        <v/>
      </c>
      <c r="N346" s="185" t="str">
        <f t="shared" si="38"/>
        <v/>
      </c>
      <c r="W346" s="179" t="str">
        <f>IF($B346="","",IF($Q346="","MISSING LINK",IF(NOT(ISNUMBER(SEARCH("drive.google.com",$Q346))),"NOT DRIVE LINK",IFERROR(IF(ISNUMBER(SEARCH(MID(Summary!$N$3,SEARCH("/folders/",Summary!$N$3)+9,SEARCH("?",Summary!$N$3&amp;"?")-(SEARCH("/folders/",Summary!$N$3)+9)),$Q346)),"OK",IF(ISNUMBER(SEARCH("/file/d/",$Q346)),"FILE LINK (check)","WRONG DRIVE")),"WRONG DRIVE"))))</f>
        <v/>
      </c>
      <c r="X346" s="72" t="str">
        <f t="shared" si="39"/>
        <v/>
      </c>
      <c r="Y346" s="72" t="str">
        <f t="shared" si="40"/>
        <v/>
      </c>
      <c r="Z346" s="72" t="str">
        <f>IF($X346="","",COUNTIF($X$2:$X346,$X346))</f>
        <v/>
      </c>
      <c r="AA346" s="72" t="str">
        <f>IF(AND($X346&lt;&gt;"",$Y346&gt;=3,$Z346=1),COUNTIF($AA$1:AA345,"&gt;0")+1,"")</f>
        <v/>
      </c>
    </row>
    <row r="347" spans="3:27" ht="15" customHeight="1" x14ac:dyDescent="0.25">
      <c r="C347" s="72" t="str">
        <f t="shared" si="35"/>
        <v/>
      </c>
      <c r="D347" s="182" t="str">
        <f>IF($B347="","",IFERROR(VLOOKUP($B347,'Task library'!$A:$E,2,FALSE()),""))</f>
        <v/>
      </c>
      <c r="E347" s="182" t="str">
        <f>IF($B347="","",IFERROR(VLOOKUP($B347,'Task library'!$A:$E,3,FALSE()),""))</f>
        <v/>
      </c>
      <c r="F347" s="183" t="str">
        <f>IF($B347="","",IFERROR(VLOOKUP($B347,'Task library'!$A:$E,4,FALSE()),""))</f>
        <v/>
      </c>
      <c r="H347" s="183" t="str">
        <f t="shared" si="36"/>
        <v/>
      </c>
      <c r="I347" s="183" t="str">
        <f t="shared" si="37"/>
        <v/>
      </c>
      <c r="L347" s="90" t="str">
        <f t="shared" si="41"/>
        <v/>
      </c>
      <c r="N347" s="185" t="str">
        <f t="shared" si="38"/>
        <v/>
      </c>
      <c r="W347" s="179" t="str">
        <f>IF($B347="","",IF($Q347="","MISSING LINK",IF(NOT(ISNUMBER(SEARCH("drive.google.com",$Q347))),"NOT DRIVE LINK",IFERROR(IF(ISNUMBER(SEARCH(MID(Summary!$N$3,SEARCH("/folders/",Summary!$N$3)+9,SEARCH("?",Summary!$N$3&amp;"?")-(SEARCH("/folders/",Summary!$N$3)+9)),$Q347)),"OK",IF(ISNUMBER(SEARCH("/file/d/",$Q347)),"FILE LINK (check)","WRONG DRIVE")),"WRONG DRIVE"))))</f>
        <v/>
      </c>
      <c r="X347" s="72" t="str">
        <f t="shared" si="39"/>
        <v/>
      </c>
      <c r="Y347" s="72" t="str">
        <f t="shared" si="40"/>
        <v/>
      </c>
      <c r="Z347" s="72" t="str">
        <f>IF($X347="","",COUNTIF($X$2:$X347,$X347))</f>
        <v/>
      </c>
      <c r="AA347" s="72" t="str">
        <f>IF(AND($X347&lt;&gt;"",$Y347&gt;=3,$Z347=1),COUNTIF($AA$1:AA346,"&gt;0")+1,"")</f>
        <v/>
      </c>
    </row>
    <row r="348" spans="3:27" ht="15" customHeight="1" x14ac:dyDescent="0.25">
      <c r="C348" s="72" t="str">
        <f t="shared" si="35"/>
        <v/>
      </c>
      <c r="D348" s="182" t="str">
        <f>IF($B348="","",IFERROR(VLOOKUP($B348,'Task library'!$A:$E,2,FALSE()),""))</f>
        <v/>
      </c>
      <c r="E348" s="182" t="str">
        <f>IF($B348="","",IFERROR(VLOOKUP($B348,'Task library'!$A:$E,3,FALSE()),""))</f>
        <v/>
      </c>
      <c r="F348" s="183" t="str">
        <f>IF($B348="","",IFERROR(VLOOKUP($B348,'Task library'!$A:$E,4,FALSE()),""))</f>
        <v/>
      </c>
      <c r="H348" s="183" t="str">
        <f t="shared" si="36"/>
        <v/>
      </c>
      <c r="I348" s="183" t="str">
        <f t="shared" si="37"/>
        <v/>
      </c>
      <c r="L348" s="90" t="str">
        <f t="shared" si="41"/>
        <v/>
      </c>
      <c r="N348" s="185" t="str">
        <f t="shared" si="38"/>
        <v/>
      </c>
      <c r="W348" s="179" t="str">
        <f>IF($B348="","",IF($Q348="","MISSING LINK",IF(NOT(ISNUMBER(SEARCH("drive.google.com",$Q348))),"NOT DRIVE LINK",IFERROR(IF(ISNUMBER(SEARCH(MID(Summary!$N$3,SEARCH("/folders/",Summary!$N$3)+9,SEARCH("?",Summary!$N$3&amp;"?")-(SEARCH("/folders/",Summary!$N$3)+9)),$Q348)),"OK",IF(ISNUMBER(SEARCH("/file/d/",$Q348)),"FILE LINK (check)","WRONG DRIVE")),"WRONG DRIVE"))))</f>
        <v/>
      </c>
      <c r="X348" s="72" t="str">
        <f t="shared" si="39"/>
        <v/>
      </c>
      <c r="Y348" s="72" t="str">
        <f t="shared" si="40"/>
        <v/>
      </c>
      <c r="Z348" s="72" t="str">
        <f>IF($X348="","",COUNTIF($X$2:$X348,$X348))</f>
        <v/>
      </c>
      <c r="AA348" s="72" t="str">
        <f>IF(AND($X348&lt;&gt;"",$Y348&gt;=3,$Z348=1),COUNTIF($AA$1:AA347,"&gt;0")+1,"")</f>
        <v/>
      </c>
    </row>
    <row r="349" spans="3:27" ht="15" customHeight="1" x14ac:dyDescent="0.25">
      <c r="C349" s="72" t="str">
        <f t="shared" si="35"/>
        <v/>
      </c>
      <c r="D349" s="182" t="str">
        <f>IF($B349="","",IFERROR(VLOOKUP($B349,'Task library'!$A:$E,2,FALSE()),""))</f>
        <v/>
      </c>
      <c r="E349" s="182" t="str">
        <f>IF($B349="","",IFERROR(VLOOKUP($B349,'Task library'!$A:$E,3,FALSE()),""))</f>
        <v/>
      </c>
      <c r="F349" s="183" t="str">
        <f>IF($B349="","",IFERROR(VLOOKUP($B349,'Task library'!$A:$E,4,FALSE()),""))</f>
        <v/>
      </c>
      <c r="H349" s="183" t="str">
        <f t="shared" si="36"/>
        <v/>
      </c>
      <c r="I349" s="183" t="str">
        <f t="shared" si="37"/>
        <v/>
      </c>
      <c r="L349" s="90" t="str">
        <f t="shared" si="41"/>
        <v/>
      </c>
      <c r="N349" s="185" t="str">
        <f t="shared" si="38"/>
        <v/>
      </c>
      <c r="W349" s="179" t="str">
        <f>IF($B349="","",IF($Q349="","MISSING LINK",IF(NOT(ISNUMBER(SEARCH("drive.google.com",$Q349))),"NOT DRIVE LINK",IFERROR(IF(ISNUMBER(SEARCH(MID(Summary!$N$3,SEARCH("/folders/",Summary!$N$3)+9,SEARCH("?",Summary!$N$3&amp;"?")-(SEARCH("/folders/",Summary!$N$3)+9)),$Q349)),"OK",IF(ISNUMBER(SEARCH("/file/d/",$Q349)),"FILE LINK (check)","WRONG DRIVE")),"WRONG DRIVE"))))</f>
        <v/>
      </c>
      <c r="X349" s="72" t="str">
        <f t="shared" si="39"/>
        <v/>
      </c>
      <c r="Y349" s="72" t="str">
        <f t="shared" si="40"/>
        <v/>
      </c>
      <c r="Z349" s="72" t="str">
        <f>IF($X349="","",COUNTIF($X$2:$X349,$X349))</f>
        <v/>
      </c>
      <c r="AA349" s="72" t="str">
        <f>IF(AND($X349&lt;&gt;"",$Y349&gt;=3,$Z349=1),COUNTIF($AA$1:AA348,"&gt;0")+1,"")</f>
        <v/>
      </c>
    </row>
    <row r="350" spans="3:27" ht="15" customHeight="1" x14ac:dyDescent="0.25">
      <c r="C350" s="72" t="str">
        <f t="shared" si="35"/>
        <v/>
      </c>
      <c r="D350" s="182" t="str">
        <f>IF($B350="","",IFERROR(VLOOKUP($B350,'Task library'!$A:$E,2,FALSE()),""))</f>
        <v/>
      </c>
      <c r="E350" s="182" t="str">
        <f>IF($B350="","",IFERROR(VLOOKUP($B350,'Task library'!$A:$E,3,FALSE()),""))</f>
        <v/>
      </c>
      <c r="F350" s="183" t="str">
        <f>IF($B350="","",IFERROR(VLOOKUP($B350,'Task library'!$A:$E,4,FALSE()),""))</f>
        <v/>
      </c>
      <c r="H350" s="183" t="str">
        <f t="shared" si="36"/>
        <v/>
      </c>
      <c r="I350" s="183" t="str">
        <f t="shared" si="37"/>
        <v/>
      </c>
      <c r="L350" s="90" t="str">
        <f t="shared" si="41"/>
        <v/>
      </c>
      <c r="N350" s="185" t="str">
        <f t="shared" si="38"/>
        <v/>
      </c>
      <c r="W350" s="179" t="str">
        <f>IF($B350="","",IF($Q350="","MISSING LINK",IF(NOT(ISNUMBER(SEARCH("drive.google.com",$Q350))),"NOT DRIVE LINK",IFERROR(IF(ISNUMBER(SEARCH(MID(Summary!$N$3,SEARCH("/folders/",Summary!$N$3)+9,SEARCH("?",Summary!$N$3&amp;"?")-(SEARCH("/folders/",Summary!$N$3)+9)),$Q350)),"OK",IF(ISNUMBER(SEARCH("/file/d/",$Q350)),"FILE LINK (check)","WRONG DRIVE")),"WRONG DRIVE"))))</f>
        <v/>
      </c>
      <c r="X350" s="72" t="str">
        <f t="shared" si="39"/>
        <v/>
      </c>
      <c r="Y350" s="72" t="str">
        <f t="shared" si="40"/>
        <v/>
      </c>
      <c r="Z350" s="72" t="str">
        <f>IF($X350="","",COUNTIF($X$2:$X350,$X350))</f>
        <v/>
      </c>
      <c r="AA350" s="72" t="str">
        <f>IF(AND($X350&lt;&gt;"",$Y350&gt;=3,$Z350=1),COUNTIF($AA$1:AA349,"&gt;0")+1,"")</f>
        <v/>
      </c>
    </row>
    <row r="351" spans="3:27" ht="15" customHeight="1" x14ac:dyDescent="0.25">
      <c r="C351" s="72" t="str">
        <f t="shared" si="35"/>
        <v/>
      </c>
      <c r="D351" s="182" t="str">
        <f>IF($B351="","",IFERROR(VLOOKUP($B351,'Task library'!$A:$E,2,FALSE()),""))</f>
        <v/>
      </c>
      <c r="E351" s="182" t="str">
        <f>IF($B351="","",IFERROR(VLOOKUP($B351,'Task library'!$A:$E,3,FALSE()),""))</f>
        <v/>
      </c>
      <c r="F351" s="183" t="str">
        <f>IF($B351="","",IFERROR(VLOOKUP($B351,'Task library'!$A:$E,4,FALSE()),""))</f>
        <v/>
      </c>
      <c r="H351" s="183" t="str">
        <f t="shared" si="36"/>
        <v/>
      </c>
      <c r="I351" s="183" t="str">
        <f t="shared" si="37"/>
        <v/>
      </c>
      <c r="L351" s="90" t="str">
        <f t="shared" si="41"/>
        <v/>
      </c>
      <c r="N351" s="185" t="str">
        <f t="shared" si="38"/>
        <v/>
      </c>
      <c r="W351" s="179" t="str">
        <f>IF($B351="","",IF($Q351="","MISSING LINK",IF(NOT(ISNUMBER(SEARCH("drive.google.com",$Q351))),"NOT DRIVE LINK",IFERROR(IF(ISNUMBER(SEARCH(MID(Summary!$N$3,SEARCH("/folders/",Summary!$N$3)+9,SEARCH("?",Summary!$N$3&amp;"?")-(SEARCH("/folders/",Summary!$N$3)+9)),$Q351)),"OK",IF(ISNUMBER(SEARCH("/file/d/",$Q351)),"FILE LINK (check)","WRONG DRIVE")),"WRONG DRIVE"))))</f>
        <v/>
      </c>
      <c r="X351" s="72" t="str">
        <f t="shared" si="39"/>
        <v/>
      </c>
      <c r="Y351" s="72" t="str">
        <f t="shared" si="40"/>
        <v/>
      </c>
      <c r="Z351" s="72" t="str">
        <f>IF($X351="","",COUNTIF($X$2:$X351,$X351))</f>
        <v/>
      </c>
      <c r="AA351" s="72" t="str">
        <f>IF(AND($X351&lt;&gt;"",$Y351&gt;=3,$Z351=1),COUNTIF($AA$1:AA350,"&gt;0")+1,"")</f>
        <v/>
      </c>
    </row>
    <row r="352" spans="3:27" ht="15" customHeight="1" x14ac:dyDescent="0.25">
      <c r="C352" s="72" t="str">
        <f t="shared" si="35"/>
        <v/>
      </c>
      <c r="D352" s="182" t="str">
        <f>IF($B352="","",IFERROR(VLOOKUP($B352,'Task library'!$A:$E,2,FALSE()),""))</f>
        <v/>
      </c>
      <c r="E352" s="182" t="str">
        <f>IF($B352="","",IFERROR(VLOOKUP($B352,'Task library'!$A:$E,3,FALSE()),""))</f>
        <v/>
      </c>
      <c r="F352" s="183" t="str">
        <f>IF($B352="","",IFERROR(VLOOKUP($B352,'Task library'!$A:$E,4,FALSE()),""))</f>
        <v/>
      </c>
      <c r="H352" s="183" t="str">
        <f t="shared" si="36"/>
        <v/>
      </c>
      <c r="I352" s="183" t="str">
        <f t="shared" si="37"/>
        <v/>
      </c>
      <c r="L352" s="90" t="str">
        <f t="shared" si="41"/>
        <v/>
      </c>
      <c r="N352" s="185" t="str">
        <f t="shared" si="38"/>
        <v/>
      </c>
      <c r="W352" s="179" t="str">
        <f>IF($B352="","",IF($Q352="","MISSING LINK",IF(NOT(ISNUMBER(SEARCH("drive.google.com",$Q352))),"NOT DRIVE LINK",IFERROR(IF(ISNUMBER(SEARCH(MID(Summary!$N$3,SEARCH("/folders/",Summary!$N$3)+9,SEARCH("?",Summary!$N$3&amp;"?")-(SEARCH("/folders/",Summary!$N$3)+9)),$Q352)),"OK",IF(ISNUMBER(SEARCH("/file/d/",$Q352)),"FILE LINK (check)","WRONG DRIVE")),"WRONG DRIVE"))))</f>
        <v/>
      </c>
      <c r="X352" s="72" t="str">
        <f t="shared" si="39"/>
        <v/>
      </c>
      <c r="Y352" s="72" t="str">
        <f t="shared" si="40"/>
        <v/>
      </c>
      <c r="Z352" s="72" t="str">
        <f>IF($X352="","",COUNTIF($X$2:$X352,$X352))</f>
        <v/>
      </c>
      <c r="AA352" s="72" t="str">
        <f>IF(AND($X352&lt;&gt;"",$Y352&gt;=3,$Z352=1),COUNTIF($AA$1:AA351,"&gt;0")+1,"")</f>
        <v/>
      </c>
    </row>
    <row r="353" spans="3:27" ht="15" customHeight="1" x14ac:dyDescent="0.25">
      <c r="C353" s="72" t="str">
        <f t="shared" si="35"/>
        <v/>
      </c>
      <c r="D353" s="182" t="str">
        <f>IF($B353="","",IFERROR(VLOOKUP($B353,'Task library'!$A:$E,2,FALSE()),""))</f>
        <v/>
      </c>
      <c r="E353" s="182" t="str">
        <f>IF($B353="","",IFERROR(VLOOKUP($B353,'Task library'!$A:$E,3,FALSE()),""))</f>
        <v/>
      </c>
      <c r="F353" s="183" t="str">
        <f>IF($B353="","",IFERROR(VLOOKUP($B353,'Task library'!$A:$E,4,FALSE()),""))</f>
        <v/>
      </c>
      <c r="H353" s="183" t="str">
        <f t="shared" si="36"/>
        <v/>
      </c>
      <c r="I353" s="183" t="str">
        <f t="shared" si="37"/>
        <v/>
      </c>
      <c r="L353" s="90" t="str">
        <f t="shared" si="41"/>
        <v/>
      </c>
      <c r="N353" s="185" t="str">
        <f t="shared" si="38"/>
        <v/>
      </c>
      <c r="W353" s="179" t="str">
        <f>IF($B353="","",IF($Q353="","MISSING LINK",IF(NOT(ISNUMBER(SEARCH("drive.google.com",$Q353))),"NOT DRIVE LINK",IFERROR(IF(ISNUMBER(SEARCH(MID(Summary!$N$3,SEARCH("/folders/",Summary!$N$3)+9,SEARCH("?",Summary!$N$3&amp;"?")-(SEARCH("/folders/",Summary!$N$3)+9)),$Q353)),"OK",IF(ISNUMBER(SEARCH("/file/d/",$Q353)),"FILE LINK (check)","WRONG DRIVE")),"WRONG DRIVE"))))</f>
        <v/>
      </c>
      <c r="X353" s="72" t="str">
        <f t="shared" si="39"/>
        <v/>
      </c>
      <c r="Y353" s="72" t="str">
        <f t="shared" si="40"/>
        <v/>
      </c>
      <c r="Z353" s="72" t="str">
        <f>IF($X353="","",COUNTIF($X$2:$X353,$X353))</f>
        <v/>
      </c>
      <c r="AA353" s="72" t="str">
        <f>IF(AND($X353&lt;&gt;"",$Y353&gt;=3,$Z353=1),COUNTIF($AA$1:AA352,"&gt;0")+1,"")</f>
        <v/>
      </c>
    </row>
    <row r="354" spans="3:27" ht="15" customHeight="1" x14ac:dyDescent="0.25">
      <c r="C354" s="72" t="str">
        <f t="shared" si="35"/>
        <v/>
      </c>
      <c r="D354" s="182" t="str">
        <f>IF($B354="","",IFERROR(VLOOKUP($B354,'Task library'!$A:$E,2,FALSE()),""))</f>
        <v/>
      </c>
      <c r="E354" s="182" t="str">
        <f>IF($B354="","",IFERROR(VLOOKUP($B354,'Task library'!$A:$E,3,FALSE()),""))</f>
        <v/>
      </c>
      <c r="F354" s="183" t="str">
        <f>IF($B354="","",IFERROR(VLOOKUP($B354,'Task library'!$A:$E,4,FALSE()),""))</f>
        <v/>
      </c>
      <c r="H354" s="183" t="str">
        <f t="shared" si="36"/>
        <v/>
      </c>
      <c r="I354" s="183" t="str">
        <f t="shared" si="37"/>
        <v/>
      </c>
      <c r="L354" s="90" t="str">
        <f t="shared" si="41"/>
        <v/>
      </c>
      <c r="N354" s="185" t="str">
        <f t="shared" si="38"/>
        <v/>
      </c>
      <c r="W354" s="179" t="str">
        <f>IF($B354="","",IF($Q354="","MISSING LINK",IF(NOT(ISNUMBER(SEARCH("drive.google.com",$Q354))),"NOT DRIVE LINK",IFERROR(IF(ISNUMBER(SEARCH(MID(Summary!$N$3,SEARCH("/folders/",Summary!$N$3)+9,SEARCH("?",Summary!$N$3&amp;"?")-(SEARCH("/folders/",Summary!$N$3)+9)),$Q354)),"OK",IF(ISNUMBER(SEARCH("/file/d/",$Q354)),"FILE LINK (check)","WRONG DRIVE")),"WRONG DRIVE"))))</f>
        <v/>
      </c>
      <c r="X354" s="72" t="str">
        <f t="shared" si="39"/>
        <v/>
      </c>
      <c r="Y354" s="72" t="str">
        <f t="shared" si="40"/>
        <v/>
      </c>
      <c r="Z354" s="72" t="str">
        <f>IF($X354="","",COUNTIF($X$2:$X354,$X354))</f>
        <v/>
      </c>
      <c r="AA354" s="72" t="str">
        <f>IF(AND($X354&lt;&gt;"",$Y354&gt;=3,$Z354=1),COUNTIF($AA$1:AA353,"&gt;0")+1,"")</f>
        <v/>
      </c>
    </row>
    <row r="355" spans="3:27" ht="15" customHeight="1" x14ac:dyDescent="0.25">
      <c r="C355" s="72" t="str">
        <f t="shared" si="35"/>
        <v/>
      </c>
      <c r="D355" s="182" t="str">
        <f>IF($B355="","",IFERROR(VLOOKUP($B355,'Task library'!$A:$E,2,FALSE()),""))</f>
        <v/>
      </c>
      <c r="E355" s="182" t="str">
        <f>IF($B355="","",IFERROR(VLOOKUP($B355,'Task library'!$A:$E,3,FALSE()),""))</f>
        <v/>
      </c>
      <c r="F355" s="183" t="str">
        <f>IF($B355="","",IFERROR(VLOOKUP($B355,'Task library'!$A:$E,4,FALSE()),""))</f>
        <v/>
      </c>
      <c r="H355" s="183" t="str">
        <f t="shared" si="36"/>
        <v/>
      </c>
      <c r="I355" s="183" t="str">
        <f t="shared" si="37"/>
        <v/>
      </c>
      <c r="L355" s="90" t="str">
        <f t="shared" si="41"/>
        <v/>
      </c>
      <c r="N355" s="185" t="str">
        <f t="shared" si="38"/>
        <v/>
      </c>
      <c r="W355" s="179" t="str">
        <f>IF($B355="","",IF($Q355="","MISSING LINK",IF(NOT(ISNUMBER(SEARCH("drive.google.com",$Q355))),"NOT DRIVE LINK",IFERROR(IF(ISNUMBER(SEARCH(MID(Summary!$N$3,SEARCH("/folders/",Summary!$N$3)+9,SEARCH("?",Summary!$N$3&amp;"?")-(SEARCH("/folders/",Summary!$N$3)+9)),$Q355)),"OK",IF(ISNUMBER(SEARCH("/file/d/",$Q355)),"FILE LINK (check)","WRONG DRIVE")),"WRONG DRIVE"))))</f>
        <v/>
      </c>
      <c r="X355" s="72" t="str">
        <f t="shared" si="39"/>
        <v/>
      </c>
      <c r="Y355" s="72" t="str">
        <f t="shared" si="40"/>
        <v/>
      </c>
      <c r="Z355" s="72" t="str">
        <f>IF($X355="","",COUNTIF($X$2:$X355,$X355))</f>
        <v/>
      </c>
      <c r="AA355" s="72" t="str">
        <f>IF(AND($X355&lt;&gt;"",$Y355&gt;=3,$Z355=1),COUNTIF($AA$1:AA354,"&gt;0")+1,"")</f>
        <v/>
      </c>
    </row>
    <row r="356" spans="3:27" ht="15" customHeight="1" x14ac:dyDescent="0.25">
      <c r="C356" s="72" t="str">
        <f t="shared" si="35"/>
        <v/>
      </c>
      <c r="D356" s="182" t="str">
        <f>IF($B356="","",IFERROR(VLOOKUP($B356,'Task library'!$A:$E,2,FALSE()),""))</f>
        <v/>
      </c>
      <c r="E356" s="182" t="str">
        <f>IF($B356="","",IFERROR(VLOOKUP($B356,'Task library'!$A:$E,3,FALSE()),""))</f>
        <v/>
      </c>
      <c r="F356" s="183" t="str">
        <f>IF($B356="","",IFERROR(VLOOKUP($B356,'Task library'!$A:$E,4,FALSE()),""))</f>
        <v/>
      </c>
      <c r="H356" s="183" t="str">
        <f t="shared" si="36"/>
        <v/>
      </c>
      <c r="I356" s="183" t="str">
        <f t="shared" si="37"/>
        <v/>
      </c>
      <c r="L356" s="90" t="str">
        <f t="shared" si="41"/>
        <v/>
      </c>
      <c r="N356" s="185" t="str">
        <f t="shared" si="38"/>
        <v/>
      </c>
      <c r="W356" s="179" t="str">
        <f>IF($B356="","",IF($Q356="","MISSING LINK",IF(NOT(ISNUMBER(SEARCH("drive.google.com",$Q356))),"NOT DRIVE LINK",IFERROR(IF(ISNUMBER(SEARCH(MID(Summary!$N$3,SEARCH("/folders/",Summary!$N$3)+9,SEARCH("?",Summary!$N$3&amp;"?")-(SEARCH("/folders/",Summary!$N$3)+9)),$Q356)),"OK",IF(ISNUMBER(SEARCH("/file/d/",$Q356)),"FILE LINK (check)","WRONG DRIVE")),"WRONG DRIVE"))))</f>
        <v/>
      </c>
      <c r="X356" s="72" t="str">
        <f t="shared" si="39"/>
        <v/>
      </c>
      <c r="Y356" s="72" t="str">
        <f t="shared" si="40"/>
        <v/>
      </c>
      <c r="Z356" s="72" t="str">
        <f>IF($X356="","",COUNTIF($X$2:$X356,$X356))</f>
        <v/>
      </c>
      <c r="AA356" s="72" t="str">
        <f>IF(AND($X356&lt;&gt;"",$Y356&gt;=3,$Z356=1),COUNTIF($AA$1:AA355,"&gt;0")+1,"")</f>
        <v/>
      </c>
    </row>
    <row r="357" spans="3:27" ht="15" customHeight="1" x14ac:dyDescent="0.25">
      <c r="C357" s="72" t="str">
        <f t="shared" si="35"/>
        <v/>
      </c>
      <c r="D357" s="182" t="str">
        <f>IF($B357="","",IFERROR(VLOOKUP($B357,'Task library'!$A:$E,2,FALSE()),""))</f>
        <v/>
      </c>
      <c r="E357" s="182" t="str">
        <f>IF($B357="","",IFERROR(VLOOKUP($B357,'Task library'!$A:$E,3,FALSE()),""))</f>
        <v/>
      </c>
      <c r="F357" s="183" t="str">
        <f>IF($B357="","",IFERROR(VLOOKUP($B357,'Task library'!$A:$E,4,FALSE()),""))</f>
        <v/>
      </c>
      <c r="H357" s="183" t="str">
        <f t="shared" si="36"/>
        <v/>
      </c>
      <c r="I357" s="183" t="str">
        <f t="shared" si="37"/>
        <v/>
      </c>
      <c r="L357" s="90" t="str">
        <f t="shared" si="41"/>
        <v/>
      </c>
      <c r="N357" s="185" t="str">
        <f t="shared" si="38"/>
        <v/>
      </c>
      <c r="W357" s="179" t="str">
        <f>IF($B357="","",IF($Q357="","MISSING LINK",IF(NOT(ISNUMBER(SEARCH("drive.google.com",$Q357))),"NOT DRIVE LINK",IFERROR(IF(ISNUMBER(SEARCH(MID(Summary!$N$3,SEARCH("/folders/",Summary!$N$3)+9,SEARCH("?",Summary!$N$3&amp;"?")-(SEARCH("/folders/",Summary!$N$3)+9)),$Q357)),"OK",IF(ISNUMBER(SEARCH("/file/d/",$Q357)),"FILE LINK (check)","WRONG DRIVE")),"WRONG DRIVE"))))</f>
        <v/>
      </c>
      <c r="X357" s="72" t="str">
        <f t="shared" si="39"/>
        <v/>
      </c>
      <c r="Y357" s="72" t="str">
        <f t="shared" si="40"/>
        <v/>
      </c>
      <c r="Z357" s="72" t="str">
        <f>IF($X357="","",COUNTIF($X$2:$X357,$X357))</f>
        <v/>
      </c>
      <c r="AA357" s="72" t="str">
        <f>IF(AND($X357&lt;&gt;"",$Y357&gt;=3,$Z357=1),COUNTIF($AA$1:AA356,"&gt;0")+1,"")</f>
        <v/>
      </c>
    </row>
    <row r="358" spans="3:27" ht="15" customHeight="1" x14ac:dyDescent="0.25">
      <c r="C358" s="72" t="str">
        <f t="shared" si="35"/>
        <v/>
      </c>
      <c r="D358" s="182" t="str">
        <f>IF($B358="","",IFERROR(VLOOKUP($B358,'Task library'!$A:$E,2,FALSE()),""))</f>
        <v/>
      </c>
      <c r="E358" s="182" t="str">
        <f>IF($B358="","",IFERROR(VLOOKUP($B358,'Task library'!$A:$E,3,FALSE()),""))</f>
        <v/>
      </c>
      <c r="F358" s="183" t="str">
        <f>IF($B358="","",IFERROR(VLOOKUP($B358,'Task library'!$A:$E,4,FALSE()),""))</f>
        <v/>
      </c>
      <c r="H358" s="183" t="str">
        <f t="shared" si="36"/>
        <v/>
      </c>
      <c r="I358" s="183" t="str">
        <f t="shared" si="37"/>
        <v/>
      </c>
      <c r="L358" s="90" t="str">
        <f t="shared" si="41"/>
        <v/>
      </c>
      <c r="N358" s="185" t="str">
        <f t="shared" si="38"/>
        <v/>
      </c>
      <c r="W358" s="179" t="str">
        <f>IF($B358="","",IF($Q358="","MISSING LINK",IF(NOT(ISNUMBER(SEARCH("drive.google.com",$Q358))),"NOT DRIVE LINK",IFERROR(IF(ISNUMBER(SEARCH(MID(Summary!$N$3,SEARCH("/folders/",Summary!$N$3)+9,SEARCH("?",Summary!$N$3&amp;"?")-(SEARCH("/folders/",Summary!$N$3)+9)),$Q358)),"OK",IF(ISNUMBER(SEARCH("/file/d/",$Q358)),"FILE LINK (check)","WRONG DRIVE")),"WRONG DRIVE"))))</f>
        <v/>
      </c>
      <c r="X358" s="72" t="str">
        <f t="shared" si="39"/>
        <v/>
      </c>
      <c r="Y358" s="72" t="str">
        <f t="shared" si="40"/>
        <v/>
      </c>
      <c r="Z358" s="72" t="str">
        <f>IF($X358="","",COUNTIF($X$2:$X358,$X358))</f>
        <v/>
      </c>
      <c r="AA358" s="72" t="str">
        <f>IF(AND($X358&lt;&gt;"",$Y358&gt;=3,$Z358=1),COUNTIF($AA$1:AA357,"&gt;0")+1,"")</f>
        <v/>
      </c>
    </row>
    <row r="359" spans="3:27" ht="15" customHeight="1" x14ac:dyDescent="0.25">
      <c r="C359" s="72" t="str">
        <f t="shared" si="35"/>
        <v/>
      </c>
      <c r="D359" s="182" t="str">
        <f>IF($B359="","",IFERROR(VLOOKUP($B359,'Task library'!$A:$E,2,FALSE()),""))</f>
        <v/>
      </c>
      <c r="E359" s="182" t="str">
        <f>IF($B359="","",IFERROR(VLOOKUP($B359,'Task library'!$A:$E,3,FALSE()),""))</f>
        <v/>
      </c>
      <c r="F359" s="183" t="str">
        <f>IF($B359="","",IFERROR(VLOOKUP($B359,'Task library'!$A:$E,4,FALSE()),""))</f>
        <v/>
      </c>
      <c r="H359" s="183" t="str">
        <f t="shared" si="36"/>
        <v/>
      </c>
      <c r="I359" s="183" t="str">
        <f t="shared" si="37"/>
        <v/>
      </c>
      <c r="L359" s="90" t="str">
        <f t="shared" si="41"/>
        <v/>
      </c>
      <c r="N359" s="185" t="str">
        <f t="shared" si="38"/>
        <v/>
      </c>
      <c r="W359" s="179" t="str">
        <f>IF($B359="","",IF($Q359="","MISSING LINK",IF(NOT(ISNUMBER(SEARCH("drive.google.com",$Q359))),"NOT DRIVE LINK",IFERROR(IF(ISNUMBER(SEARCH(MID(Summary!$N$3,SEARCH("/folders/",Summary!$N$3)+9,SEARCH("?",Summary!$N$3&amp;"?")-(SEARCH("/folders/",Summary!$N$3)+9)),$Q359)),"OK",IF(ISNUMBER(SEARCH("/file/d/",$Q359)),"FILE LINK (check)","WRONG DRIVE")),"WRONG DRIVE"))))</f>
        <v/>
      </c>
      <c r="X359" s="72" t="str">
        <f t="shared" si="39"/>
        <v/>
      </c>
      <c r="Y359" s="72" t="str">
        <f t="shared" si="40"/>
        <v/>
      </c>
      <c r="Z359" s="72" t="str">
        <f>IF($X359="","",COUNTIF($X$2:$X359,$X359))</f>
        <v/>
      </c>
      <c r="AA359" s="72" t="str">
        <f>IF(AND($X359&lt;&gt;"",$Y359&gt;=3,$Z359=1),COUNTIF($AA$1:AA358,"&gt;0")+1,"")</f>
        <v/>
      </c>
    </row>
    <row r="360" spans="3:27" ht="15" customHeight="1" x14ac:dyDescent="0.25">
      <c r="C360" s="72" t="str">
        <f t="shared" si="35"/>
        <v/>
      </c>
      <c r="D360" s="182" t="str">
        <f>IF($B360="","",IFERROR(VLOOKUP($B360,'Task library'!$A:$E,2,FALSE()),""))</f>
        <v/>
      </c>
      <c r="E360" s="182" t="str">
        <f>IF($B360="","",IFERROR(VLOOKUP($B360,'Task library'!$A:$E,3,FALSE()),""))</f>
        <v/>
      </c>
      <c r="F360" s="183" t="str">
        <f>IF($B360="","",IFERROR(VLOOKUP($B360,'Task library'!$A:$E,4,FALSE()),""))</f>
        <v/>
      </c>
      <c r="H360" s="183" t="str">
        <f t="shared" si="36"/>
        <v/>
      </c>
      <c r="I360" s="183" t="str">
        <f t="shared" si="37"/>
        <v/>
      </c>
      <c r="L360" s="90" t="str">
        <f t="shared" si="41"/>
        <v/>
      </c>
      <c r="N360" s="185" t="str">
        <f t="shared" si="38"/>
        <v/>
      </c>
      <c r="W360" s="179" t="str">
        <f>IF($B360="","",IF($Q360="","MISSING LINK",IF(NOT(ISNUMBER(SEARCH("drive.google.com",$Q360))),"NOT DRIVE LINK",IFERROR(IF(ISNUMBER(SEARCH(MID(Summary!$N$3,SEARCH("/folders/",Summary!$N$3)+9,SEARCH("?",Summary!$N$3&amp;"?")-(SEARCH("/folders/",Summary!$N$3)+9)),$Q360)),"OK",IF(ISNUMBER(SEARCH("/file/d/",$Q360)),"FILE LINK (check)","WRONG DRIVE")),"WRONG DRIVE"))))</f>
        <v/>
      </c>
      <c r="X360" s="72" t="str">
        <f t="shared" si="39"/>
        <v/>
      </c>
      <c r="Y360" s="72" t="str">
        <f t="shared" si="40"/>
        <v/>
      </c>
      <c r="Z360" s="72" t="str">
        <f>IF($X360="","",COUNTIF($X$2:$X360,$X360))</f>
        <v/>
      </c>
      <c r="AA360" s="72" t="str">
        <f>IF(AND($X360&lt;&gt;"",$Y360&gt;=3,$Z360=1),COUNTIF($AA$1:AA359,"&gt;0")+1,"")</f>
        <v/>
      </c>
    </row>
    <row r="361" spans="3:27" ht="15" customHeight="1" x14ac:dyDescent="0.25">
      <c r="C361" s="72" t="str">
        <f t="shared" si="35"/>
        <v/>
      </c>
      <c r="D361" s="182" t="str">
        <f>IF($B361="","",IFERROR(VLOOKUP($B361,'Task library'!$A:$E,2,FALSE()),""))</f>
        <v/>
      </c>
      <c r="E361" s="182" t="str">
        <f>IF($B361="","",IFERROR(VLOOKUP($B361,'Task library'!$A:$E,3,FALSE()),""))</f>
        <v/>
      </c>
      <c r="F361" s="183" t="str">
        <f>IF($B361="","",IFERROR(VLOOKUP($B361,'Task library'!$A:$E,4,FALSE()),""))</f>
        <v/>
      </c>
      <c r="H361" s="183" t="str">
        <f t="shared" si="36"/>
        <v/>
      </c>
      <c r="I361" s="183" t="str">
        <f t="shared" si="37"/>
        <v/>
      </c>
      <c r="L361" s="90" t="str">
        <f t="shared" si="41"/>
        <v/>
      </c>
      <c r="N361" s="185" t="str">
        <f t="shared" si="38"/>
        <v/>
      </c>
      <c r="W361" s="179" t="str">
        <f>IF($B361="","",IF($Q361="","MISSING LINK",IF(NOT(ISNUMBER(SEARCH("drive.google.com",$Q361))),"NOT DRIVE LINK",IFERROR(IF(ISNUMBER(SEARCH(MID(Summary!$N$3,SEARCH("/folders/",Summary!$N$3)+9,SEARCH("?",Summary!$N$3&amp;"?")-(SEARCH("/folders/",Summary!$N$3)+9)),$Q361)),"OK",IF(ISNUMBER(SEARCH("/file/d/",$Q361)),"FILE LINK (check)","WRONG DRIVE")),"WRONG DRIVE"))))</f>
        <v/>
      </c>
      <c r="X361" s="72" t="str">
        <f t="shared" si="39"/>
        <v/>
      </c>
      <c r="Y361" s="72" t="str">
        <f t="shared" si="40"/>
        <v/>
      </c>
      <c r="Z361" s="72" t="str">
        <f>IF($X361="","",COUNTIF($X$2:$X361,$X361))</f>
        <v/>
      </c>
      <c r="AA361" s="72" t="str">
        <f>IF(AND($X361&lt;&gt;"",$Y361&gt;=3,$Z361=1),COUNTIF($AA$1:AA360,"&gt;0")+1,"")</f>
        <v/>
      </c>
    </row>
    <row r="362" spans="3:27" ht="15" customHeight="1" x14ac:dyDescent="0.25">
      <c r="C362" s="72" t="str">
        <f t="shared" si="35"/>
        <v/>
      </c>
      <c r="D362" s="182" t="str">
        <f>IF($B362="","",IFERROR(VLOOKUP($B362,'Task library'!$A:$E,2,FALSE()),""))</f>
        <v/>
      </c>
      <c r="E362" s="182" t="str">
        <f>IF($B362="","",IFERROR(VLOOKUP($B362,'Task library'!$A:$E,3,FALSE()),""))</f>
        <v/>
      </c>
      <c r="F362" s="183" t="str">
        <f>IF($B362="","",IFERROR(VLOOKUP($B362,'Task library'!$A:$E,4,FALSE()),""))</f>
        <v/>
      </c>
      <c r="H362" s="183" t="str">
        <f t="shared" si="36"/>
        <v/>
      </c>
      <c r="I362" s="183" t="str">
        <f t="shared" si="37"/>
        <v/>
      </c>
      <c r="L362" s="90" t="str">
        <f t="shared" si="41"/>
        <v/>
      </c>
      <c r="N362" s="185" t="str">
        <f t="shared" si="38"/>
        <v/>
      </c>
      <c r="W362" s="179" t="str">
        <f>IF($B362="","",IF($Q362="","MISSING LINK",IF(NOT(ISNUMBER(SEARCH("drive.google.com",$Q362))),"NOT DRIVE LINK",IFERROR(IF(ISNUMBER(SEARCH(MID(Summary!$N$3,SEARCH("/folders/",Summary!$N$3)+9,SEARCH("?",Summary!$N$3&amp;"?")-(SEARCH("/folders/",Summary!$N$3)+9)),$Q362)),"OK",IF(ISNUMBER(SEARCH("/file/d/",$Q362)),"FILE LINK (check)","WRONG DRIVE")),"WRONG DRIVE"))))</f>
        <v/>
      </c>
      <c r="X362" s="72" t="str">
        <f t="shared" si="39"/>
        <v/>
      </c>
      <c r="Y362" s="72" t="str">
        <f t="shared" si="40"/>
        <v/>
      </c>
      <c r="Z362" s="72" t="str">
        <f>IF($X362="","",COUNTIF($X$2:$X362,$X362))</f>
        <v/>
      </c>
      <c r="AA362" s="72" t="str">
        <f>IF(AND($X362&lt;&gt;"",$Y362&gt;=3,$Z362=1),COUNTIF($AA$1:AA361,"&gt;0")+1,"")</f>
        <v/>
      </c>
    </row>
    <row r="363" spans="3:27" ht="15" customHeight="1" x14ac:dyDescent="0.25">
      <c r="C363" s="72" t="str">
        <f t="shared" si="35"/>
        <v/>
      </c>
      <c r="D363" s="182" t="str">
        <f>IF($B363="","",IFERROR(VLOOKUP($B363,'Task library'!$A:$E,2,FALSE()),""))</f>
        <v/>
      </c>
      <c r="E363" s="182" t="str">
        <f>IF($B363="","",IFERROR(VLOOKUP($B363,'Task library'!$A:$E,3,FALSE()),""))</f>
        <v/>
      </c>
      <c r="F363" s="183" t="str">
        <f>IF($B363="","",IFERROR(VLOOKUP($B363,'Task library'!$A:$E,4,FALSE()),""))</f>
        <v/>
      </c>
      <c r="H363" s="183" t="str">
        <f t="shared" si="36"/>
        <v/>
      </c>
      <c r="I363" s="183" t="str">
        <f t="shared" si="37"/>
        <v/>
      </c>
      <c r="L363" s="90" t="str">
        <f t="shared" si="41"/>
        <v/>
      </c>
      <c r="N363" s="185" t="str">
        <f t="shared" si="38"/>
        <v/>
      </c>
      <c r="W363" s="179" t="str">
        <f>IF($B363="","",IF($Q363="","MISSING LINK",IF(NOT(ISNUMBER(SEARCH("drive.google.com",$Q363))),"NOT DRIVE LINK",IFERROR(IF(ISNUMBER(SEARCH(MID(Summary!$N$3,SEARCH("/folders/",Summary!$N$3)+9,SEARCH("?",Summary!$N$3&amp;"?")-(SEARCH("/folders/",Summary!$N$3)+9)),$Q363)),"OK",IF(ISNUMBER(SEARCH("/file/d/",$Q363)),"FILE LINK (check)","WRONG DRIVE")),"WRONG DRIVE"))))</f>
        <v/>
      </c>
      <c r="X363" s="72" t="str">
        <f t="shared" si="39"/>
        <v/>
      </c>
      <c r="Y363" s="72" t="str">
        <f t="shared" si="40"/>
        <v/>
      </c>
      <c r="Z363" s="72" t="str">
        <f>IF($X363="","",COUNTIF($X$2:$X363,$X363))</f>
        <v/>
      </c>
      <c r="AA363" s="72" t="str">
        <f>IF(AND($X363&lt;&gt;"",$Y363&gt;=3,$Z363=1),COUNTIF($AA$1:AA362,"&gt;0")+1,"")</f>
        <v/>
      </c>
    </row>
    <row r="364" spans="3:27" ht="15" customHeight="1" x14ac:dyDescent="0.25">
      <c r="C364" s="72" t="str">
        <f t="shared" si="35"/>
        <v/>
      </c>
      <c r="D364" s="182" t="str">
        <f>IF($B364="","",IFERROR(VLOOKUP($B364,'Task library'!$A:$E,2,FALSE()),""))</f>
        <v/>
      </c>
      <c r="E364" s="182" t="str">
        <f>IF($B364="","",IFERROR(VLOOKUP($B364,'Task library'!$A:$E,3,FALSE()),""))</f>
        <v/>
      </c>
      <c r="F364" s="183" t="str">
        <f>IF($B364="","",IFERROR(VLOOKUP($B364,'Task library'!$A:$E,4,FALSE()),""))</f>
        <v/>
      </c>
      <c r="H364" s="183" t="str">
        <f t="shared" si="36"/>
        <v/>
      </c>
      <c r="I364" s="183" t="str">
        <f t="shared" si="37"/>
        <v/>
      </c>
      <c r="L364" s="90" t="str">
        <f t="shared" si="41"/>
        <v/>
      </c>
      <c r="N364" s="185" t="str">
        <f t="shared" si="38"/>
        <v/>
      </c>
      <c r="W364" s="179" t="str">
        <f>IF($B364="","",IF($Q364="","MISSING LINK",IF(NOT(ISNUMBER(SEARCH("drive.google.com",$Q364))),"NOT DRIVE LINK",IFERROR(IF(ISNUMBER(SEARCH(MID(Summary!$N$3,SEARCH("/folders/",Summary!$N$3)+9,SEARCH("?",Summary!$N$3&amp;"?")-(SEARCH("/folders/",Summary!$N$3)+9)),$Q364)),"OK",IF(ISNUMBER(SEARCH("/file/d/",$Q364)),"FILE LINK (check)","WRONG DRIVE")),"WRONG DRIVE"))))</f>
        <v/>
      </c>
      <c r="X364" s="72" t="str">
        <f t="shared" si="39"/>
        <v/>
      </c>
      <c r="Y364" s="72" t="str">
        <f t="shared" si="40"/>
        <v/>
      </c>
      <c r="Z364" s="72" t="str">
        <f>IF($X364="","",COUNTIF($X$2:$X364,$X364))</f>
        <v/>
      </c>
      <c r="AA364" s="72" t="str">
        <f>IF(AND($X364&lt;&gt;"",$Y364&gt;=3,$Z364=1),COUNTIF($AA$1:AA363,"&gt;0")+1,"")</f>
        <v/>
      </c>
    </row>
    <row r="365" spans="3:27" ht="15" customHeight="1" x14ac:dyDescent="0.25">
      <c r="C365" s="72" t="str">
        <f t="shared" si="35"/>
        <v/>
      </c>
      <c r="D365" s="182" t="str">
        <f>IF($B365="","",IFERROR(VLOOKUP($B365,'Task library'!$A:$E,2,FALSE()),""))</f>
        <v/>
      </c>
      <c r="E365" s="182" t="str">
        <f>IF($B365="","",IFERROR(VLOOKUP($B365,'Task library'!$A:$E,3,FALSE()),""))</f>
        <v/>
      </c>
      <c r="F365" s="183" t="str">
        <f>IF($B365="","",IFERROR(VLOOKUP($B365,'Task library'!$A:$E,4,FALSE()),""))</f>
        <v/>
      </c>
      <c r="H365" s="183" t="str">
        <f t="shared" si="36"/>
        <v/>
      </c>
      <c r="I365" s="183" t="str">
        <f t="shared" si="37"/>
        <v/>
      </c>
      <c r="L365" s="90" t="str">
        <f t="shared" si="41"/>
        <v/>
      </c>
      <c r="N365" s="185" t="str">
        <f t="shared" si="38"/>
        <v/>
      </c>
      <c r="W365" s="179" t="str">
        <f>IF($B365="","",IF($Q365="","MISSING LINK",IF(NOT(ISNUMBER(SEARCH("drive.google.com",$Q365))),"NOT DRIVE LINK",IFERROR(IF(ISNUMBER(SEARCH(MID(Summary!$N$3,SEARCH("/folders/",Summary!$N$3)+9,SEARCH("?",Summary!$N$3&amp;"?")-(SEARCH("/folders/",Summary!$N$3)+9)),$Q365)),"OK",IF(ISNUMBER(SEARCH("/file/d/",$Q365)),"FILE LINK (check)","WRONG DRIVE")),"WRONG DRIVE"))))</f>
        <v/>
      </c>
      <c r="X365" s="72" t="str">
        <f t="shared" si="39"/>
        <v/>
      </c>
      <c r="Y365" s="72" t="str">
        <f t="shared" si="40"/>
        <v/>
      </c>
      <c r="Z365" s="72" t="str">
        <f>IF($X365="","",COUNTIF($X$2:$X365,$X365))</f>
        <v/>
      </c>
      <c r="AA365" s="72" t="str">
        <f>IF(AND($X365&lt;&gt;"",$Y365&gt;=3,$Z365=1),COUNTIF($AA$1:AA364,"&gt;0")+1,"")</f>
        <v/>
      </c>
    </row>
    <row r="366" spans="3:27" ht="15" customHeight="1" x14ac:dyDescent="0.25">
      <c r="C366" s="72" t="str">
        <f t="shared" si="35"/>
        <v/>
      </c>
      <c r="D366" s="182" t="str">
        <f>IF($B366="","",IFERROR(VLOOKUP($B366,'Task library'!$A:$E,2,FALSE()),""))</f>
        <v/>
      </c>
      <c r="E366" s="182" t="str">
        <f>IF($B366="","",IFERROR(VLOOKUP($B366,'Task library'!$A:$E,3,FALSE()),""))</f>
        <v/>
      </c>
      <c r="F366" s="183" t="str">
        <f>IF($B366="","",IFERROR(VLOOKUP($B366,'Task library'!$A:$E,4,FALSE()),""))</f>
        <v/>
      </c>
      <c r="H366" s="183" t="str">
        <f t="shared" si="36"/>
        <v/>
      </c>
      <c r="I366" s="183" t="str">
        <f t="shared" si="37"/>
        <v/>
      </c>
      <c r="L366" s="90" t="str">
        <f t="shared" si="41"/>
        <v/>
      </c>
      <c r="N366" s="185" t="str">
        <f t="shared" si="38"/>
        <v/>
      </c>
      <c r="W366" s="179" t="str">
        <f>IF($B366="","",IF($Q366="","MISSING LINK",IF(NOT(ISNUMBER(SEARCH("drive.google.com",$Q366))),"NOT DRIVE LINK",IFERROR(IF(ISNUMBER(SEARCH(MID(Summary!$N$3,SEARCH("/folders/",Summary!$N$3)+9,SEARCH("?",Summary!$N$3&amp;"?")-(SEARCH("/folders/",Summary!$N$3)+9)),$Q366)),"OK",IF(ISNUMBER(SEARCH("/file/d/",$Q366)),"FILE LINK (check)","WRONG DRIVE")),"WRONG DRIVE"))))</f>
        <v/>
      </c>
      <c r="X366" s="72" t="str">
        <f t="shared" si="39"/>
        <v/>
      </c>
      <c r="Y366" s="72" t="str">
        <f t="shared" si="40"/>
        <v/>
      </c>
      <c r="Z366" s="72" t="str">
        <f>IF($X366="","",COUNTIF($X$2:$X366,$X366))</f>
        <v/>
      </c>
      <c r="AA366" s="72" t="str">
        <f>IF(AND($X366&lt;&gt;"",$Y366&gt;=3,$Z366=1),COUNTIF($AA$1:AA365,"&gt;0")+1,"")</f>
        <v/>
      </c>
    </row>
    <row r="367" spans="3:27" ht="15" customHeight="1" x14ac:dyDescent="0.25">
      <c r="C367" s="72" t="str">
        <f t="shared" si="35"/>
        <v/>
      </c>
      <c r="D367" s="182" t="str">
        <f>IF($B367="","",IFERROR(VLOOKUP($B367,'Task library'!$A:$E,2,FALSE()),""))</f>
        <v/>
      </c>
      <c r="E367" s="182" t="str">
        <f>IF($B367="","",IFERROR(VLOOKUP($B367,'Task library'!$A:$E,3,FALSE()),""))</f>
        <v/>
      </c>
      <c r="F367" s="183" t="str">
        <f>IF($B367="","",IFERROR(VLOOKUP($B367,'Task library'!$A:$E,4,FALSE()),""))</f>
        <v/>
      </c>
      <c r="H367" s="183" t="str">
        <f t="shared" si="36"/>
        <v/>
      </c>
      <c r="I367" s="183" t="str">
        <f t="shared" si="37"/>
        <v/>
      </c>
      <c r="L367" s="90" t="str">
        <f t="shared" si="41"/>
        <v/>
      </c>
      <c r="N367" s="185" t="str">
        <f t="shared" si="38"/>
        <v/>
      </c>
      <c r="W367" s="179" t="str">
        <f>IF($B367="","",IF($Q367="","MISSING LINK",IF(NOT(ISNUMBER(SEARCH("drive.google.com",$Q367))),"NOT DRIVE LINK",IFERROR(IF(ISNUMBER(SEARCH(MID(Summary!$N$3,SEARCH("/folders/",Summary!$N$3)+9,SEARCH("?",Summary!$N$3&amp;"?")-(SEARCH("/folders/",Summary!$N$3)+9)),$Q367)),"OK",IF(ISNUMBER(SEARCH("/file/d/",$Q367)),"FILE LINK (check)","WRONG DRIVE")),"WRONG DRIVE"))))</f>
        <v/>
      </c>
      <c r="X367" s="72" t="str">
        <f t="shared" si="39"/>
        <v/>
      </c>
      <c r="Y367" s="72" t="str">
        <f t="shared" si="40"/>
        <v/>
      </c>
      <c r="Z367" s="72" t="str">
        <f>IF($X367="","",COUNTIF($X$2:$X367,$X367))</f>
        <v/>
      </c>
      <c r="AA367" s="72" t="str">
        <f>IF(AND($X367&lt;&gt;"",$Y367&gt;=3,$Z367=1),COUNTIF($AA$1:AA366,"&gt;0")+1,"")</f>
        <v/>
      </c>
    </row>
    <row r="368" spans="3:27" ht="15" customHeight="1" x14ac:dyDescent="0.25">
      <c r="C368" s="72" t="str">
        <f t="shared" si="35"/>
        <v/>
      </c>
      <c r="D368" s="182" t="str">
        <f>IF($B368="","",IFERROR(VLOOKUP($B368,'Task library'!$A:$E,2,FALSE()),""))</f>
        <v/>
      </c>
      <c r="E368" s="182" t="str">
        <f>IF($B368="","",IFERROR(VLOOKUP($B368,'Task library'!$A:$E,3,FALSE()),""))</f>
        <v/>
      </c>
      <c r="F368" s="183" t="str">
        <f>IF($B368="","",IFERROR(VLOOKUP($B368,'Task library'!$A:$E,4,FALSE()),""))</f>
        <v/>
      </c>
      <c r="H368" s="183" t="str">
        <f t="shared" si="36"/>
        <v/>
      </c>
      <c r="I368" s="183" t="str">
        <f t="shared" si="37"/>
        <v/>
      </c>
      <c r="L368" s="90" t="str">
        <f t="shared" si="41"/>
        <v/>
      </c>
      <c r="N368" s="185" t="str">
        <f t="shared" si="38"/>
        <v/>
      </c>
      <c r="W368" s="179" t="str">
        <f>IF($B368="","",IF($Q368="","MISSING LINK",IF(NOT(ISNUMBER(SEARCH("drive.google.com",$Q368))),"NOT DRIVE LINK",IFERROR(IF(ISNUMBER(SEARCH(MID(Summary!$N$3,SEARCH("/folders/",Summary!$N$3)+9,SEARCH("?",Summary!$N$3&amp;"?")-(SEARCH("/folders/",Summary!$N$3)+9)),$Q368)),"OK",IF(ISNUMBER(SEARCH("/file/d/",$Q368)),"FILE LINK (check)","WRONG DRIVE")),"WRONG DRIVE"))))</f>
        <v/>
      </c>
      <c r="X368" s="72" t="str">
        <f t="shared" si="39"/>
        <v/>
      </c>
      <c r="Y368" s="72" t="str">
        <f t="shared" si="40"/>
        <v/>
      </c>
      <c r="Z368" s="72" t="str">
        <f>IF($X368="","",COUNTIF($X$2:$X368,$X368))</f>
        <v/>
      </c>
      <c r="AA368" s="72" t="str">
        <f>IF(AND($X368&lt;&gt;"",$Y368&gt;=3,$Z368=1),COUNTIF($AA$1:AA367,"&gt;0")+1,"")</f>
        <v/>
      </c>
    </row>
    <row r="369" spans="3:27" ht="15" customHeight="1" x14ac:dyDescent="0.25">
      <c r="C369" s="72" t="str">
        <f t="shared" si="35"/>
        <v/>
      </c>
      <c r="D369" s="182" t="str">
        <f>IF($B369="","",IFERROR(VLOOKUP($B369,'Task library'!$A:$E,2,FALSE()),""))</f>
        <v/>
      </c>
      <c r="E369" s="182" t="str">
        <f>IF($B369="","",IFERROR(VLOOKUP($B369,'Task library'!$A:$E,3,FALSE()),""))</f>
        <v/>
      </c>
      <c r="F369" s="183" t="str">
        <f>IF($B369="","",IFERROR(VLOOKUP($B369,'Task library'!$A:$E,4,FALSE()),""))</f>
        <v/>
      </c>
      <c r="H369" s="183" t="str">
        <f t="shared" si="36"/>
        <v/>
      </c>
      <c r="I369" s="183" t="str">
        <f t="shared" si="37"/>
        <v/>
      </c>
      <c r="L369" s="90" t="str">
        <f t="shared" si="41"/>
        <v/>
      </c>
      <c r="N369" s="185" t="str">
        <f t="shared" si="38"/>
        <v/>
      </c>
      <c r="W369" s="179" t="str">
        <f>IF($B369="","",IF($Q369="","MISSING LINK",IF(NOT(ISNUMBER(SEARCH("drive.google.com",$Q369))),"NOT DRIVE LINK",IFERROR(IF(ISNUMBER(SEARCH(MID(Summary!$N$3,SEARCH("/folders/",Summary!$N$3)+9,SEARCH("?",Summary!$N$3&amp;"?")-(SEARCH("/folders/",Summary!$N$3)+9)),$Q369)),"OK",IF(ISNUMBER(SEARCH("/file/d/",$Q369)),"FILE LINK (check)","WRONG DRIVE")),"WRONG DRIVE"))))</f>
        <v/>
      </c>
      <c r="X369" s="72" t="str">
        <f t="shared" si="39"/>
        <v/>
      </c>
      <c r="Y369" s="72" t="str">
        <f t="shared" si="40"/>
        <v/>
      </c>
      <c r="Z369" s="72" t="str">
        <f>IF($X369="","",COUNTIF($X$2:$X369,$X369))</f>
        <v/>
      </c>
      <c r="AA369" s="72" t="str">
        <f>IF(AND($X369&lt;&gt;"",$Y369&gt;=3,$Z369=1),COUNTIF($AA$1:AA368,"&gt;0")+1,"")</f>
        <v/>
      </c>
    </row>
    <row r="370" spans="3:27" ht="15" customHeight="1" x14ac:dyDescent="0.25">
      <c r="C370" s="72" t="str">
        <f t="shared" si="35"/>
        <v/>
      </c>
      <c r="D370" s="182" t="str">
        <f>IF($B370="","",IFERROR(VLOOKUP($B370,'Task library'!$A:$E,2,FALSE()),""))</f>
        <v/>
      </c>
      <c r="E370" s="182" t="str">
        <f>IF($B370="","",IFERROR(VLOOKUP($B370,'Task library'!$A:$E,3,FALSE()),""))</f>
        <v/>
      </c>
      <c r="F370" s="183" t="str">
        <f>IF($B370="","",IFERROR(VLOOKUP($B370,'Task library'!$A:$E,4,FALSE()),""))</f>
        <v/>
      </c>
      <c r="H370" s="183" t="str">
        <f t="shared" si="36"/>
        <v/>
      </c>
      <c r="I370" s="183" t="str">
        <f t="shared" si="37"/>
        <v/>
      </c>
      <c r="L370" s="90" t="str">
        <f t="shared" si="41"/>
        <v/>
      </c>
      <c r="N370" s="185" t="str">
        <f t="shared" si="38"/>
        <v/>
      </c>
      <c r="W370" s="179" t="str">
        <f>IF($B370="","",IF($Q370="","MISSING LINK",IF(NOT(ISNUMBER(SEARCH("drive.google.com",$Q370))),"NOT DRIVE LINK",IFERROR(IF(ISNUMBER(SEARCH(MID(Summary!$N$3,SEARCH("/folders/",Summary!$N$3)+9,SEARCH("?",Summary!$N$3&amp;"?")-(SEARCH("/folders/",Summary!$N$3)+9)),$Q370)),"OK",IF(ISNUMBER(SEARCH("/file/d/",$Q370)),"FILE LINK (check)","WRONG DRIVE")),"WRONG DRIVE"))))</f>
        <v/>
      </c>
      <c r="X370" s="72" t="str">
        <f t="shared" si="39"/>
        <v/>
      </c>
      <c r="Y370" s="72" t="str">
        <f t="shared" si="40"/>
        <v/>
      </c>
      <c r="Z370" s="72" t="str">
        <f>IF($X370="","",COUNTIF($X$2:$X370,$X370))</f>
        <v/>
      </c>
      <c r="AA370" s="72" t="str">
        <f>IF(AND($X370&lt;&gt;"",$Y370&gt;=3,$Z370=1),COUNTIF($AA$1:AA369,"&gt;0")+1,"")</f>
        <v/>
      </c>
    </row>
    <row r="371" spans="3:27" ht="15" customHeight="1" x14ac:dyDescent="0.25">
      <c r="C371" s="72" t="str">
        <f t="shared" si="35"/>
        <v/>
      </c>
      <c r="D371" s="182" t="str">
        <f>IF($B371="","",IFERROR(VLOOKUP($B371,'Task library'!$A:$E,2,FALSE()),""))</f>
        <v/>
      </c>
      <c r="E371" s="182" t="str">
        <f>IF($B371="","",IFERROR(VLOOKUP($B371,'Task library'!$A:$E,3,FALSE()),""))</f>
        <v/>
      </c>
      <c r="F371" s="183" t="str">
        <f>IF($B371="","",IFERROR(VLOOKUP($B371,'Task library'!$A:$E,4,FALSE()),""))</f>
        <v/>
      </c>
      <c r="H371" s="183" t="str">
        <f t="shared" si="36"/>
        <v/>
      </c>
      <c r="I371" s="183" t="str">
        <f t="shared" si="37"/>
        <v/>
      </c>
      <c r="L371" s="90" t="str">
        <f t="shared" si="41"/>
        <v/>
      </c>
      <c r="N371" s="185" t="str">
        <f t="shared" si="38"/>
        <v/>
      </c>
      <c r="W371" s="179" t="str">
        <f>IF($B371="","",IF($Q371="","MISSING LINK",IF(NOT(ISNUMBER(SEARCH("drive.google.com",$Q371))),"NOT DRIVE LINK",IFERROR(IF(ISNUMBER(SEARCH(MID(Summary!$N$3,SEARCH("/folders/",Summary!$N$3)+9,SEARCH("?",Summary!$N$3&amp;"?")-(SEARCH("/folders/",Summary!$N$3)+9)),$Q371)),"OK",IF(ISNUMBER(SEARCH("/file/d/",$Q371)),"FILE LINK (check)","WRONG DRIVE")),"WRONG DRIVE"))))</f>
        <v/>
      </c>
      <c r="X371" s="72" t="str">
        <f t="shared" si="39"/>
        <v/>
      </c>
      <c r="Y371" s="72" t="str">
        <f t="shared" si="40"/>
        <v/>
      </c>
      <c r="Z371" s="72" t="str">
        <f>IF($X371="","",COUNTIF($X$2:$X371,$X371))</f>
        <v/>
      </c>
      <c r="AA371" s="72" t="str">
        <f>IF(AND($X371&lt;&gt;"",$Y371&gt;=3,$Z371=1),COUNTIF($AA$1:AA370,"&gt;0")+1,"")</f>
        <v/>
      </c>
    </row>
    <row r="372" spans="3:27" ht="15" customHeight="1" x14ac:dyDescent="0.25">
      <c r="C372" s="72" t="str">
        <f t="shared" si="35"/>
        <v/>
      </c>
      <c r="D372" s="182" t="str">
        <f>IF($B372="","",IFERROR(VLOOKUP($B372,'Task library'!$A:$E,2,FALSE()),""))</f>
        <v/>
      </c>
      <c r="E372" s="182" t="str">
        <f>IF($B372="","",IFERROR(VLOOKUP($B372,'Task library'!$A:$E,3,FALSE()),""))</f>
        <v/>
      </c>
      <c r="F372" s="183" t="str">
        <f>IF($B372="","",IFERROR(VLOOKUP($B372,'Task library'!$A:$E,4,FALSE()),""))</f>
        <v/>
      </c>
      <c r="H372" s="183" t="str">
        <f t="shared" si="36"/>
        <v/>
      </c>
      <c r="I372" s="183" t="str">
        <f t="shared" si="37"/>
        <v/>
      </c>
      <c r="L372" s="90" t="str">
        <f t="shared" si="41"/>
        <v/>
      </c>
      <c r="N372" s="185" t="str">
        <f t="shared" si="38"/>
        <v/>
      </c>
      <c r="W372" s="179" t="str">
        <f>IF($B372="","",IF($Q372="","MISSING LINK",IF(NOT(ISNUMBER(SEARCH("drive.google.com",$Q372))),"NOT DRIVE LINK",IFERROR(IF(ISNUMBER(SEARCH(MID(Summary!$N$3,SEARCH("/folders/",Summary!$N$3)+9,SEARCH("?",Summary!$N$3&amp;"?")-(SEARCH("/folders/",Summary!$N$3)+9)),$Q372)),"OK",IF(ISNUMBER(SEARCH("/file/d/",$Q372)),"FILE LINK (check)","WRONG DRIVE")),"WRONG DRIVE"))))</f>
        <v/>
      </c>
      <c r="X372" s="72" t="str">
        <f t="shared" si="39"/>
        <v/>
      </c>
      <c r="Y372" s="72" t="str">
        <f t="shared" si="40"/>
        <v/>
      </c>
      <c r="Z372" s="72" t="str">
        <f>IF($X372="","",COUNTIF($X$2:$X372,$X372))</f>
        <v/>
      </c>
      <c r="AA372" s="72" t="str">
        <f>IF(AND($X372&lt;&gt;"",$Y372&gt;=3,$Z372=1),COUNTIF($AA$1:AA371,"&gt;0")+1,"")</f>
        <v/>
      </c>
    </row>
    <row r="373" spans="3:27" ht="15" customHeight="1" x14ac:dyDescent="0.25">
      <c r="C373" s="72" t="str">
        <f t="shared" si="35"/>
        <v/>
      </c>
      <c r="D373" s="182" t="str">
        <f>IF($B373="","",IFERROR(VLOOKUP($B373,'Task library'!$A:$E,2,FALSE()),""))</f>
        <v/>
      </c>
      <c r="E373" s="182" t="str">
        <f>IF($B373="","",IFERROR(VLOOKUP($B373,'Task library'!$A:$E,3,FALSE()),""))</f>
        <v/>
      </c>
      <c r="F373" s="183" t="str">
        <f>IF($B373="","",IFERROR(VLOOKUP($B373,'Task library'!$A:$E,4,FALSE()),""))</f>
        <v/>
      </c>
      <c r="H373" s="183" t="str">
        <f t="shared" si="36"/>
        <v/>
      </c>
      <c r="I373" s="183" t="str">
        <f t="shared" si="37"/>
        <v/>
      </c>
      <c r="L373" s="90" t="str">
        <f t="shared" si="41"/>
        <v/>
      </c>
      <c r="N373" s="185" t="str">
        <f t="shared" si="38"/>
        <v/>
      </c>
      <c r="W373" s="179" t="str">
        <f>IF($B373="","",IF($Q373="","MISSING LINK",IF(NOT(ISNUMBER(SEARCH("drive.google.com",$Q373))),"NOT DRIVE LINK",IFERROR(IF(ISNUMBER(SEARCH(MID(Summary!$N$3,SEARCH("/folders/",Summary!$N$3)+9,SEARCH("?",Summary!$N$3&amp;"?")-(SEARCH("/folders/",Summary!$N$3)+9)),$Q373)),"OK",IF(ISNUMBER(SEARCH("/file/d/",$Q373)),"FILE LINK (check)","WRONG DRIVE")),"WRONG DRIVE"))))</f>
        <v/>
      </c>
      <c r="X373" s="72" t="str">
        <f t="shared" si="39"/>
        <v/>
      </c>
      <c r="Y373" s="72" t="str">
        <f t="shared" si="40"/>
        <v/>
      </c>
      <c r="Z373" s="72" t="str">
        <f>IF($X373="","",COUNTIF($X$2:$X373,$X373))</f>
        <v/>
      </c>
      <c r="AA373" s="72" t="str">
        <f>IF(AND($X373&lt;&gt;"",$Y373&gt;=3,$Z373=1),COUNTIF($AA$1:AA372,"&gt;0")+1,"")</f>
        <v/>
      </c>
    </row>
    <row r="374" spans="3:27" ht="15" customHeight="1" x14ac:dyDescent="0.25">
      <c r="C374" s="72" t="str">
        <f t="shared" si="35"/>
        <v/>
      </c>
      <c r="D374" s="182" t="str">
        <f>IF($B374="","",IFERROR(VLOOKUP($B374,'Task library'!$A:$E,2,FALSE()),""))</f>
        <v/>
      </c>
      <c r="E374" s="182" t="str">
        <f>IF($B374="","",IFERROR(VLOOKUP($B374,'Task library'!$A:$E,3,FALSE()),""))</f>
        <v/>
      </c>
      <c r="F374" s="183" t="str">
        <f>IF($B374="","",IFERROR(VLOOKUP($B374,'Task library'!$A:$E,4,FALSE()),""))</f>
        <v/>
      </c>
      <c r="H374" s="183" t="str">
        <f t="shared" si="36"/>
        <v/>
      </c>
      <c r="I374" s="183" t="str">
        <f t="shared" si="37"/>
        <v/>
      </c>
      <c r="L374" s="90" t="str">
        <f t="shared" si="41"/>
        <v/>
      </c>
      <c r="N374" s="185" t="str">
        <f t="shared" si="38"/>
        <v/>
      </c>
      <c r="W374" s="179" t="str">
        <f>IF($B374="","",IF($Q374="","MISSING LINK",IF(NOT(ISNUMBER(SEARCH("drive.google.com",$Q374))),"NOT DRIVE LINK",IFERROR(IF(ISNUMBER(SEARCH(MID(Summary!$N$3,SEARCH("/folders/",Summary!$N$3)+9,SEARCH("?",Summary!$N$3&amp;"?")-(SEARCH("/folders/",Summary!$N$3)+9)),$Q374)),"OK",IF(ISNUMBER(SEARCH("/file/d/",$Q374)),"FILE LINK (check)","WRONG DRIVE")),"WRONG DRIVE"))))</f>
        <v/>
      </c>
      <c r="X374" s="72" t="str">
        <f t="shared" si="39"/>
        <v/>
      </c>
      <c r="Y374" s="72" t="str">
        <f t="shared" si="40"/>
        <v/>
      </c>
      <c r="Z374" s="72" t="str">
        <f>IF($X374="","",COUNTIF($X$2:$X374,$X374))</f>
        <v/>
      </c>
      <c r="AA374" s="72" t="str">
        <f>IF(AND($X374&lt;&gt;"",$Y374&gt;=3,$Z374=1),COUNTIF($AA$1:AA373,"&gt;0")+1,"")</f>
        <v/>
      </c>
    </row>
    <row r="375" spans="3:27" ht="15" customHeight="1" x14ac:dyDescent="0.25">
      <c r="C375" s="72" t="str">
        <f t="shared" si="35"/>
        <v/>
      </c>
      <c r="D375" s="182" t="str">
        <f>IF($B375="","",IFERROR(VLOOKUP($B375,'Task library'!$A:$E,2,FALSE()),""))</f>
        <v/>
      </c>
      <c r="E375" s="182" t="str">
        <f>IF($B375="","",IFERROR(VLOOKUP($B375,'Task library'!$A:$E,3,FALSE()),""))</f>
        <v/>
      </c>
      <c r="F375" s="183" t="str">
        <f>IF($B375="","",IFERROR(VLOOKUP($B375,'Task library'!$A:$E,4,FALSE()),""))</f>
        <v/>
      </c>
      <c r="H375" s="183" t="str">
        <f t="shared" si="36"/>
        <v/>
      </c>
      <c r="I375" s="183" t="str">
        <f t="shared" si="37"/>
        <v/>
      </c>
      <c r="L375" s="90" t="str">
        <f t="shared" si="41"/>
        <v/>
      </c>
      <c r="N375" s="185" t="str">
        <f t="shared" si="38"/>
        <v/>
      </c>
      <c r="W375" s="179" t="str">
        <f>IF($B375="","",IF($Q375="","MISSING LINK",IF(NOT(ISNUMBER(SEARCH("drive.google.com",$Q375))),"NOT DRIVE LINK",IFERROR(IF(ISNUMBER(SEARCH(MID(Summary!$N$3,SEARCH("/folders/",Summary!$N$3)+9,SEARCH("?",Summary!$N$3&amp;"?")-(SEARCH("/folders/",Summary!$N$3)+9)),$Q375)),"OK",IF(ISNUMBER(SEARCH("/file/d/",$Q375)),"FILE LINK (check)","WRONG DRIVE")),"WRONG DRIVE"))))</f>
        <v/>
      </c>
      <c r="X375" s="72" t="str">
        <f t="shared" si="39"/>
        <v/>
      </c>
      <c r="Y375" s="72" t="str">
        <f t="shared" si="40"/>
        <v/>
      </c>
      <c r="Z375" s="72" t="str">
        <f>IF($X375="","",COUNTIF($X$2:$X375,$X375))</f>
        <v/>
      </c>
      <c r="AA375" s="72" t="str">
        <f>IF(AND($X375&lt;&gt;"",$Y375&gt;=3,$Z375=1),COUNTIF($AA$1:AA374,"&gt;0")+1,"")</f>
        <v/>
      </c>
    </row>
    <row r="376" spans="3:27" ht="15" customHeight="1" x14ac:dyDescent="0.25">
      <c r="C376" s="72" t="str">
        <f t="shared" si="35"/>
        <v/>
      </c>
      <c r="D376" s="182" t="str">
        <f>IF($B376="","",IFERROR(VLOOKUP($B376,'Task library'!$A:$E,2,FALSE()),""))</f>
        <v/>
      </c>
      <c r="E376" s="182" t="str">
        <f>IF($B376="","",IFERROR(VLOOKUP($B376,'Task library'!$A:$E,3,FALSE()),""))</f>
        <v/>
      </c>
      <c r="F376" s="183" t="str">
        <f>IF($B376="","",IFERROR(VLOOKUP($B376,'Task library'!$A:$E,4,FALSE()),""))</f>
        <v/>
      </c>
      <c r="H376" s="183" t="str">
        <f t="shared" si="36"/>
        <v/>
      </c>
      <c r="I376" s="183" t="str">
        <f t="shared" si="37"/>
        <v/>
      </c>
      <c r="L376" s="90" t="str">
        <f t="shared" si="41"/>
        <v/>
      </c>
      <c r="N376" s="185" t="str">
        <f t="shared" si="38"/>
        <v/>
      </c>
      <c r="W376" s="179" t="str">
        <f>IF($B376="","",IF($Q376="","MISSING LINK",IF(NOT(ISNUMBER(SEARCH("drive.google.com",$Q376))),"NOT DRIVE LINK",IFERROR(IF(ISNUMBER(SEARCH(MID(Summary!$N$3,SEARCH("/folders/",Summary!$N$3)+9,SEARCH("?",Summary!$N$3&amp;"?")-(SEARCH("/folders/",Summary!$N$3)+9)),$Q376)),"OK",IF(ISNUMBER(SEARCH("/file/d/",$Q376)),"FILE LINK (check)","WRONG DRIVE")),"WRONG DRIVE"))))</f>
        <v/>
      </c>
      <c r="X376" s="72" t="str">
        <f t="shared" si="39"/>
        <v/>
      </c>
      <c r="Y376" s="72" t="str">
        <f t="shared" si="40"/>
        <v/>
      </c>
      <c r="Z376" s="72" t="str">
        <f>IF($X376="","",COUNTIF($X$2:$X376,$X376))</f>
        <v/>
      </c>
      <c r="AA376" s="72" t="str">
        <f>IF(AND($X376&lt;&gt;"",$Y376&gt;=3,$Z376=1),COUNTIF($AA$1:AA375,"&gt;0")+1,"")</f>
        <v/>
      </c>
    </row>
    <row r="377" spans="3:27" ht="15" customHeight="1" x14ac:dyDescent="0.25">
      <c r="C377" s="72" t="str">
        <f t="shared" si="35"/>
        <v/>
      </c>
      <c r="D377" s="182" t="str">
        <f>IF($B377="","",IFERROR(VLOOKUP($B377,'Task library'!$A:$E,2,FALSE()),""))</f>
        <v/>
      </c>
      <c r="E377" s="182" t="str">
        <f>IF($B377="","",IFERROR(VLOOKUP($B377,'Task library'!$A:$E,3,FALSE()),""))</f>
        <v/>
      </c>
      <c r="F377" s="183" t="str">
        <f>IF($B377="","",IFERROR(VLOOKUP($B377,'Task library'!$A:$E,4,FALSE()),""))</f>
        <v/>
      </c>
      <c r="H377" s="183" t="str">
        <f t="shared" si="36"/>
        <v/>
      </c>
      <c r="I377" s="183" t="str">
        <f t="shared" si="37"/>
        <v/>
      </c>
      <c r="L377" s="90" t="str">
        <f t="shared" si="41"/>
        <v/>
      </c>
      <c r="N377" s="185" t="str">
        <f t="shared" si="38"/>
        <v/>
      </c>
      <c r="W377" s="179" t="str">
        <f>IF($B377="","",IF($Q377="","MISSING LINK",IF(NOT(ISNUMBER(SEARCH("drive.google.com",$Q377))),"NOT DRIVE LINK",IFERROR(IF(ISNUMBER(SEARCH(MID(Summary!$N$3,SEARCH("/folders/",Summary!$N$3)+9,SEARCH("?",Summary!$N$3&amp;"?")-(SEARCH("/folders/",Summary!$N$3)+9)),$Q377)),"OK",IF(ISNUMBER(SEARCH("/file/d/",$Q377)),"FILE LINK (check)","WRONG DRIVE")),"WRONG DRIVE"))))</f>
        <v/>
      </c>
      <c r="X377" s="72" t="str">
        <f t="shared" si="39"/>
        <v/>
      </c>
      <c r="Y377" s="72" t="str">
        <f t="shared" si="40"/>
        <v/>
      </c>
      <c r="Z377" s="72" t="str">
        <f>IF($X377="","",COUNTIF($X$2:$X377,$X377))</f>
        <v/>
      </c>
      <c r="AA377" s="72" t="str">
        <f>IF(AND($X377&lt;&gt;"",$Y377&gt;=3,$Z377=1),COUNTIF($AA$1:AA376,"&gt;0")+1,"")</f>
        <v/>
      </c>
    </row>
    <row r="378" spans="3:27" ht="15" customHeight="1" x14ac:dyDescent="0.25">
      <c r="C378" s="72" t="str">
        <f t="shared" si="35"/>
        <v/>
      </c>
      <c r="D378" s="182" t="str">
        <f>IF($B378="","",IFERROR(VLOOKUP($B378,'Task library'!$A:$E,2,FALSE()),""))</f>
        <v/>
      </c>
      <c r="E378" s="182" t="str">
        <f>IF($B378="","",IFERROR(VLOOKUP($B378,'Task library'!$A:$E,3,FALSE()),""))</f>
        <v/>
      </c>
      <c r="F378" s="183" t="str">
        <f>IF($B378="","",IFERROR(VLOOKUP($B378,'Task library'!$A:$E,4,FALSE()),""))</f>
        <v/>
      </c>
      <c r="H378" s="183" t="str">
        <f t="shared" si="36"/>
        <v/>
      </c>
      <c r="I378" s="183" t="str">
        <f t="shared" si="37"/>
        <v/>
      </c>
      <c r="L378" s="90" t="str">
        <f t="shared" si="41"/>
        <v/>
      </c>
      <c r="N378" s="185" t="str">
        <f t="shared" si="38"/>
        <v/>
      </c>
      <c r="W378" s="179" t="str">
        <f>IF($B378="","",IF($Q378="","MISSING LINK",IF(NOT(ISNUMBER(SEARCH("drive.google.com",$Q378))),"NOT DRIVE LINK",IFERROR(IF(ISNUMBER(SEARCH(MID(Summary!$N$3,SEARCH("/folders/",Summary!$N$3)+9,SEARCH("?",Summary!$N$3&amp;"?")-(SEARCH("/folders/",Summary!$N$3)+9)),$Q378)),"OK",IF(ISNUMBER(SEARCH("/file/d/",$Q378)),"FILE LINK (check)","WRONG DRIVE")),"WRONG DRIVE"))))</f>
        <v/>
      </c>
      <c r="X378" s="72" t="str">
        <f t="shared" si="39"/>
        <v/>
      </c>
      <c r="Y378" s="72" t="str">
        <f t="shared" si="40"/>
        <v/>
      </c>
      <c r="Z378" s="72" t="str">
        <f>IF($X378="","",COUNTIF($X$2:$X378,$X378))</f>
        <v/>
      </c>
      <c r="AA378" s="72" t="str">
        <f>IF(AND($X378&lt;&gt;"",$Y378&gt;=3,$Z378=1),COUNTIF($AA$1:AA377,"&gt;0")+1,"")</f>
        <v/>
      </c>
    </row>
    <row r="379" spans="3:27" ht="15" customHeight="1" x14ac:dyDescent="0.25">
      <c r="C379" s="72" t="str">
        <f t="shared" si="35"/>
        <v/>
      </c>
      <c r="D379" s="182" t="str">
        <f>IF($B379="","",IFERROR(VLOOKUP($B379,'Task library'!$A:$E,2,FALSE()),""))</f>
        <v/>
      </c>
      <c r="E379" s="182" t="str">
        <f>IF($B379="","",IFERROR(VLOOKUP($B379,'Task library'!$A:$E,3,FALSE()),""))</f>
        <v/>
      </c>
      <c r="F379" s="183" t="str">
        <f>IF($B379="","",IFERROR(VLOOKUP($B379,'Task library'!$A:$E,4,FALSE()),""))</f>
        <v/>
      </c>
      <c r="H379" s="183" t="str">
        <f t="shared" si="36"/>
        <v/>
      </c>
      <c r="I379" s="183" t="str">
        <f t="shared" si="37"/>
        <v/>
      </c>
      <c r="L379" s="90" t="str">
        <f t="shared" si="41"/>
        <v/>
      </c>
      <c r="N379" s="185" t="str">
        <f t="shared" si="38"/>
        <v/>
      </c>
      <c r="W379" s="179" t="str">
        <f>IF($B379="","",IF($Q379="","MISSING LINK",IF(NOT(ISNUMBER(SEARCH("drive.google.com",$Q379))),"NOT DRIVE LINK",IFERROR(IF(ISNUMBER(SEARCH(MID(Summary!$N$3,SEARCH("/folders/",Summary!$N$3)+9,SEARCH("?",Summary!$N$3&amp;"?")-(SEARCH("/folders/",Summary!$N$3)+9)),$Q379)),"OK",IF(ISNUMBER(SEARCH("/file/d/",$Q379)),"FILE LINK (check)","WRONG DRIVE")),"WRONG DRIVE"))))</f>
        <v/>
      </c>
      <c r="X379" s="72" t="str">
        <f t="shared" si="39"/>
        <v/>
      </c>
      <c r="Y379" s="72" t="str">
        <f t="shared" si="40"/>
        <v/>
      </c>
      <c r="Z379" s="72" t="str">
        <f>IF($X379="","",COUNTIF($X$2:$X379,$X379))</f>
        <v/>
      </c>
      <c r="AA379" s="72" t="str">
        <f>IF(AND($X379&lt;&gt;"",$Y379&gt;=3,$Z379=1),COUNTIF($AA$1:AA378,"&gt;0")+1,"")</f>
        <v/>
      </c>
    </row>
    <row r="380" spans="3:27" ht="15" customHeight="1" x14ac:dyDescent="0.25">
      <c r="C380" s="72" t="str">
        <f t="shared" si="35"/>
        <v/>
      </c>
      <c r="D380" s="182" t="str">
        <f>IF($B380="","",IFERROR(VLOOKUP($B380,'Task library'!$A:$E,2,FALSE()),""))</f>
        <v/>
      </c>
      <c r="E380" s="182" t="str">
        <f>IF($B380="","",IFERROR(VLOOKUP($B380,'Task library'!$A:$E,3,FALSE()),""))</f>
        <v/>
      </c>
      <c r="F380" s="183" t="str">
        <f>IF($B380="","",IFERROR(VLOOKUP($B380,'Task library'!$A:$E,4,FALSE()),""))</f>
        <v/>
      </c>
      <c r="H380" s="183" t="str">
        <f t="shared" si="36"/>
        <v/>
      </c>
      <c r="I380" s="183" t="str">
        <f t="shared" si="37"/>
        <v/>
      </c>
      <c r="L380" s="90" t="str">
        <f t="shared" si="41"/>
        <v/>
      </c>
      <c r="N380" s="185" t="str">
        <f t="shared" si="38"/>
        <v/>
      </c>
      <c r="W380" s="179" t="str">
        <f>IF($B380="","",IF($Q380="","MISSING LINK",IF(NOT(ISNUMBER(SEARCH("drive.google.com",$Q380))),"NOT DRIVE LINK",IFERROR(IF(ISNUMBER(SEARCH(MID(Summary!$N$3,SEARCH("/folders/",Summary!$N$3)+9,SEARCH("?",Summary!$N$3&amp;"?")-(SEARCH("/folders/",Summary!$N$3)+9)),$Q380)),"OK",IF(ISNUMBER(SEARCH("/file/d/",$Q380)),"FILE LINK (check)","WRONG DRIVE")),"WRONG DRIVE"))))</f>
        <v/>
      </c>
      <c r="X380" s="72" t="str">
        <f t="shared" si="39"/>
        <v/>
      </c>
      <c r="Y380" s="72" t="str">
        <f t="shared" si="40"/>
        <v/>
      </c>
      <c r="Z380" s="72" t="str">
        <f>IF($X380="","",COUNTIF($X$2:$X380,$X380))</f>
        <v/>
      </c>
      <c r="AA380" s="72" t="str">
        <f>IF(AND($X380&lt;&gt;"",$Y380&gt;=3,$Z380=1),COUNTIF($AA$1:AA379,"&gt;0")+1,"")</f>
        <v/>
      </c>
    </row>
    <row r="381" spans="3:27" ht="15" customHeight="1" x14ac:dyDescent="0.25">
      <c r="C381" s="72" t="str">
        <f t="shared" si="35"/>
        <v/>
      </c>
      <c r="D381" s="182" t="str">
        <f>IF($B381="","",IFERROR(VLOOKUP($B381,'Task library'!$A:$E,2,FALSE()),""))</f>
        <v/>
      </c>
      <c r="E381" s="182" t="str">
        <f>IF($B381="","",IFERROR(VLOOKUP($B381,'Task library'!$A:$E,3,FALSE()),""))</f>
        <v/>
      </c>
      <c r="F381" s="183" t="str">
        <f>IF($B381="","",IFERROR(VLOOKUP($B381,'Task library'!$A:$E,4,FALSE()),""))</f>
        <v/>
      </c>
      <c r="H381" s="183" t="str">
        <f t="shared" si="36"/>
        <v/>
      </c>
      <c r="I381" s="183" t="str">
        <f t="shared" si="37"/>
        <v/>
      </c>
      <c r="L381" s="90" t="str">
        <f t="shared" si="41"/>
        <v/>
      </c>
      <c r="N381" s="185" t="str">
        <f t="shared" si="38"/>
        <v/>
      </c>
      <c r="W381" s="179" t="str">
        <f>IF($B381="","",IF($Q381="","MISSING LINK",IF(NOT(ISNUMBER(SEARCH("drive.google.com",$Q381))),"NOT DRIVE LINK",IFERROR(IF(ISNUMBER(SEARCH(MID(Summary!$N$3,SEARCH("/folders/",Summary!$N$3)+9,SEARCH("?",Summary!$N$3&amp;"?")-(SEARCH("/folders/",Summary!$N$3)+9)),$Q381)),"OK",IF(ISNUMBER(SEARCH("/file/d/",$Q381)),"FILE LINK (check)","WRONG DRIVE")),"WRONG DRIVE"))))</f>
        <v/>
      </c>
      <c r="X381" s="72" t="str">
        <f t="shared" si="39"/>
        <v/>
      </c>
      <c r="Y381" s="72" t="str">
        <f t="shared" si="40"/>
        <v/>
      </c>
      <c r="Z381" s="72" t="str">
        <f>IF($X381="","",COUNTIF($X$2:$X381,$X381))</f>
        <v/>
      </c>
      <c r="AA381" s="72" t="str">
        <f>IF(AND($X381&lt;&gt;"",$Y381&gt;=3,$Z381=1),COUNTIF($AA$1:AA380,"&gt;0")+1,"")</f>
        <v/>
      </c>
    </row>
    <row r="382" spans="3:27" ht="15" customHeight="1" x14ac:dyDescent="0.25">
      <c r="C382" s="72" t="str">
        <f t="shared" si="35"/>
        <v/>
      </c>
      <c r="D382" s="182" t="str">
        <f>IF($B382="","",IFERROR(VLOOKUP($B382,'Task library'!$A:$E,2,FALSE()),""))</f>
        <v/>
      </c>
      <c r="E382" s="182" t="str">
        <f>IF($B382="","",IFERROR(VLOOKUP($B382,'Task library'!$A:$E,3,FALSE()),""))</f>
        <v/>
      </c>
      <c r="F382" s="183" t="str">
        <f>IF($B382="","",IFERROR(VLOOKUP($B382,'Task library'!$A:$E,4,FALSE()),""))</f>
        <v/>
      </c>
      <c r="H382" s="183" t="str">
        <f t="shared" si="36"/>
        <v/>
      </c>
      <c r="I382" s="183" t="str">
        <f t="shared" si="37"/>
        <v/>
      </c>
      <c r="L382" s="90" t="str">
        <f t="shared" si="41"/>
        <v/>
      </c>
      <c r="N382" s="185" t="str">
        <f t="shared" si="38"/>
        <v/>
      </c>
      <c r="W382" s="179" t="str">
        <f>IF($B382="","",IF($Q382="","MISSING LINK",IF(NOT(ISNUMBER(SEARCH("drive.google.com",$Q382))),"NOT DRIVE LINK",IFERROR(IF(ISNUMBER(SEARCH(MID(Summary!$N$3,SEARCH("/folders/",Summary!$N$3)+9,SEARCH("?",Summary!$N$3&amp;"?")-(SEARCH("/folders/",Summary!$N$3)+9)),$Q382)),"OK",IF(ISNUMBER(SEARCH("/file/d/",$Q382)),"FILE LINK (check)","WRONG DRIVE")),"WRONG DRIVE"))))</f>
        <v/>
      </c>
      <c r="X382" s="72" t="str">
        <f t="shared" si="39"/>
        <v/>
      </c>
      <c r="Y382" s="72" t="str">
        <f t="shared" si="40"/>
        <v/>
      </c>
      <c r="Z382" s="72" t="str">
        <f>IF($X382="","",COUNTIF($X$2:$X382,$X382))</f>
        <v/>
      </c>
      <c r="AA382" s="72" t="str">
        <f>IF(AND($X382&lt;&gt;"",$Y382&gt;=3,$Z382=1),COUNTIF($AA$1:AA381,"&gt;0")+1,"")</f>
        <v/>
      </c>
    </row>
    <row r="383" spans="3:27" ht="15" customHeight="1" x14ac:dyDescent="0.25">
      <c r="C383" s="72" t="str">
        <f t="shared" si="35"/>
        <v/>
      </c>
      <c r="D383" s="182" t="str">
        <f>IF($B383="","",IFERROR(VLOOKUP($B383,'Task library'!$A:$E,2,FALSE()),""))</f>
        <v/>
      </c>
      <c r="E383" s="182" t="str">
        <f>IF($B383="","",IFERROR(VLOOKUP($B383,'Task library'!$A:$E,3,FALSE()),""))</f>
        <v/>
      </c>
      <c r="F383" s="183" t="str">
        <f>IF($B383="","",IFERROR(VLOOKUP($B383,'Task library'!$A:$E,4,FALSE()),""))</f>
        <v/>
      </c>
      <c r="H383" s="183" t="str">
        <f t="shared" si="36"/>
        <v/>
      </c>
      <c r="I383" s="183" t="str">
        <f t="shared" si="37"/>
        <v/>
      </c>
      <c r="L383" s="90" t="str">
        <f t="shared" si="41"/>
        <v/>
      </c>
      <c r="N383" s="185" t="str">
        <f t="shared" si="38"/>
        <v/>
      </c>
      <c r="W383" s="179" t="str">
        <f>IF($B383="","",IF($Q383="","MISSING LINK",IF(NOT(ISNUMBER(SEARCH("drive.google.com",$Q383))),"NOT DRIVE LINK",IFERROR(IF(ISNUMBER(SEARCH(MID(Summary!$N$3,SEARCH("/folders/",Summary!$N$3)+9,SEARCH("?",Summary!$N$3&amp;"?")-(SEARCH("/folders/",Summary!$N$3)+9)),$Q383)),"OK",IF(ISNUMBER(SEARCH("/file/d/",$Q383)),"FILE LINK (check)","WRONG DRIVE")),"WRONG DRIVE"))))</f>
        <v/>
      </c>
      <c r="X383" s="72" t="str">
        <f t="shared" si="39"/>
        <v/>
      </c>
      <c r="Y383" s="72" t="str">
        <f t="shared" si="40"/>
        <v/>
      </c>
      <c r="Z383" s="72" t="str">
        <f>IF($X383="","",COUNTIF($X$2:$X383,$X383))</f>
        <v/>
      </c>
      <c r="AA383" s="72" t="str">
        <f>IF(AND($X383&lt;&gt;"",$Y383&gt;=3,$Z383=1),COUNTIF($AA$1:AA382,"&gt;0")+1,"")</f>
        <v/>
      </c>
    </row>
    <row r="384" spans="3:27" ht="15" customHeight="1" x14ac:dyDescent="0.25">
      <c r="C384" s="72" t="str">
        <f t="shared" si="35"/>
        <v/>
      </c>
      <c r="D384" s="182" t="str">
        <f>IF($B384="","",IFERROR(VLOOKUP($B384,'Task library'!$A:$E,2,FALSE()),""))</f>
        <v/>
      </c>
      <c r="E384" s="182" t="str">
        <f>IF($B384="","",IFERROR(VLOOKUP($B384,'Task library'!$A:$E,3,FALSE()),""))</f>
        <v/>
      </c>
      <c r="F384" s="183" t="str">
        <f>IF($B384="","",IFERROR(VLOOKUP($B384,'Task library'!$A:$E,4,FALSE()),""))</f>
        <v/>
      </c>
      <c r="H384" s="183" t="str">
        <f t="shared" si="36"/>
        <v/>
      </c>
      <c r="I384" s="183" t="str">
        <f t="shared" si="37"/>
        <v/>
      </c>
      <c r="L384" s="90" t="str">
        <f t="shared" si="41"/>
        <v/>
      </c>
      <c r="N384" s="185" t="str">
        <f t="shared" si="38"/>
        <v/>
      </c>
      <c r="W384" s="179" t="str">
        <f>IF($B384="","",IF($Q384="","MISSING LINK",IF(NOT(ISNUMBER(SEARCH("drive.google.com",$Q384))),"NOT DRIVE LINK",IFERROR(IF(ISNUMBER(SEARCH(MID(Summary!$N$3,SEARCH("/folders/",Summary!$N$3)+9,SEARCH("?",Summary!$N$3&amp;"?")-(SEARCH("/folders/",Summary!$N$3)+9)),$Q384)),"OK",IF(ISNUMBER(SEARCH("/file/d/",$Q384)),"FILE LINK (check)","WRONG DRIVE")),"WRONG DRIVE"))))</f>
        <v/>
      </c>
      <c r="X384" s="72" t="str">
        <f t="shared" si="39"/>
        <v/>
      </c>
      <c r="Y384" s="72" t="str">
        <f t="shared" si="40"/>
        <v/>
      </c>
      <c r="Z384" s="72" t="str">
        <f>IF($X384="","",COUNTIF($X$2:$X384,$X384))</f>
        <v/>
      </c>
      <c r="AA384" s="72" t="str">
        <f>IF(AND($X384&lt;&gt;"",$Y384&gt;=3,$Z384=1),COUNTIF($AA$1:AA383,"&gt;0")+1,"")</f>
        <v/>
      </c>
    </row>
    <row r="385" spans="3:27" ht="15" customHeight="1" x14ac:dyDescent="0.25">
      <c r="C385" s="72" t="str">
        <f t="shared" si="35"/>
        <v/>
      </c>
      <c r="D385" s="182" t="str">
        <f>IF($B385="","",IFERROR(VLOOKUP($B385,'Task library'!$A:$E,2,FALSE()),""))</f>
        <v/>
      </c>
      <c r="E385" s="182" t="str">
        <f>IF($B385="","",IFERROR(VLOOKUP($B385,'Task library'!$A:$E,3,FALSE()),""))</f>
        <v/>
      </c>
      <c r="F385" s="183" t="str">
        <f>IF($B385="","",IFERROR(VLOOKUP($B385,'Task library'!$A:$E,4,FALSE()),""))</f>
        <v/>
      </c>
      <c r="H385" s="183" t="str">
        <f t="shared" si="36"/>
        <v/>
      </c>
      <c r="I385" s="183" t="str">
        <f t="shared" si="37"/>
        <v/>
      </c>
      <c r="L385" s="90" t="str">
        <f t="shared" si="41"/>
        <v/>
      </c>
      <c r="N385" s="185" t="str">
        <f t="shared" si="38"/>
        <v/>
      </c>
      <c r="W385" s="179" t="str">
        <f>IF($B385="","",IF($Q385="","MISSING LINK",IF(NOT(ISNUMBER(SEARCH("drive.google.com",$Q385))),"NOT DRIVE LINK",IFERROR(IF(ISNUMBER(SEARCH(MID(Summary!$N$3,SEARCH("/folders/",Summary!$N$3)+9,SEARCH("?",Summary!$N$3&amp;"?")-(SEARCH("/folders/",Summary!$N$3)+9)),$Q385)),"OK",IF(ISNUMBER(SEARCH("/file/d/",$Q385)),"FILE LINK (check)","WRONG DRIVE")),"WRONG DRIVE"))))</f>
        <v/>
      </c>
      <c r="X385" s="72" t="str">
        <f t="shared" si="39"/>
        <v/>
      </c>
      <c r="Y385" s="72" t="str">
        <f t="shared" si="40"/>
        <v/>
      </c>
      <c r="Z385" s="72" t="str">
        <f>IF($X385="","",COUNTIF($X$2:$X385,$X385))</f>
        <v/>
      </c>
      <c r="AA385" s="72" t="str">
        <f>IF(AND($X385&lt;&gt;"",$Y385&gt;=3,$Z385=1),COUNTIF($AA$1:AA384,"&gt;0")+1,"")</f>
        <v/>
      </c>
    </row>
    <row r="386" spans="3:27" ht="15" customHeight="1" x14ac:dyDescent="0.25">
      <c r="C386" s="72" t="str">
        <f t="shared" ref="C386:C449" si="42">IF($B386="","",1)</f>
        <v/>
      </c>
      <c r="D386" s="182" t="str">
        <f>IF($B386="","",IFERROR(VLOOKUP($B386,'Task library'!$A:$E,2,FALSE()),""))</f>
        <v/>
      </c>
      <c r="E386" s="182" t="str">
        <f>IF($B386="","",IFERROR(VLOOKUP($B386,'Task library'!$A:$E,3,FALSE()),""))</f>
        <v/>
      </c>
      <c r="F386" s="183" t="str">
        <f>IF($B386="","",IFERROR(VLOOKUP($B386,'Task library'!$A:$E,4,FALSE()),""))</f>
        <v/>
      </c>
      <c r="H386" s="183" t="str">
        <f t="shared" ref="H386:H449" si="43">IF(OR($B386="",$I386=""),"",IFERROR($I386-$G386,""))</f>
        <v/>
      </c>
      <c r="I386" s="183" t="str">
        <f t="shared" ref="I386:I449" si="44">IF($B386="","",IF($G386="","",IF(ISNUMBER($U386),MAX(0,MIN($G386,$G386/10*$U386)),IF(OR(NOT(ISNUMBER($M386)),$M386&lt;=0,$Q386="",NOT(OR($W386="OK",$W386="FILE LINK (check)"))),"",IF($G386&lt;=$M386+5,$G386,$M386)))))</f>
        <v/>
      </c>
      <c r="L386" s="90" t="str">
        <f t="shared" si="41"/>
        <v/>
      </c>
      <c r="N386" s="185" t="str">
        <f t="shared" ref="N386:N449" si="45">IF($B386="","",IF($G386="","",IF(ISNUMBER($M386),$M386,0)-$G386))</f>
        <v/>
      </c>
      <c r="W386" s="179" t="str">
        <f>IF($B386="","",IF($Q386="","MISSING LINK",IF(NOT(ISNUMBER(SEARCH("drive.google.com",$Q386))),"NOT DRIVE LINK",IFERROR(IF(ISNUMBER(SEARCH(MID(Summary!$N$3,SEARCH("/folders/",Summary!$N$3)+9,SEARCH("?",Summary!$N$3&amp;"?")-(SEARCH("/folders/",Summary!$N$3)+9)),$Q386)),"OK",IF(ISNUMBER(SEARCH("/file/d/",$Q386)),"FILE LINK (check)","WRONG DRIVE")),"WRONG DRIVE"))))</f>
        <v/>
      </c>
      <c r="X386" s="72" t="str">
        <f t="shared" ref="X386:X449" si="46">IF(OR($B386=2001,$B386=2002),IF(OR(LEN(TRIM($R386))=0,LEN(TRIM($S386))=0),"",TRIM($R386)&amp;" | "&amp;TRIM($S386)),"")</f>
        <v/>
      </c>
      <c r="Y386" s="72" t="str">
        <f t="shared" ref="Y386:Y449" si="47">IF($X386="","",COUNTIF($X$2:$X$1500,$X386))</f>
        <v/>
      </c>
      <c r="Z386" s="72" t="str">
        <f>IF($X386="","",COUNTIF($X$2:$X386,$X386))</f>
        <v/>
      </c>
      <c r="AA386" s="72" t="str">
        <f>IF(AND($X386&lt;&gt;"",$Y386&gt;=3,$Z386=1),COUNTIF($AA$1:AA385,"&gt;0")+1,"")</f>
        <v/>
      </c>
    </row>
    <row r="387" spans="3:27" ht="15" customHeight="1" x14ac:dyDescent="0.25">
      <c r="C387" s="72" t="str">
        <f t="shared" si="42"/>
        <v/>
      </c>
      <c r="D387" s="182" t="str">
        <f>IF($B387="","",IFERROR(VLOOKUP($B387,'Task library'!$A:$E,2,FALSE()),""))</f>
        <v/>
      </c>
      <c r="E387" s="182" t="str">
        <f>IF($B387="","",IFERROR(VLOOKUP($B387,'Task library'!$A:$E,3,FALSE()),""))</f>
        <v/>
      </c>
      <c r="F387" s="183" t="str">
        <f>IF($B387="","",IFERROR(VLOOKUP($B387,'Task library'!$A:$E,4,FALSE()),""))</f>
        <v/>
      </c>
      <c r="H387" s="183" t="str">
        <f t="shared" si="43"/>
        <v/>
      </c>
      <c r="I387" s="183" t="str">
        <f t="shared" si="44"/>
        <v/>
      </c>
      <c r="L387" s="90" t="str">
        <f t="shared" ref="L387:L450" si="48">IF($B387="","",1)</f>
        <v/>
      </c>
      <c r="N387" s="185" t="str">
        <f t="shared" si="45"/>
        <v/>
      </c>
      <c r="W387" s="179" t="str">
        <f>IF($B387="","",IF($Q387="","MISSING LINK",IF(NOT(ISNUMBER(SEARCH("drive.google.com",$Q387))),"NOT DRIVE LINK",IFERROR(IF(ISNUMBER(SEARCH(MID(Summary!$N$3,SEARCH("/folders/",Summary!$N$3)+9,SEARCH("?",Summary!$N$3&amp;"?")-(SEARCH("/folders/",Summary!$N$3)+9)),$Q387)),"OK",IF(ISNUMBER(SEARCH("/file/d/",$Q387)),"FILE LINK (check)","WRONG DRIVE")),"WRONG DRIVE"))))</f>
        <v/>
      </c>
      <c r="X387" s="72" t="str">
        <f t="shared" si="46"/>
        <v/>
      </c>
      <c r="Y387" s="72" t="str">
        <f t="shared" si="47"/>
        <v/>
      </c>
      <c r="Z387" s="72" t="str">
        <f>IF($X387="","",COUNTIF($X$2:$X387,$X387))</f>
        <v/>
      </c>
      <c r="AA387" s="72" t="str">
        <f>IF(AND($X387&lt;&gt;"",$Y387&gt;=3,$Z387=1),COUNTIF($AA$1:AA386,"&gt;0")+1,"")</f>
        <v/>
      </c>
    </row>
    <row r="388" spans="3:27" ht="15" customHeight="1" x14ac:dyDescent="0.25">
      <c r="C388" s="72" t="str">
        <f t="shared" si="42"/>
        <v/>
      </c>
      <c r="D388" s="182" t="str">
        <f>IF($B388="","",IFERROR(VLOOKUP($B388,'Task library'!$A:$E,2,FALSE()),""))</f>
        <v/>
      </c>
      <c r="E388" s="182" t="str">
        <f>IF($B388="","",IFERROR(VLOOKUP($B388,'Task library'!$A:$E,3,FALSE()),""))</f>
        <v/>
      </c>
      <c r="F388" s="183" t="str">
        <f>IF($B388="","",IFERROR(VLOOKUP($B388,'Task library'!$A:$E,4,FALSE()),""))</f>
        <v/>
      </c>
      <c r="H388" s="183" t="str">
        <f t="shared" si="43"/>
        <v/>
      </c>
      <c r="I388" s="183" t="str">
        <f t="shared" si="44"/>
        <v/>
      </c>
      <c r="L388" s="90" t="str">
        <f t="shared" si="48"/>
        <v/>
      </c>
      <c r="N388" s="185" t="str">
        <f t="shared" si="45"/>
        <v/>
      </c>
      <c r="W388" s="179" t="str">
        <f>IF($B388="","",IF($Q388="","MISSING LINK",IF(NOT(ISNUMBER(SEARCH("drive.google.com",$Q388))),"NOT DRIVE LINK",IFERROR(IF(ISNUMBER(SEARCH(MID(Summary!$N$3,SEARCH("/folders/",Summary!$N$3)+9,SEARCH("?",Summary!$N$3&amp;"?")-(SEARCH("/folders/",Summary!$N$3)+9)),$Q388)),"OK",IF(ISNUMBER(SEARCH("/file/d/",$Q388)),"FILE LINK (check)","WRONG DRIVE")),"WRONG DRIVE"))))</f>
        <v/>
      </c>
      <c r="X388" s="72" t="str">
        <f t="shared" si="46"/>
        <v/>
      </c>
      <c r="Y388" s="72" t="str">
        <f t="shared" si="47"/>
        <v/>
      </c>
      <c r="Z388" s="72" t="str">
        <f>IF($X388="","",COUNTIF($X$2:$X388,$X388))</f>
        <v/>
      </c>
      <c r="AA388" s="72" t="str">
        <f>IF(AND($X388&lt;&gt;"",$Y388&gt;=3,$Z388=1),COUNTIF($AA$1:AA387,"&gt;0")+1,"")</f>
        <v/>
      </c>
    </row>
    <row r="389" spans="3:27" ht="15" customHeight="1" x14ac:dyDescent="0.25">
      <c r="C389" s="72" t="str">
        <f t="shared" si="42"/>
        <v/>
      </c>
      <c r="D389" s="182" t="str">
        <f>IF($B389="","",IFERROR(VLOOKUP($B389,'Task library'!$A:$E,2,FALSE()),""))</f>
        <v/>
      </c>
      <c r="E389" s="182" t="str">
        <f>IF($B389="","",IFERROR(VLOOKUP($B389,'Task library'!$A:$E,3,FALSE()),""))</f>
        <v/>
      </c>
      <c r="F389" s="183" t="str">
        <f>IF($B389="","",IFERROR(VLOOKUP($B389,'Task library'!$A:$E,4,FALSE()),""))</f>
        <v/>
      </c>
      <c r="H389" s="183" t="str">
        <f t="shared" si="43"/>
        <v/>
      </c>
      <c r="I389" s="183" t="str">
        <f t="shared" si="44"/>
        <v/>
      </c>
      <c r="L389" s="90" t="str">
        <f t="shared" si="48"/>
        <v/>
      </c>
      <c r="N389" s="185" t="str">
        <f t="shared" si="45"/>
        <v/>
      </c>
      <c r="W389" s="179" t="str">
        <f>IF($B389="","",IF($Q389="","MISSING LINK",IF(NOT(ISNUMBER(SEARCH("drive.google.com",$Q389))),"NOT DRIVE LINK",IFERROR(IF(ISNUMBER(SEARCH(MID(Summary!$N$3,SEARCH("/folders/",Summary!$N$3)+9,SEARCH("?",Summary!$N$3&amp;"?")-(SEARCH("/folders/",Summary!$N$3)+9)),$Q389)),"OK",IF(ISNUMBER(SEARCH("/file/d/",$Q389)),"FILE LINK (check)","WRONG DRIVE")),"WRONG DRIVE"))))</f>
        <v/>
      </c>
      <c r="X389" s="72" t="str">
        <f t="shared" si="46"/>
        <v/>
      </c>
      <c r="Y389" s="72" t="str">
        <f t="shared" si="47"/>
        <v/>
      </c>
      <c r="Z389" s="72" t="str">
        <f>IF($X389="","",COUNTIF($X$2:$X389,$X389))</f>
        <v/>
      </c>
      <c r="AA389" s="72" t="str">
        <f>IF(AND($X389&lt;&gt;"",$Y389&gt;=3,$Z389=1),COUNTIF($AA$1:AA388,"&gt;0")+1,"")</f>
        <v/>
      </c>
    </row>
    <row r="390" spans="3:27" ht="15" customHeight="1" x14ac:dyDescent="0.25">
      <c r="C390" s="72" t="str">
        <f t="shared" si="42"/>
        <v/>
      </c>
      <c r="D390" s="182" t="str">
        <f>IF($B390="","",IFERROR(VLOOKUP($B390,'Task library'!$A:$E,2,FALSE()),""))</f>
        <v/>
      </c>
      <c r="E390" s="182" t="str">
        <f>IF($B390="","",IFERROR(VLOOKUP($B390,'Task library'!$A:$E,3,FALSE()),""))</f>
        <v/>
      </c>
      <c r="F390" s="183" t="str">
        <f>IF($B390="","",IFERROR(VLOOKUP($B390,'Task library'!$A:$E,4,FALSE()),""))</f>
        <v/>
      </c>
      <c r="H390" s="183" t="str">
        <f t="shared" si="43"/>
        <v/>
      </c>
      <c r="I390" s="183" t="str">
        <f t="shared" si="44"/>
        <v/>
      </c>
      <c r="L390" s="90" t="str">
        <f t="shared" si="48"/>
        <v/>
      </c>
      <c r="N390" s="185" t="str">
        <f t="shared" si="45"/>
        <v/>
      </c>
      <c r="W390" s="179" t="str">
        <f>IF($B390="","",IF($Q390="","MISSING LINK",IF(NOT(ISNUMBER(SEARCH("drive.google.com",$Q390))),"NOT DRIVE LINK",IFERROR(IF(ISNUMBER(SEARCH(MID(Summary!$N$3,SEARCH("/folders/",Summary!$N$3)+9,SEARCH("?",Summary!$N$3&amp;"?")-(SEARCH("/folders/",Summary!$N$3)+9)),$Q390)),"OK",IF(ISNUMBER(SEARCH("/file/d/",$Q390)),"FILE LINK (check)","WRONG DRIVE")),"WRONG DRIVE"))))</f>
        <v/>
      </c>
      <c r="X390" s="72" t="str">
        <f t="shared" si="46"/>
        <v/>
      </c>
      <c r="Y390" s="72" t="str">
        <f t="shared" si="47"/>
        <v/>
      </c>
      <c r="Z390" s="72" t="str">
        <f>IF($X390="","",COUNTIF($X$2:$X390,$X390))</f>
        <v/>
      </c>
      <c r="AA390" s="72" t="str">
        <f>IF(AND($X390&lt;&gt;"",$Y390&gt;=3,$Z390=1),COUNTIF($AA$1:AA389,"&gt;0")+1,"")</f>
        <v/>
      </c>
    </row>
    <row r="391" spans="3:27" ht="15" customHeight="1" x14ac:dyDescent="0.25">
      <c r="C391" s="72" t="str">
        <f t="shared" si="42"/>
        <v/>
      </c>
      <c r="D391" s="182" t="str">
        <f>IF($B391="","",IFERROR(VLOOKUP($B391,'Task library'!$A:$E,2,FALSE()),""))</f>
        <v/>
      </c>
      <c r="E391" s="182" t="str">
        <f>IF($B391="","",IFERROR(VLOOKUP($B391,'Task library'!$A:$E,3,FALSE()),""))</f>
        <v/>
      </c>
      <c r="F391" s="183" t="str">
        <f>IF($B391="","",IFERROR(VLOOKUP($B391,'Task library'!$A:$E,4,FALSE()),""))</f>
        <v/>
      </c>
      <c r="H391" s="183" t="str">
        <f t="shared" si="43"/>
        <v/>
      </c>
      <c r="I391" s="183" t="str">
        <f t="shared" si="44"/>
        <v/>
      </c>
      <c r="L391" s="90" t="str">
        <f t="shared" si="48"/>
        <v/>
      </c>
      <c r="N391" s="185" t="str">
        <f t="shared" si="45"/>
        <v/>
      </c>
      <c r="W391" s="179" t="str">
        <f>IF($B391="","",IF($Q391="","MISSING LINK",IF(NOT(ISNUMBER(SEARCH("drive.google.com",$Q391))),"NOT DRIVE LINK",IFERROR(IF(ISNUMBER(SEARCH(MID(Summary!$N$3,SEARCH("/folders/",Summary!$N$3)+9,SEARCH("?",Summary!$N$3&amp;"?")-(SEARCH("/folders/",Summary!$N$3)+9)),$Q391)),"OK",IF(ISNUMBER(SEARCH("/file/d/",$Q391)),"FILE LINK (check)","WRONG DRIVE")),"WRONG DRIVE"))))</f>
        <v/>
      </c>
      <c r="X391" s="72" t="str">
        <f t="shared" si="46"/>
        <v/>
      </c>
      <c r="Y391" s="72" t="str">
        <f t="shared" si="47"/>
        <v/>
      </c>
      <c r="Z391" s="72" t="str">
        <f>IF($X391="","",COUNTIF($X$2:$X391,$X391))</f>
        <v/>
      </c>
      <c r="AA391" s="72" t="str">
        <f>IF(AND($X391&lt;&gt;"",$Y391&gt;=3,$Z391=1),COUNTIF($AA$1:AA390,"&gt;0")+1,"")</f>
        <v/>
      </c>
    </row>
    <row r="392" spans="3:27" ht="15" customHeight="1" x14ac:dyDescent="0.25">
      <c r="C392" s="72" t="str">
        <f t="shared" si="42"/>
        <v/>
      </c>
      <c r="D392" s="182" t="str">
        <f>IF($B392="","",IFERROR(VLOOKUP($B392,'Task library'!$A:$E,2,FALSE()),""))</f>
        <v/>
      </c>
      <c r="E392" s="182" t="str">
        <f>IF($B392="","",IFERROR(VLOOKUP($B392,'Task library'!$A:$E,3,FALSE()),""))</f>
        <v/>
      </c>
      <c r="F392" s="183" t="str">
        <f>IF($B392="","",IFERROR(VLOOKUP($B392,'Task library'!$A:$E,4,FALSE()),""))</f>
        <v/>
      </c>
      <c r="H392" s="183" t="str">
        <f t="shared" si="43"/>
        <v/>
      </c>
      <c r="I392" s="183" t="str">
        <f t="shared" si="44"/>
        <v/>
      </c>
      <c r="L392" s="90" t="str">
        <f t="shared" si="48"/>
        <v/>
      </c>
      <c r="N392" s="185" t="str">
        <f t="shared" si="45"/>
        <v/>
      </c>
      <c r="W392" s="179" t="str">
        <f>IF($B392="","",IF($Q392="","MISSING LINK",IF(NOT(ISNUMBER(SEARCH("drive.google.com",$Q392))),"NOT DRIVE LINK",IFERROR(IF(ISNUMBER(SEARCH(MID(Summary!$N$3,SEARCH("/folders/",Summary!$N$3)+9,SEARCH("?",Summary!$N$3&amp;"?")-(SEARCH("/folders/",Summary!$N$3)+9)),$Q392)),"OK",IF(ISNUMBER(SEARCH("/file/d/",$Q392)),"FILE LINK (check)","WRONG DRIVE")),"WRONG DRIVE"))))</f>
        <v/>
      </c>
      <c r="X392" s="72" t="str">
        <f t="shared" si="46"/>
        <v/>
      </c>
      <c r="Y392" s="72" t="str">
        <f t="shared" si="47"/>
        <v/>
      </c>
      <c r="Z392" s="72" t="str">
        <f>IF($X392="","",COUNTIF($X$2:$X392,$X392))</f>
        <v/>
      </c>
      <c r="AA392" s="72" t="str">
        <f>IF(AND($X392&lt;&gt;"",$Y392&gt;=3,$Z392=1),COUNTIF($AA$1:AA391,"&gt;0")+1,"")</f>
        <v/>
      </c>
    </row>
    <row r="393" spans="3:27" ht="15" customHeight="1" x14ac:dyDescent="0.25">
      <c r="C393" s="72" t="str">
        <f t="shared" si="42"/>
        <v/>
      </c>
      <c r="D393" s="182" t="str">
        <f>IF($B393="","",IFERROR(VLOOKUP($B393,'Task library'!$A:$E,2,FALSE()),""))</f>
        <v/>
      </c>
      <c r="E393" s="182" t="str">
        <f>IF($B393="","",IFERROR(VLOOKUP($B393,'Task library'!$A:$E,3,FALSE()),""))</f>
        <v/>
      </c>
      <c r="F393" s="183" t="str">
        <f>IF($B393="","",IFERROR(VLOOKUP($B393,'Task library'!$A:$E,4,FALSE()),""))</f>
        <v/>
      </c>
      <c r="H393" s="183" t="str">
        <f t="shared" si="43"/>
        <v/>
      </c>
      <c r="I393" s="183" t="str">
        <f t="shared" si="44"/>
        <v/>
      </c>
      <c r="L393" s="90" t="str">
        <f t="shared" si="48"/>
        <v/>
      </c>
      <c r="N393" s="185" t="str">
        <f t="shared" si="45"/>
        <v/>
      </c>
      <c r="W393" s="179" t="str">
        <f>IF($B393="","",IF($Q393="","MISSING LINK",IF(NOT(ISNUMBER(SEARCH("drive.google.com",$Q393))),"NOT DRIVE LINK",IFERROR(IF(ISNUMBER(SEARCH(MID(Summary!$N$3,SEARCH("/folders/",Summary!$N$3)+9,SEARCH("?",Summary!$N$3&amp;"?")-(SEARCH("/folders/",Summary!$N$3)+9)),$Q393)),"OK",IF(ISNUMBER(SEARCH("/file/d/",$Q393)),"FILE LINK (check)","WRONG DRIVE")),"WRONG DRIVE"))))</f>
        <v/>
      </c>
      <c r="X393" s="72" t="str">
        <f t="shared" si="46"/>
        <v/>
      </c>
      <c r="Y393" s="72" t="str">
        <f t="shared" si="47"/>
        <v/>
      </c>
      <c r="Z393" s="72" t="str">
        <f>IF($X393="","",COUNTIF($X$2:$X393,$X393))</f>
        <v/>
      </c>
      <c r="AA393" s="72" t="str">
        <f>IF(AND($X393&lt;&gt;"",$Y393&gt;=3,$Z393=1),COUNTIF($AA$1:AA392,"&gt;0")+1,"")</f>
        <v/>
      </c>
    </row>
    <row r="394" spans="3:27" ht="15" customHeight="1" x14ac:dyDescent="0.25">
      <c r="C394" s="72" t="str">
        <f t="shared" si="42"/>
        <v/>
      </c>
      <c r="D394" s="182" t="str">
        <f>IF($B394="","",IFERROR(VLOOKUP($B394,'Task library'!$A:$E,2,FALSE()),""))</f>
        <v/>
      </c>
      <c r="E394" s="182" t="str">
        <f>IF($B394="","",IFERROR(VLOOKUP($B394,'Task library'!$A:$E,3,FALSE()),""))</f>
        <v/>
      </c>
      <c r="F394" s="183" t="str">
        <f>IF($B394="","",IFERROR(VLOOKUP($B394,'Task library'!$A:$E,4,FALSE()),""))</f>
        <v/>
      </c>
      <c r="H394" s="183" t="str">
        <f t="shared" si="43"/>
        <v/>
      </c>
      <c r="I394" s="183" t="str">
        <f t="shared" si="44"/>
        <v/>
      </c>
      <c r="L394" s="90" t="str">
        <f t="shared" si="48"/>
        <v/>
      </c>
      <c r="N394" s="185" t="str">
        <f t="shared" si="45"/>
        <v/>
      </c>
      <c r="W394" s="179" t="str">
        <f>IF($B394="","",IF($Q394="","MISSING LINK",IF(NOT(ISNUMBER(SEARCH("drive.google.com",$Q394))),"NOT DRIVE LINK",IFERROR(IF(ISNUMBER(SEARCH(MID(Summary!$N$3,SEARCH("/folders/",Summary!$N$3)+9,SEARCH("?",Summary!$N$3&amp;"?")-(SEARCH("/folders/",Summary!$N$3)+9)),$Q394)),"OK",IF(ISNUMBER(SEARCH("/file/d/",$Q394)),"FILE LINK (check)","WRONG DRIVE")),"WRONG DRIVE"))))</f>
        <v/>
      </c>
      <c r="X394" s="72" t="str">
        <f t="shared" si="46"/>
        <v/>
      </c>
      <c r="Y394" s="72" t="str">
        <f t="shared" si="47"/>
        <v/>
      </c>
      <c r="Z394" s="72" t="str">
        <f>IF($X394="","",COUNTIF($X$2:$X394,$X394))</f>
        <v/>
      </c>
      <c r="AA394" s="72" t="str">
        <f>IF(AND($X394&lt;&gt;"",$Y394&gt;=3,$Z394=1),COUNTIF($AA$1:AA393,"&gt;0")+1,"")</f>
        <v/>
      </c>
    </row>
    <row r="395" spans="3:27" ht="15" customHeight="1" x14ac:dyDescent="0.25">
      <c r="C395" s="72" t="str">
        <f t="shared" si="42"/>
        <v/>
      </c>
      <c r="D395" s="182" t="str">
        <f>IF($B395="","",IFERROR(VLOOKUP($B395,'Task library'!$A:$E,2,FALSE()),""))</f>
        <v/>
      </c>
      <c r="E395" s="182" t="str">
        <f>IF($B395="","",IFERROR(VLOOKUP($B395,'Task library'!$A:$E,3,FALSE()),""))</f>
        <v/>
      </c>
      <c r="F395" s="183" t="str">
        <f>IF($B395="","",IFERROR(VLOOKUP($B395,'Task library'!$A:$E,4,FALSE()),""))</f>
        <v/>
      </c>
      <c r="H395" s="183" t="str">
        <f t="shared" si="43"/>
        <v/>
      </c>
      <c r="I395" s="183" t="str">
        <f t="shared" si="44"/>
        <v/>
      </c>
      <c r="L395" s="90" t="str">
        <f t="shared" si="48"/>
        <v/>
      </c>
      <c r="N395" s="185" t="str">
        <f t="shared" si="45"/>
        <v/>
      </c>
      <c r="W395" s="179" t="str">
        <f>IF($B395="","",IF($Q395="","MISSING LINK",IF(NOT(ISNUMBER(SEARCH("drive.google.com",$Q395))),"NOT DRIVE LINK",IFERROR(IF(ISNUMBER(SEARCH(MID(Summary!$N$3,SEARCH("/folders/",Summary!$N$3)+9,SEARCH("?",Summary!$N$3&amp;"?")-(SEARCH("/folders/",Summary!$N$3)+9)),$Q395)),"OK",IF(ISNUMBER(SEARCH("/file/d/",$Q395)),"FILE LINK (check)","WRONG DRIVE")),"WRONG DRIVE"))))</f>
        <v/>
      </c>
      <c r="X395" s="72" t="str">
        <f t="shared" si="46"/>
        <v/>
      </c>
      <c r="Y395" s="72" t="str">
        <f t="shared" si="47"/>
        <v/>
      </c>
      <c r="Z395" s="72" t="str">
        <f>IF($X395="","",COUNTIF($X$2:$X395,$X395))</f>
        <v/>
      </c>
      <c r="AA395" s="72" t="str">
        <f>IF(AND($X395&lt;&gt;"",$Y395&gt;=3,$Z395=1),COUNTIF($AA$1:AA394,"&gt;0")+1,"")</f>
        <v/>
      </c>
    </row>
    <row r="396" spans="3:27" ht="15" customHeight="1" x14ac:dyDescent="0.25">
      <c r="C396" s="72" t="str">
        <f t="shared" si="42"/>
        <v/>
      </c>
      <c r="D396" s="182" t="str">
        <f>IF($B396="","",IFERROR(VLOOKUP($B396,'Task library'!$A:$E,2,FALSE()),""))</f>
        <v/>
      </c>
      <c r="E396" s="182" t="str">
        <f>IF($B396="","",IFERROR(VLOOKUP($B396,'Task library'!$A:$E,3,FALSE()),""))</f>
        <v/>
      </c>
      <c r="F396" s="183" t="str">
        <f>IF($B396="","",IFERROR(VLOOKUP($B396,'Task library'!$A:$E,4,FALSE()),""))</f>
        <v/>
      </c>
      <c r="H396" s="183" t="str">
        <f t="shared" si="43"/>
        <v/>
      </c>
      <c r="I396" s="183" t="str">
        <f t="shared" si="44"/>
        <v/>
      </c>
      <c r="L396" s="90" t="str">
        <f t="shared" si="48"/>
        <v/>
      </c>
      <c r="N396" s="185" t="str">
        <f t="shared" si="45"/>
        <v/>
      </c>
      <c r="W396" s="179" t="str">
        <f>IF($B396="","",IF($Q396="","MISSING LINK",IF(NOT(ISNUMBER(SEARCH("drive.google.com",$Q396))),"NOT DRIVE LINK",IFERROR(IF(ISNUMBER(SEARCH(MID(Summary!$N$3,SEARCH("/folders/",Summary!$N$3)+9,SEARCH("?",Summary!$N$3&amp;"?")-(SEARCH("/folders/",Summary!$N$3)+9)),$Q396)),"OK",IF(ISNUMBER(SEARCH("/file/d/",$Q396)),"FILE LINK (check)","WRONG DRIVE")),"WRONG DRIVE"))))</f>
        <v/>
      </c>
      <c r="X396" s="72" t="str">
        <f t="shared" si="46"/>
        <v/>
      </c>
      <c r="Y396" s="72" t="str">
        <f t="shared" si="47"/>
        <v/>
      </c>
      <c r="Z396" s="72" t="str">
        <f>IF($X396="","",COUNTIF($X$2:$X396,$X396))</f>
        <v/>
      </c>
      <c r="AA396" s="72" t="str">
        <f>IF(AND($X396&lt;&gt;"",$Y396&gt;=3,$Z396=1),COUNTIF($AA$1:AA395,"&gt;0")+1,"")</f>
        <v/>
      </c>
    </row>
    <row r="397" spans="3:27" ht="15" customHeight="1" x14ac:dyDescent="0.25">
      <c r="C397" s="72" t="str">
        <f t="shared" si="42"/>
        <v/>
      </c>
      <c r="D397" s="182" t="str">
        <f>IF($B397="","",IFERROR(VLOOKUP($B397,'Task library'!$A:$E,2,FALSE()),""))</f>
        <v/>
      </c>
      <c r="E397" s="182" t="str">
        <f>IF($B397="","",IFERROR(VLOOKUP($B397,'Task library'!$A:$E,3,FALSE()),""))</f>
        <v/>
      </c>
      <c r="F397" s="183" t="str">
        <f>IF($B397="","",IFERROR(VLOOKUP($B397,'Task library'!$A:$E,4,FALSE()),""))</f>
        <v/>
      </c>
      <c r="H397" s="183" t="str">
        <f t="shared" si="43"/>
        <v/>
      </c>
      <c r="I397" s="183" t="str">
        <f t="shared" si="44"/>
        <v/>
      </c>
      <c r="L397" s="90" t="str">
        <f t="shared" si="48"/>
        <v/>
      </c>
      <c r="N397" s="185" t="str">
        <f t="shared" si="45"/>
        <v/>
      </c>
      <c r="W397" s="179" t="str">
        <f>IF($B397="","",IF($Q397="","MISSING LINK",IF(NOT(ISNUMBER(SEARCH("drive.google.com",$Q397))),"NOT DRIVE LINK",IFERROR(IF(ISNUMBER(SEARCH(MID(Summary!$N$3,SEARCH("/folders/",Summary!$N$3)+9,SEARCH("?",Summary!$N$3&amp;"?")-(SEARCH("/folders/",Summary!$N$3)+9)),$Q397)),"OK",IF(ISNUMBER(SEARCH("/file/d/",$Q397)),"FILE LINK (check)","WRONG DRIVE")),"WRONG DRIVE"))))</f>
        <v/>
      </c>
      <c r="X397" s="72" t="str">
        <f t="shared" si="46"/>
        <v/>
      </c>
      <c r="Y397" s="72" t="str">
        <f t="shared" si="47"/>
        <v/>
      </c>
      <c r="Z397" s="72" t="str">
        <f>IF($X397="","",COUNTIF($X$2:$X397,$X397))</f>
        <v/>
      </c>
      <c r="AA397" s="72" t="str">
        <f>IF(AND($X397&lt;&gt;"",$Y397&gt;=3,$Z397=1),COUNTIF($AA$1:AA396,"&gt;0")+1,"")</f>
        <v/>
      </c>
    </row>
    <row r="398" spans="3:27" ht="15" customHeight="1" x14ac:dyDescent="0.25">
      <c r="C398" s="72" t="str">
        <f t="shared" si="42"/>
        <v/>
      </c>
      <c r="D398" s="182" t="str">
        <f>IF($B398="","",IFERROR(VLOOKUP($B398,'Task library'!$A:$E,2,FALSE()),""))</f>
        <v/>
      </c>
      <c r="E398" s="182" t="str">
        <f>IF($B398="","",IFERROR(VLOOKUP($B398,'Task library'!$A:$E,3,FALSE()),""))</f>
        <v/>
      </c>
      <c r="F398" s="183" t="str">
        <f>IF($B398="","",IFERROR(VLOOKUP($B398,'Task library'!$A:$E,4,FALSE()),""))</f>
        <v/>
      </c>
      <c r="H398" s="183" t="str">
        <f t="shared" si="43"/>
        <v/>
      </c>
      <c r="I398" s="183" t="str">
        <f t="shared" si="44"/>
        <v/>
      </c>
      <c r="L398" s="90" t="str">
        <f t="shared" si="48"/>
        <v/>
      </c>
      <c r="N398" s="185" t="str">
        <f t="shared" si="45"/>
        <v/>
      </c>
      <c r="W398" s="179" t="str">
        <f>IF($B398="","",IF($Q398="","MISSING LINK",IF(NOT(ISNUMBER(SEARCH("drive.google.com",$Q398))),"NOT DRIVE LINK",IFERROR(IF(ISNUMBER(SEARCH(MID(Summary!$N$3,SEARCH("/folders/",Summary!$N$3)+9,SEARCH("?",Summary!$N$3&amp;"?")-(SEARCH("/folders/",Summary!$N$3)+9)),$Q398)),"OK",IF(ISNUMBER(SEARCH("/file/d/",$Q398)),"FILE LINK (check)","WRONG DRIVE")),"WRONG DRIVE"))))</f>
        <v/>
      </c>
      <c r="X398" s="72" t="str">
        <f t="shared" si="46"/>
        <v/>
      </c>
      <c r="Y398" s="72" t="str">
        <f t="shared" si="47"/>
        <v/>
      </c>
      <c r="Z398" s="72" t="str">
        <f>IF($X398="","",COUNTIF($X$2:$X398,$X398))</f>
        <v/>
      </c>
      <c r="AA398" s="72" t="str">
        <f>IF(AND($X398&lt;&gt;"",$Y398&gt;=3,$Z398=1),COUNTIF($AA$1:AA397,"&gt;0")+1,"")</f>
        <v/>
      </c>
    </row>
    <row r="399" spans="3:27" ht="15" customHeight="1" x14ac:dyDescent="0.25">
      <c r="C399" s="72" t="str">
        <f t="shared" si="42"/>
        <v/>
      </c>
      <c r="D399" s="182" t="str">
        <f>IF($B399="","",IFERROR(VLOOKUP($B399,'Task library'!$A:$E,2,FALSE()),""))</f>
        <v/>
      </c>
      <c r="E399" s="182" t="str">
        <f>IF($B399="","",IFERROR(VLOOKUP($B399,'Task library'!$A:$E,3,FALSE()),""))</f>
        <v/>
      </c>
      <c r="F399" s="183" t="str">
        <f>IF($B399="","",IFERROR(VLOOKUP($B399,'Task library'!$A:$E,4,FALSE()),""))</f>
        <v/>
      </c>
      <c r="H399" s="183" t="str">
        <f t="shared" si="43"/>
        <v/>
      </c>
      <c r="I399" s="183" t="str">
        <f t="shared" si="44"/>
        <v/>
      </c>
      <c r="L399" s="90" t="str">
        <f t="shared" si="48"/>
        <v/>
      </c>
      <c r="N399" s="185" t="str">
        <f t="shared" si="45"/>
        <v/>
      </c>
      <c r="W399" s="179" t="str">
        <f>IF($B399="","",IF($Q399="","MISSING LINK",IF(NOT(ISNUMBER(SEARCH("drive.google.com",$Q399))),"NOT DRIVE LINK",IFERROR(IF(ISNUMBER(SEARCH(MID(Summary!$N$3,SEARCH("/folders/",Summary!$N$3)+9,SEARCH("?",Summary!$N$3&amp;"?")-(SEARCH("/folders/",Summary!$N$3)+9)),$Q399)),"OK",IF(ISNUMBER(SEARCH("/file/d/",$Q399)),"FILE LINK (check)","WRONG DRIVE")),"WRONG DRIVE"))))</f>
        <v/>
      </c>
      <c r="X399" s="72" t="str">
        <f t="shared" si="46"/>
        <v/>
      </c>
      <c r="Y399" s="72" t="str">
        <f t="shared" si="47"/>
        <v/>
      </c>
      <c r="Z399" s="72" t="str">
        <f>IF($X399="","",COUNTIF($X$2:$X399,$X399))</f>
        <v/>
      </c>
      <c r="AA399" s="72" t="str">
        <f>IF(AND($X399&lt;&gt;"",$Y399&gt;=3,$Z399=1),COUNTIF($AA$1:AA398,"&gt;0")+1,"")</f>
        <v/>
      </c>
    </row>
    <row r="400" spans="3:27" ht="15" customHeight="1" x14ac:dyDescent="0.25">
      <c r="C400" s="72" t="str">
        <f t="shared" si="42"/>
        <v/>
      </c>
      <c r="D400" s="182" t="str">
        <f>IF($B400="","",IFERROR(VLOOKUP($B400,'Task library'!$A:$E,2,FALSE()),""))</f>
        <v/>
      </c>
      <c r="E400" s="182" t="str">
        <f>IF($B400="","",IFERROR(VLOOKUP($B400,'Task library'!$A:$E,3,FALSE()),""))</f>
        <v/>
      </c>
      <c r="F400" s="183" t="str">
        <f>IF($B400="","",IFERROR(VLOOKUP($B400,'Task library'!$A:$E,4,FALSE()),""))</f>
        <v/>
      </c>
      <c r="H400" s="183" t="str">
        <f t="shared" si="43"/>
        <v/>
      </c>
      <c r="I400" s="183" t="str">
        <f t="shared" si="44"/>
        <v/>
      </c>
      <c r="L400" s="90" t="str">
        <f t="shared" si="48"/>
        <v/>
      </c>
      <c r="N400" s="185" t="str">
        <f t="shared" si="45"/>
        <v/>
      </c>
      <c r="W400" s="179" t="str">
        <f>IF($B400="","",IF($Q400="","MISSING LINK",IF(NOT(ISNUMBER(SEARCH("drive.google.com",$Q400))),"NOT DRIVE LINK",IFERROR(IF(ISNUMBER(SEARCH(MID(Summary!$N$3,SEARCH("/folders/",Summary!$N$3)+9,SEARCH("?",Summary!$N$3&amp;"?")-(SEARCH("/folders/",Summary!$N$3)+9)),$Q400)),"OK",IF(ISNUMBER(SEARCH("/file/d/",$Q400)),"FILE LINK (check)","WRONG DRIVE")),"WRONG DRIVE"))))</f>
        <v/>
      </c>
      <c r="X400" s="72" t="str">
        <f t="shared" si="46"/>
        <v/>
      </c>
      <c r="Y400" s="72" t="str">
        <f t="shared" si="47"/>
        <v/>
      </c>
      <c r="Z400" s="72" t="str">
        <f>IF($X400="","",COUNTIF($X$2:$X400,$X400))</f>
        <v/>
      </c>
      <c r="AA400" s="72" t="str">
        <f>IF(AND($X400&lt;&gt;"",$Y400&gt;=3,$Z400=1),COUNTIF($AA$1:AA399,"&gt;0")+1,"")</f>
        <v/>
      </c>
    </row>
    <row r="401" spans="3:27" ht="15" customHeight="1" x14ac:dyDescent="0.25">
      <c r="C401" s="72" t="str">
        <f t="shared" si="42"/>
        <v/>
      </c>
      <c r="D401" s="182" t="str">
        <f>IF($B401="","",IFERROR(VLOOKUP($B401,'Task library'!$A:$E,2,FALSE()),""))</f>
        <v/>
      </c>
      <c r="E401" s="182" t="str">
        <f>IF($B401="","",IFERROR(VLOOKUP($B401,'Task library'!$A:$E,3,FALSE()),""))</f>
        <v/>
      </c>
      <c r="F401" s="183" t="str">
        <f>IF($B401="","",IFERROR(VLOOKUP($B401,'Task library'!$A:$E,4,FALSE()),""))</f>
        <v/>
      </c>
      <c r="H401" s="183" t="str">
        <f t="shared" si="43"/>
        <v/>
      </c>
      <c r="I401" s="183" t="str">
        <f t="shared" si="44"/>
        <v/>
      </c>
      <c r="L401" s="90" t="str">
        <f t="shared" si="48"/>
        <v/>
      </c>
      <c r="N401" s="185" t="str">
        <f t="shared" si="45"/>
        <v/>
      </c>
      <c r="W401" s="179" t="str">
        <f>IF($B401="","",IF($Q401="","MISSING LINK",IF(NOT(ISNUMBER(SEARCH("drive.google.com",$Q401))),"NOT DRIVE LINK",IFERROR(IF(ISNUMBER(SEARCH(MID(Summary!$N$3,SEARCH("/folders/",Summary!$N$3)+9,SEARCH("?",Summary!$N$3&amp;"?")-(SEARCH("/folders/",Summary!$N$3)+9)),$Q401)),"OK",IF(ISNUMBER(SEARCH("/file/d/",$Q401)),"FILE LINK (check)","WRONG DRIVE")),"WRONG DRIVE"))))</f>
        <v/>
      </c>
      <c r="X401" s="72" t="str">
        <f t="shared" si="46"/>
        <v/>
      </c>
      <c r="Y401" s="72" t="str">
        <f t="shared" si="47"/>
        <v/>
      </c>
      <c r="Z401" s="72" t="str">
        <f>IF($X401="","",COUNTIF($X$2:$X401,$X401))</f>
        <v/>
      </c>
      <c r="AA401" s="72" t="str">
        <f>IF(AND($X401&lt;&gt;"",$Y401&gt;=3,$Z401=1),COUNTIF($AA$1:AA400,"&gt;0")+1,"")</f>
        <v/>
      </c>
    </row>
    <row r="402" spans="3:27" ht="15" customHeight="1" x14ac:dyDescent="0.25">
      <c r="C402" s="72" t="str">
        <f t="shared" si="42"/>
        <v/>
      </c>
      <c r="D402" s="182" t="str">
        <f>IF($B402="","",IFERROR(VLOOKUP($B402,'Task library'!$A:$E,2,FALSE()),""))</f>
        <v/>
      </c>
      <c r="E402" s="182" t="str">
        <f>IF($B402="","",IFERROR(VLOOKUP($B402,'Task library'!$A:$E,3,FALSE()),""))</f>
        <v/>
      </c>
      <c r="F402" s="183" t="str">
        <f>IF($B402="","",IFERROR(VLOOKUP($B402,'Task library'!$A:$E,4,FALSE()),""))</f>
        <v/>
      </c>
      <c r="H402" s="183" t="str">
        <f t="shared" si="43"/>
        <v/>
      </c>
      <c r="I402" s="183" t="str">
        <f t="shared" si="44"/>
        <v/>
      </c>
      <c r="L402" s="90" t="str">
        <f t="shared" si="48"/>
        <v/>
      </c>
      <c r="N402" s="185" t="str">
        <f t="shared" si="45"/>
        <v/>
      </c>
      <c r="W402" s="179" t="str">
        <f>IF($B402="","",IF($Q402="","MISSING LINK",IF(NOT(ISNUMBER(SEARCH("drive.google.com",$Q402))),"NOT DRIVE LINK",IFERROR(IF(ISNUMBER(SEARCH(MID(Summary!$N$3,SEARCH("/folders/",Summary!$N$3)+9,SEARCH("?",Summary!$N$3&amp;"?")-(SEARCH("/folders/",Summary!$N$3)+9)),$Q402)),"OK",IF(ISNUMBER(SEARCH("/file/d/",$Q402)),"FILE LINK (check)","WRONG DRIVE")),"WRONG DRIVE"))))</f>
        <v/>
      </c>
      <c r="X402" s="72" t="str">
        <f t="shared" si="46"/>
        <v/>
      </c>
      <c r="Y402" s="72" t="str">
        <f t="shared" si="47"/>
        <v/>
      </c>
      <c r="Z402" s="72" t="str">
        <f>IF($X402="","",COUNTIF($X$2:$X402,$X402))</f>
        <v/>
      </c>
      <c r="AA402" s="72" t="str">
        <f>IF(AND($X402&lt;&gt;"",$Y402&gt;=3,$Z402=1),COUNTIF($AA$1:AA401,"&gt;0")+1,"")</f>
        <v/>
      </c>
    </row>
    <row r="403" spans="3:27" ht="15" customHeight="1" x14ac:dyDescent="0.25">
      <c r="C403" s="72" t="str">
        <f t="shared" si="42"/>
        <v/>
      </c>
      <c r="D403" s="182" t="str">
        <f>IF($B403="","",IFERROR(VLOOKUP($B403,'Task library'!$A:$E,2,FALSE()),""))</f>
        <v/>
      </c>
      <c r="E403" s="182" t="str">
        <f>IF($B403="","",IFERROR(VLOOKUP($B403,'Task library'!$A:$E,3,FALSE()),""))</f>
        <v/>
      </c>
      <c r="F403" s="183" t="str">
        <f>IF($B403="","",IFERROR(VLOOKUP($B403,'Task library'!$A:$E,4,FALSE()),""))</f>
        <v/>
      </c>
      <c r="H403" s="183" t="str">
        <f t="shared" si="43"/>
        <v/>
      </c>
      <c r="I403" s="183" t="str">
        <f t="shared" si="44"/>
        <v/>
      </c>
      <c r="L403" s="90" t="str">
        <f t="shared" si="48"/>
        <v/>
      </c>
      <c r="N403" s="185" t="str">
        <f t="shared" si="45"/>
        <v/>
      </c>
      <c r="W403" s="179" t="str">
        <f>IF($B403="","",IF($Q403="","MISSING LINK",IF(NOT(ISNUMBER(SEARCH("drive.google.com",$Q403))),"NOT DRIVE LINK",IFERROR(IF(ISNUMBER(SEARCH(MID(Summary!$N$3,SEARCH("/folders/",Summary!$N$3)+9,SEARCH("?",Summary!$N$3&amp;"?")-(SEARCH("/folders/",Summary!$N$3)+9)),$Q403)),"OK",IF(ISNUMBER(SEARCH("/file/d/",$Q403)),"FILE LINK (check)","WRONG DRIVE")),"WRONG DRIVE"))))</f>
        <v/>
      </c>
      <c r="X403" s="72" t="str">
        <f t="shared" si="46"/>
        <v/>
      </c>
      <c r="Y403" s="72" t="str">
        <f t="shared" si="47"/>
        <v/>
      </c>
      <c r="Z403" s="72" t="str">
        <f>IF($X403="","",COUNTIF($X$2:$X403,$X403))</f>
        <v/>
      </c>
      <c r="AA403" s="72" t="str">
        <f>IF(AND($X403&lt;&gt;"",$Y403&gt;=3,$Z403=1),COUNTIF($AA$1:AA402,"&gt;0")+1,"")</f>
        <v/>
      </c>
    </row>
    <row r="404" spans="3:27" ht="15" customHeight="1" x14ac:dyDescent="0.25">
      <c r="C404" s="72" t="str">
        <f t="shared" si="42"/>
        <v/>
      </c>
      <c r="D404" s="182" t="str">
        <f>IF($B404="","",IFERROR(VLOOKUP($B404,'Task library'!$A:$E,2,FALSE()),""))</f>
        <v/>
      </c>
      <c r="E404" s="182" t="str">
        <f>IF($B404="","",IFERROR(VLOOKUP($B404,'Task library'!$A:$E,3,FALSE()),""))</f>
        <v/>
      </c>
      <c r="F404" s="183" t="str">
        <f>IF($B404="","",IFERROR(VLOOKUP($B404,'Task library'!$A:$E,4,FALSE()),""))</f>
        <v/>
      </c>
      <c r="H404" s="183" t="str">
        <f t="shared" si="43"/>
        <v/>
      </c>
      <c r="I404" s="183" t="str">
        <f t="shared" si="44"/>
        <v/>
      </c>
      <c r="L404" s="90" t="str">
        <f t="shared" si="48"/>
        <v/>
      </c>
      <c r="N404" s="185" t="str">
        <f t="shared" si="45"/>
        <v/>
      </c>
      <c r="W404" s="179" t="str">
        <f>IF($B404="","",IF($Q404="","MISSING LINK",IF(NOT(ISNUMBER(SEARCH("drive.google.com",$Q404))),"NOT DRIVE LINK",IFERROR(IF(ISNUMBER(SEARCH(MID(Summary!$N$3,SEARCH("/folders/",Summary!$N$3)+9,SEARCH("?",Summary!$N$3&amp;"?")-(SEARCH("/folders/",Summary!$N$3)+9)),$Q404)),"OK",IF(ISNUMBER(SEARCH("/file/d/",$Q404)),"FILE LINK (check)","WRONG DRIVE")),"WRONG DRIVE"))))</f>
        <v/>
      </c>
      <c r="X404" s="72" t="str">
        <f t="shared" si="46"/>
        <v/>
      </c>
      <c r="Y404" s="72" t="str">
        <f t="shared" si="47"/>
        <v/>
      </c>
      <c r="Z404" s="72" t="str">
        <f>IF($X404="","",COUNTIF($X$2:$X404,$X404))</f>
        <v/>
      </c>
      <c r="AA404" s="72" t="str">
        <f>IF(AND($X404&lt;&gt;"",$Y404&gt;=3,$Z404=1),COUNTIF($AA$1:AA403,"&gt;0")+1,"")</f>
        <v/>
      </c>
    </row>
    <row r="405" spans="3:27" ht="15" customHeight="1" x14ac:dyDescent="0.25">
      <c r="C405" s="72" t="str">
        <f t="shared" si="42"/>
        <v/>
      </c>
      <c r="D405" s="182" t="str">
        <f>IF($B405="","",IFERROR(VLOOKUP($B405,'Task library'!$A:$E,2,FALSE()),""))</f>
        <v/>
      </c>
      <c r="E405" s="182" t="str">
        <f>IF($B405="","",IFERROR(VLOOKUP($B405,'Task library'!$A:$E,3,FALSE()),""))</f>
        <v/>
      </c>
      <c r="F405" s="183" t="str">
        <f>IF($B405="","",IFERROR(VLOOKUP($B405,'Task library'!$A:$E,4,FALSE()),""))</f>
        <v/>
      </c>
      <c r="H405" s="183" t="str">
        <f t="shared" si="43"/>
        <v/>
      </c>
      <c r="I405" s="183" t="str">
        <f t="shared" si="44"/>
        <v/>
      </c>
      <c r="L405" s="90" t="str">
        <f t="shared" si="48"/>
        <v/>
      </c>
      <c r="N405" s="185" t="str">
        <f t="shared" si="45"/>
        <v/>
      </c>
      <c r="W405" s="179" t="str">
        <f>IF($B405="","",IF($Q405="","MISSING LINK",IF(NOT(ISNUMBER(SEARCH("drive.google.com",$Q405))),"NOT DRIVE LINK",IFERROR(IF(ISNUMBER(SEARCH(MID(Summary!$N$3,SEARCH("/folders/",Summary!$N$3)+9,SEARCH("?",Summary!$N$3&amp;"?")-(SEARCH("/folders/",Summary!$N$3)+9)),$Q405)),"OK",IF(ISNUMBER(SEARCH("/file/d/",$Q405)),"FILE LINK (check)","WRONG DRIVE")),"WRONG DRIVE"))))</f>
        <v/>
      </c>
      <c r="X405" s="72" t="str">
        <f t="shared" si="46"/>
        <v/>
      </c>
      <c r="Y405" s="72" t="str">
        <f t="shared" si="47"/>
        <v/>
      </c>
      <c r="Z405" s="72" t="str">
        <f>IF($X405="","",COUNTIF($X$2:$X405,$X405))</f>
        <v/>
      </c>
      <c r="AA405" s="72" t="str">
        <f>IF(AND($X405&lt;&gt;"",$Y405&gt;=3,$Z405=1),COUNTIF($AA$1:AA404,"&gt;0")+1,"")</f>
        <v/>
      </c>
    </row>
    <row r="406" spans="3:27" ht="15" customHeight="1" x14ac:dyDescent="0.25">
      <c r="C406" s="72" t="str">
        <f t="shared" si="42"/>
        <v/>
      </c>
      <c r="D406" s="182" t="str">
        <f>IF($B406="","",IFERROR(VLOOKUP($B406,'Task library'!$A:$E,2,FALSE()),""))</f>
        <v/>
      </c>
      <c r="E406" s="182" t="str">
        <f>IF($B406="","",IFERROR(VLOOKUP($B406,'Task library'!$A:$E,3,FALSE()),""))</f>
        <v/>
      </c>
      <c r="F406" s="183" t="str">
        <f>IF($B406="","",IFERROR(VLOOKUP($B406,'Task library'!$A:$E,4,FALSE()),""))</f>
        <v/>
      </c>
      <c r="H406" s="183" t="str">
        <f t="shared" si="43"/>
        <v/>
      </c>
      <c r="I406" s="183" t="str">
        <f t="shared" si="44"/>
        <v/>
      </c>
      <c r="L406" s="90" t="str">
        <f t="shared" si="48"/>
        <v/>
      </c>
      <c r="N406" s="185" t="str">
        <f t="shared" si="45"/>
        <v/>
      </c>
      <c r="W406" s="179" t="str">
        <f>IF($B406="","",IF($Q406="","MISSING LINK",IF(NOT(ISNUMBER(SEARCH("drive.google.com",$Q406))),"NOT DRIVE LINK",IFERROR(IF(ISNUMBER(SEARCH(MID(Summary!$N$3,SEARCH("/folders/",Summary!$N$3)+9,SEARCH("?",Summary!$N$3&amp;"?")-(SEARCH("/folders/",Summary!$N$3)+9)),$Q406)),"OK",IF(ISNUMBER(SEARCH("/file/d/",$Q406)),"FILE LINK (check)","WRONG DRIVE")),"WRONG DRIVE"))))</f>
        <v/>
      </c>
      <c r="X406" s="72" t="str">
        <f t="shared" si="46"/>
        <v/>
      </c>
      <c r="Y406" s="72" t="str">
        <f t="shared" si="47"/>
        <v/>
      </c>
      <c r="Z406" s="72" t="str">
        <f>IF($X406="","",COUNTIF($X$2:$X406,$X406))</f>
        <v/>
      </c>
      <c r="AA406" s="72" t="str">
        <f>IF(AND($X406&lt;&gt;"",$Y406&gt;=3,$Z406=1),COUNTIF($AA$1:AA405,"&gt;0")+1,"")</f>
        <v/>
      </c>
    </row>
    <row r="407" spans="3:27" ht="15" customHeight="1" x14ac:dyDescent="0.25">
      <c r="C407" s="72" t="str">
        <f t="shared" si="42"/>
        <v/>
      </c>
      <c r="D407" s="182" t="str">
        <f>IF($B407="","",IFERROR(VLOOKUP($B407,'Task library'!$A:$E,2,FALSE()),""))</f>
        <v/>
      </c>
      <c r="E407" s="182" t="str">
        <f>IF($B407="","",IFERROR(VLOOKUP($B407,'Task library'!$A:$E,3,FALSE()),""))</f>
        <v/>
      </c>
      <c r="F407" s="183" t="str">
        <f>IF($B407="","",IFERROR(VLOOKUP($B407,'Task library'!$A:$E,4,FALSE()),""))</f>
        <v/>
      </c>
      <c r="H407" s="183" t="str">
        <f t="shared" si="43"/>
        <v/>
      </c>
      <c r="I407" s="183" t="str">
        <f t="shared" si="44"/>
        <v/>
      </c>
      <c r="L407" s="90" t="str">
        <f t="shared" si="48"/>
        <v/>
      </c>
      <c r="N407" s="185" t="str">
        <f t="shared" si="45"/>
        <v/>
      </c>
      <c r="W407" s="179" t="str">
        <f>IF($B407="","",IF($Q407="","MISSING LINK",IF(NOT(ISNUMBER(SEARCH("drive.google.com",$Q407))),"NOT DRIVE LINK",IFERROR(IF(ISNUMBER(SEARCH(MID(Summary!$N$3,SEARCH("/folders/",Summary!$N$3)+9,SEARCH("?",Summary!$N$3&amp;"?")-(SEARCH("/folders/",Summary!$N$3)+9)),$Q407)),"OK",IF(ISNUMBER(SEARCH("/file/d/",$Q407)),"FILE LINK (check)","WRONG DRIVE")),"WRONG DRIVE"))))</f>
        <v/>
      </c>
      <c r="X407" s="72" t="str">
        <f t="shared" si="46"/>
        <v/>
      </c>
      <c r="Y407" s="72" t="str">
        <f t="shared" si="47"/>
        <v/>
      </c>
      <c r="Z407" s="72" t="str">
        <f>IF($X407="","",COUNTIF($X$2:$X407,$X407))</f>
        <v/>
      </c>
      <c r="AA407" s="72" t="str">
        <f>IF(AND($X407&lt;&gt;"",$Y407&gt;=3,$Z407=1),COUNTIF($AA$1:AA406,"&gt;0")+1,"")</f>
        <v/>
      </c>
    </row>
    <row r="408" spans="3:27" ht="15" customHeight="1" x14ac:dyDescent="0.25">
      <c r="C408" s="72" t="str">
        <f t="shared" si="42"/>
        <v/>
      </c>
      <c r="D408" s="182" t="str">
        <f>IF($B408="","",IFERROR(VLOOKUP($B408,'Task library'!$A:$E,2,FALSE()),""))</f>
        <v/>
      </c>
      <c r="E408" s="182" t="str">
        <f>IF($B408="","",IFERROR(VLOOKUP($B408,'Task library'!$A:$E,3,FALSE()),""))</f>
        <v/>
      </c>
      <c r="F408" s="183" t="str">
        <f>IF($B408="","",IFERROR(VLOOKUP($B408,'Task library'!$A:$E,4,FALSE()),""))</f>
        <v/>
      </c>
      <c r="H408" s="183" t="str">
        <f t="shared" si="43"/>
        <v/>
      </c>
      <c r="I408" s="183" t="str">
        <f t="shared" si="44"/>
        <v/>
      </c>
      <c r="L408" s="90" t="str">
        <f t="shared" si="48"/>
        <v/>
      </c>
      <c r="N408" s="185" t="str">
        <f t="shared" si="45"/>
        <v/>
      </c>
      <c r="W408" s="179" t="str">
        <f>IF($B408="","",IF($Q408="","MISSING LINK",IF(NOT(ISNUMBER(SEARCH("drive.google.com",$Q408))),"NOT DRIVE LINK",IFERROR(IF(ISNUMBER(SEARCH(MID(Summary!$N$3,SEARCH("/folders/",Summary!$N$3)+9,SEARCH("?",Summary!$N$3&amp;"?")-(SEARCH("/folders/",Summary!$N$3)+9)),$Q408)),"OK",IF(ISNUMBER(SEARCH("/file/d/",$Q408)),"FILE LINK (check)","WRONG DRIVE")),"WRONG DRIVE"))))</f>
        <v/>
      </c>
      <c r="X408" s="72" t="str">
        <f t="shared" si="46"/>
        <v/>
      </c>
      <c r="Y408" s="72" t="str">
        <f t="shared" si="47"/>
        <v/>
      </c>
      <c r="Z408" s="72" t="str">
        <f>IF($X408="","",COUNTIF($X$2:$X408,$X408))</f>
        <v/>
      </c>
      <c r="AA408" s="72" t="str">
        <f>IF(AND($X408&lt;&gt;"",$Y408&gt;=3,$Z408=1),COUNTIF($AA$1:AA407,"&gt;0")+1,"")</f>
        <v/>
      </c>
    </row>
    <row r="409" spans="3:27" ht="15" customHeight="1" x14ac:dyDescent="0.25">
      <c r="C409" s="72" t="str">
        <f t="shared" si="42"/>
        <v/>
      </c>
      <c r="D409" s="182" t="str">
        <f>IF($B409="","",IFERROR(VLOOKUP($B409,'Task library'!$A:$E,2,FALSE()),""))</f>
        <v/>
      </c>
      <c r="E409" s="182" t="str">
        <f>IF($B409="","",IFERROR(VLOOKUP($B409,'Task library'!$A:$E,3,FALSE()),""))</f>
        <v/>
      </c>
      <c r="F409" s="183" t="str">
        <f>IF($B409="","",IFERROR(VLOOKUP($B409,'Task library'!$A:$E,4,FALSE()),""))</f>
        <v/>
      </c>
      <c r="H409" s="183" t="str">
        <f t="shared" si="43"/>
        <v/>
      </c>
      <c r="I409" s="183" t="str">
        <f t="shared" si="44"/>
        <v/>
      </c>
      <c r="L409" s="90" t="str">
        <f t="shared" si="48"/>
        <v/>
      </c>
      <c r="N409" s="185" t="str">
        <f t="shared" si="45"/>
        <v/>
      </c>
      <c r="W409" s="179" t="str">
        <f>IF($B409="","",IF($Q409="","MISSING LINK",IF(NOT(ISNUMBER(SEARCH("drive.google.com",$Q409))),"NOT DRIVE LINK",IFERROR(IF(ISNUMBER(SEARCH(MID(Summary!$N$3,SEARCH("/folders/",Summary!$N$3)+9,SEARCH("?",Summary!$N$3&amp;"?")-(SEARCH("/folders/",Summary!$N$3)+9)),$Q409)),"OK",IF(ISNUMBER(SEARCH("/file/d/",$Q409)),"FILE LINK (check)","WRONG DRIVE")),"WRONG DRIVE"))))</f>
        <v/>
      </c>
      <c r="X409" s="72" t="str">
        <f t="shared" si="46"/>
        <v/>
      </c>
      <c r="Y409" s="72" t="str">
        <f t="shared" si="47"/>
        <v/>
      </c>
      <c r="Z409" s="72" t="str">
        <f>IF($X409="","",COUNTIF($X$2:$X409,$X409))</f>
        <v/>
      </c>
      <c r="AA409" s="72" t="str">
        <f>IF(AND($X409&lt;&gt;"",$Y409&gt;=3,$Z409=1),COUNTIF($AA$1:AA408,"&gt;0")+1,"")</f>
        <v/>
      </c>
    </row>
    <row r="410" spans="3:27" ht="15" customHeight="1" x14ac:dyDescent="0.25">
      <c r="C410" s="72" t="str">
        <f t="shared" si="42"/>
        <v/>
      </c>
      <c r="D410" s="182" t="str">
        <f>IF($B410="","",IFERROR(VLOOKUP($B410,'Task library'!$A:$E,2,FALSE()),""))</f>
        <v/>
      </c>
      <c r="E410" s="182" t="str">
        <f>IF($B410="","",IFERROR(VLOOKUP($B410,'Task library'!$A:$E,3,FALSE()),""))</f>
        <v/>
      </c>
      <c r="F410" s="183" t="str">
        <f>IF($B410="","",IFERROR(VLOOKUP($B410,'Task library'!$A:$E,4,FALSE()),""))</f>
        <v/>
      </c>
      <c r="H410" s="183" t="str">
        <f t="shared" si="43"/>
        <v/>
      </c>
      <c r="I410" s="183" t="str">
        <f t="shared" si="44"/>
        <v/>
      </c>
      <c r="L410" s="90" t="str">
        <f t="shared" si="48"/>
        <v/>
      </c>
      <c r="N410" s="185" t="str">
        <f t="shared" si="45"/>
        <v/>
      </c>
      <c r="W410" s="179" t="str">
        <f>IF($B410="","",IF($Q410="","MISSING LINK",IF(NOT(ISNUMBER(SEARCH("drive.google.com",$Q410))),"NOT DRIVE LINK",IFERROR(IF(ISNUMBER(SEARCH(MID(Summary!$N$3,SEARCH("/folders/",Summary!$N$3)+9,SEARCH("?",Summary!$N$3&amp;"?")-(SEARCH("/folders/",Summary!$N$3)+9)),$Q410)),"OK",IF(ISNUMBER(SEARCH("/file/d/",$Q410)),"FILE LINK (check)","WRONG DRIVE")),"WRONG DRIVE"))))</f>
        <v/>
      </c>
      <c r="X410" s="72" t="str">
        <f t="shared" si="46"/>
        <v/>
      </c>
      <c r="Y410" s="72" t="str">
        <f t="shared" si="47"/>
        <v/>
      </c>
      <c r="Z410" s="72" t="str">
        <f>IF($X410="","",COUNTIF($X$2:$X410,$X410))</f>
        <v/>
      </c>
      <c r="AA410" s="72" t="str">
        <f>IF(AND($X410&lt;&gt;"",$Y410&gt;=3,$Z410=1),COUNTIF($AA$1:AA409,"&gt;0")+1,"")</f>
        <v/>
      </c>
    </row>
    <row r="411" spans="3:27" ht="15" customHeight="1" x14ac:dyDescent="0.25">
      <c r="C411" s="72" t="str">
        <f t="shared" si="42"/>
        <v/>
      </c>
      <c r="D411" s="182" t="str">
        <f>IF($B411="","",IFERROR(VLOOKUP($B411,'Task library'!$A:$E,2,FALSE()),""))</f>
        <v/>
      </c>
      <c r="E411" s="182" t="str">
        <f>IF($B411="","",IFERROR(VLOOKUP($B411,'Task library'!$A:$E,3,FALSE()),""))</f>
        <v/>
      </c>
      <c r="F411" s="183" t="str">
        <f>IF($B411="","",IFERROR(VLOOKUP($B411,'Task library'!$A:$E,4,FALSE()),""))</f>
        <v/>
      </c>
      <c r="H411" s="183" t="str">
        <f t="shared" si="43"/>
        <v/>
      </c>
      <c r="I411" s="183" t="str">
        <f t="shared" si="44"/>
        <v/>
      </c>
      <c r="L411" s="90" t="str">
        <f t="shared" si="48"/>
        <v/>
      </c>
      <c r="N411" s="185" t="str">
        <f t="shared" si="45"/>
        <v/>
      </c>
      <c r="W411" s="179" t="str">
        <f>IF($B411="","",IF($Q411="","MISSING LINK",IF(NOT(ISNUMBER(SEARCH("drive.google.com",$Q411))),"NOT DRIVE LINK",IFERROR(IF(ISNUMBER(SEARCH(MID(Summary!$N$3,SEARCH("/folders/",Summary!$N$3)+9,SEARCH("?",Summary!$N$3&amp;"?")-(SEARCH("/folders/",Summary!$N$3)+9)),$Q411)),"OK",IF(ISNUMBER(SEARCH("/file/d/",$Q411)),"FILE LINK (check)","WRONG DRIVE")),"WRONG DRIVE"))))</f>
        <v/>
      </c>
      <c r="X411" s="72" t="str">
        <f t="shared" si="46"/>
        <v/>
      </c>
      <c r="Y411" s="72" t="str">
        <f t="shared" si="47"/>
        <v/>
      </c>
      <c r="Z411" s="72" t="str">
        <f>IF($X411="","",COUNTIF($X$2:$X411,$X411))</f>
        <v/>
      </c>
      <c r="AA411" s="72" t="str">
        <f>IF(AND($X411&lt;&gt;"",$Y411&gt;=3,$Z411=1),COUNTIF($AA$1:AA410,"&gt;0")+1,"")</f>
        <v/>
      </c>
    </row>
    <row r="412" spans="3:27" ht="15" customHeight="1" x14ac:dyDescent="0.25">
      <c r="C412" s="72" t="str">
        <f t="shared" si="42"/>
        <v/>
      </c>
      <c r="D412" s="182" t="str">
        <f>IF($B412="","",IFERROR(VLOOKUP($B412,'Task library'!$A:$E,2,FALSE()),""))</f>
        <v/>
      </c>
      <c r="E412" s="182" t="str">
        <f>IF($B412="","",IFERROR(VLOOKUP($B412,'Task library'!$A:$E,3,FALSE()),""))</f>
        <v/>
      </c>
      <c r="F412" s="183" t="str">
        <f>IF($B412="","",IFERROR(VLOOKUP($B412,'Task library'!$A:$E,4,FALSE()),""))</f>
        <v/>
      </c>
      <c r="H412" s="183" t="str">
        <f t="shared" si="43"/>
        <v/>
      </c>
      <c r="I412" s="183" t="str">
        <f t="shared" si="44"/>
        <v/>
      </c>
      <c r="L412" s="90" t="str">
        <f t="shared" si="48"/>
        <v/>
      </c>
      <c r="N412" s="185" t="str">
        <f t="shared" si="45"/>
        <v/>
      </c>
      <c r="W412" s="179" t="str">
        <f>IF($B412="","",IF($Q412="","MISSING LINK",IF(NOT(ISNUMBER(SEARCH("drive.google.com",$Q412))),"NOT DRIVE LINK",IFERROR(IF(ISNUMBER(SEARCH(MID(Summary!$N$3,SEARCH("/folders/",Summary!$N$3)+9,SEARCH("?",Summary!$N$3&amp;"?")-(SEARCH("/folders/",Summary!$N$3)+9)),$Q412)),"OK",IF(ISNUMBER(SEARCH("/file/d/",$Q412)),"FILE LINK (check)","WRONG DRIVE")),"WRONG DRIVE"))))</f>
        <v/>
      </c>
      <c r="X412" s="72" t="str">
        <f t="shared" si="46"/>
        <v/>
      </c>
      <c r="Y412" s="72" t="str">
        <f t="shared" si="47"/>
        <v/>
      </c>
      <c r="Z412" s="72" t="str">
        <f>IF($X412="","",COUNTIF($X$2:$X412,$X412))</f>
        <v/>
      </c>
      <c r="AA412" s="72" t="str">
        <f>IF(AND($X412&lt;&gt;"",$Y412&gt;=3,$Z412=1),COUNTIF($AA$1:AA411,"&gt;0")+1,"")</f>
        <v/>
      </c>
    </row>
    <row r="413" spans="3:27" ht="15" customHeight="1" x14ac:dyDescent="0.25">
      <c r="C413" s="72" t="str">
        <f t="shared" si="42"/>
        <v/>
      </c>
      <c r="D413" s="182" t="str">
        <f>IF($B413="","",IFERROR(VLOOKUP($B413,'Task library'!$A:$E,2,FALSE()),""))</f>
        <v/>
      </c>
      <c r="E413" s="182" t="str">
        <f>IF($B413="","",IFERROR(VLOOKUP($B413,'Task library'!$A:$E,3,FALSE()),""))</f>
        <v/>
      </c>
      <c r="F413" s="183" t="str">
        <f>IF($B413="","",IFERROR(VLOOKUP($B413,'Task library'!$A:$E,4,FALSE()),""))</f>
        <v/>
      </c>
      <c r="H413" s="183" t="str">
        <f t="shared" si="43"/>
        <v/>
      </c>
      <c r="I413" s="183" t="str">
        <f t="shared" si="44"/>
        <v/>
      </c>
      <c r="L413" s="90" t="str">
        <f t="shared" si="48"/>
        <v/>
      </c>
      <c r="N413" s="185" t="str">
        <f t="shared" si="45"/>
        <v/>
      </c>
      <c r="W413" s="179" t="str">
        <f>IF($B413="","",IF($Q413="","MISSING LINK",IF(NOT(ISNUMBER(SEARCH("drive.google.com",$Q413))),"NOT DRIVE LINK",IFERROR(IF(ISNUMBER(SEARCH(MID(Summary!$N$3,SEARCH("/folders/",Summary!$N$3)+9,SEARCH("?",Summary!$N$3&amp;"?")-(SEARCH("/folders/",Summary!$N$3)+9)),$Q413)),"OK",IF(ISNUMBER(SEARCH("/file/d/",$Q413)),"FILE LINK (check)","WRONG DRIVE")),"WRONG DRIVE"))))</f>
        <v/>
      </c>
      <c r="X413" s="72" t="str">
        <f t="shared" si="46"/>
        <v/>
      </c>
      <c r="Y413" s="72" t="str">
        <f t="shared" si="47"/>
        <v/>
      </c>
      <c r="Z413" s="72" t="str">
        <f>IF($X413="","",COUNTIF($X$2:$X413,$X413))</f>
        <v/>
      </c>
      <c r="AA413" s="72" t="str">
        <f>IF(AND($X413&lt;&gt;"",$Y413&gt;=3,$Z413=1),COUNTIF($AA$1:AA412,"&gt;0")+1,"")</f>
        <v/>
      </c>
    </row>
    <row r="414" spans="3:27" ht="15" customHeight="1" x14ac:dyDescent="0.25">
      <c r="C414" s="72" t="str">
        <f t="shared" si="42"/>
        <v/>
      </c>
      <c r="D414" s="182" t="str">
        <f>IF($B414="","",IFERROR(VLOOKUP($B414,'Task library'!$A:$E,2,FALSE()),""))</f>
        <v/>
      </c>
      <c r="E414" s="182" t="str">
        <f>IF($B414="","",IFERROR(VLOOKUP($B414,'Task library'!$A:$E,3,FALSE()),""))</f>
        <v/>
      </c>
      <c r="F414" s="183" t="str">
        <f>IF($B414="","",IFERROR(VLOOKUP($B414,'Task library'!$A:$E,4,FALSE()),""))</f>
        <v/>
      </c>
      <c r="H414" s="183" t="str">
        <f t="shared" si="43"/>
        <v/>
      </c>
      <c r="I414" s="183" t="str">
        <f t="shared" si="44"/>
        <v/>
      </c>
      <c r="L414" s="90" t="str">
        <f t="shared" si="48"/>
        <v/>
      </c>
      <c r="N414" s="185" t="str">
        <f t="shared" si="45"/>
        <v/>
      </c>
      <c r="W414" s="179" t="str">
        <f>IF($B414="","",IF($Q414="","MISSING LINK",IF(NOT(ISNUMBER(SEARCH("drive.google.com",$Q414))),"NOT DRIVE LINK",IFERROR(IF(ISNUMBER(SEARCH(MID(Summary!$N$3,SEARCH("/folders/",Summary!$N$3)+9,SEARCH("?",Summary!$N$3&amp;"?")-(SEARCH("/folders/",Summary!$N$3)+9)),$Q414)),"OK",IF(ISNUMBER(SEARCH("/file/d/",$Q414)),"FILE LINK (check)","WRONG DRIVE")),"WRONG DRIVE"))))</f>
        <v/>
      </c>
      <c r="X414" s="72" t="str">
        <f t="shared" si="46"/>
        <v/>
      </c>
      <c r="Y414" s="72" t="str">
        <f t="shared" si="47"/>
        <v/>
      </c>
      <c r="Z414" s="72" t="str">
        <f>IF($X414="","",COUNTIF($X$2:$X414,$X414))</f>
        <v/>
      </c>
      <c r="AA414" s="72" t="str">
        <f>IF(AND($X414&lt;&gt;"",$Y414&gt;=3,$Z414=1),COUNTIF($AA$1:AA413,"&gt;0")+1,"")</f>
        <v/>
      </c>
    </row>
    <row r="415" spans="3:27" ht="15" customHeight="1" x14ac:dyDescent="0.25">
      <c r="C415" s="72" t="str">
        <f t="shared" si="42"/>
        <v/>
      </c>
      <c r="D415" s="182" t="str">
        <f>IF($B415="","",IFERROR(VLOOKUP($B415,'Task library'!$A:$E,2,FALSE()),""))</f>
        <v/>
      </c>
      <c r="E415" s="182" t="str">
        <f>IF($B415="","",IFERROR(VLOOKUP($B415,'Task library'!$A:$E,3,FALSE()),""))</f>
        <v/>
      </c>
      <c r="F415" s="183" t="str">
        <f>IF($B415="","",IFERROR(VLOOKUP($B415,'Task library'!$A:$E,4,FALSE()),""))</f>
        <v/>
      </c>
      <c r="H415" s="183" t="str">
        <f t="shared" si="43"/>
        <v/>
      </c>
      <c r="I415" s="183" t="str">
        <f t="shared" si="44"/>
        <v/>
      </c>
      <c r="L415" s="90" t="str">
        <f t="shared" si="48"/>
        <v/>
      </c>
      <c r="N415" s="185" t="str">
        <f t="shared" si="45"/>
        <v/>
      </c>
      <c r="W415" s="179" t="str">
        <f>IF($B415="","",IF($Q415="","MISSING LINK",IF(NOT(ISNUMBER(SEARCH("drive.google.com",$Q415))),"NOT DRIVE LINK",IFERROR(IF(ISNUMBER(SEARCH(MID(Summary!$N$3,SEARCH("/folders/",Summary!$N$3)+9,SEARCH("?",Summary!$N$3&amp;"?")-(SEARCH("/folders/",Summary!$N$3)+9)),$Q415)),"OK",IF(ISNUMBER(SEARCH("/file/d/",$Q415)),"FILE LINK (check)","WRONG DRIVE")),"WRONG DRIVE"))))</f>
        <v/>
      </c>
      <c r="X415" s="72" t="str">
        <f t="shared" si="46"/>
        <v/>
      </c>
      <c r="Y415" s="72" t="str">
        <f t="shared" si="47"/>
        <v/>
      </c>
      <c r="Z415" s="72" t="str">
        <f>IF($X415="","",COUNTIF($X$2:$X415,$X415))</f>
        <v/>
      </c>
      <c r="AA415" s="72" t="str">
        <f>IF(AND($X415&lt;&gt;"",$Y415&gt;=3,$Z415=1),COUNTIF($AA$1:AA414,"&gt;0")+1,"")</f>
        <v/>
      </c>
    </row>
    <row r="416" spans="3:27" ht="15" customHeight="1" x14ac:dyDescent="0.25">
      <c r="C416" s="72" t="str">
        <f t="shared" si="42"/>
        <v/>
      </c>
      <c r="D416" s="182" t="str">
        <f>IF($B416="","",IFERROR(VLOOKUP($B416,'Task library'!$A:$E,2,FALSE()),""))</f>
        <v/>
      </c>
      <c r="E416" s="182" t="str">
        <f>IF($B416="","",IFERROR(VLOOKUP($B416,'Task library'!$A:$E,3,FALSE()),""))</f>
        <v/>
      </c>
      <c r="F416" s="183" t="str">
        <f>IF($B416="","",IFERROR(VLOOKUP($B416,'Task library'!$A:$E,4,FALSE()),""))</f>
        <v/>
      </c>
      <c r="H416" s="183" t="str">
        <f t="shared" si="43"/>
        <v/>
      </c>
      <c r="I416" s="183" t="str">
        <f t="shared" si="44"/>
        <v/>
      </c>
      <c r="L416" s="90" t="str">
        <f t="shared" si="48"/>
        <v/>
      </c>
      <c r="N416" s="185" t="str">
        <f t="shared" si="45"/>
        <v/>
      </c>
      <c r="W416" s="179" t="str">
        <f>IF($B416="","",IF($Q416="","MISSING LINK",IF(NOT(ISNUMBER(SEARCH("drive.google.com",$Q416))),"NOT DRIVE LINK",IFERROR(IF(ISNUMBER(SEARCH(MID(Summary!$N$3,SEARCH("/folders/",Summary!$N$3)+9,SEARCH("?",Summary!$N$3&amp;"?")-(SEARCH("/folders/",Summary!$N$3)+9)),$Q416)),"OK",IF(ISNUMBER(SEARCH("/file/d/",$Q416)),"FILE LINK (check)","WRONG DRIVE")),"WRONG DRIVE"))))</f>
        <v/>
      </c>
      <c r="X416" s="72" t="str">
        <f t="shared" si="46"/>
        <v/>
      </c>
      <c r="Y416" s="72" t="str">
        <f t="shared" si="47"/>
        <v/>
      </c>
      <c r="Z416" s="72" t="str">
        <f>IF($X416="","",COUNTIF($X$2:$X416,$X416))</f>
        <v/>
      </c>
      <c r="AA416" s="72" t="str">
        <f>IF(AND($X416&lt;&gt;"",$Y416&gt;=3,$Z416=1),COUNTIF($AA$1:AA415,"&gt;0")+1,"")</f>
        <v/>
      </c>
    </row>
    <row r="417" spans="3:27" ht="15" customHeight="1" x14ac:dyDescent="0.25">
      <c r="C417" s="72" t="str">
        <f t="shared" si="42"/>
        <v/>
      </c>
      <c r="D417" s="182" t="str">
        <f>IF($B417="","",IFERROR(VLOOKUP($B417,'Task library'!$A:$E,2,FALSE()),""))</f>
        <v/>
      </c>
      <c r="E417" s="182" t="str">
        <f>IF($B417="","",IFERROR(VLOOKUP($B417,'Task library'!$A:$E,3,FALSE()),""))</f>
        <v/>
      </c>
      <c r="F417" s="183" t="str">
        <f>IF($B417="","",IFERROR(VLOOKUP($B417,'Task library'!$A:$E,4,FALSE()),""))</f>
        <v/>
      </c>
      <c r="H417" s="183" t="str">
        <f t="shared" si="43"/>
        <v/>
      </c>
      <c r="I417" s="183" t="str">
        <f t="shared" si="44"/>
        <v/>
      </c>
      <c r="L417" s="90" t="str">
        <f t="shared" si="48"/>
        <v/>
      </c>
      <c r="N417" s="185" t="str">
        <f t="shared" si="45"/>
        <v/>
      </c>
      <c r="W417" s="179" t="str">
        <f>IF($B417="","",IF($Q417="","MISSING LINK",IF(NOT(ISNUMBER(SEARCH("drive.google.com",$Q417))),"NOT DRIVE LINK",IFERROR(IF(ISNUMBER(SEARCH(MID(Summary!$N$3,SEARCH("/folders/",Summary!$N$3)+9,SEARCH("?",Summary!$N$3&amp;"?")-(SEARCH("/folders/",Summary!$N$3)+9)),$Q417)),"OK",IF(ISNUMBER(SEARCH("/file/d/",$Q417)),"FILE LINK (check)","WRONG DRIVE")),"WRONG DRIVE"))))</f>
        <v/>
      </c>
      <c r="X417" s="72" t="str">
        <f t="shared" si="46"/>
        <v/>
      </c>
      <c r="Y417" s="72" t="str">
        <f t="shared" si="47"/>
        <v/>
      </c>
      <c r="Z417" s="72" t="str">
        <f>IF($X417="","",COUNTIF($X$2:$X417,$X417))</f>
        <v/>
      </c>
      <c r="AA417" s="72" t="str">
        <f>IF(AND($X417&lt;&gt;"",$Y417&gt;=3,$Z417=1),COUNTIF($AA$1:AA416,"&gt;0")+1,"")</f>
        <v/>
      </c>
    </row>
    <row r="418" spans="3:27" ht="15" customHeight="1" x14ac:dyDescent="0.25">
      <c r="C418" s="72" t="str">
        <f t="shared" si="42"/>
        <v/>
      </c>
      <c r="D418" s="182" t="str">
        <f>IF($B418="","",IFERROR(VLOOKUP($B418,'Task library'!$A:$E,2,FALSE()),""))</f>
        <v/>
      </c>
      <c r="E418" s="182" t="str">
        <f>IF($B418="","",IFERROR(VLOOKUP($B418,'Task library'!$A:$E,3,FALSE()),""))</f>
        <v/>
      </c>
      <c r="F418" s="183" t="str">
        <f>IF($B418="","",IFERROR(VLOOKUP($B418,'Task library'!$A:$E,4,FALSE()),""))</f>
        <v/>
      </c>
      <c r="H418" s="183" t="str">
        <f t="shared" si="43"/>
        <v/>
      </c>
      <c r="I418" s="183" t="str">
        <f t="shared" si="44"/>
        <v/>
      </c>
      <c r="L418" s="90" t="str">
        <f t="shared" si="48"/>
        <v/>
      </c>
      <c r="N418" s="185" t="str">
        <f t="shared" si="45"/>
        <v/>
      </c>
      <c r="W418" s="179" t="str">
        <f>IF($B418="","",IF($Q418="","MISSING LINK",IF(NOT(ISNUMBER(SEARCH("drive.google.com",$Q418))),"NOT DRIVE LINK",IFERROR(IF(ISNUMBER(SEARCH(MID(Summary!$N$3,SEARCH("/folders/",Summary!$N$3)+9,SEARCH("?",Summary!$N$3&amp;"?")-(SEARCH("/folders/",Summary!$N$3)+9)),$Q418)),"OK",IF(ISNUMBER(SEARCH("/file/d/",$Q418)),"FILE LINK (check)","WRONG DRIVE")),"WRONG DRIVE"))))</f>
        <v/>
      </c>
      <c r="X418" s="72" t="str">
        <f t="shared" si="46"/>
        <v/>
      </c>
      <c r="Y418" s="72" t="str">
        <f t="shared" si="47"/>
        <v/>
      </c>
      <c r="Z418" s="72" t="str">
        <f>IF($X418="","",COUNTIF($X$2:$X418,$X418))</f>
        <v/>
      </c>
      <c r="AA418" s="72" t="str">
        <f>IF(AND($X418&lt;&gt;"",$Y418&gt;=3,$Z418=1),COUNTIF($AA$1:AA417,"&gt;0")+1,"")</f>
        <v/>
      </c>
    </row>
    <row r="419" spans="3:27" ht="15" customHeight="1" x14ac:dyDescent="0.25">
      <c r="C419" s="72" t="str">
        <f t="shared" si="42"/>
        <v/>
      </c>
      <c r="D419" s="182" t="str">
        <f>IF($B419="","",IFERROR(VLOOKUP($B419,'Task library'!$A:$E,2,FALSE()),""))</f>
        <v/>
      </c>
      <c r="E419" s="182" t="str">
        <f>IF($B419="","",IFERROR(VLOOKUP($B419,'Task library'!$A:$E,3,FALSE()),""))</f>
        <v/>
      </c>
      <c r="F419" s="183" t="str">
        <f>IF($B419="","",IFERROR(VLOOKUP($B419,'Task library'!$A:$E,4,FALSE()),""))</f>
        <v/>
      </c>
      <c r="H419" s="183" t="str">
        <f t="shared" si="43"/>
        <v/>
      </c>
      <c r="I419" s="183" t="str">
        <f t="shared" si="44"/>
        <v/>
      </c>
      <c r="L419" s="90" t="str">
        <f t="shared" si="48"/>
        <v/>
      </c>
      <c r="N419" s="185" t="str">
        <f t="shared" si="45"/>
        <v/>
      </c>
      <c r="W419" s="179" t="str">
        <f>IF($B419="","",IF($Q419="","MISSING LINK",IF(NOT(ISNUMBER(SEARCH("drive.google.com",$Q419))),"NOT DRIVE LINK",IFERROR(IF(ISNUMBER(SEARCH(MID(Summary!$N$3,SEARCH("/folders/",Summary!$N$3)+9,SEARCH("?",Summary!$N$3&amp;"?")-(SEARCH("/folders/",Summary!$N$3)+9)),$Q419)),"OK",IF(ISNUMBER(SEARCH("/file/d/",$Q419)),"FILE LINK (check)","WRONG DRIVE")),"WRONG DRIVE"))))</f>
        <v/>
      </c>
      <c r="X419" s="72" t="str">
        <f t="shared" si="46"/>
        <v/>
      </c>
      <c r="Y419" s="72" t="str">
        <f t="shared" si="47"/>
        <v/>
      </c>
      <c r="Z419" s="72" t="str">
        <f>IF($X419="","",COUNTIF($X$2:$X419,$X419))</f>
        <v/>
      </c>
      <c r="AA419" s="72" t="str">
        <f>IF(AND($X419&lt;&gt;"",$Y419&gt;=3,$Z419=1),COUNTIF($AA$1:AA418,"&gt;0")+1,"")</f>
        <v/>
      </c>
    </row>
    <row r="420" spans="3:27" ht="15" customHeight="1" x14ac:dyDescent="0.25">
      <c r="C420" s="72" t="str">
        <f t="shared" si="42"/>
        <v/>
      </c>
      <c r="D420" s="182" t="str">
        <f>IF($B420="","",IFERROR(VLOOKUP($B420,'Task library'!$A:$E,2,FALSE()),""))</f>
        <v/>
      </c>
      <c r="E420" s="182" t="str">
        <f>IF($B420="","",IFERROR(VLOOKUP($B420,'Task library'!$A:$E,3,FALSE()),""))</f>
        <v/>
      </c>
      <c r="F420" s="183" t="str">
        <f>IF($B420="","",IFERROR(VLOOKUP($B420,'Task library'!$A:$E,4,FALSE()),""))</f>
        <v/>
      </c>
      <c r="H420" s="183" t="str">
        <f t="shared" si="43"/>
        <v/>
      </c>
      <c r="I420" s="183" t="str">
        <f t="shared" si="44"/>
        <v/>
      </c>
      <c r="L420" s="90" t="str">
        <f t="shared" si="48"/>
        <v/>
      </c>
      <c r="N420" s="185" t="str">
        <f t="shared" si="45"/>
        <v/>
      </c>
      <c r="W420" s="179" t="str">
        <f>IF($B420="","",IF($Q420="","MISSING LINK",IF(NOT(ISNUMBER(SEARCH("drive.google.com",$Q420))),"NOT DRIVE LINK",IFERROR(IF(ISNUMBER(SEARCH(MID(Summary!$N$3,SEARCH("/folders/",Summary!$N$3)+9,SEARCH("?",Summary!$N$3&amp;"?")-(SEARCH("/folders/",Summary!$N$3)+9)),$Q420)),"OK",IF(ISNUMBER(SEARCH("/file/d/",$Q420)),"FILE LINK (check)","WRONG DRIVE")),"WRONG DRIVE"))))</f>
        <v/>
      </c>
      <c r="X420" s="72" t="str">
        <f t="shared" si="46"/>
        <v/>
      </c>
      <c r="Y420" s="72" t="str">
        <f t="shared" si="47"/>
        <v/>
      </c>
      <c r="Z420" s="72" t="str">
        <f>IF($X420="","",COUNTIF($X$2:$X420,$X420))</f>
        <v/>
      </c>
      <c r="AA420" s="72" t="str">
        <f>IF(AND($X420&lt;&gt;"",$Y420&gt;=3,$Z420=1),COUNTIF($AA$1:AA419,"&gt;0")+1,"")</f>
        <v/>
      </c>
    </row>
    <row r="421" spans="3:27" ht="15" customHeight="1" x14ac:dyDescent="0.25">
      <c r="C421" s="72" t="str">
        <f t="shared" si="42"/>
        <v/>
      </c>
      <c r="D421" s="182" t="str">
        <f>IF($B421="","",IFERROR(VLOOKUP($B421,'Task library'!$A:$E,2,FALSE()),""))</f>
        <v/>
      </c>
      <c r="E421" s="182" t="str">
        <f>IF($B421="","",IFERROR(VLOOKUP($B421,'Task library'!$A:$E,3,FALSE()),""))</f>
        <v/>
      </c>
      <c r="F421" s="183" t="str">
        <f>IF($B421="","",IFERROR(VLOOKUP($B421,'Task library'!$A:$E,4,FALSE()),""))</f>
        <v/>
      </c>
      <c r="H421" s="183" t="str">
        <f t="shared" si="43"/>
        <v/>
      </c>
      <c r="I421" s="183" t="str">
        <f t="shared" si="44"/>
        <v/>
      </c>
      <c r="L421" s="90" t="str">
        <f t="shared" si="48"/>
        <v/>
      </c>
      <c r="N421" s="185" t="str">
        <f t="shared" si="45"/>
        <v/>
      </c>
      <c r="W421" s="179" t="str">
        <f>IF($B421="","",IF($Q421="","MISSING LINK",IF(NOT(ISNUMBER(SEARCH("drive.google.com",$Q421))),"NOT DRIVE LINK",IFERROR(IF(ISNUMBER(SEARCH(MID(Summary!$N$3,SEARCH("/folders/",Summary!$N$3)+9,SEARCH("?",Summary!$N$3&amp;"?")-(SEARCH("/folders/",Summary!$N$3)+9)),$Q421)),"OK",IF(ISNUMBER(SEARCH("/file/d/",$Q421)),"FILE LINK (check)","WRONG DRIVE")),"WRONG DRIVE"))))</f>
        <v/>
      </c>
      <c r="X421" s="72" t="str">
        <f t="shared" si="46"/>
        <v/>
      </c>
      <c r="Y421" s="72" t="str">
        <f t="shared" si="47"/>
        <v/>
      </c>
      <c r="Z421" s="72" t="str">
        <f>IF($X421="","",COUNTIF($X$2:$X421,$X421))</f>
        <v/>
      </c>
      <c r="AA421" s="72" t="str">
        <f>IF(AND($X421&lt;&gt;"",$Y421&gt;=3,$Z421=1),COUNTIF($AA$1:AA420,"&gt;0")+1,"")</f>
        <v/>
      </c>
    </row>
    <row r="422" spans="3:27" ht="15" customHeight="1" x14ac:dyDescent="0.25">
      <c r="C422" s="72" t="str">
        <f t="shared" si="42"/>
        <v/>
      </c>
      <c r="D422" s="182" t="str">
        <f>IF($B422="","",IFERROR(VLOOKUP($B422,'Task library'!$A:$E,2,FALSE()),""))</f>
        <v/>
      </c>
      <c r="E422" s="182" t="str">
        <f>IF($B422="","",IFERROR(VLOOKUP($B422,'Task library'!$A:$E,3,FALSE()),""))</f>
        <v/>
      </c>
      <c r="F422" s="183" t="str">
        <f>IF($B422="","",IFERROR(VLOOKUP($B422,'Task library'!$A:$E,4,FALSE()),""))</f>
        <v/>
      </c>
      <c r="H422" s="183" t="str">
        <f t="shared" si="43"/>
        <v/>
      </c>
      <c r="I422" s="183" t="str">
        <f t="shared" si="44"/>
        <v/>
      </c>
      <c r="L422" s="90" t="str">
        <f t="shared" si="48"/>
        <v/>
      </c>
      <c r="N422" s="185" t="str">
        <f t="shared" si="45"/>
        <v/>
      </c>
      <c r="W422" s="179" t="str">
        <f>IF($B422="","",IF($Q422="","MISSING LINK",IF(NOT(ISNUMBER(SEARCH("drive.google.com",$Q422))),"NOT DRIVE LINK",IFERROR(IF(ISNUMBER(SEARCH(MID(Summary!$N$3,SEARCH("/folders/",Summary!$N$3)+9,SEARCH("?",Summary!$N$3&amp;"?")-(SEARCH("/folders/",Summary!$N$3)+9)),$Q422)),"OK",IF(ISNUMBER(SEARCH("/file/d/",$Q422)),"FILE LINK (check)","WRONG DRIVE")),"WRONG DRIVE"))))</f>
        <v/>
      </c>
      <c r="X422" s="72" t="str">
        <f t="shared" si="46"/>
        <v/>
      </c>
      <c r="Y422" s="72" t="str">
        <f t="shared" si="47"/>
        <v/>
      </c>
      <c r="Z422" s="72" t="str">
        <f>IF($X422="","",COUNTIF($X$2:$X422,$X422))</f>
        <v/>
      </c>
      <c r="AA422" s="72" t="str">
        <f>IF(AND($X422&lt;&gt;"",$Y422&gt;=3,$Z422=1),COUNTIF($AA$1:AA421,"&gt;0")+1,"")</f>
        <v/>
      </c>
    </row>
    <row r="423" spans="3:27" ht="15" customHeight="1" x14ac:dyDescent="0.25">
      <c r="C423" s="72" t="str">
        <f t="shared" si="42"/>
        <v/>
      </c>
      <c r="D423" s="182" t="str">
        <f>IF($B423="","",IFERROR(VLOOKUP($B423,'Task library'!$A:$E,2,FALSE()),""))</f>
        <v/>
      </c>
      <c r="E423" s="182" t="str">
        <f>IF($B423="","",IFERROR(VLOOKUP($B423,'Task library'!$A:$E,3,FALSE()),""))</f>
        <v/>
      </c>
      <c r="F423" s="183" t="str">
        <f>IF($B423="","",IFERROR(VLOOKUP($B423,'Task library'!$A:$E,4,FALSE()),""))</f>
        <v/>
      </c>
      <c r="H423" s="183" t="str">
        <f t="shared" si="43"/>
        <v/>
      </c>
      <c r="I423" s="183" t="str">
        <f t="shared" si="44"/>
        <v/>
      </c>
      <c r="L423" s="90" t="str">
        <f t="shared" si="48"/>
        <v/>
      </c>
      <c r="N423" s="185" t="str">
        <f t="shared" si="45"/>
        <v/>
      </c>
      <c r="W423" s="179" t="str">
        <f>IF($B423="","",IF($Q423="","MISSING LINK",IF(NOT(ISNUMBER(SEARCH("drive.google.com",$Q423))),"NOT DRIVE LINK",IFERROR(IF(ISNUMBER(SEARCH(MID(Summary!$N$3,SEARCH("/folders/",Summary!$N$3)+9,SEARCH("?",Summary!$N$3&amp;"?")-(SEARCH("/folders/",Summary!$N$3)+9)),$Q423)),"OK",IF(ISNUMBER(SEARCH("/file/d/",$Q423)),"FILE LINK (check)","WRONG DRIVE")),"WRONG DRIVE"))))</f>
        <v/>
      </c>
      <c r="X423" s="72" t="str">
        <f t="shared" si="46"/>
        <v/>
      </c>
      <c r="Y423" s="72" t="str">
        <f t="shared" si="47"/>
        <v/>
      </c>
      <c r="Z423" s="72" t="str">
        <f>IF($X423="","",COUNTIF($X$2:$X423,$X423))</f>
        <v/>
      </c>
      <c r="AA423" s="72" t="str">
        <f>IF(AND($X423&lt;&gt;"",$Y423&gt;=3,$Z423=1),COUNTIF($AA$1:AA422,"&gt;0")+1,"")</f>
        <v/>
      </c>
    </row>
    <row r="424" spans="3:27" ht="15" customHeight="1" x14ac:dyDescent="0.25">
      <c r="C424" s="72" t="str">
        <f t="shared" si="42"/>
        <v/>
      </c>
      <c r="D424" s="182" t="str">
        <f>IF($B424="","",IFERROR(VLOOKUP($B424,'Task library'!$A:$E,2,FALSE()),""))</f>
        <v/>
      </c>
      <c r="E424" s="182" t="str">
        <f>IF($B424="","",IFERROR(VLOOKUP($B424,'Task library'!$A:$E,3,FALSE()),""))</f>
        <v/>
      </c>
      <c r="F424" s="183" t="str">
        <f>IF($B424="","",IFERROR(VLOOKUP($B424,'Task library'!$A:$E,4,FALSE()),""))</f>
        <v/>
      </c>
      <c r="H424" s="183" t="str">
        <f t="shared" si="43"/>
        <v/>
      </c>
      <c r="I424" s="183" t="str">
        <f t="shared" si="44"/>
        <v/>
      </c>
      <c r="L424" s="90" t="str">
        <f t="shared" si="48"/>
        <v/>
      </c>
      <c r="N424" s="185" t="str">
        <f t="shared" si="45"/>
        <v/>
      </c>
      <c r="W424" s="179" t="str">
        <f>IF($B424="","",IF($Q424="","MISSING LINK",IF(NOT(ISNUMBER(SEARCH("drive.google.com",$Q424))),"NOT DRIVE LINK",IFERROR(IF(ISNUMBER(SEARCH(MID(Summary!$N$3,SEARCH("/folders/",Summary!$N$3)+9,SEARCH("?",Summary!$N$3&amp;"?")-(SEARCH("/folders/",Summary!$N$3)+9)),$Q424)),"OK",IF(ISNUMBER(SEARCH("/file/d/",$Q424)),"FILE LINK (check)","WRONG DRIVE")),"WRONG DRIVE"))))</f>
        <v/>
      </c>
      <c r="X424" s="72" t="str">
        <f t="shared" si="46"/>
        <v/>
      </c>
      <c r="Y424" s="72" t="str">
        <f t="shared" si="47"/>
        <v/>
      </c>
      <c r="Z424" s="72" t="str">
        <f>IF($X424="","",COUNTIF($X$2:$X424,$X424))</f>
        <v/>
      </c>
      <c r="AA424" s="72" t="str">
        <f>IF(AND($X424&lt;&gt;"",$Y424&gt;=3,$Z424=1),COUNTIF($AA$1:AA423,"&gt;0")+1,"")</f>
        <v/>
      </c>
    </row>
    <row r="425" spans="3:27" ht="15" customHeight="1" x14ac:dyDescent="0.25">
      <c r="C425" s="72" t="str">
        <f t="shared" si="42"/>
        <v/>
      </c>
      <c r="D425" s="182" t="str">
        <f>IF($B425="","",IFERROR(VLOOKUP($B425,'Task library'!$A:$E,2,FALSE()),""))</f>
        <v/>
      </c>
      <c r="E425" s="182" t="str">
        <f>IF($B425="","",IFERROR(VLOOKUP($B425,'Task library'!$A:$E,3,FALSE()),""))</f>
        <v/>
      </c>
      <c r="F425" s="183" t="str">
        <f>IF($B425="","",IFERROR(VLOOKUP($B425,'Task library'!$A:$E,4,FALSE()),""))</f>
        <v/>
      </c>
      <c r="H425" s="183" t="str">
        <f t="shared" si="43"/>
        <v/>
      </c>
      <c r="I425" s="183" t="str">
        <f t="shared" si="44"/>
        <v/>
      </c>
      <c r="L425" s="90" t="str">
        <f t="shared" si="48"/>
        <v/>
      </c>
      <c r="N425" s="185" t="str">
        <f t="shared" si="45"/>
        <v/>
      </c>
      <c r="W425" s="179" t="str">
        <f>IF($B425="","",IF($Q425="","MISSING LINK",IF(NOT(ISNUMBER(SEARCH("drive.google.com",$Q425))),"NOT DRIVE LINK",IFERROR(IF(ISNUMBER(SEARCH(MID(Summary!$N$3,SEARCH("/folders/",Summary!$N$3)+9,SEARCH("?",Summary!$N$3&amp;"?")-(SEARCH("/folders/",Summary!$N$3)+9)),$Q425)),"OK",IF(ISNUMBER(SEARCH("/file/d/",$Q425)),"FILE LINK (check)","WRONG DRIVE")),"WRONG DRIVE"))))</f>
        <v/>
      </c>
      <c r="X425" s="72" t="str">
        <f t="shared" si="46"/>
        <v/>
      </c>
      <c r="Y425" s="72" t="str">
        <f t="shared" si="47"/>
        <v/>
      </c>
      <c r="Z425" s="72" t="str">
        <f>IF($X425="","",COUNTIF($X$2:$X425,$X425))</f>
        <v/>
      </c>
      <c r="AA425" s="72" t="str">
        <f>IF(AND($X425&lt;&gt;"",$Y425&gt;=3,$Z425=1),COUNTIF($AA$1:AA424,"&gt;0")+1,"")</f>
        <v/>
      </c>
    </row>
    <row r="426" spans="3:27" ht="15" customHeight="1" x14ac:dyDescent="0.25">
      <c r="C426" s="72" t="str">
        <f t="shared" si="42"/>
        <v/>
      </c>
      <c r="D426" s="182" t="str">
        <f>IF($B426="","",IFERROR(VLOOKUP($B426,'Task library'!$A:$E,2,FALSE()),""))</f>
        <v/>
      </c>
      <c r="E426" s="182" t="str">
        <f>IF($B426="","",IFERROR(VLOOKUP($B426,'Task library'!$A:$E,3,FALSE()),""))</f>
        <v/>
      </c>
      <c r="F426" s="183" t="str">
        <f>IF($B426="","",IFERROR(VLOOKUP($B426,'Task library'!$A:$E,4,FALSE()),""))</f>
        <v/>
      </c>
      <c r="H426" s="183" t="str">
        <f t="shared" si="43"/>
        <v/>
      </c>
      <c r="I426" s="183" t="str">
        <f t="shared" si="44"/>
        <v/>
      </c>
      <c r="L426" s="90" t="str">
        <f t="shared" si="48"/>
        <v/>
      </c>
      <c r="N426" s="185" t="str">
        <f t="shared" si="45"/>
        <v/>
      </c>
      <c r="W426" s="179" t="str">
        <f>IF($B426="","",IF($Q426="","MISSING LINK",IF(NOT(ISNUMBER(SEARCH("drive.google.com",$Q426))),"NOT DRIVE LINK",IFERROR(IF(ISNUMBER(SEARCH(MID(Summary!$N$3,SEARCH("/folders/",Summary!$N$3)+9,SEARCH("?",Summary!$N$3&amp;"?")-(SEARCH("/folders/",Summary!$N$3)+9)),$Q426)),"OK",IF(ISNUMBER(SEARCH("/file/d/",$Q426)),"FILE LINK (check)","WRONG DRIVE")),"WRONG DRIVE"))))</f>
        <v/>
      </c>
      <c r="X426" s="72" t="str">
        <f t="shared" si="46"/>
        <v/>
      </c>
      <c r="Y426" s="72" t="str">
        <f t="shared" si="47"/>
        <v/>
      </c>
      <c r="Z426" s="72" t="str">
        <f>IF($X426="","",COUNTIF($X$2:$X426,$X426))</f>
        <v/>
      </c>
      <c r="AA426" s="72" t="str">
        <f>IF(AND($X426&lt;&gt;"",$Y426&gt;=3,$Z426=1),COUNTIF($AA$1:AA425,"&gt;0")+1,"")</f>
        <v/>
      </c>
    </row>
    <row r="427" spans="3:27" ht="15" customHeight="1" x14ac:dyDescent="0.25">
      <c r="C427" s="72" t="str">
        <f t="shared" si="42"/>
        <v/>
      </c>
      <c r="D427" s="182" t="str">
        <f>IF($B427="","",IFERROR(VLOOKUP($B427,'Task library'!$A:$E,2,FALSE()),""))</f>
        <v/>
      </c>
      <c r="E427" s="182" t="str">
        <f>IF($B427="","",IFERROR(VLOOKUP($B427,'Task library'!$A:$E,3,FALSE()),""))</f>
        <v/>
      </c>
      <c r="F427" s="183" t="str">
        <f>IF($B427="","",IFERROR(VLOOKUP($B427,'Task library'!$A:$E,4,FALSE()),""))</f>
        <v/>
      </c>
      <c r="H427" s="183" t="str">
        <f t="shared" si="43"/>
        <v/>
      </c>
      <c r="I427" s="183" t="str">
        <f t="shared" si="44"/>
        <v/>
      </c>
      <c r="L427" s="90" t="str">
        <f t="shared" si="48"/>
        <v/>
      </c>
      <c r="N427" s="185" t="str">
        <f t="shared" si="45"/>
        <v/>
      </c>
      <c r="W427" s="179" t="str">
        <f>IF($B427="","",IF($Q427="","MISSING LINK",IF(NOT(ISNUMBER(SEARCH("drive.google.com",$Q427))),"NOT DRIVE LINK",IFERROR(IF(ISNUMBER(SEARCH(MID(Summary!$N$3,SEARCH("/folders/",Summary!$N$3)+9,SEARCH("?",Summary!$N$3&amp;"?")-(SEARCH("/folders/",Summary!$N$3)+9)),$Q427)),"OK",IF(ISNUMBER(SEARCH("/file/d/",$Q427)),"FILE LINK (check)","WRONG DRIVE")),"WRONG DRIVE"))))</f>
        <v/>
      </c>
      <c r="X427" s="72" t="str">
        <f t="shared" si="46"/>
        <v/>
      </c>
      <c r="Y427" s="72" t="str">
        <f t="shared" si="47"/>
        <v/>
      </c>
      <c r="Z427" s="72" t="str">
        <f>IF($X427="","",COUNTIF($X$2:$X427,$X427))</f>
        <v/>
      </c>
      <c r="AA427" s="72" t="str">
        <f>IF(AND($X427&lt;&gt;"",$Y427&gt;=3,$Z427=1),COUNTIF($AA$1:AA426,"&gt;0")+1,"")</f>
        <v/>
      </c>
    </row>
    <row r="428" spans="3:27" ht="15" customHeight="1" x14ac:dyDescent="0.25">
      <c r="C428" s="72" t="str">
        <f t="shared" si="42"/>
        <v/>
      </c>
      <c r="D428" s="182" t="str">
        <f>IF($B428="","",IFERROR(VLOOKUP($B428,'Task library'!$A:$E,2,FALSE()),""))</f>
        <v/>
      </c>
      <c r="E428" s="182" t="str">
        <f>IF($B428="","",IFERROR(VLOOKUP($B428,'Task library'!$A:$E,3,FALSE()),""))</f>
        <v/>
      </c>
      <c r="F428" s="183" t="str">
        <f>IF($B428="","",IFERROR(VLOOKUP($B428,'Task library'!$A:$E,4,FALSE()),""))</f>
        <v/>
      </c>
      <c r="H428" s="183" t="str">
        <f t="shared" si="43"/>
        <v/>
      </c>
      <c r="I428" s="183" t="str">
        <f t="shared" si="44"/>
        <v/>
      </c>
      <c r="L428" s="90" t="str">
        <f t="shared" si="48"/>
        <v/>
      </c>
      <c r="N428" s="185" t="str">
        <f t="shared" si="45"/>
        <v/>
      </c>
      <c r="W428" s="179" t="str">
        <f>IF($B428="","",IF($Q428="","MISSING LINK",IF(NOT(ISNUMBER(SEARCH("drive.google.com",$Q428))),"NOT DRIVE LINK",IFERROR(IF(ISNUMBER(SEARCH(MID(Summary!$N$3,SEARCH("/folders/",Summary!$N$3)+9,SEARCH("?",Summary!$N$3&amp;"?")-(SEARCH("/folders/",Summary!$N$3)+9)),$Q428)),"OK",IF(ISNUMBER(SEARCH("/file/d/",$Q428)),"FILE LINK (check)","WRONG DRIVE")),"WRONG DRIVE"))))</f>
        <v/>
      </c>
      <c r="X428" s="72" t="str">
        <f t="shared" si="46"/>
        <v/>
      </c>
      <c r="Y428" s="72" t="str">
        <f t="shared" si="47"/>
        <v/>
      </c>
      <c r="Z428" s="72" t="str">
        <f>IF($X428="","",COUNTIF($X$2:$X428,$X428))</f>
        <v/>
      </c>
      <c r="AA428" s="72" t="str">
        <f>IF(AND($X428&lt;&gt;"",$Y428&gt;=3,$Z428=1),COUNTIF($AA$1:AA427,"&gt;0")+1,"")</f>
        <v/>
      </c>
    </row>
    <row r="429" spans="3:27" ht="15" customHeight="1" x14ac:dyDescent="0.25">
      <c r="C429" s="72" t="str">
        <f t="shared" si="42"/>
        <v/>
      </c>
      <c r="D429" s="182" t="str">
        <f>IF($B429="","",IFERROR(VLOOKUP($B429,'Task library'!$A:$E,2,FALSE()),""))</f>
        <v/>
      </c>
      <c r="E429" s="182" t="str">
        <f>IF($B429="","",IFERROR(VLOOKUP($B429,'Task library'!$A:$E,3,FALSE()),""))</f>
        <v/>
      </c>
      <c r="F429" s="183" t="str">
        <f>IF($B429="","",IFERROR(VLOOKUP($B429,'Task library'!$A:$E,4,FALSE()),""))</f>
        <v/>
      </c>
      <c r="H429" s="183" t="str">
        <f t="shared" si="43"/>
        <v/>
      </c>
      <c r="I429" s="183" t="str">
        <f t="shared" si="44"/>
        <v/>
      </c>
      <c r="L429" s="90" t="str">
        <f t="shared" si="48"/>
        <v/>
      </c>
      <c r="N429" s="185" t="str">
        <f t="shared" si="45"/>
        <v/>
      </c>
      <c r="W429" s="179" t="str">
        <f>IF($B429="","",IF($Q429="","MISSING LINK",IF(NOT(ISNUMBER(SEARCH("drive.google.com",$Q429))),"NOT DRIVE LINK",IFERROR(IF(ISNUMBER(SEARCH(MID(Summary!$N$3,SEARCH("/folders/",Summary!$N$3)+9,SEARCH("?",Summary!$N$3&amp;"?")-(SEARCH("/folders/",Summary!$N$3)+9)),$Q429)),"OK",IF(ISNUMBER(SEARCH("/file/d/",$Q429)),"FILE LINK (check)","WRONG DRIVE")),"WRONG DRIVE"))))</f>
        <v/>
      </c>
      <c r="X429" s="72" t="str">
        <f t="shared" si="46"/>
        <v/>
      </c>
      <c r="Y429" s="72" t="str">
        <f t="shared" si="47"/>
        <v/>
      </c>
      <c r="Z429" s="72" t="str">
        <f>IF($X429="","",COUNTIF($X$2:$X429,$X429))</f>
        <v/>
      </c>
      <c r="AA429" s="72" t="str">
        <f>IF(AND($X429&lt;&gt;"",$Y429&gt;=3,$Z429=1),COUNTIF($AA$1:AA428,"&gt;0")+1,"")</f>
        <v/>
      </c>
    </row>
    <row r="430" spans="3:27" ht="15" customHeight="1" x14ac:dyDescent="0.25">
      <c r="C430" s="72" t="str">
        <f t="shared" si="42"/>
        <v/>
      </c>
      <c r="D430" s="182" t="str">
        <f>IF($B430="","",IFERROR(VLOOKUP($B430,'Task library'!$A:$E,2,FALSE()),""))</f>
        <v/>
      </c>
      <c r="E430" s="182" t="str">
        <f>IF($B430="","",IFERROR(VLOOKUP($B430,'Task library'!$A:$E,3,FALSE()),""))</f>
        <v/>
      </c>
      <c r="F430" s="183" t="str">
        <f>IF($B430="","",IFERROR(VLOOKUP($B430,'Task library'!$A:$E,4,FALSE()),""))</f>
        <v/>
      </c>
      <c r="H430" s="183" t="str">
        <f t="shared" si="43"/>
        <v/>
      </c>
      <c r="I430" s="183" t="str">
        <f t="shared" si="44"/>
        <v/>
      </c>
      <c r="L430" s="90" t="str">
        <f t="shared" si="48"/>
        <v/>
      </c>
      <c r="N430" s="185" t="str">
        <f t="shared" si="45"/>
        <v/>
      </c>
      <c r="W430" s="179" t="str">
        <f>IF($B430="","",IF($Q430="","MISSING LINK",IF(NOT(ISNUMBER(SEARCH("drive.google.com",$Q430))),"NOT DRIVE LINK",IFERROR(IF(ISNUMBER(SEARCH(MID(Summary!$N$3,SEARCH("/folders/",Summary!$N$3)+9,SEARCH("?",Summary!$N$3&amp;"?")-(SEARCH("/folders/",Summary!$N$3)+9)),$Q430)),"OK",IF(ISNUMBER(SEARCH("/file/d/",$Q430)),"FILE LINK (check)","WRONG DRIVE")),"WRONG DRIVE"))))</f>
        <v/>
      </c>
      <c r="X430" s="72" t="str">
        <f t="shared" si="46"/>
        <v/>
      </c>
      <c r="Y430" s="72" t="str">
        <f t="shared" si="47"/>
        <v/>
      </c>
      <c r="Z430" s="72" t="str">
        <f>IF($X430="","",COUNTIF($X$2:$X430,$X430))</f>
        <v/>
      </c>
      <c r="AA430" s="72" t="str">
        <f>IF(AND($X430&lt;&gt;"",$Y430&gt;=3,$Z430=1),COUNTIF($AA$1:AA429,"&gt;0")+1,"")</f>
        <v/>
      </c>
    </row>
    <row r="431" spans="3:27" ht="15" customHeight="1" x14ac:dyDescent="0.25">
      <c r="C431" s="72" t="str">
        <f t="shared" si="42"/>
        <v/>
      </c>
      <c r="D431" s="182" t="str">
        <f>IF($B431="","",IFERROR(VLOOKUP($B431,'Task library'!$A:$E,2,FALSE()),""))</f>
        <v/>
      </c>
      <c r="E431" s="182" t="str">
        <f>IF($B431="","",IFERROR(VLOOKUP($B431,'Task library'!$A:$E,3,FALSE()),""))</f>
        <v/>
      </c>
      <c r="F431" s="183" t="str">
        <f>IF($B431="","",IFERROR(VLOOKUP($B431,'Task library'!$A:$E,4,FALSE()),""))</f>
        <v/>
      </c>
      <c r="H431" s="183" t="str">
        <f t="shared" si="43"/>
        <v/>
      </c>
      <c r="I431" s="183" t="str">
        <f t="shared" si="44"/>
        <v/>
      </c>
      <c r="L431" s="90" t="str">
        <f t="shared" si="48"/>
        <v/>
      </c>
      <c r="N431" s="185" t="str">
        <f t="shared" si="45"/>
        <v/>
      </c>
      <c r="W431" s="179" t="str">
        <f>IF($B431="","",IF($Q431="","MISSING LINK",IF(NOT(ISNUMBER(SEARCH("drive.google.com",$Q431))),"NOT DRIVE LINK",IFERROR(IF(ISNUMBER(SEARCH(MID(Summary!$N$3,SEARCH("/folders/",Summary!$N$3)+9,SEARCH("?",Summary!$N$3&amp;"?")-(SEARCH("/folders/",Summary!$N$3)+9)),$Q431)),"OK",IF(ISNUMBER(SEARCH("/file/d/",$Q431)),"FILE LINK (check)","WRONG DRIVE")),"WRONG DRIVE"))))</f>
        <v/>
      </c>
      <c r="X431" s="72" t="str">
        <f t="shared" si="46"/>
        <v/>
      </c>
      <c r="Y431" s="72" t="str">
        <f t="shared" si="47"/>
        <v/>
      </c>
      <c r="Z431" s="72" t="str">
        <f>IF($X431="","",COUNTIF($X$2:$X431,$X431))</f>
        <v/>
      </c>
      <c r="AA431" s="72" t="str">
        <f>IF(AND($X431&lt;&gt;"",$Y431&gt;=3,$Z431=1),COUNTIF($AA$1:AA430,"&gt;0")+1,"")</f>
        <v/>
      </c>
    </row>
    <row r="432" spans="3:27" ht="15" customHeight="1" x14ac:dyDescent="0.25">
      <c r="C432" s="72" t="str">
        <f t="shared" si="42"/>
        <v/>
      </c>
      <c r="D432" s="182" t="str">
        <f>IF($B432="","",IFERROR(VLOOKUP($B432,'Task library'!$A:$E,2,FALSE()),""))</f>
        <v/>
      </c>
      <c r="E432" s="182" t="str">
        <f>IF($B432="","",IFERROR(VLOOKUP($B432,'Task library'!$A:$E,3,FALSE()),""))</f>
        <v/>
      </c>
      <c r="F432" s="183" t="str">
        <f>IF($B432="","",IFERROR(VLOOKUP($B432,'Task library'!$A:$E,4,FALSE()),""))</f>
        <v/>
      </c>
      <c r="H432" s="183" t="str">
        <f t="shared" si="43"/>
        <v/>
      </c>
      <c r="I432" s="183" t="str">
        <f t="shared" si="44"/>
        <v/>
      </c>
      <c r="L432" s="90" t="str">
        <f t="shared" si="48"/>
        <v/>
      </c>
      <c r="N432" s="185" t="str">
        <f t="shared" si="45"/>
        <v/>
      </c>
      <c r="W432" s="179" t="str">
        <f>IF($B432="","",IF($Q432="","MISSING LINK",IF(NOT(ISNUMBER(SEARCH("drive.google.com",$Q432))),"NOT DRIVE LINK",IFERROR(IF(ISNUMBER(SEARCH(MID(Summary!$N$3,SEARCH("/folders/",Summary!$N$3)+9,SEARCH("?",Summary!$N$3&amp;"?")-(SEARCH("/folders/",Summary!$N$3)+9)),$Q432)),"OK",IF(ISNUMBER(SEARCH("/file/d/",$Q432)),"FILE LINK (check)","WRONG DRIVE")),"WRONG DRIVE"))))</f>
        <v/>
      </c>
      <c r="X432" s="72" t="str">
        <f t="shared" si="46"/>
        <v/>
      </c>
      <c r="Y432" s="72" t="str">
        <f t="shared" si="47"/>
        <v/>
      </c>
      <c r="Z432" s="72" t="str">
        <f>IF($X432="","",COUNTIF($X$2:$X432,$X432))</f>
        <v/>
      </c>
      <c r="AA432" s="72" t="str">
        <f>IF(AND($X432&lt;&gt;"",$Y432&gt;=3,$Z432=1),COUNTIF($AA$1:AA431,"&gt;0")+1,"")</f>
        <v/>
      </c>
    </row>
    <row r="433" spans="3:27" ht="15" customHeight="1" x14ac:dyDescent="0.25">
      <c r="C433" s="72" t="str">
        <f t="shared" si="42"/>
        <v/>
      </c>
      <c r="D433" s="182" t="str">
        <f>IF($B433="","",IFERROR(VLOOKUP($B433,'Task library'!$A:$E,2,FALSE()),""))</f>
        <v/>
      </c>
      <c r="E433" s="182" t="str">
        <f>IF($B433="","",IFERROR(VLOOKUP($B433,'Task library'!$A:$E,3,FALSE()),""))</f>
        <v/>
      </c>
      <c r="F433" s="183" t="str">
        <f>IF($B433="","",IFERROR(VLOOKUP($B433,'Task library'!$A:$E,4,FALSE()),""))</f>
        <v/>
      </c>
      <c r="H433" s="183" t="str">
        <f t="shared" si="43"/>
        <v/>
      </c>
      <c r="I433" s="183" t="str">
        <f t="shared" si="44"/>
        <v/>
      </c>
      <c r="L433" s="90" t="str">
        <f t="shared" si="48"/>
        <v/>
      </c>
      <c r="N433" s="185" t="str">
        <f t="shared" si="45"/>
        <v/>
      </c>
      <c r="W433" s="179" t="str">
        <f>IF($B433="","",IF($Q433="","MISSING LINK",IF(NOT(ISNUMBER(SEARCH("drive.google.com",$Q433))),"NOT DRIVE LINK",IFERROR(IF(ISNUMBER(SEARCH(MID(Summary!$N$3,SEARCH("/folders/",Summary!$N$3)+9,SEARCH("?",Summary!$N$3&amp;"?")-(SEARCH("/folders/",Summary!$N$3)+9)),$Q433)),"OK",IF(ISNUMBER(SEARCH("/file/d/",$Q433)),"FILE LINK (check)","WRONG DRIVE")),"WRONG DRIVE"))))</f>
        <v/>
      </c>
      <c r="X433" s="72" t="str">
        <f t="shared" si="46"/>
        <v/>
      </c>
      <c r="Y433" s="72" t="str">
        <f t="shared" si="47"/>
        <v/>
      </c>
      <c r="Z433" s="72" t="str">
        <f>IF($X433="","",COUNTIF($X$2:$X433,$X433))</f>
        <v/>
      </c>
      <c r="AA433" s="72" t="str">
        <f>IF(AND($X433&lt;&gt;"",$Y433&gt;=3,$Z433=1),COUNTIF($AA$1:AA432,"&gt;0")+1,"")</f>
        <v/>
      </c>
    </row>
    <row r="434" spans="3:27" ht="15" customHeight="1" x14ac:dyDescent="0.25">
      <c r="C434" s="72" t="str">
        <f t="shared" si="42"/>
        <v/>
      </c>
      <c r="D434" s="182" t="str">
        <f>IF($B434="","",IFERROR(VLOOKUP($B434,'Task library'!$A:$E,2,FALSE()),""))</f>
        <v/>
      </c>
      <c r="E434" s="182" t="str">
        <f>IF($B434="","",IFERROR(VLOOKUP($B434,'Task library'!$A:$E,3,FALSE()),""))</f>
        <v/>
      </c>
      <c r="F434" s="183" t="str">
        <f>IF($B434="","",IFERROR(VLOOKUP($B434,'Task library'!$A:$E,4,FALSE()),""))</f>
        <v/>
      </c>
      <c r="H434" s="183" t="str">
        <f t="shared" si="43"/>
        <v/>
      </c>
      <c r="I434" s="183" t="str">
        <f t="shared" si="44"/>
        <v/>
      </c>
      <c r="L434" s="90" t="str">
        <f t="shared" si="48"/>
        <v/>
      </c>
      <c r="N434" s="185" t="str">
        <f t="shared" si="45"/>
        <v/>
      </c>
      <c r="W434" s="179" t="str">
        <f>IF($B434="","",IF($Q434="","MISSING LINK",IF(NOT(ISNUMBER(SEARCH("drive.google.com",$Q434))),"NOT DRIVE LINK",IFERROR(IF(ISNUMBER(SEARCH(MID(Summary!$N$3,SEARCH("/folders/",Summary!$N$3)+9,SEARCH("?",Summary!$N$3&amp;"?")-(SEARCH("/folders/",Summary!$N$3)+9)),$Q434)),"OK",IF(ISNUMBER(SEARCH("/file/d/",$Q434)),"FILE LINK (check)","WRONG DRIVE")),"WRONG DRIVE"))))</f>
        <v/>
      </c>
      <c r="X434" s="72" t="str">
        <f t="shared" si="46"/>
        <v/>
      </c>
      <c r="Y434" s="72" t="str">
        <f t="shared" si="47"/>
        <v/>
      </c>
      <c r="Z434" s="72" t="str">
        <f>IF($X434="","",COUNTIF($X$2:$X434,$X434))</f>
        <v/>
      </c>
      <c r="AA434" s="72" t="str">
        <f>IF(AND($X434&lt;&gt;"",$Y434&gt;=3,$Z434=1),COUNTIF($AA$1:AA433,"&gt;0")+1,"")</f>
        <v/>
      </c>
    </row>
    <row r="435" spans="3:27" ht="15" customHeight="1" x14ac:dyDescent="0.25">
      <c r="C435" s="72" t="str">
        <f t="shared" si="42"/>
        <v/>
      </c>
      <c r="D435" s="182" t="str">
        <f>IF($B435="","",IFERROR(VLOOKUP($B435,'Task library'!$A:$E,2,FALSE()),""))</f>
        <v/>
      </c>
      <c r="E435" s="182" t="str">
        <f>IF($B435="","",IFERROR(VLOOKUP($B435,'Task library'!$A:$E,3,FALSE()),""))</f>
        <v/>
      </c>
      <c r="F435" s="183" t="str">
        <f>IF($B435="","",IFERROR(VLOOKUP($B435,'Task library'!$A:$E,4,FALSE()),""))</f>
        <v/>
      </c>
      <c r="H435" s="183" t="str">
        <f t="shared" si="43"/>
        <v/>
      </c>
      <c r="I435" s="183" t="str">
        <f t="shared" si="44"/>
        <v/>
      </c>
      <c r="L435" s="90" t="str">
        <f t="shared" si="48"/>
        <v/>
      </c>
      <c r="N435" s="185" t="str">
        <f t="shared" si="45"/>
        <v/>
      </c>
      <c r="W435" s="179" t="str">
        <f>IF($B435="","",IF($Q435="","MISSING LINK",IF(NOT(ISNUMBER(SEARCH("drive.google.com",$Q435))),"NOT DRIVE LINK",IFERROR(IF(ISNUMBER(SEARCH(MID(Summary!$N$3,SEARCH("/folders/",Summary!$N$3)+9,SEARCH("?",Summary!$N$3&amp;"?")-(SEARCH("/folders/",Summary!$N$3)+9)),$Q435)),"OK",IF(ISNUMBER(SEARCH("/file/d/",$Q435)),"FILE LINK (check)","WRONG DRIVE")),"WRONG DRIVE"))))</f>
        <v/>
      </c>
      <c r="X435" s="72" t="str">
        <f t="shared" si="46"/>
        <v/>
      </c>
      <c r="Y435" s="72" t="str">
        <f t="shared" si="47"/>
        <v/>
      </c>
      <c r="Z435" s="72" t="str">
        <f>IF($X435="","",COUNTIF($X$2:$X435,$X435))</f>
        <v/>
      </c>
      <c r="AA435" s="72" t="str">
        <f>IF(AND($X435&lt;&gt;"",$Y435&gt;=3,$Z435=1),COUNTIF($AA$1:AA434,"&gt;0")+1,"")</f>
        <v/>
      </c>
    </row>
    <row r="436" spans="3:27" ht="15" customHeight="1" x14ac:dyDescent="0.25">
      <c r="C436" s="72" t="str">
        <f t="shared" si="42"/>
        <v/>
      </c>
      <c r="D436" s="182" t="str">
        <f>IF($B436="","",IFERROR(VLOOKUP($B436,'Task library'!$A:$E,2,FALSE()),""))</f>
        <v/>
      </c>
      <c r="E436" s="182" t="str">
        <f>IF($B436="","",IFERROR(VLOOKUP($B436,'Task library'!$A:$E,3,FALSE()),""))</f>
        <v/>
      </c>
      <c r="F436" s="183" t="str">
        <f>IF($B436="","",IFERROR(VLOOKUP($B436,'Task library'!$A:$E,4,FALSE()),""))</f>
        <v/>
      </c>
      <c r="H436" s="183" t="str">
        <f t="shared" si="43"/>
        <v/>
      </c>
      <c r="I436" s="183" t="str">
        <f t="shared" si="44"/>
        <v/>
      </c>
      <c r="L436" s="90" t="str">
        <f t="shared" si="48"/>
        <v/>
      </c>
      <c r="N436" s="185" t="str">
        <f t="shared" si="45"/>
        <v/>
      </c>
      <c r="W436" s="179" t="str">
        <f>IF($B436="","",IF($Q436="","MISSING LINK",IF(NOT(ISNUMBER(SEARCH("drive.google.com",$Q436))),"NOT DRIVE LINK",IFERROR(IF(ISNUMBER(SEARCH(MID(Summary!$N$3,SEARCH("/folders/",Summary!$N$3)+9,SEARCH("?",Summary!$N$3&amp;"?")-(SEARCH("/folders/",Summary!$N$3)+9)),$Q436)),"OK",IF(ISNUMBER(SEARCH("/file/d/",$Q436)),"FILE LINK (check)","WRONG DRIVE")),"WRONG DRIVE"))))</f>
        <v/>
      </c>
      <c r="X436" s="72" t="str">
        <f t="shared" si="46"/>
        <v/>
      </c>
      <c r="Y436" s="72" t="str">
        <f t="shared" si="47"/>
        <v/>
      </c>
      <c r="Z436" s="72" t="str">
        <f>IF($X436="","",COUNTIF($X$2:$X436,$X436))</f>
        <v/>
      </c>
      <c r="AA436" s="72" t="str">
        <f>IF(AND($X436&lt;&gt;"",$Y436&gt;=3,$Z436=1),COUNTIF($AA$1:AA435,"&gt;0")+1,"")</f>
        <v/>
      </c>
    </row>
    <row r="437" spans="3:27" ht="15" customHeight="1" x14ac:dyDescent="0.25">
      <c r="C437" s="72" t="str">
        <f t="shared" si="42"/>
        <v/>
      </c>
      <c r="D437" s="182" t="str">
        <f>IF($B437="","",IFERROR(VLOOKUP($B437,'Task library'!$A:$E,2,FALSE()),""))</f>
        <v/>
      </c>
      <c r="E437" s="182" t="str">
        <f>IF($B437="","",IFERROR(VLOOKUP($B437,'Task library'!$A:$E,3,FALSE()),""))</f>
        <v/>
      </c>
      <c r="F437" s="183" t="str">
        <f>IF($B437="","",IFERROR(VLOOKUP($B437,'Task library'!$A:$E,4,FALSE()),""))</f>
        <v/>
      </c>
      <c r="H437" s="183" t="str">
        <f t="shared" si="43"/>
        <v/>
      </c>
      <c r="I437" s="183" t="str">
        <f t="shared" si="44"/>
        <v/>
      </c>
      <c r="L437" s="90" t="str">
        <f t="shared" si="48"/>
        <v/>
      </c>
      <c r="N437" s="185" t="str">
        <f t="shared" si="45"/>
        <v/>
      </c>
      <c r="W437" s="179" t="str">
        <f>IF($B437="","",IF($Q437="","MISSING LINK",IF(NOT(ISNUMBER(SEARCH("drive.google.com",$Q437))),"NOT DRIVE LINK",IFERROR(IF(ISNUMBER(SEARCH(MID(Summary!$N$3,SEARCH("/folders/",Summary!$N$3)+9,SEARCH("?",Summary!$N$3&amp;"?")-(SEARCH("/folders/",Summary!$N$3)+9)),$Q437)),"OK",IF(ISNUMBER(SEARCH("/file/d/",$Q437)),"FILE LINK (check)","WRONG DRIVE")),"WRONG DRIVE"))))</f>
        <v/>
      </c>
      <c r="X437" s="72" t="str">
        <f t="shared" si="46"/>
        <v/>
      </c>
      <c r="Y437" s="72" t="str">
        <f t="shared" si="47"/>
        <v/>
      </c>
      <c r="Z437" s="72" t="str">
        <f>IF($X437="","",COUNTIF($X$2:$X437,$X437))</f>
        <v/>
      </c>
      <c r="AA437" s="72" t="str">
        <f>IF(AND($X437&lt;&gt;"",$Y437&gt;=3,$Z437=1),COUNTIF($AA$1:AA436,"&gt;0")+1,"")</f>
        <v/>
      </c>
    </row>
    <row r="438" spans="3:27" ht="15" customHeight="1" x14ac:dyDescent="0.25">
      <c r="C438" s="72" t="str">
        <f t="shared" si="42"/>
        <v/>
      </c>
      <c r="D438" s="182" t="str">
        <f>IF($B438="","",IFERROR(VLOOKUP($B438,'Task library'!$A:$E,2,FALSE()),""))</f>
        <v/>
      </c>
      <c r="E438" s="182" t="str">
        <f>IF($B438="","",IFERROR(VLOOKUP($B438,'Task library'!$A:$E,3,FALSE()),""))</f>
        <v/>
      </c>
      <c r="F438" s="183" t="str">
        <f>IF($B438="","",IFERROR(VLOOKUP($B438,'Task library'!$A:$E,4,FALSE()),""))</f>
        <v/>
      </c>
      <c r="H438" s="183" t="str">
        <f t="shared" si="43"/>
        <v/>
      </c>
      <c r="I438" s="183" t="str">
        <f t="shared" si="44"/>
        <v/>
      </c>
      <c r="L438" s="90" t="str">
        <f t="shared" si="48"/>
        <v/>
      </c>
      <c r="N438" s="185" t="str">
        <f t="shared" si="45"/>
        <v/>
      </c>
      <c r="W438" s="179" t="str">
        <f>IF($B438="","",IF($Q438="","MISSING LINK",IF(NOT(ISNUMBER(SEARCH("drive.google.com",$Q438))),"NOT DRIVE LINK",IFERROR(IF(ISNUMBER(SEARCH(MID(Summary!$N$3,SEARCH("/folders/",Summary!$N$3)+9,SEARCH("?",Summary!$N$3&amp;"?")-(SEARCH("/folders/",Summary!$N$3)+9)),$Q438)),"OK",IF(ISNUMBER(SEARCH("/file/d/",$Q438)),"FILE LINK (check)","WRONG DRIVE")),"WRONG DRIVE"))))</f>
        <v/>
      </c>
      <c r="X438" s="72" t="str">
        <f t="shared" si="46"/>
        <v/>
      </c>
      <c r="Y438" s="72" t="str">
        <f t="shared" si="47"/>
        <v/>
      </c>
      <c r="Z438" s="72" t="str">
        <f>IF($X438="","",COUNTIF($X$2:$X438,$X438))</f>
        <v/>
      </c>
      <c r="AA438" s="72" t="str">
        <f>IF(AND($X438&lt;&gt;"",$Y438&gt;=3,$Z438=1),COUNTIF($AA$1:AA437,"&gt;0")+1,"")</f>
        <v/>
      </c>
    </row>
    <row r="439" spans="3:27" ht="15" customHeight="1" x14ac:dyDescent="0.25">
      <c r="C439" s="72" t="str">
        <f t="shared" si="42"/>
        <v/>
      </c>
      <c r="D439" s="182" t="str">
        <f>IF($B439="","",IFERROR(VLOOKUP($B439,'Task library'!$A:$E,2,FALSE()),""))</f>
        <v/>
      </c>
      <c r="E439" s="182" t="str">
        <f>IF($B439="","",IFERROR(VLOOKUP($B439,'Task library'!$A:$E,3,FALSE()),""))</f>
        <v/>
      </c>
      <c r="F439" s="183" t="str">
        <f>IF($B439="","",IFERROR(VLOOKUP($B439,'Task library'!$A:$E,4,FALSE()),""))</f>
        <v/>
      </c>
      <c r="H439" s="183" t="str">
        <f t="shared" si="43"/>
        <v/>
      </c>
      <c r="I439" s="183" t="str">
        <f t="shared" si="44"/>
        <v/>
      </c>
      <c r="L439" s="90" t="str">
        <f t="shared" si="48"/>
        <v/>
      </c>
      <c r="N439" s="185" t="str">
        <f t="shared" si="45"/>
        <v/>
      </c>
      <c r="W439" s="179" t="str">
        <f>IF($B439="","",IF($Q439="","MISSING LINK",IF(NOT(ISNUMBER(SEARCH("drive.google.com",$Q439))),"NOT DRIVE LINK",IFERROR(IF(ISNUMBER(SEARCH(MID(Summary!$N$3,SEARCH("/folders/",Summary!$N$3)+9,SEARCH("?",Summary!$N$3&amp;"?")-(SEARCH("/folders/",Summary!$N$3)+9)),$Q439)),"OK",IF(ISNUMBER(SEARCH("/file/d/",$Q439)),"FILE LINK (check)","WRONG DRIVE")),"WRONG DRIVE"))))</f>
        <v/>
      </c>
      <c r="X439" s="72" t="str">
        <f t="shared" si="46"/>
        <v/>
      </c>
      <c r="Y439" s="72" t="str">
        <f t="shared" si="47"/>
        <v/>
      </c>
      <c r="Z439" s="72" t="str">
        <f>IF($X439="","",COUNTIF($X$2:$X439,$X439))</f>
        <v/>
      </c>
      <c r="AA439" s="72" t="str">
        <f>IF(AND($X439&lt;&gt;"",$Y439&gt;=3,$Z439=1),COUNTIF($AA$1:AA438,"&gt;0")+1,"")</f>
        <v/>
      </c>
    </row>
    <row r="440" spans="3:27" ht="15" customHeight="1" x14ac:dyDescent="0.25">
      <c r="C440" s="72" t="str">
        <f t="shared" si="42"/>
        <v/>
      </c>
      <c r="D440" s="182" t="str">
        <f>IF($B440="","",IFERROR(VLOOKUP($B440,'Task library'!$A:$E,2,FALSE()),""))</f>
        <v/>
      </c>
      <c r="E440" s="182" t="str">
        <f>IF($B440="","",IFERROR(VLOOKUP($B440,'Task library'!$A:$E,3,FALSE()),""))</f>
        <v/>
      </c>
      <c r="F440" s="183" t="str">
        <f>IF($B440="","",IFERROR(VLOOKUP($B440,'Task library'!$A:$E,4,FALSE()),""))</f>
        <v/>
      </c>
      <c r="H440" s="183" t="str">
        <f t="shared" si="43"/>
        <v/>
      </c>
      <c r="I440" s="183" t="str">
        <f t="shared" si="44"/>
        <v/>
      </c>
      <c r="L440" s="90" t="str">
        <f t="shared" si="48"/>
        <v/>
      </c>
      <c r="N440" s="185" t="str">
        <f t="shared" si="45"/>
        <v/>
      </c>
      <c r="W440" s="179" t="str">
        <f>IF($B440="","",IF($Q440="","MISSING LINK",IF(NOT(ISNUMBER(SEARCH("drive.google.com",$Q440))),"NOT DRIVE LINK",IFERROR(IF(ISNUMBER(SEARCH(MID(Summary!$N$3,SEARCH("/folders/",Summary!$N$3)+9,SEARCH("?",Summary!$N$3&amp;"?")-(SEARCH("/folders/",Summary!$N$3)+9)),$Q440)),"OK",IF(ISNUMBER(SEARCH("/file/d/",$Q440)),"FILE LINK (check)","WRONG DRIVE")),"WRONG DRIVE"))))</f>
        <v/>
      </c>
      <c r="X440" s="72" t="str">
        <f t="shared" si="46"/>
        <v/>
      </c>
      <c r="Y440" s="72" t="str">
        <f t="shared" si="47"/>
        <v/>
      </c>
      <c r="Z440" s="72" t="str">
        <f>IF($X440="","",COUNTIF($X$2:$X440,$X440))</f>
        <v/>
      </c>
      <c r="AA440" s="72" t="str">
        <f>IF(AND($X440&lt;&gt;"",$Y440&gt;=3,$Z440=1),COUNTIF($AA$1:AA439,"&gt;0")+1,"")</f>
        <v/>
      </c>
    </row>
    <row r="441" spans="3:27" ht="15" customHeight="1" x14ac:dyDescent="0.25">
      <c r="C441" s="72" t="str">
        <f t="shared" si="42"/>
        <v/>
      </c>
      <c r="D441" s="182" t="str">
        <f>IF($B441="","",IFERROR(VLOOKUP($B441,'Task library'!$A:$E,2,FALSE()),""))</f>
        <v/>
      </c>
      <c r="E441" s="182" t="str">
        <f>IF($B441="","",IFERROR(VLOOKUP($B441,'Task library'!$A:$E,3,FALSE()),""))</f>
        <v/>
      </c>
      <c r="F441" s="183" t="str">
        <f>IF($B441="","",IFERROR(VLOOKUP($B441,'Task library'!$A:$E,4,FALSE()),""))</f>
        <v/>
      </c>
      <c r="H441" s="183" t="str">
        <f t="shared" si="43"/>
        <v/>
      </c>
      <c r="I441" s="183" t="str">
        <f t="shared" si="44"/>
        <v/>
      </c>
      <c r="L441" s="90" t="str">
        <f t="shared" si="48"/>
        <v/>
      </c>
      <c r="N441" s="185" t="str">
        <f t="shared" si="45"/>
        <v/>
      </c>
      <c r="W441" s="179" t="str">
        <f>IF($B441="","",IF($Q441="","MISSING LINK",IF(NOT(ISNUMBER(SEARCH("drive.google.com",$Q441))),"NOT DRIVE LINK",IFERROR(IF(ISNUMBER(SEARCH(MID(Summary!$N$3,SEARCH("/folders/",Summary!$N$3)+9,SEARCH("?",Summary!$N$3&amp;"?")-(SEARCH("/folders/",Summary!$N$3)+9)),$Q441)),"OK",IF(ISNUMBER(SEARCH("/file/d/",$Q441)),"FILE LINK (check)","WRONG DRIVE")),"WRONG DRIVE"))))</f>
        <v/>
      </c>
      <c r="X441" s="72" t="str">
        <f t="shared" si="46"/>
        <v/>
      </c>
      <c r="Y441" s="72" t="str">
        <f t="shared" si="47"/>
        <v/>
      </c>
      <c r="Z441" s="72" t="str">
        <f>IF($X441="","",COUNTIF($X$2:$X441,$X441))</f>
        <v/>
      </c>
      <c r="AA441" s="72" t="str">
        <f>IF(AND($X441&lt;&gt;"",$Y441&gt;=3,$Z441=1),COUNTIF($AA$1:AA440,"&gt;0")+1,"")</f>
        <v/>
      </c>
    </row>
    <row r="442" spans="3:27" ht="15" customHeight="1" x14ac:dyDescent="0.25">
      <c r="C442" s="72" t="str">
        <f t="shared" si="42"/>
        <v/>
      </c>
      <c r="D442" s="182" t="str">
        <f>IF($B442="","",IFERROR(VLOOKUP($B442,'Task library'!$A:$E,2,FALSE()),""))</f>
        <v/>
      </c>
      <c r="E442" s="182" t="str">
        <f>IF($B442="","",IFERROR(VLOOKUP($B442,'Task library'!$A:$E,3,FALSE()),""))</f>
        <v/>
      </c>
      <c r="F442" s="183" t="str">
        <f>IF($B442="","",IFERROR(VLOOKUP($B442,'Task library'!$A:$E,4,FALSE()),""))</f>
        <v/>
      </c>
      <c r="H442" s="183" t="str">
        <f t="shared" si="43"/>
        <v/>
      </c>
      <c r="I442" s="183" t="str">
        <f t="shared" si="44"/>
        <v/>
      </c>
      <c r="L442" s="90" t="str">
        <f t="shared" si="48"/>
        <v/>
      </c>
      <c r="N442" s="185" t="str">
        <f t="shared" si="45"/>
        <v/>
      </c>
      <c r="W442" s="179" t="str">
        <f>IF($B442="","",IF($Q442="","MISSING LINK",IF(NOT(ISNUMBER(SEARCH("drive.google.com",$Q442))),"NOT DRIVE LINK",IFERROR(IF(ISNUMBER(SEARCH(MID(Summary!$N$3,SEARCH("/folders/",Summary!$N$3)+9,SEARCH("?",Summary!$N$3&amp;"?")-(SEARCH("/folders/",Summary!$N$3)+9)),$Q442)),"OK",IF(ISNUMBER(SEARCH("/file/d/",$Q442)),"FILE LINK (check)","WRONG DRIVE")),"WRONG DRIVE"))))</f>
        <v/>
      </c>
      <c r="X442" s="72" t="str">
        <f t="shared" si="46"/>
        <v/>
      </c>
      <c r="Y442" s="72" t="str">
        <f t="shared" si="47"/>
        <v/>
      </c>
      <c r="Z442" s="72" t="str">
        <f>IF($X442="","",COUNTIF($X$2:$X442,$X442))</f>
        <v/>
      </c>
      <c r="AA442" s="72" t="str">
        <f>IF(AND($X442&lt;&gt;"",$Y442&gt;=3,$Z442=1),COUNTIF($AA$1:AA441,"&gt;0")+1,"")</f>
        <v/>
      </c>
    </row>
    <row r="443" spans="3:27" ht="15" customHeight="1" x14ac:dyDescent="0.25">
      <c r="C443" s="72" t="str">
        <f t="shared" si="42"/>
        <v/>
      </c>
      <c r="D443" s="182" t="str">
        <f>IF($B443="","",IFERROR(VLOOKUP($B443,'Task library'!$A:$E,2,FALSE()),""))</f>
        <v/>
      </c>
      <c r="E443" s="182" t="str">
        <f>IF($B443="","",IFERROR(VLOOKUP($B443,'Task library'!$A:$E,3,FALSE()),""))</f>
        <v/>
      </c>
      <c r="F443" s="183" t="str">
        <f>IF($B443="","",IFERROR(VLOOKUP($B443,'Task library'!$A:$E,4,FALSE()),""))</f>
        <v/>
      </c>
      <c r="H443" s="183" t="str">
        <f t="shared" si="43"/>
        <v/>
      </c>
      <c r="I443" s="183" t="str">
        <f t="shared" si="44"/>
        <v/>
      </c>
      <c r="L443" s="90" t="str">
        <f t="shared" si="48"/>
        <v/>
      </c>
      <c r="N443" s="185" t="str">
        <f t="shared" si="45"/>
        <v/>
      </c>
      <c r="W443" s="179" t="str">
        <f>IF($B443="","",IF($Q443="","MISSING LINK",IF(NOT(ISNUMBER(SEARCH("drive.google.com",$Q443))),"NOT DRIVE LINK",IFERROR(IF(ISNUMBER(SEARCH(MID(Summary!$N$3,SEARCH("/folders/",Summary!$N$3)+9,SEARCH("?",Summary!$N$3&amp;"?")-(SEARCH("/folders/",Summary!$N$3)+9)),$Q443)),"OK",IF(ISNUMBER(SEARCH("/file/d/",$Q443)),"FILE LINK (check)","WRONG DRIVE")),"WRONG DRIVE"))))</f>
        <v/>
      </c>
      <c r="X443" s="72" t="str">
        <f t="shared" si="46"/>
        <v/>
      </c>
      <c r="Y443" s="72" t="str">
        <f t="shared" si="47"/>
        <v/>
      </c>
      <c r="Z443" s="72" t="str">
        <f>IF($X443="","",COUNTIF($X$2:$X443,$X443))</f>
        <v/>
      </c>
      <c r="AA443" s="72" t="str">
        <f>IF(AND($X443&lt;&gt;"",$Y443&gt;=3,$Z443=1),COUNTIF($AA$1:AA442,"&gt;0")+1,"")</f>
        <v/>
      </c>
    </row>
    <row r="444" spans="3:27" ht="15" customHeight="1" x14ac:dyDescent="0.25">
      <c r="C444" s="72" t="str">
        <f t="shared" si="42"/>
        <v/>
      </c>
      <c r="D444" s="182" t="str">
        <f>IF($B444="","",IFERROR(VLOOKUP($B444,'Task library'!$A:$E,2,FALSE()),""))</f>
        <v/>
      </c>
      <c r="E444" s="182" t="str">
        <f>IF($B444="","",IFERROR(VLOOKUP($B444,'Task library'!$A:$E,3,FALSE()),""))</f>
        <v/>
      </c>
      <c r="F444" s="183" t="str">
        <f>IF($B444="","",IFERROR(VLOOKUP($B444,'Task library'!$A:$E,4,FALSE()),""))</f>
        <v/>
      </c>
      <c r="H444" s="183" t="str">
        <f t="shared" si="43"/>
        <v/>
      </c>
      <c r="I444" s="183" t="str">
        <f t="shared" si="44"/>
        <v/>
      </c>
      <c r="L444" s="90" t="str">
        <f t="shared" si="48"/>
        <v/>
      </c>
      <c r="N444" s="185" t="str">
        <f t="shared" si="45"/>
        <v/>
      </c>
      <c r="W444" s="179" t="str">
        <f>IF($B444="","",IF($Q444="","MISSING LINK",IF(NOT(ISNUMBER(SEARCH("drive.google.com",$Q444))),"NOT DRIVE LINK",IFERROR(IF(ISNUMBER(SEARCH(MID(Summary!$N$3,SEARCH("/folders/",Summary!$N$3)+9,SEARCH("?",Summary!$N$3&amp;"?")-(SEARCH("/folders/",Summary!$N$3)+9)),$Q444)),"OK",IF(ISNUMBER(SEARCH("/file/d/",$Q444)),"FILE LINK (check)","WRONG DRIVE")),"WRONG DRIVE"))))</f>
        <v/>
      </c>
      <c r="X444" s="72" t="str">
        <f t="shared" si="46"/>
        <v/>
      </c>
      <c r="Y444" s="72" t="str">
        <f t="shared" si="47"/>
        <v/>
      </c>
      <c r="Z444" s="72" t="str">
        <f>IF($X444="","",COUNTIF($X$2:$X444,$X444))</f>
        <v/>
      </c>
      <c r="AA444" s="72" t="str">
        <f>IF(AND($X444&lt;&gt;"",$Y444&gt;=3,$Z444=1),COUNTIF($AA$1:AA443,"&gt;0")+1,"")</f>
        <v/>
      </c>
    </row>
    <row r="445" spans="3:27" ht="15" customHeight="1" x14ac:dyDescent="0.25">
      <c r="C445" s="72" t="str">
        <f t="shared" si="42"/>
        <v/>
      </c>
      <c r="D445" s="182" t="str">
        <f>IF($B445="","",IFERROR(VLOOKUP($B445,'Task library'!$A:$E,2,FALSE()),""))</f>
        <v/>
      </c>
      <c r="E445" s="182" t="str">
        <f>IF($B445="","",IFERROR(VLOOKUP($B445,'Task library'!$A:$E,3,FALSE()),""))</f>
        <v/>
      </c>
      <c r="F445" s="183" t="str">
        <f>IF($B445="","",IFERROR(VLOOKUP($B445,'Task library'!$A:$E,4,FALSE()),""))</f>
        <v/>
      </c>
      <c r="H445" s="183" t="str">
        <f t="shared" si="43"/>
        <v/>
      </c>
      <c r="I445" s="183" t="str">
        <f t="shared" si="44"/>
        <v/>
      </c>
      <c r="L445" s="90" t="str">
        <f t="shared" si="48"/>
        <v/>
      </c>
      <c r="N445" s="185" t="str">
        <f t="shared" si="45"/>
        <v/>
      </c>
      <c r="W445" s="179" t="str">
        <f>IF($B445="","",IF($Q445="","MISSING LINK",IF(NOT(ISNUMBER(SEARCH("drive.google.com",$Q445))),"NOT DRIVE LINK",IFERROR(IF(ISNUMBER(SEARCH(MID(Summary!$N$3,SEARCH("/folders/",Summary!$N$3)+9,SEARCH("?",Summary!$N$3&amp;"?")-(SEARCH("/folders/",Summary!$N$3)+9)),$Q445)),"OK",IF(ISNUMBER(SEARCH("/file/d/",$Q445)),"FILE LINK (check)","WRONG DRIVE")),"WRONG DRIVE"))))</f>
        <v/>
      </c>
      <c r="X445" s="72" t="str">
        <f t="shared" si="46"/>
        <v/>
      </c>
      <c r="Y445" s="72" t="str">
        <f t="shared" si="47"/>
        <v/>
      </c>
      <c r="Z445" s="72" t="str">
        <f>IF($X445="","",COUNTIF($X$2:$X445,$X445))</f>
        <v/>
      </c>
      <c r="AA445" s="72" t="str">
        <f>IF(AND($X445&lt;&gt;"",$Y445&gt;=3,$Z445=1),COUNTIF($AA$1:AA444,"&gt;0")+1,"")</f>
        <v/>
      </c>
    </row>
    <row r="446" spans="3:27" ht="15" customHeight="1" x14ac:dyDescent="0.25">
      <c r="C446" s="72" t="str">
        <f t="shared" si="42"/>
        <v/>
      </c>
      <c r="D446" s="182" t="str">
        <f>IF($B446="","",IFERROR(VLOOKUP($B446,'Task library'!$A:$E,2,FALSE()),""))</f>
        <v/>
      </c>
      <c r="E446" s="182" t="str">
        <f>IF($B446="","",IFERROR(VLOOKUP($B446,'Task library'!$A:$E,3,FALSE()),""))</f>
        <v/>
      </c>
      <c r="F446" s="183" t="str">
        <f>IF($B446="","",IFERROR(VLOOKUP($B446,'Task library'!$A:$E,4,FALSE()),""))</f>
        <v/>
      </c>
      <c r="H446" s="183" t="str">
        <f t="shared" si="43"/>
        <v/>
      </c>
      <c r="I446" s="183" t="str">
        <f t="shared" si="44"/>
        <v/>
      </c>
      <c r="L446" s="90" t="str">
        <f t="shared" si="48"/>
        <v/>
      </c>
      <c r="N446" s="185" t="str">
        <f t="shared" si="45"/>
        <v/>
      </c>
      <c r="W446" s="179" t="str">
        <f>IF($B446="","",IF($Q446="","MISSING LINK",IF(NOT(ISNUMBER(SEARCH("drive.google.com",$Q446))),"NOT DRIVE LINK",IFERROR(IF(ISNUMBER(SEARCH(MID(Summary!$N$3,SEARCH("/folders/",Summary!$N$3)+9,SEARCH("?",Summary!$N$3&amp;"?")-(SEARCH("/folders/",Summary!$N$3)+9)),$Q446)),"OK",IF(ISNUMBER(SEARCH("/file/d/",$Q446)),"FILE LINK (check)","WRONG DRIVE")),"WRONG DRIVE"))))</f>
        <v/>
      </c>
      <c r="X446" s="72" t="str">
        <f t="shared" si="46"/>
        <v/>
      </c>
      <c r="Y446" s="72" t="str">
        <f t="shared" si="47"/>
        <v/>
      </c>
      <c r="Z446" s="72" t="str">
        <f>IF($X446="","",COUNTIF($X$2:$X446,$X446))</f>
        <v/>
      </c>
      <c r="AA446" s="72" t="str">
        <f>IF(AND($X446&lt;&gt;"",$Y446&gt;=3,$Z446=1),COUNTIF($AA$1:AA445,"&gt;0")+1,"")</f>
        <v/>
      </c>
    </row>
    <row r="447" spans="3:27" ht="15" customHeight="1" x14ac:dyDescent="0.25">
      <c r="C447" s="72" t="str">
        <f t="shared" si="42"/>
        <v/>
      </c>
      <c r="D447" s="182" t="str">
        <f>IF($B447="","",IFERROR(VLOOKUP($B447,'Task library'!$A:$E,2,FALSE()),""))</f>
        <v/>
      </c>
      <c r="E447" s="182" t="str">
        <f>IF($B447="","",IFERROR(VLOOKUP($B447,'Task library'!$A:$E,3,FALSE()),""))</f>
        <v/>
      </c>
      <c r="F447" s="183" t="str">
        <f>IF($B447="","",IFERROR(VLOOKUP($B447,'Task library'!$A:$E,4,FALSE()),""))</f>
        <v/>
      </c>
      <c r="H447" s="183" t="str">
        <f t="shared" si="43"/>
        <v/>
      </c>
      <c r="I447" s="183" t="str">
        <f t="shared" si="44"/>
        <v/>
      </c>
      <c r="L447" s="90" t="str">
        <f t="shared" si="48"/>
        <v/>
      </c>
      <c r="N447" s="185" t="str">
        <f t="shared" si="45"/>
        <v/>
      </c>
      <c r="W447" s="179" t="str">
        <f>IF($B447="","",IF($Q447="","MISSING LINK",IF(NOT(ISNUMBER(SEARCH("drive.google.com",$Q447))),"NOT DRIVE LINK",IFERROR(IF(ISNUMBER(SEARCH(MID(Summary!$N$3,SEARCH("/folders/",Summary!$N$3)+9,SEARCH("?",Summary!$N$3&amp;"?")-(SEARCH("/folders/",Summary!$N$3)+9)),$Q447)),"OK",IF(ISNUMBER(SEARCH("/file/d/",$Q447)),"FILE LINK (check)","WRONG DRIVE")),"WRONG DRIVE"))))</f>
        <v/>
      </c>
      <c r="X447" s="72" t="str">
        <f t="shared" si="46"/>
        <v/>
      </c>
      <c r="Y447" s="72" t="str">
        <f t="shared" si="47"/>
        <v/>
      </c>
      <c r="Z447" s="72" t="str">
        <f>IF($X447="","",COUNTIF($X$2:$X447,$X447))</f>
        <v/>
      </c>
      <c r="AA447" s="72" t="str">
        <f>IF(AND($X447&lt;&gt;"",$Y447&gt;=3,$Z447=1),COUNTIF($AA$1:AA446,"&gt;0")+1,"")</f>
        <v/>
      </c>
    </row>
    <row r="448" spans="3:27" ht="15" customHeight="1" x14ac:dyDescent="0.25">
      <c r="C448" s="72" t="str">
        <f t="shared" si="42"/>
        <v/>
      </c>
      <c r="D448" s="182" t="str">
        <f>IF($B448="","",IFERROR(VLOOKUP($B448,'Task library'!$A:$E,2,FALSE()),""))</f>
        <v/>
      </c>
      <c r="E448" s="182" t="str">
        <f>IF($B448="","",IFERROR(VLOOKUP($B448,'Task library'!$A:$E,3,FALSE()),""))</f>
        <v/>
      </c>
      <c r="F448" s="183" t="str">
        <f>IF($B448="","",IFERROR(VLOOKUP($B448,'Task library'!$A:$E,4,FALSE()),""))</f>
        <v/>
      </c>
      <c r="H448" s="183" t="str">
        <f t="shared" si="43"/>
        <v/>
      </c>
      <c r="I448" s="183" t="str">
        <f t="shared" si="44"/>
        <v/>
      </c>
      <c r="L448" s="90" t="str">
        <f t="shared" si="48"/>
        <v/>
      </c>
      <c r="N448" s="185" t="str">
        <f t="shared" si="45"/>
        <v/>
      </c>
      <c r="W448" s="179" t="str">
        <f>IF($B448="","",IF($Q448="","MISSING LINK",IF(NOT(ISNUMBER(SEARCH("drive.google.com",$Q448))),"NOT DRIVE LINK",IFERROR(IF(ISNUMBER(SEARCH(MID(Summary!$N$3,SEARCH("/folders/",Summary!$N$3)+9,SEARCH("?",Summary!$N$3&amp;"?")-(SEARCH("/folders/",Summary!$N$3)+9)),$Q448)),"OK",IF(ISNUMBER(SEARCH("/file/d/",$Q448)),"FILE LINK (check)","WRONG DRIVE")),"WRONG DRIVE"))))</f>
        <v/>
      </c>
      <c r="X448" s="72" t="str">
        <f t="shared" si="46"/>
        <v/>
      </c>
      <c r="Y448" s="72" t="str">
        <f t="shared" si="47"/>
        <v/>
      </c>
      <c r="Z448" s="72" t="str">
        <f>IF($X448="","",COUNTIF($X$2:$X448,$X448))</f>
        <v/>
      </c>
      <c r="AA448" s="72" t="str">
        <f>IF(AND($X448&lt;&gt;"",$Y448&gt;=3,$Z448=1),COUNTIF($AA$1:AA447,"&gt;0")+1,"")</f>
        <v/>
      </c>
    </row>
    <row r="449" spans="3:27" ht="15" customHeight="1" x14ac:dyDescent="0.25">
      <c r="C449" s="72" t="str">
        <f t="shared" si="42"/>
        <v/>
      </c>
      <c r="D449" s="182" t="str">
        <f>IF($B449="","",IFERROR(VLOOKUP($B449,'Task library'!$A:$E,2,FALSE()),""))</f>
        <v/>
      </c>
      <c r="E449" s="182" t="str">
        <f>IF($B449="","",IFERROR(VLOOKUP($B449,'Task library'!$A:$E,3,FALSE()),""))</f>
        <v/>
      </c>
      <c r="F449" s="183" t="str">
        <f>IF($B449="","",IFERROR(VLOOKUP($B449,'Task library'!$A:$E,4,FALSE()),""))</f>
        <v/>
      </c>
      <c r="H449" s="183" t="str">
        <f t="shared" si="43"/>
        <v/>
      </c>
      <c r="I449" s="183" t="str">
        <f t="shared" si="44"/>
        <v/>
      </c>
      <c r="L449" s="90" t="str">
        <f t="shared" si="48"/>
        <v/>
      </c>
      <c r="N449" s="185" t="str">
        <f t="shared" si="45"/>
        <v/>
      </c>
      <c r="W449" s="179" t="str">
        <f>IF($B449="","",IF($Q449="","MISSING LINK",IF(NOT(ISNUMBER(SEARCH("drive.google.com",$Q449))),"NOT DRIVE LINK",IFERROR(IF(ISNUMBER(SEARCH(MID(Summary!$N$3,SEARCH("/folders/",Summary!$N$3)+9,SEARCH("?",Summary!$N$3&amp;"?")-(SEARCH("/folders/",Summary!$N$3)+9)),$Q449)),"OK",IF(ISNUMBER(SEARCH("/file/d/",$Q449)),"FILE LINK (check)","WRONG DRIVE")),"WRONG DRIVE"))))</f>
        <v/>
      </c>
      <c r="X449" s="72" t="str">
        <f t="shared" si="46"/>
        <v/>
      </c>
      <c r="Y449" s="72" t="str">
        <f t="shared" si="47"/>
        <v/>
      </c>
      <c r="Z449" s="72" t="str">
        <f>IF($X449="","",COUNTIF($X$2:$X449,$X449))</f>
        <v/>
      </c>
      <c r="AA449" s="72" t="str">
        <f>IF(AND($X449&lt;&gt;"",$Y449&gt;=3,$Z449=1),COUNTIF($AA$1:AA448,"&gt;0")+1,"")</f>
        <v/>
      </c>
    </row>
    <row r="450" spans="3:27" ht="15" customHeight="1" x14ac:dyDescent="0.25">
      <c r="C450" s="72" t="str">
        <f t="shared" ref="C450:C513" si="49">IF($B450="","",1)</f>
        <v/>
      </c>
      <c r="D450" s="182" t="str">
        <f>IF($B450="","",IFERROR(VLOOKUP($B450,'Task library'!$A:$E,2,FALSE()),""))</f>
        <v/>
      </c>
      <c r="E450" s="182" t="str">
        <f>IF($B450="","",IFERROR(VLOOKUP($B450,'Task library'!$A:$E,3,FALSE()),""))</f>
        <v/>
      </c>
      <c r="F450" s="183" t="str">
        <f>IF($B450="","",IFERROR(VLOOKUP($B450,'Task library'!$A:$E,4,FALSE()),""))</f>
        <v/>
      </c>
      <c r="H450" s="183" t="str">
        <f t="shared" ref="H450:H513" si="50">IF(OR($B450="",$I450=""),"",IFERROR($I450-$G450,""))</f>
        <v/>
      </c>
      <c r="I450" s="183" t="str">
        <f t="shared" ref="I450:I513" si="51">IF($B450="","",IF($G450="","",IF(ISNUMBER($U450),MAX(0,MIN($G450,$G450/10*$U450)),IF(OR(NOT(ISNUMBER($M450)),$M450&lt;=0,$Q450="",NOT(OR($W450="OK",$W450="FILE LINK (check)"))),"",IF($G450&lt;=$M450+5,$G450,$M450)))))</f>
        <v/>
      </c>
      <c r="L450" s="90" t="str">
        <f t="shared" si="48"/>
        <v/>
      </c>
      <c r="N450" s="185" t="str">
        <f t="shared" ref="N450:N513" si="52">IF($B450="","",IF($G450="","",IF(ISNUMBER($M450),$M450,0)-$G450))</f>
        <v/>
      </c>
      <c r="W450" s="179" t="str">
        <f>IF($B450="","",IF($Q450="","MISSING LINK",IF(NOT(ISNUMBER(SEARCH("drive.google.com",$Q450))),"NOT DRIVE LINK",IFERROR(IF(ISNUMBER(SEARCH(MID(Summary!$N$3,SEARCH("/folders/",Summary!$N$3)+9,SEARCH("?",Summary!$N$3&amp;"?")-(SEARCH("/folders/",Summary!$N$3)+9)),$Q450)),"OK",IF(ISNUMBER(SEARCH("/file/d/",$Q450)),"FILE LINK (check)","WRONG DRIVE")),"WRONG DRIVE"))))</f>
        <v/>
      </c>
      <c r="X450" s="72" t="str">
        <f t="shared" ref="X450:X513" si="53">IF(OR($B450=2001,$B450=2002),IF(OR(LEN(TRIM($R450))=0,LEN(TRIM($S450))=0),"",TRIM($R450)&amp;" | "&amp;TRIM($S450)),"")</f>
        <v/>
      </c>
      <c r="Y450" s="72" t="str">
        <f t="shared" ref="Y450:Y513" si="54">IF($X450="","",COUNTIF($X$2:$X$1500,$X450))</f>
        <v/>
      </c>
      <c r="Z450" s="72" t="str">
        <f>IF($X450="","",COUNTIF($X$2:$X450,$X450))</f>
        <v/>
      </c>
      <c r="AA450" s="72" t="str">
        <f>IF(AND($X450&lt;&gt;"",$Y450&gt;=3,$Z450=1),COUNTIF($AA$1:AA449,"&gt;0")+1,"")</f>
        <v/>
      </c>
    </row>
    <row r="451" spans="3:27" ht="15" customHeight="1" x14ac:dyDescent="0.25">
      <c r="C451" s="72" t="str">
        <f t="shared" si="49"/>
        <v/>
      </c>
      <c r="D451" s="182" t="str">
        <f>IF($B451="","",IFERROR(VLOOKUP($B451,'Task library'!$A:$E,2,FALSE()),""))</f>
        <v/>
      </c>
      <c r="E451" s="182" t="str">
        <f>IF($B451="","",IFERROR(VLOOKUP($B451,'Task library'!$A:$E,3,FALSE()),""))</f>
        <v/>
      </c>
      <c r="F451" s="183" t="str">
        <f>IF($B451="","",IFERROR(VLOOKUP($B451,'Task library'!$A:$E,4,FALSE()),""))</f>
        <v/>
      </c>
      <c r="H451" s="183" t="str">
        <f t="shared" si="50"/>
        <v/>
      </c>
      <c r="I451" s="183" t="str">
        <f t="shared" si="51"/>
        <v/>
      </c>
      <c r="L451" s="90" t="str">
        <f t="shared" ref="L451:L514" si="55">IF($B451="","",1)</f>
        <v/>
      </c>
      <c r="N451" s="185" t="str">
        <f t="shared" si="52"/>
        <v/>
      </c>
      <c r="W451" s="179" t="str">
        <f>IF($B451="","",IF($Q451="","MISSING LINK",IF(NOT(ISNUMBER(SEARCH("drive.google.com",$Q451))),"NOT DRIVE LINK",IFERROR(IF(ISNUMBER(SEARCH(MID(Summary!$N$3,SEARCH("/folders/",Summary!$N$3)+9,SEARCH("?",Summary!$N$3&amp;"?")-(SEARCH("/folders/",Summary!$N$3)+9)),$Q451)),"OK",IF(ISNUMBER(SEARCH("/file/d/",$Q451)),"FILE LINK (check)","WRONG DRIVE")),"WRONG DRIVE"))))</f>
        <v/>
      </c>
      <c r="X451" s="72" t="str">
        <f t="shared" si="53"/>
        <v/>
      </c>
      <c r="Y451" s="72" t="str">
        <f t="shared" si="54"/>
        <v/>
      </c>
      <c r="Z451" s="72" t="str">
        <f>IF($X451="","",COUNTIF($X$2:$X451,$X451))</f>
        <v/>
      </c>
      <c r="AA451" s="72" t="str">
        <f>IF(AND($X451&lt;&gt;"",$Y451&gt;=3,$Z451=1),COUNTIF($AA$1:AA450,"&gt;0")+1,"")</f>
        <v/>
      </c>
    </row>
    <row r="452" spans="3:27" ht="15" customHeight="1" x14ac:dyDescent="0.25">
      <c r="C452" s="72" t="str">
        <f t="shared" si="49"/>
        <v/>
      </c>
      <c r="D452" s="182" t="str">
        <f>IF($B452="","",IFERROR(VLOOKUP($B452,'Task library'!$A:$E,2,FALSE()),""))</f>
        <v/>
      </c>
      <c r="E452" s="182" t="str">
        <f>IF($B452="","",IFERROR(VLOOKUP($B452,'Task library'!$A:$E,3,FALSE()),""))</f>
        <v/>
      </c>
      <c r="F452" s="183" t="str">
        <f>IF($B452="","",IFERROR(VLOOKUP($B452,'Task library'!$A:$E,4,FALSE()),""))</f>
        <v/>
      </c>
      <c r="H452" s="183" t="str">
        <f t="shared" si="50"/>
        <v/>
      </c>
      <c r="I452" s="183" t="str">
        <f t="shared" si="51"/>
        <v/>
      </c>
      <c r="L452" s="90" t="str">
        <f t="shared" si="55"/>
        <v/>
      </c>
      <c r="N452" s="185" t="str">
        <f t="shared" si="52"/>
        <v/>
      </c>
      <c r="W452" s="179" t="str">
        <f>IF($B452="","",IF($Q452="","MISSING LINK",IF(NOT(ISNUMBER(SEARCH("drive.google.com",$Q452))),"NOT DRIVE LINK",IFERROR(IF(ISNUMBER(SEARCH(MID(Summary!$N$3,SEARCH("/folders/",Summary!$N$3)+9,SEARCH("?",Summary!$N$3&amp;"?")-(SEARCH("/folders/",Summary!$N$3)+9)),$Q452)),"OK",IF(ISNUMBER(SEARCH("/file/d/",$Q452)),"FILE LINK (check)","WRONG DRIVE")),"WRONG DRIVE"))))</f>
        <v/>
      </c>
      <c r="X452" s="72" t="str">
        <f t="shared" si="53"/>
        <v/>
      </c>
      <c r="Y452" s="72" t="str">
        <f t="shared" si="54"/>
        <v/>
      </c>
      <c r="Z452" s="72" t="str">
        <f>IF($X452="","",COUNTIF($X$2:$X452,$X452))</f>
        <v/>
      </c>
      <c r="AA452" s="72" t="str">
        <f>IF(AND($X452&lt;&gt;"",$Y452&gt;=3,$Z452=1),COUNTIF($AA$1:AA451,"&gt;0")+1,"")</f>
        <v/>
      </c>
    </row>
    <row r="453" spans="3:27" ht="15" customHeight="1" x14ac:dyDescent="0.25">
      <c r="C453" s="72" t="str">
        <f t="shared" si="49"/>
        <v/>
      </c>
      <c r="D453" s="182" t="str">
        <f>IF($B453="","",IFERROR(VLOOKUP($B453,'Task library'!$A:$E,2,FALSE()),""))</f>
        <v/>
      </c>
      <c r="E453" s="182" t="str">
        <f>IF($B453="","",IFERROR(VLOOKUP($B453,'Task library'!$A:$E,3,FALSE()),""))</f>
        <v/>
      </c>
      <c r="F453" s="183" t="str">
        <f>IF($B453="","",IFERROR(VLOOKUP($B453,'Task library'!$A:$E,4,FALSE()),""))</f>
        <v/>
      </c>
      <c r="H453" s="183" t="str">
        <f t="shared" si="50"/>
        <v/>
      </c>
      <c r="I453" s="183" t="str">
        <f t="shared" si="51"/>
        <v/>
      </c>
      <c r="L453" s="90" t="str">
        <f t="shared" si="55"/>
        <v/>
      </c>
      <c r="N453" s="185" t="str">
        <f t="shared" si="52"/>
        <v/>
      </c>
      <c r="W453" s="179" t="str">
        <f>IF($B453="","",IF($Q453="","MISSING LINK",IF(NOT(ISNUMBER(SEARCH("drive.google.com",$Q453))),"NOT DRIVE LINK",IFERROR(IF(ISNUMBER(SEARCH(MID(Summary!$N$3,SEARCH("/folders/",Summary!$N$3)+9,SEARCH("?",Summary!$N$3&amp;"?")-(SEARCH("/folders/",Summary!$N$3)+9)),$Q453)),"OK",IF(ISNUMBER(SEARCH("/file/d/",$Q453)),"FILE LINK (check)","WRONG DRIVE")),"WRONG DRIVE"))))</f>
        <v/>
      </c>
      <c r="X453" s="72" t="str">
        <f t="shared" si="53"/>
        <v/>
      </c>
      <c r="Y453" s="72" t="str">
        <f t="shared" si="54"/>
        <v/>
      </c>
      <c r="Z453" s="72" t="str">
        <f>IF($X453="","",COUNTIF($X$2:$X453,$X453))</f>
        <v/>
      </c>
      <c r="AA453" s="72" t="str">
        <f>IF(AND($X453&lt;&gt;"",$Y453&gt;=3,$Z453=1),COUNTIF($AA$1:AA452,"&gt;0")+1,"")</f>
        <v/>
      </c>
    </row>
    <row r="454" spans="3:27" ht="15" customHeight="1" x14ac:dyDescent="0.25">
      <c r="C454" s="72" t="str">
        <f t="shared" si="49"/>
        <v/>
      </c>
      <c r="D454" s="182" t="str">
        <f>IF($B454="","",IFERROR(VLOOKUP($B454,'Task library'!$A:$E,2,FALSE()),""))</f>
        <v/>
      </c>
      <c r="E454" s="182" t="str">
        <f>IF($B454="","",IFERROR(VLOOKUP($B454,'Task library'!$A:$E,3,FALSE()),""))</f>
        <v/>
      </c>
      <c r="F454" s="183" t="str">
        <f>IF($B454="","",IFERROR(VLOOKUP($B454,'Task library'!$A:$E,4,FALSE()),""))</f>
        <v/>
      </c>
      <c r="H454" s="183" t="str">
        <f t="shared" si="50"/>
        <v/>
      </c>
      <c r="I454" s="183" t="str">
        <f t="shared" si="51"/>
        <v/>
      </c>
      <c r="L454" s="90" t="str">
        <f t="shared" si="55"/>
        <v/>
      </c>
      <c r="N454" s="185" t="str">
        <f t="shared" si="52"/>
        <v/>
      </c>
      <c r="W454" s="179" t="str">
        <f>IF($B454="","",IF($Q454="","MISSING LINK",IF(NOT(ISNUMBER(SEARCH("drive.google.com",$Q454))),"NOT DRIVE LINK",IFERROR(IF(ISNUMBER(SEARCH(MID(Summary!$N$3,SEARCH("/folders/",Summary!$N$3)+9,SEARCH("?",Summary!$N$3&amp;"?")-(SEARCH("/folders/",Summary!$N$3)+9)),$Q454)),"OK",IF(ISNUMBER(SEARCH("/file/d/",$Q454)),"FILE LINK (check)","WRONG DRIVE")),"WRONG DRIVE"))))</f>
        <v/>
      </c>
      <c r="X454" s="72" t="str">
        <f t="shared" si="53"/>
        <v/>
      </c>
      <c r="Y454" s="72" t="str">
        <f t="shared" si="54"/>
        <v/>
      </c>
      <c r="Z454" s="72" t="str">
        <f>IF($X454="","",COUNTIF($X$2:$X454,$X454))</f>
        <v/>
      </c>
      <c r="AA454" s="72" t="str">
        <f>IF(AND($X454&lt;&gt;"",$Y454&gt;=3,$Z454=1),COUNTIF($AA$1:AA453,"&gt;0")+1,"")</f>
        <v/>
      </c>
    </row>
    <row r="455" spans="3:27" ht="15" customHeight="1" x14ac:dyDescent="0.25">
      <c r="C455" s="72" t="str">
        <f t="shared" si="49"/>
        <v/>
      </c>
      <c r="D455" s="182" t="str">
        <f>IF($B455="","",IFERROR(VLOOKUP($B455,'Task library'!$A:$E,2,FALSE()),""))</f>
        <v/>
      </c>
      <c r="E455" s="182" t="str">
        <f>IF($B455="","",IFERROR(VLOOKUP($B455,'Task library'!$A:$E,3,FALSE()),""))</f>
        <v/>
      </c>
      <c r="F455" s="183" t="str">
        <f>IF($B455="","",IFERROR(VLOOKUP($B455,'Task library'!$A:$E,4,FALSE()),""))</f>
        <v/>
      </c>
      <c r="H455" s="183" t="str">
        <f t="shared" si="50"/>
        <v/>
      </c>
      <c r="I455" s="183" t="str">
        <f t="shared" si="51"/>
        <v/>
      </c>
      <c r="L455" s="90" t="str">
        <f t="shared" si="55"/>
        <v/>
      </c>
      <c r="N455" s="185" t="str">
        <f t="shared" si="52"/>
        <v/>
      </c>
      <c r="W455" s="179" t="str">
        <f>IF($B455="","",IF($Q455="","MISSING LINK",IF(NOT(ISNUMBER(SEARCH("drive.google.com",$Q455))),"NOT DRIVE LINK",IFERROR(IF(ISNUMBER(SEARCH(MID(Summary!$N$3,SEARCH("/folders/",Summary!$N$3)+9,SEARCH("?",Summary!$N$3&amp;"?")-(SEARCH("/folders/",Summary!$N$3)+9)),$Q455)),"OK",IF(ISNUMBER(SEARCH("/file/d/",$Q455)),"FILE LINK (check)","WRONG DRIVE")),"WRONG DRIVE"))))</f>
        <v/>
      </c>
      <c r="X455" s="72" t="str">
        <f t="shared" si="53"/>
        <v/>
      </c>
      <c r="Y455" s="72" t="str">
        <f t="shared" si="54"/>
        <v/>
      </c>
      <c r="Z455" s="72" t="str">
        <f>IF($X455="","",COUNTIF($X$2:$X455,$X455))</f>
        <v/>
      </c>
      <c r="AA455" s="72" t="str">
        <f>IF(AND($X455&lt;&gt;"",$Y455&gt;=3,$Z455=1),COUNTIF($AA$1:AA454,"&gt;0")+1,"")</f>
        <v/>
      </c>
    </row>
    <row r="456" spans="3:27" ht="15" customHeight="1" x14ac:dyDescent="0.25">
      <c r="C456" s="72" t="str">
        <f t="shared" si="49"/>
        <v/>
      </c>
      <c r="D456" s="182" t="str">
        <f>IF($B456="","",IFERROR(VLOOKUP($B456,'Task library'!$A:$E,2,FALSE()),""))</f>
        <v/>
      </c>
      <c r="E456" s="182" t="str">
        <f>IF($B456="","",IFERROR(VLOOKUP($B456,'Task library'!$A:$E,3,FALSE()),""))</f>
        <v/>
      </c>
      <c r="F456" s="183" t="str">
        <f>IF($B456="","",IFERROR(VLOOKUP($B456,'Task library'!$A:$E,4,FALSE()),""))</f>
        <v/>
      </c>
      <c r="H456" s="183" t="str">
        <f t="shared" si="50"/>
        <v/>
      </c>
      <c r="I456" s="183" t="str">
        <f t="shared" si="51"/>
        <v/>
      </c>
      <c r="L456" s="90" t="str">
        <f t="shared" si="55"/>
        <v/>
      </c>
      <c r="N456" s="185" t="str">
        <f t="shared" si="52"/>
        <v/>
      </c>
      <c r="W456" s="179" t="str">
        <f>IF($B456="","",IF($Q456="","MISSING LINK",IF(NOT(ISNUMBER(SEARCH("drive.google.com",$Q456))),"NOT DRIVE LINK",IFERROR(IF(ISNUMBER(SEARCH(MID(Summary!$N$3,SEARCH("/folders/",Summary!$N$3)+9,SEARCH("?",Summary!$N$3&amp;"?")-(SEARCH("/folders/",Summary!$N$3)+9)),$Q456)),"OK",IF(ISNUMBER(SEARCH("/file/d/",$Q456)),"FILE LINK (check)","WRONG DRIVE")),"WRONG DRIVE"))))</f>
        <v/>
      </c>
      <c r="X456" s="72" t="str">
        <f t="shared" si="53"/>
        <v/>
      </c>
      <c r="Y456" s="72" t="str">
        <f t="shared" si="54"/>
        <v/>
      </c>
      <c r="Z456" s="72" t="str">
        <f>IF($X456="","",COUNTIF($X$2:$X456,$X456))</f>
        <v/>
      </c>
      <c r="AA456" s="72" t="str">
        <f>IF(AND($X456&lt;&gt;"",$Y456&gt;=3,$Z456=1),COUNTIF($AA$1:AA455,"&gt;0")+1,"")</f>
        <v/>
      </c>
    </row>
    <row r="457" spans="3:27" ht="15" customHeight="1" x14ac:dyDescent="0.25">
      <c r="C457" s="72" t="str">
        <f t="shared" si="49"/>
        <v/>
      </c>
      <c r="D457" s="182" t="str">
        <f>IF($B457="","",IFERROR(VLOOKUP($B457,'Task library'!$A:$E,2,FALSE()),""))</f>
        <v/>
      </c>
      <c r="E457" s="182" t="str">
        <f>IF($B457="","",IFERROR(VLOOKUP($B457,'Task library'!$A:$E,3,FALSE()),""))</f>
        <v/>
      </c>
      <c r="F457" s="183" t="str">
        <f>IF($B457="","",IFERROR(VLOOKUP($B457,'Task library'!$A:$E,4,FALSE()),""))</f>
        <v/>
      </c>
      <c r="H457" s="183" t="str">
        <f t="shared" si="50"/>
        <v/>
      </c>
      <c r="I457" s="183" t="str">
        <f t="shared" si="51"/>
        <v/>
      </c>
      <c r="L457" s="90" t="str">
        <f t="shared" si="55"/>
        <v/>
      </c>
      <c r="N457" s="185" t="str">
        <f t="shared" si="52"/>
        <v/>
      </c>
      <c r="W457" s="179" t="str">
        <f>IF($B457="","",IF($Q457="","MISSING LINK",IF(NOT(ISNUMBER(SEARCH("drive.google.com",$Q457))),"NOT DRIVE LINK",IFERROR(IF(ISNUMBER(SEARCH(MID(Summary!$N$3,SEARCH("/folders/",Summary!$N$3)+9,SEARCH("?",Summary!$N$3&amp;"?")-(SEARCH("/folders/",Summary!$N$3)+9)),$Q457)),"OK",IF(ISNUMBER(SEARCH("/file/d/",$Q457)),"FILE LINK (check)","WRONG DRIVE")),"WRONG DRIVE"))))</f>
        <v/>
      </c>
      <c r="X457" s="72" t="str">
        <f t="shared" si="53"/>
        <v/>
      </c>
      <c r="Y457" s="72" t="str">
        <f t="shared" si="54"/>
        <v/>
      </c>
      <c r="Z457" s="72" t="str">
        <f>IF($X457="","",COUNTIF($X$2:$X457,$X457))</f>
        <v/>
      </c>
      <c r="AA457" s="72" t="str">
        <f>IF(AND($X457&lt;&gt;"",$Y457&gt;=3,$Z457=1),COUNTIF($AA$1:AA456,"&gt;0")+1,"")</f>
        <v/>
      </c>
    </row>
    <row r="458" spans="3:27" ht="15" customHeight="1" x14ac:dyDescent="0.25">
      <c r="C458" s="72" t="str">
        <f t="shared" si="49"/>
        <v/>
      </c>
      <c r="D458" s="182" t="str">
        <f>IF($B458="","",IFERROR(VLOOKUP($B458,'Task library'!$A:$E,2,FALSE()),""))</f>
        <v/>
      </c>
      <c r="E458" s="182" t="str">
        <f>IF($B458="","",IFERROR(VLOOKUP($B458,'Task library'!$A:$E,3,FALSE()),""))</f>
        <v/>
      </c>
      <c r="F458" s="183" t="str">
        <f>IF($B458="","",IFERROR(VLOOKUP($B458,'Task library'!$A:$E,4,FALSE()),""))</f>
        <v/>
      </c>
      <c r="H458" s="183" t="str">
        <f t="shared" si="50"/>
        <v/>
      </c>
      <c r="I458" s="183" t="str">
        <f t="shared" si="51"/>
        <v/>
      </c>
      <c r="L458" s="90" t="str">
        <f t="shared" si="55"/>
        <v/>
      </c>
      <c r="N458" s="185" t="str">
        <f t="shared" si="52"/>
        <v/>
      </c>
      <c r="W458" s="179" t="str">
        <f>IF($B458="","",IF($Q458="","MISSING LINK",IF(NOT(ISNUMBER(SEARCH("drive.google.com",$Q458))),"NOT DRIVE LINK",IFERROR(IF(ISNUMBER(SEARCH(MID(Summary!$N$3,SEARCH("/folders/",Summary!$N$3)+9,SEARCH("?",Summary!$N$3&amp;"?")-(SEARCH("/folders/",Summary!$N$3)+9)),$Q458)),"OK",IF(ISNUMBER(SEARCH("/file/d/",$Q458)),"FILE LINK (check)","WRONG DRIVE")),"WRONG DRIVE"))))</f>
        <v/>
      </c>
      <c r="X458" s="72" t="str">
        <f t="shared" si="53"/>
        <v/>
      </c>
      <c r="Y458" s="72" t="str">
        <f t="shared" si="54"/>
        <v/>
      </c>
      <c r="Z458" s="72" t="str">
        <f>IF($X458="","",COUNTIF($X$2:$X458,$X458))</f>
        <v/>
      </c>
      <c r="AA458" s="72" t="str">
        <f>IF(AND($X458&lt;&gt;"",$Y458&gt;=3,$Z458=1),COUNTIF($AA$1:AA457,"&gt;0")+1,"")</f>
        <v/>
      </c>
    </row>
    <row r="459" spans="3:27" ht="15" customHeight="1" x14ac:dyDescent="0.25">
      <c r="C459" s="72" t="str">
        <f t="shared" si="49"/>
        <v/>
      </c>
      <c r="D459" s="182" t="str">
        <f>IF($B459="","",IFERROR(VLOOKUP($B459,'Task library'!$A:$E,2,FALSE()),""))</f>
        <v/>
      </c>
      <c r="E459" s="182" t="str">
        <f>IF($B459="","",IFERROR(VLOOKUP($B459,'Task library'!$A:$E,3,FALSE()),""))</f>
        <v/>
      </c>
      <c r="F459" s="183" t="str">
        <f>IF($B459="","",IFERROR(VLOOKUP($B459,'Task library'!$A:$E,4,FALSE()),""))</f>
        <v/>
      </c>
      <c r="H459" s="183" t="str">
        <f t="shared" si="50"/>
        <v/>
      </c>
      <c r="I459" s="183" t="str">
        <f t="shared" si="51"/>
        <v/>
      </c>
      <c r="L459" s="90" t="str">
        <f t="shared" si="55"/>
        <v/>
      </c>
      <c r="N459" s="185" t="str">
        <f t="shared" si="52"/>
        <v/>
      </c>
      <c r="W459" s="179" t="str">
        <f>IF($B459="","",IF($Q459="","MISSING LINK",IF(NOT(ISNUMBER(SEARCH("drive.google.com",$Q459))),"NOT DRIVE LINK",IFERROR(IF(ISNUMBER(SEARCH(MID(Summary!$N$3,SEARCH("/folders/",Summary!$N$3)+9,SEARCH("?",Summary!$N$3&amp;"?")-(SEARCH("/folders/",Summary!$N$3)+9)),$Q459)),"OK",IF(ISNUMBER(SEARCH("/file/d/",$Q459)),"FILE LINK (check)","WRONG DRIVE")),"WRONG DRIVE"))))</f>
        <v/>
      </c>
      <c r="X459" s="72" t="str">
        <f t="shared" si="53"/>
        <v/>
      </c>
      <c r="Y459" s="72" t="str">
        <f t="shared" si="54"/>
        <v/>
      </c>
      <c r="Z459" s="72" t="str">
        <f>IF($X459="","",COUNTIF($X$2:$X459,$X459))</f>
        <v/>
      </c>
      <c r="AA459" s="72" t="str">
        <f>IF(AND($X459&lt;&gt;"",$Y459&gt;=3,$Z459=1),COUNTIF($AA$1:AA458,"&gt;0")+1,"")</f>
        <v/>
      </c>
    </row>
    <row r="460" spans="3:27" ht="15" customHeight="1" x14ac:dyDescent="0.25">
      <c r="C460" s="72" t="str">
        <f t="shared" si="49"/>
        <v/>
      </c>
      <c r="D460" s="182" t="str">
        <f>IF($B460="","",IFERROR(VLOOKUP($B460,'Task library'!$A:$E,2,FALSE()),""))</f>
        <v/>
      </c>
      <c r="E460" s="182" t="str">
        <f>IF($B460="","",IFERROR(VLOOKUP($B460,'Task library'!$A:$E,3,FALSE()),""))</f>
        <v/>
      </c>
      <c r="F460" s="183" t="str">
        <f>IF($B460="","",IFERROR(VLOOKUP($B460,'Task library'!$A:$E,4,FALSE()),""))</f>
        <v/>
      </c>
      <c r="H460" s="183" t="str">
        <f t="shared" si="50"/>
        <v/>
      </c>
      <c r="I460" s="183" t="str">
        <f t="shared" si="51"/>
        <v/>
      </c>
      <c r="L460" s="90" t="str">
        <f t="shared" si="55"/>
        <v/>
      </c>
      <c r="N460" s="185" t="str">
        <f t="shared" si="52"/>
        <v/>
      </c>
      <c r="W460" s="179" t="str">
        <f>IF($B460="","",IF($Q460="","MISSING LINK",IF(NOT(ISNUMBER(SEARCH("drive.google.com",$Q460))),"NOT DRIVE LINK",IFERROR(IF(ISNUMBER(SEARCH(MID(Summary!$N$3,SEARCH("/folders/",Summary!$N$3)+9,SEARCH("?",Summary!$N$3&amp;"?")-(SEARCH("/folders/",Summary!$N$3)+9)),$Q460)),"OK",IF(ISNUMBER(SEARCH("/file/d/",$Q460)),"FILE LINK (check)","WRONG DRIVE")),"WRONG DRIVE"))))</f>
        <v/>
      </c>
      <c r="X460" s="72" t="str">
        <f t="shared" si="53"/>
        <v/>
      </c>
      <c r="Y460" s="72" t="str">
        <f t="shared" si="54"/>
        <v/>
      </c>
      <c r="Z460" s="72" t="str">
        <f>IF($X460="","",COUNTIF($X$2:$X460,$X460))</f>
        <v/>
      </c>
      <c r="AA460" s="72" t="str">
        <f>IF(AND($X460&lt;&gt;"",$Y460&gt;=3,$Z460=1),COUNTIF($AA$1:AA459,"&gt;0")+1,"")</f>
        <v/>
      </c>
    </row>
    <row r="461" spans="3:27" ht="15" customHeight="1" x14ac:dyDescent="0.25">
      <c r="C461" s="72" t="str">
        <f t="shared" si="49"/>
        <v/>
      </c>
      <c r="D461" s="182" t="str">
        <f>IF($B461="","",IFERROR(VLOOKUP($B461,'Task library'!$A:$E,2,FALSE()),""))</f>
        <v/>
      </c>
      <c r="E461" s="182" t="str">
        <f>IF($B461="","",IFERROR(VLOOKUP($B461,'Task library'!$A:$E,3,FALSE()),""))</f>
        <v/>
      </c>
      <c r="F461" s="183" t="str">
        <f>IF($B461="","",IFERROR(VLOOKUP($B461,'Task library'!$A:$E,4,FALSE()),""))</f>
        <v/>
      </c>
      <c r="H461" s="183" t="str">
        <f t="shared" si="50"/>
        <v/>
      </c>
      <c r="I461" s="183" t="str">
        <f t="shared" si="51"/>
        <v/>
      </c>
      <c r="L461" s="90" t="str">
        <f t="shared" si="55"/>
        <v/>
      </c>
      <c r="N461" s="185" t="str">
        <f t="shared" si="52"/>
        <v/>
      </c>
      <c r="W461" s="179" t="str">
        <f>IF($B461="","",IF($Q461="","MISSING LINK",IF(NOT(ISNUMBER(SEARCH("drive.google.com",$Q461))),"NOT DRIVE LINK",IFERROR(IF(ISNUMBER(SEARCH(MID(Summary!$N$3,SEARCH("/folders/",Summary!$N$3)+9,SEARCH("?",Summary!$N$3&amp;"?")-(SEARCH("/folders/",Summary!$N$3)+9)),$Q461)),"OK",IF(ISNUMBER(SEARCH("/file/d/",$Q461)),"FILE LINK (check)","WRONG DRIVE")),"WRONG DRIVE"))))</f>
        <v/>
      </c>
      <c r="X461" s="72" t="str">
        <f t="shared" si="53"/>
        <v/>
      </c>
      <c r="Y461" s="72" t="str">
        <f t="shared" si="54"/>
        <v/>
      </c>
      <c r="Z461" s="72" t="str">
        <f>IF($X461="","",COUNTIF($X$2:$X461,$X461))</f>
        <v/>
      </c>
      <c r="AA461" s="72" t="str">
        <f>IF(AND($X461&lt;&gt;"",$Y461&gt;=3,$Z461=1),COUNTIF($AA$1:AA460,"&gt;0")+1,"")</f>
        <v/>
      </c>
    </row>
    <row r="462" spans="3:27" ht="15" customHeight="1" x14ac:dyDescent="0.25">
      <c r="C462" s="72" t="str">
        <f t="shared" si="49"/>
        <v/>
      </c>
      <c r="D462" s="182" t="str">
        <f>IF($B462="","",IFERROR(VLOOKUP($B462,'Task library'!$A:$E,2,FALSE()),""))</f>
        <v/>
      </c>
      <c r="E462" s="182" t="str">
        <f>IF($B462="","",IFERROR(VLOOKUP($B462,'Task library'!$A:$E,3,FALSE()),""))</f>
        <v/>
      </c>
      <c r="F462" s="183" t="str">
        <f>IF($B462="","",IFERROR(VLOOKUP($B462,'Task library'!$A:$E,4,FALSE()),""))</f>
        <v/>
      </c>
      <c r="H462" s="183" t="str">
        <f t="shared" si="50"/>
        <v/>
      </c>
      <c r="I462" s="183" t="str">
        <f t="shared" si="51"/>
        <v/>
      </c>
      <c r="L462" s="90" t="str">
        <f t="shared" si="55"/>
        <v/>
      </c>
      <c r="N462" s="185" t="str">
        <f t="shared" si="52"/>
        <v/>
      </c>
      <c r="W462" s="179" t="str">
        <f>IF($B462="","",IF($Q462="","MISSING LINK",IF(NOT(ISNUMBER(SEARCH("drive.google.com",$Q462))),"NOT DRIVE LINK",IFERROR(IF(ISNUMBER(SEARCH(MID(Summary!$N$3,SEARCH("/folders/",Summary!$N$3)+9,SEARCH("?",Summary!$N$3&amp;"?")-(SEARCH("/folders/",Summary!$N$3)+9)),$Q462)),"OK",IF(ISNUMBER(SEARCH("/file/d/",$Q462)),"FILE LINK (check)","WRONG DRIVE")),"WRONG DRIVE"))))</f>
        <v/>
      </c>
      <c r="X462" s="72" t="str">
        <f t="shared" si="53"/>
        <v/>
      </c>
      <c r="Y462" s="72" t="str">
        <f t="shared" si="54"/>
        <v/>
      </c>
      <c r="Z462" s="72" t="str">
        <f>IF($X462="","",COUNTIF($X$2:$X462,$X462))</f>
        <v/>
      </c>
      <c r="AA462" s="72" t="str">
        <f>IF(AND($X462&lt;&gt;"",$Y462&gt;=3,$Z462=1),COUNTIF($AA$1:AA461,"&gt;0")+1,"")</f>
        <v/>
      </c>
    </row>
    <row r="463" spans="3:27" ht="15" customHeight="1" x14ac:dyDescent="0.25">
      <c r="C463" s="72" t="str">
        <f t="shared" si="49"/>
        <v/>
      </c>
      <c r="D463" s="182" t="str">
        <f>IF($B463="","",IFERROR(VLOOKUP($B463,'Task library'!$A:$E,2,FALSE()),""))</f>
        <v/>
      </c>
      <c r="E463" s="182" t="str">
        <f>IF($B463="","",IFERROR(VLOOKUP($B463,'Task library'!$A:$E,3,FALSE()),""))</f>
        <v/>
      </c>
      <c r="F463" s="183" t="str">
        <f>IF($B463="","",IFERROR(VLOOKUP($B463,'Task library'!$A:$E,4,FALSE()),""))</f>
        <v/>
      </c>
      <c r="H463" s="183" t="str">
        <f t="shared" si="50"/>
        <v/>
      </c>
      <c r="I463" s="183" t="str">
        <f t="shared" si="51"/>
        <v/>
      </c>
      <c r="L463" s="90" t="str">
        <f t="shared" si="55"/>
        <v/>
      </c>
      <c r="N463" s="185" t="str">
        <f t="shared" si="52"/>
        <v/>
      </c>
      <c r="W463" s="179" t="str">
        <f>IF($B463="","",IF($Q463="","MISSING LINK",IF(NOT(ISNUMBER(SEARCH("drive.google.com",$Q463))),"NOT DRIVE LINK",IFERROR(IF(ISNUMBER(SEARCH(MID(Summary!$N$3,SEARCH("/folders/",Summary!$N$3)+9,SEARCH("?",Summary!$N$3&amp;"?")-(SEARCH("/folders/",Summary!$N$3)+9)),$Q463)),"OK",IF(ISNUMBER(SEARCH("/file/d/",$Q463)),"FILE LINK (check)","WRONG DRIVE")),"WRONG DRIVE"))))</f>
        <v/>
      </c>
      <c r="X463" s="72" t="str">
        <f t="shared" si="53"/>
        <v/>
      </c>
      <c r="Y463" s="72" t="str">
        <f t="shared" si="54"/>
        <v/>
      </c>
      <c r="Z463" s="72" t="str">
        <f>IF($X463="","",COUNTIF($X$2:$X463,$X463))</f>
        <v/>
      </c>
      <c r="AA463" s="72" t="str">
        <f>IF(AND($X463&lt;&gt;"",$Y463&gt;=3,$Z463=1),COUNTIF($AA$1:AA462,"&gt;0")+1,"")</f>
        <v/>
      </c>
    </row>
    <row r="464" spans="3:27" ht="15" customHeight="1" x14ac:dyDescent="0.25">
      <c r="C464" s="72" t="str">
        <f t="shared" si="49"/>
        <v/>
      </c>
      <c r="D464" s="182" t="str">
        <f>IF($B464="","",IFERROR(VLOOKUP($B464,'Task library'!$A:$E,2,FALSE()),""))</f>
        <v/>
      </c>
      <c r="E464" s="182" t="str">
        <f>IF($B464="","",IFERROR(VLOOKUP($B464,'Task library'!$A:$E,3,FALSE()),""))</f>
        <v/>
      </c>
      <c r="F464" s="183" t="str">
        <f>IF($B464="","",IFERROR(VLOOKUP($B464,'Task library'!$A:$E,4,FALSE()),""))</f>
        <v/>
      </c>
      <c r="H464" s="183" t="str">
        <f t="shared" si="50"/>
        <v/>
      </c>
      <c r="I464" s="183" t="str">
        <f t="shared" si="51"/>
        <v/>
      </c>
      <c r="L464" s="90" t="str">
        <f t="shared" si="55"/>
        <v/>
      </c>
      <c r="N464" s="185" t="str">
        <f t="shared" si="52"/>
        <v/>
      </c>
      <c r="W464" s="179" t="str">
        <f>IF($B464="","",IF($Q464="","MISSING LINK",IF(NOT(ISNUMBER(SEARCH("drive.google.com",$Q464))),"NOT DRIVE LINK",IFERROR(IF(ISNUMBER(SEARCH(MID(Summary!$N$3,SEARCH("/folders/",Summary!$N$3)+9,SEARCH("?",Summary!$N$3&amp;"?")-(SEARCH("/folders/",Summary!$N$3)+9)),$Q464)),"OK",IF(ISNUMBER(SEARCH("/file/d/",$Q464)),"FILE LINK (check)","WRONG DRIVE")),"WRONG DRIVE"))))</f>
        <v/>
      </c>
      <c r="X464" s="72" t="str">
        <f t="shared" si="53"/>
        <v/>
      </c>
      <c r="Y464" s="72" t="str">
        <f t="shared" si="54"/>
        <v/>
      </c>
      <c r="Z464" s="72" t="str">
        <f>IF($X464="","",COUNTIF($X$2:$X464,$X464))</f>
        <v/>
      </c>
      <c r="AA464" s="72" t="str">
        <f>IF(AND($X464&lt;&gt;"",$Y464&gt;=3,$Z464=1),COUNTIF($AA$1:AA463,"&gt;0")+1,"")</f>
        <v/>
      </c>
    </row>
    <row r="465" spans="3:27" ht="15" customHeight="1" x14ac:dyDescent="0.25">
      <c r="C465" s="72" t="str">
        <f t="shared" si="49"/>
        <v/>
      </c>
      <c r="D465" s="182" t="str">
        <f>IF($B465="","",IFERROR(VLOOKUP($B465,'Task library'!$A:$E,2,FALSE()),""))</f>
        <v/>
      </c>
      <c r="E465" s="182" t="str">
        <f>IF($B465="","",IFERROR(VLOOKUP($B465,'Task library'!$A:$E,3,FALSE()),""))</f>
        <v/>
      </c>
      <c r="F465" s="183" t="str">
        <f>IF($B465="","",IFERROR(VLOOKUP($B465,'Task library'!$A:$E,4,FALSE()),""))</f>
        <v/>
      </c>
      <c r="H465" s="183" t="str">
        <f t="shared" si="50"/>
        <v/>
      </c>
      <c r="I465" s="183" t="str">
        <f t="shared" si="51"/>
        <v/>
      </c>
      <c r="L465" s="90" t="str">
        <f t="shared" si="55"/>
        <v/>
      </c>
      <c r="N465" s="185" t="str">
        <f t="shared" si="52"/>
        <v/>
      </c>
      <c r="W465" s="179" t="str">
        <f>IF($B465="","",IF($Q465="","MISSING LINK",IF(NOT(ISNUMBER(SEARCH("drive.google.com",$Q465))),"NOT DRIVE LINK",IFERROR(IF(ISNUMBER(SEARCH(MID(Summary!$N$3,SEARCH("/folders/",Summary!$N$3)+9,SEARCH("?",Summary!$N$3&amp;"?")-(SEARCH("/folders/",Summary!$N$3)+9)),$Q465)),"OK",IF(ISNUMBER(SEARCH("/file/d/",$Q465)),"FILE LINK (check)","WRONG DRIVE")),"WRONG DRIVE"))))</f>
        <v/>
      </c>
      <c r="X465" s="72" t="str">
        <f t="shared" si="53"/>
        <v/>
      </c>
      <c r="Y465" s="72" t="str">
        <f t="shared" si="54"/>
        <v/>
      </c>
      <c r="Z465" s="72" t="str">
        <f>IF($X465="","",COUNTIF($X$2:$X465,$X465))</f>
        <v/>
      </c>
      <c r="AA465" s="72" t="str">
        <f>IF(AND($X465&lt;&gt;"",$Y465&gt;=3,$Z465=1),COUNTIF($AA$1:AA464,"&gt;0")+1,"")</f>
        <v/>
      </c>
    </row>
    <row r="466" spans="3:27" ht="15" customHeight="1" x14ac:dyDescent="0.25">
      <c r="C466" s="72" t="str">
        <f t="shared" si="49"/>
        <v/>
      </c>
      <c r="D466" s="182" t="str">
        <f>IF($B466="","",IFERROR(VLOOKUP($B466,'Task library'!$A:$E,2,FALSE()),""))</f>
        <v/>
      </c>
      <c r="E466" s="182" t="str">
        <f>IF($B466="","",IFERROR(VLOOKUP($B466,'Task library'!$A:$E,3,FALSE()),""))</f>
        <v/>
      </c>
      <c r="F466" s="183" t="str">
        <f>IF($B466="","",IFERROR(VLOOKUP($B466,'Task library'!$A:$E,4,FALSE()),""))</f>
        <v/>
      </c>
      <c r="H466" s="183" t="str">
        <f t="shared" si="50"/>
        <v/>
      </c>
      <c r="I466" s="183" t="str">
        <f t="shared" si="51"/>
        <v/>
      </c>
      <c r="L466" s="90" t="str">
        <f t="shared" si="55"/>
        <v/>
      </c>
      <c r="N466" s="185" t="str">
        <f t="shared" si="52"/>
        <v/>
      </c>
      <c r="W466" s="179" t="str">
        <f>IF($B466="","",IF($Q466="","MISSING LINK",IF(NOT(ISNUMBER(SEARCH("drive.google.com",$Q466))),"NOT DRIVE LINK",IFERROR(IF(ISNUMBER(SEARCH(MID(Summary!$N$3,SEARCH("/folders/",Summary!$N$3)+9,SEARCH("?",Summary!$N$3&amp;"?")-(SEARCH("/folders/",Summary!$N$3)+9)),$Q466)),"OK",IF(ISNUMBER(SEARCH("/file/d/",$Q466)),"FILE LINK (check)","WRONG DRIVE")),"WRONG DRIVE"))))</f>
        <v/>
      </c>
      <c r="X466" s="72" t="str">
        <f t="shared" si="53"/>
        <v/>
      </c>
      <c r="Y466" s="72" t="str">
        <f t="shared" si="54"/>
        <v/>
      </c>
      <c r="Z466" s="72" t="str">
        <f>IF($X466="","",COUNTIF($X$2:$X466,$X466))</f>
        <v/>
      </c>
      <c r="AA466" s="72" t="str">
        <f>IF(AND($X466&lt;&gt;"",$Y466&gt;=3,$Z466=1),COUNTIF($AA$1:AA465,"&gt;0")+1,"")</f>
        <v/>
      </c>
    </row>
    <row r="467" spans="3:27" ht="15" customHeight="1" x14ac:dyDescent="0.25">
      <c r="C467" s="72" t="str">
        <f t="shared" si="49"/>
        <v/>
      </c>
      <c r="D467" s="182" t="str">
        <f>IF($B467="","",IFERROR(VLOOKUP($B467,'Task library'!$A:$E,2,FALSE()),""))</f>
        <v/>
      </c>
      <c r="E467" s="182" t="str">
        <f>IF($B467="","",IFERROR(VLOOKUP($B467,'Task library'!$A:$E,3,FALSE()),""))</f>
        <v/>
      </c>
      <c r="F467" s="183" t="str">
        <f>IF($B467="","",IFERROR(VLOOKUP($B467,'Task library'!$A:$E,4,FALSE()),""))</f>
        <v/>
      </c>
      <c r="H467" s="183" t="str">
        <f t="shared" si="50"/>
        <v/>
      </c>
      <c r="I467" s="183" t="str">
        <f t="shared" si="51"/>
        <v/>
      </c>
      <c r="L467" s="90" t="str">
        <f t="shared" si="55"/>
        <v/>
      </c>
      <c r="N467" s="185" t="str">
        <f t="shared" si="52"/>
        <v/>
      </c>
      <c r="W467" s="179" t="str">
        <f>IF($B467="","",IF($Q467="","MISSING LINK",IF(NOT(ISNUMBER(SEARCH("drive.google.com",$Q467))),"NOT DRIVE LINK",IFERROR(IF(ISNUMBER(SEARCH(MID(Summary!$N$3,SEARCH("/folders/",Summary!$N$3)+9,SEARCH("?",Summary!$N$3&amp;"?")-(SEARCH("/folders/",Summary!$N$3)+9)),$Q467)),"OK",IF(ISNUMBER(SEARCH("/file/d/",$Q467)),"FILE LINK (check)","WRONG DRIVE")),"WRONG DRIVE"))))</f>
        <v/>
      </c>
      <c r="X467" s="72" t="str">
        <f t="shared" si="53"/>
        <v/>
      </c>
      <c r="Y467" s="72" t="str">
        <f t="shared" si="54"/>
        <v/>
      </c>
      <c r="Z467" s="72" t="str">
        <f>IF($X467="","",COUNTIF($X$2:$X467,$X467))</f>
        <v/>
      </c>
      <c r="AA467" s="72" t="str">
        <f>IF(AND($X467&lt;&gt;"",$Y467&gt;=3,$Z467=1),COUNTIF($AA$1:AA466,"&gt;0")+1,"")</f>
        <v/>
      </c>
    </row>
    <row r="468" spans="3:27" ht="15" customHeight="1" x14ac:dyDescent="0.25">
      <c r="C468" s="72" t="str">
        <f t="shared" si="49"/>
        <v/>
      </c>
      <c r="D468" s="182" t="str">
        <f>IF($B468="","",IFERROR(VLOOKUP($B468,'Task library'!$A:$E,2,FALSE()),""))</f>
        <v/>
      </c>
      <c r="E468" s="182" t="str">
        <f>IF($B468="","",IFERROR(VLOOKUP($B468,'Task library'!$A:$E,3,FALSE()),""))</f>
        <v/>
      </c>
      <c r="F468" s="183" t="str">
        <f>IF($B468="","",IFERROR(VLOOKUP($B468,'Task library'!$A:$E,4,FALSE()),""))</f>
        <v/>
      </c>
      <c r="H468" s="183" t="str">
        <f t="shared" si="50"/>
        <v/>
      </c>
      <c r="I468" s="183" t="str">
        <f t="shared" si="51"/>
        <v/>
      </c>
      <c r="L468" s="90" t="str">
        <f t="shared" si="55"/>
        <v/>
      </c>
      <c r="N468" s="185" t="str">
        <f t="shared" si="52"/>
        <v/>
      </c>
      <c r="W468" s="179" t="str">
        <f>IF($B468="","",IF($Q468="","MISSING LINK",IF(NOT(ISNUMBER(SEARCH("drive.google.com",$Q468))),"NOT DRIVE LINK",IFERROR(IF(ISNUMBER(SEARCH(MID(Summary!$N$3,SEARCH("/folders/",Summary!$N$3)+9,SEARCH("?",Summary!$N$3&amp;"?")-(SEARCH("/folders/",Summary!$N$3)+9)),$Q468)),"OK",IF(ISNUMBER(SEARCH("/file/d/",$Q468)),"FILE LINK (check)","WRONG DRIVE")),"WRONG DRIVE"))))</f>
        <v/>
      </c>
      <c r="X468" s="72" t="str">
        <f t="shared" si="53"/>
        <v/>
      </c>
      <c r="Y468" s="72" t="str">
        <f t="shared" si="54"/>
        <v/>
      </c>
      <c r="Z468" s="72" t="str">
        <f>IF($X468="","",COUNTIF($X$2:$X468,$X468))</f>
        <v/>
      </c>
      <c r="AA468" s="72" t="str">
        <f>IF(AND($X468&lt;&gt;"",$Y468&gt;=3,$Z468=1),COUNTIF($AA$1:AA467,"&gt;0")+1,"")</f>
        <v/>
      </c>
    </row>
    <row r="469" spans="3:27" ht="15" customHeight="1" x14ac:dyDescent="0.25">
      <c r="C469" s="72" t="str">
        <f t="shared" si="49"/>
        <v/>
      </c>
      <c r="D469" s="182" t="str">
        <f>IF($B469="","",IFERROR(VLOOKUP($B469,'Task library'!$A:$E,2,FALSE()),""))</f>
        <v/>
      </c>
      <c r="E469" s="182" t="str">
        <f>IF($B469="","",IFERROR(VLOOKUP($B469,'Task library'!$A:$E,3,FALSE()),""))</f>
        <v/>
      </c>
      <c r="F469" s="183" t="str">
        <f>IF($B469="","",IFERROR(VLOOKUP($B469,'Task library'!$A:$E,4,FALSE()),""))</f>
        <v/>
      </c>
      <c r="H469" s="183" t="str">
        <f t="shared" si="50"/>
        <v/>
      </c>
      <c r="I469" s="183" t="str">
        <f t="shared" si="51"/>
        <v/>
      </c>
      <c r="L469" s="90" t="str">
        <f t="shared" si="55"/>
        <v/>
      </c>
      <c r="N469" s="185" t="str">
        <f t="shared" si="52"/>
        <v/>
      </c>
      <c r="W469" s="179" t="str">
        <f>IF($B469="","",IF($Q469="","MISSING LINK",IF(NOT(ISNUMBER(SEARCH("drive.google.com",$Q469))),"NOT DRIVE LINK",IFERROR(IF(ISNUMBER(SEARCH(MID(Summary!$N$3,SEARCH("/folders/",Summary!$N$3)+9,SEARCH("?",Summary!$N$3&amp;"?")-(SEARCH("/folders/",Summary!$N$3)+9)),$Q469)),"OK",IF(ISNUMBER(SEARCH("/file/d/",$Q469)),"FILE LINK (check)","WRONG DRIVE")),"WRONG DRIVE"))))</f>
        <v/>
      </c>
      <c r="X469" s="72" t="str">
        <f t="shared" si="53"/>
        <v/>
      </c>
      <c r="Y469" s="72" t="str">
        <f t="shared" si="54"/>
        <v/>
      </c>
      <c r="Z469" s="72" t="str">
        <f>IF($X469="","",COUNTIF($X$2:$X469,$X469))</f>
        <v/>
      </c>
      <c r="AA469" s="72" t="str">
        <f>IF(AND($X469&lt;&gt;"",$Y469&gt;=3,$Z469=1),COUNTIF($AA$1:AA468,"&gt;0")+1,"")</f>
        <v/>
      </c>
    </row>
    <row r="470" spans="3:27" ht="15" customHeight="1" x14ac:dyDescent="0.25">
      <c r="C470" s="72" t="str">
        <f t="shared" si="49"/>
        <v/>
      </c>
      <c r="D470" s="182" t="str">
        <f>IF($B470="","",IFERROR(VLOOKUP($B470,'Task library'!$A:$E,2,FALSE()),""))</f>
        <v/>
      </c>
      <c r="E470" s="182" t="str">
        <f>IF($B470="","",IFERROR(VLOOKUP($B470,'Task library'!$A:$E,3,FALSE()),""))</f>
        <v/>
      </c>
      <c r="F470" s="183" t="str">
        <f>IF($B470="","",IFERROR(VLOOKUP($B470,'Task library'!$A:$E,4,FALSE()),""))</f>
        <v/>
      </c>
      <c r="H470" s="183" t="str">
        <f t="shared" si="50"/>
        <v/>
      </c>
      <c r="I470" s="183" t="str">
        <f t="shared" si="51"/>
        <v/>
      </c>
      <c r="L470" s="90" t="str">
        <f t="shared" si="55"/>
        <v/>
      </c>
      <c r="N470" s="185" t="str">
        <f t="shared" si="52"/>
        <v/>
      </c>
      <c r="W470" s="179" t="str">
        <f>IF($B470="","",IF($Q470="","MISSING LINK",IF(NOT(ISNUMBER(SEARCH("drive.google.com",$Q470))),"NOT DRIVE LINK",IFERROR(IF(ISNUMBER(SEARCH(MID(Summary!$N$3,SEARCH("/folders/",Summary!$N$3)+9,SEARCH("?",Summary!$N$3&amp;"?")-(SEARCH("/folders/",Summary!$N$3)+9)),$Q470)),"OK",IF(ISNUMBER(SEARCH("/file/d/",$Q470)),"FILE LINK (check)","WRONG DRIVE")),"WRONG DRIVE"))))</f>
        <v/>
      </c>
      <c r="X470" s="72" t="str">
        <f t="shared" si="53"/>
        <v/>
      </c>
      <c r="Y470" s="72" t="str">
        <f t="shared" si="54"/>
        <v/>
      </c>
      <c r="Z470" s="72" t="str">
        <f>IF($X470="","",COUNTIF($X$2:$X470,$X470))</f>
        <v/>
      </c>
      <c r="AA470" s="72" t="str">
        <f>IF(AND($X470&lt;&gt;"",$Y470&gt;=3,$Z470=1),COUNTIF($AA$1:AA469,"&gt;0")+1,"")</f>
        <v/>
      </c>
    </row>
    <row r="471" spans="3:27" ht="15" customHeight="1" x14ac:dyDescent="0.25">
      <c r="C471" s="72" t="str">
        <f t="shared" si="49"/>
        <v/>
      </c>
      <c r="D471" s="182" t="str">
        <f>IF($B471="","",IFERROR(VLOOKUP($B471,'Task library'!$A:$E,2,FALSE()),""))</f>
        <v/>
      </c>
      <c r="E471" s="182" t="str">
        <f>IF($B471="","",IFERROR(VLOOKUP($B471,'Task library'!$A:$E,3,FALSE()),""))</f>
        <v/>
      </c>
      <c r="F471" s="183" t="str">
        <f>IF($B471="","",IFERROR(VLOOKUP($B471,'Task library'!$A:$E,4,FALSE()),""))</f>
        <v/>
      </c>
      <c r="H471" s="183" t="str">
        <f t="shared" si="50"/>
        <v/>
      </c>
      <c r="I471" s="183" t="str">
        <f t="shared" si="51"/>
        <v/>
      </c>
      <c r="L471" s="90" t="str">
        <f t="shared" si="55"/>
        <v/>
      </c>
      <c r="N471" s="185" t="str">
        <f t="shared" si="52"/>
        <v/>
      </c>
      <c r="W471" s="179" t="str">
        <f>IF($B471="","",IF($Q471="","MISSING LINK",IF(NOT(ISNUMBER(SEARCH("drive.google.com",$Q471))),"NOT DRIVE LINK",IFERROR(IF(ISNUMBER(SEARCH(MID(Summary!$N$3,SEARCH("/folders/",Summary!$N$3)+9,SEARCH("?",Summary!$N$3&amp;"?")-(SEARCH("/folders/",Summary!$N$3)+9)),$Q471)),"OK",IF(ISNUMBER(SEARCH("/file/d/",$Q471)),"FILE LINK (check)","WRONG DRIVE")),"WRONG DRIVE"))))</f>
        <v/>
      </c>
      <c r="X471" s="72" t="str">
        <f t="shared" si="53"/>
        <v/>
      </c>
      <c r="Y471" s="72" t="str">
        <f t="shared" si="54"/>
        <v/>
      </c>
      <c r="Z471" s="72" t="str">
        <f>IF($X471="","",COUNTIF($X$2:$X471,$X471))</f>
        <v/>
      </c>
      <c r="AA471" s="72" t="str">
        <f>IF(AND($X471&lt;&gt;"",$Y471&gt;=3,$Z471=1),COUNTIF($AA$1:AA470,"&gt;0")+1,"")</f>
        <v/>
      </c>
    </row>
    <row r="472" spans="3:27" ht="15" customHeight="1" x14ac:dyDescent="0.25">
      <c r="C472" s="72" t="str">
        <f t="shared" si="49"/>
        <v/>
      </c>
      <c r="D472" s="182" t="str">
        <f>IF($B472="","",IFERROR(VLOOKUP($B472,'Task library'!$A:$E,2,FALSE()),""))</f>
        <v/>
      </c>
      <c r="E472" s="182" t="str">
        <f>IF($B472="","",IFERROR(VLOOKUP($B472,'Task library'!$A:$E,3,FALSE()),""))</f>
        <v/>
      </c>
      <c r="F472" s="183" t="str">
        <f>IF($B472="","",IFERROR(VLOOKUP($B472,'Task library'!$A:$E,4,FALSE()),""))</f>
        <v/>
      </c>
      <c r="H472" s="183" t="str">
        <f t="shared" si="50"/>
        <v/>
      </c>
      <c r="I472" s="183" t="str">
        <f t="shared" si="51"/>
        <v/>
      </c>
      <c r="L472" s="90" t="str">
        <f t="shared" si="55"/>
        <v/>
      </c>
      <c r="N472" s="185" t="str">
        <f t="shared" si="52"/>
        <v/>
      </c>
      <c r="W472" s="179" t="str">
        <f>IF($B472="","",IF($Q472="","MISSING LINK",IF(NOT(ISNUMBER(SEARCH("drive.google.com",$Q472))),"NOT DRIVE LINK",IFERROR(IF(ISNUMBER(SEARCH(MID(Summary!$N$3,SEARCH("/folders/",Summary!$N$3)+9,SEARCH("?",Summary!$N$3&amp;"?")-(SEARCH("/folders/",Summary!$N$3)+9)),$Q472)),"OK",IF(ISNUMBER(SEARCH("/file/d/",$Q472)),"FILE LINK (check)","WRONG DRIVE")),"WRONG DRIVE"))))</f>
        <v/>
      </c>
      <c r="X472" s="72" t="str">
        <f t="shared" si="53"/>
        <v/>
      </c>
      <c r="Y472" s="72" t="str">
        <f t="shared" si="54"/>
        <v/>
      </c>
      <c r="Z472" s="72" t="str">
        <f>IF($X472="","",COUNTIF($X$2:$X472,$X472))</f>
        <v/>
      </c>
      <c r="AA472" s="72" t="str">
        <f>IF(AND($X472&lt;&gt;"",$Y472&gt;=3,$Z472=1),COUNTIF($AA$1:AA471,"&gt;0")+1,"")</f>
        <v/>
      </c>
    </row>
    <row r="473" spans="3:27" ht="15" customHeight="1" x14ac:dyDescent="0.25">
      <c r="C473" s="72" t="str">
        <f t="shared" si="49"/>
        <v/>
      </c>
      <c r="D473" s="182" t="str">
        <f>IF($B473="","",IFERROR(VLOOKUP($B473,'Task library'!$A:$E,2,FALSE()),""))</f>
        <v/>
      </c>
      <c r="E473" s="182" t="str">
        <f>IF($B473="","",IFERROR(VLOOKUP($B473,'Task library'!$A:$E,3,FALSE()),""))</f>
        <v/>
      </c>
      <c r="F473" s="183" t="str">
        <f>IF($B473="","",IFERROR(VLOOKUP($B473,'Task library'!$A:$E,4,FALSE()),""))</f>
        <v/>
      </c>
      <c r="H473" s="183" t="str">
        <f t="shared" si="50"/>
        <v/>
      </c>
      <c r="I473" s="183" t="str">
        <f t="shared" si="51"/>
        <v/>
      </c>
      <c r="L473" s="90" t="str">
        <f t="shared" si="55"/>
        <v/>
      </c>
      <c r="N473" s="185" t="str">
        <f t="shared" si="52"/>
        <v/>
      </c>
      <c r="W473" s="179" t="str">
        <f>IF($B473="","",IF($Q473="","MISSING LINK",IF(NOT(ISNUMBER(SEARCH("drive.google.com",$Q473))),"NOT DRIVE LINK",IFERROR(IF(ISNUMBER(SEARCH(MID(Summary!$N$3,SEARCH("/folders/",Summary!$N$3)+9,SEARCH("?",Summary!$N$3&amp;"?")-(SEARCH("/folders/",Summary!$N$3)+9)),$Q473)),"OK",IF(ISNUMBER(SEARCH("/file/d/",$Q473)),"FILE LINK (check)","WRONG DRIVE")),"WRONG DRIVE"))))</f>
        <v/>
      </c>
      <c r="X473" s="72" t="str">
        <f t="shared" si="53"/>
        <v/>
      </c>
      <c r="Y473" s="72" t="str">
        <f t="shared" si="54"/>
        <v/>
      </c>
      <c r="Z473" s="72" t="str">
        <f>IF($X473="","",COUNTIF($X$2:$X473,$X473))</f>
        <v/>
      </c>
      <c r="AA473" s="72" t="str">
        <f>IF(AND($X473&lt;&gt;"",$Y473&gt;=3,$Z473=1),COUNTIF($AA$1:AA472,"&gt;0")+1,"")</f>
        <v/>
      </c>
    </row>
    <row r="474" spans="3:27" ht="15" customHeight="1" x14ac:dyDescent="0.25">
      <c r="C474" s="72" t="str">
        <f t="shared" si="49"/>
        <v/>
      </c>
      <c r="D474" s="182" t="str">
        <f>IF($B474="","",IFERROR(VLOOKUP($B474,'Task library'!$A:$E,2,FALSE()),""))</f>
        <v/>
      </c>
      <c r="E474" s="182" t="str">
        <f>IF($B474="","",IFERROR(VLOOKUP($B474,'Task library'!$A:$E,3,FALSE()),""))</f>
        <v/>
      </c>
      <c r="F474" s="183" t="str">
        <f>IF($B474="","",IFERROR(VLOOKUP($B474,'Task library'!$A:$E,4,FALSE()),""))</f>
        <v/>
      </c>
      <c r="H474" s="183" t="str">
        <f t="shared" si="50"/>
        <v/>
      </c>
      <c r="I474" s="183" t="str">
        <f t="shared" si="51"/>
        <v/>
      </c>
      <c r="L474" s="90" t="str">
        <f t="shared" si="55"/>
        <v/>
      </c>
      <c r="N474" s="185" t="str">
        <f t="shared" si="52"/>
        <v/>
      </c>
      <c r="W474" s="179" t="str">
        <f>IF($B474="","",IF($Q474="","MISSING LINK",IF(NOT(ISNUMBER(SEARCH("drive.google.com",$Q474))),"NOT DRIVE LINK",IFERROR(IF(ISNUMBER(SEARCH(MID(Summary!$N$3,SEARCH("/folders/",Summary!$N$3)+9,SEARCH("?",Summary!$N$3&amp;"?")-(SEARCH("/folders/",Summary!$N$3)+9)),$Q474)),"OK",IF(ISNUMBER(SEARCH("/file/d/",$Q474)),"FILE LINK (check)","WRONG DRIVE")),"WRONG DRIVE"))))</f>
        <v/>
      </c>
      <c r="X474" s="72" t="str">
        <f t="shared" si="53"/>
        <v/>
      </c>
      <c r="Y474" s="72" t="str">
        <f t="shared" si="54"/>
        <v/>
      </c>
      <c r="Z474" s="72" t="str">
        <f>IF($X474="","",COUNTIF($X$2:$X474,$X474))</f>
        <v/>
      </c>
      <c r="AA474" s="72" t="str">
        <f>IF(AND($X474&lt;&gt;"",$Y474&gt;=3,$Z474=1),COUNTIF($AA$1:AA473,"&gt;0")+1,"")</f>
        <v/>
      </c>
    </row>
    <row r="475" spans="3:27" ht="15" customHeight="1" x14ac:dyDescent="0.25">
      <c r="C475" s="72" t="str">
        <f t="shared" si="49"/>
        <v/>
      </c>
      <c r="D475" s="182" t="str">
        <f>IF($B475="","",IFERROR(VLOOKUP($B475,'Task library'!$A:$E,2,FALSE()),""))</f>
        <v/>
      </c>
      <c r="E475" s="182" t="str">
        <f>IF($B475="","",IFERROR(VLOOKUP($B475,'Task library'!$A:$E,3,FALSE()),""))</f>
        <v/>
      </c>
      <c r="F475" s="183" t="str">
        <f>IF($B475="","",IFERROR(VLOOKUP($B475,'Task library'!$A:$E,4,FALSE()),""))</f>
        <v/>
      </c>
      <c r="H475" s="183" t="str">
        <f t="shared" si="50"/>
        <v/>
      </c>
      <c r="I475" s="183" t="str">
        <f t="shared" si="51"/>
        <v/>
      </c>
      <c r="L475" s="90" t="str">
        <f t="shared" si="55"/>
        <v/>
      </c>
      <c r="N475" s="185" t="str">
        <f t="shared" si="52"/>
        <v/>
      </c>
      <c r="W475" s="179" t="str">
        <f>IF($B475="","",IF($Q475="","MISSING LINK",IF(NOT(ISNUMBER(SEARCH("drive.google.com",$Q475))),"NOT DRIVE LINK",IFERROR(IF(ISNUMBER(SEARCH(MID(Summary!$N$3,SEARCH("/folders/",Summary!$N$3)+9,SEARCH("?",Summary!$N$3&amp;"?")-(SEARCH("/folders/",Summary!$N$3)+9)),$Q475)),"OK",IF(ISNUMBER(SEARCH("/file/d/",$Q475)),"FILE LINK (check)","WRONG DRIVE")),"WRONG DRIVE"))))</f>
        <v/>
      </c>
      <c r="X475" s="72" t="str">
        <f t="shared" si="53"/>
        <v/>
      </c>
      <c r="Y475" s="72" t="str">
        <f t="shared" si="54"/>
        <v/>
      </c>
      <c r="Z475" s="72" t="str">
        <f>IF($X475="","",COUNTIF($X$2:$X475,$X475))</f>
        <v/>
      </c>
      <c r="AA475" s="72" t="str">
        <f>IF(AND($X475&lt;&gt;"",$Y475&gt;=3,$Z475=1),COUNTIF($AA$1:AA474,"&gt;0")+1,"")</f>
        <v/>
      </c>
    </row>
    <row r="476" spans="3:27" ht="15" customHeight="1" x14ac:dyDescent="0.25">
      <c r="C476" s="72" t="str">
        <f t="shared" si="49"/>
        <v/>
      </c>
      <c r="D476" s="182" t="str">
        <f>IF($B476="","",IFERROR(VLOOKUP($B476,'Task library'!$A:$E,2,FALSE()),""))</f>
        <v/>
      </c>
      <c r="E476" s="182" t="str">
        <f>IF($B476="","",IFERROR(VLOOKUP($B476,'Task library'!$A:$E,3,FALSE()),""))</f>
        <v/>
      </c>
      <c r="F476" s="183" t="str">
        <f>IF($B476="","",IFERROR(VLOOKUP($B476,'Task library'!$A:$E,4,FALSE()),""))</f>
        <v/>
      </c>
      <c r="H476" s="183" t="str">
        <f t="shared" si="50"/>
        <v/>
      </c>
      <c r="I476" s="183" t="str">
        <f t="shared" si="51"/>
        <v/>
      </c>
      <c r="L476" s="90" t="str">
        <f t="shared" si="55"/>
        <v/>
      </c>
      <c r="N476" s="185" t="str">
        <f t="shared" si="52"/>
        <v/>
      </c>
      <c r="W476" s="179" t="str">
        <f>IF($B476="","",IF($Q476="","MISSING LINK",IF(NOT(ISNUMBER(SEARCH("drive.google.com",$Q476))),"NOT DRIVE LINK",IFERROR(IF(ISNUMBER(SEARCH(MID(Summary!$N$3,SEARCH("/folders/",Summary!$N$3)+9,SEARCH("?",Summary!$N$3&amp;"?")-(SEARCH("/folders/",Summary!$N$3)+9)),$Q476)),"OK",IF(ISNUMBER(SEARCH("/file/d/",$Q476)),"FILE LINK (check)","WRONG DRIVE")),"WRONG DRIVE"))))</f>
        <v/>
      </c>
      <c r="X476" s="72" t="str">
        <f t="shared" si="53"/>
        <v/>
      </c>
      <c r="Y476" s="72" t="str">
        <f t="shared" si="54"/>
        <v/>
      </c>
      <c r="Z476" s="72" t="str">
        <f>IF($X476="","",COUNTIF($X$2:$X476,$X476))</f>
        <v/>
      </c>
      <c r="AA476" s="72" t="str">
        <f>IF(AND($X476&lt;&gt;"",$Y476&gt;=3,$Z476=1),COUNTIF($AA$1:AA475,"&gt;0")+1,"")</f>
        <v/>
      </c>
    </row>
    <row r="477" spans="3:27" ht="15" customHeight="1" x14ac:dyDescent="0.25">
      <c r="C477" s="72" t="str">
        <f t="shared" si="49"/>
        <v/>
      </c>
      <c r="D477" s="182" t="str">
        <f>IF($B477="","",IFERROR(VLOOKUP($B477,'Task library'!$A:$E,2,FALSE()),""))</f>
        <v/>
      </c>
      <c r="E477" s="182" t="str">
        <f>IF($B477="","",IFERROR(VLOOKUP($B477,'Task library'!$A:$E,3,FALSE()),""))</f>
        <v/>
      </c>
      <c r="F477" s="182" t="str">
        <f>IF($B477="","",IFERROR(VLOOKUP($B477,'Task library'!$A:$E,4,FALSE()),""))</f>
        <v/>
      </c>
      <c r="H477" s="183" t="str">
        <f t="shared" si="50"/>
        <v/>
      </c>
      <c r="I477" s="183" t="str">
        <f t="shared" si="51"/>
        <v/>
      </c>
      <c r="L477" s="90" t="str">
        <f t="shared" si="55"/>
        <v/>
      </c>
      <c r="N477" s="185" t="str">
        <f t="shared" si="52"/>
        <v/>
      </c>
      <c r="W477" s="179" t="str">
        <f>IF($B477="","",IF($Q477="","MISSING LINK",IF(NOT(ISNUMBER(SEARCH("drive.google.com",$Q477))),"NOT DRIVE LINK",IFERROR(IF(ISNUMBER(SEARCH(MID(Summary!$N$3,SEARCH("/folders/",Summary!$N$3)+9,SEARCH("?",Summary!$N$3&amp;"?")-(SEARCH("/folders/",Summary!$N$3)+9)),$Q477)),"OK",IF(ISNUMBER(SEARCH("/file/d/",$Q477)),"FILE LINK (check)","WRONG DRIVE")),"WRONG DRIVE"))))</f>
        <v/>
      </c>
      <c r="X477" s="72" t="str">
        <f t="shared" si="53"/>
        <v/>
      </c>
      <c r="Y477" s="72" t="str">
        <f t="shared" si="54"/>
        <v/>
      </c>
      <c r="Z477" s="72" t="str">
        <f>IF($X477="","",COUNTIF($X$2:$X477,$X477))</f>
        <v/>
      </c>
      <c r="AA477" s="72" t="str">
        <f>IF(AND($X477&lt;&gt;"",$Y477&gt;=3,$Z477=1),COUNTIF($AA$1:AA476,"&gt;0")+1,"")</f>
        <v/>
      </c>
    </row>
    <row r="478" spans="3:27" ht="15" customHeight="1" x14ac:dyDescent="0.25">
      <c r="C478" s="72" t="str">
        <f t="shared" si="49"/>
        <v/>
      </c>
      <c r="D478" s="182" t="str">
        <f>IF($B478="","",IFERROR(VLOOKUP($B478,'Task library'!$A:$E,2,FALSE()),""))</f>
        <v/>
      </c>
      <c r="E478" s="182" t="str">
        <f>IF($B478="","",IFERROR(VLOOKUP($B478,'Task library'!$A:$E,3,FALSE()),""))</f>
        <v/>
      </c>
      <c r="F478" s="182" t="str">
        <f>IF($B478="","",IFERROR(VLOOKUP($B478,'Task library'!$A:$E,4,FALSE()),""))</f>
        <v/>
      </c>
      <c r="H478" s="183" t="str">
        <f t="shared" si="50"/>
        <v/>
      </c>
      <c r="I478" s="183" t="str">
        <f t="shared" si="51"/>
        <v/>
      </c>
      <c r="L478" s="90" t="str">
        <f t="shared" si="55"/>
        <v/>
      </c>
      <c r="N478" s="185" t="str">
        <f t="shared" si="52"/>
        <v/>
      </c>
      <c r="W478" s="179" t="str">
        <f>IF($B478="","",IF($Q478="","MISSING LINK",IF(NOT(ISNUMBER(SEARCH("drive.google.com",$Q478))),"NOT DRIVE LINK",IFERROR(IF(ISNUMBER(SEARCH(MID(Summary!$N$3,SEARCH("/folders/",Summary!$N$3)+9,SEARCH("?",Summary!$N$3&amp;"?")-(SEARCH("/folders/",Summary!$N$3)+9)),$Q478)),"OK",IF(ISNUMBER(SEARCH("/file/d/",$Q478)),"FILE LINK (check)","WRONG DRIVE")),"WRONG DRIVE"))))</f>
        <v/>
      </c>
      <c r="X478" s="72" t="str">
        <f t="shared" si="53"/>
        <v/>
      </c>
      <c r="Y478" s="72" t="str">
        <f t="shared" si="54"/>
        <v/>
      </c>
      <c r="Z478" s="72" t="str">
        <f>IF($X478="","",COUNTIF($X$2:$X478,$X478))</f>
        <v/>
      </c>
      <c r="AA478" s="72" t="str">
        <f>IF(AND($X478&lt;&gt;"",$Y478&gt;=3,$Z478=1),COUNTIF($AA$1:AA477,"&gt;0")+1,"")</f>
        <v/>
      </c>
    </row>
    <row r="479" spans="3:27" ht="15" customHeight="1" x14ac:dyDescent="0.25">
      <c r="C479" s="72" t="str">
        <f t="shared" si="49"/>
        <v/>
      </c>
      <c r="D479" s="182" t="str">
        <f>IF($B479="","",IFERROR(VLOOKUP($B479,'Task library'!$A:$E,2,FALSE()),""))</f>
        <v/>
      </c>
      <c r="E479" s="182" t="str">
        <f>IF($B479="","",IFERROR(VLOOKUP($B479,'Task library'!$A:$E,3,FALSE()),""))</f>
        <v/>
      </c>
      <c r="F479" s="182" t="str">
        <f>IF($B479="","",IFERROR(VLOOKUP($B479,'Task library'!$A:$E,4,FALSE()),""))</f>
        <v/>
      </c>
      <c r="H479" s="183" t="str">
        <f t="shared" si="50"/>
        <v/>
      </c>
      <c r="I479" s="183" t="str">
        <f t="shared" si="51"/>
        <v/>
      </c>
      <c r="L479" s="90" t="str">
        <f t="shared" si="55"/>
        <v/>
      </c>
      <c r="N479" s="185" t="str">
        <f t="shared" si="52"/>
        <v/>
      </c>
      <c r="W479" s="179" t="str">
        <f>IF($B479="","",IF($Q479="","MISSING LINK",IF(NOT(ISNUMBER(SEARCH("drive.google.com",$Q479))),"NOT DRIVE LINK",IFERROR(IF(ISNUMBER(SEARCH(MID(Summary!$N$3,SEARCH("/folders/",Summary!$N$3)+9,SEARCH("?",Summary!$N$3&amp;"?")-(SEARCH("/folders/",Summary!$N$3)+9)),$Q479)),"OK",IF(ISNUMBER(SEARCH("/file/d/",$Q479)),"FILE LINK (check)","WRONG DRIVE")),"WRONG DRIVE"))))</f>
        <v/>
      </c>
      <c r="X479" s="72" t="str">
        <f t="shared" si="53"/>
        <v/>
      </c>
      <c r="Y479" s="72" t="str">
        <f t="shared" si="54"/>
        <v/>
      </c>
      <c r="Z479" s="72" t="str">
        <f>IF($X479="","",COUNTIF($X$2:$X479,$X479))</f>
        <v/>
      </c>
      <c r="AA479" s="72" t="str">
        <f>IF(AND($X479&lt;&gt;"",$Y479&gt;=3,$Z479=1),COUNTIF($AA$1:AA478,"&gt;0")+1,"")</f>
        <v/>
      </c>
    </row>
    <row r="480" spans="3:27" ht="15" customHeight="1" x14ac:dyDescent="0.25">
      <c r="C480" s="72" t="str">
        <f t="shared" si="49"/>
        <v/>
      </c>
      <c r="D480" s="182" t="str">
        <f>IF($B480="","",IFERROR(VLOOKUP($B480,'Task library'!$A:$E,2,FALSE()),""))</f>
        <v/>
      </c>
      <c r="E480" s="182" t="str">
        <f>IF($B480="","",IFERROR(VLOOKUP($B480,'Task library'!$A:$E,3,FALSE()),""))</f>
        <v/>
      </c>
      <c r="F480" s="182" t="str">
        <f>IF($B480="","",IFERROR(VLOOKUP($B480,'Task library'!$A:$E,4,FALSE()),""))</f>
        <v/>
      </c>
      <c r="H480" s="183" t="str">
        <f t="shared" si="50"/>
        <v/>
      </c>
      <c r="I480" s="183" t="str">
        <f t="shared" si="51"/>
        <v/>
      </c>
      <c r="L480" s="90" t="str">
        <f t="shared" si="55"/>
        <v/>
      </c>
      <c r="N480" s="185" t="str">
        <f t="shared" si="52"/>
        <v/>
      </c>
      <c r="W480" s="179" t="str">
        <f>IF($B480="","",IF($Q480="","MISSING LINK",IF(NOT(ISNUMBER(SEARCH("drive.google.com",$Q480))),"NOT DRIVE LINK",IFERROR(IF(ISNUMBER(SEARCH(MID(Summary!$N$3,SEARCH("/folders/",Summary!$N$3)+9,SEARCH("?",Summary!$N$3&amp;"?")-(SEARCH("/folders/",Summary!$N$3)+9)),$Q480)),"OK",IF(ISNUMBER(SEARCH("/file/d/",$Q480)),"FILE LINK (check)","WRONG DRIVE")),"WRONG DRIVE"))))</f>
        <v/>
      </c>
      <c r="X480" s="72" t="str">
        <f t="shared" si="53"/>
        <v/>
      </c>
      <c r="Y480" s="72" t="str">
        <f t="shared" si="54"/>
        <v/>
      </c>
      <c r="Z480" s="72" t="str">
        <f>IF($X480="","",COUNTIF($X$2:$X480,$X480))</f>
        <v/>
      </c>
      <c r="AA480" s="72" t="str">
        <f>IF(AND($X480&lt;&gt;"",$Y480&gt;=3,$Z480=1),COUNTIF($AA$1:AA479,"&gt;0")+1,"")</f>
        <v/>
      </c>
    </row>
    <row r="481" spans="3:27" ht="15" customHeight="1" x14ac:dyDescent="0.25">
      <c r="C481" s="72" t="str">
        <f t="shared" si="49"/>
        <v/>
      </c>
      <c r="D481" s="182" t="str">
        <f>IF($B481="","",IFERROR(VLOOKUP($B481,'Task library'!$A:$E,2,FALSE()),""))</f>
        <v/>
      </c>
      <c r="E481" s="182" t="str">
        <f>IF($B481="","",IFERROR(VLOOKUP($B481,'Task library'!$A:$E,3,FALSE()),""))</f>
        <v/>
      </c>
      <c r="F481" s="182" t="str">
        <f>IF($B481="","",IFERROR(VLOOKUP($B481,'Task library'!$A:$E,4,FALSE()),""))</f>
        <v/>
      </c>
      <c r="H481" s="183" t="str">
        <f t="shared" si="50"/>
        <v/>
      </c>
      <c r="I481" s="183" t="str">
        <f t="shared" si="51"/>
        <v/>
      </c>
      <c r="L481" s="90" t="str">
        <f t="shared" si="55"/>
        <v/>
      </c>
      <c r="N481" s="185" t="str">
        <f t="shared" si="52"/>
        <v/>
      </c>
      <c r="W481" s="179" t="str">
        <f>IF($B481="","",IF($Q481="","MISSING LINK",IF(NOT(ISNUMBER(SEARCH("drive.google.com",$Q481))),"NOT DRIVE LINK",IFERROR(IF(ISNUMBER(SEARCH(MID(Summary!$N$3,SEARCH("/folders/",Summary!$N$3)+9,SEARCH("?",Summary!$N$3&amp;"?")-(SEARCH("/folders/",Summary!$N$3)+9)),$Q481)),"OK",IF(ISNUMBER(SEARCH("/file/d/",$Q481)),"FILE LINK (check)","WRONG DRIVE")),"WRONG DRIVE"))))</f>
        <v/>
      </c>
      <c r="X481" s="72" t="str">
        <f t="shared" si="53"/>
        <v/>
      </c>
      <c r="Y481" s="72" t="str">
        <f t="shared" si="54"/>
        <v/>
      </c>
      <c r="Z481" s="72" t="str">
        <f>IF($X481="","",COUNTIF($X$2:$X481,$X481))</f>
        <v/>
      </c>
      <c r="AA481" s="72" t="str">
        <f>IF(AND($X481&lt;&gt;"",$Y481&gt;=3,$Z481=1),COUNTIF($AA$1:AA480,"&gt;0")+1,"")</f>
        <v/>
      </c>
    </row>
    <row r="482" spans="3:27" ht="15" customHeight="1" x14ac:dyDescent="0.25">
      <c r="C482" s="72" t="str">
        <f t="shared" si="49"/>
        <v/>
      </c>
      <c r="D482" s="182" t="str">
        <f>IF($B482="","",IFERROR(VLOOKUP($B482,'Task library'!$A:$E,2,FALSE()),""))</f>
        <v/>
      </c>
      <c r="E482" s="182" t="str">
        <f>IF($B482="","",IFERROR(VLOOKUP($B482,'Task library'!$A:$E,3,FALSE()),""))</f>
        <v/>
      </c>
      <c r="F482" s="182" t="str">
        <f>IF($B482="","",IFERROR(VLOOKUP($B482,'Task library'!$A:$E,4,FALSE()),""))</f>
        <v/>
      </c>
      <c r="H482" s="183" t="str">
        <f t="shared" si="50"/>
        <v/>
      </c>
      <c r="I482" s="183" t="str">
        <f t="shared" si="51"/>
        <v/>
      </c>
      <c r="L482" s="90" t="str">
        <f t="shared" si="55"/>
        <v/>
      </c>
      <c r="N482" s="185" t="str">
        <f t="shared" si="52"/>
        <v/>
      </c>
      <c r="W482" s="179" t="str">
        <f>IF($B482="","",IF($Q482="","MISSING LINK",IF(NOT(ISNUMBER(SEARCH("drive.google.com",$Q482))),"NOT DRIVE LINK",IFERROR(IF(ISNUMBER(SEARCH(MID(Summary!$N$3,SEARCH("/folders/",Summary!$N$3)+9,SEARCH("?",Summary!$N$3&amp;"?")-(SEARCH("/folders/",Summary!$N$3)+9)),$Q482)),"OK",IF(ISNUMBER(SEARCH("/file/d/",$Q482)),"FILE LINK (check)","WRONG DRIVE")),"WRONG DRIVE"))))</f>
        <v/>
      </c>
      <c r="X482" s="72" t="str">
        <f t="shared" si="53"/>
        <v/>
      </c>
      <c r="Y482" s="72" t="str">
        <f t="shared" si="54"/>
        <v/>
      </c>
      <c r="Z482" s="72" t="str">
        <f>IF($X482="","",COUNTIF($X$2:$X482,$X482))</f>
        <v/>
      </c>
      <c r="AA482" s="72" t="str">
        <f>IF(AND($X482&lt;&gt;"",$Y482&gt;=3,$Z482=1),COUNTIF($AA$1:AA481,"&gt;0")+1,"")</f>
        <v/>
      </c>
    </row>
    <row r="483" spans="3:27" ht="15" customHeight="1" x14ac:dyDescent="0.25">
      <c r="C483" s="72" t="str">
        <f t="shared" si="49"/>
        <v/>
      </c>
      <c r="D483" s="182" t="str">
        <f>IF($B483="","",IFERROR(VLOOKUP($B483,'Task library'!$A:$E,2,FALSE()),""))</f>
        <v/>
      </c>
      <c r="E483" s="182" t="str">
        <f>IF($B483="","",IFERROR(VLOOKUP($B483,'Task library'!$A:$E,3,FALSE()),""))</f>
        <v/>
      </c>
      <c r="F483" s="182" t="str">
        <f>IF($B483="","",IFERROR(VLOOKUP($B483,'Task library'!$A:$E,4,FALSE()),""))</f>
        <v/>
      </c>
      <c r="H483" s="183" t="str">
        <f t="shared" si="50"/>
        <v/>
      </c>
      <c r="I483" s="183" t="str">
        <f t="shared" si="51"/>
        <v/>
      </c>
      <c r="L483" s="90" t="str">
        <f t="shared" si="55"/>
        <v/>
      </c>
      <c r="N483" s="185" t="str">
        <f t="shared" si="52"/>
        <v/>
      </c>
      <c r="W483" s="179" t="str">
        <f>IF($B483="","",IF($Q483="","MISSING LINK",IF(NOT(ISNUMBER(SEARCH("drive.google.com",$Q483))),"NOT DRIVE LINK",IFERROR(IF(ISNUMBER(SEARCH(MID(Summary!$N$3,SEARCH("/folders/",Summary!$N$3)+9,SEARCH("?",Summary!$N$3&amp;"?")-(SEARCH("/folders/",Summary!$N$3)+9)),$Q483)),"OK",IF(ISNUMBER(SEARCH("/file/d/",$Q483)),"FILE LINK (check)","WRONG DRIVE")),"WRONG DRIVE"))))</f>
        <v/>
      </c>
      <c r="X483" s="72" t="str">
        <f t="shared" si="53"/>
        <v/>
      </c>
      <c r="Y483" s="72" t="str">
        <f t="shared" si="54"/>
        <v/>
      </c>
      <c r="Z483" s="72" t="str">
        <f>IF($X483="","",COUNTIF($X$2:$X483,$X483))</f>
        <v/>
      </c>
      <c r="AA483" s="72" t="str">
        <f>IF(AND($X483&lt;&gt;"",$Y483&gt;=3,$Z483=1),COUNTIF($AA$1:AA482,"&gt;0")+1,"")</f>
        <v/>
      </c>
    </row>
    <row r="484" spans="3:27" ht="15" customHeight="1" x14ac:dyDescent="0.25">
      <c r="C484" s="72" t="str">
        <f t="shared" si="49"/>
        <v/>
      </c>
      <c r="D484" s="182" t="str">
        <f>IF($B484="","",IFERROR(VLOOKUP($B484,'Task library'!$A:$E,2,FALSE()),""))</f>
        <v/>
      </c>
      <c r="E484" s="182" t="str">
        <f>IF($B484="","",IFERROR(VLOOKUP($B484,'Task library'!$A:$E,3,FALSE()),""))</f>
        <v/>
      </c>
      <c r="F484" s="182" t="str">
        <f>IF($B484="","",IFERROR(VLOOKUP($B484,'Task library'!$A:$E,4,FALSE()),""))</f>
        <v/>
      </c>
      <c r="H484" s="183" t="str">
        <f t="shared" si="50"/>
        <v/>
      </c>
      <c r="I484" s="183" t="str">
        <f t="shared" si="51"/>
        <v/>
      </c>
      <c r="L484" s="90" t="str">
        <f t="shared" si="55"/>
        <v/>
      </c>
      <c r="N484" s="185" t="str">
        <f t="shared" si="52"/>
        <v/>
      </c>
      <c r="W484" s="179" t="str">
        <f>IF($B484="","",IF($Q484="","MISSING LINK",IF(NOT(ISNUMBER(SEARCH("drive.google.com",$Q484))),"NOT DRIVE LINK",IFERROR(IF(ISNUMBER(SEARCH(MID(Summary!$N$3,SEARCH("/folders/",Summary!$N$3)+9,SEARCH("?",Summary!$N$3&amp;"?")-(SEARCH("/folders/",Summary!$N$3)+9)),$Q484)),"OK",IF(ISNUMBER(SEARCH("/file/d/",$Q484)),"FILE LINK (check)","WRONG DRIVE")),"WRONG DRIVE"))))</f>
        <v/>
      </c>
      <c r="X484" s="72" t="str">
        <f t="shared" si="53"/>
        <v/>
      </c>
      <c r="Y484" s="72" t="str">
        <f t="shared" si="54"/>
        <v/>
      </c>
      <c r="Z484" s="72" t="str">
        <f>IF($X484="","",COUNTIF($X$2:$X484,$X484))</f>
        <v/>
      </c>
      <c r="AA484" s="72" t="str">
        <f>IF(AND($X484&lt;&gt;"",$Y484&gt;=3,$Z484=1),COUNTIF($AA$1:AA483,"&gt;0")+1,"")</f>
        <v/>
      </c>
    </row>
    <row r="485" spans="3:27" ht="15" customHeight="1" x14ac:dyDescent="0.25">
      <c r="C485" s="72" t="str">
        <f t="shared" si="49"/>
        <v/>
      </c>
      <c r="D485" s="182" t="str">
        <f>IF($B485="","",IFERROR(VLOOKUP($B485,'Task library'!$A:$E,2,FALSE()),""))</f>
        <v/>
      </c>
      <c r="E485" s="182" t="str">
        <f>IF($B485="","",IFERROR(VLOOKUP($B485,'Task library'!$A:$E,3,FALSE()),""))</f>
        <v/>
      </c>
      <c r="F485" s="182" t="str">
        <f>IF($B485="","",IFERROR(VLOOKUP($B485,'Task library'!$A:$E,4,FALSE()),""))</f>
        <v/>
      </c>
      <c r="H485" s="183" t="str">
        <f t="shared" si="50"/>
        <v/>
      </c>
      <c r="I485" s="183" t="str">
        <f t="shared" si="51"/>
        <v/>
      </c>
      <c r="L485" s="90" t="str">
        <f t="shared" si="55"/>
        <v/>
      </c>
      <c r="N485" s="185" t="str">
        <f t="shared" si="52"/>
        <v/>
      </c>
      <c r="W485" s="179" t="str">
        <f>IF($B485="","",IF($Q485="","MISSING LINK",IF(NOT(ISNUMBER(SEARCH("drive.google.com",$Q485))),"NOT DRIVE LINK",IFERROR(IF(ISNUMBER(SEARCH(MID(Summary!$N$3,SEARCH("/folders/",Summary!$N$3)+9,SEARCH("?",Summary!$N$3&amp;"?")-(SEARCH("/folders/",Summary!$N$3)+9)),$Q485)),"OK",IF(ISNUMBER(SEARCH("/file/d/",$Q485)),"FILE LINK (check)","WRONG DRIVE")),"WRONG DRIVE"))))</f>
        <v/>
      </c>
      <c r="X485" s="72" t="str">
        <f t="shared" si="53"/>
        <v/>
      </c>
      <c r="Y485" s="72" t="str">
        <f t="shared" si="54"/>
        <v/>
      </c>
      <c r="Z485" s="72" t="str">
        <f>IF($X485="","",COUNTIF($X$2:$X485,$X485))</f>
        <v/>
      </c>
      <c r="AA485" s="72" t="str">
        <f>IF(AND($X485&lt;&gt;"",$Y485&gt;=3,$Z485=1),COUNTIF($AA$1:AA484,"&gt;0")+1,"")</f>
        <v/>
      </c>
    </row>
    <row r="486" spans="3:27" ht="15" customHeight="1" x14ac:dyDescent="0.25">
      <c r="C486" s="72" t="str">
        <f t="shared" si="49"/>
        <v/>
      </c>
      <c r="D486" s="182" t="str">
        <f>IF($B486="","",IFERROR(VLOOKUP($B486,'Task library'!$A:$E,2,FALSE()),""))</f>
        <v/>
      </c>
      <c r="E486" s="182" t="str">
        <f>IF($B486="","",IFERROR(VLOOKUP($B486,'Task library'!$A:$E,3,FALSE()),""))</f>
        <v/>
      </c>
      <c r="F486" s="182" t="str">
        <f>IF($B486="","",IFERROR(VLOOKUP($B486,'Task library'!$A:$E,4,FALSE()),""))</f>
        <v/>
      </c>
      <c r="H486" s="183" t="str">
        <f t="shared" si="50"/>
        <v/>
      </c>
      <c r="I486" s="183" t="str">
        <f t="shared" si="51"/>
        <v/>
      </c>
      <c r="L486" s="90" t="str">
        <f t="shared" si="55"/>
        <v/>
      </c>
      <c r="N486" s="185" t="str">
        <f t="shared" si="52"/>
        <v/>
      </c>
      <c r="W486" s="179" t="str">
        <f>IF($B486="","",IF($Q486="","MISSING LINK",IF(NOT(ISNUMBER(SEARCH("drive.google.com",$Q486))),"NOT DRIVE LINK",IFERROR(IF(ISNUMBER(SEARCH(MID(Summary!$N$3,SEARCH("/folders/",Summary!$N$3)+9,SEARCH("?",Summary!$N$3&amp;"?")-(SEARCH("/folders/",Summary!$N$3)+9)),$Q486)),"OK",IF(ISNUMBER(SEARCH("/file/d/",$Q486)),"FILE LINK (check)","WRONG DRIVE")),"WRONG DRIVE"))))</f>
        <v/>
      </c>
      <c r="X486" s="72" t="str">
        <f t="shared" si="53"/>
        <v/>
      </c>
      <c r="Y486" s="72" t="str">
        <f t="shared" si="54"/>
        <v/>
      </c>
      <c r="Z486" s="72" t="str">
        <f>IF($X486="","",COUNTIF($X$2:$X486,$X486))</f>
        <v/>
      </c>
      <c r="AA486" s="72" t="str">
        <f>IF(AND($X486&lt;&gt;"",$Y486&gt;=3,$Z486=1),COUNTIF($AA$1:AA485,"&gt;0")+1,"")</f>
        <v/>
      </c>
    </row>
    <row r="487" spans="3:27" ht="15" customHeight="1" x14ac:dyDescent="0.25">
      <c r="C487" s="72" t="str">
        <f t="shared" si="49"/>
        <v/>
      </c>
      <c r="D487" s="182" t="str">
        <f>IF($B487="","",IFERROR(VLOOKUP($B487,'Task library'!$A:$E,2,FALSE()),""))</f>
        <v/>
      </c>
      <c r="E487" s="182" t="str">
        <f>IF($B487="","",IFERROR(VLOOKUP($B487,'Task library'!$A:$E,3,FALSE()),""))</f>
        <v/>
      </c>
      <c r="F487" s="182" t="str">
        <f>IF($B487="","",IFERROR(VLOOKUP($B487,'Task library'!$A:$E,4,FALSE()),""))</f>
        <v/>
      </c>
      <c r="H487" s="183" t="str">
        <f t="shared" si="50"/>
        <v/>
      </c>
      <c r="I487" s="183" t="str">
        <f t="shared" si="51"/>
        <v/>
      </c>
      <c r="L487" s="90" t="str">
        <f t="shared" si="55"/>
        <v/>
      </c>
      <c r="N487" s="185" t="str">
        <f t="shared" si="52"/>
        <v/>
      </c>
      <c r="W487" s="179" t="str">
        <f>IF($B487="","",IF($Q487="","MISSING LINK",IF(NOT(ISNUMBER(SEARCH("drive.google.com",$Q487))),"NOT DRIVE LINK",IFERROR(IF(ISNUMBER(SEARCH(MID(Summary!$N$3,SEARCH("/folders/",Summary!$N$3)+9,SEARCH("?",Summary!$N$3&amp;"?")-(SEARCH("/folders/",Summary!$N$3)+9)),$Q487)),"OK",IF(ISNUMBER(SEARCH("/file/d/",$Q487)),"FILE LINK (check)","WRONG DRIVE")),"WRONG DRIVE"))))</f>
        <v/>
      </c>
      <c r="X487" s="72" t="str">
        <f t="shared" si="53"/>
        <v/>
      </c>
      <c r="Y487" s="72" t="str">
        <f t="shared" si="54"/>
        <v/>
      </c>
      <c r="Z487" s="72" t="str">
        <f>IF($X487="","",COUNTIF($X$2:$X487,$X487))</f>
        <v/>
      </c>
      <c r="AA487" s="72" t="str">
        <f>IF(AND($X487&lt;&gt;"",$Y487&gt;=3,$Z487=1),COUNTIF($AA$1:AA486,"&gt;0")+1,"")</f>
        <v/>
      </c>
    </row>
    <row r="488" spans="3:27" ht="15" customHeight="1" x14ac:dyDescent="0.25">
      <c r="C488" s="72" t="str">
        <f t="shared" si="49"/>
        <v/>
      </c>
      <c r="D488" s="182" t="str">
        <f>IF($B488="","",IFERROR(VLOOKUP($B488,'Task library'!$A:$E,2,FALSE()),""))</f>
        <v/>
      </c>
      <c r="E488" s="182" t="str">
        <f>IF($B488="","",IFERROR(VLOOKUP($B488,'Task library'!$A:$E,3,FALSE()),""))</f>
        <v/>
      </c>
      <c r="F488" s="182" t="str">
        <f>IF($B488="","",IFERROR(VLOOKUP($B488,'Task library'!$A:$E,4,FALSE()),""))</f>
        <v/>
      </c>
      <c r="H488" s="183" t="str">
        <f t="shared" si="50"/>
        <v/>
      </c>
      <c r="I488" s="183" t="str">
        <f t="shared" si="51"/>
        <v/>
      </c>
      <c r="L488" s="90" t="str">
        <f t="shared" si="55"/>
        <v/>
      </c>
      <c r="N488" s="185" t="str">
        <f t="shared" si="52"/>
        <v/>
      </c>
      <c r="W488" s="179" t="str">
        <f>IF($B488="","",IF($Q488="","MISSING LINK",IF(NOT(ISNUMBER(SEARCH("drive.google.com",$Q488))),"NOT DRIVE LINK",IFERROR(IF(ISNUMBER(SEARCH(MID(Summary!$N$3,SEARCH("/folders/",Summary!$N$3)+9,SEARCH("?",Summary!$N$3&amp;"?")-(SEARCH("/folders/",Summary!$N$3)+9)),$Q488)),"OK",IF(ISNUMBER(SEARCH("/file/d/",$Q488)),"FILE LINK (check)","WRONG DRIVE")),"WRONG DRIVE"))))</f>
        <v/>
      </c>
      <c r="X488" s="72" t="str">
        <f t="shared" si="53"/>
        <v/>
      </c>
      <c r="Y488" s="72" t="str">
        <f t="shared" si="54"/>
        <v/>
      </c>
      <c r="Z488" s="72" t="str">
        <f>IF($X488="","",COUNTIF($X$2:$X488,$X488))</f>
        <v/>
      </c>
      <c r="AA488" s="72" t="str">
        <f>IF(AND($X488&lt;&gt;"",$Y488&gt;=3,$Z488=1),COUNTIF($AA$1:AA487,"&gt;0")+1,"")</f>
        <v/>
      </c>
    </row>
    <row r="489" spans="3:27" ht="15" customHeight="1" x14ac:dyDescent="0.25">
      <c r="C489" s="72" t="str">
        <f t="shared" si="49"/>
        <v/>
      </c>
      <c r="D489" s="182" t="str">
        <f>IF($B489="","",IFERROR(VLOOKUP($B489,'Task library'!$A:$E,2,FALSE()),""))</f>
        <v/>
      </c>
      <c r="E489" s="182" t="str">
        <f>IF($B489="","",IFERROR(VLOOKUP($B489,'Task library'!$A:$E,3,FALSE()),""))</f>
        <v/>
      </c>
      <c r="F489" s="182" t="str">
        <f>IF($B489="","",IFERROR(VLOOKUP($B489,'Task library'!$A:$E,4,FALSE()),""))</f>
        <v/>
      </c>
      <c r="H489" s="183" t="str">
        <f t="shared" si="50"/>
        <v/>
      </c>
      <c r="I489" s="183" t="str">
        <f t="shared" si="51"/>
        <v/>
      </c>
      <c r="L489" s="90" t="str">
        <f t="shared" si="55"/>
        <v/>
      </c>
      <c r="N489" s="185" t="str">
        <f t="shared" si="52"/>
        <v/>
      </c>
      <c r="W489" s="179" t="str">
        <f>IF($B489="","",IF($Q489="","MISSING LINK",IF(NOT(ISNUMBER(SEARCH("drive.google.com",$Q489))),"NOT DRIVE LINK",IFERROR(IF(ISNUMBER(SEARCH(MID(Summary!$N$3,SEARCH("/folders/",Summary!$N$3)+9,SEARCH("?",Summary!$N$3&amp;"?")-(SEARCH("/folders/",Summary!$N$3)+9)),$Q489)),"OK",IF(ISNUMBER(SEARCH("/file/d/",$Q489)),"FILE LINK (check)","WRONG DRIVE")),"WRONG DRIVE"))))</f>
        <v/>
      </c>
      <c r="X489" s="72" t="str">
        <f t="shared" si="53"/>
        <v/>
      </c>
      <c r="Y489" s="72" t="str">
        <f t="shared" si="54"/>
        <v/>
      </c>
      <c r="Z489" s="72" t="str">
        <f>IF($X489="","",COUNTIF($X$2:$X489,$X489))</f>
        <v/>
      </c>
      <c r="AA489" s="72" t="str">
        <f>IF(AND($X489&lt;&gt;"",$Y489&gt;=3,$Z489=1),COUNTIF($AA$1:AA488,"&gt;0")+1,"")</f>
        <v/>
      </c>
    </row>
    <row r="490" spans="3:27" ht="15" customHeight="1" x14ac:dyDescent="0.25">
      <c r="C490" s="72" t="str">
        <f t="shared" si="49"/>
        <v/>
      </c>
      <c r="D490" s="182" t="str">
        <f>IF($B490="","",IFERROR(VLOOKUP($B490,'Task library'!$A:$E,2,FALSE()),""))</f>
        <v/>
      </c>
      <c r="E490" s="182" t="str">
        <f>IF($B490="","",IFERROR(VLOOKUP($B490,'Task library'!$A:$E,3,FALSE()),""))</f>
        <v/>
      </c>
      <c r="F490" s="182" t="str">
        <f>IF($B490="","",IFERROR(VLOOKUP($B490,'Task library'!$A:$E,4,FALSE()),""))</f>
        <v/>
      </c>
      <c r="H490" s="183" t="str">
        <f t="shared" si="50"/>
        <v/>
      </c>
      <c r="I490" s="183" t="str">
        <f t="shared" si="51"/>
        <v/>
      </c>
      <c r="L490" s="90" t="str">
        <f t="shared" si="55"/>
        <v/>
      </c>
      <c r="N490" s="185" t="str">
        <f t="shared" si="52"/>
        <v/>
      </c>
      <c r="W490" s="179" t="str">
        <f>IF($B490="","",IF($Q490="","MISSING LINK",IF(NOT(ISNUMBER(SEARCH("drive.google.com",$Q490))),"NOT DRIVE LINK",IFERROR(IF(ISNUMBER(SEARCH(MID(Summary!$N$3,SEARCH("/folders/",Summary!$N$3)+9,SEARCH("?",Summary!$N$3&amp;"?")-(SEARCH("/folders/",Summary!$N$3)+9)),$Q490)),"OK",IF(ISNUMBER(SEARCH("/file/d/",$Q490)),"FILE LINK (check)","WRONG DRIVE")),"WRONG DRIVE"))))</f>
        <v/>
      </c>
      <c r="X490" s="72" t="str">
        <f t="shared" si="53"/>
        <v/>
      </c>
      <c r="Y490" s="72" t="str">
        <f t="shared" si="54"/>
        <v/>
      </c>
      <c r="Z490" s="72" t="str">
        <f>IF($X490="","",COUNTIF($X$2:$X490,$X490))</f>
        <v/>
      </c>
      <c r="AA490" s="72" t="str">
        <f>IF(AND($X490&lt;&gt;"",$Y490&gt;=3,$Z490=1),COUNTIF($AA$1:AA489,"&gt;0")+1,"")</f>
        <v/>
      </c>
    </row>
    <row r="491" spans="3:27" ht="15" customHeight="1" x14ac:dyDescent="0.25">
      <c r="C491" s="72" t="str">
        <f t="shared" si="49"/>
        <v/>
      </c>
      <c r="D491" s="182" t="str">
        <f>IF($B491="","",IFERROR(VLOOKUP($B491,'Task library'!$A:$E,2,FALSE()),""))</f>
        <v/>
      </c>
      <c r="E491" s="182" t="str">
        <f>IF($B491="","",IFERROR(VLOOKUP($B491,'Task library'!$A:$E,3,FALSE()),""))</f>
        <v/>
      </c>
      <c r="F491" s="182" t="str">
        <f>IF($B491="","",IFERROR(VLOOKUP($B491,'Task library'!$A:$E,4,FALSE()),""))</f>
        <v/>
      </c>
      <c r="H491" s="183" t="str">
        <f t="shared" si="50"/>
        <v/>
      </c>
      <c r="I491" s="183" t="str">
        <f t="shared" si="51"/>
        <v/>
      </c>
      <c r="L491" s="90" t="str">
        <f t="shared" si="55"/>
        <v/>
      </c>
      <c r="N491" s="185" t="str">
        <f t="shared" si="52"/>
        <v/>
      </c>
      <c r="W491" s="179" t="str">
        <f>IF($B491="","",IF($Q491="","MISSING LINK",IF(NOT(ISNUMBER(SEARCH("drive.google.com",$Q491))),"NOT DRIVE LINK",IFERROR(IF(ISNUMBER(SEARCH(MID(Summary!$N$3,SEARCH("/folders/",Summary!$N$3)+9,SEARCH("?",Summary!$N$3&amp;"?")-(SEARCH("/folders/",Summary!$N$3)+9)),$Q491)),"OK",IF(ISNUMBER(SEARCH("/file/d/",$Q491)),"FILE LINK (check)","WRONG DRIVE")),"WRONG DRIVE"))))</f>
        <v/>
      </c>
      <c r="X491" s="72" t="str">
        <f t="shared" si="53"/>
        <v/>
      </c>
      <c r="Y491" s="72" t="str">
        <f t="shared" si="54"/>
        <v/>
      </c>
      <c r="Z491" s="72" t="str">
        <f>IF($X491="","",COUNTIF($X$2:$X491,$X491))</f>
        <v/>
      </c>
      <c r="AA491" s="72" t="str">
        <f>IF(AND($X491&lt;&gt;"",$Y491&gt;=3,$Z491=1),COUNTIF($AA$1:AA490,"&gt;0")+1,"")</f>
        <v/>
      </c>
    </row>
    <row r="492" spans="3:27" ht="15" customHeight="1" x14ac:dyDescent="0.25">
      <c r="C492" s="72" t="str">
        <f t="shared" si="49"/>
        <v/>
      </c>
      <c r="D492" s="182" t="str">
        <f>IF($B492="","",IFERROR(VLOOKUP($B492,'Task library'!$A:$E,2,FALSE()),""))</f>
        <v/>
      </c>
      <c r="E492" s="182" t="str">
        <f>IF($B492="","",IFERROR(VLOOKUP($B492,'Task library'!$A:$E,3,FALSE()),""))</f>
        <v/>
      </c>
      <c r="F492" s="182" t="str">
        <f>IF($B492="","",IFERROR(VLOOKUP($B492,'Task library'!$A:$E,4,FALSE()),""))</f>
        <v/>
      </c>
      <c r="H492" s="183" t="str">
        <f t="shared" si="50"/>
        <v/>
      </c>
      <c r="I492" s="183" t="str">
        <f t="shared" si="51"/>
        <v/>
      </c>
      <c r="L492" s="90" t="str">
        <f t="shared" si="55"/>
        <v/>
      </c>
      <c r="N492" s="185" t="str">
        <f t="shared" si="52"/>
        <v/>
      </c>
      <c r="W492" s="179" t="str">
        <f>IF($B492="","",IF($Q492="","MISSING LINK",IF(NOT(ISNUMBER(SEARCH("drive.google.com",$Q492))),"NOT DRIVE LINK",IFERROR(IF(ISNUMBER(SEARCH(MID(Summary!$N$3,SEARCH("/folders/",Summary!$N$3)+9,SEARCH("?",Summary!$N$3&amp;"?")-(SEARCH("/folders/",Summary!$N$3)+9)),$Q492)),"OK",IF(ISNUMBER(SEARCH("/file/d/",$Q492)),"FILE LINK (check)","WRONG DRIVE")),"WRONG DRIVE"))))</f>
        <v/>
      </c>
      <c r="X492" s="72" t="str">
        <f t="shared" si="53"/>
        <v/>
      </c>
      <c r="Y492" s="72" t="str">
        <f t="shared" si="54"/>
        <v/>
      </c>
      <c r="Z492" s="72" t="str">
        <f>IF($X492="","",COUNTIF($X$2:$X492,$X492))</f>
        <v/>
      </c>
      <c r="AA492" s="72" t="str">
        <f>IF(AND($X492&lt;&gt;"",$Y492&gt;=3,$Z492=1),COUNTIF($AA$1:AA491,"&gt;0")+1,"")</f>
        <v/>
      </c>
    </row>
    <row r="493" spans="3:27" ht="15" customHeight="1" x14ac:dyDescent="0.25">
      <c r="C493" s="72" t="str">
        <f t="shared" si="49"/>
        <v/>
      </c>
      <c r="D493" s="182" t="str">
        <f>IF($B493="","",IFERROR(VLOOKUP($B493,'Task library'!$A:$E,2,FALSE()),""))</f>
        <v/>
      </c>
      <c r="E493" s="182" t="str">
        <f>IF($B493="","",IFERROR(VLOOKUP($B493,'Task library'!$A:$E,3,FALSE()),""))</f>
        <v/>
      </c>
      <c r="F493" s="182" t="str">
        <f>IF($B493="","",IFERROR(VLOOKUP($B493,'Task library'!$A:$E,4,FALSE()),""))</f>
        <v/>
      </c>
      <c r="H493" s="183" t="str">
        <f t="shared" si="50"/>
        <v/>
      </c>
      <c r="I493" s="183" t="str">
        <f t="shared" si="51"/>
        <v/>
      </c>
      <c r="L493" s="90" t="str">
        <f t="shared" si="55"/>
        <v/>
      </c>
      <c r="N493" s="185" t="str">
        <f t="shared" si="52"/>
        <v/>
      </c>
      <c r="W493" s="179" t="str">
        <f>IF($B493="","",IF($Q493="","MISSING LINK",IF(NOT(ISNUMBER(SEARCH("drive.google.com",$Q493))),"NOT DRIVE LINK",IFERROR(IF(ISNUMBER(SEARCH(MID(Summary!$N$3,SEARCH("/folders/",Summary!$N$3)+9,SEARCH("?",Summary!$N$3&amp;"?")-(SEARCH("/folders/",Summary!$N$3)+9)),$Q493)),"OK",IF(ISNUMBER(SEARCH("/file/d/",$Q493)),"FILE LINK (check)","WRONG DRIVE")),"WRONG DRIVE"))))</f>
        <v/>
      </c>
      <c r="X493" s="72" t="str">
        <f t="shared" si="53"/>
        <v/>
      </c>
      <c r="Y493" s="72" t="str">
        <f t="shared" si="54"/>
        <v/>
      </c>
      <c r="Z493" s="72" t="str">
        <f>IF($X493="","",COUNTIF($X$2:$X493,$X493))</f>
        <v/>
      </c>
      <c r="AA493" s="72" t="str">
        <f>IF(AND($X493&lt;&gt;"",$Y493&gt;=3,$Z493=1),COUNTIF($AA$1:AA492,"&gt;0")+1,"")</f>
        <v/>
      </c>
    </row>
    <row r="494" spans="3:27" ht="15" customHeight="1" x14ac:dyDescent="0.25">
      <c r="C494" s="72" t="str">
        <f t="shared" si="49"/>
        <v/>
      </c>
      <c r="D494" s="182" t="str">
        <f>IF($B494="","",IFERROR(VLOOKUP($B494,'Task library'!$A:$E,2,FALSE()),""))</f>
        <v/>
      </c>
      <c r="E494" s="182" t="str">
        <f>IF($B494="","",IFERROR(VLOOKUP($B494,'Task library'!$A:$E,3,FALSE()),""))</f>
        <v/>
      </c>
      <c r="F494" s="182" t="str">
        <f>IF($B494="","",IFERROR(VLOOKUP($B494,'Task library'!$A:$E,4,FALSE()),""))</f>
        <v/>
      </c>
      <c r="H494" s="183" t="str">
        <f t="shared" si="50"/>
        <v/>
      </c>
      <c r="I494" s="183" t="str">
        <f t="shared" si="51"/>
        <v/>
      </c>
      <c r="L494" s="90" t="str">
        <f t="shared" si="55"/>
        <v/>
      </c>
      <c r="N494" s="185" t="str">
        <f t="shared" si="52"/>
        <v/>
      </c>
      <c r="W494" s="179" t="str">
        <f>IF($B494="","",IF($Q494="","MISSING LINK",IF(NOT(ISNUMBER(SEARCH("drive.google.com",$Q494))),"NOT DRIVE LINK",IFERROR(IF(ISNUMBER(SEARCH(MID(Summary!$N$3,SEARCH("/folders/",Summary!$N$3)+9,SEARCH("?",Summary!$N$3&amp;"?")-(SEARCH("/folders/",Summary!$N$3)+9)),$Q494)),"OK",IF(ISNUMBER(SEARCH("/file/d/",$Q494)),"FILE LINK (check)","WRONG DRIVE")),"WRONG DRIVE"))))</f>
        <v/>
      </c>
      <c r="X494" s="72" t="str">
        <f t="shared" si="53"/>
        <v/>
      </c>
      <c r="Y494" s="72" t="str">
        <f t="shared" si="54"/>
        <v/>
      </c>
      <c r="Z494" s="72" t="str">
        <f>IF($X494="","",COUNTIF($X$2:$X494,$X494))</f>
        <v/>
      </c>
      <c r="AA494" s="72" t="str">
        <f>IF(AND($X494&lt;&gt;"",$Y494&gt;=3,$Z494=1),COUNTIF($AA$1:AA493,"&gt;0")+1,"")</f>
        <v/>
      </c>
    </row>
    <row r="495" spans="3:27" ht="15" customHeight="1" x14ac:dyDescent="0.25">
      <c r="C495" s="72" t="str">
        <f t="shared" si="49"/>
        <v/>
      </c>
      <c r="D495" s="182" t="str">
        <f>IF($B495="","",IFERROR(VLOOKUP($B495,'Task library'!$A:$E,2,FALSE()),""))</f>
        <v/>
      </c>
      <c r="E495" s="182" t="str">
        <f>IF($B495="","",IFERROR(VLOOKUP($B495,'Task library'!$A:$E,3,FALSE()),""))</f>
        <v/>
      </c>
      <c r="F495" s="182" t="str">
        <f>IF($B495="","",IFERROR(VLOOKUP($B495,'Task library'!$A:$E,4,FALSE()),""))</f>
        <v/>
      </c>
      <c r="H495" s="183" t="str">
        <f t="shared" si="50"/>
        <v/>
      </c>
      <c r="I495" s="183" t="str">
        <f t="shared" si="51"/>
        <v/>
      </c>
      <c r="L495" s="90" t="str">
        <f t="shared" si="55"/>
        <v/>
      </c>
      <c r="N495" s="185" t="str">
        <f t="shared" si="52"/>
        <v/>
      </c>
      <c r="W495" s="179" t="str">
        <f>IF($B495="","",IF($Q495="","MISSING LINK",IF(NOT(ISNUMBER(SEARCH("drive.google.com",$Q495))),"NOT DRIVE LINK",IFERROR(IF(ISNUMBER(SEARCH(MID(Summary!$N$3,SEARCH("/folders/",Summary!$N$3)+9,SEARCH("?",Summary!$N$3&amp;"?")-(SEARCH("/folders/",Summary!$N$3)+9)),$Q495)),"OK",IF(ISNUMBER(SEARCH("/file/d/",$Q495)),"FILE LINK (check)","WRONG DRIVE")),"WRONG DRIVE"))))</f>
        <v/>
      </c>
      <c r="X495" s="72" t="str">
        <f t="shared" si="53"/>
        <v/>
      </c>
      <c r="Y495" s="72" t="str">
        <f t="shared" si="54"/>
        <v/>
      </c>
      <c r="Z495" s="72" t="str">
        <f>IF($X495="","",COUNTIF($X$2:$X495,$X495))</f>
        <v/>
      </c>
      <c r="AA495" s="72" t="str">
        <f>IF(AND($X495&lt;&gt;"",$Y495&gt;=3,$Z495=1),COUNTIF($AA$1:AA494,"&gt;0")+1,"")</f>
        <v/>
      </c>
    </row>
    <row r="496" spans="3:27" ht="15" customHeight="1" x14ac:dyDescent="0.25">
      <c r="C496" s="72" t="str">
        <f t="shared" si="49"/>
        <v/>
      </c>
      <c r="D496" s="182" t="str">
        <f>IF($B496="","",IFERROR(VLOOKUP($B496,'Task library'!$A:$E,2,FALSE()),""))</f>
        <v/>
      </c>
      <c r="E496" s="182" t="str">
        <f>IF($B496="","",IFERROR(VLOOKUP($B496,'Task library'!$A:$E,3,FALSE()),""))</f>
        <v/>
      </c>
      <c r="F496" s="182" t="str">
        <f>IF($B496="","",IFERROR(VLOOKUP($B496,'Task library'!$A:$E,4,FALSE()),""))</f>
        <v/>
      </c>
      <c r="H496" s="183" t="str">
        <f t="shared" si="50"/>
        <v/>
      </c>
      <c r="I496" s="183" t="str">
        <f t="shared" si="51"/>
        <v/>
      </c>
      <c r="L496" s="90" t="str">
        <f t="shared" si="55"/>
        <v/>
      </c>
      <c r="N496" s="185" t="str">
        <f t="shared" si="52"/>
        <v/>
      </c>
      <c r="W496" s="179" t="str">
        <f>IF($B496="","",IF($Q496="","MISSING LINK",IF(NOT(ISNUMBER(SEARCH("drive.google.com",$Q496))),"NOT DRIVE LINK",IFERROR(IF(ISNUMBER(SEARCH(MID(Summary!$N$3,SEARCH("/folders/",Summary!$N$3)+9,SEARCH("?",Summary!$N$3&amp;"?")-(SEARCH("/folders/",Summary!$N$3)+9)),$Q496)),"OK",IF(ISNUMBER(SEARCH("/file/d/",$Q496)),"FILE LINK (check)","WRONG DRIVE")),"WRONG DRIVE"))))</f>
        <v/>
      </c>
      <c r="X496" s="72" t="str">
        <f t="shared" si="53"/>
        <v/>
      </c>
      <c r="Y496" s="72" t="str">
        <f t="shared" si="54"/>
        <v/>
      </c>
      <c r="Z496" s="72" t="str">
        <f>IF($X496="","",COUNTIF($X$2:$X496,$X496))</f>
        <v/>
      </c>
      <c r="AA496" s="72" t="str">
        <f>IF(AND($X496&lt;&gt;"",$Y496&gt;=3,$Z496=1),COUNTIF($AA$1:AA495,"&gt;0")+1,"")</f>
        <v/>
      </c>
    </row>
    <row r="497" spans="3:27" ht="15" customHeight="1" x14ac:dyDescent="0.25">
      <c r="C497" s="72" t="str">
        <f t="shared" si="49"/>
        <v/>
      </c>
      <c r="D497" s="182" t="str">
        <f>IF($B497="","",IFERROR(VLOOKUP($B497,'Task library'!$A:$E,2,FALSE()),""))</f>
        <v/>
      </c>
      <c r="E497" s="182" t="str">
        <f>IF($B497="","",IFERROR(VLOOKUP($B497,'Task library'!$A:$E,3,FALSE()),""))</f>
        <v/>
      </c>
      <c r="F497" s="182" t="str">
        <f>IF($B497="","",IFERROR(VLOOKUP($B497,'Task library'!$A:$E,4,FALSE()),""))</f>
        <v/>
      </c>
      <c r="H497" s="183" t="str">
        <f t="shared" si="50"/>
        <v/>
      </c>
      <c r="I497" s="183" t="str">
        <f t="shared" si="51"/>
        <v/>
      </c>
      <c r="L497" s="90" t="str">
        <f t="shared" si="55"/>
        <v/>
      </c>
      <c r="N497" s="185" t="str">
        <f t="shared" si="52"/>
        <v/>
      </c>
      <c r="W497" s="179" t="str">
        <f>IF($B497="","",IF($Q497="","MISSING LINK",IF(NOT(ISNUMBER(SEARCH("drive.google.com",$Q497))),"NOT DRIVE LINK",IFERROR(IF(ISNUMBER(SEARCH(MID(Summary!$N$3,SEARCH("/folders/",Summary!$N$3)+9,SEARCH("?",Summary!$N$3&amp;"?")-(SEARCH("/folders/",Summary!$N$3)+9)),$Q497)),"OK",IF(ISNUMBER(SEARCH("/file/d/",$Q497)),"FILE LINK (check)","WRONG DRIVE")),"WRONG DRIVE"))))</f>
        <v/>
      </c>
      <c r="X497" s="72" t="str">
        <f t="shared" si="53"/>
        <v/>
      </c>
      <c r="Y497" s="72" t="str">
        <f t="shared" si="54"/>
        <v/>
      </c>
      <c r="Z497" s="72" t="str">
        <f>IF($X497="","",COUNTIF($X$2:$X497,$X497))</f>
        <v/>
      </c>
      <c r="AA497" s="72" t="str">
        <f>IF(AND($X497&lt;&gt;"",$Y497&gt;=3,$Z497=1),COUNTIF($AA$1:AA496,"&gt;0")+1,"")</f>
        <v/>
      </c>
    </row>
    <row r="498" spans="3:27" ht="15" customHeight="1" x14ac:dyDescent="0.25">
      <c r="C498" s="72" t="str">
        <f t="shared" si="49"/>
        <v/>
      </c>
      <c r="D498" s="182" t="str">
        <f>IF($B498="","",IFERROR(VLOOKUP($B498,'Task library'!$A:$E,2,FALSE()),""))</f>
        <v/>
      </c>
      <c r="E498" s="182" t="str">
        <f>IF($B498="","",IFERROR(VLOOKUP($B498,'Task library'!$A:$E,3,FALSE()),""))</f>
        <v/>
      </c>
      <c r="F498" s="182" t="str">
        <f>IF($B498="","",IFERROR(VLOOKUP($B498,'Task library'!$A:$E,4,FALSE()),""))</f>
        <v/>
      </c>
      <c r="H498" s="183" t="str">
        <f t="shared" si="50"/>
        <v/>
      </c>
      <c r="I498" s="183" t="str">
        <f t="shared" si="51"/>
        <v/>
      </c>
      <c r="L498" s="90" t="str">
        <f t="shared" si="55"/>
        <v/>
      </c>
      <c r="N498" s="185" t="str">
        <f t="shared" si="52"/>
        <v/>
      </c>
      <c r="W498" s="179" t="str">
        <f>IF($B498="","",IF($Q498="","MISSING LINK",IF(NOT(ISNUMBER(SEARCH("drive.google.com",$Q498))),"NOT DRIVE LINK",IFERROR(IF(ISNUMBER(SEARCH(MID(Summary!$N$3,SEARCH("/folders/",Summary!$N$3)+9,SEARCH("?",Summary!$N$3&amp;"?")-(SEARCH("/folders/",Summary!$N$3)+9)),$Q498)),"OK",IF(ISNUMBER(SEARCH("/file/d/",$Q498)),"FILE LINK (check)","WRONG DRIVE")),"WRONG DRIVE"))))</f>
        <v/>
      </c>
      <c r="X498" s="72" t="str">
        <f t="shared" si="53"/>
        <v/>
      </c>
      <c r="Y498" s="72" t="str">
        <f t="shared" si="54"/>
        <v/>
      </c>
      <c r="Z498" s="72" t="str">
        <f>IF($X498="","",COUNTIF($X$2:$X498,$X498))</f>
        <v/>
      </c>
      <c r="AA498" s="72" t="str">
        <f>IF(AND($X498&lt;&gt;"",$Y498&gt;=3,$Z498=1),COUNTIF($AA$1:AA497,"&gt;0")+1,"")</f>
        <v/>
      </c>
    </row>
    <row r="499" spans="3:27" ht="15" customHeight="1" x14ac:dyDescent="0.25">
      <c r="C499" s="72" t="str">
        <f t="shared" si="49"/>
        <v/>
      </c>
      <c r="D499" s="182" t="str">
        <f>IF($B499="","",IFERROR(VLOOKUP($B499,'Task library'!$A:$E,2,FALSE()),""))</f>
        <v/>
      </c>
      <c r="E499" s="182" t="str">
        <f>IF($B499="","",IFERROR(VLOOKUP($B499,'Task library'!$A:$E,3,FALSE()),""))</f>
        <v/>
      </c>
      <c r="F499" s="182" t="str">
        <f>IF($B499="","",IFERROR(VLOOKUP($B499,'Task library'!$A:$E,4,FALSE()),""))</f>
        <v/>
      </c>
      <c r="H499" s="183" t="str">
        <f t="shared" si="50"/>
        <v/>
      </c>
      <c r="I499" s="183" t="str">
        <f t="shared" si="51"/>
        <v/>
      </c>
      <c r="L499" s="90" t="str">
        <f t="shared" si="55"/>
        <v/>
      </c>
      <c r="N499" s="185" t="str">
        <f t="shared" si="52"/>
        <v/>
      </c>
      <c r="W499" s="179" t="str">
        <f>IF($B499="","",IF($Q499="","MISSING LINK",IF(NOT(ISNUMBER(SEARCH("drive.google.com",$Q499))),"NOT DRIVE LINK",IFERROR(IF(ISNUMBER(SEARCH(MID(Summary!$N$3,SEARCH("/folders/",Summary!$N$3)+9,SEARCH("?",Summary!$N$3&amp;"?")-(SEARCH("/folders/",Summary!$N$3)+9)),$Q499)),"OK",IF(ISNUMBER(SEARCH("/file/d/",$Q499)),"FILE LINK (check)","WRONG DRIVE")),"WRONG DRIVE"))))</f>
        <v/>
      </c>
      <c r="X499" s="72" t="str">
        <f t="shared" si="53"/>
        <v/>
      </c>
      <c r="Y499" s="72" t="str">
        <f t="shared" si="54"/>
        <v/>
      </c>
      <c r="Z499" s="72" t="str">
        <f>IF($X499="","",COUNTIF($X$2:$X499,$X499))</f>
        <v/>
      </c>
      <c r="AA499" s="72" t="str">
        <f>IF(AND($X499&lt;&gt;"",$Y499&gt;=3,$Z499=1),COUNTIF($AA$1:AA498,"&gt;0")+1,"")</f>
        <v/>
      </c>
    </row>
    <row r="500" spans="3:27" ht="15" customHeight="1" x14ac:dyDescent="0.25">
      <c r="C500" s="72" t="str">
        <f t="shared" si="49"/>
        <v/>
      </c>
      <c r="D500" s="182" t="str">
        <f>IF($B500="","",IFERROR(VLOOKUP($B500,'Task library'!$A:$E,2,FALSE()),""))</f>
        <v/>
      </c>
      <c r="E500" s="182" t="str">
        <f>IF($B500="","",IFERROR(VLOOKUP($B500,'Task library'!$A:$E,3,FALSE()),""))</f>
        <v/>
      </c>
      <c r="F500" s="182" t="str">
        <f>IF($B500="","",IFERROR(VLOOKUP($B500,'Task library'!$A:$E,4,FALSE()),""))</f>
        <v/>
      </c>
      <c r="H500" s="183" t="str">
        <f t="shared" si="50"/>
        <v/>
      </c>
      <c r="I500" s="183" t="str">
        <f t="shared" si="51"/>
        <v/>
      </c>
      <c r="L500" s="90" t="str">
        <f t="shared" si="55"/>
        <v/>
      </c>
      <c r="N500" s="185" t="str">
        <f t="shared" si="52"/>
        <v/>
      </c>
      <c r="W500" s="179" t="str">
        <f>IF($B500="","",IF($Q500="","MISSING LINK",IF(NOT(ISNUMBER(SEARCH("drive.google.com",$Q500))),"NOT DRIVE LINK",IFERROR(IF(ISNUMBER(SEARCH(MID(Summary!$N$3,SEARCH("/folders/",Summary!$N$3)+9,SEARCH("?",Summary!$N$3&amp;"?")-(SEARCH("/folders/",Summary!$N$3)+9)),$Q500)),"OK",IF(ISNUMBER(SEARCH("/file/d/",$Q500)),"FILE LINK (check)","WRONG DRIVE")),"WRONG DRIVE"))))</f>
        <v/>
      </c>
      <c r="X500" s="72" t="str">
        <f t="shared" si="53"/>
        <v/>
      </c>
      <c r="Y500" s="72" t="str">
        <f t="shared" si="54"/>
        <v/>
      </c>
      <c r="Z500" s="72" t="str">
        <f>IF($X500="","",COUNTIF($X$2:$X500,$X500))</f>
        <v/>
      </c>
      <c r="AA500" s="72" t="str">
        <f>IF(AND($X500&lt;&gt;"",$Y500&gt;=3,$Z500=1),COUNTIF($AA$1:AA499,"&gt;0")+1,"")</f>
        <v/>
      </c>
    </row>
    <row r="501" spans="3:27" ht="15" customHeight="1" x14ac:dyDescent="0.25">
      <c r="C501" s="72" t="str">
        <f t="shared" si="49"/>
        <v/>
      </c>
      <c r="D501" s="182" t="str">
        <f>IF($B501="","",IFERROR(VLOOKUP($B501,'Task library'!$A:$E,2,FALSE()),""))</f>
        <v/>
      </c>
      <c r="E501" s="182" t="str">
        <f>IF($B501="","",IFERROR(VLOOKUP($B501,'Task library'!$A:$E,3,FALSE()),""))</f>
        <v/>
      </c>
      <c r="F501" s="182" t="str">
        <f>IF($B501="","",IFERROR(VLOOKUP($B501,'Task library'!$A:$E,4,FALSE()),""))</f>
        <v/>
      </c>
      <c r="H501" s="183" t="str">
        <f t="shared" si="50"/>
        <v/>
      </c>
      <c r="I501" s="183" t="str">
        <f t="shared" si="51"/>
        <v/>
      </c>
      <c r="L501" s="90" t="str">
        <f t="shared" si="55"/>
        <v/>
      </c>
      <c r="N501" s="185" t="str">
        <f t="shared" si="52"/>
        <v/>
      </c>
      <c r="W501" s="179" t="str">
        <f>IF($B501="","",IF($Q501="","MISSING LINK",IF(NOT(ISNUMBER(SEARCH("drive.google.com",$Q501))),"NOT DRIVE LINK",IFERROR(IF(ISNUMBER(SEARCH(MID(Summary!$N$3,SEARCH("/folders/",Summary!$N$3)+9,SEARCH("?",Summary!$N$3&amp;"?")-(SEARCH("/folders/",Summary!$N$3)+9)),$Q501)),"OK",IF(ISNUMBER(SEARCH("/file/d/",$Q501)),"FILE LINK (check)","WRONG DRIVE")),"WRONG DRIVE"))))</f>
        <v/>
      </c>
      <c r="X501" s="72" t="str">
        <f t="shared" si="53"/>
        <v/>
      </c>
      <c r="Y501" s="72" t="str">
        <f t="shared" si="54"/>
        <v/>
      </c>
      <c r="Z501" s="72" t="str">
        <f>IF($X501="","",COUNTIF($X$2:$X501,$X501))</f>
        <v/>
      </c>
      <c r="AA501" s="72" t="str">
        <f>IF(AND($X501&lt;&gt;"",$Y501&gt;=3,$Z501=1),COUNTIF($AA$1:AA500,"&gt;0")+1,"")</f>
        <v/>
      </c>
    </row>
    <row r="502" spans="3:27" ht="15" customHeight="1" x14ac:dyDescent="0.25">
      <c r="C502" s="72" t="str">
        <f t="shared" si="49"/>
        <v/>
      </c>
      <c r="D502" s="182" t="str">
        <f>IF($B502="","",IFERROR(VLOOKUP($B502,'Task library'!$A:$E,2,FALSE()),""))</f>
        <v/>
      </c>
      <c r="E502" s="182" t="str">
        <f>IF($B502="","",IFERROR(VLOOKUP($B502,'Task library'!$A:$E,3,FALSE()),""))</f>
        <v/>
      </c>
      <c r="F502" s="182" t="str">
        <f>IF($B502="","",IFERROR(VLOOKUP($B502,'Task library'!$A:$E,4,FALSE()),""))</f>
        <v/>
      </c>
      <c r="H502" s="183" t="str">
        <f t="shared" si="50"/>
        <v/>
      </c>
      <c r="I502" s="183" t="str">
        <f t="shared" si="51"/>
        <v/>
      </c>
      <c r="L502" s="90" t="str">
        <f t="shared" si="55"/>
        <v/>
      </c>
      <c r="N502" s="185" t="str">
        <f t="shared" si="52"/>
        <v/>
      </c>
      <c r="W502" s="179" t="str">
        <f>IF($B502="","",IF($Q502="","MISSING LINK",IF(NOT(ISNUMBER(SEARCH("drive.google.com",$Q502))),"NOT DRIVE LINK",IFERROR(IF(ISNUMBER(SEARCH(MID(Summary!$N$3,SEARCH("/folders/",Summary!$N$3)+9,SEARCH("?",Summary!$N$3&amp;"?")-(SEARCH("/folders/",Summary!$N$3)+9)),$Q502)),"OK",IF(ISNUMBER(SEARCH("/file/d/",$Q502)),"FILE LINK (check)","WRONG DRIVE")),"WRONG DRIVE"))))</f>
        <v/>
      </c>
      <c r="X502" s="72" t="str">
        <f t="shared" si="53"/>
        <v/>
      </c>
      <c r="Y502" s="72" t="str">
        <f t="shared" si="54"/>
        <v/>
      </c>
      <c r="Z502" s="72" t="str">
        <f>IF($X502="","",COUNTIF($X$2:$X502,$X502))</f>
        <v/>
      </c>
      <c r="AA502" s="72" t="str">
        <f>IF(AND($X502&lt;&gt;"",$Y502&gt;=3,$Z502=1),COUNTIF($AA$1:AA501,"&gt;0")+1,"")</f>
        <v/>
      </c>
    </row>
    <row r="503" spans="3:27" ht="15" customHeight="1" x14ac:dyDescent="0.25">
      <c r="C503" s="72" t="str">
        <f t="shared" si="49"/>
        <v/>
      </c>
      <c r="D503" s="182" t="str">
        <f>IF($B503="","",IFERROR(VLOOKUP($B503,'Task library'!$A:$E,2,FALSE()),""))</f>
        <v/>
      </c>
      <c r="E503" s="182" t="str">
        <f>IF($B503="","",IFERROR(VLOOKUP($B503,'Task library'!$A:$E,3,FALSE()),""))</f>
        <v/>
      </c>
      <c r="F503" s="182" t="str">
        <f>IF($B503="","",IFERROR(VLOOKUP($B503,'Task library'!$A:$E,4,FALSE()),""))</f>
        <v/>
      </c>
      <c r="H503" s="183" t="str">
        <f t="shared" si="50"/>
        <v/>
      </c>
      <c r="I503" s="183" t="str">
        <f t="shared" si="51"/>
        <v/>
      </c>
      <c r="L503" s="90" t="str">
        <f t="shared" si="55"/>
        <v/>
      </c>
      <c r="N503" s="185" t="str">
        <f t="shared" si="52"/>
        <v/>
      </c>
      <c r="W503" s="179" t="str">
        <f>IF($B503="","",IF($Q503="","MISSING LINK",IF(NOT(ISNUMBER(SEARCH("drive.google.com",$Q503))),"NOT DRIVE LINK",IFERROR(IF(ISNUMBER(SEARCH(MID(Summary!$N$3,SEARCH("/folders/",Summary!$N$3)+9,SEARCH("?",Summary!$N$3&amp;"?")-(SEARCH("/folders/",Summary!$N$3)+9)),$Q503)),"OK",IF(ISNUMBER(SEARCH("/file/d/",$Q503)),"FILE LINK (check)","WRONG DRIVE")),"WRONG DRIVE"))))</f>
        <v/>
      </c>
      <c r="X503" s="72" t="str">
        <f t="shared" si="53"/>
        <v/>
      </c>
      <c r="Y503" s="72" t="str">
        <f t="shared" si="54"/>
        <v/>
      </c>
      <c r="Z503" s="72" t="str">
        <f>IF($X503="","",COUNTIF($X$2:$X503,$X503))</f>
        <v/>
      </c>
      <c r="AA503" s="72" t="str">
        <f>IF(AND($X503&lt;&gt;"",$Y503&gt;=3,$Z503=1),COUNTIF($AA$1:AA502,"&gt;0")+1,"")</f>
        <v/>
      </c>
    </row>
    <row r="504" spans="3:27" ht="15" customHeight="1" x14ac:dyDescent="0.25">
      <c r="C504" s="72" t="str">
        <f t="shared" si="49"/>
        <v/>
      </c>
      <c r="D504" s="182" t="str">
        <f>IF($B504="","",IFERROR(VLOOKUP($B504,'Task library'!$A:$E,2,FALSE()),""))</f>
        <v/>
      </c>
      <c r="E504" s="182" t="str">
        <f>IF($B504="","",IFERROR(VLOOKUP($B504,'Task library'!$A:$E,3,FALSE()),""))</f>
        <v/>
      </c>
      <c r="F504" s="182" t="str">
        <f>IF($B504="","",IFERROR(VLOOKUP($B504,'Task library'!$A:$E,4,FALSE()),""))</f>
        <v/>
      </c>
      <c r="H504" s="183" t="str">
        <f t="shared" si="50"/>
        <v/>
      </c>
      <c r="I504" s="183" t="str">
        <f t="shared" si="51"/>
        <v/>
      </c>
      <c r="L504" s="90" t="str">
        <f t="shared" si="55"/>
        <v/>
      </c>
      <c r="N504" s="185" t="str">
        <f t="shared" si="52"/>
        <v/>
      </c>
      <c r="W504" s="179" t="str">
        <f>IF($B504="","",IF($Q504="","MISSING LINK",IF(NOT(ISNUMBER(SEARCH("drive.google.com",$Q504))),"NOT DRIVE LINK",IFERROR(IF(ISNUMBER(SEARCH(MID(Summary!$N$3,SEARCH("/folders/",Summary!$N$3)+9,SEARCH("?",Summary!$N$3&amp;"?")-(SEARCH("/folders/",Summary!$N$3)+9)),$Q504)),"OK",IF(ISNUMBER(SEARCH("/file/d/",$Q504)),"FILE LINK (check)","WRONG DRIVE")),"WRONG DRIVE"))))</f>
        <v/>
      </c>
      <c r="X504" s="72" t="str">
        <f t="shared" si="53"/>
        <v/>
      </c>
      <c r="Y504" s="72" t="str">
        <f t="shared" si="54"/>
        <v/>
      </c>
      <c r="Z504" s="72" t="str">
        <f>IF($X504="","",COUNTIF($X$2:$X504,$X504))</f>
        <v/>
      </c>
      <c r="AA504" s="72" t="str">
        <f>IF(AND($X504&lt;&gt;"",$Y504&gt;=3,$Z504=1),COUNTIF($AA$1:AA503,"&gt;0")+1,"")</f>
        <v/>
      </c>
    </row>
    <row r="505" spans="3:27" ht="15" customHeight="1" x14ac:dyDescent="0.25">
      <c r="C505" s="72" t="str">
        <f t="shared" si="49"/>
        <v/>
      </c>
      <c r="D505" s="182" t="str">
        <f>IF($B505="","",IFERROR(VLOOKUP($B505,'Task library'!$A:$E,2,FALSE()),""))</f>
        <v/>
      </c>
      <c r="E505" s="182" t="str">
        <f>IF($B505="","",IFERROR(VLOOKUP($B505,'Task library'!$A:$E,3,FALSE()),""))</f>
        <v/>
      </c>
      <c r="F505" s="182" t="str">
        <f>IF($B505="","",IFERROR(VLOOKUP($B505,'Task library'!$A:$E,4,FALSE()),""))</f>
        <v/>
      </c>
      <c r="H505" s="183" t="str">
        <f t="shared" si="50"/>
        <v/>
      </c>
      <c r="I505" s="183" t="str">
        <f t="shared" si="51"/>
        <v/>
      </c>
      <c r="L505" s="90" t="str">
        <f t="shared" si="55"/>
        <v/>
      </c>
      <c r="N505" s="185" t="str">
        <f t="shared" si="52"/>
        <v/>
      </c>
      <c r="W505" s="179" t="str">
        <f>IF($B505="","",IF($Q505="","MISSING LINK",IF(NOT(ISNUMBER(SEARCH("drive.google.com",$Q505))),"NOT DRIVE LINK",IFERROR(IF(ISNUMBER(SEARCH(MID(Summary!$N$3,SEARCH("/folders/",Summary!$N$3)+9,SEARCH("?",Summary!$N$3&amp;"?")-(SEARCH("/folders/",Summary!$N$3)+9)),$Q505)),"OK",IF(ISNUMBER(SEARCH("/file/d/",$Q505)),"FILE LINK (check)","WRONG DRIVE")),"WRONG DRIVE"))))</f>
        <v/>
      </c>
      <c r="X505" s="72" t="str">
        <f t="shared" si="53"/>
        <v/>
      </c>
      <c r="Y505" s="72" t="str">
        <f t="shared" si="54"/>
        <v/>
      </c>
      <c r="Z505" s="72" t="str">
        <f>IF($X505="","",COUNTIF($X$2:$X505,$X505))</f>
        <v/>
      </c>
      <c r="AA505" s="72" t="str">
        <f>IF(AND($X505&lt;&gt;"",$Y505&gt;=3,$Z505=1),COUNTIF($AA$1:AA504,"&gt;0")+1,"")</f>
        <v/>
      </c>
    </row>
    <row r="506" spans="3:27" ht="15" customHeight="1" x14ac:dyDescent="0.25">
      <c r="C506" s="72" t="str">
        <f t="shared" si="49"/>
        <v/>
      </c>
      <c r="D506" s="182" t="str">
        <f>IF($B506="","",IFERROR(VLOOKUP($B506,'Task library'!$A:$E,2,FALSE()),""))</f>
        <v/>
      </c>
      <c r="E506" s="182" t="str">
        <f>IF($B506="","",IFERROR(VLOOKUP($B506,'Task library'!$A:$E,3,FALSE()),""))</f>
        <v/>
      </c>
      <c r="F506" s="182" t="str">
        <f>IF($B506="","",IFERROR(VLOOKUP($B506,'Task library'!$A:$E,4,FALSE()),""))</f>
        <v/>
      </c>
      <c r="H506" s="183" t="str">
        <f t="shared" si="50"/>
        <v/>
      </c>
      <c r="I506" s="183" t="str">
        <f t="shared" si="51"/>
        <v/>
      </c>
      <c r="L506" s="90" t="str">
        <f t="shared" si="55"/>
        <v/>
      </c>
      <c r="N506" s="185" t="str">
        <f t="shared" si="52"/>
        <v/>
      </c>
      <c r="W506" s="179" t="str">
        <f>IF($B506="","",IF($Q506="","MISSING LINK",IF(NOT(ISNUMBER(SEARCH("drive.google.com",$Q506))),"NOT DRIVE LINK",IFERROR(IF(ISNUMBER(SEARCH(MID(Summary!$N$3,SEARCH("/folders/",Summary!$N$3)+9,SEARCH("?",Summary!$N$3&amp;"?")-(SEARCH("/folders/",Summary!$N$3)+9)),$Q506)),"OK",IF(ISNUMBER(SEARCH("/file/d/",$Q506)),"FILE LINK (check)","WRONG DRIVE")),"WRONG DRIVE"))))</f>
        <v/>
      </c>
      <c r="X506" s="72" t="str">
        <f t="shared" si="53"/>
        <v/>
      </c>
      <c r="Y506" s="72" t="str">
        <f t="shared" si="54"/>
        <v/>
      </c>
      <c r="Z506" s="72" t="str">
        <f>IF($X506="","",COUNTIF($X$2:$X506,$X506))</f>
        <v/>
      </c>
      <c r="AA506" s="72" t="str">
        <f>IF(AND($X506&lt;&gt;"",$Y506&gt;=3,$Z506=1),COUNTIF($AA$1:AA505,"&gt;0")+1,"")</f>
        <v/>
      </c>
    </row>
    <row r="507" spans="3:27" ht="15" customHeight="1" x14ac:dyDescent="0.25">
      <c r="C507" s="72" t="str">
        <f t="shared" si="49"/>
        <v/>
      </c>
      <c r="D507" s="182" t="str">
        <f>IF($B507="","",IFERROR(VLOOKUP($B507,'Task library'!$A:$E,2,FALSE()),""))</f>
        <v/>
      </c>
      <c r="E507" s="182" t="str">
        <f>IF($B507="","",IFERROR(VLOOKUP($B507,'Task library'!$A:$E,3,FALSE()),""))</f>
        <v/>
      </c>
      <c r="F507" s="182" t="str">
        <f>IF($B507="","",IFERROR(VLOOKUP($B507,'Task library'!$A:$E,4,FALSE()),""))</f>
        <v/>
      </c>
      <c r="H507" s="183" t="str">
        <f t="shared" si="50"/>
        <v/>
      </c>
      <c r="I507" s="183" t="str">
        <f t="shared" si="51"/>
        <v/>
      </c>
      <c r="L507" s="90" t="str">
        <f t="shared" si="55"/>
        <v/>
      </c>
      <c r="N507" s="185" t="str">
        <f t="shared" si="52"/>
        <v/>
      </c>
      <c r="W507" s="179" t="str">
        <f>IF($B507="","",IF($Q507="","MISSING LINK",IF(NOT(ISNUMBER(SEARCH("drive.google.com",$Q507))),"NOT DRIVE LINK",IFERROR(IF(ISNUMBER(SEARCH(MID(Summary!$N$3,SEARCH("/folders/",Summary!$N$3)+9,SEARCH("?",Summary!$N$3&amp;"?")-(SEARCH("/folders/",Summary!$N$3)+9)),$Q507)),"OK",IF(ISNUMBER(SEARCH("/file/d/",$Q507)),"FILE LINK (check)","WRONG DRIVE")),"WRONG DRIVE"))))</f>
        <v/>
      </c>
      <c r="X507" s="72" t="str">
        <f t="shared" si="53"/>
        <v/>
      </c>
      <c r="Y507" s="72" t="str">
        <f t="shared" si="54"/>
        <v/>
      </c>
      <c r="Z507" s="72" t="str">
        <f>IF($X507="","",COUNTIF($X$2:$X507,$X507))</f>
        <v/>
      </c>
      <c r="AA507" s="72" t="str">
        <f>IF(AND($X507&lt;&gt;"",$Y507&gt;=3,$Z507=1),COUNTIF($AA$1:AA506,"&gt;0")+1,"")</f>
        <v/>
      </c>
    </row>
    <row r="508" spans="3:27" ht="15" customHeight="1" x14ac:dyDescent="0.25">
      <c r="C508" s="72" t="str">
        <f t="shared" si="49"/>
        <v/>
      </c>
      <c r="D508" s="182" t="str">
        <f>IF($B508="","",IFERROR(VLOOKUP($B508,'Task library'!$A:$E,2,FALSE()),""))</f>
        <v/>
      </c>
      <c r="E508" s="182" t="str">
        <f>IF($B508="","",IFERROR(VLOOKUP($B508,'Task library'!$A:$E,3,FALSE()),""))</f>
        <v/>
      </c>
      <c r="F508" s="182" t="str">
        <f>IF($B508="","",IFERROR(VLOOKUP($B508,'Task library'!$A:$E,4,FALSE()),""))</f>
        <v/>
      </c>
      <c r="H508" s="183" t="str">
        <f t="shared" si="50"/>
        <v/>
      </c>
      <c r="I508" s="183" t="str">
        <f t="shared" si="51"/>
        <v/>
      </c>
      <c r="L508" s="90" t="str">
        <f t="shared" si="55"/>
        <v/>
      </c>
      <c r="N508" s="185" t="str">
        <f t="shared" si="52"/>
        <v/>
      </c>
      <c r="W508" s="179" t="str">
        <f>IF($B508="","",IF($Q508="","MISSING LINK",IF(NOT(ISNUMBER(SEARCH("drive.google.com",$Q508))),"NOT DRIVE LINK",IFERROR(IF(ISNUMBER(SEARCH(MID(Summary!$N$3,SEARCH("/folders/",Summary!$N$3)+9,SEARCH("?",Summary!$N$3&amp;"?")-(SEARCH("/folders/",Summary!$N$3)+9)),$Q508)),"OK",IF(ISNUMBER(SEARCH("/file/d/",$Q508)),"FILE LINK (check)","WRONG DRIVE")),"WRONG DRIVE"))))</f>
        <v/>
      </c>
      <c r="X508" s="72" t="str">
        <f t="shared" si="53"/>
        <v/>
      </c>
      <c r="Y508" s="72" t="str">
        <f t="shared" si="54"/>
        <v/>
      </c>
      <c r="Z508" s="72" t="str">
        <f>IF($X508="","",COUNTIF($X$2:$X508,$X508))</f>
        <v/>
      </c>
      <c r="AA508" s="72" t="str">
        <f>IF(AND($X508&lt;&gt;"",$Y508&gt;=3,$Z508=1),COUNTIF($AA$1:AA507,"&gt;0")+1,"")</f>
        <v/>
      </c>
    </row>
    <row r="509" spans="3:27" ht="15" customHeight="1" x14ac:dyDescent="0.25">
      <c r="C509" s="72" t="str">
        <f t="shared" si="49"/>
        <v/>
      </c>
      <c r="D509" s="182" t="str">
        <f>IF($B509="","",IFERROR(VLOOKUP($B509,'Task library'!$A:$E,2,FALSE()),""))</f>
        <v/>
      </c>
      <c r="E509" s="182" t="str">
        <f>IF($B509="","",IFERROR(VLOOKUP($B509,'Task library'!$A:$E,3,FALSE()),""))</f>
        <v/>
      </c>
      <c r="F509" s="182" t="str">
        <f>IF($B509="","",IFERROR(VLOOKUP($B509,'Task library'!$A:$E,4,FALSE()),""))</f>
        <v/>
      </c>
      <c r="H509" s="183" t="str">
        <f t="shared" si="50"/>
        <v/>
      </c>
      <c r="I509" s="183" t="str">
        <f t="shared" si="51"/>
        <v/>
      </c>
      <c r="L509" s="90" t="str">
        <f t="shared" si="55"/>
        <v/>
      </c>
      <c r="N509" s="185" t="str">
        <f t="shared" si="52"/>
        <v/>
      </c>
      <c r="W509" s="179" t="str">
        <f>IF($B509="","",IF($Q509="","MISSING LINK",IF(NOT(ISNUMBER(SEARCH("drive.google.com",$Q509))),"NOT DRIVE LINK",IFERROR(IF(ISNUMBER(SEARCH(MID(Summary!$N$3,SEARCH("/folders/",Summary!$N$3)+9,SEARCH("?",Summary!$N$3&amp;"?")-(SEARCH("/folders/",Summary!$N$3)+9)),$Q509)),"OK",IF(ISNUMBER(SEARCH("/file/d/",$Q509)),"FILE LINK (check)","WRONG DRIVE")),"WRONG DRIVE"))))</f>
        <v/>
      </c>
      <c r="X509" s="72" t="str">
        <f t="shared" si="53"/>
        <v/>
      </c>
      <c r="Y509" s="72" t="str">
        <f t="shared" si="54"/>
        <v/>
      </c>
      <c r="Z509" s="72" t="str">
        <f>IF($X509="","",COUNTIF($X$2:$X509,$X509))</f>
        <v/>
      </c>
      <c r="AA509" s="72" t="str">
        <f>IF(AND($X509&lt;&gt;"",$Y509&gt;=3,$Z509=1),COUNTIF($AA$1:AA508,"&gt;0")+1,"")</f>
        <v/>
      </c>
    </row>
    <row r="510" spans="3:27" ht="15" customHeight="1" x14ac:dyDescent="0.25">
      <c r="C510" s="72" t="str">
        <f t="shared" si="49"/>
        <v/>
      </c>
      <c r="D510" s="182" t="str">
        <f>IF($B510="","",IFERROR(VLOOKUP($B510,'Task library'!$A:$E,2,FALSE()),""))</f>
        <v/>
      </c>
      <c r="E510" s="182" t="str">
        <f>IF($B510="","",IFERROR(VLOOKUP($B510,'Task library'!$A:$E,3,FALSE()),""))</f>
        <v/>
      </c>
      <c r="F510" s="182" t="str">
        <f>IF($B510="","",IFERROR(VLOOKUP($B510,'Task library'!$A:$E,4,FALSE()),""))</f>
        <v/>
      </c>
      <c r="H510" s="183" t="str">
        <f t="shared" si="50"/>
        <v/>
      </c>
      <c r="I510" s="183" t="str">
        <f t="shared" si="51"/>
        <v/>
      </c>
      <c r="L510" s="90" t="str">
        <f t="shared" si="55"/>
        <v/>
      </c>
      <c r="N510" s="185" t="str">
        <f t="shared" si="52"/>
        <v/>
      </c>
      <c r="W510" s="179" t="str">
        <f>IF($B510="","",IF($Q510="","MISSING LINK",IF(NOT(ISNUMBER(SEARCH("drive.google.com",$Q510))),"NOT DRIVE LINK",IFERROR(IF(ISNUMBER(SEARCH(MID(Summary!$N$3,SEARCH("/folders/",Summary!$N$3)+9,SEARCH("?",Summary!$N$3&amp;"?")-(SEARCH("/folders/",Summary!$N$3)+9)),$Q510)),"OK",IF(ISNUMBER(SEARCH("/file/d/",$Q510)),"FILE LINK (check)","WRONG DRIVE")),"WRONG DRIVE"))))</f>
        <v/>
      </c>
      <c r="X510" s="72" t="str">
        <f t="shared" si="53"/>
        <v/>
      </c>
      <c r="Y510" s="72" t="str">
        <f t="shared" si="54"/>
        <v/>
      </c>
      <c r="Z510" s="72" t="str">
        <f>IF($X510="","",COUNTIF($X$2:$X510,$X510))</f>
        <v/>
      </c>
      <c r="AA510" s="72" t="str">
        <f>IF(AND($X510&lt;&gt;"",$Y510&gt;=3,$Z510=1),COUNTIF($AA$1:AA509,"&gt;0")+1,"")</f>
        <v/>
      </c>
    </row>
    <row r="511" spans="3:27" ht="15" customHeight="1" x14ac:dyDescent="0.25">
      <c r="C511" s="72" t="str">
        <f t="shared" si="49"/>
        <v/>
      </c>
      <c r="D511" s="182" t="str">
        <f>IF($B511="","",IFERROR(VLOOKUP($B511,'Task library'!$A:$E,2,FALSE()),""))</f>
        <v/>
      </c>
      <c r="E511" s="182" t="str">
        <f>IF($B511="","",IFERROR(VLOOKUP($B511,'Task library'!$A:$E,3,FALSE()),""))</f>
        <v/>
      </c>
      <c r="F511" s="182" t="str">
        <f>IF($B511="","",IFERROR(VLOOKUP($B511,'Task library'!$A:$E,4,FALSE()),""))</f>
        <v/>
      </c>
      <c r="H511" s="183" t="str">
        <f t="shared" si="50"/>
        <v/>
      </c>
      <c r="I511" s="183" t="str">
        <f t="shared" si="51"/>
        <v/>
      </c>
      <c r="L511" s="90" t="str">
        <f t="shared" si="55"/>
        <v/>
      </c>
      <c r="N511" s="185" t="str">
        <f t="shared" si="52"/>
        <v/>
      </c>
      <c r="W511" s="179" t="str">
        <f>IF($B511="","",IF($Q511="","MISSING LINK",IF(NOT(ISNUMBER(SEARCH("drive.google.com",$Q511))),"NOT DRIVE LINK",IFERROR(IF(ISNUMBER(SEARCH(MID(Summary!$N$3,SEARCH("/folders/",Summary!$N$3)+9,SEARCH("?",Summary!$N$3&amp;"?")-(SEARCH("/folders/",Summary!$N$3)+9)),$Q511)),"OK",IF(ISNUMBER(SEARCH("/file/d/",$Q511)),"FILE LINK (check)","WRONG DRIVE")),"WRONG DRIVE"))))</f>
        <v/>
      </c>
      <c r="X511" s="72" t="str">
        <f t="shared" si="53"/>
        <v/>
      </c>
      <c r="Y511" s="72" t="str">
        <f t="shared" si="54"/>
        <v/>
      </c>
      <c r="Z511" s="72" t="str">
        <f>IF($X511="","",COUNTIF($X$2:$X511,$X511))</f>
        <v/>
      </c>
      <c r="AA511" s="72" t="str">
        <f>IF(AND($X511&lt;&gt;"",$Y511&gt;=3,$Z511=1),COUNTIF($AA$1:AA510,"&gt;0")+1,"")</f>
        <v/>
      </c>
    </row>
    <row r="512" spans="3:27" ht="15" customHeight="1" x14ac:dyDescent="0.25">
      <c r="C512" s="72" t="str">
        <f t="shared" si="49"/>
        <v/>
      </c>
      <c r="D512" s="182" t="str">
        <f>IF($B512="","",IFERROR(VLOOKUP($B512,'Task library'!$A:$E,2,FALSE()),""))</f>
        <v/>
      </c>
      <c r="E512" s="182" t="str">
        <f>IF($B512="","",IFERROR(VLOOKUP($B512,'Task library'!$A:$E,3,FALSE()),""))</f>
        <v/>
      </c>
      <c r="F512" s="182" t="str">
        <f>IF($B512="","",IFERROR(VLOOKUP($B512,'Task library'!$A:$E,4,FALSE()),""))</f>
        <v/>
      </c>
      <c r="H512" s="183" t="str">
        <f t="shared" si="50"/>
        <v/>
      </c>
      <c r="I512" s="183" t="str">
        <f t="shared" si="51"/>
        <v/>
      </c>
      <c r="L512" s="90" t="str">
        <f t="shared" si="55"/>
        <v/>
      </c>
      <c r="N512" s="185" t="str">
        <f t="shared" si="52"/>
        <v/>
      </c>
      <c r="W512" s="179" t="str">
        <f>IF($B512="","",IF($Q512="","MISSING LINK",IF(NOT(ISNUMBER(SEARCH("drive.google.com",$Q512))),"NOT DRIVE LINK",IFERROR(IF(ISNUMBER(SEARCH(MID(Summary!$N$3,SEARCH("/folders/",Summary!$N$3)+9,SEARCH("?",Summary!$N$3&amp;"?")-(SEARCH("/folders/",Summary!$N$3)+9)),$Q512)),"OK",IF(ISNUMBER(SEARCH("/file/d/",$Q512)),"FILE LINK (check)","WRONG DRIVE")),"WRONG DRIVE"))))</f>
        <v/>
      </c>
      <c r="X512" s="72" t="str">
        <f t="shared" si="53"/>
        <v/>
      </c>
      <c r="Y512" s="72" t="str">
        <f t="shared" si="54"/>
        <v/>
      </c>
      <c r="Z512" s="72" t="str">
        <f>IF($X512="","",COUNTIF($X$2:$X512,$X512))</f>
        <v/>
      </c>
      <c r="AA512" s="72" t="str">
        <f>IF(AND($X512&lt;&gt;"",$Y512&gt;=3,$Z512=1),COUNTIF($AA$1:AA511,"&gt;0")+1,"")</f>
        <v/>
      </c>
    </row>
    <row r="513" spans="3:27" ht="15" customHeight="1" x14ac:dyDescent="0.25">
      <c r="C513" s="72" t="str">
        <f t="shared" si="49"/>
        <v/>
      </c>
      <c r="D513" s="182" t="str">
        <f>IF($B513="","",IFERROR(VLOOKUP($B513,'Task library'!$A:$E,2,FALSE()),""))</f>
        <v/>
      </c>
      <c r="E513" s="182" t="str">
        <f>IF($B513="","",IFERROR(VLOOKUP($B513,'Task library'!$A:$E,3,FALSE()),""))</f>
        <v/>
      </c>
      <c r="F513" s="182" t="str">
        <f>IF($B513="","",IFERROR(VLOOKUP($B513,'Task library'!$A:$E,4,FALSE()),""))</f>
        <v/>
      </c>
      <c r="H513" s="183" t="str">
        <f t="shared" si="50"/>
        <v/>
      </c>
      <c r="I513" s="183" t="str">
        <f t="shared" si="51"/>
        <v/>
      </c>
      <c r="L513" s="90" t="str">
        <f t="shared" si="55"/>
        <v/>
      </c>
      <c r="N513" s="185" t="str">
        <f t="shared" si="52"/>
        <v/>
      </c>
      <c r="W513" s="179" t="str">
        <f>IF($B513="","",IF($Q513="","MISSING LINK",IF(NOT(ISNUMBER(SEARCH("drive.google.com",$Q513))),"NOT DRIVE LINK",IFERROR(IF(ISNUMBER(SEARCH(MID(Summary!$N$3,SEARCH("/folders/",Summary!$N$3)+9,SEARCH("?",Summary!$N$3&amp;"?")-(SEARCH("/folders/",Summary!$N$3)+9)),$Q513)),"OK",IF(ISNUMBER(SEARCH("/file/d/",$Q513)),"FILE LINK (check)","WRONG DRIVE")),"WRONG DRIVE"))))</f>
        <v/>
      </c>
      <c r="X513" s="72" t="str">
        <f t="shared" si="53"/>
        <v/>
      </c>
      <c r="Y513" s="72" t="str">
        <f t="shared" si="54"/>
        <v/>
      </c>
      <c r="Z513" s="72" t="str">
        <f>IF($X513="","",COUNTIF($X$2:$X513,$X513))</f>
        <v/>
      </c>
      <c r="AA513" s="72" t="str">
        <f>IF(AND($X513&lt;&gt;"",$Y513&gt;=3,$Z513=1),COUNTIF($AA$1:AA512,"&gt;0")+1,"")</f>
        <v/>
      </c>
    </row>
    <row r="514" spans="3:27" ht="15" customHeight="1" x14ac:dyDescent="0.25">
      <c r="C514" s="72" t="str">
        <f t="shared" ref="C514:C577" si="56">IF($B514="","",1)</f>
        <v/>
      </c>
      <c r="D514" s="182" t="str">
        <f>IF($B514="","",IFERROR(VLOOKUP($B514,'Task library'!$A:$E,2,FALSE()),""))</f>
        <v/>
      </c>
      <c r="E514" s="182" t="str">
        <f>IF($B514="","",IFERROR(VLOOKUP($B514,'Task library'!$A:$E,3,FALSE()),""))</f>
        <v/>
      </c>
      <c r="F514" s="182" t="str">
        <f>IF($B514="","",IFERROR(VLOOKUP($B514,'Task library'!$A:$E,4,FALSE()),""))</f>
        <v/>
      </c>
      <c r="H514" s="183" t="str">
        <f t="shared" ref="H514:H577" si="57">IF(OR($B514="",$I514=""),"",IFERROR($I514-$G514,""))</f>
        <v/>
      </c>
      <c r="I514" s="183" t="str">
        <f t="shared" ref="I514:I577" si="58">IF($B514="","",IF($G514="","",IF(ISNUMBER($U514),MAX(0,MIN($G514,$G514/10*$U514)),IF(OR(NOT(ISNUMBER($M514)),$M514&lt;=0,$Q514="",NOT(OR($W514="OK",$W514="FILE LINK (check)"))),"",IF($G514&lt;=$M514+5,$G514,$M514)))))</f>
        <v/>
      </c>
      <c r="L514" s="90" t="str">
        <f t="shared" si="55"/>
        <v/>
      </c>
      <c r="N514" s="185" t="str">
        <f t="shared" ref="N514:N577" si="59">IF($B514="","",IF($G514="","",IF(ISNUMBER($M514),$M514,0)-$G514))</f>
        <v/>
      </c>
      <c r="W514" s="179" t="str">
        <f>IF($B514="","",IF($Q514="","MISSING LINK",IF(NOT(ISNUMBER(SEARCH("drive.google.com",$Q514))),"NOT DRIVE LINK",IFERROR(IF(ISNUMBER(SEARCH(MID(Summary!$N$3,SEARCH("/folders/",Summary!$N$3)+9,SEARCH("?",Summary!$N$3&amp;"?")-(SEARCH("/folders/",Summary!$N$3)+9)),$Q514)),"OK",IF(ISNUMBER(SEARCH("/file/d/",$Q514)),"FILE LINK (check)","WRONG DRIVE")),"WRONG DRIVE"))))</f>
        <v/>
      </c>
      <c r="X514" s="72" t="str">
        <f t="shared" ref="X514:X577" si="60">IF(OR($B514=2001,$B514=2002),IF(OR(LEN(TRIM($R514))=0,LEN(TRIM($S514))=0),"",TRIM($R514)&amp;" | "&amp;TRIM($S514)),"")</f>
        <v/>
      </c>
      <c r="Y514" s="72" t="str">
        <f t="shared" ref="Y514:Y577" si="61">IF($X514="","",COUNTIF($X$2:$X$1500,$X514))</f>
        <v/>
      </c>
      <c r="Z514" s="72" t="str">
        <f>IF($X514="","",COUNTIF($X$2:$X514,$X514))</f>
        <v/>
      </c>
      <c r="AA514" s="72" t="str">
        <f>IF(AND($X514&lt;&gt;"",$Y514&gt;=3,$Z514=1),COUNTIF($AA$1:AA513,"&gt;0")+1,"")</f>
        <v/>
      </c>
    </row>
    <row r="515" spans="3:27" ht="15" customHeight="1" x14ac:dyDescent="0.25">
      <c r="C515" s="72" t="str">
        <f t="shared" si="56"/>
        <v/>
      </c>
      <c r="D515" s="182" t="str">
        <f>IF($B515="","",IFERROR(VLOOKUP($B515,'Task library'!$A:$E,2,FALSE()),""))</f>
        <v/>
      </c>
      <c r="E515" s="182" t="str">
        <f>IF($B515="","",IFERROR(VLOOKUP($B515,'Task library'!$A:$E,3,FALSE()),""))</f>
        <v/>
      </c>
      <c r="F515" s="182" t="str">
        <f>IF($B515="","",IFERROR(VLOOKUP($B515,'Task library'!$A:$E,4,FALSE()),""))</f>
        <v/>
      </c>
      <c r="H515" s="183" t="str">
        <f t="shared" si="57"/>
        <v/>
      </c>
      <c r="I515" s="183" t="str">
        <f t="shared" si="58"/>
        <v/>
      </c>
      <c r="L515" s="90" t="str">
        <f t="shared" ref="L515:L578" si="62">IF($B515="","",1)</f>
        <v/>
      </c>
      <c r="N515" s="185" t="str">
        <f t="shared" si="59"/>
        <v/>
      </c>
      <c r="W515" s="179" t="str">
        <f>IF($B515="","",IF($Q515="","MISSING LINK",IF(NOT(ISNUMBER(SEARCH("drive.google.com",$Q515))),"NOT DRIVE LINK",IFERROR(IF(ISNUMBER(SEARCH(MID(Summary!$N$3,SEARCH("/folders/",Summary!$N$3)+9,SEARCH("?",Summary!$N$3&amp;"?")-(SEARCH("/folders/",Summary!$N$3)+9)),$Q515)),"OK",IF(ISNUMBER(SEARCH("/file/d/",$Q515)),"FILE LINK (check)","WRONG DRIVE")),"WRONG DRIVE"))))</f>
        <v/>
      </c>
      <c r="X515" s="72" t="str">
        <f t="shared" si="60"/>
        <v/>
      </c>
      <c r="Y515" s="72" t="str">
        <f t="shared" si="61"/>
        <v/>
      </c>
      <c r="Z515" s="72" t="str">
        <f>IF($X515="","",COUNTIF($X$2:$X515,$X515))</f>
        <v/>
      </c>
      <c r="AA515" s="72" t="str">
        <f>IF(AND($X515&lt;&gt;"",$Y515&gt;=3,$Z515=1),COUNTIF($AA$1:AA514,"&gt;0")+1,"")</f>
        <v/>
      </c>
    </row>
    <row r="516" spans="3:27" ht="15" customHeight="1" x14ac:dyDescent="0.25">
      <c r="C516" s="72" t="str">
        <f t="shared" si="56"/>
        <v/>
      </c>
      <c r="D516" s="182" t="str">
        <f>IF($B516="","",IFERROR(VLOOKUP($B516,'Task library'!$A:$E,2,FALSE()),""))</f>
        <v/>
      </c>
      <c r="E516" s="182" t="str">
        <f>IF($B516="","",IFERROR(VLOOKUP($B516,'Task library'!$A:$E,3,FALSE()),""))</f>
        <v/>
      </c>
      <c r="F516" s="182" t="str">
        <f>IF($B516="","",IFERROR(VLOOKUP($B516,'Task library'!$A:$E,4,FALSE()),""))</f>
        <v/>
      </c>
      <c r="H516" s="183" t="str">
        <f t="shared" si="57"/>
        <v/>
      </c>
      <c r="I516" s="183" t="str">
        <f t="shared" si="58"/>
        <v/>
      </c>
      <c r="L516" s="90" t="str">
        <f t="shared" si="62"/>
        <v/>
      </c>
      <c r="N516" s="185" t="str">
        <f t="shared" si="59"/>
        <v/>
      </c>
      <c r="W516" s="179" t="str">
        <f>IF($B516="","",IF($Q516="","MISSING LINK",IF(NOT(ISNUMBER(SEARCH("drive.google.com",$Q516))),"NOT DRIVE LINK",IFERROR(IF(ISNUMBER(SEARCH(MID(Summary!$N$3,SEARCH("/folders/",Summary!$N$3)+9,SEARCH("?",Summary!$N$3&amp;"?")-(SEARCH("/folders/",Summary!$N$3)+9)),$Q516)),"OK",IF(ISNUMBER(SEARCH("/file/d/",$Q516)),"FILE LINK (check)","WRONG DRIVE")),"WRONG DRIVE"))))</f>
        <v/>
      </c>
      <c r="X516" s="72" t="str">
        <f t="shared" si="60"/>
        <v/>
      </c>
      <c r="Y516" s="72" t="str">
        <f t="shared" si="61"/>
        <v/>
      </c>
      <c r="Z516" s="72" t="str">
        <f>IF($X516="","",COUNTIF($X$2:$X516,$X516))</f>
        <v/>
      </c>
      <c r="AA516" s="72" t="str">
        <f>IF(AND($X516&lt;&gt;"",$Y516&gt;=3,$Z516=1),COUNTIF($AA$1:AA515,"&gt;0")+1,"")</f>
        <v/>
      </c>
    </row>
    <row r="517" spans="3:27" ht="15" customHeight="1" x14ac:dyDescent="0.25">
      <c r="C517" s="72" t="str">
        <f t="shared" si="56"/>
        <v/>
      </c>
      <c r="D517" s="182" t="str">
        <f>IF($B517="","",IFERROR(VLOOKUP($B517,'Task library'!$A:$E,2,FALSE()),""))</f>
        <v/>
      </c>
      <c r="E517" s="182" t="str">
        <f>IF($B517="","",IFERROR(VLOOKUP($B517,'Task library'!$A:$E,3,FALSE()),""))</f>
        <v/>
      </c>
      <c r="F517" s="182" t="str">
        <f>IF($B517="","",IFERROR(VLOOKUP($B517,'Task library'!$A:$E,4,FALSE()),""))</f>
        <v/>
      </c>
      <c r="H517" s="183" t="str">
        <f t="shared" si="57"/>
        <v/>
      </c>
      <c r="I517" s="183" t="str">
        <f t="shared" si="58"/>
        <v/>
      </c>
      <c r="L517" s="90" t="str">
        <f t="shared" si="62"/>
        <v/>
      </c>
      <c r="N517" s="185" t="str">
        <f t="shared" si="59"/>
        <v/>
      </c>
      <c r="W517" s="179" t="str">
        <f>IF($B517="","",IF($Q517="","MISSING LINK",IF(NOT(ISNUMBER(SEARCH("drive.google.com",$Q517))),"NOT DRIVE LINK",IFERROR(IF(ISNUMBER(SEARCH(MID(Summary!$N$3,SEARCH("/folders/",Summary!$N$3)+9,SEARCH("?",Summary!$N$3&amp;"?")-(SEARCH("/folders/",Summary!$N$3)+9)),$Q517)),"OK",IF(ISNUMBER(SEARCH("/file/d/",$Q517)),"FILE LINK (check)","WRONG DRIVE")),"WRONG DRIVE"))))</f>
        <v/>
      </c>
      <c r="X517" s="72" t="str">
        <f t="shared" si="60"/>
        <v/>
      </c>
      <c r="Y517" s="72" t="str">
        <f t="shared" si="61"/>
        <v/>
      </c>
      <c r="Z517" s="72" t="str">
        <f>IF($X517="","",COUNTIF($X$2:$X517,$X517))</f>
        <v/>
      </c>
      <c r="AA517" s="72" t="str">
        <f>IF(AND($X517&lt;&gt;"",$Y517&gt;=3,$Z517=1),COUNTIF($AA$1:AA516,"&gt;0")+1,"")</f>
        <v/>
      </c>
    </row>
    <row r="518" spans="3:27" ht="15" customHeight="1" x14ac:dyDescent="0.25">
      <c r="C518" s="72" t="str">
        <f t="shared" si="56"/>
        <v/>
      </c>
      <c r="D518" s="182" t="str">
        <f>IF($B518="","",IFERROR(VLOOKUP($B518,'Task library'!$A:$E,2,FALSE()),""))</f>
        <v/>
      </c>
      <c r="E518" s="182" t="str">
        <f>IF($B518="","",IFERROR(VLOOKUP($B518,'Task library'!$A:$E,3,FALSE()),""))</f>
        <v/>
      </c>
      <c r="F518" s="182" t="str">
        <f>IF($B518="","",IFERROR(VLOOKUP($B518,'Task library'!$A:$E,4,FALSE()),""))</f>
        <v/>
      </c>
      <c r="H518" s="183" t="str">
        <f t="shared" si="57"/>
        <v/>
      </c>
      <c r="I518" s="183" t="str">
        <f t="shared" si="58"/>
        <v/>
      </c>
      <c r="L518" s="90" t="str">
        <f t="shared" si="62"/>
        <v/>
      </c>
      <c r="N518" s="185" t="str">
        <f t="shared" si="59"/>
        <v/>
      </c>
      <c r="W518" s="179" t="str">
        <f>IF($B518="","",IF($Q518="","MISSING LINK",IF(NOT(ISNUMBER(SEARCH("drive.google.com",$Q518))),"NOT DRIVE LINK",IFERROR(IF(ISNUMBER(SEARCH(MID(Summary!$N$3,SEARCH("/folders/",Summary!$N$3)+9,SEARCH("?",Summary!$N$3&amp;"?")-(SEARCH("/folders/",Summary!$N$3)+9)),$Q518)),"OK",IF(ISNUMBER(SEARCH("/file/d/",$Q518)),"FILE LINK (check)","WRONG DRIVE")),"WRONG DRIVE"))))</f>
        <v/>
      </c>
      <c r="X518" s="72" t="str">
        <f t="shared" si="60"/>
        <v/>
      </c>
      <c r="Y518" s="72" t="str">
        <f t="shared" si="61"/>
        <v/>
      </c>
      <c r="Z518" s="72" t="str">
        <f>IF($X518="","",COUNTIF($X$2:$X518,$X518))</f>
        <v/>
      </c>
      <c r="AA518" s="72" t="str">
        <f>IF(AND($X518&lt;&gt;"",$Y518&gt;=3,$Z518=1),COUNTIF($AA$1:AA517,"&gt;0")+1,"")</f>
        <v/>
      </c>
    </row>
    <row r="519" spans="3:27" ht="15" customHeight="1" x14ac:dyDescent="0.25">
      <c r="C519" s="72" t="str">
        <f t="shared" si="56"/>
        <v/>
      </c>
      <c r="D519" s="182" t="str">
        <f>IF($B519="","",IFERROR(VLOOKUP($B519,'Task library'!$A:$E,2,FALSE()),""))</f>
        <v/>
      </c>
      <c r="E519" s="182" t="str">
        <f>IF($B519="","",IFERROR(VLOOKUP($B519,'Task library'!$A:$E,3,FALSE()),""))</f>
        <v/>
      </c>
      <c r="F519" s="182" t="str">
        <f>IF($B519="","",IFERROR(VLOOKUP($B519,'Task library'!$A:$E,4,FALSE()),""))</f>
        <v/>
      </c>
      <c r="H519" s="183" t="str">
        <f t="shared" si="57"/>
        <v/>
      </c>
      <c r="I519" s="183" t="str">
        <f t="shared" si="58"/>
        <v/>
      </c>
      <c r="L519" s="90" t="str">
        <f t="shared" si="62"/>
        <v/>
      </c>
      <c r="N519" s="185" t="str">
        <f t="shared" si="59"/>
        <v/>
      </c>
      <c r="W519" s="179" t="str">
        <f>IF($B519="","",IF($Q519="","MISSING LINK",IF(NOT(ISNUMBER(SEARCH("drive.google.com",$Q519))),"NOT DRIVE LINK",IFERROR(IF(ISNUMBER(SEARCH(MID(Summary!$N$3,SEARCH("/folders/",Summary!$N$3)+9,SEARCH("?",Summary!$N$3&amp;"?")-(SEARCH("/folders/",Summary!$N$3)+9)),$Q519)),"OK",IF(ISNUMBER(SEARCH("/file/d/",$Q519)),"FILE LINK (check)","WRONG DRIVE")),"WRONG DRIVE"))))</f>
        <v/>
      </c>
      <c r="X519" s="72" t="str">
        <f t="shared" si="60"/>
        <v/>
      </c>
      <c r="Y519" s="72" t="str">
        <f t="shared" si="61"/>
        <v/>
      </c>
      <c r="Z519" s="72" t="str">
        <f>IF($X519="","",COUNTIF($X$2:$X519,$X519))</f>
        <v/>
      </c>
      <c r="AA519" s="72" t="str">
        <f>IF(AND($X519&lt;&gt;"",$Y519&gt;=3,$Z519=1),COUNTIF($AA$1:AA518,"&gt;0")+1,"")</f>
        <v/>
      </c>
    </row>
    <row r="520" spans="3:27" ht="15" customHeight="1" x14ac:dyDescent="0.25">
      <c r="C520" s="72" t="str">
        <f t="shared" si="56"/>
        <v/>
      </c>
      <c r="D520" s="182" t="str">
        <f>IF($B520="","",IFERROR(VLOOKUP($B520,'Task library'!$A:$E,2,FALSE()),""))</f>
        <v/>
      </c>
      <c r="E520" s="182" t="str">
        <f>IF($B520="","",IFERROR(VLOOKUP($B520,'Task library'!$A:$E,3,FALSE()),""))</f>
        <v/>
      </c>
      <c r="F520" s="182" t="str">
        <f>IF($B520="","",IFERROR(VLOOKUP($B520,'Task library'!$A:$E,4,FALSE()),""))</f>
        <v/>
      </c>
      <c r="H520" s="183" t="str">
        <f t="shared" si="57"/>
        <v/>
      </c>
      <c r="I520" s="183" t="str">
        <f t="shared" si="58"/>
        <v/>
      </c>
      <c r="L520" s="90" t="str">
        <f t="shared" si="62"/>
        <v/>
      </c>
      <c r="N520" s="185" t="str">
        <f t="shared" si="59"/>
        <v/>
      </c>
      <c r="W520" s="179" t="str">
        <f>IF($B520="","",IF($Q520="","MISSING LINK",IF(NOT(ISNUMBER(SEARCH("drive.google.com",$Q520))),"NOT DRIVE LINK",IFERROR(IF(ISNUMBER(SEARCH(MID(Summary!$N$3,SEARCH("/folders/",Summary!$N$3)+9,SEARCH("?",Summary!$N$3&amp;"?")-(SEARCH("/folders/",Summary!$N$3)+9)),$Q520)),"OK",IF(ISNUMBER(SEARCH("/file/d/",$Q520)),"FILE LINK (check)","WRONG DRIVE")),"WRONG DRIVE"))))</f>
        <v/>
      </c>
      <c r="X520" s="72" t="str">
        <f t="shared" si="60"/>
        <v/>
      </c>
      <c r="Y520" s="72" t="str">
        <f t="shared" si="61"/>
        <v/>
      </c>
      <c r="Z520" s="72" t="str">
        <f>IF($X520="","",COUNTIF($X$2:$X520,$X520))</f>
        <v/>
      </c>
      <c r="AA520" s="72" t="str">
        <f>IF(AND($X520&lt;&gt;"",$Y520&gt;=3,$Z520=1),COUNTIF($AA$1:AA519,"&gt;0")+1,"")</f>
        <v/>
      </c>
    </row>
    <row r="521" spans="3:27" ht="15" customHeight="1" x14ac:dyDescent="0.25">
      <c r="C521" s="72" t="str">
        <f t="shared" si="56"/>
        <v/>
      </c>
      <c r="D521" s="182" t="str">
        <f>IF($B521="","",IFERROR(VLOOKUP($B521,'Task library'!$A:$E,2,FALSE()),""))</f>
        <v/>
      </c>
      <c r="E521" s="182" t="str">
        <f>IF($B521="","",IFERROR(VLOOKUP($B521,'Task library'!$A:$E,3,FALSE()),""))</f>
        <v/>
      </c>
      <c r="F521" s="182" t="str">
        <f>IF($B521="","",IFERROR(VLOOKUP($B521,'Task library'!$A:$E,4,FALSE()),""))</f>
        <v/>
      </c>
      <c r="H521" s="183" t="str">
        <f t="shared" si="57"/>
        <v/>
      </c>
      <c r="I521" s="183" t="str">
        <f t="shared" si="58"/>
        <v/>
      </c>
      <c r="L521" s="90" t="str">
        <f t="shared" si="62"/>
        <v/>
      </c>
      <c r="N521" s="185" t="str">
        <f t="shared" si="59"/>
        <v/>
      </c>
      <c r="W521" s="179" t="str">
        <f>IF($B521="","",IF($Q521="","MISSING LINK",IF(NOT(ISNUMBER(SEARCH("drive.google.com",$Q521))),"NOT DRIVE LINK",IFERROR(IF(ISNUMBER(SEARCH(MID(Summary!$N$3,SEARCH("/folders/",Summary!$N$3)+9,SEARCH("?",Summary!$N$3&amp;"?")-(SEARCH("/folders/",Summary!$N$3)+9)),$Q521)),"OK",IF(ISNUMBER(SEARCH("/file/d/",$Q521)),"FILE LINK (check)","WRONG DRIVE")),"WRONG DRIVE"))))</f>
        <v/>
      </c>
      <c r="X521" s="72" t="str">
        <f t="shared" si="60"/>
        <v/>
      </c>
      <c r="Y521" s="72" t="str">
        <f t="shared" si="61"/>
        <v/>
      </c>
      <c r="Z521" s="72" t="str">
        <f>IF($X521="","",COUNTIF($X$2:$X521,$X521))</f>
        <v/>
      </c>
      <c r="AA521" s="72" t="str">
        <f>IF(AND($X521&lt;&gt;"",$Y521&gt;=3,$Z521=1),COUNTIF($AA$1:AA520,"&gt;0")+1,"")</f>
        <v/>
      </c>
    </row>
    <row r="522" spans="3:27" ht="15" customHeight="1" x14ac:dyDescent="0.25">
      <c r="C522" s="72" t="str">
        <f t="shared" si="56"/>
        <v/>
      </c>
      <c r="D522" s="182" t="str">
        <f>IF($B522="","",IFERROR(VLOOKUP($B522,'Task library'!$A:$E,2,FALSE()),""))</f>
        <v/>
      </c>
      <c r="E522" s="182" t="str">
        <f>IF($B522="","",IFERROR(VLOOKUP($B522,'Task library'!$A:$E,3,FALSE()),""))</f>
        <v/>
      </c>
      <c r="F522" s="182" t="str">
        <f>IF($B522="","",IFERROR(VLOOKUP($B522,'Task library'!$A:$E,4,FALSE()),""))</f>
        <v/>
      </c>
      <c r="H522" s="183" t="str">
        <f t="shared" si="57"/>
        <v/>
      </c>
      <c r="I522" s="183" t="str">
        <f t="shared" si="58"/>
        <v/>
      </c>
      <c r="L522" s="90" t="str">
        <f t="shared" si="62"/>
        <v/>
      </c>
      <c r="N522" s="185" t="str">
        <f t="shared" si="59"/>
        <v/>
      </c>
      <c r="W522" s="179" t="str">
        <f>IF($B522="","",IF($Q522="","MISSING LINK",IF(NOT(ISNUMBER(SEARCH("drive.google.com",$Q522))),"NOT DRIVE LINK",IFERROR(IF(ISNUMBER(SEARCH(MID(Summary!$N$3,SEARCH("/folders/",Summary!$N$3)+9,SEARCH("?",Summary!$N$3&amp;"?")-(SEARCH("/folders/",Summary!$N$3)+9)),$Q522)),"OK",IF(ISNUMBER(SEARCH("/file/d/",$Q522)),"FILE LINK (check)","WRONG DRIVE")),"WRONG DRIVE"))))</f>
        <v/>
      </c>
      <c r="X522" s="72" t="str">
        <f t="shared" si="60"/>
        <v/>
      </c>
      <c r="Y522" s="72" t="str">
        <f t="shared" si="61"/>
        <v/>
      </c>
      <c r="Z522" s="72" t="str">
        <f>IF($X522="","",COUNTIF($X$2:$X522,$X522))</f>
        <v/>
      </c>
      <c r="AA522" s="72" t="str">
        <f>IF(AND($X522&lt;&gt;"",$Y522&gt;=3,$Z522=1),COUNTIF($AA$1:AA521,"&gt;0")+1,"")</f>
        <v/>
      </c>
    </row>
    <row r="523" spans="3:27" ht="15" customHeight="1" x14ac:dyDescent="0.25">
      <c r="C523" s="72" t="str">
        <f t="shared" si="56"/>
        <v/>
      </c>
      <c r="D523" s="182" t="str">
        <f>IF($B523="","",IFERROR(VLOOKUP($B523,'Task library'!$A:$E,2,FALSE()),""))</f>
        <v/>
      </c>
      <c r="E523" s="182" t="str">
        <f>IF($B523="","",IFERROR(VLOOKUP($B523,'Task library'!$A:$E,3,FALSE()),""))</f>
        <v/>
      </c>
      <c r="F523" s="182" t="str">
        <f>IF($B523="","",IFERROR(VLOOKUP($B523,'Task library'!$A:$E,4,FALSE()),""))</f>
        <v/>
      </c>
      <c r="H523" s="183" t="str">
        <f t="shared" si="57"/>
        <v/>
      </c>
      <c r="I523" s="183" t="str">
        <f t="shared" si="58"/>
        <v/>
      </c>
      <c r="L523" s="90" t="str">
        <f t="shared" si="62"/>
        <v/>
      </c>
      <c r="N523" s="185" t="str">
        <f t="shared" si="59"/>
        <v/>
      </c>
      <c r="W523" s="179" t="str">
        <f>IF($B523="","",IF($Q523="","MISSING LINK",IF(NOT(ISNUMBER(SEARCH("drive.google.com",$Q523))),"NOT DRIVE LINK",IFERROR(IF(ISNUMBER(SEARCH(MID(Summary!$N$3,SEARCH("/folders/",Summary!$N$3)+9,SEARCH("?",Summary!$N$3&amp;"?")-(SEARCH("/folders/",Summary!$N$3)+9)),$Q523)),"OK",IF(ISNUMBER(SEARCH("/file/d/",$Q523)),"FILE LINK (check)","WRONG DRIVE")),"WRONG DRIVE"))))</f>
        <v/>
      </c>
      <c r="X523" s="72" t="str">
        <f t="shared" si="60"/>
        <v/>
      </c>
      <c r="Y523" s="72" t="str">
        <f t="shared" si="61"/>
        <v/>
      </c>
      <c r="Z523" s="72" t="str">
        <f>IF($X523="","",COUNTIF($X$2:$X523,$X523))</f>
        <v/>
      </c>
      <c r="AA523" s="72" t="str">
        <f>IF(AND($X523&lt;&gt;"",$Y523&gt;=3,$Z523=1),COUNTIF($AA$1:AA522,"&gt;0")+1,"")</f>
        <v/>
      </c>
    </row>
    <row r="524" spans="3:27" ht="15" customHeight="1" x14ac:dyDescent="0.25">
      <c r="C524" s="72" t="str">
        <f t="shared" si="56"/>
        <v/>
      </c>
      <c r="D524" s="182" t="str">
        <f>IF($B524="","",IFERROR(VLOOKUP($B524,'Task library'!$A:$E,2,FALSE()),""))</f>
        <v/>
      </c>
      <c r="E524" s="182" t="str">
        <f>IF($B524="","",IFERROR(VLOOKUP($B524,'Task library'!$A:$E,3,FALSE()),""))</f>
        <v/>
      </c>
      <c r="F524" s="182" t="str">
        <f>IF($B524="","",IFERROR(VLOOKUP($B524,'Task library'!$A:$E,4,FALSE()),""))</f>
        <v/>
      </c>
      <c r="H524" s="183" t="str">
        <f t="shared" si="57"/>
        <v/>
      </c>
      <c r="I524" s="183" t="str">
        <f t="shared" si="58"/>
        <v/>
      </c>
      <c r="L524" s="90" t="str">
        <f t="shared" si="62"/>
        <v/>
      </c>
      <c r="N524" s="185" t="str">
        <f t="shared" si="59"/>
        <v/>
      </c>
      <c r="W524" s="179" t="str">
        <f>IF($B524="","",IF($Q524="","MISSING LINK",IF(NOT(ISNUMBER(SEARCH("drive.google.com",$Q524))),"NOT DRIVE LINK",IFERROR(IF(ISNUMBER(SEARCH(MID(Summary!$N$3,SEARCH("/folders/",Summary!$N$3)+9,SEARCH("?",Summary!$N$3&amp;"?")-(SEARCH("/folders/",Summary!$N$3)+9)),$Q524)),"OK",IF(ISNUMBER(SEARCH("/file/d/",$Q524)),"FILE LINK (check)","WRONG DRIVE")),"WRONG DRIVE"))))</f>
        <v/>
      </c>
      <c r="X524" s="72" t="str">
        <f t="shared" si="60"/>
        <v/>
      </c>
      <c r="Y524" s="72" t="str">
        <f t="shared" si="61"/>
        <v/>
      </c>
      <c r="Z524" s="72" t="str">
        <f>IF($X524="","",COUNTIF($X$2:$X524,$X524))</f>
        <v/>
      </c>
      <c r="AA524" s="72" t="str">
        <f>IF(AND($X524&lt;&gt;"",$Y524&gt;=3,$Z524=1),COUNTIF($AA$1:AA523,"&gt;0")+1,"")</f>
        <v/>
      </c>
    </row>
    <row r="525" spans="3:27" ht="15" customHeight="1" x14ac:dyDescent="0.25">
      <c r="C525" s="72" t="str">
        <f t="shared" si="56"/>
        <v/>
      </c>
      <c r="D525" s="182" t="str">
        <f>IF($B525="","",IFERROR(VLOOKUP($B525,'Task library'!$A:$E,2,FALSE()),""))</f>
        <v/>
      </c>
      <c r="E525" s="182" t="str">
        <f>IF($B525="","",IFERROR(VLOOKUP($B525,'Task library'!$A:$E,3,FALSE()),""))</f>
        <v/>
      </c>
      <c r="F525" s="182" t="str">
        <f>IF($B525="","",IFERROR(VLOOKUP($B525,'Task library'!$A:$E,4,FALSE()),""))</f>
        <v/>
      </c>
      <c r="H525" s="183" t="str">
        <f t="shared" si="57"/>
        <v/>
      </c>
      <c r="I525" s="183" t="str">
        <f t="shared" si="58"/>
        <v/>
      </c>
      <c r="L525" s="90" t="str">
        <f t="shared" si="62"/>
        <v/>
      </c>
      <c r="N525" s="185" t="str">
        <f t="shared" si="59"/>
        <v/>
      </c>
      <c r="W525" s="179" t="str">
        <f>IF($B525="","",IF($Q525="","MISSING LINK",IF(NOT(ISNUMBER(SEARCH("drive.google.com",$Q525))),"NOT DRIVE LINK",IFERROR(IF(ISNUMBER(SEARCH(MID(Summary!$N$3,SEARCH("/folders/",Summary!$N$3)+9,SEARCH("?",Summary!$N$3&amp;"?")-(SEARCH("/folders/",Summary!$N$3)+9)),$Q525)),"OK",IF(ISNUMBER(SEARCH("/file/d/",$Q525)),"FILE LINK (check)","WRONG DRIVE")),"WRONG DRIVE"))))</f>
        <v/>
      </c>
      <c r="X525" s="72" t="str">
        <f t="shared" si="60"/>
        <v/>
      </c>
      <c r="Y525" s="72" t="str">
        <f t="shared" si="61"/>
        <v/>
      </c>
      <c r="Z525" s="72" t="str">
        <f>IF($X525="","",COUNTIF($X$2:$X525,$X525))</f>
        <v/>
      </c>
      <c r="AA525" s="72" t="str">
        <f>IF(AND($X525&lt;&gt;"",$Y525&gt;=3,$Z525=1),COUNTIF($AA$1:AA524,"&gt;0")+1,"")</f>
        <v/>
      </c>
    </row>
    <row r="526" spans="3:27" ht="15" customHeight="1" x14ac:dyDescent="0.25">
      <c r="C526" s="72" t="str">
        <f t="shared" si="56"/>
        <v/>
      </c>
      <c r="D526" s="182" t="str">
        <f>IF($B526="","",IFERROR(VLOOKUP($B526,'Task library'!$A:$E,2,FALSE()),""))</f>
        <v/>
      </c>
      <c r="E526" s="182" t="str">
        <f>IF($B526="","",IFERROR(VLOOKUP($B526,'Task library'!$A:$E,3,FALSE()),""))</f>
        <v/>
      </c>
      <c r="F526" s="182" t="str">
        <f>IF($B526="","",IFERROR(VLOOKUP($B526,'Task library'!$A:$E,4,FALSE()),""))</f>
        <v/>
      </c>
      <c r="H526" s="183" t="str">
        <f t="shared" si="57"/>
        <v/>
      </c>
      <c r="I526" s="183" t="str">
        <f t="shared" si="58"/>
        <v/>
      </c>
      <c r="L526" s="90" t="str">
        <f t="shared" si="62"/>
        <v/>
      </c>
      <c r="N526" s="185" t="str">
        <f t="shared" si="59"/>
        <v/>
      </c>
      <c r="W526" s="179" t="str">
        <f>IF($B526="","",IF($Q526="","MISSING LINK",IF(NOT(ISNUMBER(SEARCH("drive.google.com",$Q526))),"NOT DRIVE LINK",IFERROR(IF(ISNUMBER(SEARCH(MID(Summary!$N$3,SEARCH("/folders/",Summary!$N$3)+9,SEARCH("?",Summary!$N$3&amp;"?")-(SEARCH("/folders/",Summary!$N$3)+9)),$Q526)),"OK",IF(ISNUMBER(SEARCH("/file/d/",$Q526)),"FILE LINK (check)","WRONG DRIVE")),"WRONG DRIVE"))))</f>
        <v/>
      </c>
      <c r="X526" s="72" t="str">
        <f t="shared" si="60"/>
        <v/>
      </c>
      <c r="Y526" s="72" t="str">
        <f t="shared" si="61"/>
        <v/>
      </c>
      <c r="Z526" s="72" t="str">
        <f>IF($X526="","",COUNTIF($X$2:$X526,$X526))</f>
        <v/>
      </c>
      <c r="AA526" s="72" t="str">
        <f>IF(AND($X526&lt;&gt;"",$Y526&gt;=3,$Z526=1),COUNTIF($AA$1:AA525,"&gt;0")+1,"")</f>
        <v/>
      </c>
    </row>
    <row r="527" spans="3:27" ht="15" customHeight="1" x14ac:dyDescent="0.25">
      <c r="C527" s="72" t="str">
        <f t="shared" si="56"/>
        <v/>
      </c>
      <c r="D527" s="182" t="str">
        <f>IF($B527="","",IFERROR(VLOOKUP($B527,'Task library'!$A:$E,2,FALSE()),""))</f>
        <v/>
      </c>
      <c r="E527" s="182" t="str">
        <f>IF($B527="","",IFERROR(VLOOKUP($B527,'Task library'!$A:$E,3,FALSE()),""))</f>
        <v/>
      </c>
      <c r="F527" s="182" t="str">
        <f>IF($B527="","",IFERROR(VLOOKUP($B527,'Task library'!$A:$E,4,FALSE()),""))</f>
        <v/>
      </c>
      <c r="H527" s="183" t="str">
        <f t="shared" si="57"/>
        <v/>
      </c>
      <c r="I527" s="183" t="str">
        <f t="shared" si="58"/>
        <v/>
      </c>
      <c r="L527" s="90" t="str">
        <f t="shared" si="62"/>
        <v/>
      </c>
      <c r="N527" s="185" t="str">
        <f t="shared" si="59"/>
        <v/>
      </c>
      <c r="W527" s="179" t="str">
        <f>IF($B527="","",IF($Q527="","MISSING LINK",IF(NOT(ISNUMBER(SEARCH("drive.google.com",$Q527))),"NOT DRIVE LINK",IFERROR(IF(ISNUMBER(SEARCH(MID(Summary!$N$3,SEARCH("/folders/",Summary!$N$3)+9,SEARCH("?",Summary!$N$3&amp;"?")-(SEARCH("/folders/",Summary!$N$3)+9)),$Q527)),"OK",IF(ISNUMBER(SEARCH("/file/d/",$Q527)),"FILE LINK (check)","WRONG DRIVE")),"WRONG DRIVE"))))</f>
        <v/>
      </c>
      <c r="X527" s="72" t="str">
        <f t="shared" si="60"/>
        <v/>
      </c>
      <c r="Y527" s="72" t="str">
        <f t="shared" si="61"/>
        <v/>
      </c>
      <c r="Z527" s="72" t="str">
        <f>IF($X527="","",COUNTIF($X$2:$X527,$X527))</f>
        <v/>
      </c>
      <c r="AA527" s="72" t="str">
        <f>IF(AND($X527&lt;&gt;"",$Y527&gt;=3,$Z527=1),COUNTIF($AA$1:AA526,"&gt;0")+1,"")</f>
        <v/>
      </c>
    </row>
    <row r="528" spans="3:27" ht="15" customHeight="1" x14ac:dyDescent="0.25">
      <c r="C528" s="72" t="str">
        <f t="shared" si="56"/>
        <v/>
      </c>
      <c r="D528" s="182" t="str">
        <f>IF($B528="","",IFERROR(VLOOKUP($B528,'Task library'!$A:$E,2,FALSE()),""))</f>
        <v/>
      </c>
      <c r="E528" s="182" t="str">
        <f>IF($B528="","",IFERROR(VLOOKUP($B528,'Task library'!$A:$E,3,FALSE()),""))</f>
        <v/>
      </c>
      <c r="F528" s="182" t="str">
        <f>IF($B528="","",IFERROR(VLOOKUP($B528,'Task library'!$A:$E,4,FALSE()),""))</f>
        <v/>
      </c>
      <c r="H528" s="183" t="str">
        <f t="shared" si="57"/>
        <v/>
      </c>
      <c r="I528" s="183" t="str">
        <f t="shared" si="58"/>
        <v/>
      </c>
      <c r="L528" s="90" t="str">
        <f t="shared" si="62"/>
        <v/>
      </c>
      <c r="N528" s="185" t="str">
        <f t="shared" si="59"/>
        <v/>
      </c>
      <c r="W528" s="179" t="str">
        <f>IF($B528="","",IF($Q528="","MISSING LINK",IF(NOT(ISNUMBER(SEARCH("drive.google.com",$Q528))),"NOT DRIVE LINK",IFERROR(IF(ISNUMBER(SEARCH(MID(Summary!$N$3,SEARCH("/folders/",Summary!$N$3)+9,SEARCH("?",Summary!$N$3&amp;"?")-(SEARCH("/folders/",Summary!$N$3)+9)),$Q528)),"OK",IF(ISNUMBER(SEARCH("/file/d/",$Q528)),"FILE LINK (check)","WRONG DRIVE")),"WRONG DRIVE"))))</f>
        <v/>
      </c>
      <c r="X528" s="72" t="str">
        <f t="shared" si="60"/>
        <v/>
      </c>
      <c r="Y528" s="72" t="str">
        <f t="shared" si="61"/>
        <v/>
      </c>
      <c r="Z528" s="72" t="str">
        <f>IF($X528="","",COUNTIF($X$2:$X528,$X528))</f>
        <v/>
      </c>
      <c r="AA528" s="72" t="str">
        <f>IF(AND($X528&lt;&gt;"",$Y528&gt;=3,$Z528=1),COUNTIF($AA$1:AA527,"&gt;0")+1,"")</f>
        <v/>
      </c>
    </row>
    <row r="529" spans="3:27" ht="15" customHeight="1" x14ac:dyDescent="0.25">
      <c r="C529" s="72" t="str">
        <f t="shared" si="56"/>
        <v/>
      </c>
      <c r="D529" s="182" t="str">
        <f>IF($B529="","",IFERROR(VLOOKUP($B529,'Task library'!$A:$E,2,FALSE()),""))</f>
        <v/>
      </c>
      <c r="E529" s="182" t="str">
        <f>IF($B529="","",IFERROR(VLOOKUP($B529,'Task library'!$A:$E,3,FALSE()),""))</f>
        <v/>
      </c>
      <c r="F529" s="182" t="str">
        <f>IF($B529="","",IFERROR(VLOOKUP($B529,'Task library'!$A:$E,4,FALSE()),""))</f>
        <v/>
      </c>
      <c r="H529" s="183" t="str">
        <f t="shared" si="57"/>
        <v/>
      </c>
      <c r="I529" s="183" t="str">
        <f t="shared" si="58"/>
        <v/>
      </c>
      <c r="L529" s="90" t="str">
        <f t="shared" si="62"/>
        <v/>
      </c>
      <c r="N529" s="185" t="str">
        <f t="shared" si="59"/>
        <v/>
      </c>
      <c r="W529" s="179" t="str">
        <f>IF($B529="","",IF($Q529="","MISSING LINK",IF(NOT(ISNUMBER(SEARCH("drive.google.com",$Q529))),"NOT DRIVE LINK",IFERROR(IF(ISNUMBER(SEARCH(MID(Summary!$N$3,SEARCH("/folders/",Summary!$N$3)+9,SEARCH("?",Summary!$N$3&amp;"?")-(SEARCH("/folders/",Summary!$N$3)+9)),$Q529)),"OK",IF(ISNUMBER(SEARCH("/file/d/",$Q529)),"FILE LINK (check)","WRONG DRIVE")),"WRONG DRIVE"))))</f>
        <v/>
      </c>
      <c r="X529" s="72" t="str">
        <f t="shared" si="60"/>
        <v/>
      </c>
      <c r="Y529" s="72" t="str">
        <f t="shared" si="61"/>
        <v/>
      </c>
      <c r="Z529" s="72" t="str">
        <f>IF($X529="","",COUNTIF($X$2:$X529,$X529))</f>
        <v/>
      </c>
      <c r="AA529" s="72" t="str">
        <f>IF(AND($X529&lt;&gt;"",$Y529&gt;=3,$Z529=1),COUNTIF($AA$1:AA528,"&gt;0")+1,"")</f>
        <v/>
      </c>
    </row>
    <row r="530" spans="3:27" ht="15" customHeight="1" x14ac:dyDescent="0.25">
      <c r="C530" s="72" t="str">
        <f t="shared" si="56"/>
        <v/>
      </c>
      <c r="D530" s="182" t="str">
        <f>IF($B530="","",IFERROR(VLOOKUP($B530,'Task library'!$A:$E,2,FALSE()),""))</f>
        <v/>
      </c>
      <c r="E530" s="182" t="str">
        <f>IF($B530="","",IFERROR(VLOOKUP($B530,'Task library'!$A:$E,3,FALSE()),""))</f>
        <v/>
      </c>
      <c r="F530" s="182" t="str">
        <f>IF($B530="","",IFERROR(VLOOKUP($B530,'Task library'!$A:$E,4,FALSE()),""))</f>
        <v/>
      </c>
      <c r="H530" s="183" t="str">
        <f t="shared" si="57"/>
        <v/>
      </c>
      <c r="I530" s="183" t="str">
        <f t="shared" si="58"/>
        <v/>
      </c>
      <c r="L530" s="90" t="str">
        <f t="shared" si="62"/>
        <v/>
      </c>
      <c r="N530" s="185" t="str">
        <f t="shared" si="59"/>
        <v/>
      </c>
      <c r="W530" s="179" t="str">
        <f>IF($B530="","",IF($Q530="","MISSING LINK",IF(NOT(ISNUMBER(SEARCH("drive.google.com",$Q530))),"NOT DRIVE LINK",IFERROR(IF(ISNUMBER(SEARCH(MID(Summary!$N$3,SEARCH("/folders/",Summary!$N$3)+9,SEARCH("?",Summary!$N$3&amp;"?")-(SEARCH("/folders/",Summary!$N$3)+9)),$Q530)),"OK",IF(ISNUMBER(SEARCH("/file/d/",$Q530)),"FILE LINK (check)","WRONG DRIVE")),"WRONG DRIVE"))))</f>
        <v/>
      </c>
      <c r="X530" s="72" t="str">
        <f t="shared" si="60"/>
        <v/>
      </c>
      <c r="Y530" s="72" t="str">
        <f t="shared" si="61"/>
        <v/>
      </c>
      <c r="Z530" s="72" t="str">
        <f>IF($X530="","",COUNTIF($X$2:$X530,$X530))</f>
        <v/>
      </c>
      <c r="AA530" s="72" t="str">
        <f>IF(AND($X530&lt;&gt;"",$Y530&gt;=3,$Z530=1),COUNTIF($AA$1:AA529,"&gt;0")+1,"")</f>
        <v/>
      </c>
    </row>
    <row r="531" spans="3:27" ht="15" customHeight="1" x14ac:dyDescent="0.25">
      <c r="C531" s="72" t="str">
        <f t="shared" si="56"/>
        <v/>
      </c>
      <c r="D531" s="182" t="str">
        <f>IF($B531="","",IFERROR(VLOOKUP($B531,'Task library'!$A:$E,2,FALSE()),""))</f>
        <v/>
      </c>
      <c r="E531" s="182" t="str">
        <f>IF($B531="","",IFERROR(VLOOKUP($B531,'Task library'!$A:$E,3,FALSE()),""))</f>
        <v/>
      </c>
      <c r="F531" s="182" t="str">
        <f>IF($B531="","",IFERROR(VLOOKUP($B531,'Task library'!$A:$E,4,FALSE()),""))</f>
        <v/>
      </c>
      <c r="H531" s="183" t="str">
        <f t="shared" si="57"/>
        <v/>
      </c>
      <c r="I531" s="183" t="str">
        <f t="shared" si="58"/>
        <v/>
      </c>
      <c r="L531" s="90" t="str">
        <f t="shared" si="62"/>
        <v/>
      </c>
      <c r="N531" s="185" t="str">
        <f t="shared" si="59"/>
        <v/>
      </c>
      <c r="W531" s="179" t="str">
        <f>IF($B531="","",IF($Q531="","MISSING LINK",IF(NOT(ISNUMBER(SEARCH("drive.google.com",$Q531))),"NOT DRIVE LINK",IFERROR(IF(ISNUMBER(SEARCH(MID(Summary!$N$3,SEARCH("/folders/",Summary!$N$3)+9,SEARCH("?",Summary!$N$3&amp;"?")-(SEARCH("/folders/",Summary!$N$3)+9)),$Q531)),"OK",IF(ISNUMBER(SEARCH("/file/d/",$Q531)),"FILE LINK (check)","WRONG DRIVE")),"WRONG DRIVE"))))</f>
        <v/>
      </c>
      <c r="X531" s="72" t="str">
        <f t="shared" si="60"/>
        <v/>
      </c>
      <c r="Y531" s="72" t="str">
        <f t="shared" si="61"/>
        <v/>
      </c>
      <c r="Z531" s="72" t="str">
        <f>IF($X531="","",COUNTIF($X$2:$X531,$X531))</f>
        <v/>
      </c>
      <c r="AA531" s="72" t="str">
        <f>IF(AND($X531&lt;&gt;"",$Y531&gt;=3,$Z531=1),COUNTIF($AA$1:AA530,"&gt;0")+1,"")</f>
        <v/>
      </c>
    </row>
    <row r="532" spans="3:27" ht="15" customHeight="1" x14ac:dyDescent="0.25">
      <c r="C532" s="72" t="str">
        <f t="shared" si="56"/>
        <v/>
      </c>
      <c r="D532" s="182" t="str">
        <f>IF($B532="","",IFERROR(VLOOKUP($B532,'Task library'!$A:$E,2,FALSE()),""))</f>
        <v/>
      </c>
      <c r="E532" s="182" t="str">
        <f>IF($B532="","",IFERROR(VLOOKUP($B532,'Task library'!$A:$E,3,FALSE()),""))</f>
        <v/>
      </c>
      <c r="F532" s="182" t="str">
        <f>IF($B532="","",IFERROR(VLOOKUP($B532,'Task library'!$A:$E,4,FALSE()),""))</f>
        <v/>
      </c>
      <c r="H532" s="183" t="str">
        <f t="shared" si="57"/>
        <v/>
      </c>
      <c r="I532" s="183" t="str">
        <f t="shared" si="58"/>
        <v/>
      </c>
      <c r="L532" s="90" t="str">
        <f t="shared" si="62"/>
        <v/>
      </c>
      <c r="N532" s="185" t="str">
        <f t="shared" si="59"/>
        <v/>
      </c>
      <c r="W532" s="179" t="str">
        <f>IF($B532="","",IF($Q532="","MISSING LINK",IF(NOT(ISNUMBER(SEARCH("drive.google.com",$Q532))),"NOT DRIVE LINK",IFERROR(IF(ISNUMBER(SEARCH(MID(Summary!$N$3,SEARCH("/folders/",Summary!$N$3)+9,SEARCH("?",Summary!$N$3&amp;"?")-(SEARCH("/folders/",Summary!$N$3)+9)),$Q532)),"OK",IF(ISNUMBER(SEARCH("/file/d/",$Q532)),"FILE LINK (check)","WRONG DRIVE")),"WRONG DRIVE"))))</f>
        <v/>
      </c>
      <c r="X532" s="72" t="str">
        <f t="shared" si="60"/>
        <v/>
      </c>
      <c r="Y532" s="72" t="str">
        <f t="shared" si="61"/>
        <v/>
      </c>
      <c r="Z532" s="72" t="str">
        <f>IF($X532="","",COUNTIF($X$2:$X532,$X532))</f>
        <v/>
      </c>
      <c r="AA532" s="72" t="str">
        <f>IF(AND($X532&lt;&gt;"",$Y532&gt;=3,$Z532=1),COUNTIF($AA$1:AA531,"&gt;0")+1,"")</f>
        <v/>
      </c>
    </row>
    <row r="533" spans="3:27" ht="15" customHeight="1" x14ac:dyDescent="0.25">
      <c r="C533" s="72" t="str">
        <f t="shared" si="56"/>
        <v/>
      </c>
      <c r="D533" s="182" t="str">
        <f>IF($B533="","",IFERROR(VLOOKUP($B533,'Task library'!$A:$E,2,FALSE()),""))</f>
        <v/>
      </c>
      <c r="E533" s="182" t="str">
        <f>IF($B533="","",IFERROR(VLOOKUP($B533,'Task library'!$A:$E,3,FALSE()),""))</f>
        <v/>
      </c>
      <c r="F533" s="182" t="str">
        <f>IF($B533="","",IFERROR(VLOOKUP($B533,'Task library'!$A:$E,4,FALSE()),""))</f>
        <v/>
      </c>
      <c r="H533" s="183" t="str">
        <f t="shared" si="57"/>
        <v/>
      </c>
      <c r="I533" s="183" t="str">
        <f t="shared" si="58"/>
        <v/>
      </c>
      <c r="L533" s="90" t="str">
        <f t="shared" si="62"/>
        <v/>
      </c>
      <c r="N533" s="185" t="str">
        <f t="shared" si="59"/>
        <v/>
      </c>
      <c r="W533" s="179" t="str">
        <f>IF($B533="","",IF($Q533="","MISSING LINK",IF(NOT(ISNUMBER(SEARCH("drive.google.com",$Q533))),"NOT DRIVE LINK",IFERROR(IF(ISNUMBER(SEARCH(MID(Summary!$N$3,SEARCH("/folders/",Summary!$N$3)+9,SEARCH("?",Summary!$N$3&amp;"?")-(SEARCH("/folders/",Summary!$N$3)+9)),$Q533)),"OK",IF(ISNUMBER(SEARCH("/file/d/",$Q533)),"FILE LINK (check)","WRONG DRIVE")),"WRONG DRIVE"))))</f>
        <v/>
      </c>
      <c r="X533" s="72" t="str">
        <f t="shared" si="60"/>
        <v/>
      </c>
      <c r="Y533" s="72" t="str">
        <f t="shared" si="61"/>
        <v/>
      </c>
      <c r="Z533" s="72" t="str">
        <f>IF($X533="","",COUNTIF($X$2:$X533,$X533))</f>
        <v/>
      </c>
      <c r="AA533" s="72" t="str">
        <f>IF(AND($X533&lt;&gt;"",$Y533&gt;=3,$Z533=1),COUNTIF($AA$1:AA532,"&gt;0")+1,"")</f>
        <v/>
      </c>
    </row>
    <row r="534" spans="3:27" ht="15" customHeight="1" x14ac:dyDescent="0.25">
      <c r="C534" s="72" t="str">
        <f t="shared" si="56"/>
        <v/>
      </c>
      <c r="D534" s="182" t="str">
        <f>IF($B534="","",IFERROR(VLOOKUP($B534,'Task library'!$A:$E,2,FALSE()),""))</f>
        <v/>
      </c>
      <c r="E534" s="182" t="str">
        <f>IF($B534="","",IFERROR(VLOOKUP($B534,'Task library'!$A:$E,3,FALSE()),""))</f>
        <v/>
      </c>
      <c r="F534" s="182" t="str">
        <f>IF($B534="","",IFERROR(VLOOKUP($B534,'Task library'!$A:$E,4,FALSE()),""))</f>
        <v/>
      </c>
      <c r="H534" s="183" t="str">
        <f t="shared" si="57"/>
        <v/>
      </c>
      <c r="I534" s="183" t="str">
        <f t="shared" si="58"/>
        <v/>
      </c>
      <c r="L534" s="90" t="str">
        <f t="shared" si="62"/>
        <v/>
      </c>
      <c r="N534" s="185" t="str">
        <f t="shared" si="59"/>
        <v/>
      </c>
      <c r="W534" s="179" t="str">
        <f>IF($B534="","",IF($Q534="","MISSING LINK",IF(NOT(ISNUMBER(SEARCH("drive.google.com",$Q534))),"NOT DRIVE LINK",IFERROR(IF(ISNUMBER(SEARCH(MID(Summary!$N$3,SEARCH("/folders/",Summary!$N$3)+9,SEARCH("?",Summary!$N$3&amp;"?")-(SEARCH("/folders/",Summary!$N$3)+9)),$Q534)),"OK",IF(ISNUMBER(SEARCH("/file/d/",$Q534)),"FILE LINK (check)","WRONG DRIVE")),"WRONG DRIVE"))))</f>
        <v/>
      </c>
      <c r="X534" s="72" t="str">
        <f t="shared" si="60"/>
        <v/>
      </c>
      <c r="Y534" s="72" t="str">
        <f t="shared" si="61"/>
        <v/>
      </c>
      <c r="Z534" s="72" t="str">
        <f>IF($X534="","",COUNTIF($X$2:$X534,$X534))</f>
        <v/>
      </c>
      <c r="AA534" s="72" t="str">
        <f>IF(AND($X534&lt;&gt;"",$Y534&gt;=3,$Z534=1),COUNTIF($AA$1:AA533,"&gt;0")+1,"")</f>
        <v/>
      </c>
    </row>
    <row r="535" spans="3:27" ht="15" customHeight="1" x14ac:dyDescent="0.25">
      <c r="C535" s="72" t="str">
        <f t="shared" si="56"/>
        <v/>
      </c>
      <c r="D535" s="182" t="str">
        <f>IF($B535="","",IFERROR(VLOOKUP($B535,'Task library'!$A:$E,2,FALSE()),""))</f>
        <v/>
      </c>
      <c r="E535" s="182" t="str">
        <f>IF($B535="","",IFERROR(VLOOKUP($B535,'Task library'!$A:$E,3,FALSE()),""))</f>
        <v/>
      </c>
      <c r="F535" s="182" t="str">
        <f>IF($B535="","",IFERROR(VLOOKUP($B535,'Task library'!$A:$E,4,FALSE()),""))</f>
        <v/>
      </c>
      <c r="H535" s="183" t="str">
        <f t="shared" si="57"/>
        <v/>
      </c>
      <c r="I535" s="183" t="str">
        <f t="shared" si="58"/>
        <v/>
      </c>
      <c r="L535" s="90" t="str">
        <f t="shared" si="62"/>
        <v/>
      </c>
      <c r="N535" s="185" t="str">
        <f t="shared" si="59"/>
        <v/>
      </c>
      <c r="W535" s="179" t="str">
        <f>IF($B535="","",IF($Q535="","MISSING LINK",IF(NOT(ISNUMBER(SEARCH("drive.google.com",$Q535))),"NOT DRIVE LINK",IFERROR(IF(ISNUMBER(SEARCH(MID(Summary!$N$3,SEARCH("/folders/",Summary!$N$3)+9,SEARCH("?",Summary!$N$3&amp;"?")-(SEARCH("/folders/",Summary!$N$3)+9)),$Q535)),"OK",IF(ISNUMBER(SEARCH("/file/d/",$Q535)),"FILE LINK (check)","WRONG DRIVE")),"WRONG DRIVE"))))</f>
        <v/>
      </c>
      <c r="X535" s="72" t="str">
        <f t="shared" si="60"/>
        <v/>
      </c>
      <c r="Y535" s="72" t="str">
        <f t="shared" si="61"/>
        <v/>
      </c>
      <c r="Z535" s="72" t="str">
        <f>IF($X535="","",COUNTIF($X$2:$X535,$X535))</f>
        <v/>
      </c>
      <c r="AA535" s="72" t="str">
        <f>IF(AND($X535&lt;&gt;"",$Y535&gt;=3,$Z535=1),COUNTIF($AA$1:AA534,"&gt;0")+1,"")</f>
        <v/>
      </c>
    </row>
    <row r="536" spans="3:27" ht="15" customHeight="1" x14ac:dyDescent="0.25">
      <c r="C536" s="72" t="str">
        <f t="shared" si="56"/>
        <v/>
      </c>
      <c r="D536" s="182" t="str">
        <f>IF($B536="","",IFERROR(VLOOKUP($B536,'Task library'!$A:$E,2,FALSE()),""))</f>
        <v/>
      </c>
      <c r="E536" s="182" t="str">
        <f>IF($B536="","",IFERROR(VLOOKUP($B536,'Task library'!$A:$E,3,FALSE()),""))</f>
        <v/>
      </c>
      <c r="F536" s="182" t="str">
        <f>IF($B536="","",IFERROR(VLOOKUP($B536,'Task library'!$A:$E,4,FALSE()),""))</f>
        <v/>
      </c>
      <c r="H536" s="183" t="str">
        <f t="shared" si="57"/>
        <v/>
      </c>
      <c r="I536" s="183" t="str">
        <f t="shared" si="58"/>
        <v/>
      </c>
      <c r="L536" s="90" t="str">
        <f t="shared" si="62"/>
        <v/>
      </c>
      <c r="N536" s="185" t="str">
        <f t="shared" si="59"/>
        <v/>
      </c>
      <c r="W536" s="179" t="str">
        <f>IF($B536="","",IF($Q536="","MISSING LINK",IF(NOT(ISNUMBER(SEARCH("drive.google.com",$Q536))),"NOT DRIVE LINK",IFERROR(IF(ISNUMBER(SEARCH(MID(Summary!$N$3,SEARCH("/folders/",Summary!$N$3)+9,SEARCH("?",Summary!$N$3&amp;"?")-(SEARCH("/folders/",Summary!$N$3)+9)),$Q536)),"OK",IF(ISNUMBER(SEARCH("/file/d/",$Q536)),"FILE LINK (check)","WRONG DRIVE")),"WRONG DRIVE"))))</f>
        <v/>
      </c>
      <c r="X536" s="72" t="str">
        <f t="shared" si="60"/>
        <v/>
      </c>
      <c r="Y536" s="72" t="str">
        <f t="shared" si="61"/>
        <v/>
      </c>
      <c r="Z536" s="72" t="str">
        <f>IF($X536="","",COUNTIF($X$2:$X536,$X536))</f>
        <v/>
      </c>
      <c r="AA536" s="72" t="str">
        <f>IF(AND($X536&lt;&gt;"",$Y536&gt;=3,$Z536=1),COUNTIF($AA$1:AA535,"&gt;0")+1,"")</f>
        <v/>
      </c>
    </row>
    <row r="537" spans="3:27" ht="15" customHeight="1" x14ac:dyDescent="0.25">
      <c r="C537" s="72" t="str">
        <f t="shared" si="56"/>
        <v/>
      </c>
      <c r="D537" s="182" t="str">
        <f>IF($B537="","",IFERROR(VLOOKUP($B537,'Task library'!$A:$E,2,FALSE()),""))</f>
        <v/>
      </c>
      <c r="E537" s="182" t="str">
        <f>IF($B537="","",IFERROR(VLOOKUP($B537,'Task library'!$A:$E,3,FALSE()),""))</f>
        <v/>
      </c>
      <c r="F537" s="182" t="str">
        <f>IF($B537="","",IFERROR(VLOOKUP($B537,'Task library'!$A:$E,4,FALSE()),""))</f>
        <v/>
      </c>
      <c r="H537" s="183" t="str">
        <f t="shared" si="57"/>
        <v/>
      </c>
      <c r="I537" s="183" t="str">
        <f t="shared" si="58"/>
        <v/>
      </c>
      <c r="L537" s="90" t="str">
        <f t="shared" si="62"/>
        <v/>
      </c>
      <c r="N537" s="185" t="str">
        <f t="shared" si="59"/>
        <v/>
      </c>
      <c r="W537" s="179" t="str">
        <f>IF($B537="","",IF($Q537="","MISSING LINK",IF(NOT(ISNUMBER(SEARCH("drive.google.com",$Q537))),"NOT DRIVE LINK",IFERROR(IF(ISNUMBER(SEARCH(MID(Summary!$N$3,SEARCH("/folders/",Summary!$N$3)+9,SEARCH("?",Summary!$N$3&amp;"?")-(SEARCH("/folders/",Summary!$N$3)+9)),$Q537)),"OK",IF(ISNUMBER(SEARCH("/file/d/",$Q537)),"FILE LINK (check)","WRONG DRIVE")),"WRONG DRIVE"))))</f>
        <v/>
      </c>
      <c r="X537" s="72" t="str">
        <f t="shared" si="60"/>
        <v/>
      </c>
      <c r="Y537" s="72" t="str">
        <f t="shared" si="61"/>
        <v/>
      </c>
      <c r="Z537" s="72" t="str">
        <f>IF($X537="","",COUNTIF($X$2:$X537,$X537))</f>
        <v/>
      </c>
      <c r="AA537" s="72" t="str">
        <f>IF(AND($X537&lt;&gt;"",$Y537&gt;=3,$Z537=1),COUNTIF($AA$1:AA536,"&gt;0")+1,"")</f>
        <v/>
      </c>
    </row>
    <row r="538" spans="3:27" ht="15" customHeight="1" x14ac:dyDescent="0.25">
      <c r="C538" s="72" t="str">
        <f t="shared" si="56"/>
        <v/>
      </c>
      <c r="D538" s="182" t="str">
        <f>IF($B538="","",IFERROR(VLOOKUP($B538,'Task library'!$A:$E,2,FALSE()),""))</f>
        <v/>
      </c>
      <c r="E538" s="182" t="str">
        <f>IF($B538="","",IFERROR(VLOOKUP($B538,'Task library'!$A:$E,3,FALSE()),""))</f>
        <v/>
      </c>
      <c r="F538" s="182" t="str">
        <f>IF($B538="","",IFERROR(VLOOKUP($B538,'Task library'!$A:$E,4,FALSE()),""))</f>
        <v/>
      </c>
      <c r="H538" s="183" t="str">
        <f t="shared" si="57"/>
        <v/>
      </c>
      <c r="I538" s="183" t="str">
        <f t="shared" si="58"/>
        <v/>
      </c>
      <c r="L538" s="90" t="str">
        <f t="shared" si="62"/>
        <v/>
      </c>
      <c r="N538" s="185" t="str">
        <f t="shared" si="59"/>
        <v/>
      </c>
      <c r="W538" s="179" t="str">
        <f>IF($B538="","",IF($Q538="","MISSING LINK",IF(NOT(ISNUMBER(SEARCH("drive.google.com",$Q538))),"NOT DRIVE LINK",IFERROR(IF(ISNUMBER(SEARCH(MID(Summary!$N$3,SEARCH("/folders/",Summary!$N$3)+9,SEARCH("?",Summary!$N$3&amp;"?")-(SEARCH("/folders/",Summary!$N$3)+9)),$Q538)),"OK",IF(ISNUMBER(SEARCH("/file/d/",$Q538)),"FILE LINK (check)","WRONG DRIVE")),"WRONG DRIVE"))))</f>
        <v/>
      </c>
      <c r="X538" s="72" t="str">
        <f t="shared" si="60"/>
        <v/>
      </c>
      <c r="Y538" s="72" t="str">
        <f t="shared" si="61"/>
        <v/>
      </c>
      <c r="Z538" s="72" t="str">
        <f>IF($X538="","",COUNTIF($X$2:$X538,$X538))</f>
        <v/>
      </c>
      <c r="AA538" s="72" t="str">
        <f>IF(AND($X538&lt;&gt;"",$Y538&gt;=3,$Z538=1),COUNTIF($AA$1:AA537,"&gt;0")+1,"")</f>
        <v/>
      </c>
    </row>
    <row r="539" spans="3:27" ht="15" customHeight="1" x14ac:dyDescent="0.25">
      <c r="C539" s="72" t="str">
        <f t="shared" si="56"/>
        <v/>
      </c>
      <c r="D539" s="182" t="str">
        <f>IF($B539="","",IFERROR(VLOOKUP($B539,'Task library'!$A:$E,2,FALSE()),""))</f>
        <v/>
      </c>
      <c r="E539" s="182" t="str">
        <f>IF($B539="","",IFERROR(VLOOKUP($B539,'Task library'!$A:$E,3,FALSE()),""))</f>
        <v/>
      </c>
      <c r="F539" s="182" t="str">
        <f>IF($B539="","",IFERROR(VLOOKUP($B539,'Task library'!$A:$E,4,FALSE()),""))</f>
        <v/>
      </c>
      <c r="H539" s="183" t="str">
        <f t="shared" si="57"/>
        <v/>
      </c>
      <c r="I539" s="183" t="str">
        <f t="shared" si="58"/>
        <v/>
      </c>
      <c r="L539" s="90" t="str">
        <f t="shared" si="62"/>
        <v/>
      </c>
      <c r="N539" s="185" t="str">
        <f t="shared" si="59"/>
        <v/>
      </c>
      <c r="W539" s="179" t="str">
        <f>IF($B539="","",IF($Q539="","MISSING LINK",IF(NOT(ISNUMBER(SEARCH("drive.google.com",$Q539))),"NOT DRIVE LINK",IFERROR(IF(ISNUMBER(SEARCH(MID(Summary!$N$3,SEARCH("/folders/",Summary!$N$3)+9,SEARCH("?",Summary!$N$3&amp;"?")-(SEARCH("/folders/",Summary!$N$3)+9)),$Q539)),"OK",IF(ISNUMBER(SEARCH("/file/d/",$Q539)),"FILE LINK (check)","WRONG DRIVE")),"WRONG DRIVE"))))</f>
        <v/>
      </c>
      <c r="X539" s="72" t="str">
        <f t="shared" si="60"/>
        <v/>
      </c>
      <c r="Y539" s="72" t="str">
        <f t="shared" si="61"/>
        <v/>
      </c>
      <c r="Z539" s="72" t="str">
        <f>IF($X539="","",COUNTIF($X$2:$X539,$X539))</f>
        <v/>
      </c>
      <c r="AA539" s="72" t="str">
        <f>IF(AND($X539&lt;&gt;"",$Y539&gt;=3,$Z539=1),COUNTIF($AA$1:AA538,"&gt;0")+1,"")</f>
        <v/>
      </c>
    </row>
    <row r="540" spans="3:27" ht="15" customHeight="1" x14ac:dyDescent="0.25">
      <c r="C540" s="72" t="str">
        <f t="shared" si="56"/>
        <v/>
      </c>
      <c r="D540" s="182" t="str">
        <f>IF($B540="","",IFERROR(VLOOKUP($B540,'Task library'!$A:$E,2,FALSE()),""))</f>
        <v/>
      </c>
      <c r="E540" s="182" t="str">
        <f>IF($B540="","",IFERROR(VLOOKUP($B540,'Task library'!$A:$E,3,FALSE()),""))</f>
        <v/>
      </c>
      <c r="F540" s="182" t="str">
        <f>IF($B540="","",IFERROR(VLOOKUP($B540,'Task library'!$A:$E,4,FALSE()),""))</f>
        <v/>
      </c>
      <c r="H540" s="183" t="str">
        <f t="shared" si="57"/>
        <v/>
      </c>
      <c r="I540" s="183" t="str">
        <f t="shared" si="58"/>
        <v/>
      </c>
      <c r="L540" s="90" t="str">
        <f t="shared" si="62"/>
        <v/>
      </c>
      <c r="N540" s="185" t="str">
        <f t="shared" si="59"/>
        <v/>
      </c>
      <c r="W540" s="179" t="str">
        <f>IF($B540="","",IF($Q540="","MISSING LINK",IF(NOT(ISNUMBER(SEARCH("drive.google.com",$Q540))),"NOT DRIVE LINK",IFERROR(IF(ISNUMBER(SEARCH(MID(Summary!$N$3,SEARCH("/folders/",Summary!$N$3)+9,SEARCH("?",Summary!$N$3&amp;"?")-(SEARCH("/folders/",Summary!$N$3)+9)),$Q540)),"OK",IF(ISNUMBER(SEARCH("/file/d/",$Q540)),"FILE LINK (check)","WRONG DRIVE")),"WRONG DRIVE"))))</f>
        <v/>
      </c>
      <c r="X540" s="72" t="str">
        <f t="shared" si="60"/>
        <v/>
      </c>
      <c r="Y540" s="72" t="str">
        <f t="shared" si="61"/>
        <v/>
      </c>
      <c r="Z540" s="72" t="str">
        <f>IF($X540="","",COUNTIF($X$2:$X540,$X540))</f>
        <v/>
      </c>
      <c r="AA540" s="72" t="str">
        <f>IF(AND($X540&lt;&gt;"",$Y540&gt;=3,$Z540=1),COUNTIF($AA$1:AA539,"&gt;0")+1,"")</f>
        <v/>
      </c>
    </row>
    <row r="541" spans="3:27" ht="15" customHeight="1" x14ac:dyDescent="0.25">
      <c r="C541" s="72" t="str">
        <f t="shared" si="56"/>
        <v/>
      </c>
      <c r="D541" s="182" t="str">
        <f>IF($B541="","",IFERROR(VLOOKUP($B541,'Task library'!$A:$E,2,FALSE()),""))</f>
        <v/>
      </c>
      <c r="E541" s="182" t="str">
        <f>IF($B541="","",IFERROR(VLOOKUP($B541,'Task library'!$A:$E,3,FALSE()),""))</f>
        <v/>
      </c>
      <c r="F541" s="182" t="str">
        <f>IF($B541="","",IFERROR(VLOOKUP($B541,'Task library'!$A:$E,4,FALSE()),""))</f>
        <v/>
      </c>
      <c r="H541" s="183" t="str">
        <f t="shared" si="57"/>
        <v/>
      </c>
      <c r="I541" s="183" t="str">
        <f t="shared" si="58"/>
        <v/>
      </c>
      <c r="L541" s="90" t="str">
        <f t="shared" si="62"/>
        <v/>
      </c>
      <c r="N541" s="185" t="str">
        <f t="shared" si="59"/>
        <v/>
      </c>
      <c r="W541" s="179" t="str">
        <f>IF($B541="","",IF($Q541="","MISSING LINK",IF(NOT(ISNUMBER(SEARCH("drive.google.com",$Q541))),"NOT DRIVE LINK",IFERROR(IF(ISNUMBER(SEARCH(MID(Summary!$N$3,SEARCH("/folders/",Summary!$N$3)+9,SEARCH("?",Summary!$N$3&amp;"?")-(SEARCH("/folders/",Summary!$N$3)+9)),$Q541)),"OK",IF(ISNUMBER(SEARCH("/file/d/",$Q541)),"FILE LINK (check)","WRONG DRIVE")),"WRONG DRIVE"))))</f>
        <v/>
      </c>
      <c r="X541" s="72" t="str">
        <f t="shared" si="60"/>
        <v/>
      </c>
      <c r="Y541" s="72" t="str">
        <f t="shared" si="61"/>
        <v/>
      </c>
      <c r="Z541" s="72" t="str">
        <f>IF($X541="","",COUNTIF($X$2:$X541,$X541))</f>
        <v/>
      </c>
      <c r="AA541" s="72" t="str">
        <f>IF(AND($X541&lt;&gt;"",$Y541&gt;=3,$Z541=1),COUNTIF($AA$1:AA540,"&gt;0")+1,"")</f>
        <v/>
      </c>
    </row>
    <row r="542" spans="3:27" ht="15" customHeight="1" x14ac:dyDescent="0.25">
      <c r="C542" s="72" t="str">
        <f t="shared" si="56"/>
        <v/>
      </c>
      <c r="D542" s="182" t="str">
        <f>IF($B542="","",IFERROR(VLOOKUP($B542,'Task library'!$A:$E,2,FALSE()),""))</f>
        <v/>
      </c>
      <c r="E542" s="182" t="str">
        <f>IF($B542="","",IFERROR(VLOOKUP($B542,'Task library'!$A:$E,3,FALSE()),""))</f>
        <v/>
      </c>
      <c r="F542" s="182" t="str">
        <f>IF($B542="","",IFERROR(VLOOKUP($B542,'Task library'!$A:$E,4,FALSE()),""))</f>
        <v/>
      </c>
      <c r="H542" s="183" t="str">
        <f t="shared" si="57"/>
        <v/>
      </c>
      <c r="I542" s="183" t="str">
        <f t="shared" si="58"/>
        <v/>
      </c>
      <c r="L542" s="90" t="str">
        <f t="shared" si="62"/>
        <v/>
      </c>
      <c r="N542" s="185" t="str">
        <f t="shared" si="59"/>
        <v/>
      </c>
      <c r="W542" s="179" t="str">
        <f>IF($B542="","",IF($Q542="","MISSING LINK",IF(NOT(ISNUMBER(SEARCH("drive.google.com",$Q542))),"NOT DRIVE LINK",IFERROR(IF(ISNUMBER(SEARCH(MID(Summary!$N$3,SEARCH("/folders/",Summary!$N$3)+9,SEARCH("?",Summary!$N$3&amp;"?")-(SEARCH("/folders/",Summary!$N$3)+9)),$Q542)),"OK",IF(ISNUMBER(SEARCH("/file/d/",$Q542)),"FILE LINK (check)","WRONG DRIVE")),"WRONG DRIVE"))))</f>
        <v/>
      </c>
      <c r="X542" s="72" t="str">
        <f t="shared" si="60"/>
        <v/>
      </c>
      <c r="Y542" s="72" t="str">
        <f t="shared" si="61"/>
        <v/>
      </c>
      <c r="Z542" s="72" t="str">
        <f>IF($X542="","",COUNTIF($X$2:$X542,$X542))</f>
        <v/>
      </c>
      <c r="AA542" s="72" t="str">
        <f>IF(AND($X542&lt;&gt;"",$Y542&gt;=3,$Z542=1),COUNTIF($AA$1:AA541,"&gt;0")+1,"")</f>
        <v/>
      </c>
    </row>
    <row r="543" spans="3:27" ht="15" customHeight="1" x14ac:dyDescent="0.25">
      <c r="C543" s="72" t="str">
        <f t="shared" si="56"/>
        <v/>
      </c>
      <c r="D543" s="182" t="str">
        <f>IF($B543="","",IFERROR(VLOOKUP($B543,'Task library'!$A:$E,2,FALSE()),""))</f>
        <v/>
      </c>
      <c r="E543" s="182" t="str">
        <f>IF($B543="","",IFERROR(VLOOKUP($B543,'Task library'!$A:$E,3,FALSE()),""))</f>
        <v/>
      </c>
      <c r="F543" s="182" t="str">
        <f>IF($B543="","",IFERROR(VLOOKUP($B543,'Task library'!$A:$E,4,FALSE()),""))</f>
        <v/>
      </c>
      <c r="H543" s="183" t="str">
        <f t="shared" si="57"/>
        <v/>
      </c>
      <c r="I543" s="183" t="str">
        <f t="shared" si="58"/>
        <v/>
      </c>
      <c r="L543" s="90" t="str">
        <f t="shared" si="62"/>
        <v/>
      </c>
      <c r="N543" s="185" t="str">
        <f t="shared" si="59"/>
        <v/>
      </c>
      <c r="W543" s="179" t="str">
        <f>IF($B543="","",IF($Q543="","MISSING LINK",IF(NOT(ISNUMBER(SEARCH("drive.google.com",$Q543))),"NOT DRIVE LINK",IFERROR(IF(ISNUMBER(SEARCH(MID(Summary!$N$3,SEARCH("/folders/",Summary!$N$3)+9,SEARCH("?",Summary!$N$3&amp;"?")-(SEARCH("/folders/",Summary!$N$3)+9)),$Q543)),"OK",IF(ISNUMBER(SEARCH("/file/d/",$Q543)),"FILE LINK (check)","WRONG DRIVE")),"WRONG DRIVE"))))</f>
        <v/>
      </c>
      <c r="X543" s="72" t="str">
        <f t="shared" si="60"/>
        <v/>
      </c>
      <c r="Y543" s="72" t="str">
        <f t="shared" si="61"/>
        <v/>
      </c>
      <c r="Z543" s="72" t="str">
        <f>IF($X543="","",COUNTIF($X$2:$X543,$X543))</f>
        <v/>
      </c>
      <c r="AA543" s="72" t="str">
        <f>IF(AND($X543&lt;&gt;"",$Y543&gt;=3,$Z543=1),COUNTIF($AA$1:AA542,"&gt;0")+1,"")</f>
        <v/>
      </c>
    </row>
    <row r="544" spans="3:27" ht="15" customHeight="1" x14ac:dyDescent="0.25">
      <c r="C544" s="72" t="str">
        <f t="shared" si="56"/>
        <v/>
      </c>
      <c r="D544" s="182" t="str">
        <f>IF($B544="","",IFERROR(VLOOKUP($B544,'Task library'!$A:$E,2,FALSE()),""))</f>
        <v/>
      </c>
      <c r="E544" s="182" t="str">
        <f>IF($B544="","",IFERROR(VLOOKUP($B544,'Task library'!$A:$E,3,FALSE()),""))</f>
        <v/>
      </c>
      <c r="F544" s="182" t="str">
        <f>IF($B544="","",IFERROR(VLOOKUP($B544,'Task library'!$A:$E,4,FALSE()),""))</f>
        <v/>
      </c>
      <c r="H544" s="183" t="str">
        <f t="shared" si="57"/>
        <v/>
      </c>
      <c r="I544" s="183" t="str">
        <f t="shared" si="58"/>
        <v/>
      </c>
      <c r="L544" s="90" t="str">
        <f t="shared" si="62"/>
        <v/>
      </c>
      <c r="N544" s="185" t="str">
        <f t="shared" si="59"/>
        <v/>
      </c>
      <c r="W544" s="179" t="str">
        <f>IF($B544="","",IF($Q544="","MISSING LINK",IF(NOT(ISNUMBER(SEARCH("drive.google.com",$Q544))),"NOT DRIVE LINK",IFERROR(IF(ISNUMBER(SEARCH(MID(Summary!$N$3,SEARCH("/folders/",Summary!$N$3)+9,SEARCH("?",Summary!$N$3&amp;"?")-(SEARCH("/folders/",Summary!$N$3)+9)),$Q544)),"OK",IF(ISNUMBER(SEARCH("/file/d/",$Q544)),"FILE LINK (check)","WRONG DRIVE")),"WRONG DRIVE"))))</f>
        <v/>
      </c>
      <c r="X544" s="72" t="str">
        <f t="shared" si="60"/>
        <v/>
      </c>
      <c r="Y544" s="72" t="str">
        <f t="shared" si="61"/>
        <v/>
      </c>
      <c r="Z544" s="72" t="str">
        <f>IF($X544="","",COUNTIF($X$2:$X544,$X544))</f>
        <v/>
      </c>
      <c r="AA544" s="72" t="str">
        <f>IF(AND($X544&lt;&gt;"",$Y544&gt;=3,$Z544=1),COUNTIF($AA$1:AA543,"&gt;0")+1,"")</f>
        <v/>
      </c>
    </row>
    <row r="545" spans="3:27" ht="15" customHeight="1" x14ac:dyDescent="0.25">
      <c r="C545" s="72" t="str">
        <f t="shared" si="56"/>
        <v/>
      </c>
      <c r="D545" s="182" t="str">
        <f>IF($B545="","",IFERROR(VLOOKUP($B545,'Task library'!$A:$E,2,FALSE()),""))</f>
        <v/>
      </c>
      <c r="E545" s="182" t="str">
        <f>IF($B545="","",IFERROR(VLOOKUP($B545,'Task library'!$A:$E,3,FALSE()),""))</f>
        <v/>
      </c>
      <c r="F545" s="182" t="str">
        <f>IF($B545="","",IFERROR(VLOOKUP($B545,'Task library'!$A:$E,4,FALSE()),""))</f>
        <v/>
      </c>
      <c r="H545" s="183" t="str">
        <f t="shared" si="57"/>
        <v/>
      </c>
      <c r="I545" s="183" t="str">
        <f t="shared" si="58"/>
        <v/>
      </c>
      <c r="L545" s="90" t="str">
        <f t="shared" si="62"/>
        <v/>
      </c>
      <c r="N545" s="185" t="str">
        <f t="shared" si="59"/>
        <v/>
      </c>
      <c r="W545" s="179" t="str">
        <f>IF($B545="","",IF($Q545="","MISSING LINK",IF(NOT(ISNUMBER(SEARCH("drive.google.com",$Q545))),"NOT DRIVE LINK",IFERROR(IF(ISNUMBER(SEARCH(MID(Summary!$N$3,SEARCH("/folders/",Summary!$N$3)+9,SEARCH("?",Summary!$N$3&amp;"?")-(SEARCH("/folders/",Summary!$N$3)+9)),$Q545)),"OK",IF(ISNUMBER(SEARCH("/file/d/",$Q545)),"FILE LINK (check)","WRONG DRIVE")),"WRONG DRIVE"))))</f>
        <v/>
      </c>
      <c r="X545" s="72" t="str">
        <f t="shared" si="60"/>
        <v/>
      </c>
      <c r="Y545" s="72" t="str">
        <f t="shared" si="61"/>
        <v/>
      </c>
      <c r="Z545" s="72" t="str">
        <f>IF($X545="","",COUNTIF($X$2:$X545,$X545))</f>
        <v/>
      </c>
      <c r="AA545" s="72" t="str">
        <f>IF(AND($X545&lt;&gt;"",$Y545&gt;=3,$Z545=1),COUNTIF($AA$1:AA544,"&gt;0")+1,"")</f>
        <v/>
      </c>
    </row>
    <row r="546" spans="3:27" ht="15" customHeight="1" x14ac:dyDescent="0.25">
      <c r="C546" s="72" t="str">
        <f t="shared" si="56"/>
        <v/>
      </c>
      <c r="D546" s="182" t="str">
        <f>IF($B546="","",IFERROR(VLOOKUP($B546,'Task library'!$A:$E,2,FALSE()),""))</f>
        <v/>
      </c>
      <c r="E546" s="182" t="str">
        <f>IF($B546="","",IFERROR(VLOOKUP($B546,'Task library'!$A:$E,3,FALSE()),""))</f>
        <v/>
      </c>
      <c r="F546" s="182" t="str">
        <f>IF($B546="","",IFERROR(VLOOKUP($B546,'Task library'!$A:$E,4,FALSE()),""))</f>
        <v/>
      </c>
      <c r="H546" s="183" t="str">
        <f t="shared" si="57"/>
        <v/>
      </c>
      <c r="I546" s="183" t="str">
        <f t="shared" si="58"/>
        <v/>
      </c>
      <c r="L546" s="90" t="str">
        <f t="shared" si="62"/>
        <v/>
      </c>
      <c r="N546" s="185" t="str">
        <f t="shared" si="59"/>
        <v/>
      </c>
      <c r="W546" s="179" t="str">
        <f>IF($B546="","",IF($Q546="","MISSING LINK",IF(NOT(ISNUMBER(SEARCH("drive.google.com",$Q546))),"NOT DRIVE LINK",IFERROR(IF(ISNUMBER(SEARCH(MID(Summary!$N$3,SEARCH("/folders/",Summary!$N$3)+9,SEARCH("?",Summary!$N$3&amp;"?")-(SEARCH("/folders/",Summary!$N$3)+9)),$Q546)),"OK",IF(ISNUMBER(SEARCH("/file/d/",$Q546)),"FILE LINK (check)","WRONG DRIVE")),"WRONG DRIVE"))))</f>
        <v/>
      </c>
      <c r="X546" s="72" t="str">
        <f t="shared" si="60"/>
        <v/>
      </c>
      <c r="Y546" s="72" t="str">
        <f t="shared" si="61"/>
        <v/>
      </c>
      <c r="Z546" s="72" t="str">
        <f>IF($X546="","",COUNTIF($X$2:$X546,$X546))</f>
        <v/>
      </c>
      <c r="AA546" s="72" t="str">
        <f>IF(AND($X546&lt;&gt;"",$Y546&gt;=3,$Z546=1),COUNTIF($AA$1:AA545,"&gt;0")+1,"")</f>
        <v/>
      </c>
    </row>
    <row r="547" spans="3:27" ht="15" customHeight="1" x14ac:dyDescent="0.25">
      <c r="C547" s="72" t="str">
        <f t="shared" si="56"/>
        <v/>
      </c>
      <c r="D547" s="182" t="str">
        <f>IF($B547="","",IFERROR(VLOOKUP($B547,'Task library'!$A:$E,2,FALSE()),""))</f>
        <v/>
      </c>
      <c r="E547" s="182" t="str">
        <f>IF($B547="","",IFERROR(VLOOKUP($B547,'Task library'!$A:$E,3,FALSE()),""))</f>
        <v/>
      </c>
      <c r="F547" s="182" t="str">
        <f>IF($B547="","",IFERROR(VLOOKUP($B547,'Task library'!$A:$E,4,FALSE()),""))</f>
        <v/>
      </c>
      <c r="H547" s="183" t="str">
        <f t="shared" si="57"/>
        <v/>
      </c>
      <c r="I547" s="183" t="str">
        <f t="shared" si="58"/>
        <v/>
      </c>
      <c r="L547" s="90" t="str">
        <f t="shared" si="62"/>
        <v/>
      </c>
      <c r="N547" s="185" t="str">
        <f t="shared" si="59"/>
        <v/>
      </c>
      <c r="W547" s="179" t="str">
        <f>IF($B547="","",IF($Q547="","MISSING LINK",IF(NOT(ISNUMBER(SEARCH("drive.google.com",$Q547))),"NOT DRIVE LINK",IFERROR(IF(ISNUMBER(SEARCH(MID(Summary!$N$3,SEARCH("/folders/",Summary!$N$3)+9,SEARCH("?",Summary!$N$3&amp;"?")-(SEARCH("/folders/",Summary!$N$3)+9)),$Q547)),"OK",IF(ISNUMBER(SEARCH("/file/d/",$Q547)),"FILE LINK (check)","WRONG DRIVE")),"WRONG DRIVE"))))</f>
        <v/>
      </c>
      <c r="X547" s="72" t="str">
        <f t="shared" si="60"/>
        <v/>
      </c>
      <c r="Y547" s="72" t="str">
        <f t="shared" si="61"/>
        <v/>
      </c>
      <c r="Z547" s="72" t="str">
        <f>IF($X547="","",COUNTIF($X$2:$X547,$X547))</f>
        <v/>
      </c>
      <c r="AA547" s="72" t="str">
        <f>IF(AND($X547&lt;&gt;"",$Y547&gt;=3,$Z547=1),COUNTIF($AA$1:AA546,"&gt;0")+1,"")</f>
        <v/>
      </c>
    </row>
    <row r="548" spans="3:27" ht="15" customHeight="1" x14ac:dyDescent="0.25">
      <c r="C548" s="72" t="str">
        <f t="shared" si="56"/>
        <v/>
      </c>
      <c r="D548" s="182" t="str">
        <f>IF($B548="","",IFERROR(VLOOKUP($B548,'Task library'!$A:$E,2,FALSE()),""))</f>
        <v/>
      </c>
      <c r="E548" s="182" t="str">
        <f>IF($B548="","",IFERROR(VLOOKUP($B548,'Task library'!$A:$E,3,FALSE()),""))</f>
        <v/>
      </c>
      <c r="F548" s="182" t="str">
        <f>IF($B548="","",IFERROR(VLOOKUP($B548,'Task library'!$A:$E,4,FALSE()),""))</f>
        <v/>
      </c>
      <c r="H548" s="183" t="str">
        <f t="shared" si="57"/>
        <v/>
      </c>
      <c r="I548" s="183" t="str">
        <f t="shared" si="58"/>
        <v/>
      </c>
      <c r="L548" s="90" t="str">
        <f t="shared" si="62"/>
        <v/>
      </c>
      <c r="N548" s="185" t="str">
        <f t="shared" si="59"/>
        <v/>
      </c>
      <c r="W548" s="179" t="str">
        <f>IF($B548="","",IF($Q548="","MISSING LINK",IF(NOT(ISNUMBER(SEARCH("drive.google.com",$Q548))),"NOT DRIVE LINK",IFERROR(IF(ISNUMBER(SEARCH(MID(Summary!$N$3,SEARCH("/folders/",Summary!$N$3)+9,SEARCH("?",Summary!$N$3&amp;"?")-(SEARCH("/folders/",Summary!$N$3)+9)),$Q548)),"OK",IF(ISNUMBER(SEARCH("/file/d/",$Q548)),"FILE LINK (check)","WRONG DRIVE")),"WRONG DRIVE"))))</f>
        <v/>
      </c>
      <c r="X548" s="72" t="str">
        <f t="shared" si="60"/>
        <v/>
      </c>
      <c r="Y548" s="72" t="str">
        <f t="shared" si="61"/>
        <v/>
      </c>
      <c r="Z548" s="72" t="str">
        <f>IF($X548="","",COUNTIF($X$2:$X548,$X548))</f>
        <v/>
      </c>
      <c r="AA548" s="72" t="str">
        <f>IF(AND($X548&lt;&gt;"",$Y548&gt;=3,$Z548=1),COUNTIF($AA$1:AA547,"&gt;0")+1,"")</f>
        <v/>
      </c>
    </row>
    <row r="549" spans="3:27" ht="15" customHeight="1" x14ac:dyDescent="0.25">
      <c r="C549" s="72" t="str">
        <f t="shared" si="56"/>
        <v/>
      </c>
      <c r="D549" s="182" t="str">
        <f>IF($B549="","",IFERROR(VLOOKUP($B549,'Task library'!$A:$E,2,FALSE()),""))</f>
        <v/>
      </c>
      <c r="E549" s="182" t="str">
        <f>IF($B549="","",IFERROR(VLOOKUP($B549,'Task library'!$A:$E,3,FALSE()),""))</f>
        <v/>
      </c>
      <c r="F549" s="182" t="str">
        <f>IF($B549="","",IFERROR(VLOOKUP($B549,'Task library'!$A:$E,4,FALSE()),""))</f>
        <v/>
      </c>
      <c r="H549" s="183" t="str">
        <f t="shared" si="57"/>
        <v/>
      </c>
      <c r="I549" s="183" t="str">
        <f t="shared" si="58"/>
        <v/>
      </c>
      <c r="L549" s="90" t="str">
        <f t="shared" si="62"/>
        <v/>
      </c>
      <c r="N549" s="185" t="str">
        <f t="shared" si="59"/>
        <v/>
      </c>
      <c r="W549" s="179" t="str">
        <f>IF($B549="","",IF($Q549="","MISSING LINK",IF(NOT(ISNUMBER(SEARCH("drive.google.com",$Q549))),"NOT DRIVE LINK",IFERROR(IF(ISNUMBER(SEARCH(MID(Summary!$N$3,SEARCH("/folders/",Summary!$N$3)+9,SEARCH("?",Summary!$N$3&amp;"?")-(SEARCH("/folders/",Summary!$N$3)+9)),$Q549)),"OK",IF(ISNUMBER(SEARCH("/file/d/",$Q549)),"FILE LINK (check)","WRONG DRIVE")),"WRONG DRIVE"))))</f>
        <v/>
      </c>
      <c r="X549" s="72" t="str">
        <f t="shared" si="60"/>
        <v/>
      </c>
      <c r="Y549" s="72" t="str">
        <f t="shared" si="61"/>
        <v/>
      </c>
      <c r="Z549" s="72" t="str">
        <f>IF($X549="","",COUNTIF($X$2:$X549,$X549))</f>
        <v/>
      </c>
      <c r="AA549" s="72" t="str">
        <f>IF(AND($X549&lt;&gt;"",$Y549&gt;=3,$Z549=1),COUNTIF($AA$1:AA548,"&gt;0")+1,"")</f>
        <v/>
      </c>
    </row>
    <row r="550" spans="3:27" ht="15" customHeight="1" x14ac:dyDescent="0.25">
      <c r="C550" s="72" t="str">
        <f t="shared" si="56"/>
        <v/>
      </c>
      <c r="D550" s="182" t="str">
        <f>IF($B550="","",IFERROR(VLOOKUP($B550,'Task library'!$A:$E,2,FALSE()),""))</f>
        <v/>
      </c>
      <c r="E550" s="182" t="str">
        <f>IF($B550="","",IFERROR(VLOOKUP($B550,'Task library'!$A:$E,3,FALSE()),""))</f>
        <v/>
      </c>
      <c r="F550" s="182" t="str">
        <f>IF($B550="","",IFERROR(VLOOKUP($B550,'Task library'!$A:$E,4,FALSE()),""))</f>
        <v/>
      </c>
      <c r="H550" s="183" t="str">
        <f t="shared" si="57"/>
        <v/>
      </c>
      <c r="I550" s="183" t="str">
        <f t="shared" si="58"/>
        <v/>
      </c>
      <c r="L550" s="90" t="str">
        <f t="shared" si="62"/>
        <v/>
      </c>
      <c r="N550" s="185" t="str">
        <f t="shared" si="59"/>
        <v/>
      </c>
      <c r="W550" s="179" t="str">
        <f>IF($B550="","",IF($Q550="","MISSING LINK",IF(NOT(ISNUMBER(SEARCH("drive.google.com",$Q550))),"NOT DRIVE LINK",IFERROR(IF(ISNUMBER(SEARCH(MID(Summary!$N$3,SEARCH("/folders/",Summary!$N$3)+9,SEARCH("?",Summary!$N$3&amp;"?")-(SEARCH("/folders/",Summary!$N$3)+9)),$Q550)),"OK",IF(ISNUMBER(SEARCH("/file/d/",$Q550)),"FILE LINK (check)","WRONG DRIVE")),"WRONG DRIVE"))))</f>
        <v/>
      </c>
      <c r="X550" s="72" t="str">
        <f t="shared" si="60"/>
        <v/>
      </c>
      <c r="Y550" s="72" t="str">
        <f t="shared" si="61"/>
        <v/>
      </c>
      <c r="Z550" s="72" t="str">
        <f>IF($X550="","",COUNTIF($X$2:$X550,$X550))</f>
        <v/>
      </c>
      <c r="AA550" s="72" t="str">
        <f>IF(AND($X550&lt;&gt;"",$Y550&gt;=3,$Z550=1),COUNTIF($AA$1:AA549,"&gt;0")+1,"")</f>
        <v/>
      </c>
    </row>
    <row r="551" spans="3:27" ht="15" customHeight="1" x14ac:dyDescent="0.25">
      <c r="C551" s="72" t="str">
        <f t="shared" si="56"/>
        <v/>
      </c>
      <c r="D551" s="182" t="str">
        <f>IF($B551="","",IFERROR(VLOOKUP($B551,'Task library'!$A:$E,2,FALSE()),""))</f>
        <v/>
      </c>
      <c r="E551" s="182" t="str">
        <f>IF($B551="","",IFERROR(VLOOKUP($B551,'Task library'!$A:$E,3,FALSE()),""))</f>
        <v/>
      </c>
      <c r="F551" s="182" t="str">
        <f>IF($B551="","",IFERROR(VLOOKUP($B551,'Task library'!$A:$E,4,FALSE()),""))</f>
        <v/>
      </c>
      <c r="H551" s="183" t="str">
        <f t="shared" si="57"/>
        <v/>
      </c>
      <c r="I551" s="183" t="str">
        <f t="shared" si="58"/>
        <v/>
      </c>
      <c r="L551" s="90" t="str">
        <f t="shared" si="62"/>
        <v/>
      </c>
      <c r="N551" s="185" t="str">
        <f t="shared" si="59"/>
        <v/>
      </c>
      <c r="W551" s="179" t="str">
        <f>IF($B551="","",IF($Q551="","MISSING LINK",IF(NOT(ISNUMBER(SEARCH("drive.google.com",$Q551))),"NOT DRIVE LINK",IFERROR(IF(ISNUMBER(SEARCH(MID(Summary!$N$3,SEARCH("/folders/",Summary!$N$3)+9,SEARCH("?",Summary!$N$3&amp;"?")-(SEARCH("/folders/",Summary!$N$3)+9)),$Q551)),"OK",IF(ISNUMBER(SEARCH("/file/d/",$Q551)),"FILE LINK (check)","WRONG DRIVE")),"WRONG DRIVE"))))</f>
        <v/>
      </c>
      <c r="X551" s="72" t="str">
        <f t="shared" si="60"/>
        <v/>
      </c>
      <c r="Y551" s="72" t="str">
        <f t="shared" si="61"/>
        <v/>
      </c>
      <c r="Z551" s="72" t="str">
        <f>IF($X551="","",COUNTIF($X$2:$X551,$X551))</f>
        <v/>
      </c>
      <c r="AA551" s="72" t="str">
        <f>IF(AND($X551&lt;&gt;"",$Y551&gt;=3,$Z551=1),COUNTIF($AA$1:AA550,"&gt;0")+1,"")</f>
        <v/>
      </c>
    </row>
    <row r="552" spans="3:27" ht="15" customHeight="1" x14ac:dyDescent="0.25">
      <c r="C552" s="72" t="str">
        <f t="shared" si="56"/>
        <v/>
      </c>
      <c r="D552" s="182" t="str">
        <f>IF($B552="","",IFERROR(VLOOKUP($B552,'Task library'!$A:$E,2,FALSE()),""))</f>
        <v/>
      </c>
      <c r="E552" s="182" t="str">
        <f>IF($B552="","",IFERROR(VLOOKUP($B552,'Task library'!$A:$E,3,FALSE()),""))</f>
        <v/>
      </c>
      <c r="F552" s="182" t="str">
        <f>IF($B552="","",IFERROR(VLOOKUP($B552,'Task library'!$A:$E,4,FALSE()),""))</f>
        <v/>
      </c>
      <c r="H552" s="183" t="str">
        <f t="shared" si="57"/>
        <v/>
      </c>
      <c r="I552" s="183" t="str">
        <f t="shared" si="58"/>
        <v/>
      </c>
      <c r="L552" s="90" t="str">
        <f t="shared" si="62"/>
        <v/>
      </c>
      <c r="N552" s="185" t="str">
        <f t="shared" si="59"/>
        <v/>
      </c>
      <c r="W552" s="179" t="str">
        <f>IF($B552="","",IF($Q552="","MISSING LINK",IF(NOT(ISNUMBER(SEARCH("drive.google.com",$Q552))),"NOT DRIVE LINK",IFERROR(IF(ISNUMBER(SEARCH(MID(Summary!$N$3,SEARCH("/folders/",Summary!$N$3)+9,SEARCH("?",Summary!$N$3&amp;"?")-(SEARCH("/folders/",Summary!$N$3)+9)),$Q552)),"OK",IF(ISNUMBER(SEARCH("/file/d/",$Q552)),"FILE LINK (check)","WRONG DRIVE")),"WRONG DRIVE"))))</f>
        <v/>
      </c>
      <c r="X552" s="72" t="str">
        <f t="shared" si="60"/>
        <v/>
      </c>
      <c r="Y552" s="72" t="str">
        <f t="shared" si="61"/>
        <v/>
      </c>
      <c r="Z552" s="72" t="str">
        <f>IF($X552="","",COUNTIF($X$2:$X552,$X552))</f>
        <v/>
      </c>
      <c r="AA552" s="72" t="str">
        <f>IF(AND($X552&lt;&gt;"",$Y552&gt;=3,$Z552=1),COUNTIF($AA$1:AA551,"&gt;0")+1,"")</f>
        <v/>
      </c>
    </row>
    <row r="553" spans="3:27" ht="15" customHeight="1" x14ac:dyDescent="0.25">
      <c r="C553" s="72" t="str">
        <f t="shared" si="56"/>
        <v/>
      </c>
      <c r="D553" s="182" t="str">
        <f>IF($B553="","",IFERROR(VLOOKUP($B553,'Task library'!$A:$E,2,FALSE()),""))</f>
        <v/>
      </c>
      <c r="E553" s="182" t="str">
        <f>IF($B553="","",IFERROR(VLOOKUP($B553,'Task library'!$A:$E,3,FALSE()),""))</f>
        <v/>
      </c>
      <c r="F553" s="182" t="str">
        <f>IF($B553="","",IFERROR(VLOOKUP($B553,'Task library'!$A:$E,4,FALSE()),""))</f>
        <v/>
      </c>
      <c r="H553" s="183" t="str">
        <f t="shared" si="57"/>
        <v/>
      </c>
      <c r="I553" s="183" t="str">
        <f t="shared" si="58"/>
        <v/>
      </c>
      <c r="L553" s="90" t="str">
        <f t="shared" si="62"/>
        <v/>
      </c>
      <c r="N553" s="185" t="str">
        <f t="shared" si="59"/>
        <v/>
      </c>
      <c r="W553" s="179" t="str">
        <f>IF($B553="","",IF($Q553="","MISSING LINK",IF(NOT(ISNUMBER(SEARCH("drive.google.com",$Q553))),"NOT DRIVE LINK",IFERROR(IF(ISNUMBER(SEARCH(MID(Summary!$N$3,SEARCH("/folders/",Summary!$N$3)+9,SEARCH("?",Summary!$N$3&amp;"?")-(SEARCH("/folders/",Summary!$N$3)+9)),$Q553)),"OK",IF(ISNUMBER(SEARCH("/file/d/",$Q553)),"FILE LINK (check)","WRONG DRIVE")),"WRONG DRIVE"))))</f>
        <v/>
      </c>
      <c r="X553" s="72" t="str">
        <f t="shared" si="60"/>
        <v/>
      </c>
      <c r="Y553" s="72" t="str">
        <f t="shared" si="61"/>
        <v/>
      </c>
      <c r="Z553" s="72" t="str">
        <f>IF($X553="","",COUNTIF($X$2:$X553,$X553))</f>
        <v/>
      </c>
      <c r="AA553" s="72" t="str">
        <f>IF(AND($X553&lt;&gt;"",$Y553&gt;=3,$Z553=1),COUNTIF($AA$1:AA552,"&gt;0")+1,"")</f>
        <v/>
      </c>
    </row>
    <row r="554" spans="3:27" ht="15" customHeight="1" x14ac:dyDescent="0.25">
      <c r="C554" s="72" t="str">
        <f t="shared" si="56"/>
        <v/>
      </c>
      <c r="D554" s="182" t="str">
        <f>IF($B554="","",IFERROR(VLOOKUP($B554,'Task library'!$A:$E,2,FALSE()),""))</f>
        <v/>
      </c>
      <c r="E554" s="182" t="str">
        <f>IF($B554="","",IFERROR(VLOOKUP($B554,'Task library'!$A:$E,3,FALSE()),""))</f>
        <v/>
      </c>
      <c r="F554" s="182" t="str">
        <f>IF($B554="","",IFERROR(VLOOKUP($B554,'Task library'!$A:$E,4,FALSE()),""))</f>
        <v/>
      </c>
      <c r="H554" s="183" t="str">
        <f t="shared" si="57"/>
        <v/>
      </c>
      <c r="I554" s="183" t="str">
        <f t="shared" si="58"/>
        <v/>
      </c>
      <c r="L554" s="90" t="str">
        <f t="shared" si="62"/>
        <v/>
      </c>
      <c r="N554" s="185" t="str">
        <f t="shared" si="59"/>
        <v/>
      </c>
      <c r="W554" s="179" t="str">
        <f>IF($B554="","",IF($Q554="","MISSING LINK",IF(NOT(ISNUMBER(SEARCH("drive.google.com",$Q554))),"NOT DRIVE LINK",IFERROR(IF(ISNUMBER(SEARCH(MID(Summary!$N$3,SEARCH("/folders/",Summary!$N$3)+9,SEARCH("?",Summary!$N$3&amp;"?")-(SEARCH("/folders/",Summary!$N$3)+9)),$Q554)),"OK",IF(ISNUMBER(SEARCH("/file/d/",$Q554)),"FILE LINK (check)","WRONG DRIVE")),"WRONG DRIVE"))))</f>
        <v/>
      </c>
      <c r="X554" s="72" t="str">
        <f t="shared" si="60"/>
        <v/>
      </c>
      <c r="Y554" s="72" t="str">
        <f t="shared" si="61"/>
        <v/>
      </c>
      <c r="Z554" s="72" t="str">
        <f>IF($X554="","",COUNTIF($X$2:$X554,$X554))</f>
        <v/>
      </c>
      <c r="AA554" s="72" t="str">
        <f>IF(AND($X554&lt;&gt;"",$Y554&gt;=3,$Z554=1),COUNTIF($AA$1:AA553,"&gt;0")+1,"")</f>
        <v/>
      </c>
    </row>
    <row r="555" spans="3:27" ht="15" customHeight="1" x14ac:dyDescent="0.25">
      <c r="C555" s="72" t="str">
        <f t="shared" si="56"/>
        <v/>
      </c>
      <c r="D555" s="182" t="str">
        <f>IF($B555="","",IFERROR(VLOOKUP($B555,'Task library'!$A:$E,2,FALSE()),""))</f>
        <v/>
      </c>
      <c r="E555" s="182" t="str">
        <f>IF($B555="","",IFERROR(VLOOKUP($B555,'Task library'!$A:$E,3,FALSE()),""))</f>
        <v/>
      </c>
      <c r="F555" s="182" t="str">
        <f>IF($B555="","",IFERROR(VLOOKUP($B555,'Task library'!$A:$E,4,FALSE()),""))</f>
        <v/>
      </c>
      <c r="H555" s="183" t="str">
        <f t="shared" si="57"/>
        <v/>
      </c>
      <c r="I555" s="183" t="str">
        <f t="shared" si="58"/>
        <v/>
      </c>
      <c r="L555" s="90" t="str">
        <f t="shared" si="62"/>
        <v/>
      </c>
      <c r="N555" s="185" t="str">
        <f t="shared" si="59"/>
        <v/>
      </c>
      <c r="W555" s="179" t="str">
        <f>IF($B555="","",IF($Q555="","MISSING LINK",IF(NOT(ISNUMBER(SEARCH("drive.google.com",$Q555))),"NOT DRIVE LINK",IFERROR(IF(ISNUMBER(SEARCH(MID(Summary!$N$3,SEARCH("/folders/",Summary!$N$3)+9,SEARCH("?",Summary!$N$3&amp;"?")-(SEARCH("/folders/",Summary!$N$3)+9)),$Q555)),"OK",IF(ISNUMBER(SEARCH("/file/d/",$Q555)),"FILE LINK (check)","WRONG DRIVE")),"WRONG DRIVE"))))</f>
        <v/>
      </c>
      <c r="X555" s="72" t="str">
        <f t="shared" si="60"/>
        <v/>
      </c>
      <c r="Y555" s="72" t="str">
        <f t="shared" si="61"/>
        <v/>
      </c>
      <c r="Z555" s="72" t="str">
        <f>IF($X555="","",COUNTIF($X$2:$X555,$X555))</f>
        <v/>
      </c>
      <c r="AA555" s="72" t="str">
        <f>IF(AND($X555&lt;&gt;"",$Y555&gt;=3,$Z555=1),COUNTIF($AA$1:AA554,"&gt;0")+1,"")</f>
        <v/>
      </c>
    </row>
    <row r="556" spans="3:27" ht="15" customHeight="1" x14ac:dyDescent="0.25">
      <c r="C556" s="72" t="str">
        <f t="shared" si="56"/>
        <v/>
      </c>
      <c r="D556" s="182" t="str">
        <f>IF($B556="","",IFERROR(VLOOKUP($B556,'Task library'!$A:$E,2,FALSE()),""))</f>
        <v/>
      </c>
      <c r="E556" s="182" t="str">
        <f>IF($B556="","",IFERROR(VLOOKUP($B556,'Task library'!$A:$E,3,FALSE()),""))</f>
        <v/>
      </c>
      <c r="F556" s="182" t="str">
        <f>IF($B556="","",IFERROR(VLOOKUP($B556,'Task library'!$A:$E,4,FALSE()),""))</f>
        <v/>
      </c>
      <c r="H556" s="183" t="str">
        <f t="shared" si="57"/>
        <v/>
      </c>
      <c r="I556" s="183" t="str">
        <f t="shared" si="58"/>
        <v/>
      </c>
      <c r="L556" s="90" t="str">
        <f t="shared" si="62"/>
        <v/>
      </c>
      <c r="N556" s="185" t="str">
        <f t="shared" si="59"/>
        <v/>
      </c>
      <c r="W556" s="179" t="str">
        <f>IF($B556="","",IF($Q556="","MISSING LINK",IF(NOT(ISNUMBER(SEARCH("drive.google.com",$Q556))),"NOT DRIVE LINK",IFERROR(IF(ISNUMBER(SEARCH(MID(Summary!$N$3,SEARCH("/folders/",Summary!$N$3)+9,SEARCH("?",Summary!$N$3&amp;"?")-(SEARCH("/folders/",Summary!$N$3)+9)),$Q556)),"OK",IF(ISNUMBER(SEARCH("/file/d/",$Q556)),"FILE LINK (check)","WRONG DRIVE")),"WRONG DRIVE"))))</f>
        <v/>
      </c>
      <c r="X556" s="72" t="str">
        <f t="shared" si="60"/>
        <v/>
      </c>
      <c r="Y556" s="72" t="str">
        <f t="shared" si="61"/>
        <v/>
      </c>
      <c r="Z556" s="72" t="str">
        <f>IF($X556="","",COUNTIF($X$2:$X556,$X556))</f>
        <v/>
      </c>
      <c r="AA556" s="72" t="str">
        <f>IF(AND($X556&lt;&gt;"",$Y556&gt;=3,$Z556=1),COUNTIF($AA$1:AA555,"&gt;0")+1,"")</f>
        <v/>
      </c>
    </row>
    <row r="557" spans="3:27" ht="15" customHeight="1" x14ac:dyDescent="0.25">
      <c r="C557" s="72" t="str">
        <f t="shared" si="56"/>
        <v/>
      </c>
      <c r="D557" s="182" t="str">
        <f>IF($B557="","",IFERROR(VLOOKUP($B557,'Task library'!$A:$E,2,FALSE()),""))</f>
        <v/>
      </c>
      <c r="E557" s="182" t="str">
        <f>IF($B557="","",IFERROR(VLOOKUP($B557,'Task library'!$A:$E,3,FALSE()),""))</f>
        <v/>
      </c>
      <c r="F557" s="182" t="str">
        <f>IF($B557="","",IFERROR(VLOOKUP($B557,'Task library'!$A:$E,4,FALSE()),""))</f>
        <v/>
      </c>
      <c r="H557" s="183" t="str">
        <f t="shared" si="57"/>
        <v/>
      </c>
      <c r="I557" s="183" t="str">
        <f t="shared" si="58"/>
        <v/>
      </c>
      <c r="L557" s="90" t="str">
        <f t="shared" si="62"/>
        <v/>
      </c>
      <c r="N557" s="185" t="str">
        <f t="shared" si="59"/>
        <v/>
      </c>
      <c r="W557" s="179" t="str">
        <f>IF($B557="","",IF($Q557="","MISSING LINK",IF(NOT(ISNUMBER(SEARCH("drive.google.com",$Q557))),"NOT DRIVE LINK",IFERROR(IF(ISNUMBER(SEARCH(MID(Summary!$N$3,SEARCH("/folders/",Summary!$N$3)+9,SEARCH("?",Summary!$N$3&amp;"?")-(SEARCH("/folders/",Summary!$N$3)+9)),$Q557)),"OK",IF(ISNUMBER(SEARCH("/file/d/",$Q557)),"FILE LINK (check)","WRONG DRIVE")),"WRONG DRIVE"))))</f>
        <v/>
      </c>
      <c r="X557" s="72" t="str">
        <f t="shared" si="60"/>
        <v/>
      </c>
      <c r="Y557" s="72" t="str">
        <f t="shared" si="61"/>
        <v/>
      </c>
      <c r="Z557" s="72" t="str">
        <f>IF($X557="","",COUNTIF($X$2:$X557,$X557))</f>
        <v/>
      </c>
      <c r="AA557" s="72" t="str">
        <f>IF(AND($X557&lt;&gt;"",$Y557&gt;=3,$Z557=1),COUNTIF($AA$1:AA556,"&gt;0")+1,"")</f>
        <v/>
      </c>
    </row>
    <row r="558" spans="3:27" ht="15" customHeight="1" x14ac:dyDescent="0.25">
      <c r="C558" s="72" t="str">
        <f t="shared" si="56"/>
        <v/>
      </c>
      <c r="D558" s="182" t="str">
        <f>IF($B558="","",IFERROR(VLOOKUP($B558,'Task library'!$A:$E,2,FALSE()),""))</f>
        <v/>
      </c>
      <c r="E558" s="182" t="str">
        <f>IF($B558="","",IFERROR(VLOOKUP($B558,'Task library'!$A:$E,3,FALSE()),""))</f>
        <v/>
      </c>
      <c r="F558" s="182" t="str">
        <f>IF($B558="","",IFERROR(VLOOKUP($B558,'Task library'!$A:$E,4,FALSE()),""))</f>
        <v/>
      </c>
      <c r="H558" s="183" t="str">
        <f t="shared" si="57"/>
        <v/>
      </c>
      <c r="I558" s="183" t="str">
        <f t="shared" si="58"/>
        <v/>
      </c>
      <c r="L558" s="90" t="str">
        <f t="shared" si="62"/>
        <v/>
      </c>
      <c r="N558" s="185" t="str">
        <f t="shared" si="59"/>
        <v/>
      </c>
      <c r="W558" s="179" t="str">
        <f>IF($B558="","",IF($Q558="","MISSING LINK",IF(NOT(ISNUMBER(SEARCH("drive.google.com",$Q558))),"NOT DRIVE LINK",IFERROR(IF(ISNUMBER(SEARCH(MID(Summary!$N$3,SEARCH("/folders/",Summary!$N$3)+9,SEARCH("?",Summary!$N$3&amp;"?")-(SEARCH("/folders/",Summary!$N$3)+9)),$Q558)),"OK",IF(ISNUMBER(SEARCH("/file/d/",$Q558)),"FILE LINK (check)","WRONG DRIVE")),"WRONG DRIVE"))))</f>
        <v/>
      </c>
      <c r="X558" s="72" t="str">
        <f t="shared" si="60"/>
        <v/>
      </c>
      <c r="Y558" s="72" t="str">
        <f t="shared" si="61"/>
        <v/>
      </c>
      <c r="Z558" s="72" t="str">
        <f>IF($X558="","",COUNTIF($X$2:$X558,$X558))</f>
        <v/>
      </c>
      <c r="AA558" s="72" t="str">
        <f>IF(AND($X558&lt;&gt;"",$Y558&gt;=3,$Z558=1),COUNTIF($AA$1:AA557,"&gt;0")+1,"")</f>
        <v/>
      </c>
    </row>
    <row r="559" spans="3:27" ht="15" customHeight="1" x14ac:dyDescent="0.25">
      <c r="C559" s="72" t="str">
        <f t="shared" si="56"/>
        <v/>
      </c>
      <c r="D559" s="182" t="str">
        <f>IF($B559="","",IFERROR(VLOOKUP($B559,'Task library'!$A:$E,2,FALSE()),""))</f>
        <v/>
      </c>
      <c r="E559" s="182" t="str">
        <f>IF($B559="","",IFERROR(VLOOKUP($B559,'Task library'!$A:$E,3,FALSE()),""))</f>
        <v/>
      </c>
      <c r="F559" s="182" t="str">
        <f>IF($B559="","",IFERROR(VLOOKUP($B559,'Task library'!$A:$E,4,FALSE()),""))</f>
        <v/>
      </c>
      <c r="H559" s="183" t="str">
        <f t="shared" si="57"/>
        <v/>
      </c>
      <c r="I559" s="183" t="str">
        <f t="shared" si="58"/>
        <v/>
      </c>
      <c r="L559" s="90" t="str">
        <f t="shared" si="62"/>
        <v/>
      </c>
      <c r="N559" s="185" t="str">
        <f t="shared" si="59"/>
        <v/>
      </c>
      <c r="W559" s="179" t="str">
        <f>IF($B559="","",IF($Q559="","MISSING LINK",IF(NOT(ISNUMBER(SEARCH("drive.google.com",$Q559))),"NOT DRIVE LINK",IFERROR(IF(ISNUMBER(SEARCH(MID(Summary!$N$3,SEARCH("/folders/",Summary!$N$3)+9,SEARCH("?",Summary!$N$3&amp;"?")-(SEARCH("/folders/",Summary!$N$3)+9)),$Q559)),"OK",IF(ISNUMBER(SEARCH("/file/d/",$Q559)),"FILE LINK (check)","WRONG DRIVE")),"WRONG DRIVE"))))</f>
        <v/>
      </c>
      <c r="X559" s="72" t="str">
        <f t="shared" si="60"/>
        <v/>
      </c>
      <c r="Y559" s="72" t="str">
        <f t="shared" si="61"/>
        <v/>
      </c>
      <c r="Z559" s="72" t="str">
        <f>IF($X559="","",COUNTIF($X$2:$X559,$X559))</f>
        <v/>
      </c>
      <c r="AA559" s="72" t="str">
        <f>IF(AND($X559&lt;&gt;"",$Y559&gt;=3,$Z559=1),COUNTIF($AA$1:AA558,"&gt;0")+1,"")</f>
        <v/>
      </c>
    </row>
    <row r="560" spans="3:27" ht="15" customHeight="1" x14ac:dyDescent="0.25">
      <c r="C560" s="72" t="str">
        <f t="shared" si="56"/>
        <v/>
      </c>
      <c r="D560" s="182" t="str">
        <f>IF($B560="","",IFERROR(VLOOKUP($B560,'Task library'!$A:$E,2,FALSE()),""))</f>
        <v/>
      </c>
      <c r="E560" s="182" t="str">
        <f>IF($B560="","",IFERROR(VLOOKUP($B560,'Task library'!$A:$E,3,FALSE()),""))</f>
        <v/>
      </c>
      <c r="F560" s="182" t="str">
        <f>IF($B560="","",IFERROR(VLOOKUP($B560,'Task library'!$A:$E,4,FALSE()),""))</f>
        <v/>
      </c>
      <c r="H560" s="183" t="str">
        <f t="shared" si="57"/>
        <v/>
      </c>
      <c r="I560" s="183" t="str">
        <f t="shared" si="58"/>
        <v/>
      </c>
      <c r="L560" s="90" t="str">
        <f t="shared" si="62"/>
        <v/>
      </c>
      <c r="N560" s="185" t="str">
        <f t="shared" si="59"/>
        <v/>
      </c>
      <c r="W560" s="179" t="str">
        <f>IF($B560="","",IF($Q560="","MISSING LINK",IF(NOT(ISNUMBER(SEARCH("drive.google.com",$Q560))),"NOT DRIVE LINK",IFERROR(IF(ISNUMBER(SEARCH(MID(Summary!$N$3,SEARCH("/folders/",Summary!$N$3)+9,SEARCH("?",Summary!$N$3&amp;"?")-(SEARCH("/folders/",Summary!$N$3)+9)),$Q560)),"OK",IF(ISNUMBER(SEARCH("/file/d/",$Q560)),"FILE LINK (check)","WRONG DRIVE")),"WRONG DRIVE"))))</f>
        <v/>
      </c>
      <c r="X560" s="72" t="str">
        <f t="shared" si="60"/>
        <v/>
      </c>
      <c r="Y560" s="72" t="str">
        <f t="shared" si="61"/>
        <v/>
      </c>
      <c r="Z560" s="72" t="str">
        <f>IF($X560="","",COUNTIF($X$2:$X560,$X560))</f>
        <v/>
      </c>
      <c r="AA560" s="72" t="str">
        <f>IF(AND($X560&lt;&gt;"",$Y560&gt;=3,$Z560=1),COUNTIF($AA$1:AA559,"&gt;0")+1,"")</f>
        <v/>
      </c>
    </row>
    <row r="561" spans="3:27" ht="15" customHeight="1" x14ac:dyDescent="0.25">
      <c r="C561" s="72" t="str">
        <f t="shared" si="56"/>
        <v/>
      </c>
      <c r="D561" s="182" t="str">
        <f>IF($B561="","",IFERROR(VLOOKUP($B561,'Task library'!$A:$E,2,FALSE()),""))</f>
        <v/>
      </c>
      <c r="E561" s="182" t="str">
        <f>IF($B561="","",IFERROR(VLOOKUP($B561,'Task library'!$A:$E,3,FALSE()),""))</f>
        <v/>
      </c>
      <c r="F561" s="182" t="str">
        <f>IF($B561="","",IFERROR(VLOOKUP($B561,'Task library'!$A:$E,4,FALSE()),""))</f>
        <v/>
      </c>
      <c r="H561" s="183" t="str">
        <f t="shared" si="57"/>
        <v/>
      </c>
      <c r="I561" s="183" t="str">
        <f t="shared" si="58"/>
        <v/>
      </c>
      <c r="L561" s="90" t="str">
        <f t="shared" si="62"/>
        <v/>
      </c>
      <c r="N561" s="185" t="str">
        <f t="shared" si="59"/>
        <v/>
      </c>
      <c r="W561" s="179" t="str">
        <f>IF($B561="","",IF($Q561="","MISSING LINK",IF(NOT(ISNUMBER(SEARCH("drive.google.com",$Q561))),"NOT DRIVE LINK",IFERROR(IF(ISNUMBER(SEARCH(MID(Summary!$N$3,SEARCH("/folders/",Summary!$N$3)+9,SEARCH("?",Summary!$N$3&amp;"?")-(SEARCH("/folders/",Summary!$N$3)+9)),$Q561)),"OK",IF(ISNUMBER(SEARCH("/file/d/",$Q561)),"FILE LINK (check)","WRONG DRIVE")),"WRONG DRIVE"))))</f>
        <v/>
      </c>
      <c r="X561" s="72" t="str">
        <f t="shared" si="60"/>
        <v/>
      </c>
      <c r="Y561" s="72" t="str">
        <f t="shared" si="61"/>
        <v/>
      </c>
      <c r="Z561" s="72" t="str">
        <f>IF($X561="","",COUNTIF($X$2:$X561,$X561))</f>
        <v/>
      </c>
      <c r="AA561" s="72" t="str">
        <f>IF(AND($X561&lt;&gt;"",$Y561&gt;=3,$Z561=1),COUNTIF($AA$1:AA560,"&gt;0")+1,"")</f>
        <v/>
      </c>
    </row>
    <row r="562" spans="3:27" ht="15" customHeight="1" x14ac:dyDescent="0.25">
      <c r="C562" s="72" t="str">
        <f t="shared" si="56"/>
        <v/>
      </c>
      <c r="D562" s="182" t="str">
        <f>IF($B562="","",IFERROR(VLOOKUP($B562,'Task library'!$A:$E,2,FALSE()),""))</f>
        <v/>
      </c>
      <c r="E562" s="182" t="str">
        <f>IF($B562="","",IFERROR(VLOOKUP($B562,'Task library'!$A:$E,3,FALSE()),""))</f>
        <v/>
      </c>
      <c r="F562" s="182" t="str">
        <f>IF($B562="","",IFERROR(VLOOKUP($B562,'Task library'!$A:$E,4,FALSE()),""))</f>
        <v/>
      </c>
      <c r="H562" s="183" t="str">
        <f t="shared" si="57"/>
        <v/>
      </c>
      <c r="I562" s="183" t="str">
        <f t="shared" si="58"/>
        <v/>
      </c>
      <c r="L562" s="90" t="str">
        <f t="shared" si="62"/>
        <v/>
      </c>
      <c r="N562" s="185" t="str">
        <f t="shared" si="59"/>
        <v/>
      </c>
      <c r="W562" s="179" t="str">
        <f>IF($B562="","",IF($Q562="","MISSING LINK",IF(NOT(ISNUMBER(SEARCH("drive.google.com",$Q562))),"NOT DRIVE LINK",IFERROR(IF(ISNUMBER(SEARCH(MID(Summary!$N$3,SEARCH("/folders/",Summary!$N$3)+9,SEARCH("?",Summary!$N$3&amp;"?")-(SEARCH("/folders/",Summary!$N$3)+9)),$Q562)),"OK",IF(ISNUMBER(SEARCH("/file/d/",$Q562)),"FILE LINK (check)","WRONG DRIVE")),"WRONG DRIVE"))))</f>
        <v/>
      </c>
      <c r="X562" s="72" t="str">
        <f t="shared" si="60"/>
        <v/>
      </c>
      <c r="Y562" s="72" t="str">
        <f t="shared" si="61"/>
        <v/>
      </c>
      <c r="Z562" s="72" t="str">
        <f>IF($X562="","",COUNTIF($X$2:$X562,$X562))</f>
        <v/>
      </c>
      <c r="AA562" s="72" t="str">
        <f>IF(AND($X562&lt;&gt;"",$Y562&gt;=3,$Z562=1),COUNTIF($AA$1:AA561,"&gt;0")+1,"")</f>
        <v/>
      </c>
    </row>
    <row r="563" spans="3:27" ht="15" customHeight="1" x14ac:dyDescent="0.25">
      <c r="C563" s="72" t="str">
        <f t="shared" si="56"/>
        <v/>
      </c>
      <c r="D563" s="182" t="str">
        <f>IF($B563="","",IFERROR(VLOOKUP($B563,'Task library'!$A:$E,2,FALSE()),""))</f>
        <v/>
      </c>
      <c r="E563" s="182" t="str">
        <f>IF($B563="","",IFERROR(VLOOKUP($B563,'Task library'!$A:$E,3,FALSE()),""))</f>
        <v/>
      </c>
      <c r="F563" s="182" t="str">
        <f>IF($B563="","",IFERROR(VLOOKUP($B563,'Task library'!$A:$E,4,FALSE()),""))</f>
        <v/>
      </c>
      <c r="H563" s="183" t="str">
        <f t="shared" si="57"/>
        <v/>
      </c>
      <c r="I563" s="183" t="str">
        <f t="shared" si="58"/>
        <v/>
      </c>
      <c r="L563" s="90" t="str">
        <f t="shared" si="62"/>
        <v/>
      </c>
      <c r="N563" s="185" t="str">
        <f t="shared" si="59"/>
        <v/>
      </c>
      <c r="W563" s="179" t="str">
        <f>IF($B563="","",IF($Q563="","MISSING LINK",IF(NOT(ISNUMBER(SEARCH("drive.google.com",$Q563))),"NOT DRIVE LINK",IFERROR(IF(ISNUMBER(SEARCH(MID(Summary!$N$3,SEARCH("/folders/",Summary!$N$3)+9,SEARCH("?",Summary!$N$3&amp;"?")-(SEARCH("/folders/",Summary!$N$3)+9)),$Q563)),"OK",IF(ISNUMBER(SEARCH("/file/d/",$Q563)),"FILE LINK (check)","WRONG DRIVE")),"WRONG DRIVE"))))</f>
        <v/>
      </c>
      <c r="X563" s="72" t="str">
        <f t="shared" si="60"/>
        <v/>
      </c>
      <c r="Y563" s="72" t="str">
        <f t="shared" si="61"/>
        <v/>
      </c>
      <c r="Z563" s="72" t="str">
        <f>IF($X563="","",COUNTIF($X$2:$X563,$X563))</f>
        <v/>
      </c>
      <c r="AA563" s="72" t="str">
        <f>IF(AND($X563&lt;&gt;"",$Y563&gt;=3,$Z563=1),COUNTIF($AA$1:AA562,"&gt;0")+1,"")</f>
        <v/>
      </c>
    </row>
    <row r="564" spans="3:27" ht="15" customHeight="1" x14ac:dyDescent="0.25">
      <c r="C564" s="72" t="str">
        <f t="shared" si="56"/>
        <v/>
      </c>
      <c r="D564" s="182" t="str">
        <f>IF($B564="","",IFERROR(VLOOKUP($B564,'Task library'!$A:$E,2,FALSE()),""))</f>
        <v/>
      </c>
      <c r="E564" s="182" t="str">
        <f>IF($B564="","",IFERROR(VLOOKUP($B564,'Task library'!$A:$E,3,FALSE()),""))</f>
        <v/>
      </c>
      <c r="F564" s="182" t="str">
        <f>IF($B564="","",IFERROR(VLOOKUP($B564,'Task library'!$A:$E,4,FALSE()),""))</f>
        <v/>
      </c>
      <c r="H564" s="183" t="str">
        <f t="shared" si="57"/>
        <v/>
      </c>
      <c r="I564" s="183" t="str">
        <f t="shared" si="58"/>
        <v/>
      </c>
      <c r="L564" s="90" t="str">
        <f t="shared" si="62"/>
        <v/>
      </c>
      <c r="N564" s="185" t="str">
        <f t="shared" si="59"/>
        <v/>
      </c>
      <c r="W564" s="179" t="str">
        <f>IF($B564="","",IF($Q564="","MISSING LINK",IF(NOT(ISNUMBER(SEARCH("drive.google.com",$Q564))),"NOT DRIVE LINK",IFERROR(IF(ISNUMBER(SEARCH(MID(Summary!$N$3,SEARCH("/folders/",Summary!$N$3)+9,SEARCH("?",Summary!$N$3&amp;"?")-(SEARCH("/folders/",Summary!$N$3)+9)),$Q564)),"OK",IF(ISNUMBER(SEARCH("/file/d/",$Q564)),"FILE LINK (check)","WRONG DRIVE")),"WRONG DRIVE"))))</f>
        <v/>
      </c>
      <c r="X564" s="72" t="str">
        <f t="shared" si="60"/>
        <v/>
      </c>
      <c r="Y564" s="72" t="str">
        <f t="shared" si="61"/>
        <v/>
      </c>
      <c r="Z564" s="72" t="str">
        <f>IF($X564="","",COUNTIF($X$2:$X564,$X564))</f>
        <v/>
      </c>
      <c r="AA564" s="72" t="str">
        <f>IF(AND($X564&lt;&gt;"",$Y564&gt;=3,$Z564=1),COUNTIF($AA$1:AA563,"&gt;0")+1,"")</f>
        <v/>
      </c>
    </row>
    <row r="565" spans="3:27" ht="15" customHeight="1" x14ac:dyDescent="0.25">
      <c r="C565" s="72" t="str">
        <f t="shared" si="56"/>
        <v/>
      </c>
      <c r="D565" s="182" t="str">
        <f>IF($B565="","",IFERROR(VLOOKUP($B565,'Task library'!$A:$E,2,FALSE()),""))</f>
        <v/>
      </c>
      <c r="E565" s="182" t="str">
        <f>IF($B565="","",IFERROR(VLOOKUP($B565,'Task library'!$A:$E,3,FALSE()),""))</f>
        <v/>
      </c>
      <c r="F565" s="182" t="str">
        <f>IF($B565="","",IFERROR(VLOOKUP($B565,'Task library'!$A:$E,4,FALSE()),""))</f>
        <v/>
      </c>
      <c r="H565" s="183" t="str">
        <f t="shared" si="57"/>
        <v/>
      </c>
      <c r="I565" s="183" t="str">
        <f t="shared" si="58"/>
        <v/>
      </c>
      <c r="L565" s="90" t="str">
        <f t="shared" si="62"/>
        <v/>
      </c>
      <c r="N565" s="185" t="str">
        <f t="shared" si="59"/>
        <v/>
      </c>
      <c r="W565" s="179" t="str">
        <f>IF($B565="","",IF($Q565="","MISSING LINK",IF(NOT(ISNUMBER(SEARCH("drive.google.com",$Q565))),"NOT DRIVE LINK",IFERROR(IF(ISNUMBER(SEARCH(MID(Summary!$N$3,SEARCH("/folders/",Summary!$N$3)+9,SEARCH("?",Summary!$N$3&amp;"?")-(SEARCH("/folders/",Summary!$N$3)+9)),$Q565)),"OK",IF(ISNUMBER(SEARCH("/file/d/",$Q565)),"FILE LINK (check)","WRONG DRIVE")),"WRONG DRIVE"))))</f>
        <v/>
      </c>
      <c r="X565" s="72" t="str">
        <f t="shared" si="60"/>
        <v/>
      </c>
      <c r="Y565" s="72" t="str">
        <f t="shared" si="61"/>
        <v/>
      </c>
      <c r="Z565" s="72" t="str">
        <f>IF($X565="","",COUNTIF($X$2:$X565,$X565))</f>
        <v/>
      </c>
      <c r="AA565" s="72" t="str">
        <f>IF(AND($X565&lt;&gt;"",$Y565&gt;=3,$Z565=1),COUNTIF($AA$1:AA564,"&gt;0")+1,"")</f>
        <v/>
      </c>
    </row>
    <row r="566" spans="3:27" ht="15" customHeight="1" x14ac:dyDescent="0.25">
      <c r="C566" s="72" t="str">
        <f t="shared" si="56"/>
        <v/>
      </c>
      <c r="D566" s="182" t="str">
        <f>IF($B566="","",IFERROR(VLOOKUP($B566,'Task library'!$A:$E,2,FALSE()),""))</f>
        <v/>
      </c>
      <c r="E566" s="182" t="str">
        <f>IF($B566="","",IFERROR(VLOOKUP($B566,'Task library'!$A:$E,3,FALSE()),""))</f>
        <v/>
      </c>
      <c r="F566" s="182" t="str">
        <f>IF($B566="","",IFERROR(VLOOKUP($B566,'Task library'!$A:$E,4,FALSE()),""))</f>
        <v/>
      </c>
      <c r="H566" s="183" t="str">
        <f t="shared" si="57"/>
        <v/>
      </c>
      <c r="I566" s="183" t="str">
        <f t="shared" si="58"/>
        <v/>
      </c>
      <c r="L566" s="90" t="str">
        <f t="shared" si="62"/>
        <v/>
      </c>
      <c r="N566" s="185" t="str">
        <f t="shared" si="59"/>
        <v/>
      </c>
      <c r="W566" s="179" t="str">
        <f>IF($B566="","",IF($Q566="","MISSING LINK",IF(NOT(ISNUMBER(SEARCH("drive.google.com",$Q566))),"NOT DRIVE LINK",IFERROR(IF(ISNUMBER(SEARCH(MID(Summary!$N$3,SEARCH("/folders/",Summary!$N$3)+9,SEARCH("?",Summary!$N$3&amp;"?")-(SEARCH("/folders/",Summary!$N$3)+9)),$Q566)),"OK",IF(ISNUMBER(SEARCH("/file/d/",$Q566)),"FILE LINK (check)","WRONG DRIVE")),"WRONG DRIVE"))))</f>
        <v/>
      </c>
      <c r="X566" s="72" t="str">
        <f t="shared" si="60"/>
        <v/>
      </c>
      <c r="Y566" s="72" t="str">
        <f t="shared" si="61"/>
        <v/>
      </c>
      <c r="Z566" s="72" t="str">
        <f>IF($X566="","",COUNTIF($X$2:$X566,$X566))</f>
        <v/>
      </c>
      <c r="AA566" s="72" t="str">
        <f>IF(AND($X566&lt;&gt;"",$Y566&gt;=3,$Z566=1),COUNTIF($AA$1:AA565,"&gt;0")+1,"")</f>
        <v/>
      </c>
    </row>
    <row r="567" spans="3:27" ht="15" customHeight="1" x14ac:dyDescent="0.25">
      <c r="C567" s="72" t="str">
        <f t="shared" si="56"/>
        <v/>
      </c>
      <c r="D567" s="182" t="str">
        <f>IF($B567="","",IFERROR(VLOOKUP($B567,'Task library'!$A:$E,2,FALSE()),""))</f>
        <v/>
      </c>
      <c r="E567" s="182" t="str">
        <f>IF($B567="","",IFERROR(VLOOKUP($B567,'Task library'!$A:$E,3,FALSE()),""))</f>
        <v/>
      </c>
      <c r="F567" s="182" t="str">
        <f>IF($B567="","",IFERROR(VLOOKUP($B567,'Task library'!$A:$E,4,FALSE()),""))</f>
        <v/>
      </c>
      <c r="H567" s="183" t="str">
        <f t="shared" si="57"/>
        <v/>
      </c>
      <c r="I567" s="183" t="str">
        <f t="shared" si="58"/>
        <v/>
      </c>
      <c r="L567" s="90" t="str">
        <f t="shared" si="62"/>
        <v/>
      </c>
      <c r="N567" s="185" t="str">
        <f t="shared" si="59"/>
        <v/>
      </c>
      <c r="W567" s="179" t="str">
        <f>IF($B567="","",IF($Q567="","MISSING LINK",IF(NOT(ISNUMBER(SEARCH("drive.google.com",$Q567))),"NOT DRIVE LINK",IFERROR(IF(ISNUMBER(SEARCH(MID(Summary!$N$3,SEARCH("/folders/",Summary!$N$3)+9,SEARCH("?",Summary!$N$3&amp;"?")-(SEARCH("/folders/",Summary!$N$3)+9)),$Q567)),"OK",IF(ISNUMBER(SEARCH("/file/d/",$Q567)),"FILE LINK (check)","WRONG DRIVE")),"WRONG DRIVE"))))</f>
        <v/>
      </c>
      <c r="X567" s="72" t="str">
        <f t="shared" si="60"/>
        <v/>
      </c>
      <c r="Y567" s="72" t="str">
        <f t="shared" si="61"/>
        <v/>
      </c>
      <c r="Z567" s="72" t="str">
        <f>IF($X567="","",COUNTIF($X$2:$X567,$X567))</f>
        <v/>
      </c>
      <c r="AA567" s="72" t="str">
        <f>IF(AND($X567&lt;&gt;"",$Y567&gt;=3,$Z567=1),COUNTIF($AA$1:AA566,"&gt;0")+1,"")</f>
        <v/>
      </c>
    </row>
    <row r="568" spans="3:27" ht="15" customHeight="1" x14ac:dyDescent="0.25">
      <c r="C568" s="72" t="str">
        <f t="shared" si="56"/>
        <v/>
      </c>
      <c r="D568" s="182" t="str">
        <f>IF($B568="","",IFERROR(VLOOKUP($B568,'Task library'!$A:$E,2,FALSE()),""))</f>
        <v/>
      </c>
      <c r="E568" s="182" t="str">
        <f>IF($B568="","",IFERROR(VLOOKUP($B568,'Task library'!$A:$E,3,FALSE()),""))</f>
        <v/>
      </c>
      <c r="F568" s="182" t="str">
        <f>IF($B568="","",IFERROR(VLOOKUP($B568,'Task library'!$A:$E,4,FALSE()),""))</f>
        <v/>
      </c>
      <c r="H568" s="183" t="str">
        <f t="shared" si="57"/>
        <v/>
      </c>
      <c r="I568" s="183" t="str">
        <f t="shared" si="58"/>
        <v/>
      </c>
      <c r="L568" s="90" t="str">
        <f t="shared" si="62"/>
        <v/>
      </c>
      <c r="N568" s="185" t="str">
        <f t="shared" si="59"/>
        <v/>
      </c>
      <c r="W568" s="179" t="str">
        <f>IF($B568="","",IF($Q568="","MISSING LINK",IF(NOT(ISNUMBER(SEARCH("drive.google.com",$Q568))),"NOT DRIVE LINK",IFERROR(IF(ISNUMBER(SEARCH(MID(Summary!$N$3,SEARCH("/folders/",Summary!$N$3)+9,SEARCH("?",Summary!$N$3&amp;"?")-(SEARCH("/folders/",Summary!$N$3)+9)),$Q568)),"OK",IF(ISNUMBER(SEARCH("/file/d/",$Q568)),"FILE LINK (check)","WRONG DRIVE")),"WRONG DRIVE"))))</f>
        <v/>
      </c>
      <c r="X568" s="72" t="str">
        <f t="shared" si="60"/>
        <v/>
      </c>
      <c r="Y568" s="72" t="str">
        <f t="shared" si="61"/>
        <v/>
      </c>
      <c r="Z568" s="72" t="str">
        <f>IF($X568="","",COUNTIF($X$2:$X568,$X568))</f>
        <v/>
      </c>
      <c r="AA568" s="72" t="str">
        <f>IF(AND($X568&lt;&gt;"",$Y568&gt;=3,$Z568=1),COUNTIF($AA$1:AA567,"&gt;0")+1,"")</f>
        <v/>
      </c>
    </row>
    <row r="569" spans="3:27" ht="15" customHeight="1" x14ac:dyDescent="0.25">
      <c r="C569" s="72" t="str">
        <f t="shared" si="56"/>
        <v/>
      </c>
      <c r="D569" s="182" t="str">
        <f>IF($B569="","",IFERROR(VLOOKUP($B569,'Task library'!$A:$E,2,FALSE()),""))</f>
        <v/>
      </c>
      <c r="E569" s="182" t="str">
        <f>IF($B569="","",IFERROR(VLOOKUP($B569,'Task library'!$A:$E,3,FALSE()),""))</f>
        <v/>
      </c>
      <c r="F569" s="182" t="str">
        <f>IF($B569="","",IFERROR(VLOOKUP($B569,'Task library'!$A:$E,4,FALSE()),""))</f>
        <v/>
      </c>
      <c r="H569" s="183" t="str">
        <f t="shared" si="57"/>
        <v/>
      </c>
      <c r="I569" s="183" t="str">
        <f t="shared" si="58"/>
        <v/>
      </c>
      <c r="L569" s="90" t="str">
        <f t="shared" si="62"/>
        <v/>
      </c>
      <c r="N569" s="185" t="str">
        <f t="shared" si="59"/>
        <v/>
      </c>
      <c r="W569" s="179" t="str">
        <f>IF($B569="","",IF($Q569="","MISSING LINK",IF(NOT(ISNUMBER(SEARCH("drive.google.com",$Q569))),"NOT DRIVE LINK",IFERROR(IF(ISNUMBER(SEARCH(MID(Summary!$N$3,SEARCH("/folders/",Summary!$N$3)+9,SEARCH("?",Summary!$N$3&amp;"?")-(SEARCH("/folders/",Summary!$N$3)+9)),$Q569)),"OK",IF(ISNUMBER(SEARCH("/file/d/",$Q569)),"FILE LINK (check)","WRONG DRIVE")),"WRONG DRIVE"))))</f>
        <v/>
      </c>
      <c r="X569" s="72" t="str">
        <f t="shared" si="60"/>
        <v/>
      </c>
      <c r="Y569" s="72" t="str">
        <f t="shared" si="61"/>
        <v/>
      </c>
      <c r="Z569" s="72" t="str">
        <f>IF($X569="","",COUNTIF($X$2:$X569,$X569))</f>
        <v/>
      </c>
      <c r="AA569" s="72" t="str">
        <f>IF(AND($X569&lt;&gt;"",$Y569&gt;=3,$Z569=1),COUNTIF($AA$1:AA568,"&gt;0")+1,"")</f>
        <v/>
      </c>
    </row>
    <row r="570" spans="3:27" ht="15" customHeight="1" x14ac:dyDescent="0.25">
      <c r="C570" s="72" t="str">
        <f t="shared" si="56"/>
        <v/>
      </c>
      <c r="D570" s="182" t="str">
        <f>IF($B570="","",IFERROR(VLOOKUP($B570,'Task library'!$A:$E,2,FALSE()),""))</f>
        <v/>
      </c>
      <c r="E570" s="182" t="str">
        <f>IF($B570="","",IFERROR(VLOOKUP($B570,'Task library'!$A:$E,3,FALSE()),""))</f>
        <v/>
      </c>
      <c r="F570" s="182" t="str">
        <f>IF($B570="","",IFERROR(VLOOKUP($B570,'Task library'!$A:$E,4,FALSE()),""))</f>
        <v/>
      </c>
      <c r="H570" s="183" t="str">
        <f t="shared" si="57"/>
        <v/>
      </c>
      <c r="I570" s="183" t="str">
        <f t="shared" si="58"/>
        <v/>
      </c>
      <c r="L570" s="90" t="str">
        <f t="shared" si="62"/>
        <v/>
      </c>
      <c r="N570" s="185" t="str">
        <f t="shared" si="59"/>
        <v/>
      </c>
      <c r="W570" s="179" t="str">
        <f>IF($B570="","",IF($Q570="","MISSING LINK",IF(NOT(ISNUMBER(SEARCH("drive.google.com",$Q570))),"NOT DRIVE LINK",IFERROR(IF(ISNUMBER(SEARCH(MID(Summary!$N$3,SEARCH("/folders/",Summary!$N$3)+9,SEARCH("?",Summary!$N$3&amp;"?")-(SEARCH("/folders/",Summary!$N$3)+9)),$Q570)),"OK",IF(ISNUMBER(SEARCH("/file/d/",$Q570)),"FILE LINK (check)","WRONG DRIVE")),"WRONG DRIVE"))))</f>
        <v/>
      </c>
      <c r="X570" s="72" t="str">
        <f t="shared" si="60"/>
        <v/>
      </c>
      <c r="Y570" s="72" t="str">
        <f t="shared" si="61"/>
        <v/>
      </c>
      <c r="Z570" s="72" t="str">
        <f>IF($X570="","",COUNTIF($X$2:$X570,$X570))</f>
        <v/>
      </c>
      <c r="AA570" s="72" t="str">
        <f>IF(AND($X570&lt;&gt;"",$Y570&gt;=3,$Z570=1),COUNTIF($AA$1:AA569,"&gt;0")+1,"")</f>
        <v/>
      </c>
    </row>
    <row r="571" spans="3:27" ht="15" customHeight="1" x14ac:dyDescent="0.25">
      <c r="C571" s="72" t="str">
        <f t="shared" si="56"/>
        <v/>
      </c>
      <c r="D571" s="182" t="str">
        <f>IF($B571="","",IFERROR(VLOOKUP($B571,'Task library'!$A:$E,2,FALSE()),""))</f>
        <v/>
      </c>
      <c r="E571" s="182" t="str">
        <f>IF($B571="","",IFERROR(VLOOKUP($B571,'Task library'!$A:$E,3,FALSE()),""))</f>
        <v/>
      </c>
      <c r="F571" s="182" t="str">
        <f>IF($B571="","",IFERROR(VLOOKUP($B571,'Task library'!$A:$E,4,FALSE()),""))</f>
        <v/>
      </c>
      <c r="H571" s="183" t="str">
        <f t="shared" si="57"/>
        <v/>
      </c>
      <c r="I571" s="183" t="str">
        <f t="shared" si="58"/>
        <v/>
      </c>
      <c r="L571" s="90" t="str">
        <f t="shared" si="62"/>
        <v/>
      </c>
      <c r="N571" s="185" t="str">
        <f t="shared" si="59"/>
        <v/>
      </c>
      <c r="W571" s="179" t="str">
        <f>IF($B571="","",IF($Q571="","MISSING LINK",IF(NOT(ISNUMBER(SEARCH("drive.google.com",$Q571))),"NOT DRIVE LINK",IFERROR(IF(ISNUMBER(SEARCH(MID(Summary!$N$3,SEARCH("/folders/",Summary!$N$3)+9,SEARCH("?",Summary!$N$3&amp;"?")-(SEARCH("/folders/",Summary!$N$3)+9)),$Q571)),"OK",IF(ISNUMBER(SEARCH("/file/d/",$Q571)),"FILE LINK (check)","WRONG DRIVE")),"WRONG DRIVE"))))</f>
        <v/>
      </c>
      <c r="X571" s="72" t="str">
        <f t="shared" si="60"/>
        <v/>
      </c>
      <c r="Y571" s="72" t="str">
        <f t="shared" si="61"/>
        <v/>
      </c>
      <c r="Z571" s="72" t="str">
        <f>IF($X571="","",COUNTIF($X$2:$X571,$X571))</f>
        <v/>
      </c>
      <c r="AA571" s="72" t="str">
        <f>IF(AND($X571&lt;&gt;"",$Y571&gt;=3,$Z571=1),COUNTIF($AA$1:AA570,"&gt;0")+1,"")</f>
        <v/>
      </c>
    </row>
    <row r="572" spans="3:27" ht="15" customHeight="1" x14ac:dyDescent="0.25">
      <c r="C572" s="72" t="str">
        <f t="shared" si="56"/>
        <v/>
      </c>
      <c r="D572" s="182" t="str">
        <f>IF($B572="","",IFERROR(VLOOKUP($B572,'Task library'!$A:$E,2,FALSE()),""))</f>
        <v/>
      </c>
      <c r="E572" s="182" t="str">
        <f>IF($B572="","",IFERROR(VLOOKUP($B572,'Task library'!$A:$E,3,FALSE()),""))</f>
        <v/>
      </c>
      <c r="F572" s="182" t="str">
        <f>IF($B572="","",IFERROR(VLOOKUP($B572,'Task library'!$A:$E,4,FALSE()),""))</f>
        <v/>
      </c>
      <c r="H572" s="183" t="str">
        <f t="shared" si="57"/>
        <v/>
      </c>
      <c r="I572" s="183" t="str">
        <f t="shared" si="58"/>
        <v/>
      </c>
      <c r="L572" s="90" t="str">
        <f t="shared" si="62"/>
        <v/>
      </c>
      <c r="N572" s="185" t="str">
        <f t="shared" si="59"/>
        <v/>
      </c>
      <c r="W572" s="179" t="str">
        <f>IF($B572="","",IF($Q572="","MISSING LINK",IF(NOT(ISNUMBER(SEARCH("drive.google.com",$Q572))),"NOT DRIVE LINK",IFERROR(IF(ISNUMBER(SEARCH(MID(Summary!$N$3,SEARCH("/folders/",Summary!$N$3)+9,SEARCH("?",Summary!$N$3&amp;"?")-(SEARCH("/folders/",Summary!$N$3)+9)),$Q572)),"OK",IF(ISNUMBER(SEARCH("/file/d/",$Q572)),"FILE LINK (check)","WRONG DRIVE")),"WRONG DRIVE"))))</f>
        <v/>
      </c>
      <c r="X572" s="72" t="str">
        <f t="shared" si="60"/>
        <v/>
      </c>
      <c r="Y572" s="72" t="str">
        <f t="shared" si="61"/>
        <v/>
      </c>
      <c r="Z572" s="72" t="str">
        <f>IF($X572="","",COUNTIF($X$2:$X572,$X572))</f>
        <v/>
      </c>
      <c r="AA572" s="72" t="str">
        <f>IF(AND($X572&lt;&gt;"",$Y572&gt;=3,$Z572=1),COUNTIF($AA$1:AA571,"&gt;0")+1,"")</f>
        <v/>
      </c>
    </row>
    <row r="573" spans="3:27" ht="15" customHeight="1" x14ac:dyDescent="0.25">
      <c r="C573" s="72" t="str">
        <f t="shared" si="56"/>
        <v/>
      </c>
      <c r="D573" s="182" t="str">
        <f>IF($B573="","",IFERROR(VLOOKUP($B573,'Task library'!$A:$E,2,FALSE()),""))</f>
        <v/>
      </c>
      <c r="E573" s="182" t="str">
        <f>IF($B573="","",IFERROR(VLOOKUP($B573,'Task library'!$A:$E,3,FALSE()),""))</f>
        <v/>
      </c>
      <c r="F573" s="182" t="str">
        <f>IF($B573="","",IFERROR(VLOOKUP($B573,'Task library'!$A:$E,4,FALSE()),""))</f>
        <v/>
      </c>
      <c r="H573" s="183" t="str">
        <f t="shared" si="57"/>
        <v/>
      </c>
      <c r="I573" s="183" t="str">
        <f t="shared" si="58"/>
        <v/>
      </c>
      <c r="L573" s="90" t="str">
        <f t="shared" si="62"/>
        <v/>
      </c>
      <c r="N573" s="185" t="str">
        <f t="shared" si="59"/>
        <v/>
      </c>
      <c r="W573" s="179" t="str">
        <f>IF($B573="","",IF($Q573="","MISSING LINK",IF(NOT(ISNUMBER(SEARCH("drive.google.com",$Q573))),"NOT DRIVE LINK",IFERROR(IF(ISNUMBER(SEARCH(MID(Summary!$N$3,SEARCH("/folders/",Summary!$N$3)+9,SEARCH("?",Summary!$N$3&amp;"?")-(SEARCH("/folders/",Summary!$N$3)+9)),$Q573)),"OK",IF(ISNUMBER(SEARCH("/file/d/",$Q573)),"FILE LINK (check)","WRONG DRIVE")),"WRONG DRIVE"))))</f>
        <v/>
      </c>
      <c r="X573" s="72" t="str">
        <f t="shared" si="60"/>
        <v/>
      </c>
      <c r="Y573" s="72" t="str">
        <f t="shared" si="61"/>
        <v/>
      </c>
      <c r="Z573" s="72" t="str">
        <f>IF($X573="","",COUNTIF($X$2:$X573,$X573))</f>
        <v/>
      </c>
      <c r="AA573" s="72" t="str">
        <f>IF(AND($X573&lt;&gt;"",$Y573&gt;=3,$Z573=1),COUNTIF($AA$1:AA572,"&gt;0")+1,"")</f>
        <v/>
      </c>
    </row>
    <row r="574" spans="3:27" ht="15" customHeight="1" x14ac:dyDescent="0.25">
      <c r="C574" s="72" t="str">
        <f t="shared" si="56"/>
        <v/>
      </c>
      <c r="D574" s="182" t="str">
        <f>IF($B574="","",IFERROR(VLOOKUP($B574,'Task library'!$A:$E,2,FALSE()),""))</f>
        <v/>
      </c>
      <c r="E574" s="182" t="str">
        <f>IF($B574="","",IFERROR(VLOOKUP($B574,'Task library'!$A:$E,3,FALSE()),""))</f>
        <v/>
      </c>
      <c r="F574" s="182" t="str">
        <f>IF($B574="","",IFERROR(VLOOKUP($B574,'Task library'!$A:$E,4,FALSE()),""))</f>
        <v/>
      </c>
      <c r="H574" s="183" t="str">
        <f t="shared" si="57"/>
        <v/>
      </c>
      <c r="I574" s="183" t="str">
        <f t="shared" si="58"/>
        <v/>
      </c>
      <c r="L574" s="90" t="str">
        <f t="shared" si="62"/>
        <v/>
      </c>
      <c r="N574" s="185" t="str">
        <f t="shared" si="59"/>
        <v/>
      </c>
      <c r="W574" s="179" t="str">
        <f>IF($B574="","",IF($Q574="","MISSING LINK",IF(NOT(ISNUMBER(SEARCH("drive.google.com",$Q574))),"NOT DRIVE LINK",IFERROR(IF(ISNUMBER(SEARCH(MID(Summary!$N$3,SEARCH("/folders/",Summary!$N$3)+9,SEARCH("?",Summary!$N$3&amp;"?")-(SEARCH("/folders/",Summary!$N$3)+9)),$Q574)),"OK",IF(ISNUMBER(SEARCH("/file/d/",$Q574)),"FILE LINK (check)","WRONG DRIVE")),"WRONG DRIVE"))))</f>
        <v/>
      </c>
      <c r="X574" s="72" t="str">
        <f t="shared" si="60"/>
        <v/>
      </c>
      <c r="Y574" s="72" t="str">
        <f t="shared" si="61"/>
        <v/>
      </c>
      <c r="Z574" s="72" t="str">
        <f>IF($X574="","",COUNTIF($X$2:$X574,$X574))</f>
        <v/>
      </c>
      <c r="AA574" s="72" t="str">
        <f>IF(AND($X574&lt;&gt;"",$Y574&gt;=3,$Z574=1),COUNTIF($AA$1:AA573,"&gt;0")+1,"")</f>
        <v/>
      </c>
    </row>
    <row r="575" spans="3:27" ht="15" customHeight="1" x14ac:dyDescent="0.25">
      <c r="C575" s="72" t="str">
        <f t="shared" si="56"/>
        <v/>
      </c>
      <c r="D575" s="182" t="str">
        <f>IF($B575="","",IFERROR(VLOOKUP($B575,'Task library'!$A:$E,2,FALSE()),""))</f>
        <v/>
      </c>
      <c r="E575" s="182" t="str">
        <f>IF($B575="","",IFERROR(VLOOKUP($B575,'Task library'!$A:$E,3,FALSE()),""))</f>
        <v/>
      </c>
      <c r="F575" s="182" t="str">
        <f>IF($B575="","",IFERROR(VLOOKUP($B575,'Task library'!$A:$E,4,FALSE()),""))</f>
        <v/>
      </c>
      <c r="H575" s="183" t="str">
        <f t="shared" si="57"/>
        <v/>
      </c>
      <c r="I575" s="183" t="str">
        <f t="shared" si="58"/>
        <v/>
      </c>
      <c r="L575" s="90" t="str">
        <f t="shared" si="62"/>
        <v/>
      </c>
      <c r="N575" s="185" t="str">
        <f t="shared" si="59"/>
        <v/>
      </c>
      <c r="W575" s="179" t="str">
        <f>IF($B575="","",IF($Q575="","MISSING LINK",IF(NOT(ISNUMBER(SEARCH("drive.google.com",$Q575))),"NOT DRIVE LINK",IFERROR(IF(ISNUMBER(SEARCH(MID(Summary!$N$3,SEARCH("/folders/",Summary!$N$3)+9,SEARCH("?",Summary!$N$3&amp;"?")-(SEARCH("/folders/",Summary!$N$3)+9)),$Q575)),"OK",IF(ISNUMBER(SEARCH("/file/d/",$Q575)),"FILE LINK (check)","WRONG DRIVE")),"WRONG DRIVE"))))</f>
        <v/>
      </c>
      <c r="X575" s="72" t="str">
        <f t="shared" si="60"/>
        <v/>
      </c>
      <c r="Y575" s="72" t="str">
        <f t="shared" si="61"/>
        <v/>
      </c>
      <c r="Z575" s="72" t="str">
        <f>IF($X575="","",COUNTIF($X$2:$X575,$X575))</f>
        <v/>
      </c>
      <c r="AA575" s="72" t="str">
        <f>IF(AND($X575&lt;&gt;"",$Y575&gt;=3,$Z575=1),COUNTIF($AA$1:AA574,"&gt;0")+1,"")</f>
        <v/>
      </c>
    </row>
    <row r="576" spans="3:27" ht="15" customHeight="1" x14ac:dyDescent="0.25">
      <c r="C576" s="72" t="str">
        <f t="shared" si="56"/>
        <v/>
      </c>
      <c r="D576" s="182" t="str">
        <f>IF($B576="","",IFERROR(VLOOKUP($B576,'Task library'!$A:$E,2,FALSE()),""))</f>
        <v/>
      </c>
      <c r="E576" s="182" t="str">
        <f>IF($B576="","",IFERROR(VLOOKUP($B576,'Task library'!$A:$E,3,FALSE()),""))</f>
        <v/>
      </c>
      <c r="F576" s="182" t="str">
        <f>IF($B576="","",IFERROR(VLOOKUP($B576,'Task library'!$A:$E,4,FALSE()),""))</f>
        <v/>
      </c>
      <c r="H576" s="183" t="str">
        <f t="shared" si="57"/>
        <v/>
      </c>
      <c r="I576" s="183" t="str">
        <f t="shared" si="58"/>
        <v/>
      </c>
      <c r="L576" s="90" t="str">
        <f t="shared" si="62"/>
        <v/>
      </c>
      <c r="N576" s="185" t="str">
        <f t="shared" si="59"/>
        <v/>
      </c>
      <c r="W576" s="179" t="str">
        <f>IF($B576="","",IF($Q576="","MISSING LINK",IF(NOT(ISNUMBER(SEARCH("drive.google.com",$Q576))),"NOT DRIVE LINK",IFERROR(IF(ISNUMBER(SEARCH(MID(Summary!$N$3,SEARCH("/folders/",Summary!$N$3)+9,SEARCH("?",Summary!$N$3&amp;"?")-(SEARCH("/folders/",Summary!$N$3)+9)),$Q576)),"OK",IF(ISNUMBER(SEARCH("/file/d/",$Q576)),"FILE LINK (check)","WRONG DRIVE")),"WRONG DRIVE"))))</f>
        <v/>
      </c>
      <c r="X576" s="72" t="str">
        <f t="shared" si="60"/>
        <v/>
      </c>
      <c r="Y576" s="72" t="str">
        <f t="shared" si="61"/>
        <v/>
      </c>
      <c r="Z576" s="72" t="str">
        <f>IF($X576="","",COUNTIF($X$2:$X576,$X576))</f>
        <v/>
      </c>
      <c r="AA576" s="72" t="str">
        <f>IF(AND($X576&lt;&gt;"",$Y576&gt;=3,$Z576=1),COUNTIF($AA$1:AA575,"&gt;0")+1,"")</f>
        <v/>
      </c>
    </row>
    <row r="577" spans="3:27" ht="15" customHeight="1" x14ac:dyDescent="0.25">
      <c r="C577" s="72" t="str">
        <f t="shared" si="56"/>
        <v/>
      </c>
      <c r="D577" s="182" t="str">
        <f>IF($B577="","",IFERROR(VLOOKUP($B577,'Task library'!$A:$E,2,FALSE()),""))</f>
        <v/>
      </c>
      <c r="E577" s="182" t="str">
        <f>IF($B577="","",IFERROR(VLOOKUP($B577,'Task library'!$A:$E,3,FALSE()),""))</f>
        <v/>
      </c>
      <c r="F577" s="182" t="str">
        <f>IF($B577="","",IFERROR(VLOOKUP($B577,'Task library'!$A:$E,4,FALSE()),""))</f>
        <v/>
      </c>
      <c r="H577" s="183" t="str">
        <f t="shared" si="57"/>
        <v/>
      </c>
      <c r="I577" s="183" t="str">
        <f t="shared" si="58"/>
        <v/>
      </c>
      <c r="L577" s="90" t="str">
        <f t="shared" si="62"/>
        <v/>
      </c>
      <c r="N577" s="185" t="str">
        <f t="shared" si="59"/>
        <v/>
      </c>
      <c r="W577" s="179" t="str">
        <f>IF($B577="","",IF($Q577="","MISSING LINK",IF(NOT(ISNUMBER(SEARCH("drive.google.com",$Q577))),"NOT DRIVE LINK",IFERROR(IF(ISNUMBER(SEARCH(MID(Summary!$N$3,SEARCH("/folders/",Summary!$N$3)+9,SEARCH("?",Summary!$N$3&amp;"?")-(SEARCH("/folders/",Summary!$N$3)+9)),$Q577)),"OK",IF(ISNUMBER(SEARCH("/file/d/",$Q577)),"FILE LINK (check)","WRONG DRIVE")),"WRONG DRIVE"))))</f>
        <v/>
      </c>
      <c r="X577" s="72" t="str">
        <f t="shared" si="60"/>
        <v/>
      </c>
      <c r="Y577" s="72" t="str">
        <f t="shared" si="61"/>
        <v/>
      </c>
      <c r="Z577" s="72" t="str">
        <f>IF($X577="","",COUNTIF($X$2:$X577,$X577))</f>
        <v/>
      </c>
      <c r="AA577" s="72" t="str">
        <f>IF(AND($X577&lt;&gt;"",$Y577&gt;=3,$Z577=1),COUNTIF($AA$1:AA576,"&gt;0")+1,"")</f>
        <v/>
      </c>
    </row>
    <row r="578" spans="3:27" ht="15" customHeight="1" x14ac:dyDescent="0.25">
      <c r="C578" s="72" t="str">
        <f t="shared" ref="C578:C641" si="63">IF($B578="","",1)</f>
        <v/>
      </c>
      <c r="D578" s="182" t="str">
        <f>IF($B578="","",IFERROR(VLOOKUP($B578,'Task library'!$A:$E,2,FALSE()),""))</f>
        <v/>
      </c>
      <c r="E578" s="182" t="str">
        <f>IF($B578="","",IFERROR(VLOOKUP($B578,'Task library'!$A:$E,3,FALSE()),""))</f>
        <v/>
      </c>
      <c r="F578" s="182" t="str">
        <f>IF($B578="","",IFERROR(VLOOKUP($B578,'Task library'!$A:$E,4,FALSE()),""))</f>
        <v/>
      </c>
      <c r="H578" s="183" t="str">
        <f t="shared" ref="H578:H641" si="64">IF(OR($B578="",$I578=""),"",IFERROR($I578-$G578,""))</f>
        <v/>
      </c>
      <c r="I578" s="183" t="str">
        <f t="shared" ref="I578:I641" si="65">IF($B578="","",IF($G578="","",IF(ISNUMBER($U578),MAX(0,MIN($G578,$G578/10*$U578)),IF(OR(NOT(ISNUMBER($M578)),$M578&lt;=0,$Q578="",NOT(OR($W578="OK",$W578="FILE LINK (check)"))),"",IF($G578&lt;=$M578+5,$G578,$M578)))))</f>
        <v/>
      </c>
      <c r="L578" s="90" t="str">
        <f t="shared" si="62"/>
        <v/>
      </c>
      <c r="N578" s="185" t="str">
        <f t="shared" ref="N578:N641" si="66">IF($B578="","",IF($G578="","",IF(ISNUMBER($M578),$M578,0)-$G578))</f>
        <v/>
      </c>
      <c r="W578" s="179" t="str">
        <f>IF($B578="","",IF($Q578="","MISSING LINK",IF(NOT(ISNUMBER(SEARCH("drive.google.com",$Q578))),"NOT DRIVE LINK",IFERROR(IF(ISNUMBER(SEARCH(MID(Summary!$N$3,SEARCH("/folders/",Summary!$N$3)+9,SEARCH("?",Summary!$N$3&amp;"?")-(SEARCH("/folders/",Summary!$N$3)+9)),$Q578)),"OK",IF(ISNUMBER(SEARCH("/file/d/",$Q578)),"FILE LINK (check)","WRONG DRIVE")),"WRONG DRIVE"))))</f>
        <v/>
      </c>
      <c r="X578" s="72" t="str">
        <f t="shared" ref="X578:X641" si="67">IF(OR($B578=2001,$B578=2002),IF(OR(LEN(TRIM($R578))=0,LEN(TRIM($S578))=0),"",TRIM($R578)&amp;" | "&amp;TRIM($S578)),"")</f>
        <v/>
      </c>
      <c r="Y578" s="72" t="str">
        <f t="shared" ref="Y578:Y641" si="68">IF($X578="","",COUNTIF($X$2:$X$1500,$X578))</f>
        <v/>
      </c>
      <c r="Z578" s="72" t="str">
        <f>IF($X578="","",COUNTIF($X$2:$X578,$X578))</f>
        <v/>
      </c>
      <c r="AA578" s="72" t="str">
        <f>IF(AND($X578&lt;&gt;"",$Y578&gt;=3,$Z578=1),COUNTIF($AA$1:AA577,"&gt;0")+1,"")</f>
        <v/>
      </c>
    </row>
    <row r="579" spans="3:27" ht="15" customHeight="1" x14ac:dyDescent="0.25">
      <c r="C579" s="72" t="str">
        <f t="shared" si="63"/>
        <v/>
      </c>
      <c r="D579" s="182" t="str">
        <f>IF($B579="","",IFERROR(VLOOKUP($B579,'Task library'!$A:$E,2,FALSE()),""))</f>
        <v/>
      </c>
      <c r="E579" s="182" t="str">
        <f>IF($B579="","",IFERROR(VLOOKUP($B579,'Task library'!$A:$E,3,FALSE()),""))</f>
        <v/>
      </c>
      <c r="F579" s="182" t="str">
        <f>IF($B579="","",IFERROR(VLOOKUP($B579,'Task library'!$A:$E,4,FALSE()),""))</f>
        <v/>
      </c>
      <c r="H579" s="183" t="str">
        <f t="shared" si="64"/>
        <v/>
      </c>
      <c r="I579" s="183" t="str">
        <f t="shared" si="65"/>
        <v/>
      </c>
      <c r="L579" s="90" t="str">
        <f t="shared" ref="L579:L642" si="69">IF($B579="","",1)</f>
        <v/>
      </c>
      <c r="N579" s="185" t="str">
        <f t="shared" si="66"/>
        <v/>
      </c>
      <c r="W579" s="179" t="str">
        <f>IF($B579="","",IF($Q579="","MISSING LINK",IF(NOT(ISNUMBER(SEARCH("drive.google.com",$Q579))),"NOT DRIVE LINK",IFERROR(IF(ISNUMBER(SEARCH(MID(Summary!$N$3,SEARCH("/folders/",Summary!$N$3)+9,SEARCH("?",Summary!$N$3&amp;"?")-(SEARCH("/folders/",Summary!$N$3)+9)),$Q579)),"OK",IF(ISNUMBER(SEARCH("/file/d/",$Q579)),"FILE LINK (check)","WRONG DRIVE")),"WRONG DRIVE"))))</f>
        <v/>
      </c>
      <c r="X579" s="72" t="str">
        <f t="shared" si="67"/>
        <v/>
      </c>
      <c r="Y579" s="72" t="str">
        <f t="shared" si="68"/>
        <v/>
      </c>
      <c r="Z579" s="72" t="str">
        <f>IF($X579="","",COUNTIF($X$2:$X579,$X579))</f>
        <v/>
      </c>
      <c r="AA579" s="72" t="str">
        <f>IF(AND($X579&lt;&gt;"",$Y579&gt;=3,$Z579=1),COUNTIF($AA$1:AA578,"&gt;0")+1,"")</f>
        <v/>
      </c>
    </row>
    <row r="580" spans="3:27" ht="15" customHeight="1" x14ac:dyDescent="0.25">
      <c r="C580" s="72" t="str">
        <f t="shared" si="63"/>
        <v/>
      </c>
      <c r="D580" s="182" t="str">
        <f>IF($B580="","",IFERROR(VLOOKUP($B580,'Task library'!$A:$E,2,FALSE()),""))</f>
        <v/>
      </c>
      <c r="E580" s="182" t="str">
        <f>IF($B580="","",IFERROR(VLOOKUP($B580,'Task library'!$A:$E,3,FALSE()),""))</f>
        <v/>
      </c>
      <c r="F580" s="182" t="str">
        <f>IF($B580="","",IFERROR(VLOOKUP($B580,'Task library'!$A:$E,4,FALSE()),""))</f>
        <v/>
      </c>
      <c r="H580" s="183" t="str">
        <f t="shared" si="64"/>
        <v/>
      </c>
      <c r="I580" s="183" t="str">
        <f t="shared" si="65"/>
        <v/>
      </c>
      <c r="L580" s="90" t="str">
        <f t="shared" si="69"/>
        <v/>
      </c>
      <c r="N580" s="185" t="str">
        <f t="shared" si="66"/>
        <v/>
      </c>
      <c r="W580" s="179" t="str">
        <f>IF($B580="","",IF($Q580="","MISSING LINK",IF(NOT(ISNUMBER(SEARCH("drive.google.com",$Q580))),"NOT DRIVE LINK",IFERROR(IF(ISNUMBER(SEARCH(MID(Summary!$N$3,SEARCH("/folders/",Summary!$N$3)+9,SEARCH("?",Summary!$N$3&amp;"?")-(SEARCH("/folders/",Summary!$N$3)+9)),$Q580)),"OK",IF(ISNUMBER(SEARCH("/file/d/",$Q580)),"FILE LINK (check)","WRONG DRIVE")),"WRONG DRIVE"))))</f>
        <v/>
      </c>
      <c r="X580" s="72" t="str">
        <f t="shared" si="67"/>
        <v/>
      </c>
      <c r="Y580" s="72" t="str">
        <f t="shared" si="68"/>
        <v/>
      </c>
      <c r="Z580" s="72" t="str">
        <f>IF($X580="","",COUNTIF($X$2:$X580,$X580))</f>
        <v/>
      </c>
      <c r="AA580" s="72" t="str">
        <f>IF(AND($X580&lt;&gt;"",$Y580&gt;=3,$Z580=1),COUNTIF($AA$1:AA579,"&gt;0")+1,"")</f>
        <v/>
      </c>
    </row>
    <row r="581" spans="3:27" ht="15" customHeight="1" x14ac:dyDescent="0.25">
      <c r="C581" s="72" t="str">
        <f t="shared" si="63"/>
        <v/>
      </c>
      <c r="D581" s="182" t="str">
        <f>IF($B581="","",IFERROR(VLOOKUP($B581,'Task library'!$A:$E,2,FALSE()),""))</f>
        <v/>
      </c>
      <c r="E581" s="182" t="str">
        <f>IF($B581="","",IFERROR(VLOOKUP($B581,'Task library'!$A:$E,3,FALSE()),""))</f>
        <v/>
      </c>
      <c r="F581" s="182" t="str">
        <f>IF($B581="","",IFERROR(VLOOKUP($B581,'Task library'!$A:$E,4,FALSE()),""))</f>
        <v/>
      </c>
      <c r="H581" s="183" t="str">
        <f t="shared" si="64"/>
        <v/>
      </c>
      <c r="I581" s="183" t="str">
        <f t="shared" si="65"/>
        <v/>
      </c>
      <c r="L581" s="90" t="str">
        <f t="shared" si="69"/>
        <v/>
      </c>
      <c r="N581" s="185" t="str">
        <f t="shared" si="66"/>
        <v/>
      </c>
      <c r="W581" s="179" t="str">
        <f>IF($B581="","",IF($Q581="","MISSING LINK",IF(NOT(ISNUMBER(SEARCH("drive.google.com",$Q581))),"NOT DRIVE LINK",IFERROR(IF(ISNUMBER(SEARCH(MID(Summary!$N$3,SEARCH("/folders/",Summary!$N$3)+9,SEARCH("?",Summary!$N$3&amp;"?")-(SEARCH("/folders/",Summary!$N$3)+9)),$Q581)),"OK",IF(ISNUMBER(SEARCH("/file/d/",$Q581)),"FILE LINK (check)","WRONG DRIVE")),"WRONG DRIVE"))))</f>
        <v/>
      </c>
      <c r="X581" s="72" t="str">
        <f t="shared" si="67"/>
        <v/>
      </c>
      <c r="Y581" s="72" t="str">
        <f t="shared" si="68"/>
        <v/>
      </c>
      <c r="Z581" s="72" t="str">
        <f>IF($X581="","",COUNTIF($X$2:$X581,$X581))</f>
        <v/>
      </c>
      <c r="AA581" s="72" t="str">
        <f>IF(AND($X581&lt;&gt;"",$Y581&gt;=3,$Z581=1),COUNTIF($AA$1:AA580,"&gt;0")+1,"")</f>
        <v/>
      </c>
    </row>
    <row r="582" spans="3:27" ht="15" customHeight="1" x14ac:dyDescent="0.25">
      <c r="C582" s="72" t="str">
        <f t="shared" si="63"/>
        <v/>
      </c>
      <c r="D582" s="182" t="str">
        <f>IF($B582="","",IFERROR(VLOOKUP($B582,'Task library'!$A:$E,2,FALSE()),""))</f>
        <v/>
      </c>
      <c r="E582" s="182" t="str">
        <f>IF($B582="","",IFERROR(VLOOKUP($B582,'Task library'!$A:$E,3,FALSE()),""))</f>
        <v/>
      </c>
      <c r="F582" s="182" t="str">
        <f>IF($B582="","",IFERROR(VLOOKUP($B582,'Task library'!$A:$E,4,FALSE()),""))</f>
        <v/>
      </c>
      <c r="H582" s="183" t="str">
        <f t="shared" si="64"/>
        <v/>
      </c>
      <c r="I582" s="183" t="str">
        <f t="shared" si="65"/>
        <v/>
      </c>
      <c r="L582" s="90" t="str">
        <f t="shared" si="69"/>
        <v/>
      </c>
      <c r="N582" s="185" t="str">
        <f t="shared" si="66"/>
        <v/>
      </c>
      <c r="W582" s="179" t="str">
        <f>IF($B582="","",IF($Q582="","MISSING LINK",IF(NOT(ISNUMBER(SEARCH("drive.google.com",$Q582))),"NOT DRIVE LINK",IFERROR(IF(ISNUMBER(SEARCH(MID(Summary!$N$3,SEARCH("/folders/",Summary!$N$3)+9,SEARCH("?",Summary!$N$3&amp;"?")-(SEARCH("/folders/",Summary!$N$3)+9)),$Q582)),"OK",IF(ISNUMBER(SEARCH("/file/d/",$Q582)),"FILE LINK (check)","WRONG DRIVE")),"WRONG DRIVE"))))</f>
        <v/>
      </c>
      <c r="X582" s="72" t="str">
        <f t="shared" si="67"/>
        <v/>
      </c>
      <c r="Y582" s="72" t="str">
        <f t="shared" si="68"/>
        <v/>
      </c>
      <c r="Z582" s="72" t="str">
        <f>IF($X582="","",COUNTIF($X$2:$X582,$X582))</f>
        <v/>
      </c>
      <c r="AA582" s="72" t="str">
        <f>IF(AND($X582&lt;&gt;"",$Y582&gt;=3,$Z582=1),COUNTIF($AA$1:AA581,"&gt;0")+1,"")</f>
        <v/>
      </c>
    </row>
    <row r="583" spans="3:27" ht="15" customHeight="1" x14ac:dyDescent="0.25">
      <c r="C583" s="72" t="str">
        <f t="shared" si="63"/>
        <v/>
      </c>
      <c r="D583" s="182" t="str">
        <f>IF($B583="","",IFERROR(VLOOKUP($B583,'Task library'!$A:$E,2,FALSE()),""))</f>
        <v/>
      </c>
      <c r="E583" s="182" t="str">
        <f>IF($B583="","",IFERROR(VLOOKUP($B583,'Task library'!$A:$E,3,FALSE()),""))</f>
        <v/>
      </c>
      <c r="F583" s="182" t="str">
        <f>IF($B583="","",IFERROR(VLOOKUP($B583,'Task library'!$A:$E,4,FALSE()),""))</f>
        <v/>
      </c>
      <c r="H583" s="183" t="str">
        <f t="shared" si="64"/>
        <v/>
      </c>
      <c r="I583" s="183" t="str">
        <f t="shared" si="65"/>
        <v/>
      </c>
      <c r="L583" s="90" t="str">
        <f t="shared" si="69"/>
        <v/>
      </c>
      <c r="N583" s="185" t="str">
        <f t="shared" si="66"/>
        <v/>
      </c>
      <c r="W583" s="179" t="str">
        <f>IF($B583="","",IF($Q583="","MISSING LINK",IF(NOT(ISNUMBER(SEARCH("drive.google.com",$Q583))),"NOT DRIVE LINK",IFERROR(IF(ISNUMBER(SEARCH(MID(Summary!$N$3,SEARCH("/folders/",Summary!$N$3)+9,SEARCH("?",Summary!$N$3&amp;"?")-(SEARCH("/folders/",Summary!$N$3)+9)),$Q583)),"OK",IF(ISNUMBER(SEARCH("/file/d/",$Q583)),"FILE LINK (check)","WRONG DRIVE")),"WRONG DRIVE"))))</f>
        <v/>
      </c>
      <c r="X583" s="72" t="str">
        <f t="shared" si="67"/>
        <v/>
      </c>
      <c r="Y583" s="72" t="str">
        <f t="shared" si="68"/>
        <v/>
      </c>
      <c r="Z583" s="72" t="str">
        <f>IF($X583="","",COUNTIF($X$2:$X583,$X583))</f>
        <v/>
      </c>
      <c r="AA583" s="72" t="str">
        <f>IF(AND($X583&lt;&gt;"",$Y583&gt;=3,$Z583=1),COUNTIF($AA$1:AA582,"&gt;0")+1,"")</f>
        <v/>
      </c>
    </row>
    <row r="584" spans="3:27" ht="15" customHeight="1" x14ac:dyDescent="0.25">
      <c r="C584" s="72" t="str">
        <f t="shared" si="63"/>
        <v/>
      </c>
      <c r="D584" s="182" t="str">
        <f>IF($B584="","",IFERROR(VLOOKUP($B584,'Task library'!$A:$E,2,FALSE()),""))</f>
        <v/>
      </c>
      <c r="E584" s="182" t="str">
        <f>IF($B584="","",IFERROR(VLOOKUP($B584,'Task library'!$A:$E,3,FALSE()),""))</f>
        <v/>
      </c>
      <c r="F584" s="182" t="str">
        <f>IF($B584="","",IFERROR(VLOOKUP($B584,'Task library'!$A:$E,4,FALSE()),""))</f>
        <v/>
      </c>
      <c r="H584" s="183" t="str">
        <f t="shared" si="64"/>
        <v/>
      </c>
      <c r="I584" s="183" t="str">
        <f t="shared" si="65"/>
        <v/>
      </c>
      <c r="L584" s="90" t="str">
        <f t="shared" si="69"/>
        <v/>
      </c>
      <c r="N584" s="185" t="str">
        <f t="shared" si="66"/>
        <v/>
      </c>
      <c r="W584" s="179" t="str">
        <f>IF($B584="","",IF($Q584="","MISSING LINK",IF(NOT(ISNUMBER(SEARCH("drive.google.com",$Q584))),"NOT DRIVE LINK",IFERROR(IF(ISNUMBER(SEARCH(MID(Summary!$N$3,SEARCH("/folders/",Summary!$N$3)+9,SEARCH("?",Summary!$N$3&amp;"?")-(SEARCH("/folders/",Summary!$N$3)+9)),$Q584)),"OK",IF(ISNUMBER(SEARCH("/file/d/",$Q584)),"FILE LINK (check)","WRONG DRIVE")),"WRONG DRIVE"))))</f>
        <v/>
      </c>
      <c r="X584" s="72" t="str">
        <f t="shared" si="67"/>
        <v/>
      </c>
      <c r="Y584" s="72" t="str">
        <f t="shared" si="68"/>
        <v/>
      </c>
      <c r="Z584" s="72" t="str">
        <f>IF($X584="","",COUNTIF($X$2:$X584,$X584))</f>
        <v/>
      </c>
      <c r="AA584" s="72" t="str">
        <f>IF(AND($X584&lt;&gt;"",$Y584&gt;=3,$Z584=1),COUNTIF($AA$1:AA583,"&gt;0")+1,"")</f>
        <v/>
      </c>
    </row>
    <row r="585" spans="3:27" ht="15" customHeight="1" x14ac:dyDescent="0.25">
      <c r="C585" s="72" t="str">
        <f t="shared" si="63"/>
        <v/>
      </c>
      <c r="D585" s="182" t="str">
        <f>IF($B585="","",IFERROR(VLOOKUP($B585,'Task library'!$A:$E,2,FALSE()),""))</f>
        <v/>
      </c>
      <c r="E585" s="182" t="str">
        <f>IF($B585="","",IFERROR(VLOOKUP($B585,'Task library'!$A:$E,3,FALSE()),""))</f>
        <v/>
      </c>
      <c r="F585" s="182" t="str">
        <f>IF($B585="","",IFERROR(VLOOKUP($B585,'Task library'!$A:$E,4,FALSE()),""))</f>
        <v/>
      </c>
      <c r="H585" s="183" t="str">
        <f t="shared" si="64"/>
        <v/>
      </c>
      <c r="I585" s="183" t="str">
        <f t="shared" si="65"/>
        <v/>
      </c>
      <c r="L585" s="90" t="str">
        <f t="shared" si="69"/>
        <v/>
      </c>
      <c r="N585" s="185" t="str">
        <f t="shared" si="66"/>
        <v/>
      </c>
      <c r="W585" s="179" t="str">
        <f>IF($B585="","",IF($Q585="","MISSING LINK",IF(NOT(ISNUMBER(SEARCH("drive.google.com",$Q585))),"NOT DRIVE LINK",IFERROR(IF(ISNUMBER(SEARCH(MID(Summary!$N$3,SEARCH("/folders/",Summary!$N$3)+9,SEARCH("?",Summary!$N$3&amp;"?")-(SEARCH("/folders/",Summary!$N$3)+9)),$Q585)),"OK",IF(ISNUMBER(SEARCH("/file/d/",$Q585)),"FILE LINK (check)","WRONG DRIVE")),"WRONG DRIVE"))))</f>
        <v/>
      </c>
      <c r="X585" s="72" t="str">
        <f t="shared" si="67"/>
        <v/>
      </c>
      <c r="Y585" s="72" t="str">
        <f t="shared" si="68"/>
        <v/>
      </c>
      <c r="Z585" s="72" t="str">
        <f>IF($X585="","",COUNTIF($X$2:$X585,$X585))</f>
        <v/>
      </c>
      <c r="AA585" s="72" t="str">
        <f>IF(AND($X585&lt;&gt;"",$Y585&gt;=3,$Z585=1),COUNTIF($AA$1:AA584,"&gt;0")+1,"")</f>
        <v/>
      </c>
    </row>
    <row r="586" spans="3:27" ht="15" customHeight="1" x14ac:dyDescent="0.25">
      <c r="C586" s="72" t="str">
        <f t="shared" si="63"/>
        <v/>
      </c>
      <c r="D586" s="182" t="str">
        <f>IF($B586="","",IFERROR(VLOOKUP($B586,'Task library'!$A:$E,2,FALSE()),""))</f>
        <v/>
      </c>
      <c r="E586" s="182" t="str">
        <f>IF($B586="","",IFERROR(VLOOKUP($B586,'Task library'!$A:$E,3,FALSE()),""))</f>
        <v/>
      </c>
      <c r="F586" s="182" t="str">
        <f>IF($B586="","",IFERROR(VLOOKUP($B586,'Task library'!$A:$E,4,FALSE()),""))</f>
        <v/>
      </c>
      <c r="H586" s="183" t="str">
        <f t="shared" si="64"/>
        <v/>
      </c>
      <c r="I586" s="183" t="str">
        <f t="shared" si="65"/>
        <v/>
      </c>
      <c r="L586" s="90" t="str">
        <f t="shared" si="69"/>
        <v/>
      </c>
      <c r="N586" s="185" t="str">
        <f t="shared" si="66"/>
        <v/>
      </c>
      <c r="W586" s="179" t="str">
        <f>IF($B586="","",IF($Q586="","MISSING LINK",IF(NOT(ISNUMBER(SEARCH("drive.google.com",$Q586))),"NOT DRIVE LINK",IFERROR(IF(ISNUMBER(SEARCH(MID(Summary!$N$3,SEARCH("/folders/",Summary!$N$3)+9,SEARCH("?",Summary!$N$3&amp;"?")-(SEARCH("/folders/",Summary!$N$3)+9)),$Q586)),"OK",IF(ISNUMBER(SEARCH("/file/d/",$Q586)),"FILE LINK (check)","WRONG DRIVE")),"WRONG DRIVE"))))</f>
        <v/>
      </c>
      <c r="X586" s="72" t="str">
        <f t="shared" si="67"/>
        <v/>
      </c>
      <c r="Y586" s="72" t="str">
        <f t="shared" si="68"/>
        <v/>
      </c>
      <c r="Z586" s="72" t="str">
        <f>IF($X586="","",COUNTIF($X$2:$X586,$X586))</f>
        <v/>
      </c>
      <c r="AA586" s="72" t="str">
        <f>IF(AND($X586&lt;&gt;"",$Y586&gt;=3,$Z586=1),COUNTIF($AA$1:AA585,"&gt;0")+1,"")</f>
        <v/>
      </c>
    </row>
    <row r="587" spans="3:27" ht="15" customHeight="1" x14ac:dyDescent="0.25">
      <c r="C587" s="72" t="str">
        <f t="shared" si="63"/>
        <v/>
      </c>
      <c r="D587" s="182" t="str">
        <f>IF($B587="","",IFERROR(VLOOKUP($B587,'Task library'!$A:$E,2,FALSE()),""))</f>
        <v/>
      </c>
      <c r="E587" s="182" t="str">
        <f>IF($B587="","",IFERROR(VLOOKUP($B587,'Task library'!$A:$E,3,FALSE()),""))</f>
        <v/>
      </c>
      <c r="F587" s="182" t="str">
        <f>IF($B587="","",IFERROR(VLOOKUP($B587,'Task library'!$A:$E,4,FALSE()),""))</f>
        <v/>
      </c>
      <c r="H587" s="183" t="str">
        <f t="shared" si="64"/>
        <v/>
      </c>
      <c r="I587" s="183" t="str">
        <f t="shared" si="65"/>
        <v/>
      </c>
      <c r="L587" s="90" t="str">
        <f t="shared" si="69"/>
        <v/>
      </c>
      <c r="N587" s="185" t="str">
        <f t="shared" si="66"/>
        <v/>
      </c>
      <c r="W587" s="179" t="str">
        <f>IF($B587="","",IF($Q587="","MISSING LINK",IF(NOT(ISNUMBER(SEARCH("drive.google.com",$Q587))),"NOT DRIVE LINK",IFERROR(IF(ISNUMBER(SEARCH(MID(Summary!$N$3,SEARCH("/folders/",Summary!$N$3)+9,SEARCH("?",Summary!$N$3&amp;"?")-(SEARCH("/folders/",Summary!$N$3)+9)),$Q587)),"OK",IF(ISNUMBER(SEARCH("/file/d/",$Q587)),"FILE LINK (check)","WRONG DRIVE")),"WRONG DRIVE"))))</f>
        <v/>
      </c>
      <c r="X587" s="72" t="str">
        <f t="shared" si="67"/>
        <v/>
      </c>
      <c r="Y587" s="72" t="str">
        <f t="shared" si="68"/>
        <v/>
      </c>
      <c r="Z587" s="72" t="str">
        <f>IF($X587="","",COUNTIF($X$2:$X587,$X587))</f>
        <v/>
      </c>
      <c r="AA587" s="72" t="str">
        <f>IF(AND($X587&lt;&gt;"",$Y587&gt;=3,$Z587=1),COUNTIF($AA$1:AA586,"&gt;0")+1,"")</f>
        <v/>
      </c>
    </row>
    <row r="588" spans="3:27" ht="15" customHeight="1" x14ac:dyDescent="0.25">
      <c r="C588" s="72" t="str">
        <f t="shared" si="63"/>
        <v/>
      </c>
      <c r="D588" s="182" t="str">
        <f>IF($B588="","",IFERROR(VLOOKUP($B588,'Task library'!$A:$E,2,FALSE()),""))</f>
        <v/>
      </c>
      <c r="E588" s="182" t="str">
        <f>IF($B588="","",IFERROR(VLOOKUP($B588,'Task library'!$A:$E,3,FALSE()),""))</f>
        <v/>
      </c>
      <c r="F588" s="182" t="str">
        <f>IF($B588="","",IFERROR(VLOOKUP($B588,'Task library'!$A:$E,4,FALSE()),""))</f>
        <v/>
      </c>
      <c r="H588" s="183" t="str">
        <f t="shared" si="64"/>
        <v/>
      </c>
      <c r="I588" s="183" t="str">
        <f t="shared" si="65"/>
        <v/>
      </c>
      <c r="L588" s="90" t="str">
        <f t="shared" si="69"/>
        <v/>
      </c>
      <c r="N588" s="185" t="str">
        <f t="shared" si="66"/>
        <v/>
      </c>
      <c r="W588" s="179" t="str">
        <f>IF($B588="","",IF($Q588="","MISSING LINK",IF(NOT(ISNUMBER(SEARCH("drive.google.com",$Q588))),"NOT DRIVE LINK",IFERROR(IF(ISNUMBER(SEARCH(MID(Summary!$N$3,SEARCH("/folders/",Summary!$N$3)+9,SEARCH("?",Summary!$N$3&amp;"?")-(SEARCH("/folders/",Summary!$N$3)+9)),$Q588)),"OK",IF(ISNUMBER(SEARCH("/file/d/",$Q588)),"FILE LINK (check)","WRONG DRIVE")),"WRONG DRIVE"))))</f>
        <v/>
      </c>
      <c r="X588" s="72" t="str">
        <f t="shared" si="67"/>
        <v/>
      </c>
      <c r="Y588" s="72" t="str">
        <f t="shared" si="68"/>
        <v/>
      </c>
      <c r="Z588" s="72" t="str">
        <f>IF($X588="","",COUNTIF($X$2:$X588,$X588))</f>
        <v/>
      </c>
      <c r="AA588" s="72" t="str">
        <f>IF(AND($X588&lt;&gt;"",$Y588&gt;=3,$Z588=1),COUNTIF($AA$1:AA587,"&gt;0")+1,"")</f>
        <v/>
      </c>
    </row>
    <row r="589" spans="3:27" ht="15" customHeight="1" x14ac:dyDescent="0.25">
      <c r="C589" s="72" t="str">
        <f t="shared" si="63"/>
        <v/>
      </c>
      <c r="D589" s="182" t="str">
        <f>IF($B589="","",IFERROR(VLOOKUP($B589,'Task library'!$A:$E,2,FALSE()),""))</f>
        <v/>
      </c>
      <c r="E589" s="182" t="str">
        <f>IF($B589="","",IFERROR(VLOOKUP($B589,'Task library'!$A:$E,3,FALSE()),""))</f>
        <v/>
      </c>
      <c r="F589" s="182" t="str">
        <f>IF($B589="","",IFERROR(VLOOKUP($B589,'Task library'!$A:$E,4,FALSE()),""))</f>
        <v/>
      </c>
      <c r="H589" s="183" t="str">
        <f t="shared" si="64"/>
        <v/>
      </c>
      <c r="I589" s="183" t="str">
        <f t="shared" si="65"/>
        <v/>
      </c>
      <c r="L589" s="90" t="str">
        <f t="shared" si="69"/>
        <v/>
      </c>
      <c r="N589" s="185" t="str">
        <f t="shared" si="66"/>
        <v/>
      </c>
      <c r="W589" s="179" t="str">
        <f>IF($B589="","",IF($Q589="","MISSING LINK",IF(NOT(ISNUMBER(SEARCH("drive.google.com",$Q589))),"NOT DRIVE LINK",IFERROR(IF(ISNUMBER(SEARCH(MID(Summary!$N$3,SEARCH("/folders/",Summary!$N$3)+9,SEARCH("?",Summary!$N$3&amp;"?")-(SEARCH("/folders/",Summary!$N$3)+9)),$Q589)),"OK",IF(ISNUMBER(SEARCH("/file/d/",$Q589)),"FILE LINK (check)","WRONG DRIVE")),"WRONG DRIVE"))))</f>
        <v/>
      </c>
      <c r="X589" s="72" t="str">
        <f t="shared" si="67"/>
        <v/>
      </c>
      <c r="Y589" s="72" t="str">
        <f t="shared" si="68"/>
        <v/>
      </c>
      <c r="Z589" s="72" t="str">
        <f>IF($X589="","",COUNTIF($X$2:$X589,$X589))</f>
        <v/>
      </c>
      <c r="AA589" s="72" t="str">
        <f>IF(AND($X589&lt;&gt;"",$Y589&gt;=3,$Z589=1),COUNTIF($AA$1:AA588,"&gt;0")+1,"")</f>
        <v/>
      </c>
    </row>
    <row r="590" spans="3:27" ht="15" customHeight="1" x14ac:dyDescent="0.25">
      <c r="C590" s="72" t="str">
        <f t="shared" si="63"/>
        <v/>
      </c>
      <c r="D590" s="182" t="str">
        <f>IF($B590="","",IFERROR(VLOOKUP($B590,'Task library'!$A:$E,2,FALSE()),""))</f>
        <v/>
      </c>
      <c r="E590" s="182" t="str">
        <f>IF($B590="","",IFERROR(VLOOKUP($B590,'Task library'!$A:$E,3,FALSE()),""))</f>
        <v/>
      </c>
      <c r="F590" s="182" t="str">
        <f>IF($B590="","",IFERROR(VLOOKUP($B590,'Task library'!$A:$E,4,FALSE()),""))</f>
        <v/>
      </c>
      <c r="H590" s="183" t="str">
        <f t="shared" si="64"/>
        <v/>
      </c>
      <c r="I590" s="183" t="str">
        <f t="shared" si="65"/>
        <v/>
      </c>
      <c r="L590" s="90" t="str">
        <f t="shared" si="69"/>
        <v/>
      </c>
      <c r="N590" s="185" t="str">
        <f t="shared" si="66"/>
        <v/>
      </c>
      <c r="W590" s="179" t="str">
        <f>IF($B590="","",IF($Q590="","MISSING LINK",IF(NOT(ISNUMBER(SEARCH("drive.google.com",$Q590))),"NOT DRIVE LINK",IFERROR(IF(ISNUMBER(SEARCH(MID(Summary!$N$3,SEARCH("/folders/",Summary!$N$3)+9,SEARCH("?",Summary!$N$3&amp;"?")-(SEARCH("/folders/",Summary!$N$3)+9)),$Q590)),"OK",IF(ISNUMBER(SEARCH("/file/d/",$Q590)),"FILE LINK (check)","WRONG DRIVE")),"WRONG DRIVE"))))</f>
        <v/>
      </c>
      <c r="X590" s="72" t="str">
        <f t="shared" si="67"/>
        <v/>
      </c>
      <c r="Y590" s="72" t="str">
        <f t="shared" si="68"/>
        <v/>
      </c>
      <c r="Z590" s="72" t="str">
        <f>IF($X590="","",COUNTIF($X$2:$X590,$X590))</f>
        <v/>
      </c>
      <c r="AA590" s="72" t="str">
        <f>IF(AND($X590&lt;&gt;"",$Y590&gt;=3,$Z590=1),COUNTIF($AA$1:AA589,"&gt;0")+1,"")</f>
        <v/>
      </c>
    </row>
    <row r="591" spans="3:27" ht="15" customHeight="1" x14ac:dyDescent="0.25">
      <c r="C591" s="72" t="str">
        <f t="shared" si="63"/>
        <v/>
      </c>
      <c r="D591" s="182" t="str">
        <f>IF($B591="","",IFERROR(VLOOKUP($B591,'Task library'!$A:$E,2,FALSE()),""))</f>
        <v/>
      </c>
      <c r="E591" s="182" t="str">
        <f>IF($B591="","",IFERROR(VLOOKUP($B591,'Task library'!$A:$E,3,FALSE()),""))</f>
        <v/>
      </c>
      <c r="F591" s="182" t="str">
        <f>IF($B591="","",IFERROR(VLOOKUP($B591,'Task library'!$A:$E,4,FALSE()),""))</f>
        <v/>
      </c>
      <c r="H591" s="183" t="str">
        <f t="shared" si="64"/>
        <v/>
      </c>
      <c r="I591" s="183" t="str">
        <f t="shared" si="65"/>
        <v/>
      </c>
      <c r="L591" s="90" t="str">
        <f t="shared" si="69"/>
        <v/>
      </c>
      <c r="N591" s="185" t="str">
        <f t="shared" si="66"/>
        <v/>
      </c>
      <c r="W591" s="179" t="str">
        <f>IF($B591="","",IF($Q591="","MISSING LINK",IF(NOT(ISNUMBER(SEARCH("drive.google.com",$Q591))),"NOT DRIVE LINK",IFERROR(IF(ISNUMBER(SEARCH(MID(Summary!$N$3,SEARCH("/folders/",Summary!$N$3)+9,SEARCH("?",Summary!$N$3&amp;"?")-(SEARCH("/folders/",Summary!$N$3)+9)),$Q591)),"OK",IF(ISNUMBER(SEARCH("/file/d/",$Q591)),"FILE LINK (check)","WRONG DRIVE")),"WRONG DRIVE"))))</f>
        <v/>
      </c>
      <c r="X591" s="72" t="str">
        <f t="shared" si="67"/>
        <v/>
      </c>
      <c r="Y591" s="72" t="str">
        <f t="shared" si="68"/>
        <v/>
      </c>
      <c r="Z591" s="72" t="str">
        <f>IF($X591="","",COUNTIF($X$2:$X591,$X591))</f>
        <v/>
      </c>
      <c r="AA591" s="72" t="str">
        <f>IF(AND($X591&lt;&gt;"",$Y591&gt;=3,$Z591=1),COUNTIF($AA$1:AA590,"&gt;0")+1,"")</f>
        <v/>
      </c>
    </row>
    <row r="592" spans="3:27" ht="15" customHeight="1" x14ac:dyDescent="0.25">
      <c r="C592" s="72" t="str">
        <f t="shared" si="63"/>
        <v/>
      </c>
      <c r="D592" s="182" t="str">
        <f>IF($B592="","",IFERROR(VLOOKUP($B592,'Task library'!$A:$E,2,FALSE()),""))</f>
        <v/>
      </c>
      <c r="E592" s="182" t="str">
        <f>IF($B592="","",IFERROR(VLOOKUP($B592,'Task library'!$A:$E,3,FALSE()),""))</f>
        <v/>
      </c>
      <c r="F592" s="182" t="str">
        <f>IF($B592="","",IFERROR(VLOOKUP($B592,'Task library'!$A:$E,4,FALSE()),""))</f>
        <v/>
      </c>
      <c r="H592" s="183" t="str">
        <f t="shared" si="64"/>
        <v/>
      </c>
      <c r="I592" s="183" t="str">
        <f t="shared" si="65"/>
        <v/>
      </c>
      <c r="L592" s="90" t="str">
        <f t="shared" si="69"/>
        <v/>
      </c>
      <c r="N592" s="185" t="str">
        <f t="shared" si="66"/>
        <v/>
      </c>
      <c r="W592" s="179" t="str">
        <f>IF($B592="","",IF($Q592="","MISSING LINK",IF(NOT(ISNUMBER(SEARCH("drive.google.com",$Q592))),"NOT DRIVE LINK",IFERROR(IF(ISNUMBER(SEARCH(MID(Summary!$N$3,SEARCH("/folders/",Summary!$N$3)+9,SEARCH("?",Summary!$N$3&amp;"?")-(SEARCH("/folders/",Summary!$N$3)+9)),$Q592)),"OK",IF(ISNUMBER(SEARCH("/file/d/",$Q592)),"FILE LINK (check)","WRONG DRIVE")),"WRONG DRIVE"))))</f>
        <v/>
      </c>
      <c r="X592" s="72" t="str">
        <f t="shared" si="67"/>
        <v/>
      </c>
      <c r="Y592" s="72" t="str">
        <f t="shared" si="68"/>
        <v/>
      </c>
      <c r="Z592" s="72" t="str">
        <f>IF($X592="","",COUNTIF($X$2:$X592,$X592))</f>
        <v/>
      </c>
      <c r="AA592" s="72" t="str">
        <f>IF(AND($X592&lt;&gt;"",$Y592&gt;=3,$Z592=1),COUNTIF($AA$1:AA591,"&gt;0")+1,"")</f>
        <v/>
      </c>
    </row>
    <row r="593" spans="3:27" ht="15" customHeight="1" x14ac:dyDescent="0.25">
      <c r="C593" s="72" t="str">
        <f t="shared" si="63"/>
        <v/>
      </c>
      <c r="D593" s="182" t="str">
        <f>IF($B593="","",IFERROR(VLOOKUP($B593,'Task library'!$A:$E,2,FALSE()),""))</f>
        <v/>
      </c>
      <c r="E593" s="182" t="str">
        <f>IF($B593="","",IFERROR(VLOOKUP($B593,'Task library'!$A:$E,3,FALSE()),""))</f>
        <v/>
      </c>
      <c r="F593" s="182" t="str">
        <f>IF($B593="","",IFERROR(VLOOKUP($B593,'Task library'!$A:$E,4,FALSE()),""))</f>
        <v/>
      </c>
      <c r="H593" s="183" t="str">
        <f t="shared" si="64"/>
        <v/>
      </c>
      <c r="I593" s="183" t="str">
        <f t="shared" si="65"/>
        <v/>
      </c>
      <c r="L593" s="90" t="str">
        <f t="shared" si="69"/>
        <v/>
      </c>
      <c r="N593" s="185" t="str">
        <f t="shared" si="66"/>
        <v/>
      </c>
      <c r="W593" s="179" t="str">
        <f>IF($B593="","",IF($Q593="","MISSING LINK",IF(NOT(ISNUMBER(SEARCH("drive.google.com",$Q593))),"NOT DRIVE LINK",IFERROR(IF(ISNUMBER(SEARCH(MID(Summary!$N$3,SEARCH("/folders/",Summary!$N$3)+9,SEARCH("?",Summary!$N$3&amp;"?")-(SEARCH("/folders/",Summary!$N$3)+9)),$Q593)),"OK",IF(ISNUMBER(SEARCH("/file/d/",$Q593)),"FILE LINK (check)","WRONG DRIVE")),"WRONG DRIVE"))))</f>
        <v/>
      </c>
      <c r="X593" s="72" t="str">
        <f t="shared" si="67"/>
        <v/>
      </c>
      <c r="Y593" s="72" t="str">
        <f t="shared" si="68"/>
        <v/>
      </c>
      <c r="Z593" s="72" t="str">
        <f>IF($X593="","",COUNTIF($X$2:$X593,$X593))</f>
        <v/>
      </c>
      <c r="AA593" s="72" t="str">
        <f>IF(AND($X593&lt;&gt;"",$Y593&gt;=3,$Z593=1),COUNTIF($AA$1:AA592,"&gt;0")+1,"")</f>
        <v/>
      </c>
    </row>
    <row r="594" spans="3:27" ht="15" customHeight="1" x14ac:dyDescent="0.25">
      <c r="C594" s="72" t="str">
        <f t="shared" si="63"/>
        <v/>
      </c>
      <c r="D594" s="182" t="str">
        <f>IF($B594="","",IFERROR(VLOOKUP($B594,'Task library'!$A:$E,2,FALSE()),""))</f>
        <v/>
      </c>
      <c r="E594" s="182" t="str">
        <f>IF($B594="","",IFERROR(VLOOKUP($B594,'Task library'!$A:$E,3,FALSE()),""))</f>
        <v/>
      </c>
      <c r="F594" s="182" t="str">
        <f>IF($B594="","",IFERROR(VLOOKUP($B594,'Task library'!$A:$E,4,FALSE()),""))</f>
        <v/>
      </c>
      <c r="H594" s="183" t="str">
        <f t="shared" si="64"/>
        <v/>
      </c>
      <c r="I594" s="183" t="str">
        <f t="shared" si="65"/>
        <v/>
      </c>
      <c r="L594" s="90" t="str">
        <f t="shared" si="69"/>
        <v/>
      </c>
      <c r="N594" s="185" t="str">
        <f t="shared" si="66"/>
        <v/>
      </c>
      <c r="W594" s="179" t="str">
        <f>IF($B594="","",IF($Q594="","MISSING LINK",IF(NOT(ISNUMBER(SEARCH("drive.google.com",$Q594))),"NOT DRIVE LINK",IFERROR(IF(ISNUMBER(SEARCH(MID(Summary!$N$3,SEARCH("/folders/",Summary!$N$3)+9,SEARCH("?",Summary!$N$3&amp;"?")-(SEARCH("/folders/",Summary!$N$3)+9)),$Q594)),"OK",IF(ISNUMBER(SEARCH("/file/d/",$Q594)),"FILE LINK (check)","WRONG DRIVE")),"WRONG DRIVE"))))</f>
        <v/>
      </c>
      <c r="X594" s="72" t="str">
        <f t="shared" si="67"/>
        <v/>
      </c>
      <c r="Y594" s="72" t="str">
        <f t="shared" si="68"/>
        <v/>
      </c>
      <c r="Z594" s="72" t="str">
        <f>IF($X594="","",COUNTIF($X$2:$X594,$X594))</f>
        <v/>
      </c>
      <c r="AA594" s="72" t="str">
        <f>IF(AND($X594&lt;&gt;"",$Y594&gt;=3,$Z594=1),COUNTIF($AA$1:AA593,"&gt;0")+1,"")</f>
        <v/>
      </c>
    </row>
    <row r="595" spans="3:27" ht="15" customHeight="1" x14ac:dyDescent="0.25">
      <c r="C595" s="72" t="str">
        <f t="shared" si="63"/>
        <v/>
      </c>
      <c r="D595" s="182" t="str">
        <f>IF($B595="","",IFERROR(VLOOKUP($B595,'Task library'!$A:$E,2,FALSE()),""))</f>
        <v/>
      </c>
      <c r="E595" s="182" t="str">
        <f>IF($B595="","",IFERROR(VLOOKUP($B595,'Task library'!$A:$E,3,FALSE()),""))</f>
        <v/>
      </c>
      <c r="F595" s="182" t="str">
        <f>IF($B595="","",IFERROR(VLOOKUP($B595,'Task library'!$A:$E,4,FALSE()),""))</f>
        <v/>
      </c>
      <c r="H595" s="183" t="str">
        <f t="shared" si="64"/>
        <v/>
      </c>
      <c r="I595" s="183" t="str">
        <f t="shared" si="65"/>
        <v/>
      </c>
      <c r="L595" s="90" t="str">
        <f t="shared" si="69"/>
        <v/>
      </c>
      <c r="N595" s="185" t="str">
        <f t="shared" si="66"/>
        <v/>
      </c>
      <c r="W595" s="179" t="str">
        <f>IF($B595="","",IF($Q595="","MISSING LINK",IF(NOT(ISNUMBER(SEARCH("drive.google.com",$Q595))),"NOT DRIVE LINK",IFERROR(IF(ISNUMBER(SEARCH(MID(Summary!$N$3,SEARCH("/folders/",Summary!$N$3)+9,SEARCH("?",Summary!$N$3&amp;"?")-(SEARCH("/folders/",Summary!$N$3)+9)),$Q595)),"OK",IF(ISNUMBER(SEARCH("/file/d/",$Q595)),"FILE LINK (check)","WRONG DRIVE")),"WRONG DRIVE"))))</f>
        <v/>
      </c>
      <c r="X595" s="72" t="str">
        <f t="shared" si="67"/>
        <v/>
      </c>
      <c r="Y595" s="72" t="str">
        <f t="shared" si="68"/>
        <v/>
      </c>
      <c r="Z595" s="72" t="str">
        <f>IF($X595="","",COUNTIF($X$2:$X595,$X595))</f>
        <v/>
      </c>
      <c r="AA595" s="72" t="str">
        <f>IF(AND($X595&lt;&gt;"",$Y595&gt;=3,$Z595=1),COUNTIF($AA$1:AA594,"&gt;0")+1,"")</f>
        <v/>
      </c>
    </row>
    <row r="596" spans="3:27" ht="15" customHeight="1" x14ac:dyDescent="0.25">
      <c r="C596" s="72" t="str">
        <f t="shared" si="63"/>
        <v/>
      </c>
      <c r="D596" s="182" t="str">
        <f>IF($B596="","",IFERROR(VLOOKUP($B596,'Task library'!$A:$E,2,FALSE()),""))</f>
        <v/>
      </c>
      <c r="E596" s="182" t="str">
        <f>IF($B596="","",IFERROR(VLOOKUP($B596,'Task library'!$A:$E,3,FALSE()),""))</f>
        <v/>
      </c>
      <c r="F596" s="182" t="str">
        <f>IF($B596="","",IFERROR(VLOOKUP($B596,'Task library'!$A:$E,4,FALSE()),""))</f>
        <v/>
      </c>
      <c r="H596" s="183" t="str">
        <f t="shared" si="64"/>
        <v/>
      </c>
      <c r="I596" s="183" t="str">
        <f t="shared" si="65"/>
        <v/>
      </c>
      <c r="L596" s="90" t="str">
        <f t="shared" si="69"/>
        <v/>
      </c>
      <c r="N596" s="185" t="str">
        <f t="shared" si="66"/>
        <v/>
      </c>
      <c r="W596" s="179" t="str">
        <f>IF($B596="","",IF($Q596="","MISSING LINK",IF(NOT(ISNUMBER(SEARCH("drive.google.com",$Q596))),"NOT DRIVE LINK",IFERROR(IF(ISNUMBER(SEARCH(MID(Summary!$N$3,SEARCH("/folders/",Summary!$N$3)+9,SEARCH("?",Summary!$N$3&amp;"?")-(SEARCH("/folders/",Summary!$N$3)+9)),$Q596)),"OK",IF(ISNUMBER(SEARCH("/file/d/",$Q596)),"FILE LINK (check)","WRONG DRIVE")),"WRONG DRIVE"))))</f>
        <v/>
      </c>
      <c r="X596" s="72" t="str">
        <f t="shared" si="67"/>
        <v/>
      </c>
      <c r="Y596" s="72" t="str">
        <f t="shared" si="68"/>
        <v/>
      </c>
      <c r="Z596" s="72" t="str">
        <f>IF($X596="","",COUNTIF($X$2:$X596,$X596))</f>
        <v/>
      </c>
      <c r="AA596" s="72" t="str">
        <f>IF(AND($X596&lt;&gt;"",$Y596&gt;=3,$Z596=1),COUNTIF($AA$1:AA595,"&gt;0")+1,"")</f>
        <v/>
      </c>
    </row>
    <row r="597" spans="3:27" ht="15" customHeight="1" x14ac:dyDescent="0.25">
      <c r="C597" s="72" t="str">
        <f t="shared" si="63"/>
        <v/>
      </c>
      <c r="D597" s="182" t="str">
        <f>IF($B597="","",IFERROR(VLOOKUP($B597,'Task library'!$A:$E,2,FALSE()),""))</f>
        <v/>
      </c>
      <c r="E597" s="182" t="str">
        <f>IF($B597="","",IFERROR(VLOOKUP($B597,'Task library'!$A:$E,3,FALSE()),""))</f>
        <v/>
      </c>
      <c r="F597" s="182" t="str">
        <f>IF($B597="","",IFERROR(VLOOKUP($B597,'Task library'!$A:$E,4,FALSE()),""))</f>
        <v/>
      </c>
      <c r="H597" s="183" t="str">
        <f t="shared" si="64"/>
        <v/>
      </c>
      <c r="I597" s="183" t="str">
        <f t="shared" si="65"/>
        <v/>
      </c>
      <c r="L597" s="90" t="str">
        <f t="shared" si="69"/>
        <v/>
      </c>
      <c r="N597" s="185" t="str">
        <f t="shared" si="66"/>
        <v/>
      </c>
      <c r="W597" s="179" t="str">
        <f>IF($B597="","",IF($Q597="","MISSING LINK",IF(NOT(ISNUMBER(SEARCH("drive.google.com",$Q597))),"NOT DRIVE LINK",IFERROR(IF(ISNUMBER(SEARCH(MID(Summary!$N$3,SEARCH("/folders/",Summary!$N$3)+9,SEARCH("?",Summary!$N$3&amp;"?")-(SEARCH("/folders/",Summary!$N$3)+9)),$Q597)),"OK",IF(ISNUMBER(SEARCH("/file/d/",$Q597)),"FILE LINK (check)","WRONG DRIVE")),"WRONG DRIVE"))))</f>
        <v/>
      </c>
      <c r="X597" s="72" t="str">
        <f t="shared" si="67"/>
        <v/>
      </c>
      <c r="Y597" s="72" t="str">
        <f t="shared" si="68"/>
        <v/>
      </c>
      <c r="Z597" s="72" t="str">
        <f>IF($X597="","",COUNTIF($X$2:$X597,$X597))</f>
        <v/>
      </c>
      <c r="AA597" s="72" t="str">
        <f>IF(AND($X597&lt;&gt;"",$Y597&gt;=3,$Z597=1),COUNTIF($AA$1:AA596,"&gt;0")+1,"")</f>
        <v/>
      </c>
    </row>
    <row r="598" spans="3:27" ht="15" customHeight="1" x14ac:dyDescent="0.25">
      <c r="C598" s="72" t="str">
        <f t="shared" si="63"/>
        <v/>
      </c>
      <c r="D598" s="182" t="str">
        <f>IF($B598="","",IFERROR(VLOOKUP($B598,'Task library'!$A:$E,2,FALSE()),""))</f>
        <v/>
      </c>
      <c r="E598" s="182" t="str">
        <f>IF($B598="","",IFERROR(VLOOKUP($B598,'Task library'!$A:$E,3,FALSE()),""))</f>
        <v/>
      </c>
      <c r="F598" s="182" t="str">
        <f>IF($B598="","",IFERROR(VLOOKUP($B598,'Task library'!$A:$E,4,FALSE()),""))</f>
        <v/>
      </c>
      <c r="H598" s="183" t="str">
        <f t="shared" si="64"/>
        <v/>
      </c>
      <c r="I598" s="183" t="str">
        <f t="shared" si="65"/>
        <v/>
      </c>
      <c r="L598" s="90" t="str">
        <f t="shared" si="69"/>
        <v/>
      </c>
      <c r="N598" s="185" t="str">
        <f t="shared" si="66"/>
        <v/>
      </c>
      <c r="W598" s="179" t="str">
        <f>IF($B598="","",IF($Q598="","MISSING LINK",IF(NOT(ISNUMBER(SEARCH("drive.google.com",$Q598))),"NOT DRIVE LINK",IFERROR(IF(ISNUMBER(SEARCH(MID(Summary!$N$3,SEARCH("/folders/",Summary!$N$3)+9,SEARCH("?",Summary!$N$3&amp;"?")-(SEARCH("/folders/",Summary!$N$3)+9)),$Q598)),"OK",IF(ISNUMBER(SEARCH("/file/d/",$Q598)),"FILE LINK (check)","WRONG DRIVE")),"WRONG DRIVE"))))</f>
        <v/>
      </c>
      <c r="X598" s="72" t="str">
        <f t="shared" si="67"/>
        <v/>
      </c>
      <c r="Y598" s="72" t="str">
        <f t="shared" si="68"/>
        <v/>
      </c>
      <c r="Z598" s="72" t="str">
        <f>IF($X598="","",COUNTIF($X$2:$X598,$X598))</f>
        <v/>
      </c>
      <c r="AA598" s="72" t="str">
        <f>IF(AND($X598&lt;&gt;"",$Y598&gt;=3,$Z598=1),COUNTIF($AA$1:AA597,"&gt;0")+1,"")</f>
        <v/>
      </c>
    </row>
    <row r="599" spans="3:27" ht="15" customHeight="1" x14ac:dyDescent="0.25">
      <c r="C599" s="72" t="str">
        <f t="shared" si="63"/>
        <v/>
      </c>
      <c r="D599" s="182" t="str">
        <f>IF($B599="","",IFERROR(VLOOKUP($B599,'Task library'!$A:$E,2,FALSE()),""))</f>
        <v/>
      </c>
      <c r="E599" s="182" t="str">
        <f>IF($B599="","",IFERROR(VLOOKUP($B599,'Task library'!$A:$E,3,FALSE()),""))</f>
        <v/>
      </c>
      <c r="F599" s="182" t="str">
        <f>IF($B599="","",IFERROR(VLOOKUP($B599,'Task library'!$A:$E,4,FALSE()),""))</f>
        <v/>
      </c>
      <c r="H599" s="183" t="str">
        <f t="shared" si="64"/>
        <v/>
      </c>
      <c r="I599" s="183" t="str">
        <f t="shared" si="65"/>
        <v/>
      </c>
      <c r="L599" s="90" t="str">
        <f t="shared" si="69"/>
        <v/>
      </c>
      <c r="N599" s="185" t="str">
        <f t="shared" si="66"/>
        <v/>
      </c>
      <c r="W599" s="179" t="str">
        <f>IF($B599="","",IF($Q599="","MISSING LINK",IF(NOT(ISNUMBER(SEARCH("drive.google.com",$Q599))),"NOT DRIVE LINK",IFERROR(IF(ISNUMBER(SEARCH(MID(Summary!$N$3,SEARCH("/folders/",Summary!$N$3)+9,SEARCH("?",Summary!$N$3&amp;"?")-(SEARCH("/folders/",Summary!$N$3)+9)),$Q599)),"OK",IF(ISNUMBER(SEARCH("/file/d/",$Q599)),"FILE LINK (check)","WRONG DRIVE")),"WRONG DRIVE"))))</f>
        <v/>
      </c>
      <c r="X599" s="72" t="str">
        <f t="shared" si="67"/>
        <v/>
      </c>
      <c r="Y599" s="72" t="str">
        <f t="shared" si="68"/>
        <v/>
      </c>
      <c r="Z599" s="72" t="str">
        <f>IF($X599="","",COUNTIF($X$2:$X599,$X599))</f>
        <v/>
      </c>
      <c r="AA599" s="72" t="str">
        <f>IF(AND($X599&lt;&gt;"",$Y599&gt;=3,$Z599=1),COUNTIF($AA$1:AA598,"&gt;0")+1,"")</f>
        <v/>
      </c>
    </row>
    <row r="600" spans="3:27" ht="15" customHeight="1" x14ac:dyDescent="0.25">
      <c r="C600" s="72" t="str">
        <f t="shared" si="63"/>
        <v/>
      </c>
      <c r="D600" s="182" t="str">
        <f>IF($B600="","",IFERROR(VLOOKUP($B600,'Task library'!$A:$E,2,FALSE()),""))</f>
        <v/>
      </c>
      <c r="E600" s="182" t="str">
        <f>IF($B600="","",IFERROR(VLOOKUP($B600,'Task library'!$A:$E,3,FALSE()),""))</f>
        <v/>
      </c>
      <c r="F600" s="182" t="str">
        <f>IF($B600="","",IFERROR(VLOOKUP($B600,'Task library'!$A:$E,4,FALSE()),""))</f>
        <v/>
      </c>
      <c r="H600" s="183" t="str">
        <f t="shared" si="64"/>
        <v/>
      </c>
      <c r="I600" s="183" t="str">
        <f t="shared" si="65"/>
        <v/>
      </c>
      <c r="L600" s="90" t="str">
        <f t="shared" si="69"/>
        <v/>
      </c>
      <c r="N600" s="185" t="str">
        <f t="shared" si="66"/>
        <v/>
      </c>
      <c r="W600" s="179" t="str">
        <f>IF($B600="","",IF($Q600="","MISSING LINK",IF(NOT(ISNUMBER(SEARCH("drive.google.com",$Q600))),"NOT DRIVE LINK",IFERROR(IF(ISNUMBER(SEARCH(MID(Summary!$N$3,SEARCH("/folders/",Summary!$N$3)+9,SEARCH("?",Summary!$N$3&amp;"?")-(SEARCH("/folders/",Summary!$N$3)+9)),$Q600)),"OK",IF(ISNUMBER(SEARCH("/file/d/",$Q600)),"FILE LINK (check)","WRONG DRIVE")),"WRONG DRIVE"))))</f>
        <v/>
      </c>
      <c r="X600" s="72" t="str">
        <f t="shared" si="67"/>
        <v/>
      </c>
      <c r="Y600" s="72" t="str">
        <f t="shared" si="68"/>
        <v/>
      </c>
      <c r="Z600" s="72" t="str">
        <f>IF($X600="","",COUNTIF($X$2:$X600,$X600))</f>
        <v/>
      </c>
      <c r="AA600" s="72" t="str">
        <f>IF(AND($X600&lt;&gt;"",$Y600&gt;=3,$Z600=1),COUNTIF($AA$1:AA599,"&gt;0")+1,"")</f>
        <v/>
      </c>
    </row>
    <row r="601" spans="3:27" ht="15" customHeight="1" x14ac:dyDescent="0.25">
      <c r="C601" s="72" t="str">
        <f t="shared" si="63"/>
        <v/>
      </c>
      <c r="D601" s="182" t="str">
        <f>IF($B601="","",IFERROR(VLOOKUP($B601,'Task library'!$A:$E,2,FALSE()),""))</f>
        <v/>
      </c>
      <c r="E601" s="182" t="str">
        <f>IF($B601="","",IFERROR(VLOOKUP($B601,'Task library'!$A:$E,3,FALSE()),""))</f>
        <v/>
      </c>
      <c r="F601" s="182" t="str">
        <f>IF($B601="","",IFERROR(VLOOKUP($B601,'Task library'!$A:$E,4,FALSE()),""))</f>
        <v/>
      </c>
      <c r="H601" s="183" t="str">
        <f t="shared" si="64"/>
        <v/>
      </c>
      <c r="I601" s="183" t="str">
        <f t="shared" si="65"/>
        <v/>
      </c>
      <c r="L601" s="90" t="str">
        <f t="shared" si="69"/>
        <v/>
      </c>
      <c r="N601" s="185" t="str">
        <f t="shared" si="66"/>
        <v/>
      </c>
      <c r="W601" s="179" t="str">
        <f>IF($B601="","",IF($Q601="","MISSING LINK",IF(NOT(ISNUMBER(SEARCH("drive.google.com",$Q601))),"NOT DRIVE LINK",IFERROR(IF(ISNUMBER(SEARCH(MID(Summary!$N$3,SEARCH("/folders/",Summary!$N$3)+9,SEARCH("?",Summary!$N$3&amp;"?")-(SEARCH("/folders/",Summary!$N$3)+9)),$Q601)),"OK",IF(ISNUMBER(SEARCH("/file/d/",$Q601)),"FILE LINK (check)","WRONG DRIVE")),"WRONG DRIVE"))))</f>
        <v/>
      </c>
      <c r="X601" s="72" t="str">
        <f t="shared" si="67"/>
        <v/>
      </c>
      <c r="Y601" s="72" t="str">
        <f t="shared" si="68"/>
        <v/>
      </c>
      <c r="Z601" s="72" t="str">
        <f>IF($X601="","",COUNTIF($X$2:$X601,$X601))</f>
        <v/>
      </c>
      <c r="AA601" s="72" t="str">
        <f>IF(AND($X601&lt;&gt;"",$Y601&gt;=3,$Z601=1),COUNTIF($AA$1:AA600,"&gt;0")+1,"")</f>
        <v/>
      </c>
    </row>
    <row r="602" spans="3:27" ht="15" customHeight="1" x14ac:dyDescent="0.25">
      <c r="C602" s="72" t="str">
        <f t="shared" si="63"/>
        <v/>
      </c>
      <c r="D602" s="182" t="str">
        <f>IF($B602="","",IFERROR(VLOOKUP($B602,'Task library'!$A:$E,2,FALSE()),""))</f>
        <v/>
      </c>
      <c r="E602" s="182" t="str">
        <f>IF($B602="","",IFERROR(VLOOKUP($B602,'Task library'!$A:$E,3,FALSE()),""))</f>
        <v/>
      </c>
      <c r="F602" s="182" t="str">
        <f>IF($B602="","",IFERROR(VLOOKUP($B602,'Task library'!$A:$E,4,FALSE()),""))</f>
        <v/>
      </c>
      <c r="H602" s="183" t="str">
        <f t="shared" si="64"/>
        <v/>
      </c>
      <c r="I602" s="183" t="str">
        <f t="shared" si="65"/>
        <v/>
      </c>
      <c r="L602" s="90" t="str">
        <f t="shared" si="69"/>
        <v/>
      </c>
      <c r="N602" s="185" t="str">
        <f t="shared" si="66"/>
        <v/>
      </c>
      <c r="W602" s="179" t="str">
        <f>IF($B602="","",IF($Q602="","MISSING LINK",IF(NOT(ISNUMBER(SEARCH("drive.google.com",$Q602))),"NOT DRIVE LINK",IFERROR(IF(ISNUMBER(SEARCH(MID(Summary!$N$3,SEARCH("/folders/",Summary!$N$3)+9,SEARCH("?",Summary!$N$3&amp;"?")-(SEARCH("/folders/",Summary!$N$3)+9)),$Q602)),"OK",IF(ISNUMBER(SEARCH("/file/d/",$Q602)),"FILE LINK (check)","WRONG DRIVE")),"WRONG DRIVE"))))</f>
        <v/>
      </c>
      <c r="X602" s="72" t="str">
        <f t="shared" si="67"/>
        <v/>
      </c>
      <c r="Y602" s="72" t="str">
        <f t="shared" si="68"/>
        <v/>
      </c>
      <c r="Z602" s="72" t="str">
        <f>IF($X602="","",COUNTIF($X$2:$X602,$X602))</f>
        <v/>
      </c>
      <c r="AA602" s="72" t="str">
        <f>IF(AND($X602&lt;&gt;"",$Y602&gt;=3,$Z602=1),COUNTIF($AA$1:AA601,"&gt;0")+1,"")</f>
        <v/>
      </c>
    </row>
    <row r="603" spans="3:27" ht="15" customHeight="1" x14ac:dyDescent="0.25">
      <c r="C603" s="72" t="str">
        <f t="shared" si="63"/>
        <v/>
      </c>
      <c r="D603" s="182" t="str">
        <f>IF($B603="","",IFERROR(VLOOKUP($B603,'Task library'!$A:$E,2,FALSE()),""))</f>
        <v/>
      </c>
      <c r="E603" s="182" t="str">
        <f>IF($B603="","",IFERROR(VLOOKUP($B603,'Task library'!$A:$E,3,FALSE()),""))</f>
        <v/>
      </c>
      <c r="F603" s="182" t="str">
        <f>IF($B603="","",IFERROR(VLOOKUP($B603,'Task library'!$A:$E,4,FALSE()),""))</f>
        <v/>
      </c>
      <c r="H603" s="183" t="str">
        <f t="shared" si="64"/>
        <v/>
      </c>
      <c r="I603" s="183" t="str">
        <f t="shared" si="65"/>
        <v/>
      </c>
      <c r="L603" s="90" t="str">
        <f t="shared" si="69"/>
        <v/>
      </c>
      <c r="N603" s="185" t="str">
        <f t="shared" si="66"/>
        <v/>
      </c>
      <c r="W603" s="179" t="str">
        <f>IF($B603="","",IF($Q603="","MISSING LINK",IF(NOT(ISNUMBER(SEARCH("drive.google.com",$Q603))),"NOT DRIVE LINK",IFERROR(IF(ISNUMBER(SEARCH(MID(Summary!$N$3,SEARCH("/folders/",Summary!$N$3)+9,SEARCH("?",Summary!$N$3&amp;"?")-(SEARCH("/folders/",Summary!$N$3)+9)),$Q603)),"OK",IF(ISNUMBER(SEARCH("/file/d/",$Q603)),"FILE LINK (check)","WRONG DRIVE")),"WRONG DRIVE"))))</f>
        <v/>
      </c>
      <c r="X603" s="72" t="str">
        <f t="shared" si="67"/>
        <v/>
      </c>
      <c r="Y603" s="72" t="str">
        <f t="shared" si="68"/>
        <v/>
      </c>
      <c r="Z603" s="72" t="str">
        <f>IF($X603="","",COUNTIF($X$2:$X603,$X603))</f>
        <v/>
      </c>
      <c r="AA603" s="72" t="str">
        <f>IF(AND($X603&lt;&gt;"",$Y603&gt;=3,$Z603=1),COUNTIF($AA$1:AA602,"&gt;0")+1,"")</f>
        <v/>
      </c>
    </row>
    <row r="604" spans="3:27" ht="15" customHeight="1" x14ac:dyDescent="0.25">
      <c r="C604" s="72" t="str">
        <f t="shared" si="63"/>
        <v/>
      </c>
      <c r="D604" s="182" t="str">
        <f>IF($B604="","",IFERROR(VLOOKUP($B604,'Task library'!$A:$E,2,FALSE()),""))</f>
        <v/>
      </c>
      <c r="E604" s="182" t="str">
        <f>IF($B604="","",IFERROR(VLOOKUP($B604,'Task library'!$A:$E,3,FALSE()),""))</f>
        <v/>
      </c>
      <c r="F604" s="182" t="str">
        <f>IF($B604="","",IFERROR(VLOOKUP($B604,'Task library'!$A:$E,4,FALSE()),""))</f>
        <v/>
      </c>
      <c r="H604" s="183" t="str">
        <f t="shared" si="64"/>
        <v/>
      </c>
      <c r="I604" s="183" t="str">
        <f t="shared" si="65"/>
        <v/>
      </c>
      <c r="L604" s="90" t="str">
        <f t="shared" si="69"/>
        <v/>
      </c>
      <c r="N604" s="185" t="str">
        <f t="shared" si="66"/>
        <v/>
      </c>
      <c r="W604" s="179" t="str">
        <f>IF($B604="","",IF($Q604="","MISSING LINK",IF(NOT(ISNUMBER(SEARCH("drive.google.com",$Q604))),"NOT DRIVE LINK",IFERROR(IF(ISNUMBER(SEARCH(MID(Summary!$N$3,SEARCH("/folders/",Summary!$N$3)+9,SEARCH("?",Summary!$N$3&amp;"?")-(SEARCH("/folders/",Summary!$N$3)+9)),$Q604)),"OK",IF(ISNUMBER(SEARCH("/file/d/",$Q604)),"FILE LINK (check)","WRONG DRIVE")),"WRONG DRIVE"))))</f>
        <v/>
      </c>
      <c r="X604" s="72" t="str">
        <f t="shared" si="67"/>
        <v/>
      </c>
      <c r="Y604" s="72" t="str">
        <f t="shared" si="68"/>
        <v/>
      </c>
      <c r="Z604" s="72" t="str">
        <f>IF($X604="","",COUNTIF($X$2:$X604,$X604))</f>
        <v/>
      </c>
      <c r="AA604" s="72" t="str">
        <f>IF(AND($X604&lt;&gt;"",$Y604&gt;=3,$Z604=1),COUNTIF($AA$1:AA603,"&gt;0")+1,"")</f>
        <v/>
      </c>
    </row>
    <row r="605" spans="3:27" ht="15" customHeight="1" x14ac:dyDescent="0.25">
      <c r="C605" s="72" t="str">
        <f t="shared" si="63"/>
        <v/>
      </c>
      <c r="D605" s="182" t="str">
        <f>IF($B605="","",IFERROR(VLOOKUP($B605,'Task library'!$A:$E,2,FALSE()),""))</f>
        <v/>
      </c>
      <c r="E605" s="182" t="str">
        <f>IF($B605="","",IFERROR(VLOOKUP($B605,'Task library'!$A:$E,3,FALSE()),""))</f>
        <v/>
      </c>
      <c r="F605" s="182" t="str">
        <f>IF($B605="","",IFERROR(VLOOKUP($B605,'Task library'!$A:$E,4,FALSE()),""))</f>
        <v/>
      </c>
      <c r="H605" s="183" t="str">
        <f t="shared" si="64"/>
        <v/>
      </c>
      <c r="I605" s="183" t="str">
        <f t="shared" si="65"/>
        <v/>
      </c>
      <c r="L605" s="90" t="str">
        <f t="shared" si="69"/>
        <v/>
      </c>
      <c r="N605" s="185" t="str">
        <f t="shared" si="66"/>
        <v/>
      </c>
      <c r="W605" s="179" t="str">
        <f>IF($B605="","",IF($Q605="","MISSING LINK",IF(NOT(ISNUMBER(SEARCH("drive.google.com",$Q605))),"NOT DRIVE LINK",IFERROR(IF(ISNUMBER(SEARCH(MID(Summary!$N$3,SEARCH("/folders/",Summary!$N$3)+9,SEARCH("?",Summary!$N$3&amp;"?")-(SEARCH("/folders/",Summary!$N$3)+9)),$Q605)),"OK",IF(ISNUMBER(SEARCH("/file/d/",$Q605)),"FILE LINK (check)","WRONG DRIVE")),"WRONG DRIVE"))))</f>
        <v/>
      </c>
      <c r="X605" s="72" t="str">
        <f t="shared" si="67"/>
        <v/>
      </c>
      <c r="Y605" s="72" t="str">
        <f t="shared" si="68"/>
        <v/>
      </c>
      <c r="Z605" s="72" t="str">
        <f>IF($X605="","",COUNTIF($X$2:$X605,$X605))</f>
        <v/>
      </c>
      <c r="AA605" s="72" t="str">
        <f>IF(AND($X605&lt;&gt;"",$Y605&gt;=3,$Z605=1),COUNTIF($AA$1:AA604,"&gt;0")+1,"")</f>
        <v/>
      </c>
    </row>
    <row r="606" spans="3:27" ht="15" customHeight="1" x14ac:dyDescent="0.25">
      <c r="C606" s="72" t="str">
        <f t="shared" si="63"/>
        <v/>
      </c>
      <c r="D606" s="182" t="str">
        <f>IF($B606="","",IFERROR(VLOOKUP($B606,'Task library'!$A:$E,2,FALSE()),""))</f>
        <v/>
      </c>
      <c r="E606" s="182" t="str">
        <f>IF($B606="","",IFERROR(VLOOKUP($B606,'Task library'!$A:$E,3,FALSE()),""))</f>
        <v/>
      </c>
      <c r="F606" s="182" t="str">
        <f>IF($B606="","",IFERROR(VLOOKUP($B606,'Task library'!$A:$E,4,FALSE()),""))</f>
        <v/>
      </c>
      <c r="H606" s="183" t="str">
        <f t="shared" si="64"/>
        <v/>
      </c>
      <c r="I606" s="183" t="str">
        <f t="shared" si="65"/>
        <v/>
      </c>
      <c r="L606" s="90" t="str">
        <f t="shared" si="69"/>
        <v/>
      </c>
      <c r="N606" s="185" t="str">
        <f t="shared" si="66"/>
        <v/>
      </c>
      <c r="W606" s="179" t="str">
        <f>IF($B606="","",IF($Q606="","MISSING LINK",IF(NOT(ISNUMBER(SEARCH("drive.google.com",$Q606))),"NOT DRIVE LINK",IFERROR(IF(ISNUMBER(SEARCH(MID(Summary!$N$3,SEARCH("/folders/",Summary!$N$3)+9,SEARCH("?",Summary!$N$3&amp;"?")-(SEARCH("/folders/",Summary!$N$3)+9)),$Q606)),"OK",IF(ISNUMBER(SEARCH("/file/d/",$Q606)),"FILE LINK (check)","WRONG DRIVE")),"WRONG DRIVE"))))</f>
        <v/>
      </c>
      <c r="X606" s="72" t="str">
        <f t="shared" si="67"/>
        <v/>
      </c>
      <c r="Y606" s="72" t="str">
        <f t="shared" si="68"/>
        <v/>
      </c>
      <c r="Z606" s="72" t="str">
        <f>IF($X606="","",COUNTIF($X$2:$X606,$X606))</f>
        <v/>
      </c>
      <c r="AA606" s="72" t="str">
        <f>IF(AND($X606&lt;&gt;"",$Y606&gt;=3,$Z606=1),COUNTIF($AA$1:AA605,"&gt;0")+1,"")</f>
        <v/>
      </c>
    </row>
    <row r="607" spans="3:27" ht="15" customHeight="1" x14ac:dyDescent="0.25">
      <c r="C607" s="72" t="str">
        <f t="shared" si="63"/>
        <v/>
      </c>
      <c r="D607" s="182" t="str">
        <f>IF($B607="","",IFERROR(VLOOKUP($B607,'Task library'!$A:$E,2,FALSE()),""))</f>
        <v/>
      </c>
      <c r="E607" s="182" t="str">
        <f>IF($B607="","",IFERROR(VLOOKUP($B607,'Task library'!$A:$E,3,FALSE()),""))</f>
        <v/>
      </c>
      <c r="F607" s="182" t="str">
        <f>IF($B607="","",IFERROR(VLOOKUP($B607,'Task library'!$A:$E,4,FALSE()),""))</f>
        <v/>
      </c>
      <c r="H607" s="183" t="str">
        <f t="shared" si="64"/>
        <v/>
      </c>
      <c r="I607" s="183" t="str">
        <f t="shared" si="65"/>
        <v/>
      </c>
      <c r="L607" s="90" t="str">
        <f t="shared" si="69"/>
        <v/>
      </c>
      <c r="N607" s="185" t="str">
        <f t="shared" si="66"/>
        <v/>
      </c>
      <c r="W607" s="179" t="str">
        <f>IF($B607="","",IF($Q607="","MISSING LINK",IF(NOT(ISNUMBER(SEARCH("drive.google.com",$Q607))),"NOT DRIVE LINK",IFERROR(IF(ISNUMBER(SEARCH(MID(Summary!$N$3,SEARCH("/folders/",Summary!$N$3)+9,SEARCH("?",Summary!$N$3&amp;"?")-(SEARCH("/folders/",Summary!$N$3)+9)),$Q607)),"OK",IF(ISNUMBER(SEARCH("/file/d/",$Q607)),"FILE LINK (check)","WRONG DRIVE")),"WRONG DRIVE"))))</f>
        <v/>
      </c>
      <c r="X607" s="72" t="str">
        <f t="shared" si="67"/>
        <v/>
      </c>
      <c r="Y607" s="72" t="str">
        <f t="shared" si="68"/>
        <v/>
      </c>
      <c r="Z607" s="72" t="str">
        <f>IF($X607="","",COUNTIF($X$2:$X607,$X607))</f>
        <v/>
      </c>
      <c r="AA607" s="72" t="str">
        <f>IF(AND($X607&lt;&gt;"",$Y607&gt;=3,$Z607=1),COUNTIF($AA$1:AA606,"&gt;0")+1,"")</f>
        <v/>
      </c>
    </row>
    <row r="608" spans="3:27" ht="15" customHeight="1" x14ac:dyDescent="0.25">
      <c r="C608" s="72" t="str">
        <f t="shared" si="63"/>
        <v/>
      </c>
      <c r="D608" s="182" t="str">
        <f>IF($B608="","",IFERROR(VLOOKUP($B608,'Task library'!$A:$E,2,FALSE()),""))</f>
        <v/>
      </c>
      <c r="E608" s="182" t="str">
        <f>IF($B608="","",IFERROR(VLOOKUP($B608,'Task library'!$A:$E,3,FALSE()),""))</f>
        <v/>
      </c>
      <c r="F608" s="182" t="str">
        <f>IF($B608="","",IFERROR(VLOOKUP($B608,'Task library'!$A:$E,4,FALSE()),""))</f>
        <v/>
      </c>
      <c r="H608" s="183" t="str">
        <f t="shared" si="64"/>
        <v/>
      </c>
      <c r="I608" s="183" t="str">
        <f t="shared" si="65"/>
        <v/>
      </c>
      <c r="L608" s="90" t="str">
        <f t="shared" si="69"/>
        <v/>
      </c>
      <c r="N608" s="185" t="str">
        <f t="shared" si="66"/>
        <v/>
      </c>
      <c r="W608" s="179" t="str">
        <f>IF($B608="","",IF($Q608="","MISSING LINK",IF(NOT(ISNUMBER(SEARCH("drive.google.com",$Q608))),"NOT DRIVE LINK",IFERROR(IF(ISNUMBER(SEARCH(MID(Summary!$N$3,SEARCH("/folders/",Summary!$N$3)+9,SEARCH("?",Summary!$N$3&amp;"?")-(SEARCH("/folders/",Summary!$N$3)+9)),$Q608)),"OK",IF(ISNUMBER(SEARCH("/file/d/",$Q608)),"FILE LINK (check)","WRONG DRIVE")),"WRONG DRIVE"))))</f>
        <v/>
      </c>
      <c r="X608" s="72" t="str">
        <f t="shared" si="67"/>
        <v/>
      </c>
      <c r="Y608" s="72" t="str">
        <f t="shared" si="68"/>
        <v/>
      </c>
      <c r="Z608" s="72" t="str">
        <f>IF($X608="","",COUNTIF($X$2:$X608,$X608))</f>
        <v/>
      </c>
      <c r="AA608" s="72" t="str">
        <f>IF(AND($X608&lt;&gt;"",$Y608&gt;=3,$Z608=1),COUNTIF($AA$1:AA607,"&gt;0")+1,"")</f>
        <v/>
      </c>
    </row>
    <row r="609" spans="3:27" ht="15" customHeight="1" x14ac:dyDescent="0.25">
      <c r="C609" s="72" t="str">
        <f t="shared" si="63"/>
        <v/>
      </c>
      <c r="D609" s="182" t="str">
        <f>IF($B609="","",IFERROR(VLOOKUP($B609,'Task library'!$A:$E,2,FALSE()),""))</f>
        <v/>
      </c>
      <c r="E609" s="182" t="str">
        <f>IF($B609="","",IFERROR(VLOOKUP($B609,'Task library'!$A:$E,3,FALSE()),""))</f>
        <v/>
      </c>
      <c r="F609" s="182" t="str">
        <f>IF($B609="","",IFERROR(VLOOKUP($B609,'Task library'!$A:$E,4,FALSE()),""))</f>
        <v/>
      </c>
      <c r="H609" s="183" t="str">
        <f t="shared" si="64"/>
        <v/>
      </c>
      <c r="I609" s="183" t="str">
        <f t="shared" si="65"/>
        <v/>
      </c>
      <c r="L609" s="90" t="str">
        <f t="shared" si="69"/>
        <v/>
      </c>
      <c r="N609" s="185" t="str">
        <f t="shared" si="66"/>
        <v/>
      </c>
      <c r="W609" s="179" t="str">
        <f>IF($B609="","",IF($Q609="","MISSING LINK",IF(NOT(ISNUMBER(SEARCH("drive.google.com",$Q609))),"NOT DRIVE LINK",IFERROR(IF(ISNUMBER(SEARCH(MID(Summary!$N$3,SEARCH("/folders/",Summary!$N$3)+9,SEARCH("?",Summary!$N$3&amp;"?")-(SEARCH("/folders/",Summary!$N$3)+9)),$Q609)),"OK",IF(ISNUMBER(SEARCH("/file/d/",$Q609)),"FILE LINK (check)","WRONG DRIVE")),"WRONG DRIVE"))))</f>
        <v/>
      </c>
      <c r="X609" s="72" t="str">
        <f t="shared" si="67"/>
        <v/>
      </c>
      <c r="Y609" s="72" t="str">
        <f t="shared" si="68"/>
        <v/>
      </c>
      <c r="Z609" s="72" t="str">
        <f>IF($X609="","",COUNTIF($X$2:$X609,$X609))</f>
        <v/>
      </c>
      <c r="AA609" s="72" t="str">
        <f>IF(AND($X609&lt;&gt;"",$Y609&gt;=3,$Z609=1),COUNTIF($AA$1:AA608,"&gt;0")+1,"")</f>
        <v/>
      </c>
    </row>
    <row r="610" spans="3:27" ht="15" customHeight="1" x14ac:dyDescent="0.25">
      <c r="C610" s="72" t="str">
        <f t="shared" si="63"/>
        <v/>
      </c>
      <c r="D610" s="182" t="str">
        <f>IF($B610="","",IFERROR(VLOOKUP($B610,'Task library'!$A:$E,2,FALSE()),""))</f>
        <v/>
      </c>
      <c r="E610" s="182" t="str">
        <f>IF($B610="","",IFERROR(VLOOKUP($B610,'Task library'!$A:$E,3,FALSE()),""))</f>
        <v/>
      </c>
      <c r="F610" s="182" t="str">
        <f>IF($B610="","",IFERROR(VLOOKUP($B610,'Task library'!$A:$E,4,FALSE()),""))</f>
        <v/>
      </c>
      <c r="H610" s="183" t="str">
        <f t="shared" si="64"/>
        <v/>
      </c>
      <c r="I610" s="183" t="str">
        <f t="shared" si="65"/>
        <v/>
      </c>
      <c r="L610" s="90" t="str">
        <f t="shared" si="69"/>
        <v/>
      </c>
      <c r="N610" s="185" t="str">
        <f t="shared" si="66"/>
        <v/>
      </c>
      <c r="W610" s="179" t="str">
        <f>IF($B610="","",IF($Q610="","MISSING LINK",IF(NOT(ISNUMBER(SEARCH("drive.google.com",$Q610))),"NOT DRIVE LINK",IFERROR(IF(ISNUMBER(SEARCH(MID(Summary!$N$3,SEARCH("/folders/",Summary!$N$3)+9,SEARCH("?",Summary!$N$3&amp;"?")-(SEARCH("/folders/",Summary!$N$3)+9)),$Q610)),"OK",IF(ISNUMBER(SEARCH("/file/d/",$Q610)),"FILE LINK (check)","WRONG DRIVE")),"WRONG DRIVE"))))</f>
        <v/>
      </c>
      <c r="X610" s="72" t="str">
        <f t="shared" si="67"/>
        <v/>
      </c>
      <c r="Y610" s="72" t="str">
        <f t="shared" si="68"/>
        <v/>
      </c>
      <c r="Z610" s="72" t="str">
        <f>IF($X610="","",COUNTIF($X$2:$X610,$X610))</f>
        <v/>
      </c>
      <c r="AA610" s="72" t="str">
        <f>IF(AND($X610&lt;&gt;"",$Y610&gt;=3,$Z610=1),COUNTIF($AA$1:AA609,"&gt;0")+1,"")</f>
        <v/>
      </c>
    </row>
    <row r="611" spans="3:27" ht="15" customHeight="1" x14ac:dyDescent="0.25">
      <c r="C611" s="72" t="str">
        <f t="shared" si="63"/>
        <v/>
      </c>
      <c r="D611" s="182" t="str">
        <f>IF($B611="","",IFERROR(VLOOKUP($B611,'Task library'!$A:$E,2,FALSE()),""))</f>
        <v/>
      </c>
      <c r="E611" s="182" t="str">
        <f>IF($B611="","",IFERROR(VLOOKUP($B611,'Task library'!$A:$E,3,FALSE()),""))</f>
        <v/>
      </c>
      <c r="F611" s="182" t="str">
        <f>IF($B611="","",IFERROR(VLOOKUP($B611,'Task library'!$A:$E,4,FALSE()),""))</f>
        <v/>
      </c>
      <c r="H611" s="183" t="str">
        <f t="shared" si="64"/>
        <v/>
      </c>
      <c r="I611" s="183" t="str">
        <f t="shared" si="65"/>
        <v/>
      </c>
      <c r="L611" s="90" t="str">
        <f t="shared" si="69"/>
        <v/>
      </c>
      <c r="N611" s="185" t="str">
        <f t="shared" si="66"/>
        <v/>
      </c>
      <c r="W611" s="179" t="str">
        <f>IF($B611="","",IF($Q611="","MISSING LINK",IF(NOT(ISNUMBER(SEARCH("drive.google.com",$Q611))),"NOT DRIVE LINK",IFERROR(IF(ISNUMBER(SEARCH(MID(Summary!$N$3,SEARCH("/folders/",Summary!$N$3)+9,SEARCH("?",Summary!$N$3&amp;"?")-(SEARCH("/folders/",Summary!$N$3)+9)),$Q611)),"OK",IF(ISNUMBER(SEARCH("/file/d/",$Q611)),"FILE LINK (check)","WRONG DRIVE")),"WRONG DRIVE"))))</f>
        <v/>
      </c>
      <c r="X611" s="72" t="str">
        <f t="shared" si="67"/>
        <v/>
      </c>
      <c r="Y611" s="72" t="str">
        <f t="shared" si="68"/>
        <v/>
      </c>
      <c r="Z611" s="72" t="str">
        <f>IF($X611="","",COUNTIF($X$2:$X611,$X611))</f>
        <v/>
      </c>
      <c r="AA611" s="72" t="str">
        <f>IF(AND($X611&lt;&gt;"",$Y611&gt;=3,$Z611=1),COUNTIF($AA$1:AA610,"&gt;0")+1,"")</f>
        <v/>
      </c>
    </row>
    <row r="612" spans="3:27" ht="15" customHeight="1" x14ac:dyDescent="0.25">
      <c r="C612" s="72" t="str">
        <f t="shared" si="63"/>
        <v/>
      </c>
      <c r="D612" s="182" t="str">
        <f>IF($B612="","",IFERROR(VLOOKUP($B612,'Task library'!$A:$E,2,FALSE()),""))</f>
        <v/>
      </c>
      <c r="E612" s="182" t="str">
        <f>IF($B612="","",IFERROR(VLOOKUP($B612,'Task library'!$A:$E,3,FALSE()),""))</f>
        <v/>
      </c>
      <c r="F612" s="182" t="str">
        <f>IF($B612="","",IFERROR(VLOOKUP($B612,'Task library'!$A:$E,4,FALSE()),""))</f>
        <v/>
      </c>
      <c r="H612" s="183" t="str">
        <f t="shared" si="64"/>
        <v/>
      </c>
      <c r="I612" s="183" t="str">
        <f t="shared" si="65"/>
        <v/>
      </c>
      <c r="L612" s="90" t="str">
        <f t="shared" si="69"/>
        <v/>
      </c>
      <c r="N612" s="185" t="str">
        <f t="shared" si="66"/>
        <v/>
      </c>
      <c r="W612" s="179" t="str">
        <f>IF($B612="","",IF($Q612="","MISSING LINK",IF(NOT(ISNUMBER(SEARCH("drive.google.com",$Q612))),"NOT DRIVE LINK",IFERROR(IF(ISNUMBER(SEARCH(MID(Summary!$N$3,SEARCH("/folders/",Summary!$N$3)+9,SEARCH("?",Summary!$N$3&amp;"?")-(SEARCH("/folders/",Summary!$N$3)+9)),$Q612)),"OK",IF(ISNUMBER(SEARCH("/file/d/",$Q612)),"FILE LINK (check)","WRONG DRIVE")),"WRONG DRIVE"))))</f>
        <v/>
      </c>
      <c r="X612" s="72" t="str">
        <f t="shared" si="67"/>
        <v/>
      </c>
      <c r="Y612" s="72" t="str">
        <f t="shared" si="68"/>
        <v/>
      </c>
      <c r="Z612" s="72" t="str">
        <f>IF($X612="","",COUNTIF($X$2:$X612,$X612))</f>
        <v/>
      </c>
      <c r="AA612" s="72" t="str">
        <f>IF(AND($X612&lt;&gt;"",$Y612&gt;=3,$Z612=1),COUNTIF($AA$1:AA611,"&gt;0")+1,"")</f>
        <v/>
      </c>
    </row>
    <row r="613" spans="3:27" ht="15" customHeight="1" x14ac:dyDescent="0.25">
      <c r="C613" s="72" t="str">
        <f t="shared" si="63"/>
        <v/>
      </c>
      <c r="D613" s="182" t="str">
        <f>IF($B613="","",IFERROR(VLOOKUP($B613,'Task library'!$A:$E,2,FALSE()),""))</f>
        <v/>
      </c>
      <c r="E613" s="182" t="str">
        <f>IF($B613="","",IFERROR(VLOOKUP($B613,'Task library'!$A:$E,3,FALSE()),""))</f>
        <v/>
      </c>
      <c r="F613" s="182" t="str">
        <f>IF($B613="","",IFERROR(VLOOKUP($B613,'Task library'!$A:$E,4,FALSE()),""))</f>
        <v/>
      </c>
      <c r="H613" s="183" t="str">
        <f t="shared" si="64"/>
        <v/>
      </c>
      <c r="I613" s="183" t="str">
        <f t="shared" si="65"/>
        <v/>
      </c>
      <c r="L613" s="90" t="str">
        <f t="shared" si="69"/>
        <v/>
      </c>
      <c r="N613" s="185" t="str">
        <f t="shared" si="66"/>
        <v/>
      </c>
      <c r="W613" s="179" t="str">
        <f>IF($B613="","",IF($Q613="","MISSING LINK",IF(NOT(ISNUMBER(SEARCH("drive.google.com",$Q613))),"NOT DRIVE LINK",IFERROR(IF(ISNUMBER(SEARCH(MID(Summary!$N$3,SEARCH("/folders/",Summary!$N$3)+9,SEARCH("?",Summary!$N$3&amp;"?")-(SEARCH("/folders/",Summary!$N$3)+9)),$Q613)),"OK",IF(ISNUMBER(SEARCH("/file/d/",$Q613)),"FILE LINK (check)","WRONG DRIVE")),"WRONG DRIVE"))))</f>
        <v/>
      </c>
      <c r="X613" s="72" t="str">
        <f t="shared" si="67"/>
        <v/>
      </c>
      <c r="Y613" s="72" t="str">
        <f t="shared" si="68"/>
        <v/>
      </c>
      <c r="Z613" s="72" t="str">
        <f>IF($X613="","",COUNTIF($X$2:$X613,$X613))</f>
        <v/>
      </c>
      <c r="AA613" s="72" t="str">
        <f>IF(AND($X613&lt;&gt;"",$Y613&gt;=3,$Z613=1),COUNTIF($AA$1:AA612,"&gt;0")+1,"")</f>
        <v/>
      </c>
    </row>
    <row r="614" spans="3:27" ht="15" customHeight="1" x14ac:dyDescent="0.25">
      <c r="C614" s="72" t="str">
        <f t="shared" si="63"/>
        <v/>
      </c>
      <c r="D614" s="182" t="str">
        <f>IF($B614="","",IFERROR(VLOOKUP($B614,'Task library'!$A:$E,2,FALSE()),""))</f>
        <v/>
      </c>
      <c r="E614" s="182" t="str">
        <f>IF($B614="","",IFERROR(VLOOKUP($B614,'Task library'!$A:$E,3,FALSE()),""))</f>
        <v/>
      </c>
      <c r="F614" s="182" t="str">
        <f>IF($B614="","",IFERROR(VLOOKUP($B614,'Task library'!$A:$E,4,FALSE()),""))</f>
        <v/>
      </c>
      <c r="H614" s="183" t="str">
        <f t="shared" si="64"/>
        <v/>
      </c>
      <c r="I614" s="183" t="str">
        <f t="shared" si="65"/>
        <v/>
      </c>
      <c r="L614" s="90" t="str">
        <f t="shared" si="69"/>
        <v/>
      </c>
      <c r="N614" s="185" t="str">
        <f t="shared" si="66"/>
        <v/>
      </c>
      <c r="W614" s="179" t="str">
        <f>IF($B614="","",IF($Q614="","MISSING LINK",IF(NOT(ISNUMBER(SEARCH("drive.google.com",$Q614))),"NOT DRIVE LINK",IFERROR(IF(ISNUMBER(SEARCH(MID(Summary!$N$3,SEARCH("/folders/",Summary!$N$3)+9,SEARCH("?",Summary!$N$3&amp;"?")-(SEARCH("/folders/",Summary!$N$3)+9)),$Q614)),"OK",IF(ISNUMBER(SEARCH("/file/d/",$Q614)),"FILE LINK (check)","WRONG DRIVE")),"WRONG DRIVE"))))</f>
        <v/>
      </c>
      <c r="X614" s="72" t="str">
        <f t="shared" si="67"/>
        <v/>
      </c>
      <c r="Y614" s="72" t="str">
        <f t="shared" si="68"/>
        <v/>
      </c>
      <c r="Z614" s="72" t="str">
        <f>IF($X614="","",COUNTIF($X$2:$X614,$X614))</f>
        <v/>
      </c>
      <c r="AA614" s="72" t="str">
        <f>IF(AND($X614&lt;&gt;"",$Y614&gt;=3,$Z614=1),COUNTIF($AA$1:AA613,"&gt;0")+1,"")</f>
        <v/>
      </c>
    </row>
    <row r="615" spans="3:27" ht="15" customHeight="1" x14ac:dyDescent="0.25">
      <c r="C615" s="72" t="str">
        <f t="shared" si="63"/>
        <v/>
      </c>
      <c r="D615" s="182" t="str">
        <f>IF($B615="","",IFERROR(VLOOKUP($B615,'Task library'!$A:$E,2,FALSE()),""))</f>
        <v/>
      </c>
      <c r="E615" s="182" t="str">
        <f>IF($B615="","",IFERROR(VLOOKUP($B615,'Task library'!$A:$E,3,FALSE()),""))</f>
        <v/>
      </c>
      <c r="F615" s="182" t="str">
        <f>IF($B615="","",IFERROR(VLOOKUP($B615,'Task library'!$A:$E,4,FALSE()),""))</f>
        <v/>
      </c>
      <c r="H615" s="183" t="str">
        <f t="shared" si="64"/>
        <v/>
      </c>
      <c r="I615" s="183" t="str">
        <f t="shared" si="65"/>
        <v/>
      </c>
      <c r="L615" s="90" t="str">
        <f t="shared" si="69"/>
        <v/>
      </c>
      <c r="N615" s="185" t="str">
        <f t="shared" si="66"/>
        <v/>
      </c>
      <c r="W615" s="179" t="str">
        <f>IF($B615="","",IF($Q615="","MISSING LINK",IF(NOT(ISNUMBER(SEARCH("drive.google.com",$Q615))),"NOT DRIVE LINK",IFERROR(IF(ISNUMBER(SEARCH(MID(Summary!$N$3,SEARCH("/folders/",Summary!$N$3)+9,SEARCH("?",Summary!$N$3&amp;"?")-(SEARCH("/folders/",Summary!$N$3)+9)),$Q615)),"OK",IF(ISNUMBER(SEARCH("/file/d/",$Q615)),"FILE LINK (check)","WRONG DRIVE")),"WRONG DRIVE"))))</f>
        <v/>
      </c>
      <c r="X615" s="72" t="str">
        <f t="shared" si="67"/>
        <v/>
      </c>
      <c r="Y615" s="72" t="str">
        <f t="shared" si="68"/>
        <v/>
      </c>
      <c r="Z615" s="72" t="str">
        <f>IF($X615="","",COUNTIF($X$2:$X615,$X615))</f>
        <v/>
      </c>
      <c r="AA615" s="72" t="str">
        <f>IF(AND($X615&lt;&gt;"",$Y615&gt;=3,$Z615=1),COUNTIF($AA$1:AA614,"&gt;0")+1,"")</f>
        <v/>
      </c>
    </row>
    <row r="616" spans="3:27" ht="15" customHeight="1" x14ac:dyDescent="0.25">
      <c r="C616" s="72" t="str">
        <f t="shared" si="63"/>
        <v/>
      </c>
      <c r="D616" s="182" t="str">
        <f>IF($B616="","",IFERROR(VLOOKUP($B616,'Task library'!$A:$E,2,FALSE()),""))</f>
        <v/>
      </c>
      <c r="E616" s="182" t="str">
        <f>IF($B616="","",IFERROR(VLOOKUP($B616,'Task library'!$A:$E,3,FALSE()),""))</f>
        <v/>
      </c>
      <c r="F616" s="182" t="str">
        <f>IF($B616="","",IFERROR(VLOOKUP($B616,'Task library'!$A:$E,4,FALSE()),""))</f>
        <v/>
      </c>
      <c r="H616" s="183" t="str">
        <f t="shared" si="64"/>
        <v/>
      </c>
      <c r="I616" s="183" t="str">
        <f t="shared" si="65"/>
        <v/>
      </c>
      <c r="L616" s="90" t="str">
        <f t="shared" si="69"/>
        <v/>
      </c>
      <c r="N616" s="185" t="str">
        <f t="shared" si="66"/>
        <v/>
      </c>
      <c r="W616" s="179" t="str">
        <f>IF($B616="","",IF($Q616="","MISSING LINK",IF(NOT(ISNUMBER(SEARCH("drive.google.com",$Q616))),"NOT DRIVE LINK",IFERROR(IF(ISNUMBER(SEARCH(MID(Summary!$N$3,SEARCH("/folders/",Summary!$N$3)+9,SEARCH("?",Summary!$N$3&amp;"?")-(SEARCH("/folders/",Summary!$N$3)+9)),$Q616)),"OK",IF(ISNUMBER(SEARCH("/file/d/",$Q616)),"FILE LINK (check)","WRONG DRIVE")),"WRONG DRIVE"))))</f>
        <v/>
      </c>
      <c r="X616" s="72" t="str">
        <f t="shared" si="67"/>
        <v/>
      </c>
      <c r="Y616" s="72" t="str">
        <f t="shared" si="68"/>
        <v/>
      </c>
      <c r="Z616" s="72" t="str">
        <f>IF($X616="","",COUNTIF($X$2:$X616,$X616))</f>
        <v/>
      </c>
      <c r="AA616" s="72" t="str">
        <f>IF(AND($X616&lt;&gt;"",$Y616&gt;=3,$Z616=1),COUNTIF($AA$1:AA615,"&gt;0")+1,"")</f>
        <v/>
      </c>
    </row>
    <row r="617" spans="3:27" ht="15" customHeight="1" x14ac:dyDescent="0.25">
      <c r="C617" s="72" t="str">
        <f t="shared" si="63"/>
        <v/>
      </c>
      <c r="D617" s="182" t="str">
        <f>IF($B617="","",IFERROR(VLOOKUP($B617,'Task library'!$A:$E,2,FALSE()),""))</f>
        <v/>
      </c>
      <c r="E617" s="182" t="str">
        <f>IF($B617="","",IFERROR(VLOOKUP($B617,'Task library'!$A:$E,3,FALSE()),""))</f>
        <v/>
      </c>
      <c r="F617" s="182" t="str">
        <f>IF($B617="","",IFERROR(VLOOKUP($B617,'Task library'!$A:$E,4,FALSE()),""))</f>
        <v/>
      </c>
      <c r="H617" s="183" t="str">
        <f t="shared" si="64"/>
        <v/>
      </c>
      <c r="I617" s="183" t="str">
        <f t="shared" si="65"/>
        <v/>
      </c>
      <c r="L617" s="90" t="str">
        <f t="shared" si="69"/>
        <v/>
      </c>
      <c r="N617" s="185" t="str">
        <f t="shared" si="66"/>
        <v/>
      </c>
      <c r="W617" s="179" t="str">
        <f>IF($B617="","",IF($Q617="","MISSING LINK",IF(NOT(ISNUMBER(SEARCH("drive.google.com",$Q617))),"NOT DRIVE LINK",IFERROR(IF(ISNUMBER(SEARCH(MID(Summary!$N$3,SEARCH("/folders/",Summary!$N$3)+9,SEARCH("?",Summary!$N$3&amp;"?")-(SEARCH("/folders/",Summary!$N$3)+9)),$Q617)),"OK",IF(ISNUMBER(SEARCH("/file/d/",$Q617)),"FILE LINK (check)","WRONG DRIVE")),"WRONG DRIVE"))))</f>
        <v/>
      </c>
      <c r="X617" s="72" t="str">
        <f t="shared" si="67"/>
        <v/>
      </c>
      <c r="Y617" s="72" t="str">
        <f t="shared" si="68"/>
        <v/>
      </c>
      <c r="Z617" s="72" t="str">
        <f>IF($X617="","",COUNTIF($X$2:$X617,$X617))</f>
        <v/>
      </c>
      <c r="AA617" s="72" t="str">
        <f>IF(AND($X617&lt;&gt;"",$Y617&gt;=3,$Z617=1),COUNTIF($AA$1:AA616,"&gt;0")+1,"")</f>
        <v/>
      </c>
    </row>
    <row r="618" spans="3:27" ht="15" customHeight="1" x14ac:dyDescent="0.25">
      <c r="C618" s="72" t="str">
        <f t="shared" si="63"/>
        <v/>
      </c>
      <c r="D618" s="182" t="str">
        <f>IF($B618="","",IFERROR(VLOOKUP($B618,'Task library'!$A:$E,2,FALSE()),""))</f>
        <v/>
      </c>
      <c r="E618" s="182" t="str">
        <f>IF($B618="","",IFERROR(VLOOKUP($B618,'Task library'!$A:$E,3,FALSE()),""))</f>
        <v/>
      </c>
      <c r="F618" s="182" t="str">
        <f>IF($B618="","",IFERROR(VLOOKUP($B618,'Task library'!$A:$E,4,FALSE()),""))</f>
        <v/>
      </c>
      <c r="H618" s="183" t="str">
        <f t="shared" si="64"/>
        <v/>
      </c>
      <c r="I618" s="183" t="str">
        <f t="shared" si="65"/>
        <v/>
      </c>
      <c r="L618" s="90" t="str">
        <f t="shared" si="69"/>
        <v/>
      </c>
      <c r="N618" s="185" t="str">
        <f t="shared" si="66"/>
        <v/>
      </c>
      <c r="W618" s="179" t="str">
        <f>IF($B618="","",IF($Q618="","MISSING LINK",IF(NOT(ISNUMBER(SEARCH("drive.google.com",$Q618))),"NOT DRIVE LINK",IFERROR(IF(ISNUMBER(SEARCH(MID(Summary!$N$3,SEARCH("/folders/",Summary!$N$3)+9,SEARCH("?",Summary!$N$3&amp;"?")-(SEARCH("/folders/",Summary!$N$3)+9)),$Q618)),"OK",IF(ISNUMBER(SEARCH("/file/d/",$Q618)),"FILE LINK (check)","WRONG DRIVE")),"WRONG DRIVE"))))</f>
        <v/>
      </c>
      <c r="X618" s="72" t="str">
        <f t="shared" si="67"/>
        <v/>
      </c>
      <c r="Y618" s="72" t="str">
        <f t="shared" si="68"/>
        <v/>
      </c>
      <c r="Z618" s="72" t="str">
        <f>IF($X618="","",COUNTIF($X$2:$X618,$X618))</f>
        <v/>
      </c>
      <c r="AA618" s="72" t="str">
        <f>IF(AND($X618&lt;&gt;"",$Y618&gt;=3,$Z618=1),COUNTIF($AA$1:AA617,"&gt;0")+1,"")</f>
        <v/>
      </c>
    </row>
    <row r="619" spans="3:27" ht="15" customHeight="1" x14ac:dyDescent="0.25">
      <c r="C619" s="72" t="str">
        <f t="shared" si="63"/>
        <v/>
      </c>
      <c r="D619" s="182" t="str">
        <f>IF($B619="","",IFERROR(VLOOKUP($B619,'Task library'!$A:$E,2,FALSE()),""))</f>
        <v/>
      </c>
      <c r="E619" s="182" t="str">
        <f>IF($B619="","",IFERROR(VLOOKUP($B619,'Task library'!$A:$E,3,FALSE()),""))</f>
        <v/>
      </c>
      <c r="F619" s="182" t="str">
        <f>IF($B619="","",IFERROR(VLOOKUP($B619,'Task library'!$A:$E,4,FALSE()),""))</f>
        <v/>
      </c>
      <c r="H619" s="183" t="str">
        <f t="shared" si="64"/>
        <v/>
      </c>
      <c r="I619" s="183" t="str">
        <f t="shared" si="65"/>
        <v/>
      </c>
      <c r="L619" s="90" t="str">
        <f t="shared" si="69"/>
        <v/>
      </c>
      <c r="N619" s="185" t="str">
        <f t="shared" si="66"/>
        <v/>
      </c>
      <c r="W619" s="179" t="str">
        <f>IF($B619="","",IF($Q619="","MISSING LINK",IF(NOT(ISNUMBER(SEARCH("drive.google.com",$Q619))),"NOT DRIVE LINK",IFERROR(IF(ISNUMBER(SEARCH(MID(Summary!$N$3,SEARCH("/folders/",Summary!$N$3)+9,SEARCH("?",Summary!$N$3&amp;"?")-(SEARCH("/folders/",Summary!$N$3)+9)),$Q619)),"OK",IF(ISNUMBER(SEARCH("/file/d/",$Q619)),"FILE LINK (check)","WRONG DRIVE")),"WRONG DRIVE"))))</f>
        <v/>
      </c>
      <c r="X619" s="72" t="str">
        <f t="shared" si="67"/>
        <v/>
      </c>
      <c r="Y619" s="72" t="str">
        <f t="shared" si="68"/>
        <v/>
      </c>
      <c r="Z619" s="72" t="str">
        <f>IF($X619="","",COUNTIF($X$2:$X619,$X619))</f>
        <v/>
      </c>
      <c r="AA619" s="72" t="str">
        <f>IF(AND($X619&lt;&gt;"",$Y619&gt;=3,$Z619=1),COUNTIF($AA$1:AA618,"&gt;0")+1,"")</f>
        <v/>
      </c>
    </row>
    <row r="620" spans="3:27" ht="15" customHeight="1" x14ac:dyDescent="0.25">
      <c r="C620" s="72" t="str">
        <f t="shared" si="63"/>
        <v/>
      </c>
      <c r="D620" s="182" t="str">
        <f>IF($B620="","",IFERROR(VLOOKUP($B620,'Task library'!$A:$E,2,FALSE()),""))</f>
        <v/>
      </c>
      <c r="E620" s="182" t="str">
        <f>IF($B620="","",IFERROR(VLOOKUP($B620,'Task library'!$A:$E,3,FALSE()),""))</f>
        <v/>
      </c>
      <c r="F620" s="182" t="str">
        <f>IF($B620="","",IFERROR(VLOOKUP($B620,'Task library'!$A:$E,4,FALSE()),""))</f>
        <v/>
      </c>
      <c r="H620" s="183" t="str">
        <f t="shared" si="64"/>
        <v/>
      </c>
      <c r="I620" s="183" t="str">
        <f t="shared" si="65"/>
        <v/>
      </c>
      <c r="L620" s="90" t="str">
        <f t="shared" si="69"/>
        <v/>
      </c>
      <c r="N620" s="185" t="str">
        <f t="shared" si="66"/>
        <v/>
      </c>
      <c r="W620" s="179" t="str">
        <f>IF($B620="","",IF($Q620="","MISSING LINK",IF(NOT(ISNUMBER(SEARCH("drive.google.com",$Q620))),"NOT DRIVE LINK",IFERROR(IF(ISNUMBER(SEARCH(MID(Summary!$N$3,SEARCH("/folders/",Summary!$N$3)+9,SEARCH("?",Summary!$N$3&amp;"?")-(SEARCH("/folders/",Summary!$N$3)+9)),$Q620)),"OK",IF(ISNUMBER(SEARCH("/file/d/",$Q620)),"FILE LINK (check)","WRONG DRIVE")),"WRONG DRIVE"))))</f>
        <v/>
      </c>
      <c r="X620" s="72" t="str">
        <f t="shared" si="67"/>
        <v/>
      </c>
      <c r="Y620" s="72" t="str">
        <f t="shared" si="68"/>
        <v/>
      </c>
      <c r="Z620" s="72" t="str">
        <f>IF($X620="","",COUNTIF($X$2:$X620,$X620))</f>
        <v/>
      </c>
      <c r="AA620" s="72" t="str">
        <f>IF(AND($X620&lt;&gt;"",$Y620&gt;=3,$Z620=1),COUNTIF($AA$1:AA619,"&gt;0")+1,"")</f>
        <v/>
      </c>
    </row>
    <row r="621" spans="3:27" ht="15" customHeight="1" x14ac:dyDescent="0.25">
      <c r="C621" s="72" t="str">
        <f t="shared" si="63"/>
        <v/>
      </c>
      <c r="D621" s="182" t="str">
        <f>IF($B621="","",IFERROR(VLOOKUP($B621,'Task library'!$A:$E,2,FALSE()),""))</f>
        <v/>
      </c>
      <c r="E621" s="182" t="str">
        <f>IF($B621="","",IFERROR(VLOOKUP($B621,'Task library'!$A:$E,3,FALSE()),""))</f>
        <v/>
      </c>
      <c r="F621" s="182" t="str">
        <f>IF($B621="","",IFERROR(VLOOKUP($B621,'Task library'!$A:$E,4,FALSE()),""))</f>
        <v/>
      </c>
      <c r="H621" s="183" t="str">
        <f t="shared" si="64"/>
        <v/>
      </c>
      <c r="I621" s="183" t="str">
        <f t="shared" si="65"/>
        <v/>
      </c>
      <c r="L621" s="90" t="str">
        <f t="shared" si="69"/>
        <v/>
      </c>
      <c r="N621" s="185" t="str">
        <f t="shared" si="66"/>
        <v/>
      </c>
      <c r="W621" s="179" t="str">
        <f>IF($B621="","",IF($Q621="","MISSING LINK",IF(NOT(ISNUMBER(SEARCH("drive.google.com",$Q621))),"NOT DRIVE LINK",IFERROR(IF(ISNUMBER(SEARCH(MID(Summary!$N$3,SEARCH("/folders/",Summary!$N$3)+9,SEARCH("?",Summary!$N$3&amp;"?")-(SEARCH("/folders/",Summary!$N$3)+9)),$Q621)),"OK",IF(ISNUMBER(SEARCH("/file/d/",$Q621)),"FILE LINK (check)","WRONG DRIVE")),"WRONG DRIVE"))))</f>
        <v/>
      </c>
      <c r="X621" s="72" t="str">
        <f t="shared" si="67"/>
        <v/>
      </c>
      <c r="Y621" s="72" t="str">
        <f t="shared" si="68"/>
        <v/>
      </c>
      <c r="Z621" s="72" t="str">
        <f>IF($X621="","",COUNTIF($X$2:$X621,$X621))</f>
        <v/>
      </c>
      <c r="AA621" s="72" t="str">
        <f>IF(AND($X621&lt;&gt;"",$Y621&gt;=3,$Z621=1),COUNTIF($AA$1:AA620,"&gt;0")+1,"")</f>
        <v/>
      </c>
    </row>
    <row r="622" spans="3:27" ht="15" customHeight="1" x14ac:dyDescent="0.25">
      <c r="C622" s="72" t="str">
        <f t="shared" si="63"/>
        <v/>
      </c>
      <c r="D622" s="182" t="str">
        <f>IF($B622="","",IFERROR(VLOOKUP($B622,'Task library'!$A:$E,2,FALSE()),""))</f>
        <v/>
      </c>
      <c r="E622" s="182" t="str">
        <f>IF($B622="","",IFERROR(VLOOKUP($B622,'Task library'!$A:$E,3,FALSE()),""))</f>
        <v/>
      </c>
      <c r="F622" s="182" t="str">
        <f>IF($B622="","",IFERROR(VLOOKUP($B622,'Task library'!$A:$E,4,FALSE()),""))</f>
        <v/>
      </c>
      <c r="H622" s="183" t="str">
        <f t="shared" si="64"/>
        <v/>
      </c>
      <c r="I622" s="183" t="str">
        <f t="shared" si="65"/>
        <v/>
      </c>
      <c r="L622" s="90" t="str">
        <f t="shared" si="69"/>
        <v/>
      </c>
      <c r="N622" s="185" t="str">
        <f t="shared" si="66"/>
        <v/>
      </c>
      <c r="W622" s="179" t="str">
        <f>IF($B622="","",IF($Q622="","MISSING LINK",IF(NOT(ISNUMBER(SEARCH("drive.google.com",$Q622))),"NOT DRIVE LINK",IFERROR(IF(ISNUMBER(SEARCH(MID(Summary!$N$3,SEARCH("/folders/",Summary!$N$3)+9,SEARCH("?",Summary!$N$3&amp;"?")-(SEARCH("/folders/",Summary!$N$3)+9)),$Q622)),"OK",IF(ISNUMBER(SEARCH("/file/d/",$Q622)),"FILE LINK (check)","WRONG DRIVE")),"WRONG DRIVE"))))</f>
        <v/>
      </c>
      <c r="X622" s="72" t="str">
        <f t="shared" si="67"/>
        <v/>
      </c>
      <c r="Y622" s="72" t="str">
        <f t="shared" si="68"/>
        <v/>
      </c>
      <c r="Z622" s="72" t="str">
        <f>IF($X622="","",COUNTIF($X$2:$X622,$X622))</f>
        <v/>
      </c>
      <c r="AA622" s="72" t="str">
        <f>IF(AND($X622&lt;&gt;"",$Y622&gt;=3,$Z622=1),COUNTIF($AA$1:AA621,"&gt;0")+1,"")</f>
        <v/>
      </c>
    </row>
    <row r="623" spans="3:27" ht="15" customHeight="1" x14ac:dyDescent="0.25">
      <c r="C623" s="72" t="str">
        <f t="shared" si="63"/>
        <v/>
      </c>
      <c r="D623" s="182" t="str">
        <f>IF($B623="","",IFERROR(VLOOKUP($B623,'Task library'!$A:$E,2,FALSE()),""))</f>
        <v/>
      </c>
      <c r="E623" s="182" t="str">
        <f>IF($B623="","",IFERROR(VLOOKUP($B623,'Task library'!$A:$E,3,FALSE()),""))</f>
        <v/>
      </c>
      <c r="F623" s="182" t="str">
        <f>IF($B623="","",IFERROR(VLOOKUP($B623,'Task library'!$A:$E,4,FALSE()),""))</f>
        <v/>
      </c>
      <c r="H623" s="183" t="str">
        <f t="shared" si="64"/>
        <v/>
      </c>
      <c r="I623" s="183" t="str">
        <f t="shared" si="65"/>
        <v/>
      </c>
      <c r="L623" s="90" t="str">
        <f t="shared" si="69"/>
        <v/>
      </c>
      <c r="N623" s="185" t="str">
        <f t="shared" si="66"/>
        <v/>
      </c>
      <c r="W623" s="179" t="str">
        <f>IF($B623="","",IF($Q623="","MISSING LINK",IF(NOT(ISNUMBER(SEARCH("drive.google.com",$Q623))),"NOT DRIVE LINK",IFERROR(IF(ISNUMBER(SEARCH(MID(Summary!$N$3,SEARCH("/folders/",Summary!$N$3)+9,SEARCH("?",Summary!$N$3&amp;"?")-(SEARCH("/folders/",Summary!$N$3)+9)),$Q623)),"OK",IF(ISNUMBER(SEARCH("/file/d/",$Q623)),"FILE LINK (check)","WRONG DRIVE")),"WRONG DRIVE"))))</f>
        <v/>
      </c>
      <c r="X623" s="72" t="str">
        <f t="shared" si="67"/>
        <v/>
      </c>
      <c r="Y623" s="72" t="str">
        <f t="shared" si="68"/>
        <v/>
      </c>
      <c r="Z623" s="72" t="str">
        <f>IF($X623="","",COUNTIF($X$2:$X623,$X623))</f>
        <v/>
      </c>
      <c r="AA623" s="72" t="str">
        <f>IF(AND($X623&lt;&gt;"",$Y623&gt;=3,$Z623=1),COUNTIF($AA$1:AA622,"&gt;0")+1,"")</f>
        <v/>
      </c>
    </row>
    <row r="624" spans="3:27" ht="15" customHeight="1" x14ac:dyDescent="0.25">
      <c r="C624" s="72" t="str">
        <f t="shared" si="63"/>
        <v/>
      </c>
      <c r="D624" s="182" t="str">
        <f>IF($B624="","",IFERROR(VLOOKUP($B624,'Task library'!$A:$E,2,FALSE()),""))</f>
        <v/>
      </c>
      <c r="E624" s="182" t="str">
        <f>IF($B624="","",IFERROR(VLOOKUP($B624,'Task library'!$A:$E,3,FALSE()),""))</f>
        <v/>
      </c>
      <c r="F624" s="182" t="str">
        <f>IF($B624="","",IFERROR(VLOOKUP($B624,'Task library'!$A:$E,4,FALSE()),""))</f>
        <v/>
      </c>
      <c r="H624" s="183" t="str">
        <f t="shared" si="64"/>
        <v/>
      </c>
      <c r="I624" s="183" t="str">
        <f t="shared" si="65"/>
        <v/>
      </c>
      <c r="L624" s="90" t="str">
        <f t="shared" si="69"/>
        <v/>
      </c>
      <c r="N624" s="185" t="str">
        <f t="shared" si="66"/>
        <v/>
      </c>
      <c r="W624" s="179" t="str">
        <f>IF($B624="","",IF($Q624="","MISSING LINK",IF(NOT(ISNUMBER(SEARCH("drive.google.com",$Q624))),"NOT DRIVE LINK",IFERROR(IF(ISNUMBER(SEARCH(MID(Summary!$N$3,SEARCH("/folders/",Summary!$N$3)+9,SEARCH("?",Summary!$N$3&amp;"?")-(SEARCH("/folders/",Summary!$N$3)+9)),$Q624)),"OK",IF(ISNUMBER(SEARCH("/file/d/",$Q624)),"FILE LINK (check)","WRONG DRIVE")),"WRONG DRIVE"))))</f>
        <v/>
      </c>
      <c r="X624" s="72" t="str">
        <f t="shared" si="67"/>
        <v/>
      </c>
      <c r="Y624" s="72" t="str">
        <f t="shared" si="68"/>
        <v/>
      </c>
      <c r="Z624" s="72" t="str">
        <f>IF($X624="","",COUNTIF($X$2:$X624,$X624))</f>
        <v/>
      </c>
      <c r="AA624" s="72" t="str">
        <f>IF(AND($X624&lt;&gt;"",$Y624&gt;=3,$Z624=1),COUNTIF($AA$1:AA623,"&gt;0")+1,"")</f>
        <v/>
      </c>
    </row>
    <row r="625" spans="3:27" ht="15" customHeight="1" x14ac:dyDescent="0.25">
      <c r="C625" s="72" t="str">
        <f t="shared" si="63"/>
        <v/>
      </c>
      <c r="D625" s="182" t="str">
        <f>IF($B625="","",IFERROR(VLOOKUP($B625,'Task library'!$A:$E,2,FALSE()),""))</f>
        <v/>
      </c>
      <c r="E625" s="182" t="str">
        <f>IF($B625="","",IFERROR(VLOOKUP($B625,'Task library'!$A:$E,3,FALSE()),""))</f>
        <v/>
      </c>
      <c r="F625" s="182" t="str">
        <f>IF($B625="","",IFERROR(VLOOKUP($B625,'Task library'!$A:$E,4,FALSE()),""))</f>
        <v/>
      </c>
      <c r="H625" s="183" t="str">
        <f t="shared" si="64"/>
        <v/>
      </c>
      <c r="I625" s="183" t="str">
        <f t="shared" si="65"/>
        <v/>
      </c>
      <c r="L625" s="90" t="str">
        <f t="shared" si="69"/>
        <v/>
      </c>
      <c r="N625" s="185" t="str">
        <f t="shared" si="66"/>
        <v/>
      </c>
      <c r="W625" s="179" t="str">
        <f>IF($B625="","",IF($Q625="","MISSING LINK",IF(NOT(ISNUMBER(SEARCH("drive.google.com",$Q625))),"NOT DRIVE LINK",IFERROR(IF(ISNUMBER(SEARCH(MID(Summary!$N$3,SEARCH("/folders/",Summary!$N$3)+9,SEARCH("?",Summary!$N$3&amp;"?")-(SEARCH("/folders/",Summary!$N$3)+9)),$Q625)),"OK",IF(ISNUMBER(SEARCH("/file/d/",$Q625)),"FILE LINK (check)","WRONG DRIVE")),"WRONG DRIVE"))))</f>
        <v/>
      </c>
      <c r="X625" s="72" t="str">
        <f t="shared" si="67"/>
        <v/>
      </c>
      <c r="Y625" s="72" t="str">
        <f t="shared" si="68"/>
        <v/>
      </c>
      <c r="Z625" s="72" t="str">
        <f>IF($X625="","",COUNTIF($X$2:$X625,$X625))</f>
        <v/>
      </c>
      <c r="AA625" s="72" t="str">
        <f>IF(AND($X625&lt;&gt;"",$Y625&gt;=3,$Z625=1),COUNTIF($AA$1:AA624,"&gt;0")+1,"")</f>
        <v/>
      </c>
    </row>
    <row r="626" spans="3:27" ht="15" customHeight="1" x14ac:dyDescent="0.25">
      <c r="C626" s="72" t="str">
        <f t="shared" si="63"/>
        <v/>
      </c>
      <c r="D626" s="182" t="str">
        <f>IF($B626="","",IFERROR(VLOOKUP($B626,'Task library'!$A:$E,2,FALSE()),""))</f>
        <v/>
      </c>
      <c r="E626" s="182" t="str">
        <f>IF($B626="","",IFERROR(VLOOKUP($B626,'Task library'!$A:$E,3,FALSE()),""))</f>
        <v/>
      </c>
      <c r="F626" s="182" t="str">
        <f>IF($B626="","",IFERROR(VLOOKUP($B626,'Task library'!$A:$E,4,FALSE()),""))</f>
        <v/>
      </c>
      <c r="H626" s="183" t="str">
        <f t="shared" si="64"/>
        <v/>
      </c>
      <c r="I626" s="183" t="str">
        <f t="shared" si="65"/>
        <v/>
      </c>
      <c r="L626" s="90" t="str">
        <f t="shared" si="69"/>
        <v/>
      </c>
      <c r="N626" s="185" t="str">
        <f t="shared" si="66"/>
        <v/>
      </c>
      <c r="W626" s="179" t="str">
        <f>IF($B626="","",IF($Q626="","MISSING LINK",IF(NOT(ISNUMBER(SEARCH("drive.google.com",$Q626))),"NOT DRIVE LINK",IFERROR(IF(ISNUMBER(SEARCH(MID(Summary!$N$3,SEARCH("/folders/",Summary!$N$3)+9,SEARCH("?",Summary!$N$3&amp;"?")-(SEARCH("/folders/",Summary!$N$3)+9)),$Q626)),"OK",IF(ISNUMBER(SEARCH("/file/d/",$Q626)),"FILE LINK (check)","WRONG DRIVE")),"WRONG DRIVE"))))</f>
        <v/>
      </c>
      <c r="X626" s="72" t="str">
        <f t="shared" si="67"/>
        <v/>
      </c>
      <c r="Y626" s="72" t="str">
        <f t="shared" si="68"/>
        <v/>
      </c>
      <c r="Z626" s="72" t="str">
        <f>IF($X626="","",COUNTIF($X$2:$X626,$X626))</f>
        <v/>
      </c>
      <c r="AA626" s="72" t="str">
        <f>IF(AND($X626&lt;&gt;"",$Y626&gt;=3,$Z626=1),COUNTIF($AA$1:AA625,"&gt;0")+1,"")</f>
        <v/>
      </c>
    </row>
    <row r="627" spans="3:27" ht="15" customHeight="1" x14ac:dyDescent="0.25">
      <c r="C627" s="72" t="str">
        <f t="shared" si="63"/>
        <v/>
      </c>
      <c r="D627" s="182" t="str">
        <f>IF($B627="","",IFERROR(VLOOKUP($B627,'Task library'!$A:$E,2,FALSE()),""))</f>
        <v/>
      </c>
      <c r="E627" s="182" t="str">
        <f>IF($B627="","",IFERROR(VLOOKUP($B627,'Task library'!$A:$E,3,FALSE()),""))</f>
        <v/>
      </c>
      <c r="F627" s="182" t="str">
        <f>IF($B627="","",IFERROR(VLOOKUP($B627,'Task library'!$A:$E,4,FALSE()),""))</f>
        <v/>
      </c>
      <c r="H627" s="183" t="str">
        <f t="shared" si="64"/>
        <v/>
      </c>
      <c r="I627" s="183" t="str">
        <f t="shared" si="65"/>
        <v/>
      </c>
      <c r="L627" s="90" t="str">
        <f t="shared" si="69"/>
        <v/>
      </c>
      <c r="N627" s="185" t="str">
        <f t="shared" si="66"/>
        <v/>
      </c>
      <c r="W627" s="179" t="str">
        <f>IF($B627="","",IF($Q627="","MISSING LINK",IF(NOT(ISNUMBER(SEARCH("drive.google.com",$Q627))),"NOT DRIVE LINK",IFERROR(IF(ISNUMBER(SEARCH(MID(Summary!$N$3,SEARCH("/folders/",Summary!$N$3)+9,SEARCH("?",Summary!$N$3&amp;"?")-(SEARCH("/folders/",Summary!$N$3)+9)),$Q627)),"OK",IF(ISNUMBER(SEARCH("/file/d/",$Q627)),"FILE LINK (check)","WRONG DRIVE")),"WRONG DRIVE"))))</f>
        <v/>
      </c>
      <c r="X627" s="72" t="str">
        <f t="shared" si="67"/>
        <v/>
      </c>
      <c r="Y627" s="72" t="str">
        <f t="shared" si="68"/>
        <v/>
      </c>
      <c r="Z627" s="72" t="str">
        <f>IF($X627="","",COUNTIF($X$2:$X627,$X627))</f>
        <v/>
      </c>
      <c r="AA627" s="72" t="str">
        <f>IF(AND($X627&lt;&gt;"",$Y627&gt;=3,$Z627=1),COUNTIF($AA$1:AA626,"&gt;0")+1,"")</f>
        <v/>
      </c>
    </row>
    <row r="628" spans="3:27" ht="15" customHeight="1" x14ac:dyDescent="0.25">
      <c r="C628" s="72" t="str">
        <f t="shared" si="63"/>
        <v/>
      </c>
      <c r="D628" s="182" t="str">
        <f>IF($B628="","",IFERROR(VLOOKUP($B628,'Task library'!$A:$E,2,FALSE()),""))</f>
        <v/>
      </c>
      <c r="E628" s="182" t="str">
        <f>IF($B628="","",IFERROR(VLOOKUP($B628,'Task library'!$A:$E,3,FALSE()),""))</f>
        <v/>
      </c>
      <c r="F628" s="182" t="str">
        <f>IF($B628="","",IFERROR(VLOOKUP($B628,'Task library'!$A:$E,4,FALSE()),""))</f>
        <v/>
      </c>
      <c r="H628" s="183" t="str">
        <f t="shared" si="64"/>
        <v/>
      </c>
      <c r="I628" s="183" t="str">
        <f t="shared" si="65"/>
        <v/>
      </c>
      <c r="L628" s="90" t="str">
        <f t="shared" si="69"/>
        <v/>
      </c>
      <c r="N628" s="185" t="str">
        <f t="shared" si="66"/>
        <v/>
      </c>
      <c r="W628" s="179" t="str">
        <f>IF($B628="","",IF($Q628="","MISSING LINK",IF(NOT(ISNUMBER(SEARCH("drive.google.com",$Q628))),"NOT DRIVE LINK",IFERROR(IF(ISNUMBER(SEARCH(MID(Summary!$N$3,SEARCH("/folders/",Summary!$N$3)+9,SEARCH("?",Summary!$N$3&amp;"?")-(SEARCH("/folders/",Summary!$N$3)+9)),$Q628)),"OK",IF(ISNUMBER(SEARCH("/file/d/",$Q628)),"FILE LINK (check)","WRONG DRIVE")),"WRONG DRIVE"))))</f>
        <v/>
      </c>
      <c r="X628" s="72" t="str">
        <f t="shared" si="67"/>
        <v/>
      </c>
      <c r="Y628" s="72" t="str">
        <f t="shared" si="68"/>
        <v/>
      </c>
      <c r="Z628" s="72" t="str">
        <f>IF($X628="","",COUNTIF($X$2:$X628,$X628))</f>
        <v/>
      </c>
      <c r="AA628" s="72" t="str">
        <f>IF(AND($X628&lt;&gt;"",$Y628&gt;=3,$Z628=1),COUNTIF($AA$1:AA627,"&gt;0")+1,"")</f>
        <v/>
      </c>
    </row>
    <row r="629" spans="3:27" ht="15" customHeight="1" x14ac:dyDescent="0.25">
      <c r="C629" s="72" t="str">
        <f t="shared" si="63"/>
        <v/>
      </c>
      <c r="D629" s="182" t="str">
        <f>IF($B629="","",IFERROR(VLOOKUP($B629,'Task library'!$A:$E,2,FALSE()),""))</f>
        <v/>
      </c>
      <c r="E629" s="182" t="str">
        <f>IF($B629="","",IFERROR(VLOOKUP($B629,'Task library'!$A:$E,3,FALSE()),""))</f>
        <v/>
      </c>
      <c r="F629" s="182" t="str">
        <f>IF($B629="","",IFERROR(VLOOKUP($B629,'Task library'!$A:$E,4,FALSE()),""))</f>
        <v/>
      </c>
      <c r="H629" s="183" t="str">
        <f t="shared" si="64"/>
        <v/>
      </c>
      <c r="I629" s="183" t="str">
        <f t="shared" si="65"/>
        <v/>
      </c>
      <c r="L629" s="90" t="str">
        <f t="shared" si="69"/>
        <v/>
      </c>
      <c r="N629" s="185" t="str">
        <f t="shared" si="66"/>
        <v/>
      </c>
      <c r="W629" s="179" t="str">
        <f>IF($B629="","",IF($Q629="","MISSING LINK",IF(NOT(ISNUMBER(SEARCH("drive.google.com",$Q629))),"NOT DRIVE LINK",IFERROR(IF(ISNUMBER(SEARCH(MID(Summary!$N$3,SEARCH("/folders/",Summary!$N$3)+9,SEARCH("?",Summary!$N$3&amp;"?")-(SEARCH("/folders/",Summary!$N$3)+9)),$Q629)),"OK",IF(ISNUMBER(SEARCH("/file/d/",$Q629)),"FILE LINK (check)","WRONG DRIVE")),"WRONG DRIVE"))))</f>
        <v/>
      </c>
      <c r="X629" s="72" t="str">
        <f t="shared" si="67"/>
        <v/>
      </c>
      <c r="Y629" s="72" t="str">
        <f t="shared" si="68"/>
        <v/>
      </c>
      <c r="Z629" s="72" t="str">
        <f>IF($X629="","",COUNTIF($X$2:$X629,$X629))</f>
        <v/>
      </c>
      <c r="AA629" s="72" t="str">
        <f>IF(AND($X629&lt;&gt;"",$Y629&gt;=3,$Z629=1),COUNTIF($AA$1:AA628,"&gt;0")+1,"")</f>
        <v/>
      </c>
    </row>
    <row r="630" spans="3:27" ht="15" customHeight="1" x14ac:dyDescent="0.25">
      <c r="C630" s="72" t="str">
        <f t="shared" si="63"/>
        <v/>
      </c>
      <c r="D630" s="182" t="str">
        <f>IF($B630="","",IFERROR(VLOOKUP($B630,'Task library'!$A:$E,2,FALSE()),""))</f>
        <v/>
      </c>
      <c r="E630" s="182" t="str">
        <f>IF($B630="","",IFERROR(VLOOKUP($B630,'Task library'!$A:$E,3,FALSE()),""))</f>
        <v/>
      </c>
      <c r="F630" s="182" t="str">
        <f>IF($B630="","",IFERROR(VLOOKUP($B630,'Task library'!$A:$E,4,FALSE()),""))</f>
        <v/>
      </c>
      <c r="H630" s="183" t="str">
        <f t="shared" si="64"/>
        <v/>
      </c>
      <c r="I630" s="183" t="str">
        <f t="shared" si="65"/>
        <v/>
      </c>
      <c r="L630" s="90" t="str">
        <f t="shared" si="69"/>
        <v/>
      </c>
      <c r="N630" s="185" t="str">
        <f t="shared" si="66"/>
        <v/>
      </c>
      <c r="W630" s="179" t="str">
        <f>IF($B630="","",IF($Q630="","MISSING LINK",IF(NOT(ISNUMBER(SEARCH("drive.google.com",$Q630))),"NOT DRIVE LINK",IFERROR(IF(ISNUMBER(SEARCH(MID(Summary!$N$3,SEARCH("/folders/",Summary!$N$3)+9,SEARCH("?",Summary!$N$3&amp;"?")-(SEARCH("/folders/",Summary!$N$3)+9)),$Q630)),"OK",IF(ISNUMBER(SEARCH("/file/d/",$Q630)),"FILE LINK (check)","WRONG DRIVE")),"WRONG DRIVE"))))</f>
        <v/>
      </c>
      <c r="X630" s="72" t="str">
        <f t="shared" si="67"/>
        <v/>
      </c>
      <c r="Y630" s="72" t="str">
        <f t="shared" si="68"/>
        <v/>
      </c>
      <c r="Z630" s="72" t="str">
        <f>IF($X630="","",COUNTIF($X$2:$X630,$X630))</f>
        <v/>
      </c>
      <c r="AA630" s="72" t="str">
        <f>IF(AND($X630&lt;&gt;"",$Y630&gt;=3,$Z630=1),COUNTIF($AA$1:AA629,"&gt;0")+1,"")</f>
        <v/>
      </c>
    </row>
    <row r="631" spans="3:27" ht="15" customHeight="1" x14ac:dyDescent="0.25">
      <c r="C631" s="72" t="str">
        <f t="shared" si="63"/>
        <v/>
      </c>
      <c r="D631" s="182" t="str">
        <f>IF($B631="","",IFERROR(VLOOKUP($B631,'Task library'!$A:$E,2,FALSE()),""))</f>
        <v/>
      </c>
      <c r="E631" s="182" t="str">
        <f>IF($B631="","",IFERROR(VLOOKUP($B631,'Task library'!$A:$E,3,FALSE()),""))</f>
        <v/>
      </c>
      <c r="F631" s="182" t="str">
        <f>IF($B631="","",IFERROR(VLOOKUP($B631,'Task library'!$A:$E,4,FALSE()),""))</f>
        <v/>
      </c>
      <c r="H631" s="183" t="str">
        <f t="shared" si="64"/>
        <v/>
      </c>
      <c r="I631" s="183" t="str">
        <f t="shared" si="65"/>
        <v/>
      </c>
      <c r="L631" s="90" t="str">
        <f t="shared" si="69"/>
        <v/>
      </c>
      <c r="N631" s="185" t="str">
        <f t="shared" si="66"/>
        <v/>
      </c>
      <c r="W631" s="179" t="str">
        <f>IF($B631="","",IF($Q631="","MISSING LINK",IF(NOT(ISNUMBER(SEARCH("drive.google.com",$Q631))),"NOT DRIVE LINK",IFERROR(IF(ISNUMBER(SEARCH(MID(Summary!$N$3,SEARCH("/folders/",Summary!$N$3)+9,SEARCH("?",Summary!$N$3&amp;"?")-(SEARCH("/folders/",Summary!$N$3)+9)),$Q631)),"OK",IF(ISNUMBER(SEARCH("/file/d/",$Q631)),"FILE LINK (check)","WRONG DRIVE")),"WRONG DRIVE"))))</f>
        <v/>
      </c>
      <c r="X631" s="72" t="str">
        <f t="shared" si="67"/>
        <v/>
      </c>
      <c r="Y631" s="72" t="str">
        <f t="shared" si="68"/>
        <v/>
      </c>
      <c r="Z631" s="72" t="str">
        <f>IF($X631="","",COUNTIF($X$2:$X631,$X631))</f>
        <v/>
      </c>
      <c r="AA631" s="72" t="str">
        <f>IF(AND($X631&lt;&gt;"",$Y631&gt;=3,$Z631=1),COUNTIF($AA$1:AA630,"&gt;0")+1,"")</f>
        <v/>
      </c>
    </row>
    <row r="632" spans="3:27" ht="15" customHeight="1" x14ac:dyDescent="0.25">
      <c r="C632" s="72" t="str">
        <f t="shared" si="63"/>
        <v/>
      </c>
      <c r="D632" s="182" t="str">
        <f>IF($B632="","",IFERROR(VLOOKUP($B632,'Task library'!$A:$E,2,FALSE()),""))</f>
        <v/>
      </c>
      <c r="E632" s="182" t="str">
        <f>IF($B632="","",IFERROR(VLOOKUP($B632,'Task library'!$A:$E,3,FALSE()),""))</f>
        <v/>
      </c>
      <c r="F632" s="182" t="str">
        <f>IF($B632="","",IFERROR(VLOOKUP($B632,'Task library'!$A:$E,4,FALSE()),""))</f>
        <v/>
      </c>
      <c r="H632" s="183" t="str">
        <f t="shared" si="64"/>
        <v/>
      </c>
      <c r="I632" s="183" t="str">
        <f t="shared" si="65"/>
        <v/>
      </c>
      <c r="L632" s="90" t="str">
        <f t="shared" si="69"/>
        <v/>
      </c>
      <c r="N632" s="185" t="str">
        <f t="shared" si="66"/>
        <v/>
      </c>
      <c r="W632" s="179" t="str">
        <f>IF($B632="","",IF($Q632="","MISSING LINK",IF(NOT(ISNUMBER(SEARCH("drive.google.com",$Q632))),"NOT DRIVE LINK",IFERROR(IF(ISNUMBER(SEARCH(MID(Summary!$N$3,SEARCH("/folders/",Summary!$N$3)+9,SEARCH("?",Summary!$N$3&amp;"?")-(SEARCH("/folders/",Summary!$N$3)+9)),$Q632)),"OK",IF(ISNUMBER(SEARCH("/file/d/",$Q632)),"FILE LINK (check)","WRONG DRIVE")),"WRONG DRIVE"))))</f>
        <v/>
      </c>
      <c r="X632" s="72" t="str">
        <f t="shared" si="67"/>
        <v/>
      </c>
      <c r="Y632" s="72" t="str">
        <f t="shared" si="68"/>
        <v/>
      </c>
      <c r="Z632" s="72" t="str">
        <f>IF($X632="","",COUNTIF($X$2:$X632,$X632))</f>
        <v/>
      </c>
      <c r="AA632" s="72" t="str">
        <f>IF(AND($X632&lt;&gt;"",$Y632&gt;=3,$Z632=1),COUNTIF($AA$1:AA631,"&gt;0")+1,"")</f>
        <v/>
      </c>
    </row>
    <row r="633" spans="3:27" ht="15" customHeight="1" x14ac:dyDescent="0.25">
      <c r="C633" s="72" t="str">
        <f t="shared" si="63"/>
        <v/>
      </c>
      <c r="D633" s="182" t="str">
        <f>IF($B633="","",IFERROR(VLOOKUP($B633,'Task library'!$A:$E,2,FALSE()),""))</f>
        <v/>
      </c>
      <c r="E633" s="182" t="str">
        <f>IF($B633="","",IFERROR(VLOOKUP($B633,'Task library'!$A:$E,3,FALSE()),""))</f>
        <v/>
      </c>
      <c r="F633" s="182" t="str">
        <f>IF($B633="","",IFERROR(VLOOKUP($B633,'Task library'!$A:$E,4,FALSE()),""))</f>
        <v/>
      </c>
      <c r="H633" s="183" t="str">
        <f t="shared" si="64"/>
        <v/>
      </c>
      <c r="I633" s="183" t="str">
        <f t="shared" si="65"/>
        <v/>
      </c>
      <c r="L633" s="90" t="str">
        <f t="shared" si="69"/>
        <v/>
      </c>
      <c r="N633" s="185" t="str">
        <f t="shared" si="66"/>
        <v/>
      </c>
      <c r="W633" s="179" t="str">
        <f>IF($B633="","",IF($Q633="","MISSING LINK",IF(NOT(ISNUMBER(SEARCH("drive.google.com",$Q633))),"NOT DRIVE LINK",IFERROR(IF(ISNUMBER(SEARCH(MID(Summary!$N$3,SEARCH("/folders/",Summary!$N$3)+9,SEARCH("?",Summary!$N$3&amp;"?")-(SEARCH("/folders/",Summary!$N$3)+9)),$Q633)),"OK",IF(ISNUMBER(SEARCH("/file/d/",$Q633)),"FILE LINK (check)","WRONG DRIVE")),"WRONG DRIVE"))))</f>
        <v/>
      </c>
      <c r="X633" s="72" t="str">
        <f t="shared" si="67"/>
        <v/>
      </c>
      <c r="Y633" s="72" t="str">
        <f t="shared" si="68"/>
        <v/>
      </c>
      <c r="Z633" s="72" t="str">
        <f>IF($X633="","",COUNTIF($X$2:$X633,$X633))</f>
        <v/>
      </c>
      <c r="AA633" s="72" t="str">
        <f>IF(AND($X633&lt;&gt;"",$Y633&gt;=3,$Z633=1),COUNTIF($AA$1:AA632,"&gt;0")+1,"")</f>
        <v/>
      </c>
    </row>
    <row r="634" spans="3:27" ht="15" customHeight="1" x14ac:dyDescent="0.25">
      <c r="C634" s="72" t="str">
        <f t="shared" si="63"/>
        <v/>
      </c>
      <c r="D634" s="182" t="str">
        <f>IF($B634="","",IFERROR(VLOOKUP($B634,'Task library'!$A:$E,2,FALSE()),""))</f>
        <v/>
      </c>
      <c r="E634" s="182" t="str">
        <f>IF($B634="","",IFERROR(VLOOKUP($B634,'Task library'!$A:$E,3,FALSE()),""))</f>
        <v/>
      </c>
      <c r="F634" s="182" t="str">
        <f>IF($B634="","",IFERROR(VLOOKUP($B634,'Task library'!$A:$E,4,FALSE()),""))</f>
        <v/>
      </c>
      <c r="H634" s="183" t="str">
        <f t="shared" si="64"/>
        <v/>
      </c>
      <c r="I634" s="183" t="str">
        <f t="shared" si="65"/>
        <v/>
      </c>
      <c r="L634" s="90" t="str">
        <f t="shared" si="69"/>
        <v/>
      </c>
      <c r="N634" s="185" t="str">
        <f t="shared" si="66"/>
        <v/>
      </c>
      <c r="W634" s="179" t="str">
        <f>IF($B634="","",IF($Q634="","MISSING LINK",IF(NOT(ISNUMBER(SEARCH("drive.google.com",$Q634))),"NOT DRIVE LINK",IFERROR(IF(ISNUMBER(SEARCH(MID(Summary!$N$3,SEARCH("/folders/",Summary!$N$3)+9,SEARCH("?",Summary!$N$3&amp;"?")-(SEARCH("/folders/",Summary!$N$3)+9)),$Q634)),"OK",IF(ISNUMBER(SEARCH("/file/d/",$Q634)),"FILE LINK (check)","WRONG DRIVE")),"WRONG DRIVE"))))</f>
        <v/>
      </c>
      <c r="X634" s="72" t="str">
        <f t="shared" si="67"/>
        <v/>
      </c>
      <c r="Y634" s="72" t="str">
        <f t="shared" si="68"/>
        <v/>
      </c>
      <c r="Z634" s="72" t="str">
        <f>IF($X634="","",COUNTIF($X$2:$X634,$X634))</f>
        <v/>
      </c>
      <c r="AA634" s="72" t="str">
        <f>IF(AND($X634&lt;&gt;"",$Y634&gt;=3,$Z634=1),COUNTIF($AA$1:AA633,"&gt;0")+1,"")</f>
        <v/>
      </c>
    </row>
    <row r="635" spans="3:27" ht="15" customHeight="1" x14ac:dyDescent="0.25">
      <c r="C635" s="72" t="str">
        <f t="shared" si="63"/>
        <v/>
      </c>
      <c r="D635" s="182" t="str">
        <f>IF($B635="","",IFERROR(VLOOKUP($B635,'Task library'!$A:$E,2,FALSE()),""))</f>
        <v/>
      </c>
      <c r="E635" s="182" t="str">
        <f>IF($B635="","",IFERROR(VLOOKUP($B635,'Task library'!$A:$E,3,FALSE()),""))</f>
        <v/>
      </c>
      <c r="F635" s="182" t="str">
        <f>IF($B635="","",IFERROR(VLOOKUP($B635,'Task library'!$A:$E,4,FALSE()),""))</f>
        <v/>
      </c>
      <c r="H635" s="183" t="str">
        <f t="shared" si="64"/>
        <v/>
      </c>
      <c r="I635" s="183" t="str">
        <f t="shared" si="65"/>
        <v/>
      </c>
      <c r="L635" s="90" t="str">
        <f t="shared" si="69"/>
        <v/>
      </c>
      <c r="N635" s="185" t="str">
        <f t="shared" si="66"/>
        <v/>
      </c>
      <c r="W635" s="179" t="str">
        <f>IF($B635="","",IF($Q635="","MISSING LINK",IF(NOT(ISNUMBER(SEARCH("drive.google.com",$Q635))),"NOT DRIVE LINK",IFERROR(IF(ISNUMBER(SEARCH(MID(Summary!$N$3,SEARCH("/folders/",Summary!$N$3)+9,SEARCH("?",Summary!$N$3&amp;"?")-(SEARCH("/folders/",Summary!$N$3)+9)),$Q635)),"OK",IF(ISNUMBER(SEARCH("/file/d/",$Q635)),"FILE LINK (check)","WRONG DRIVE")),"WRONG DRIVE"))))</f>
        <v/>
      </c>
      <c r="X635" s="72" t="str">
        <f t="shared" si="67"/>
        <v/>
      </c>
      <c r="Y635" s="72" t="str">
        <f t="shared" si="68"/>
        <v/>
      </c>
      <c r="Z635" s="72" t="str">
        <f>IF($X635="","",COUNTIF($X$2:$X635,$X635))</f>
        <v/>
      </c>
      <c r="AA635" s="72" t="str">
        <f>IF(AND($X635&lt;&gt;"",$Y635&gt;=3,$Z635=1),COUNTIF($AA$1:AA634,"&gt;0")+1,"")</f>
        <v/>
      </c>
    </row>
    <row r="636" spans="3:27" ht="15" customHeight="1" x14ac:dyDescent="0.25">
      <c r="C636" s="72" t="str">
        <f t="shared" si="63"/>
        <v/>
      </c>
      <c r="D636" s="182" t="str">
        <f>IF($B636="","",IFERROR(VLOOKUP($B636,'Task library'!$A:$E,2,FALSE()),""))</f>
        <v/>
      </c>
      <c r="E636" s="182" t="str">
        <f>IF($B636="","",IFERROR(VLOOKUP($B636,'Task library'!$A:$E,3,FALSE()),""))</f>
        <v/>
      </c>
      <c r="F636" s="182" t="str">
        <f>IF($B636="","",IFERROR(VLOOKUP($B636,'Task library'!$A:$E,4,FALSE()),""))</f>
        <v/>
      </c>
      <c r="H636" s="183" t="str">
        <f t="shared" si="64"/>
        <v/>
      </c>
      <c r="I636" s="183" t="str">
        <f t="shared" si="65"/>
        <v/>
      </c>
      <c r="L636" s="90" t="str">
        <f t="shared" si="69"/>
        <v/>
      </c>
      <c r="N636" s="185" t="str">
        <f t="shared" si="66"/>
        <v/>
      </c>
      <c r="W636" s="179" t="str">
        <f>IF($B636="","",IF($Q636="","MISSING LINK",IF(NOT(ISNUMBER(SEARCH("drive.google.com",$Q636))),"NOT DRIVE LINK",IFERROR(IF(ISNUMBER(SEARCH(MID(Summary!$N$3,SEARCH("/folders/",Summary!$N$3)+9,SEARCH("?",Summary!$N$3&amp;"?")-(SEARCH("/folders/",Summary!$N$3)+9)),$Q636)),"OK",IF(ISNUMBER(SEARCH("/file/d/",$Q636)),"FILE LINK (check)","WRONG DRIVE")),"WRONG DRIVE"))))</f>
        <v/>
      </c>
      <c r="X636" s="72" t="str">
        <f t="shared" si="67"/>
        <v/>
      </c>
      <c r="Y636" s="72" t="str">
        <f t="shared" si="68"/>
        <v/>
      </c>
      <c r="Z636" s="72" t="str">
        <f>IF($X636="","",COUNTIF($X$2:$X636,$X636))</f>
        <v/>
      </c>
      <c r="AA636" s="72" t="str">
        <f>IF(AND($X636&lt;&gt;"",$Y636&gt;=3,$Z636=1),COUNTIF($AA$1:AA635,"&gt;0")+1,"")</f>
        <v/>
      </c>
    </row>
    <row r="637" spans="3:27" ht="15" customHeight="1" x14ac:dyDescent="0.25">
      <c r="C637" s="72" t="str">
        <f t="shared" si="63"/>
        <v/>
      </c>
      <c r="D637" s="182" t="str">
        <f>IF($B637="","",IFERROR(VLOOKUP($B637,'Task library'!$A:$E,2,FALSE()),""))</f>
        <v/>
      </c>
      <c r="E637" s="182" t="str">
        <f>IF($B637="","",IFERROR(VLOOKUP($B637,'Task library'!$A:$E,3,FALSE()),""))</f>
        <v/>
      </c>
      <c r="F637" s="182" t="str">
        <f>IF($B637="","",IFERROR(VLOOKUP($B637,'Task library'!$A:$E,4,FALSE()),""))</f>
        <v/>
      </c>
      <c r="H637" s="183" t="str">
        <f t="shared" si="64"/>
        <v/>
      </c>
      <c r="I637" s="183" t="str">
        <f t="shared" si="65"/>
        <v/>
      </c>
      <c r="L637" s="90" t="str">
        <f t="shared" si="69"/>
        <v/>
      </c>
      <c r="N637" s="185" t="str">
        <f t="shared" si="66"/>
        <v/>
      </c>
      <c r="W637" s="179" t="str">
        <f>IF($B637="","",IF($Q637="","MISSING LINK",IF(NOT(ISNUMBER(SEARCH("drive.google.com",$Q637))),"NOT DRIVE LINK",IFERROR(IF(ISNUMBER(SEARCH(MID(Summary!$N$3,SEARCH("/folders/",Summary!$N$3)+9,SEARCH("?",Summary!$N$3&amp;"?")-(SEARCH("/folders/",Summary!$N$3)+9)),$Q637)),"OK",IF(ISNUMBER(SEARCH("/file/d/",$Q637)),"FILE LINK (check)","WRONG DRIVE")),"WRONG DRIVE"))))</f>
        <v/>
      </c>
      <c r="X637" s="72" t="str">
        <f t="shared" si="67"/>
        <v/>
      </c>
      <c r="Y637" s="72" t="str">
        <f t="shared" si="68"/>
        <v/>
      </c>
      <c r="Z637" s="72" t="str">
        <f>IF($X637="","",COUNTIF($X$2:$X637,$X637))</f>
        <v/>
      </c>
      <c r="AA637" s="72" t="str">
        <f>IF(AND($X637&lt;&gt;"",$Y637&gt;=3,$Z637=1),COUNTIF($AA$1:AA636,"&gt;0")+1,"")</f>
        <v/>
      </c>
    </row>
    <row r="638" spans="3:27" ht="15" customHeight="1" x14ac:dyDescent="0.25">
      <c r="C638" s="72" t="str">
        <f t="shared" si="63"/>
        <v/>
      </c>
      <c r="D638" s="182" t="str">
        <f>IF($B638="","",IFERROR(VLOOKUP($B638,'Task library'!$A:$E,2,FALSE()),""))</f>
        <v/>
      </c>
      <c r="E638" s="182" t="str">
        <f>IF($B638="","",IFERROR(VLOOKUP($B638,'Task library'!$A:$E,3,FALSE()),""))</f>
        <v/>
      </c>
      <c r="F638" s="182" t="str">
        <f>IF($B638="","",IFERROR(VLOOKUP($B638,'Task library'!$A:$E,4,FALSE()),""))</f>
        <v/>
      </c>
      <c r="H638" s="183" t="str">
        <f t="shared" si="64"/>
        <v/>
      </c>
      <c r="I638" s="183" t="str">
        <f t="shared" si="65"/>
        <v/>
      </c>
      <c r="L638" s="90" t="str">
        <f t="shared" si="69"/>
        <v/>
      </c>
      <c r="N638" s="185" t="str">
        <f t="shared" si="66"/>
        <v/>
      </c>
      <c r="W638" s="179" t="str">
        <f>IF($B638="","",IF($Q638="","MISSING LINK",IF(NOT(ISNUMBER(SEARCH("drive.google.com",$Q638))),"NOT DRIVE LINK",IFERROR(IF(ISNUMBER(SEARCH(MID(Summary!$N$3,SEARCH("/folders/",Summary!$N$3)+9,SEARCH("?",Summary!$N$3&amp;"?")-(SEARCH("/folders/",Summary!$N$3)+9)),$Q638)),"OK",IF(ISNUMBER(SEARCH("/file/d/",$Q638)),"FILE LINK (check)","WRONG DRIVE")),"WRONG DRIVE"))))</f>
        <v/>
      </c>
      <c r="X638" s="72" t="str">
        <f t="shared" si="67"/>
        <v/>
      </c>
      <c r="Y638" s="72" t="str">
        <f t="shared" si="68"/>
        <v/>
      </c>
      <c r="Z638" s="72" t="str">
        <f>IF($X638="","",COUNTIF($X$2:$X638,$X638))</f>
        <v/>
      </c>
      <c r="AA638" s="72" t="str">
        <f>IF(AND($X638&lt;&gt;"",$Y638&gt;=3,$Z638=1),COUNTIF($AA$1:AA637,"&gt;0")+1,"")</f>
        <v/>
      </c>
    </row>
    <row r="639" spans="3:27" ht="15" customHeight="1" x14ac:dyDescent="0.25">
      <c r="C639" s="72" t="str">
        <f t="shared" si="63"/>
        <v/>
      </c>
      <c r="D639" s="182" t="str">
        <f>IF($B639="","",IFERROR(VLOOKUP($B639,'Task library'!$A:$E,2,FALSE()),""))</f>
        <v/>
      </c>
      <c r="E639" s="182" t="str">
        <f>IF($B639="","",IFERROR(VLOOKUP($B639,'Task library'!$A:$E,3,FALSE()),""))</f>
        <v/>
      </c>
      <c r="F639" s="182" t="str">
        <f>IF($B639="","",IFERROR(VLOOKUP($B639,'Task library'!$A:$E,4,FALSE()),""))</f>
        <v/>
      </c>
      <c r="H639" s="183" t="str">
        <f t="shared" si="64"/>
        <v/>
      </c>
      <c r="I639" s="183" t="str">
        <f t="shared" si="65"/>
        <v/>
      </c>
      <c r="L639" s="90" t="str">
        <f t="shared" si="69"/>
        <v/>
      </c>
      <c r="N639" s="185" t="str">
        <f t="shared" si="66"/>
        <v/>
      </c>
      <c r="W639" s="179" t="str">
        <f>IF($B639="","",IF($Q639="","MISSING LINK",IF(NOT(ISNUMBER(SEARCH("drive.google.com",$Q639))),"NOT DRIVE LINK",IFERROR(IF(ISNUMBER(SEARCH(MID(Summary!$N$3,SEARCH("/folders/",Summary!$N$3)+9,SEARCH("?",Summary!$N$3&amp;"?")-(SEARCH("/folders/",Summary!$N$3)+9)),$Q639)),"OK",IF(ISNUMBER(SEARCH("/file/d/",$Q639)),"FILE LINK (check)","WRONG DRIVE")),"WRONG DRIVE"))))</f>
        <v/>
      </c>
      <c r="X639" s="72" t="str">
        <f t="shared" si="67"/>
        <v/>
      </c>
      <c r="Y639" s="72" t="str">
        <f t="shared" si="68"/>
        <v/>
      </c>
      <c r="Z639" s="72" t="str">
        <f>IF($X639="","",COUNTIF($X$2:$X639,$X639))</f>
        <v/>
      </c>
      <c r="AA639" s="72" t="str">
        <f>IF(AND($X639&lt;&gt;"",$Y639&gt;=3,$Z639=1),COUNTIF($AA$1:AA638,"&gt;0")+1,"")</f>
        <v/>
      </c>
    </row>
    <row r="640" spans="3:27" ht="15" customHeight="1" x14ac:dyDescent="0.25">
      <c r="C640" s="72" t="str">
        <f t="shared" si="63"/>
        <v/>
      </c>
      <c r="D640" s="182" t="str">
        <f>IF($B640="","",IFERROR(VLOOKUP($B640,'Task library'!$A:$E,2,FALSE()),""))</f>
        <v/>
      </c>
      <c r="E640" s="182" t="str">
        <f>IF($B640="","",IFERROR(VLOOKUP($B640,'Task library'!$A:$E,3,FALSE()),""))</f>
        <v/>
      </c>
      <c r="F640" s="182" t="str">
        <f>IF($B640="","",IFERROR(VLOOKUP($B640,'Task library'!$A:$E,4,FALSE()),""))</f>
        <v/>
      </c>
      <c r="H640" s="183" t="str">
        <f t="shared" si="64"/>
        <v/>
      </c>
      <c r="I640" s="183" t="str">
        <f t="shared" si="65"/>
        <v/>
      </c>
      <c r="L640" s="90" t="str">
        <f t="shared" si="69"/>
        <v/>
      </c>
      <c r="N640" s="185" t="str">
        <f t="shared" si="66"/>
        <v/>
      </c>
      <c r="W640" s="179" t="str">
        <f>IF($B640="","",IF($Q640="","MISSING LINK",IF(NOT(ISNUMBER(SEARCH("drive.google.com",$Q640))),"NOT DRIVE LINK",IFERROR(IF(ISNUMBER(SEARCH(MID(Summary!$N$3,SEARCH("/folders/",Summary!$N$3)+9,SEARCH("?",Summary!$N$3&amp;"?")-(SEARCH("/folders/",Summary!$N$3)+9)),$Q640)),"OK",IF(ISNUMBER(SEARCH("/file/d/",$Q640)),"FILE LINK (check)","WRONG DRIVE")),"WRONG DRIVE"))))</f>
        <v/>
      </c>
      <c r="X640" s="72" t="str">
        <f t="shared" si="67"/>
        <v/>
      </c>
      <c r="Y640" s="72" t="str">
        <f t="shared" si="68"/>
        <v/>
      </c>
      <c r="Z640" s="72" t="str">
        <f>IF($X640="","",COUNTIF($X$2:$X640,$X640))</f>
        <v/>
      </c>
      <c r="AA640" s="72" t="str">
        <f>IF(AND($X640&lt;&gt;"",$Y640&gt;=3,$Z640=1),COUNTIF($AA$1:AA639,"&gt;0")+1,"")</f>
        <v/>
      </c>
    </row>
    <row r="641" spans="3:27" ht="15" customHeight="1" x14ac:dyDescent="0.25">
      <c r="C641" s="72" t="str">
        <f t="shared" si="63"/>
        <v/>
      </c>
      <c r="D641" s="182" t="str">
        <f>IF($B641="","",IFERROR(VLOOKUP($B641,'Task library'!$A:$E,2,FALSE()),""))</f>
        <v/>
      </c>
      <c r="E641" s="182" t="str">
        <f>IF($B641="","",IFERROR(VLOOKUP($B641,'Task library'!$A:$E,3,FALSE()),""))</f>
        <v/>
      </c>
      <c r="F641" s="182" t="str">
        <f>IF($B641="","",IFERROR(VLOOKUP($B641,'Task library'!$A:$E,4,FALSE()),""))</f>
        <v/>
      </c>
      <c r="H641" s="183" t="str">
        <f t="shared" si="64"/>
        <v/>
      </c>
      <c r="I641" s="183" t="str">
        <f t="shared" si="65"/>
        <v/>
      </c>
      <c r="L641" s="90" t="str">
        <f t="shared" si="69"/>
        <v/>
      </c>
      <c r="N641" s="185" t="str">
        <f t="shared" si="66"/>
        <v/>
      </c>
      <c r="W641" s="179" t="str">
        <f>IF($B641="","",IF($Q641="","MISSING LINK",IF(NOT(ISNUMBER(SEARCH("drive.google.com",$Q641))),"NOT DRIVE LINK",IFERROR(IF(ISNUMBER(SEARCH(MID(Summary!$N$3,SEARCH("/folders/",Summary!$N$3)+9,SEARCH("?",Summary!$N$3&amp;"?")-(SEARCH("/folders/",Summary!$N$3)+9)),$Q641)),"OK",IF(ISNUMBER(SEARCH("/file/d/",$Q641)),"FILE LINK (check)","WRONG DRIVE")),"WRONG DRIVE"))))</f>
        <v/>
      </c>
      <c r="X641" s="72" t="str">
        <f t="shared" si="67"/>
        <v/>
      </c>
      <c r="Y641" s="72" t="str">
        <f t="shared" si="68"/>
        <v/>
      </c>
      <c r="Z641" s="72" t="str">
        <f>IF($X641="","",COUNTIF($X$2:$X641,$X641))</f>
        <v/>
      </c>
      <c r="AA641" s="72" t="str">
        <f>IF(AND($X641&lt;&gt;"",$Y641&gt;=3,$Z641=1),COUNTIF($AA$1:AA640,"&gt;0")+1,"")</f>
        <v/>
      </c>
    </row>
    <row r="642" spans="3:27" ht="15" customHeight="1" x14ac:dyDescent="0.25">
      <c r="C642" s="72" t="str">
        <f t="shared" ref="C642:C648" si="70">IF($B642="","",1)</f>
        <v/>
      </c>
      <c r="D642" s="182" t="str">
        <f>IF($B642="","",IFERROR(VLOOKUP($B642,'Task library'!$A:$E,2,FALSE()),""))</f>
        <v/>
      </c>
      <c r="E642" s="182" t="str">
        <f>IF($B642="","",IFERROR(VLOOKUP($B642,'Task library'!$A:$E,3,FALSE()),""))</f>
        <v/>
      </c>
      <c r="F642" s="182" t="str">
        <f>IF($B642="","",IFERROR(VLOOKUP($B642,'Task library'!$A:$E,4,FALSE()),""))</f>
        <v/>
      </c>
      <c r="H642" s="183" t="str">
        <f t="shared" ref="H642:H705" si="71">IF(OR($B642="",$I642=""),"",IFERROR($I642-$G642,""))</f>
        <v/>
      </c>
      <c r="I642" s="183" t="str">
        <f t="shared" ref="I642:I705" si="72">IF($B642="","",IF($G642="","",IF(ISNUMBER($U642),MAX(0,MIN($G642,$G642/10*$U642)),IF(OR(NOT(ISNUMBER($M642)),$M642&lt;=0,$Q642="",NOT(OR($W642="OK",$W642="FILE LINK (check)"))),"",IF($G642&lt;=$M642+5,$G642,$M642)))))</f>
        <v/>
      </c>
      <c r="L642" s="90" t="str">
        <f t="shared" si="69"/>
        <v/>
      </c>
      <c r="N642" s="185" t="str">
        <f t="shared" ref="N642:N705" si="73">IF($B642="","",IF($G642="","",IF(ISNUMBER($M642),$M642,0)-$G642))</f>
        <v/>
      </c>
      <c r="W642" s="179" t="str">
        <f>IF($B642="","",IF($Q642="","MISSING LINK",IF(NOT(ISNUMBER(SEARCH("drive.google.com",$Q642))),"NOT DRIVE LINK",IFERROR(IF(ISNUMBER(SEARCH(MID(Summary!$N$3,SEARCH("/folders/",Summary!$N$3)+9,SEARCH("?",Summary!$N$3&amp;"?")-(SEARCH("/folders/",Summary!$N$3)+9)),$Q642)),"OK",IF(ISNUMBER(SEARCH("/file/d/",$Q642)),"FILE LINK (check)","WRONG DRIVE")),"WRONG DRIVE"))))</f>
        <v/>
      </c>
      <c r="X642" s="72" t="str">
        <f t="shared" ref="X642:X705" si="74">IF(OR($B642=2001,$B642=2002),IF(OR(LEN(TRIM($R642))=0,LEN(TRIM($S642))=0),"",TRIM($R642)&amp;" | "&amp;TRIM($S642)),"")</f>
        <v/>
      </c>
      <c r="Y642" s="72" t="str">
        <f t="shared" ref="Y642:Y705" si="75">IF($X642="","",COUNTIF($X$2:$X$1500,$X642))</f>
        <v/>
      </c>
      <c r="Z642" s="72" t="str">
        <f>IF($X642="","",COUNTIF($X$2:$X642,$X642))</f>
        <v/>
      </c>
      <c r="AA642" s="72" t="str">
        <f>IF(AND($X642&lt;&gt;"",$Y642&gt;=3,$Z642=1),COUNTIF($AA$1:AA641,"&gt;0")+1,"")</f>
        <v/>
      </c>
    </row>
    <row r="643" spans="3:27" ht="15" customHeight="1" x14ac:dyDescent="0.25">
      <c r="C643" s="72" t="str">
        <f t="shared" si="70"/>
        <v/>
      </c>
      <c r="D643" s="182" t="str">
        <f>IF($B643="","",IFERROR(VLOOKUP($B643,'Task library'!$A:$E,2,FALSE()),""))</f>
        <v/>
      </c>
      <c r="E643" s="182" t="str">
        <f>IF($B643="","",IFERROR(VLOOKUP($B643,'Task library'!$A:$E,3,FALSE()),""))</f>
        <v/>
      </c>
      <c r="F643" s="182" t="str">
        <f>IF($B643="","",IFERROR(VLOOKUP($B643,'Task library'!$A:$E,4,FALSE()),""))</f>
        <v/>
      </c>
      <c r="H643" s="183" t="str">
        <f t="shared" si="71"/>
        <v/>
      </c>
      <c r="I643" s="183" t="str">
        <f t="shared" si="72"/>
        <v/>
      </c>
      <c r="L643" s="90" t="str">
        <f t="shared" ref="L643:L648" si="76">IF($B643="","",1)</f>
        <v/>
      </c>
      <c r="N643" s="185" t="str">
        <f t="shared" si="73"/>
        <v/>
      </c>
      <c r="W643" s="179" t="str">
        <f>IF($B643="","",IF($Q643="","MISSING LINK",IF(NOT(ISNUMBER(SEARCH("drive.google.com",$Q643))),"NOT DRIVE LINK",IFERROR(IF(ISNUMBER(SEARCH(MID(Summary!$N$3,SEARCH("/folders/",Summary!$N$3)+9,SEARCH("?",Summary!$N$3&amp;"?")-(SEARCH("/folders/",Summary!$N$3)+9)),$Q643)),"OK",IF(ISNUMBER(SEARCH("/file/d/",$Q643)),"FILE LINK (check)","WRONG DRIVE")),"WRONG DRIVE"))))</f>
        <v/>
      </c>
      <c r="X643" s="72" t="str">
        <f t="shared" si="74"/>
        <v/>
      </c>
      <c r="Y643" s="72" t="str">
        <f t="shared" si="75"/>
        <v/>
      </c>
      <c r="Z643" s="72" t="str">
        <f>IF($X643="","",COUNTIF($X$2:$X643,$X643))</f>
        <v/>
      </c>
      <c r="AA643" s="72" t="str">
        <f>IF(AND($X643&lt;&gt;"",$Y643&gt;=3,$Z643=1),COUNTIF($AA$1:AA642,"&gt;0")+1,"")</f>
        <v/>
      </c>
    </row>
    <row r="644" spans="3:27" ht="15" customHeight="1" x14ac:dyDescent="0.25">
      <c r="C644" s="72" t="str">
        <f t="shared" si="70"/>
        <v/>
      </c>
      <c r="D644" s="182" t="str">
        <f>IF($B644="","",IFERROR(VLOOKUP($B644,'Task library'!$A:$E,2,FALSE()),""))</f>
        <v/>
      </c>
      <c r="E644" s="182" t="str">
        <f>IF($B644="","",IFERROR(VLOOKUP($B644,'Task library'!$A:$E,3,FALSE()),""))</f>
        <v/>
      </c>
      <c r="F644" s="182" t="str">
        <f>IF($B644="","",IFERROR(VLOOKUP($B644,'Task library'!$A:$E,4,FALSE()),""))</f>
        <v/>
      </c>
      <c r="H644" s="183" t="str">
        <f t="shared" si="71"/>
        <v/>
      </c>
      <c r="I644" s="183" t="str">
        <f t="shared" si="72"/>
        <v/>
      </c>
      <c r="L644" s="90" t="str">
        <f t="shared" si="76"/>
        <v/>
      </c>
      <c r="N644" s="185" t="str">
        <f t="shared" si="73"/>
        <v/>
      </c>
      <c r="W644" s="179" t="str">
        <f>IF($B644="","",IF($Q644="","MISSING LINK",IF(NOT(ISNUMBER(SEARCH("drive.google.com",$Q644))),"NOT DRIVE LINK",IFERROR(IF(ISNUMBER(SEARCH(MID(Summary!$N$3,SEARCH("/folders/",Summary!$N$3)+9,SEARCH("?",Summary!$N$3&amp;"?")-(SEARCH("/folders/",Summary!$N$3)+9)),$Q644)),"OK",IF(ISNUMBER(SEARCH("/file/d/",$Q644)),"FILE LINK (check)","WRONG DRIVE")),"WRONG DRIVE"))))</f>
        <v/>
      </c>
      <c r="X644" s="72" t="str">
        <f t="shared" si="74"/>
        <v/>
      </c>
      <c r="Y644" s="72" t="str">
        <f t="shared" si="75"/>
        <v/>
      </c>
      <c r="Z644" s="72" t="str">
        <f>IF($X644="","",COUNTIF($X$2:$X644,$X644))</f>
        <v/>
      </c>
      <c r="AA644" s="72" t="str">
        <f>IF(AND($X644&lt;&gt;"",$Y644&gt;=3,$Z644=1),COUNTIF($AA$1:AA643,"&gt;0")+1,"")</f>
        <v/>
      </c>
    </row>
    <row r="645" spans="3:27" ht="15" customHeight="1" x14ac:dyDescent="0.25">
      <c r="C645" s="72" t="str">
        <f t="shared" si="70"/>
        <v/>
      </c>
      <c r="D645" s="182" t="str">
        <f>IF($B645="","",IFERROR(VLOOKUP($B645,'Task library'!$A:$E,2,FALSE()),""))</f>
        <v/>
      </c>
      <c r="E645" s="182" t="str">
        <f>IF($B645="","",IFERROR(VLOOKUP($B645,'Task library'!$A:$E,3,FALSE()),""))</f>
        <v/>
      </c>
      <c r="F645" s="182" t="str">
        <f>IF($B645="","",IFERROR(VLOOKUP($B645,'Task library'!$A:$E,4,FALSE()),""))</f>
        <v/>
      </c>
      <c r="H645" s="183" t="str">
        <f t="shared" si="71"/>
        <v/>
      </c>
      <c r="I645" s="183" t="str">
        <f t="shared" si="72"/>
        <v/>
      </c>
      <c r="L645" s="90" t="str">
        <f t="shared" si="76"/>
        <v/>
      </c>
      <c r="N645" s="185" t="str">
        <f t="shared" si="73"/>
        <v/>
      </c>
      <c r="W645" s="179" t="str">
        <f>IF($B645="","",IF($Q645="","MISSING LINK",IF(NOT(ISNUMBER(SEARCH("drive.google.com",$Q645))),"NOT DRIVE LINK",IFERROR(IF(ISNUMBER(SEARCH(MID(Summary!$N$3,SEARCH("/folders/",Summary!$N$3)+9,SEARCH("?",Summary!$N$3&amp;"?")-(SEARCH("/folders/",Summary!$N$3)+9)),$Q645)),"OK",IF(ISNUMBER(SEARCH("/file/d/",$Q645)),"FILE LINK (check)","WRONG DRIVE")),"WRONG DRIVE"))))</f>
        <v/>
      </c>
      <c r="X645" s="72" t="str">
        <f t="shared" si="74"/>
        <v/>
      </c>
      <c r="Y645" s="72" t="str">
        <f t="shared" si="75"/>
        <v/>
      </c>
      <c r="Z645" s="72" t="str">
        <f>IF($X645="","",COUNTIF($X$2:$X645,$X645))</f>
        <v/>
      </c>
      <c r="AA645" s="72" t="str">
        <f>IF(AND($X645&lt;&gt;"",$Y645&gt;=3,$Z645=1),COUNTIF($AA$1:AA644,"&gt;0")+1,"")</f>
        <v/>
      </c>
    </row>
    <row r="646" spans="3:27" ht="15" customHeight="1" x14ac:dyDescent="0.25">
      <c r="C646" s="72" t="str">
        <f t="shared" si="70"/>
        <v/>
      </c>
      <c r="D646" s="182" t="str">
        <f>IF($B646="","",IFERROR(VLOOKUP($B646,'Task library'!$A:$E,2,FALSE()),""))</f>
        <v/>
      </c>
      <c r="E646" s="182" t="str">
        <f>IF($B646="","",IFERROR(VLOOKUP($B646,'Task library'!$A:$E,3,FALSE()),""))</f>
        <v/>
      </c>
      <c r="F646" s="182" t="str">
        <f>IF($B646="","",IFERROR(VLOOKUP($B646,'Task library'!$A:$E,4,FALSE()),""))</f>
        <v/>
      </c>
      <c r="H646" s="183" t="str">
        <f t="shared" si="71"/>
        <v/>
      </c>
      <c r="I646" s="183" t="str">
        <f t="shared" si="72"/>
        <v/>
      </c>
      <c r="L646" s="90" t="str">
        <f t="shared" si="76"/>
        <v/>
      </c>
      <c r="N646" s="185" t="str">
        <f t="shared" si="73"/>
        <v/>
      </c>
      <c r="W646" s="179" t="str">
        <f>IF($B646="","",IF($Q646="","MISSING LINK",IF(NOT(ISNUMBER(SEARCH("drive.google.com",$Q646))),"NOT DRIVE LINK",IFERROR(IF(ISNUMBER(SEARCH(MID(Summary!$N$3,SEARCH("/folders/",Summary!$N$3)+9,SEARCH("?",Summary!$N$3&amp;"?")-(SEARCH("/folders/",Summary!$N$3)+9)),$Q646)),"OK",IF(ISNUMBER(SEARCH("/file/d/",$Q646)),"FILE LINK (check)","WRONG DRIVE")),"WRONG DRIVE"))))</f>
        <v/>
      </c>
      <c r="X646" s="72" t="str">
        <f t="shared" si="74"/>
        <v/>
      </c>
      <c r="Y646" s="72" t="str">
        <f t="shared" si="75"/>
        <v/>
      </c>
      <c r="Z646" s="72" t="str">
        <f>IF($X646="","",COUNTIF($X$2:$X646,$X646))</f>
        <v/>
      </c>
      <c r="AA646" s="72" t="str">
        <f>IF(AND($X646&lt;&gt;"",$Y646&gt;=3,$Z646=1),COUNTIF($AA$1:AA645,"&gt;0")+1,"")</f>
        <v/>
      </c>
    </row>
    <row r="647" spans="3:27" ht="15" customHeight="1" x14ac:dyDescent="0.25">
      <c r="C647" s="72" t="str">
        <f t="shared" si="70"/>
        <v/>
      </c>
      <c r="D647" s="182" t="str">
        <f>IF($B647="","",IFERROR(VLOOKUP($B647,'Task library'!$A:$E,2,FALSE()),""))</f>
        <v/>
      </c>
      <c r="E647" s="182" t="str">
        <f>IF($B647="","",IFERROR(VLOOKUP($B647,'Task library'!$A:$E,3,FALSE()),""))</f>
        <v/>
      </c>
      <c r="F647" s="182" t="str">
        <f>IF($B647="","",IFERROR(VLOOKUP($B647,'Task library'!$A:$E,4,FALSE()),""))</f>
        <v/>
      </c>
      <c r="H647" s="183" t="str">
        <f t="shared" si="71"/>
        <v/>
      </c>
      <c r="I647" s="183" t="str">
        <f t="shared" si="72"/>
        <v/>
      </c>
      <c r="L647" s="90" t="str">
        <f t="shared" si="76"/>
        <v/>
      </c>
      <c r="N647" s="185" t="str">
        <f t="shared" si="73"/>
        <v/>
      </c>
      <c r="W647" s="179" t="str">
        <f>IF($B647="","",IF($Q647="","MISSING LINK",IF(NOT(ISNUMBER(SEARCH("drive.google.com",$Q647))),"NOT DRIVE LINK",IFERROR(IF(ISNUMBER(SEARCH(MID(Summary!$N$3,SEARCH("/folders/",Summary!$N$3)+9,SEARCH("?",Summary!$N$3&amp;"?")-(SEARCH("/folders/",Summary!$N$3)+9)),$Q647)),"OK",IF(ISNUMBER(SEARCH("/file/d/",$Q647)),"FILE LINK (check)","WRONG DRIVE")),"WRONG DRIVE"))))</f>
        <v/>
      </c>
      <c r="X647" s="72" t="str">
        <f t="shared" si="74"/>
        <v/>
      </c>
      <c r="Y647" s="72" t="str">
        <f t="shared" si="75"/>
        <v/>
      </c>
      <c r="Z647" s="72" t="str">
        <f>IF($X647="","",COUNTIF($X$2:$X647,$X647))</f>
        <v/>
      </c>
      <c r="AA647" s="72" t="str">
        <f>IF(AND($X647&lt;&gt;"",$Y647&gt;=3,$Z647=1),COUNTIF($AA$1:AA646,"&gt;0")+1,"")</f>
        <v/>
      </c>
    </row>
    <row r="648" spans="3:27" ht="15" customHeight="1" x14ac:dyDescent="0.25">
      <c r="C648" s="72" t="str">
        <f t="shared" si="70"/>
        <v/>
      </c>
      <c r="D648" s="182" t="str">
        <f>IF($B648="","",IFERROR(VLOOKUP($B648,'Task library'!$A:$E,2,FALSE()),""))</f>
        <v/>
      </c>
      <c r="E648" s="182" t="str">
        <f>IF($B648="","",IFERROR(VLOOKUP($B648,'Task library'!$A:$E,3,FALSE()),""))</f>
        <v/>
      </c>
      <c r="F648" s="182" t="str">
        <f>IF($B648="","",IFERROR(VLOOKUP($B648,'Task library'!$A:$E,4,FALSE()),""))</f>
        <v/>
      </c>
      <c r="H648" s="183" t="str">
        <f t="shared" si="71"/>
        <v/>
      </c>
      <c r="I648" s="183" t="str">
        <f t="shared" si="72"/>
        <v/>
      </c>
      <c r="L648" s="90" t="str">
        <f t="shared" si="76"/>
        <v/>
      </c>
      <c r="N648" s="185" t="str">
        <f t="shared" si="73"/>
        <v/>
      </c>
      <c r="W648" s="179" t="str">
        <f>IF($B648="","",IF($Q648="","MISSING LINK",IF(NOT(ISNUMBER(SEARCH("drive.google.com",$Q648))),"NOT DRIVE LINK",IFERROR(IF(ISNUMBER(SEARCH(MID(Summary!$N$3,SEARCH("/folders/",Summary!$N$3)+9,SEARCH("?",Summary!$N$3&amp;"?")-(SEARCH("/folders/",Summary!$N$3)+9)),$Q648)),"OK",IF(ISNUMBER(SEARCH("/file/d/",$Q648)),"FILE LINK (check)","WRONG DRIVE")),"WRONG DRIVE"))))</f>
        <v/>
      </c>
      <c r="X648" s="72" t="str">
        <f t="shared" si="74"/>
        <v/>
      </c>
      <c r="Y648" s="72" t="str">
        <f t="shared" si="75"/>
        <v/>
      </c>
      <c r="Z648" s="72" t="str">
        <f>IF($X648="","",COUNTIF($X$2:$X648,$X648))</f>
        <v/>
      </c>
      <c r="AA648" s="72" t="str">
        <f>IF(AND($X648&lt;&gt;"",$Y648&gt;=3,$Z648=1),COUNTIF($AA$1:AA647,"&gt;0")+1,"")</f>
        <v/>
      </c>
    </row>
    <row r="649" spans="3:27" ht="15" customHeight="1" x14ac:dyDescent="0.25">
      <c r="C649" s="72" t="str">
        <f t="shared" ref="C649:C709" si="77">IF($B649="","",1)</f>
        <v/>
      </c>
      <c r="D649" s="182" t="str">
        <f>IF($B649="","",IFERROR(VLOOKUP($B649,'Task library'!$A:$E,2,FALSE()),""))</f>
        <v/>
      </c>
      <c r="E649" s="182" t="str">
        <f>IF($B649="","",IFERROR(VLOOKUP($B649,'Task library'!$A:$E,3,FALSE()),""))</f>
        <v/>
      </c>
      <c r="F649" s="182" t="str">
        <f>IF($B649="","",IFERROR(VLOOKUP($B649,'Task library'!$A:$E,4,FALSE()),""))</f>
        <v/>
      </c>
      <c r="H649" s="183" t="str">
        <f t="shared" si="71"/>
        <v/>
      </c>
      <c r="I649" s="183" t="str">
        <f t="shared" si="72"/>
        <v/>
      </c>
      <c r="L649" s="90" t="str">
        <f t="shared" ref="L649:L659" si="78">IF($B649="","",1)</f>
        <v/>
      </c>
      <c r="N649" s="185" t="str">
        <f t="shared" si="73"/>
        <v/>
      </c>
      <c r="W649" s="179" t="str">
        <f>IF($B649="","",IF($Q649="","MISSING LINK",IF(NOT(ISNUMBER(SEARCH("drive.google.com",$Q649))),"NOT DRIVE LINK",IFERROR(IF(ISNUMBER(SEARCH(MID(Summary!$N$3,SEARCH("/folders/",Summary!$N$3)+9,SEARCH("?",Summary!$N$3&amp;"?")-(SEARCH("/folders/",Summary!$N$3)+9)),$Q649)),"OK",IF(ISNUMBER(SEARCH("/file/d/",$Q649)),"FILE LINK (check)","WRONG DRIVE")),"WRONG DRIVE"))))</f>
        <v/>
      </c>
      <c r="X649" s="72" t="str">
        <f t="shared" si="74"/>
        <v/>
      </c>
      <c r="Y649" s="72" t="str">
        <f t="shared" si="75"/>
        <v/>
      </c>
      <c r="Z649" s="72" t="str">
        <f>IF($X649="","",COUNTIF($X$2:$X649,$X649))</f>
        <v/>
      </c>
      <c r="AA649" s="72" t="str">
        <f>IF(AND($X649&lt;&gt;"",$Y649&gt;=3,$Z649=1),COUNTIF($AA$1:AA648,"&gt;0")+1,"")</f>
        <v/>
      </c>
    </row>
    <row r="650" spans="3:27" ht="15" customHeight="1" x14ac:dyDescent="0.25">
      <c r="C650" s="72" t="str">
        <f t="shared" si="77"/>
        <v/>
      </c>
      <c r="D650" s="182" t="str">
        <f>IF($B650="","",IFERROR(VLOOKUP($B650,'Task library'!$A:$E,2,FALSE()),""))</f>
        <v/>
      </c>
      <c r="E650" s="182" t="str">
        <f>IF($B650="","",IFERROR(VLOOKUP($B650,'Task library'!$A:$E,3,FALSE()),""))</f>
        <v/>
      </c>
      <c r="F650" s="182" t="str">
        <f>IF($B650="","",IFERROR(VLOOKUP($B650,'Task library'!$A:$E,4,FALSE()),""))</f>
        <v/>
      </c>
      <c r="H650" s="183" t="str">
        <f t="shared" si="71"/>
        <v/>
      </c>
      <c r="I650" s="183" t="str">
        <f t="shared" si="72"/>
        <v/>
      </c>
      <c r="L650" s="90" t="str">
        <f t="shared" si="78"/>
        <v/>
      </c>
      <c r="N650" s="185" t="str">
        <f t="shared" si="73"/>
        <v/>
      </c>
      <c r="W650" s="179" t="str">
        <f>IF($B650="","",IF($Q650="","MISSING LINK",IF(NOT(ISNUMBER(SEARCH("drive.google.com",$Q650))),"NOT DRIVE LINK",IFERROR(IF(ISNUMBER(SEARCH(MID(Summary!$N$3,SEARCH("/folders/",Summary!$N$3)+9,SEARCH("?",Summary!$N$3&amp;"?")-(SEARCH("/folders/",Summary!$N$3)+9)),$Q650)),"OK",IF(ISNUMBER(SEARCH("/file/d/",$Q650)),"FILE LINK (check)","WRONG DRIVE")),"WRONG DRIVE"))))</f>
        <v/>
      </c>
      <c r="X650" s="72" t="str">
        <f t="shared" si="74"/>
        <v/>
      </c>
      <c r="Y650" s="72" t="str">
        <f t="shared" si="75"/>
        <v/>
      </c>
      <c r="Z650" s="72" t="str">
        <f>IF($X650="","",COUNTIF($X$2:$X650,$X650))</f>
        <v/>
      </c>
      <c r="AA650" s="72" t="str">
        <f>IF(AND($X650&lt;&gt;"",$Y650&gt;=3,$Z650=1),COUNTIF($AA$1:AA649,"&gt;0")+1,"")</f>
        <v/>
      </c>
    </row>
    <row r="651" spans="3:27" ht="15" customHeight="1" x14ac:dyDescent="0.25">
      <c r="C651" s="72" t="str">
        <f t="shared" si="77"/>
        <v/>
      </c>
      <c r="D651" s="182" t="str">
        <f>IF($B651="","",IFERROR(VLOOKUP($B651,'Task library'!$A:$E,2,FALSE()),""))</f>
        <v/>
      </c>
      <c r="E651" s="182" t="str">
        <f>IF($B651="","",IFERROR(VLOOKUP($B651,'Task library'!$A:$E,3,FALSE()),""))</f>
        <v/>
      </c>
      <c r="F651" s="182" t="str">
        <f>IF($B651="","",IFERROR(VLOOKUP($B651,'Task library'!$A:$E,4,FALSE()),""))</f>
        <v/>
      </c>
      <c r="H651" s="183" t="str">
        <f t="shared" si="71"/>
        <v/>
      </c>
      <c r="I651" s="183" t="str">
        <f t="shared" si="72"/>
        <v/>
      </c>
      <c r="L651" s="90" t="str">
        <f t="shared" si="78"/>
        <v/>
      </c>
      <c r="N651" s="185" t="str">
        <f t="shared" si="73"/>
        <v/>
      </c>
      <c r="W651" s="179" t="str">
        <f>IF($B651="","",IF($Q651="","MISSING LINK",IF(NOT(ISNUMBER(SEARCH("drive.google.com",$Q651))),"NOT DRIVE LINK",IFERROR(IF(ISNUMBER(SEARCH(MID(Summary!$N$3,SEARCH("/folders/",Summary!$N$3)+9,SEARCH("?",Summary!$N$3&amp;"?")-(SEARCH("/folders/",Summary!$N$3)+9)),$Q651)),"OK",IF(ISNUMBER(SEARCH("/file/d/",$Q651)),"FILE LINK (check)","WRONG DRIVE")),"WRONG DRIVE"))))</f>
        <v/>
      </c>
      <c r="X651" s="72" t="str">
        <f t="shared" si="74"/>
        <v/>
      </c>
      <c r="Y651" s="72" t="str">
        <f t="shared" si="75"/>
        <v/>
      </c>
      <c r="Z651" s="72" t="str">
        <f>IF($X651="","",COUNTIF($X$2:$X651,$X651))</f>
        <v/>
      </c>
      <c r="AA651" s="72" t="str">
        <f>IF(AND($X651&lt;&gt;"",$Y651&gt;=3,$Z651=1),COUNTIF($AA$1:AA650,"&gt;0")+1,"")</f>
        <v/>
      </c>
    </row>
    <row r="652" spans="3:27" ht="15" customHeight="1" x14ac:dyDescent="0.25">
      <c r="C652" s="72" t="str">
        <f t="shared" si="77"/>
        <v/>
      </c>
      <c r="D652" s="182" t="str">
        <f>IF($B652="","",IFERROR(VLOOKUP($B652,'Task library'!$A:$E,2,FALSE()),""))</f>
        <v/>
      </c>
      <c r="E652" s="182" t="str">
        <f>IF($B652="","",IFERROR(VLOOKUP($B652,'Task library'!$A:$E,3,FALSE()),""))</f>
        <v/>
      </c>
      <c r="F652" s="182" t="str">
        <f>IF($B652="","",IFERROR(VLOOKUP($B652,'Task library'!$A:$E,4,FALSE()),""))</f>
        <v/>
      </c>
      <c r="H652" s="183" t="str">
        <f t="shared" si="71"/>
        <v/>
      </c>
      <c r="I652" s="183" t="str">
        <f t="shared" si="72"/>
        <v/>
      </c>
      <c r="L652" s="90" t="str">
        <f t="shared" si="78"/>
        <v/>
      </c>
      <c r="N652" s="185" t="str">
        <f t="shared" si="73"/>
        <v/>
      </c>
      <c r="W652" s="179" t="str">
        <f>IF($B652="","",IF($Q652="","MISSING LINK",IF(NOT(ISNUMBER(SEARCH("drive.google.com",$Q652))),"NOT DRIVE LINK",IFERROR(IF(ISNUMBER(SEARCH(MID(Summary!$N$3,SEARCH("/folders/",Summary!$N$3)+9,SEARCH("?",Summary!$N$3&amp;"?")-(SEARCH("/folders/",Summary!$N$3)+9)),$Q652)),"OK",IF(ISNUMBER(SEARCH("/file/d/",$Q652)),"FILE LINK (check)","WRONG DRIVE")),"WRONG DRIVE"))))</f>
        <v/>
      </c>
      <c r="X652" s="72" t="str">
        <f t="shared" si="74"/>
        <v/>
      </c>
      <c r="Y652" s="72" t="str">
        <f t="shared" si="75"/>
        <v/>
      </c>
      <c r="Z652" s="72" t="str">
        <f>IF($X652="","",COUNTIF($X$2:$X652,$X652))</f>
        <v/>
      </c>
      <c r="AA652" s="72" t="str">
        <f>IF(AND($X652&lt;&gt;"",$Y652&gt;=3,$Z652=1),COUNTIF($AA$1:AA651,"&gt;0")+1,"")</f>
        <v/>
      </c>
    </row>
    <row r="653" spans="3:27" ht="15" customHeight="1" x14ac:dyDescent="0.25">
      <c r="C653" s="72" t="str">
        <f t="shared" si="77"/>
        <v/>
      </c>
      <c r="D653" s="182" t="str">
        <f>IF($B653="","",IFERROR(VLOOKUP($B653,'Task library'!$A:$E,2,FALSE()),""))</f>
        <v/>
      </c>
      <c r="E653" s="182" t="str">
        <f>IF($B653="","",IFERROR(VLOOKUP($B653,'Task library'!$A:$E,3,FALSE()),""))</f>
        <v/>
      </c>
      <c r="F653" s="182" t="str">
        <f>IF($B653="","",IFERROR(VLOOKUP($B653,'Task library'!$A:$E,4,FALSE()),""))</f>
        <v/>
      </c>
      <c r="H653" s="183" t="str">
        <f t="shared" si="71"/>
        <v/>
      </c>
      <c r="I653" s="183" t="str">
        <f t="shared" si="72"/>
        <v/>
      </c>
      <c r="L653" s="90" t="str">
        <f t="shared" si="78"/>
        <v/>
      </c>
      <c r="N653" s="185" t="str">
        <f t="shared" si="73"/>
        <v/>
      </c>
      <c r="W653" s="179" t="str">
        <f>IF($B653="","",IF($Q653="","MISSING LINK",IF(NOT(ISNUMBER(SEARCH("drive.google.com",$Q653))),"NOT DRIVE LINK",IFERROR(IF(ISNUMBER(SEARCH(MID(Summary!$N$3,SEARCH("/folders/",Summary!$N$3)+9,SEARCH("?",Summary!$N$3&amp;"?")-(SEARCH("/folders/",Summary!$N$3)+9)),$Q653)),"OK",IF(ISNUMBER(SEARCH("/file/d/",$Q653)),"FILE LINK (check)","WRONG DRIVE")),"WRONG DRIVE"))))</f>
        <v/>
      </c>
      <c r="X653" s="72" t="str">
        <f t="shared" si="74"/>
        <v/>
      </c>
      <c r="Y653" s="72" t="str">
        <f t="shared" si="75"/>
        <v/>
      </c>
      <c r="Z653" s="72" t="str">
        <f>IF($X653="","",COUNTIF($X$2:$X653,$X653))</f>
        <v/>
      </c>
      <c r="AA653" s="72" t="str">
        <f>IF(AND($X653&lt;&gt;"",$Y653&gt;=3,$Z653=1),COUNTIF($AA$1:AA652,"&gt;0")+1,"")</f>
        <v/>
      </c>
    </row>
    <row r="654" spans="3:27" ht="15" customHeight="1" x14ac:dyDescent="0.25">
      <c r="C654" s="72" t="str">
        <f t="shared" si="77"/>
        <v/>
      </c>
      <c r="D654" s="182" t="str">
        <f>IF($B654="","",IFERROR(VLOOKUP($B654,'Task library'!$A:$E,2,FALSE()),""))</f>
        <v/>
      </c>
      <c r="E654" s="182" t="str">
        <f>IF($B654="","",IFERROR(VLOOKUP($B654,'Task library'!$A:$E,3,FALSE()),""))</f>
        <v/>
      </c>
      <c r="F654" s="182" t="str">
        <f>IF($B654="","",IFERROR(VLOOKUP($B654,'Task library'!$A:$E,4,FALSE()),""))</f>
        <v/>
      </c>
      <c r="H654" s="183" t="str">
        <f t="shared" si="71"/>
        <v/>
      </c>
      <c r="I654" s="183" t="str">
        <f t="shared" si="72"/>
        <v/>
      </c>
      <c r="L654" s="90" t="str">
        <f t="shared" si="78"/>
        <v/>
      </c>
      <c r="N654" s="185" t="str">
        <f t="shared" si="73"/>
        <v/>
      </c>
      <c r="W654" s="179" t="str">
        <f>IF($B654="","",IF($Q654="","MISSING LINK",IF(NOT(ISNUMBER(SEARCH("drive.google.com",$Q654))),"NOT DRIVE LINK",IFERROR(IF(ISNUMBER(SEARCH(MID(Summary!$N$3,SEARCH("/folders/",Summary!$N$3)+9,SEARCH("?",Summary!$N$3&amp;"?")-(SEARCH("/folders/",Summary!$N$3)+9)),$Q654)),"OK",IF(ISNUMBER(SEARCH("/file/d/",$Q654)),"FILE LINK (check)","WRONG DRIVE")),"WRONG DRIVE"))))</f>
        <v/>
      </c>
      <c r="X654" s="72" t="str">
        <f t="shared" si="74"/>
        <v/>
      </c>
      <c r="Y654" s="72" t="str">
        <f t="shared" si="75"/>
        <v/>
      </c>
      <c r="Z654" s="72" t="str">
        <f>IF($X654="","",COUNTIF($X$2:$X654,$X654))</f>
        <v/>
      </c>
      <c r="AA654" s="72" t="str">
        <f>IF(AND($X654&lt;&gt;"",$Y654&gt;=3,$Z654=1),COUNTIF($AA$1:AA653,"&gt;0")+1,"")</f>
        <v/>
      </c>
    </row>
    <row r="655" spans="3:27" ht="15" customHeight="1" x14ac:dyDescent="0.25">
      <c r="C655" s="72" t="str">
        <f t="shared" si="77"/>
        <v/>
      </c>
      <c r="D655" s="182" t="str">
        <f>IF($B655="","",IFERROR(VLOOKUP($B655,'Task library'!$A:$E,2,FALSE()),""))</f>
        <v/>
      </c>
      <c r="E655" s="182" t="str">
        <f>IF($B655="","",IFERROR(VLOOKUP($B655,'Task library'!$A:$E,3,FALSE()),""))</f>
        <v/>
      </c>
      <c r="F655" s="182" t="str">
        <f>IF($B655="","",IFERROR(VLOOKUP($B655,'Task library'!$A:$E,4,FALSE()),""))</f>
        <v/>
      </c>
      <c r="H655" s="183" t="str">
        <f t="shared" si="71"/>
        <v/>
      </c>
      <c r="I655" s="183" t="str">
        <f t="shared" si="72"/>
        <v/>
      </c>
      <c r="L655" s="90" t="str">
        <f t="shared" si="78"/>
        <v/>
      </c>
      <c r="N655" s="185" t="str">
        <f t="shared" si="73"/>
        <v/>
      </c>
      <c r="W655" s="179" t="str">
        <f>IF($B655="","",IF($Q655="","MISSING LINK",IF(NOT(ISNUMBER(SEARCH("drive.google.com",$Q655))),"NOT DRIVE LINK",IFERROR(IF(ISNUMBER(SEARCH(MID(Summary!$N$3,SEARCH("/folders/",Summary!$N$3)+9,SEARCH("?",Summary!$N$3&amp;"?")-(SEARCH("/folders/",Summary!$N$3)+9)),$Q655)),"OK",IF(ISNUMBER(SEARCH("/file/d/",$Q655)),"FILE LINK (check)","WRONG DRIVE")),"WRONG DRIVE"))))</f>
        <v/>
      </c>
      <c r="X655" s="72" t="str">
        <f t="shared" si="74"/>
        <v/>
      </c>
      <c r="Y655" s="72" t="str">
        <f t="shared" si="75"/>
        <v/>
      </c>
      <c r="Z655" s="72" t="str">
        <f>IF($X655="","",COUNTIF($X$2:$X655,$X655))</f>
        <v/>
      </c>
      <c r="AA655" s="72" t="str">
        <f>IF(AND($X655&lt;&gt;"",$Y655&gt;=3,$Z655=1),COUNTIF($AA$1:AA654,"&gt;0")+1,"")</f>
        <v/>
      </c>
    </row>
    <row r="656" spans="3:27" ht="15" customHeight="1" x14ac:dyDescent="0.25">
      <c r="C656" s="72" t="str">
        <f t="shared" si="77"/>
        <v/>
      </c>
      <c r="D656" s="182" t="str">
        <f>IF($B656="","",IFERROR(VLOOKUP($B656,'Task library'!$A:$E,2,FALSE()),""))</f>
        <v/>
      </c>
      <c r="E656" s="182" t="str">
        <f>IF($B656="","",IFERROR(VLOOKUP($B656,'Task library'!$A:$E,3,FALSE()),""))</f>
        <v/>
      </c>
      <c r="F656" s="182" t="str">
        <f>IF($B656="","",IFERROR(VLOOKUP($B656,'Task library'!$A:$E,4,FALSE()),""))</f>
        <v/>
      </c>
      <c r="H656" s="183" t="str">
        <f t="shared" si="71"/>
        <v/>
      </c>
      <c r="I656" s="183" t="str">
        <f t="shared" si="72"/>
        <v/>
      </c>
      <c r="L656" s="90" t="str">
        <f t="shared" si="78"/>
        <v/>
      </c>
      <c r="N656" s="185" t="str">
        <f t="shared" si="73"/>
        <v/>
      </c>
      <c r="W656" s="179" t="str">
        <f>IF($B656="","",IF($Q656="","MISSING LINK",IF(NOT(ISNUMBER(SEARCH("drive.google.com",$Q656))),"NOT DRIVE LINK",IFERROR(IF(ISNUMBER(SEARCH(MID(Summary!$N$3,SEARCH("/folders/",Summary!$N$3)+9,SEARCH("?",Summary!$N$3&amp;"?")-(SEARCH("/folders/",Summary!$N$3)+9)),$Q656)),"OK",IF(ISNUMBER(SEARCH("/file/d/",$Q656)),"FILE LINK (check)","WRONG DRIVE")),"WRONG DRIVE"))))</f>
        <v/>
      </c>
      <c r="X656" s="72" t="str">
        <f t="shared" si="74"/>
        <v/>
      </c>
      <c r="Y656" s="72" t="str">
        <f t="shared" si="75"/>
        <v/>
      </c>
      <c r="Z656" s="72" t="str">
        <f>IF($X656="","",COUNTIF($X$2:$X656,$X656))</f>
        <v/>
      </c>
      <c r="AA656" s="72" t="str">
        <f>IF(AND($X656&lt;&gt;"",$Y656&gt;=3,$Z656=1),COUNTIF($AA$1:AA655,"&gt;0")+1,"")</f>
        <v/>
      </c>
    </row>
    <row r="657" spans="3:27" ht="15" customHeight="1" x14ac:dyDescent="0.25">
      <c r="C657" s="72" t="str">
        <f t="shared" si="77"/>
        <v/>
      </c>
      <c r="D657" s="182" t="str">
        <f>IF($B657="","",IFERROR(VLOOKUP($B657,'Task library'!$A:$E,2,FALSE()),""))</f>
        <v/>
      </c>
      <c r="E657" s="182" t="str">
        <f>IF($B657="","",IFERROR(VLOOKUP($B657,'Task library'!$A:$E,3,FALSE()),""))</f>
        <v/>
      </c>
      <c r="F657" s="182" t="str">
        <f>IF($B657="","",IFERROR(VLOOKUP($B657,'Task library'!$A:$E,4,FALSE()),""))</f>
        <v/>
      </c>
      <c r="H657" s="183" t="str">
        <f t="shared" si="71"/>
        <v/>
      </c>
      <c r="I657" s="183" t="str">
        <f t="shared" si="72"/>
        <v/>
      </c>
      <c r="L657" s="90" t="str">
        <f t="shared" si="78"/>
        <v/>
      </c>
      <c r="N657" s="185" t="str">
        <f t="shared" si="73"/>
        <v/>
      </c>
      <c r="W657" s="179" t="str">
        <f>IF($B657="","",IF($Q657="","MISSING LINK",IF(NOT(ISNUMBER(SEARCH("drive.google.com",$Q657))),"NOT DRIVE LINK",IFERROR(IF(ISNUMBER(SEARCH(MID(Summary!$N$3,SEARCH("/folders/",Summary!$N$3)+9,SEARCH("?",Summary!$N$3&amp;"?")-(SEARCH("/folders/",Summary!$N$3)+9)),$Q657)),"OK",IF(ISNUMBER(SEARCH("/file/d/",$Q657)),"FILE LINK (check)","WRONG DRIVE")),"WRONG DRIVE"))))</f>
        <v/>
      </c>
      <c r="X657" s="72" t="str">
        <f t="shared" si="74"/>
        <v/>
      </c>
      <c r="Y657" s="72" t="str">
        <f t="shared" si="75"/>
        <v/>
      </c>
      <c r="Z657" s="72" t="str">
        <f>IF($X657="","",COUNTIF($X$2:$X657,$X657))</f>
        <v/>
      </c>
      <c r="AA657" s="72" t="str">
        <f>IF(AND($X657&lt;&gt;"",$Y657&gt;=3,$Z657=1),COUNTIF($AA$1:AA656,"&gt;0")+1,"")</f>
        <v/>
      </c>
    </row>
    <row r="658" spans="3:27" ht="15" customHeight="1" x14ac:dyDescent="0.25">
      <c r="C658" s="72" t="str">
        <f t="shared" si="77"/>
        <v/>
      </c>
      <c r="D658" s="182" t="str">
        <f>IF($B658="","",IFERROR(VLOOKUP($B658,'Task library'!$A:$E,2,FALSE()),""))</f>
        <v/>
      </c>
      <c r="E658" s="182" t="str">
        <f>IF($B658="","",IFERROR(VLOOKUP($B658,'Task library'!$A:$E,3,FALSE()),""))</f>
        <v/>
      </c>
      <c r="F658" s="182" t="str">
        <f>IF($B658="","",IFERROR(VLOOKUP($B658,'Task library'!$A:$E,4,FALSE()),""))</f>
        <v/>
      </c>
      <c r="H658" s="183" t="str">
        <f t="shared" si="71"/>
        <v/>
      </c>
      <c r="I658" s="183" t="str">
        <f t="shared" si="72"/>
        <v/>
      </c>
      <c r="L658" s="90" t="str">
        <f t="shared" si="78"/>
        <v/>
      </c>
      <c r="N658" s="185" t="str">
        <f t="shared" si="73"/>
        <v/>
      </c>
      <c r="W658" s="179" t="str">
        <f>IF($B658="","",IF($Q658="","MISSING LINK",IF(NOT(ISNUMBER(SEARCH("drive.google.com",$Q658))),"NOT DRIVE LINK",IFERROR(IF(ISNUMBER(SEARCH(MID(Summary!$N$3,SEARCH("/folders/",Summary!$N$3)+9,SEARCH("?",Summary!$N$3&amp;"?")-(SEARCH("/folders/",Summary!$N$3)+9)),$Q658)),"OK",IF(ISNUMBER(SEARCH("/file/d/",$Q658)),"FILE LINK (check)","WRONG DRIVE")),"WRONG DRIVE"))))</f>
        <v/>
      </c>
      <c r="X658" s="72" t="str">
        <f t="shared" si="74"/>
        <v/>
      </c>
      <c r="Y658" s="72" t="str">
        <f t="shared" si="75"/>
        <v/>
      </c>
      <c r="Z658" s="72" t="str">
        <f>IF($X658="","",COUNTIF($X$2:$X658,$X658))</f>
        <v/>
      </c>
      <c r="AA658" s="72" t="str">
        <f>IF(AND($X658&lt;&gt;"",$Y658&gt;=3,$Z658=1),COUNTIF($AA$1:AA657,"&gt;0")+1,"")</f>
        <v/>
      </c>
    </row>
    <row r="659" spans="3:27" ht="15" customHeight="1" x14ac:dyDescent="0.25">
      <c r="C659" s="72" t="str">
        <f t="shared" si="77"/>
        <v/>
      </c>
      <c r="D659" s="182" t="str">
        <f>IF($B659="","",IFERROR(VLOOKUP($B659,'Task library'!$A:$E,2,FALSE()),""))</f>
        <v/>
      </c>
      <c r="E659" s="182" t="str">
        <f>IF($B659="","",IFERROR(VLOOKUP($B659,'Task library'!$A:$E,3,FALSE()),""))</f>
        <v/>
      </c>
      <c r="F659" s="182" t="str">
        <f>IF($B659="","",IFERROR(VLOOKUP($B659,'Task library'!$A:$E,4,FALSE()),""))</f>
        <v/>
      </c>
      <c r="H659" s="183" t="str">
        <f t="shared" si="71"/>
        <v/>
      </c>
      <c r="I659" s="183" t="str">
        <f t="shared" si="72"/>
        <v/>
      </c>
      <c r="L659" s="90" t="str">
        <f t="shared" si="78"/>
        <v/>
      </c>
      <c r="N659" s="185" t="str">
        <f t="shared" si="73"/>
        <v/>
      </c>
      <c r="W659" s="179" t="str">
        <f>IF($B659="","",IF($Q659="","MISSING LINK",IF(NOT(ISNUMBER(SEARCH("drive.google.com",$Q659))),"NOT DRIVE LINK",IFERROR(IF(ISNUMBER(SEARCH(MID(Summary!$N$3,SEARCH("/folders/",Summary!$N$3)+9,SEARCH("?",Summary!$N$3&amp;"?")-(SEARCH("/folders/",Summary!$N$3)+9)),$Q659)),"OK",IF(ISNUMBER(SEARCH("/file/d/",$Q659)),"FILE LINK (check)","WRONG DRIVE")),"WRONG DRIVE"))))</f>
        <v/>
      </c>
      <c r="X659" s="72" t="str">
        <f t="shared" si="74"/>
        <v/>
      </c>
      <c r="Y659" s="72" t="str">
        <f t="shared" si="75"/>
        <v/>
      </c>
      <c r="Z659" s="72" t="str">
        <f>IF($X659="","",COUNTIF($X$2:$X659,$X659))</f>
        <v/>
      </c>
      <c r="AA659" s="72" t="str">
        <f>IF(AND($X659&lt;&gt;"",$Y659&gt;=3,$Z659=1),COUNTIF($AA$1:AA658,"&gt;0")+1,"")</f>
        <v/>
      </c>
    </row>
    <row r="660" spans="3:27" ht="15" customHeight="1" x14ac:dyDescent="0.25">
      <c r="C660" s="72" t="str">
        <f t="shared" si="77"/>
        <v/>
      </c>
      <c r="D660" s="182" t="str">
        <f>IF($B660="","",IFERROR(VLOOKUP($B660,'Task library'!$A:$E,2,FALSE()),""))</f>
        <v/>
      </c>
      <c r="E660" s="182" t="str">
        <f>IF($B660="","",IFERROR(VLOOKUP($B660,'Task library'!$A:$E,3,FALSE()),""))</f>
        <v/>
      </c>
      <c r="F660" s="182" t="str">
        <f>IF($B660="","",IFERROR(VLOOKUP($B660,'Task library'!$A:$E,4,FALSE()),""))</f>
        <v/>
      </c>
      <c r="H660" s="183" t="str">
        <f t="shared" si="71"/>
        <v/>
      </c>
      <c r="I660" s="183" t="str">
        <f t="shared" si="72"/>
        <v/>
      </c>
      <c r="L660" s="90" t="str">
        <f t="shared" ref="L660:L723" si="79">IF($B660="","",1)</f>
        <v/>
      </c>
      <c r="N660" s="185" t="str">
        <f t="shared" si="73"/>
        <v/>
      </c>
      <c r="W660" s="179" t="str">
        <f>IF($B660="","",IF($Q660="","MISSING LINK",IF(NOT(ISNUMBER(SEARCH("drive.google.com",$Q660))),"NOT DRIVE LINK",IFERROR(IF(ISNUMBER(SEARCH(MID(Summary!$N$3,SEARCH("/folders/",Summary!$N$3)+9,SEARCH("?",Summary!$N$3&amp;"?")-(SEARCH("/folders/",Summary!$N$3)+9)),$Q660)),"OK",IF(ISNUMBER(SEARCH("/file/d/",$Q660)),"FILE LINK (check)","WRONG DRIVE")),"WRONG DRIVE"))))</f>
        <v/>
      </c>
      <c r="X660" s="72" t="str">
        <f t="shared" si="74"/>
        <v/>
      </c>
      <c r="Y660" s="72" t="str">
        <f t="shared" si="75"/>
        <v/>
      </c>
      <c r="Z660" s="72" t="str">
        <f>IF($X660="","",COUNTIF($X$2:$X660,$X660))</f>
        <v/>
      </c>
      <c r="AA660" s="72" t="str">
        <f>IF(AND($X660&lt;&gt;"",$Y660&gt;=3,$Z660=1),COUNTIF($AA$1:AA659,"&gt;0")+1,"")</f>
        <v/>
      </c>
    </row>
    <row r="661" spans="3:27" ht="15" customHeight="1" x14ac:dyDescent="0.25">
      <c r="C661" s="72" t="str">
        <f t="shared" si="77"/>
        <v/>
      </c>
      <c r="D661" s="182" t="str">
        <f>IF($B661="","",IFERROR(VLOOKUP($B661,'Task library'!$A:$E,2,FALSE()),""))</f>
        <v/>
      </c>
      <c r="E661" s="182" t="str">
        <f>IF($B661="","",IFERROR(VLOOKUP($B661,'Task library'!$A:$E,3,FALSE()),""))</f>
        <v/>
      </c>
      <c r="F661" s="182" t="str">
        <f>IF($B661="","",IFERROR(VLOOKUP($B661,'Task library'!$A:$E,4,FALSE()),""))</f>
        <v/>
      </c>
      <c r="H661" s="183" t="str">
        <f t="shared" si="71"/>
        <v/>
      </c>
      <c r="I661" s="183" t="str">
        <f t="shared" si="72"/>
        <v/>
      </c>
      <c r="L661" s="90" t="str">
        <f t="shared" si="79"/>
        <v/>
      </c>
      <c r="N661" s="185" t="str">
        <f t="shared" si="73"/>
        <v/>
      </c>
      <c r="W661" s="179" t="str">
        <f>IF($B661="","",IF($Q661="","MISSING LINK",IF(NOT(ISNUMBER(SEARCH("drive.google.com",$Q661))),"NOT DRIVE LINK",IFERROR(IF(ISNUMBER(SEARCH(MID(Summary!$N$3,SEARCH("/folders/",Summary!$N$3)+9,SEARCH("?",Summary!$N$3&amp;"?")-(SEARCH("/folders/",Summary!$N$3)+9)),$Q661)),"OK",IF(ISNUMBER(SEARCH("/file/d/",$Q661)),"FILE LINK (check)","WRONG DRIVE")),"WRONG DRIVE"))))</f>
        <v/>
      </c>
      <c r="X661" s="72" t="str">
        <f t="shared" si="74"/>
        <v/>
      </c>
      <c r="Y661" s="72" t="str">
        <f t="shared" si="75"/>
        <v/>
      </c>
      <c r="Z661" s="72" t="str">
        <f>IF($X661="","",COUNTIF($X$2:$X661,$X661))</f>
        <v/>
      </c>
      <c r="AA661" s="72" t="str">
        <f>IF(AND($X661&lt;&gt;"",$Y661&gt;=3,$Z661=1),COUNTIF($AA$1:AA660,"&gt;0")+1,"")</f>
        <v/>
      </c>
    </row>
    <row r="662" spans="3:27" ht="15" customHeight="1" x14ac:dyDescent="0.25">
      <c r="C662" s="72" t="str">
        <f t="shared" si="77"/>
        <v/>
      </c>
      <c r="D662" s="182" t="str">
        <f>IF($B662="","",IFERROR(VLOOKUP($B662,'Task library'!$A:$E,2,FALSE()),""))</f>
        <v/>
      </c>
      <c r="E662" s="182" t="str">
        <f>IF($B662="","",IFERROR(VLOOKUP($B662,'Task library'!$A:$E,3,FALSE()),""))</f>
        <v/>
      </c>
      <c r="F662" s="182" t="str">
        <f>IF($B662="","",IFERROR(VLOOKUP($B662,'Task library'!$A:$E,4,FALSE()),""))</f>
        <v/>
      </c>
      <c r="H662" s="183" t="str">
        <f t="shared" si="71"/>
        <v/>
      </c>
      <c r="I662" s="183" t="str">
        <f t="shared" si="72"/>
        <v/>
      </c>
      <c r="L662" s="90" t="str">
        <f t="shared" si="79"/>
        <v/>
      </c>
      <c r="N662" s="185" t="str">
        <f t="shared" si="73"/>
        <v/>
      </c>
      <c r="W662" s="179" t="str">
        <f>IF($B662="","",IF($Q662="","MISSING LINK",IF(NOT(ISNUMBER(SEARCH("drive.google.com",$Q662))),"NOT DRIVE LINK",IFERROR(IF(ISNUMBER(SEARCH(MID(Summary!$N$3,SEARCH("/folders/",Summary!$N$3)+9,SEARCH("?",Summary!$N$3&amp;"?")-(SEARCH("/folders/",Summary!$N$3)+9)),$Q662)),"OK",IF(ISNUMBER(SEARCH("/file/d/",$Q662)),"FILE LINK (check)","WRONG DRIVE")),"WRONG DRIVE"))))</f>
        <v/>
      </c>
      <c r="X662" s="72" t="str">
        <f t="shared" si="74"/>
        <v/>
      </c>
      <c r="Y662" s="72" t="str">
        <f t="shared" si="75"/>
        <v/>
      </c>
      <c r="Z662" s="72" t="str">
        <f>IF($X662="","",COUNTIF($X$2:$X662,$X662))</f>
        <v/>
      </c>
      <c r="AA662" s="72" t="str">
        <f>IF(AND($X662&lt;&gt;"",$Y662&gt;=3,$Z662=1),COUNTIF($AA$1:AA661,"&gt;0")+1,"")</f>
        <v/>
      </c>
    </row>
    <row r="663" spans="3:27" ht="15" customHeight="1" x14ac:dyDescent="0.25">
      <c r="C663" s="72" t="str">
        <f t="shared" si="77"/>
        <v/>
      </c>
      <c r="D663" s="182" t="str">
        <f>IF($B663="","",IFERROR(VLOOKUP($B663,'Task library'!$A:$E,2,FALSE()),""))</f>
        <v/>
      </c>
      <c r="E663" s="182" t="str">
        <f>IF($B663="","",IFERROR(VLOOKUP($B663,'Task library'!$A:$E,3,FALSE()),""))</f>
        <v/>
      </c>
      <c r="F663" s="182" t="str">
        <f>IF($B663="","",IFERROR(VLOOKUP($B663,'Task library'!$A:$E,4,FALSE()),""))</f>
        <v/>
      </c>
      <c r="H663" s="183" t="str">
        <f t="shared" si="71"/>
        <v/>
      </c>
      <c r="I663" s="183" t="str">
        <f t="shared" si="72"/>
        <v/>
      </c>
      <c r="L663" s="90" t="str">
        <f t="shared" si="79"/>
        <v/>
      </c>
      <c r="N663" s="185" t="str">
        <f t="shared" si="73"/>
        <v/>
      </c>
      <c r="W663" s="179" t="str">
        <f>IF($B663="","",IF($Q663="","MISSING LINK",IF(NOT(ISNUMBER(SEARCH("drive.google.com",$Q663))),"NOT DRIVE LINK",IFERROR(IF(ISNUMBER(SEARCH(MID(Summary!$N$3,SEARCH("/folders/",Summary!$N$3)+9,SEARCH("?",Summary!$N$3&amp;"?")-(SEARCH("/folders/",Summary!$N$3)+9)),$Q663)),"OK",IF(ISNUMBER(SEARCH("/file/d/",$Q663)),"FILE LINK (check)","WRONG DRIVE")),"WRONG DRIVE"))))</f>
        <v/>
      </c>
      <c r="X663" s="72" t="str">
        <f t="shared" si="74"/>
        <v/>
      </c>
      <c r="Y663" s="72" t="str">
        <f t="shared" si="75"/>
        <v/>
      </c>
      <c r="Z663" s="72" t="str">
        <f>IF($X663="","",COUNTIF($X$2:$X663,$X663))</f>
        <v/>
      </c>
      <c r="AA663" s="72" t="str">
        <f>IF(AND($X663&lt;&gt;"",$Y663&gt;=3,$Z663=1),COUNTIF($AA$1:AA662,"&gt;0")+1,"")</f>
        <v/>
      </c>
    </row>
    <row r="664" spans="3:27" ht="15" customHeight="1" x14ac:dyDescent="0.25">
      <c r="C664" s="72" t="str">
        <f t="shared" si="77"/>
        <v/>
      </c>
      <c r="D664" s="182" t="str">
        <f>IF($B664="","",IFERROR(VLOOKUP($B664,'Task library'!$A:$E,2,FALSE()),""))</f>
        <v/>
      </c>
      <c r="E664" s="182" t="str">
        <f>IF($B664="","",IFERROR(VLOOKUP($B664,'Task library'!$A:$E,3,FALSE()),""))</f>
        <v/>
      </c>
      <c r="F664" s="182" t="str">
        <f>IF($B664="","",IFERROR(VLOOKUP($B664,'Task library'!$A:$E,4,FALSE()),""))</f>
        <v/>
      </c>
      <c r="H664" s="183" t="str">
        <f t="shared" si="71"/>
        <v/>
      </c>
      <c r="I664" s="183" t="str">
        <f t="shared" si="72"/>
        <v/>
      </c>
      <c r="L664" s="90" t="str">
        <f t="shared" si="79"/>
        <v/>
      </c>
      <c r="N664" s="185" t="str">
        <f t="shared" si="73"/>
        <v/>
      </c>
      <c r="W664" s="179" t="str">
        <f>IF($B664="","",IF($Q664="","MISSING LINK",IF(NOT(ISNUMBER(SEARCH("drive.google.com",$Q664))),"NOT DRIVE LINK",IFERROR(IF(ISNUMBER(SEARCH(MID(Summary!$N$3,SEARCH("/folders/",Summary!$N$3)+9,SEARCH("?",Summary!$N$3&amp;"?")-(SEARCH("/folders/",Summary!$N$3)+9)),$Q664)),"OK",IF(ISNUMBER(SEARCH("/file/d/",$Q664)),"FILE LINK (check)","WRONG DRIVE")),"WRONG DRIVE"))))</f>
        <v/>
      </c>
      <c r="X664" s="72" t="str">
        <f t="shared" si="74"/>
        <v/>
      </c>
      <c r="Y664" s="72" t="str">
        <f t="shared" si="75"/>
        <v/>
      </c>
      <c r="Z664" s="72" t="str">
        <f>IF($X664="","",COUNTIF($X$2:$X664,$X664))</f>
        <v/>
      </c>
      <c r="AA664" s="72" t="str">
        <f>IF(AND($X664&lt;&gt;"",$Y664&gt;=3,$Z664=1),COUNTIF($AA$1:AA663,"&gt;0")+1,"")</f>
        <v/>
      </c>
    </row>
    <row r="665" spans="3:27" ht="15" customHeight="1" x14ac:dyDescent="0.25">
      <c r="C665" s="72" t="str">
        <f t="shared" si="77"/>
        <v/>
      </c>
      <c r="D665" s="182" t="str">
        <f>IF($B665="","",IFERROR(VLOOKUP($B665,'Task library'!$A:$E,2,FALSE()),""))</f>
        <v/>
      </c>
      <c r="E665" s="182" t="str">
        <f>IF($B665="","",IFERROR(VLOOKUP($B665,'Task library'!$A:$E,3,FALSE()),""))</f>
        <v/>
      </c>
      <c r="F665" s="182" t="str">
        <f>IF($B665="","",IFERROR(VLOOKUP($B665,'Task library'!$A:$E,4,FALSE()),""))</f>
        <v/>
      </c>
      <c r="H665" s="183" t="str">
        <f t="shared" si="71"/>
        <v/>
      </c>
      <c r="I665" s="183" t="str">
        <f t="shared" si="72"/>
        <v/>
      </c>
      <c r="L665" s="90" t="str">
        <f t="shared" si="79"/>
        <v/>
      </c>
      <c r="N665" s="185" t="str">
        <f t="shared" si="73"/>
        <v/>
      </c>
      <c r="W665" s="179" t="str">
        <f>IF($B665="","",IF($Q665="","MISSING LINK",IF(NOT(ISNUMBER(SEARCH("drive.google.com",$Q665))),"NOT DRIVE LINK",IFERROR(IF(ISNUMBER(SEARCH(MID(Summary!$N$3,SEARCH("/folders/",Summary!$N$3)+9,SEARCH("?",Summary!$N$3&amp;"?")-(SEARCH("/folders/",Summary!$N$3)+9)),$Q665)),"OK",IF(ISNUMBER(SEARCH("/file/d/",$Q665)),"FILE LINK (check)","WRONG DRIVE")),"WRONG DRIVE"))))</f>
        <v/>
      </c>
      <c r="X665" s="72" t="str">
        <f t="shared" si="74"/>
        <v/>
      </c>
      <c r="Y665" s="72" t="str">
        <f t="shared" si="75"/>
        <v/>
      </c>
      <c r="Z665" s="72" t="str">
        <f>IF($X665="","",COUNTIF($X$2:$X665,$X665))</f>
        <v/>
      </c>
      <c r="AA665" s="72" t="str">
        <f>IF(AND($X665&lt;&gt;"",$Y665&gt;=3,$Z665=1),COUNTIF($AA$1:AA664,"&gt;0")+1,"")</f>
        <v/>
      </c>
    </row>
    <row r="666" spans="3:27" ht="15" customHeight="1" x14ac:dyDescent="0.25">
      <c r="C666" s="72" t="str">
        <f t="shared" si="77"/>
        <v/>
      </c>
      <c r="D666" s="182" t="str">
        <f>IF($B666="","",IFERROR(VLOOKUP($B666,'Task library'!$A:$E,2,FALSE()),""))</f>
        <v/>
      </c>
      <c r="E666" s="182" t="str">
        <f>IF($B666="","",IFERROR(VLOOKUP($B666,'Task library'!$A:$E,3,FALSE()),""))</f>
        <v/>
      </c>
      <c r="F666" s="182" t="str">
        <f>IF($B666="","",IFERROR(VLOOKUP($B666,'Task library'!$A:$E,4,FALSE()),""))</f>
        <v/>
      </c>
      <c r="H666" s="183" t="str">
        <f t="shared" si="71"/>
        <v/>
      </c>
      <c r="I666" s="183" t="str">
        <f t="shared" si="72"/>
        <v/>
      </c>
      <c r="L666" s="90" t="str">
        <f t="shared" si="79"/>
        <v/>
      </c>
      <c r="N666" s="185" t="str">
        <f t="shared" si="73"/>
        <v/>
      </c>
      <c r="W666" s="179" t="str">
        <f>IF($B666="","",IF($Q666="","MISSING LINK",IF(NOT(ISNUMBER(SEARCH("drive.google.com",$Q666))),"NOT DRIVE LINK",IFERROR(IF(ISNUMBER(SEARCH(MID(Summary!$N$3,SEARCH("/folders/",Summary!$N$3)+9,SEARCH("?",Summary!$N$3&amp;"?")-(SEARCH("/folders/",Summary!$N$3)+9)),$Q666)),"OK",IF(ISNUMBER(SEARCH("/file/d/",$Q666)),"FILE LINK (check)","WRONG DRIVE")),"WRONG DRIVE"))))</f>
        <v/>
      </c>
      <c r="X666" s="72" t="str">
        <f t="shared" si="74"/>
        <v/>
      </c>
      <c r="Y666" s="72" t="str">
        <f t="shared" si="75"/>
        <v/>
      </c>
      <c r="Z666" s="72" t="str">
        <f>IF($X666="","",COUNTIF($X$2:$X666,$X666))</f>
        <v/>
      </c>
      <c r="AA666" s="72" t="str">
        <f>IF(AND($X666&lt;&gt;"",$Y666&gt;=3,$Z666=1),COUNTIF($AA$1:AA665,"&gt;0")+1,"")</f>
        <v/>
      </c>
    </row>
    <row r="667" spans="3:27" ht="15" customHeight="1" x14ac:dyDescent="0.25">
      <c r="C667" s="72" t="str">
        <f t="shared" si="77"/>
        <v/>
      </c>
      <c r="D667" s="182" t="str">
        <f>IF($B667="","",IFERROR(VLOOKUP($B667,'Task library'!$A:$E,2,FALSE()),""))</f>
        <v/>
      </c>
      <c r="E667" s="182" t="str">
        <f>IF($B667="","",IFERROR(VLOOKUP($B667,'Task library'!$A:$E,3,FALSE()),""))</f>
        <v/>
      </c>
      <c r="F667" s="182" t="str">
        <f>IF($B667="","",IFERROR(VLOOKUP($B667,'Task library'!$A:$E,4,FALSE()),""))</f>
        <v/>
      </c>
      <c r="H667" s="183" t="str">
        <f t="shared" si="71"/>
        <v/>
      </c>
      <c r="I667" s="183" t="str">
        <f t="shared" si="72"/>
        <v/>
      </c>
      <c r="L667" s="90" t="str">
        <f t="shared" si="79"/>
        <v/>
      </c>
      <c r="N667" s="185" t="str">
        <f t="shared" si="73"/>
        <v/>
      </c>
      <c r="W667" s="179" t="str">
        <f>IF($B667="","",IF($Q667="","MISSING LINK",IF(NOT(ISNUMBER(SEARCH("drive.google.com",$Q667))),"NOT DRIVE LINK",IFERROR(IF(ISNUMBER(SEARCH(MID(Summary!$N$3,SEARCH("/folders/",Summary!$N$3)+9,SEARCH("?",Summary!$N$3&amp;"?")-(SEARCH("/folders/",Summary!$N$3)+9)),$Q667)),"OK",IF(ISNUMBER(SEARCH("/file/d/",$Q667)),"FILE LINK (check)","WRONG DRIVE")),"WRONG DRIVE"))))</f>
        <v/>
      </c>
      <c r="X667" s="72" t="str">
        <f t="shared" si="74"/>
        <v/>
      </c>
      <c r="Y667" s="72" t="str">
        <f t="shared" si="75"/>
        <v/>
      </c>
      <c r="Z667" s="72" t="str">
        <f>IF($X667="","",COUNTIF($X$2:$X667,$X667))</f>
        <v/>
      </c>
      <c r="AA667" s="72" t="str">
        <f>IF(AND($X667&lt;&gt;"",$Y667&gt;=3,$Z667=1),COUNTIF($AA$1:AA666,"&gt;0")+1,"")</f>
        <v/>
      </c>
    </row>
    <row r="668" spans="3:27" ht="15" customHeight="1" x14ac:dyDescent="0.25">
      <c r="C668" s="72" t="str">
        <f t="shared" si="77"/>
        <v/>
      </c>
      <c r="D668" s="182" t="str">
        <f>IF($B668="","",IFERROR(VLOOKUP($B668,'Task library'!$A:$E,2,FALSE()),""))</f>
        <v/>
      </c>
      <c r="E668" s="182" t="str">
        <f>IF($B668="","",IFERROR(VLOOKUP($B668,'Task library'!$A:$E,3,FALSE()),""))</f>
        <v/>
      </c>
      <c r="F668" s="182" t="str">
        <f>IF($B668="","",IFERROR(VLOOKUP($B668,'Task library'!$A:$E,4,FALSE()),""))</f>
        <v/>
      </c>
      <c r="H668" s="183" t="str">
        <f t="shared" si="71"/>
        <v/>
      </c>
      <c r="I668" s="183" t="str">
        <f t="shared" si="72"/>
        <v/>
      </c>
      <c r="L668" s="90" t="str">
        <f t="shared" si="79"/>
        <v/>
      </c>
      <c r="N668" s="185" t="str">
        <f t="shared" si="73"/>
        <v/>
      </c>
      <c r="W668" s="179" t="str">
        <f>IF($B668="","",IF($Q668="","MISSING LINK",IF(NOT(ISNUMBER(SEARCH("drive.google.com",$Q668))),"NOT DRIVE LINK",IFERROR(IF(ISNUMBER(SEARCH(MID(Summary!$N$3,SEARCH("/folders/",Summary!$N$3)+9,SEARCH("?",Summary!$N$3&amp;"?")-(SEARCH("/folders/",Summary!$N$3)+9)),$Q668)),"OK",IF(ISNUMBER(SEARCH("/file/d/",$Q668)),"FILE LINK (check)","WRONG DRIVE")),"WRONG DRIVE"))))</f>
        <v/>
      </c>
      <c r="X668" s="72" t="str">
        <f t="shared" si="74"/>
        <v/>
      </c>
      <c r="Y668" s="72" t="str">
        <f t="shared" si="75"/>
        <v/>
      </c>
      <c r="Z668" s="72" t="str">
        <f>IF($X668="","",COUNTIF($X$2:$X668,$X668))</f>
        <v/>
      </c>
      <c r="AA668" s="72" t="str">
        <f>IF(AND($X668&lt;&gt;"",$Y668&gt;=3,$Z668=1),COUNTIF($AA$1:AA667,"&gt;0")+1,"")</f>
        <v/>
      </c>
    </row>
    <row r="669" spans="3:27" ht="15" customHeight="1" x14ac:dyDescent="0.25">
      <c r="C669" s="72" t="str">
        <f t="shared" si="77"/>
        <v/>
      </c>
      <c r="D669" s="182" t="str">
        <f>IF($B669="","",IFERROR(VLOOKUP($B669,'Task library'!$A:$E,2,FALSE()),""))</f>
        <v/>
      </c>
      <c r="E669" s="182" t="str">
        <f>IF($B669="","",IFERROR(VLOOKUP($B669,'Task library'!$A:$E,3,FALSE()),""))</f>
        <v/>
      </c>
      <c r="F669" s="182" t="str">
        <f>IF($B669="","",IFERROR(VLOOKUP($B669,'Task library'!$A:$E,4,FALSE()),""))</f>
        <v/>
      </c>
      <c r="H669" s="183" t="str">
        <f t="shared" si="71"/>
        <v/>
      </c>
      <c r="I669" s="183" t="str">
        <f t="shared" si="72"/>
        <v/>
      </c>
      <c r="L669" s="90" t="str">
        <f t="shared" si="79"/>
        <v/>
      </c>
      <c r="N669" s="185" t="str">
        <f t="shared" si="73"/>
        <v/>
      </c>
      <c r="W669" s="179" t="str">
        <f>IF($B669="","",IF($Q669="","MISSING LINK",IF(NOT(ISNUMBER(SEARCH("drive.google.com",$Q669))),"NOT DRIVE LINK",IFERROR(IF(ISNUMBER(SEARCH(MID(Summary!$N$3,SEARCH("/folders/",Summary!$N$3)+9,SEARCH("?",Summary!$N$3&amp;"?")-(SEARCH("/folders/",Summary!$N$3)+9)),$Q669)),"OK",IF(ISNUMBER(SEARCH("/file/d/",$Q669)),"FILE LINK (check)","WRONG DRIVE")),"WRONG DRIVE"))))</f>
        <v/>
      </c>
      <c r="X669" s="72" t="str">
        <f t="shared" si="74"/>
        <v/>
      </c>
      <c r="Y669" s="72" t="str">
        <f t="shared" si="75"/>
        <v/>
      </c>
      <c r="Z669" s="72" t="str">
        <f>IF($X669="","",COUNTIF($X$2:$X669,$X669))</f>
        <v/>
      </c>
      <c r="AA669" s="72" t="str">
        <f>IF(AND($X669&lt;&gt;"",$Y669&gt;=3,$Z669=1),COUNTIF($AA$1:AA668,"&gt;0")+1,"")</f>
        <v/>
      </c>
    </row>
    <row r="670" spans="3:27" ht="15" customHeight="1" x14ac:dyDescent="0.25">
      <c r="C670" s="72" t="str">
        <f t="shared" si="77"/>
        <v/>
      </c>
      <c r="D670" s="182" t="str">
        <f>IF($B670="","",IFERROR(VLOOKUP($B670,'Task library'!$A:$E,2,FALSE()),""))</f>
        <v/>
      </c>
      <c r="E670" s="182" t="str">
        <f>IF($B670="","",IFERROR(VLOOKUP($B670,'Task library'!$A:$E,3,FALSE()),""))</f>
        <v/>
      </c>
      <c r="F670" s="182" t="str">
        <f>IF($B670="","",IFERROR(VLOOKUP($B670,'Task library'!$A:$E,4,FALSE()),""))</f>
        <v/>
      </c>
      <c r="H670" s="183" t="str">
        <f t="shared" si="71"/>
        <v/>
      </c>
      <c r="I670" s="183" t="str">
        <f t="shared" si="72"/>
        <v/>
      </c>
      <c r="L670" s="90" t="str">
        <f t="shared" si="79"/>
        <v/>
      </c>
      <c r="N670" s="185" t="str">
        <f t="shared" si="73"/>
        <v/>
      </c>
      <c r="W670" s="179" t="str">
        <f>IF($B670="","",IF($Q670="","MISSING LINK",IF(NOT(ISNUMBER(SEARCH("drive.google.com",$Q670))),"NOT DRIVE LINK",IFERROR(IF(ISNUMBER(SEARCH(MID(Summary!$N$3,SEARCH("/folders/",Summary!$N$3)+9,SEARCH("?",Summary!$N$3&amp;"?")-(SEARCH("/folders/",Summary!$N$3)+9)),$Q670)),"OK",IF(ISNUMBER(SEARCH("/file/d/",$Q670)),"FILE LINK (check)","WRONG DRIVE")),"WRONG DRIVE"))))</f>
        <v/>
      </c>
      <c r="X670" s="72" t="str">
        <f t="shared" si="74"/>
        <v/>
      </c>
      <c r="Y670" s="72" t="str">
        <f t="shared" si="75"/>
        <v/>
      </c>
      <c r="Z670" s="72" t="str">
        <f>IF($X670="","",COUNTIF($X$2:$X670,$X670))</f>
        <v/>
      </c>
      <c r="AA670" s="72" t="str">
        <f>IF(AND($X670&lt;&gt;"",$Y670&gt;=3,$Z670=1),COUNTIF($AA$1:AA669,"&gt;0")+1,"")</f>
        <v/>
      </c>
    </row>
    <row r="671" spans="3:27" ht="15" customHeight="1" x14ac:dyDescent="0.25">
      <c r="C671" s="72" t="str">
        <f t="shared" si="77"/>
        <v/>
      </c>
      <c r="D671" s="182" t="str">
        <f>IF($B671="","",IFERROR(VLOOKUP($B671,'Task library'!$A:$E,2,FALSE()),""))</f>
        <v/>
      </c>
      <c r="E671" s="182" t="str">
        <f>IF($B671="","",IFERROR(VLOOKUP($B671,'Task library'!$A:$E,3,FALSE()),""))</f>
        <v/>
      </c>
      <c r="F671" s="182" t="str">
        <f>IF($B671="","",IFERROR(VLOOKUP($B671,'Task library'!$A:$E,4,FALSE()),""))</f>
        <v/>
      </c>
      <c r="H671" s="183" t="str">
        <f t="shared" si="71"/>
        <v/>
      </c>
      <c r="I671" s="183" t="str">
        <f t="shared" si="72"/>
        <v/>
      </c>
      <c r="L671" s="90" t="str">
        <f t="shared" si="79"/>
        <v/>
      </c>
      <c r="N671" s="185" t="str">
        <f t="shared" si="73"/>
        <v/>
      </c>
      <c r="W671" s="179" t="str">
        <f>IF($B671="","",IF($Q671="","MISSING LINK",IF(NOT(ISNUMBER(SEARCH("drive.google.com",$Q671))),"NOT DRIVE LINK",IFERROR(IF(ISNUMBER(SEARCH(MID(Summary!$N$3,SEARCH("/folders/",Summary!$N$3)+9,SEARCH("?",Summary!$N$3&amp;"?")-(SEARCH("/folders/",Summary!$N$3)+9)),$Q671)),"OK",IF(ISNUMBER(SEARCH("/file/d/",$Q671)),"FILE LINK (check)","WRONG DRIVE")),"WRONG DRIVE"))))</f>
        <v/>
      </c>
      <c r="X671" s="72" t="str">
        <f t="shared" si="74"/>
        <v/>
      </c>
      <c r="Y671" s="72" t="str">
        <f t="shared" si="75"/>
        <v/>
      </c>
      <c r="Z671" s="72" t="str">
        <f>IF($X671="","",COUNTIF($X$2:$X671,$X671))</f>
        <v/>
      </c>
      <c r="AA671" s="72" t="str">
        <f>IF(AND($X671&lt;&gt;"",$Y671&gt;=3,$Z671=1),COUNTIF($AA$1:AA670,"&gt;0")+1,"")</f>
        <v/>
      </c>
    </row>
    <row r="672" spans="3:27" ht="15" customHeight="1" x14ac:dyDescent="0.25">
      <c r="C672" s="72" t="str">
        <f t="shared" si="77"/>
        <v/>
      </c>
      <c r="D672" s="182" t="str">
        <f>IF($B672="","",IFERROR(VLOOKUP($B672,'Task library'!$A:$E,2,FALSE()),""))</f>
        <v/>
      </c>
      <c r="E672" s="182" t="str">
        <f>IF($B672="","",IFERROR(VLOOKUP($B672,'Task library'!$A:$E,3,FALSE()),""))</f>
        <v/>
      </c>
      <c r="F672" s="182" t="str">
        <f>IF($B672="","",IFERROR(VLOOKUP($B672,'Task library'!$A:$E,4,FALSE()),""))</f>
        <v/>
      </c>
      <c r="H672" s="183" t="str">
        <f t="shared" si="71"/>
        <v/>
      </c>
      <c r="I672" s="183" t="str">
        <f t="shared" si="72"/>
        <v/>
      </c>
      <c r="L672" s="90" t="str">
        <f t="shared" si="79"/>
        <v/>
      </c>
      <c r="N672" s="185" t="str">
        <f t="shared" si="73"/>
        <v/>
      </c>
      <c r="W672" s="179" t="str">
        <f>IF($B672="","",IF($Q672="","MISSING LINK",IF(NOT(ISNUMBER(SEARCH("drive.google.com",$Q672))),"NOT DRIVE LINK",IFERROR(IF(ISNUMBER(SEARCH(MID(Summary!$N$3,SEARCH("/folders/",Summary!$N$3)+9,SEARCH("?",Summary!$N$3&amp;"?")-(SEARCH("/folders/",Summary!$N$3)+9)),$Q672)),"OK",IF(ISNUMBER(SEARCH("/file/d/",$Q672)),"FILE LINK (check)","WRONG DRIVE")),"WRONG DRIVE"))))</f>
        <v/>
      </c>
      <c r="X672" s="72" t="str">
        <f t="shared" si="74"/>
        <v/>
      </c>
      <c r="Y672" s="72" t="str">
        <f t="shared" si="75"/>
        <v/>
      </c>
      <c r="Z672" s="72" t="str">
        <f>IF($X672="","",COUNTIF($X$2:$X672,$X672))</f>
        <v/>
      </c>
      <c r="AA672" s="72" t="str">
        <f>IF(AND($X672&lt;&gt;"",$Y672&gt;=3,$Z672=1),COUNTIF($AA$1:AA671,"&gt;0")+1,"")</f>
        <v/>
      </c>
    </row>
    <row r="673" spans="3:27" ht="15" customHeight="1" x14ac:dyDescent="0.25">
      <c r="C673" s="72" t="str">
        <f t="shared" si="77"/>
        <v/>
      </c>
      <c r="D673" s="182" t="str">
        <f>IF($B673="","",IFERROR(VLOOKUP($B673,'Task library'!$A:$E,2,FALSE()),""))</f>
        <v/>
      </c>
      <c r="E673" s="182" t="str">
        <f>IF($B673="","",IFERROR(VLOOKUP($B673,'Task library'!$A:$E,3,FALSE()),""))</f>
        <v/>
      </c>
      <c r="F673" s="182" t="str">
        <f>IF($B673="","",IFERROR(VLOOKUP($B673,'Task library'!$A:$E,4,FALSE()),""))</f>
        <v/>
      </c>
      <c r="H673" s="183" t="str">
        <f t="shared" si="71"/>
        <v/>
      </c>
      <c r="I673" s="183" t="str">
        <f t="shared" si="72"/>
        <v/>
      </c>
      <c r="L673" s="90" t="str">
        <f t="shared" si="79"/>
        <v/>
      </c>
      <c r="N673" s="185" t="str">
        <f t="shared" si="73"/>
        <v/>
      </c>
      <c r="W673" s="179" t="str">
        <f>IF($B673="","",IF($Q673="","MISSING LINK",IF(NOT(ISNUMBER(SEARCH("drive.google.com",$Q673))),"NOT DRIVE LINK",IFERROR(IF(ISNUMBER(SEARCH(MID(Summary!$N$3,SEARCH("/folders/",Summary!$N$3)+9,SEARCH("?",Summary!$N$3&amp;"?")-(SEARCH("/folders/",Summary!$N$3)+9)),$Q673)),"OK",IF(ISNUMBER(SEARCH("/file/d/",$Q673)),"FILE LINK (check)","WRONG DRIVE")),"WRONG DRIVE"))))</f>
        <v/>
      </c>
      <c r="X673" s="72" t="str">
        <f t="shared" si="74"/>
        <v/>
      </c>
      <c r="Y673" s="72" t="str">
        <f t="shared" si="75"/>
        <v/>
      </c>
      <c r="Z673" s="72" t="str">
        <f>IF($X673="","",COUNTIF($X$2:$X673,$X673))</f>
        <v/>
      </c>
      <c r="AA673" s="72" t="str">
        <f>IF(AND($X673&lt;&gt;"",$Y673&gt;=3,$Z673=1),COUNTIF($AA$1:AA672,"&gt;0")+1,"")</f>
        <v/>
      </c>
    </row>
    <row r="674" spans="3:27" ht="15" customHeight="1" x14ac:dyDescent="0.25">
      <c r="C674" s="72" t="str">
        <f t="shared" si="77"/>
        <v/>
      </c>
      <c r="D674" s="182" t="str">
        <f>IF($B674="","",IFERROR(VLOOKUP($B674,'Task library'!$A:$E,2,FALSE()),""))</f>
        <v/>
      </c>
      <c r="E674" s="182" t="str">
        <f>IF($B674="","",IFERROR(VLOOKUP($B674,'Task library'!$A:$E,3,FALSE()),""))</f>
        <v/>
      </c>
      <c r="F674" s="182" t="str">
        <f>IF($B674="","",IFERROR(VLOOKUP($B674,'Task library'!$A:$E,4,FALSE()),""))</f>
        <v/>
      </c>
      <c r="H674" s="183" t="str">
        <f t="shared" si="71"/>
        <v/>
      </c>
      <c r="I674" s="183" t="str">
        <f t="shared" si="72"/>
        <v/>
      </c>
      <c r="L674" s="90" t="str">
        <f t="shared" si="79"/>
        <v/>
      </c>
      <c r="N674" s="185" t="str">
        <f t="shared" si="73"/>
        <v/>
      </c>
      <c r="W674" s="179" t="str">
        <f>IF($B674="","",IF($Q674="","MISSING LINK",IF(NOT(ISNUMBER(SEARCH("drive.google.com",$Q674))),"NOT DRIVE LINK",IFERROR(IF(ISNUMBER(SEARCH(MID(Summary!$N$3,SEARCH("/folders/",Summary!$N$3)+9,SEARCH("?",Summary!$N$3&amp;"?")-(SEARCH("/folders/",Summary!$N$3)+9)),$Q674)),"OK",IF(ISNUMBER(SEARCH("/file/d/",$Q674)),"FILE LINK (check)","WRONG DRIVE")),"WRONG DRIVE"))))</f>
        <v/>
      </c>
      <c r="X674" s="72" t="str">
        <f t="shared" si="74"/>
        <v/>
      </c>
      <c r="Y674" s="72" t="str">
        <f t="shared" si="75"/>
        <v/>
      </c>
      <c r="Z674" s="72" t="str">
        <f>IF($X674="","",COUNTIF($X$2:$X674,$X674))</f>
        <v/>
      </c>
      <c r="AA674" s="72" t="str">
        <f>IF(AND($X674&lt;&gt;"",$Y674&gt;=3,$Z674=1),COUNTIF($AA$1:AA673,"&gt;0")+1,"")</f>
        <v/>
      </c>
    </row>
    <row r="675" spans="3:27" ht="15" customHeight="1" x14ac:dyDescent="0.25">
      <c r="C675" s="72" t="str">
        <f t="shared" si="77"/>
        <v/>
      </c>
      <c r="D675" s="182" t="str">
        <f>IF($B675="","",IFERROR(VLOOKUP($B675,'Task library'!$A:$E,2,FALSE()),""))</f>
        <v/>
      </c>
      <c r="E675" s="182" t="str">
        <f>IF($B675="","",IFERROR(VLOOKUP($B675,'Task library'!$A:$E,3,FALSE()),""))</f>
        <v/>
      </c>
      <c r="F675" s="182" t="str">
        <f>IF($B675="","",IFERROR(VLOOKUP($B675,'Task library'!$A:$E,4,FALSE()),""))</f>
        <v/>
      </c>
      <c r="H675" s="183" t="str">
        <f t="shared" si="71"/>
        <v/>
      </c>
      <c r="I675" s="183" t="str">
        <f t="shared" si="72"/>
        <v/>
      </c>
      <c r="L675" s="90" t="str">
        <f t="shared" si="79"/>
        <v/>
      </c>
      <c r="N675" s="185" t="str">
        <f t="shared" si="73"/>
        <v/>
      </c>
      <c r="W675" s="179" t="str">
        <f>IF($B675="","",IF($Q675="","MISSING LINK",IF(NOT(ISNUMBER(SEARCH("drive.google.com",$Q675))),"NOT DRIVE LINK",IFERROR(IF(ISNUMBER(SEARCH(MID(Summary!$N$3,SEARCH("/folders/",Summary!$N$3)+9,SEARCH("?",Summary!$N$3&amp;"?")-(SEARCH("/folders/",Summary!$N$3)+9)),$Q675)),"OK",IF(ISNUMBER(SEARCH("/file/d/",$Q675)),"FILE LINK (check)","WRONG DRIVE")),"WRONG DRIVE"))))</f>
        <v/>
      </c>
      <c r="X675" s="72" t="str">
        <f t="shared" si="74"/>
        <v/>
      </c>
      <c r="Y675" s="72" t="str">
        <f t="shared" si="75"/>
        <v/>
      </c>
      <c r="Z675" s="72" t="str">
        <f>IF($X675="","",COUNTIF($X$2:$X675,$X675))</f>
        <v/>
      </c>
      <c r="AA675" s="72" t="str">
        <f>IF(AND($X675&lt;&gt;"",$Y675&gt;=3,$Z675=1),COUNTIF($AA$1:AA674,"&gt;0")+1,"")</f>
        <v/>
      </c>
    </row>
    <row r="676" spans="3:27" ht="15" customHeight="1" x14ac:dyDescent="0.25">
      <c r="C676" s="72" t="str">
        <f t="shared" si="77"/>
        <v/>
      </c>
      <c r="D676" s="182" t="str">
        <f>IF($B676="","",IFERROR(VLOOKUP($B676,'Task library'!$A:$E,2,FALSE()),""))</f>
        <v/>
      </c>
      <c r="E676" s="182" t="str">
        <f>IF($B676="","",IFERROR(VLOOKUP($B676,'Task library'!$A:$E,3,FALSE()),""))</f>
        <v/>
      </c>
      <c r="F676" s="182" t="str">
        <f>IF($B676="","",IFERROR(VLOOKUP($B676,'Task library'!$A:$E,4,FALSE()),""))</f>
        <v/>
      </c>
      <c r="H676" s="183" t="str">
        <f t="shared" si="71"/>
        <v/>
      </c>
      <c r="I676" s="183" t="str">
        <f t="shared" si="72"/>
        <v/>
      </c>
      <c r="L676" s="90" t="str">
        <f t="shared" si="79"/>
        <v/>
      </c>
      <c r="N676" s="185" t="str">
        <f t="shared" si="73"/>
        <v/>
      </c>
      <c r="W676" s="179" t="str">
        <f>IF($B676="","",IF($Q676="","MISSING LINK",IF(NOT(ISNUMBER(SEARCH("drive.google.com",$Q676))),"NOT DRIVE LINK",IFERROR(IF(ISNUMBER(SEARCH(MID(Summary!$N$3,SEARCH("/folders/",Summary!$N$3)+9,SEARCH("?",Summary!$N$3&amp;"?")-(SEARCH("/folders/",Summary!$N$3)+9)),$Q676)),"OK",IF(ISNUMBER(SEARCH("/file/d/",$Q676)),"FILE LINK (check)","WRONG DRIVE")),"WRONG DRIVE"))))</f>
        <v/>
      </c>
      <c r="X676" s="72" t="str">
        <f t="shared" si="74"/>
        <v/>
      </c>
      <c r="Y676" s="72" t="str">
        <f t="shared" si="75"/>
        <v/>
      </c>
      <c r="Z676" s="72" t="str">
        <f>IF($X676="","",COUNTIF($X$2:$X676,$X676))</f>
        <v/>
      </c>
      <c r="AA676" s="72" t="str">
        <f>IF(AND($X676&lt;&gt;"",$Y676&gt;=3,$Z676=1),COUNTIF($AA$1:AA675,"&gt;0")+1,"")</f>
        <v/>
      </c>
    </row>
    <row r="677" spans="3:27" ht="15" customHeight="1" x14ac:dyDescent="0.25">
      <c r="C677" s="72" t="str">
        <f t="shared" si="77"/>
        <v/>
      </c>
      <c r="D677" s="182" t="str">
        <f>IF($B677="","",IFERROR(VLOOKUP($B677,'Task library'!$A:$E,2,FALSE()),""))</f>
        <v/>
      </c>
      <c r="E677" s="182" t="str">
        <f>IF($B677="","",IFERROR(VLOOKUP($B677,'Task library'!$A:$E,3,FALSE()),""))</f>
        <v/>
      </c>
      <c r="F677" s="182" t="str">
        <f>IF($B677="","",IFERROR(VLOOKUP($B677,'Task library'!$A:$E,4,FALSE()),""))</f>
        <v/>
      </c>
      <c r="H677" s="183" t="str">
        <f t="shared" si="71"/>
        <v/>
      </c>
      <c r="I677" s="183" t="str">
        <f t="shared" si="72"/>
        <v/>
      </c>
      <c r="L677" s="90" t="str">
        <f t="shared" si="79"/>
        <v/>
      </c>
      <c r="N677" s="185" t="str">
        <f t="shared" si="73"/>
        <v/>
      </c>
      <c r="W677" s="179" t="str">
        <f>IF($B677="","",IF($Q677="","MISSING LINK",IF(NOT(ISNUMBER(SEARCH("drive.google.com",$Q677))),"NOT DRIVE LINK",IFERROR(IF(ISNUMBER(SEARCH(MID(Summary!$N$3,SEARCH("/folders/",Summary!$N$3)+9,SEARCH("?",Summary!$N$3&amp;"?")-(SEARCH("/folders/",Summary!$N$3)+9)),$Q677)),"OK",IF(ISNUMBER(SEARCH("/file/d/",$Q677)),"FILE LINK (check)","WRONG DRIVE")),"WRONG DRIVE"))))</f>
        <v/>
      </c>
      <c r="X677" s="72" t="str">
        <f t="shared" si="74"/>
        <v/>
      </c>
      <c r="Y677" s="72" t="str">
        <f t="shared" si="75"/>
        <v/>
      </c>
      <c r="Z677" s="72" t="str">
        <f>IF($X677="","",COUNTIF($X$2:$X677,$X677))</f>
        <v/>
      </c>
      <c r="AA677" s="72" t="str">
        <f>IF(AND($X677&lt;&gt;"",$Y677&gt;=3,$Z677=1),COUNTIF($AA$1:AA676,"&gt;0")+1,"")</f>
        <v/>
      </c>
    </row>
    <row r="678" spans="3:27" ht="15" customHeight="1" x14ac:dyDescent="0.25">
      <c r="C678" s="72" t="str">
        <f t="shared" si="77"/>
        <v/>
      </c>
      <c r="D678" s="182" t="str">
        <f>IF($B678="","",IFERROR(VLOOKUP($B678,'Task library'!$A:$E,2,FALSE()),""))</f>
        <v/>
      </c>
      <c r="E678" s="182" t="str">
        <f>IF($B678="","",IFERROR(VLOOKUP($B678,'Task library'!$A:$E,3,FALSE()),""))</f>
        <v/>
      </c>
      <c r="F678" s="182" t="str">
        <f>IF($B678="","",IFERROR(VLOOKUP($B678,'Task library'!$A:$E,4,FALSE()),""))</f>
        <v/>
      </c>
      <c r="H678" s="183" t="str">
        <f t="shared" si="71"/>
        <v/>
      </c>
      <c r="I678" s="183" t="str">
        <f t="shared" si="72"/>
        <v/>
      </c>
      <c r="L678" s="90" t="str">
        <f t="shared" si="79"/>
        <v/>
      </c>
      <c r="N678" s="185" t="str">
        <f t="shared" si="73"/>
        <v/>
      </c>
      <c r="W678" s="179" t="str">
        <f>IF($B678="","",IF($Q678="","MISSING LINK",IF(NOT(ISNUMBER(SEARCH("drive.google.com",$Q678))),"NOT DRIVE LINK",IFERROR(IF(ISNUMBER(SEARCH(MID(Summary!$N$3,SEARCH("/folders/",Summary!$N$3)+9,SEARCH("?",Summary!$N$3&amp;"?")-(SEARCH("/folders/",Summary!$N$3)+9)),$Q678)),"OK",IF(ISNUMBER(SEARCH("/file/d/",$Q678)),"FILE LINK (check)","WRONG DRIVE")),"WRONG DRIVE"))))</f>
        <v/>
      </c>
      <c r="X678" s="72" t="str">
        <f t="shared" si="74"/>
        <v/>
      </c>
      <c r="Y678" s="72" t="str">
        <f t="shared" si="75"/>
        <v/>
      </c>
      <c r="Z678" s="72" t="str">
        <f>IF($X678="","",COUNTIF($X$2:$X678,$X678))</f>
        <v/>
      </c>
      <c r="AA678" s="72" t="str">
        <f>IF(AND($X678&lt;&gt;"",$Y678&gt;=3,$Z678=1),COUNTIF($AA$1:AA677,"&gt;0")+1,"")</f>
        <v/>
      </c>
    </row>
    <row r="679" spans="3:27" ht="15" customHeight="1" x14ac:dyDescent="0.25">
      <c r="C679" s="72" t="str">
        <f t="shared" si="77"/>
        <v/>
      </c>
      <c r="D679" s="182" t="str">
        <f>IF($B679="","",IFERROR(VLOOKUP($B679,'Task library'!$A:$E,2,FALSE()),""))</f>
        <v/>
      </c>
      <c r="E679" s="182" t="str">
        <f>IF($B679="","",IFERROR(VLOOKUP($B679,'Task library'!$A:$E,3,FALSE()),""))</f>
        <v/>
      </c>
      <c r="F679" s="182" t="str">
        <f>IF($B679="","",IFERROR(VLOOKUP($B679,'Task library'!$A:$E,4,FALSE()),""))</f>
        <v/>
      </c>
      <c r="H679" s="183" t="str">
        <f t="shared" si="71"/>
        <v/>
      </c>
      <c r="I679" s="183" t="str">
        <f t="shared" si="72"/>
        <v/>
      </c>
      <c r="L679" s="90" t="str">
        <f t="shared" si="79"/>
        <v/>
      </c>
      <c r="N679" s="185" t="str">
        <f t="shared" si="73"/>
        <v/>
      </c>
      <c r="W679" s="179" t="str">
        <f>IF($B679="","",IF($Q679="","MISSING LINK",IF(NOT(ISNUMBER(SEARCH("drive.google.com",$Q679))),"NOT DRIVE LINK",IFERROR(IF(ISNUMBER(SEARCH(MID(Summary!$N$3,SEARCH("/folders/",Summary!$N$3)+9,SEARCH("?",Summary!$N$3&amp;"?")-(SEARCH("/folders/",Summary!$N$3)+9)),$Q679)),"OK",IF(ISNUMBER(SEARCH("/file/d/",$Q679)),"FILE LINK (check)","WRONG DRIVE")),"WRONG DRIVE"))))</f>
        <v/>
      </c>
      <c r="X679" s="72" t="str">
        <f t="shared" si="74"/>
        <v/>
      </c>
      <c r="Y679" s="72" t="str">
        <f t="shared" si="75"/>
        <v/>
      </c>
      <c r="Z679" s="72" t="str">
        <f>IF($X679="","",COUNTIF($X$2:$X679,$X679))</f>
        <v/>
      </c>
      <c r="AA679" s="72" t="str">
        <f>IF(AND($X679&lt;&gt;"",$Y679&gt;=3,$Z679=1),COUNTIF($AA$1:AA678,"&gt;0")+1,"")</f>
        <v/>
      </c>
    </row>
    <row r="680" spans="3:27" ht="15" customHeight="1" x14ac:dyDescent="0.25">
      <c r="C680" s="72" t="str">
        <f t="shared" si="77"/>
        <v/>
      </c>
      <c r="D680" s="182" t="str">
        <f>IF($B680="","",IFERROR(VLOOKUP($B680,'Task library'!$A:$E,2,FALSE()),""))</f>
        <v/>
      </c>
      <c r="E680" s="182" t="str">
        <f>IF($B680="","",IFERROR(VLOOKUP($B680,'Task library'!$A:$E,3,FALSE()),""))</f>
        <v/>
      </c>
      <c r="F680" s="182" t="str">
        <f>IF($B680="","",IFERROR(VLOOKUP($B680,'Task library'!$A:$E,4,FALSE()),""))</f>
        <v/>
      </c>
      <c r="H680" s="183" t="str">
        <f t="shared" si="71"/>
        <v/>
      </c>
      <c r="I680" s="183" t="str">
        <f t="shared" si="72"/>
        <v/>
      </c>
      <c r="L680" s="90" t="str">
        <f t="shared" si="79"/>
        <v/>
      </c>
      <c r="N680" s="185" t="str">
        <f t="shared" si="73"/>
        <v/>
      </c>
      <c r="W680" s="179" t="str">
        <f>IF($B680="","",IF($Q680="","MISSING LINK",IF(NOT(ISNUMBER(SEARCH("drive.google.com",$Q680))),"NOT DRIVE LINK",IFERROR(IF(ISNUMBER(SEARCH(MID(Summary!$N$3,SEARCH("/folders/",Summary!$N$3)+9,SEARCH("?",Summary!$N$3&amp;"?")-(SEARCH("/folders/",Summary!$N$3)+9)),$Q680)),"OK",IF(ISNUMBER(SEARCH("/file/d/",$Q680)),"FILE LINK (check)","WRONG DRIVE")),"WRONG DRIVE"))))</f>
        <v/>
      </c>
      <c r="X680" s="72" t="str">
        <f t="shared" si="74"/>
        <v/>
      </c>
      <c r="Y680" s="72" t="str">
        <f t="shared" si="75"/>
        <v/>
      </c>
      <c r="Z680" s="72" t="str">
        <f>IF($X680="","",COUNTIF($X$2:$X680,$X680))</f>
        <v/>
      </c>
      <c r="AA680" s="72" t="str">
        <f>IF(AND($X680&lt;&gt;"",$Y680&gt;=3,$Z680=1),COUNTIF($AA$1:AA679,"&gt;0")+1,"")</f>
        <v/>
      </c>
    </row>
    <row r="681" spans="3:27" ht="15" customHeight="1" x14ac:dyDescent="0.25">
      <c r="C681" s="72" t="str">
        <f t="shared" si="77"/>
        <v/>
      </c>
      <c r="D681" s="182" t="str">
        <f>IF($B681="","",IFERROR(VLOOKUP($B681,'Task library'!$A:$E,2,FALSE()),""))</f>
        <v/>
      </c>
      <c r="E681" s="182" t="str">
        <f>IF($B681="","",IFERROR(VLOOKUP($B681,'Task library'!$A:$E,3,FALSE()),""))</f>
        <v/>
      </c>
      <c r="F681" s="182" t="str">
        <f>IF($B681="","",IFERROR(VLOOKUP($B681,'Task library'!$A:$E,4,FALSE()),""))</f>
        <v/>
      </c>
      <c r="H681" s="183" t="str">
        <f t="shared" si="71"/>
        <v/>
      </c>
      <c r="I681" s="183" t="str">
        <f t="shared" si="72"/>
        <v/>
      </c>
      <c r="L681" s="90" t="str">
        <f t="shared" si="79"/>
        <v/>
      </c>
      <c r="N681" s="185" t="str">
        <f t="shared" si="73"/>
        <v/>
      </c>
      <c r="W681" s="179" t="str">
        <f>IF($B681="","",IF($Q681="","MISSING LINK",IF(NOT(ISNUMBER(SEARCH("drive.google.com",$Q681))),"NOT DRIVE LINK",IFERROR(IF(ISNUMBER(SEARCH(MID(Summary!$N$3,SEARCH("/folders/",Summary!$N$3)+9,SEARCH("?",Summary!$N$3&amp;"?")-(SEARCH("/folders/",Summary!$N$3)+9)),$Q681)),"OK",IF(ISNUMBER(SEARCH("/file/d/",$Q681)),"FILE LINK (check)","WRONG DRIVE")),"WRONG DRIVE"))))</f>
        <v/>
      </c>
      <c r="X681" s="72" t="str">
        <f t="shared" si="74"/>
        <v/>
      </c>
      <c r="Y681" s="72" t="str">
        <f t="shared" si="75"/>
        <v/>
      </c>
      <c r="Z681" s="72" t="str">
        <f>IF($X681="","",COUNTIF($X$2:$X681,$X681))</f>
        <v/>
      </c>
      <c r="AA681" s="72" t="str">
        <f>IF(AND($X681&lt;&gt;"",$Y681&gt;=3,$Z681=1),COUNTIF($AA$1:AA680,"&gt;0")+1,"")</f>
        <v/>
      </c>
    </row>
    <row r="682" spans="3:27" ht="15" customHeight="1" x14ac:dyDescent="0.25">
      <c r="C682" s="72" t="str">
        <f t="shared" si="77"/>
        <v/>
      </c>
      <c r="D682" s="182" t="str">
        <f>IF($B682="","",IFERROR(VLOOKUP($B682,'Task library'!$A:$E,2,FALSE()),""))</f>
        <v/>
      </c>
      <c r="E682" s="182" t="str">
        <f>IF($B682="","",IFERROR(VLOOKUP($B682,'Task library'!$A:$E,3,FALSE()),""))</f>
        <v/>
      </c>
      <c r="F682" s="182" t="str">
        <f>IF($B682="","",IFERROR(VLOOKUP($B682,'Task library'!$A:$E,4,FALSE()),""))</f>
        <v/>
      </c>
      <c r="H682" s="183" t="str">
        <f t="shared" si="71"/>
        <v/>
      </c>
      <c r="I682" s="183" t="str">
        <f t="shared" si="72"/>
        <v/>
      </c>
      <c r="L682" s="90" t="str">
        <f t="shared" si="79"/>
        <v/>
      </c>
      <c r="N682" s="185" t="str">
        <f t="shared" si="73"/>
        <v/>
      </c>
      <c r="W682" s="179" t="str">
        <f>IF($B682="","",IF($Q682="","MISSING LINK",IF(NOT(ISNUMBER(SEARCH("drive.google.com",$Q682))),"NOT DRIVE LINK",IFERROR(IF(ISNUMBER(SEARCH(MID(Summary!$N$3,SEARCH("/folders/",Summary!$N$3)+9,SEARCH("?",Summary!$N$3&amp;"?")-(SEARCH("/folders/",Summary!$N$3)+9)),$Q682)),"OK",IF(ISNUMBER(SEARCH("/file/d/",$Q682)),"FILE LINK (check)","WRONG DRIVE")),"WRONG DRIVE"))))</f>
        <v/>
      </c>
      <c r="X682" s="72" t="str">
        <f t="shared" si="74"/>
        <v/>
      </c>
      <c r="Y682" s="72" t="str">
        <f t="shared" si="75"/>
        <v/>
      </c>
      <c r="Z682" s="72" t="str">
        <f>IF($X682="","",COUNTIF($X$2:$X682,$X682))</f>
        <v/>
      </c>
      <c r="AA682" s="72" t="str">
        <f>IF(AND($X682&lt;&gt;"",$Y682&gt;=3,$Z682=1),COUNTIF($AA$1:AA681,"&gt;0")+1,"")</f>
        <v/>
      </c>
    </row>
    <row r="683" spans="3:27" ht="15" customHeight="1" x14ac:dyDescent="0.25">
      <c r="C683" s="72" t="str">
        <f t="shared" si="77"/>
        <v/>
      </c>
      <c r="D683" s="182" t="str">
        <f>IF($B683="","",IFERROR(VLOOKUP($B683,'Task library'!$A:$E,2,FALSE()),""))</f>
        <v/>
      </c>
      <c r="E683" s="182" t="str">
        <f>IF($B683="","",IFERROR(VLOOKUP($B683,'Task library'!$A:$E,3,FALSE()),""))</f>
        <v/>
      </c>
      <c r="F683" s="182" t="str">
        <f>IF($B683="","",IFERROR(VLOOKUP($B683,'Task library'!$A:$E,4,FALSE()),""))</f>
        <v/>
      </c>
      <c r="H683" s="183" t="str">
        <f t="shared" si="71"/>
        <v/>
      </c>
      <c r="I683" s="183" t="str">
        <f t="shared" si="72"/>
        <v/>
      </c>
      <c r="L683" s="90" t="str">
        <f t="shared" si="79"/>
        <v/>
      </c>
      <c r="N683" s="185" t="str">
        <f t="shared" si="73"/>
        <v/>
      </c>
      <c r="W683" s="179" t="str">
        <f>IF($B683="","",IF($Q683="","MISSING LINK",IF(NOT(ISNUMBER(SEARCH("drive.google.com",$Q683))),"NOT DRIVE LINK",IFERROR(IF(ISNUMBER(SEARCH(MID(Summary!$N$3,SEARCH("/folders/",Summary!$N$3)+9,SEARCH("?",Summary!$N$3&amp;"?")-(SEARCH("/folders/",Summary!$N$3)+9)),$Q683)),"OK",IF(ISNUMBER(SEARCH("/file/d/",$Q683)),"FILE LINK (check)","WRONG DRIVE")),"WRONG DRIVE"))))</f>
        <v/>
      </c>
      <c r="X683" s="72" t="str">
        <f t="shared" si="74"/>
        <v/>
      </c>
      <c r="Y683" s="72" t="str">
        <f t="shared" si="75"/>
        <v/>
      </c>
      <c r="Z683" s="72" t="str">
        <f>IF($X683="","",COUNTIF($X$2:$X683,$X683))</f>
        <v/>
      </c>
      <c r="AA683" s="72" t="str">
        <f>IF(AND($X683&lt;&gt;"",$Y683&gt;=3,$Z683=1),COUNTIF($AA$1:AA682,"&gt;0")+1,"")</f>
        <v/>
      </c>
    </row>
    <row r="684" spans="3:27" ht="15" customHeight="1" x14ac:dyDescent="0.25">
      <c r="C684" s="72" t="str">
        <f t="shared" si="77"/>
        <v/>
      </c>
      <c r="D684" s="182" t="str">
        <f>IF($B684="","",IFERROR(VLOOKUP($B684,'Task library'!$A:$E,2,FALSE()),""))</f>
        <v/>
      </c>
      <c r="E684" s="182" t="str">
        <f>IF($B684="","",IFERROR(VLOOKUP($B684,'Task library'!$A:$E,3,FALSE()),""))</f>
        <v/>
      </c>
      <c r="F684" s="182" t="str">
        <f>IF($B684="","",IFERROR(VLOOKUP($B684,'Task library'!$A:$E,4,FALSE()),""))</f>
        <v/>
      </c>
      <c r="H684" s="183" t="str">
        <f t="shared" si="71"/>
        <v/>
      </c>
      <c r="I684" s="183" t="str">
        <f t="shared" si="72"/>
        <v/>
      </c>
      <c r="L684" s="90" t="str">
        <f t="shared" si="79"/>
        <v/>
      </c>
      <c r="N684" s="185" t="str">
        <f t="shared" si="73"/>
        <v/>
      </c>
      <c r="W684" s="179" t="str">
        <f>IF($B684="","",IF($Q684="","MISSING LINK",IF(NOT(ISNUMBER(SEARCH("drive.google.com",$Q684))),"NOT DRIVE LINK",IFERROR(IF(ISNUMBER(SEARCH(MID(Summary!$N$3,SEARCH("/folders/",Summary!$N$3)+9,SEARCH("?",Summary!$N$3&amp;"?")-(SEARCH("/folders/",Summary!$N$3)+9)),$Q684)),"OK",IF(ISNUMBER(SEARCH("/file/d/",$Q684)),"FILE LINK (check)","WRONG DRIVE")),"WRONG DRIVE"))))</f>
        <v/>
      </c>
      <c r="X684" s="72" t="str">
        <f t="shared" si="74"/>
        <v/>
      </c>
      <c r="Y684" s="72" t="str">
        <f t="shared" si="75"/>
        <v/>
      </c>
      <c r="Z684" s="72" t="str">
        <f>IF($X684="","",COUNTIF($X$2:$X684,$X684))</f>
        <v/>
      </c>
      <c r="AA684" s="72" t="str">
        <f>IF(AND($X684&lt;&gt;"",$Y684&gt;=3,$Z684=1),COUNTIF($AA$1:AA683,"&gt;0")+1,"")</f>
        <v/>
      </c>
    </row>
    <row r="685" spans="3:27" ht="15" customHeight="1" x14ac:dyDescent="0.25">
      <c r="C685" s="72" t="str">
        <f t="shared" si="77"/>
        <v/>
      </c>
      <c r="D685" s="182" t="str">
        <f>IF($B685="","",IFERROR(VLOOKUP($B685,'Task library'!$A:$E,2,FALSE()),""))</f>
        <v/>
      </c>
      <c r="E685" s="182" t="str">
        <f>IF($B685="","",IFERROR(VLOOKUP($B685,'Task library'!$A:$E,3,FALSE()),""))</f>
        <v/>
      </c>
      <c r="F685" s="182" t="str">
        <f>IF($B685="","",IFERROR(VLOOKUP($B685,'Task library'!$A:$E,4,FALSE()),""))</f>
        <v/>
      </c>
      <c r="H685" s="183" t="str">
        <f t="shared" si="71"/>
        <v/>
      </c>
      <c r="I685" s="183" t="str">
        <f t="shared" si="72"/>
        <v/>
      </c>
      <c r="L685" s="90" t="str">
        <f t="shared" si="79"/>
        <v/>
      </c>
      <c r="N685" s="185" t="str">
        <f t="shared" si="73"/>
        <v/>
      </c>
      <c r="W685" s="179" t="str">
        <f>IF($B685="","",IF($Q685="","MISSING LINK",IF(NOT(ISNUMBER(SEARCH("drive.google.com",$Q685))),"NOT DRIVE LINK",IFERROR(IF(ISNUMBER(SEARCH(MID(Summary!$N$3,SEARCH("/folders/",Summary!$N$3)+9,SEARCH("?",Summary!$N$3&amp;"?")-(SEARCH("/folders/",Summary!$N$3)+9)),$Q685)),"OK",IF(ISNUMBER(SEARCH("/file/d/",$Q685)),"FILE LINK (check)","WRONG DRIVE")),"WRONG DRIVE"))))</f>
        <v/>
      </c>
      <c r="X685" s="72" t="str">
        <f t="shared" si="74"/>
        <v/>
      </c>
      <c r="Y685" s="72" t="str">
        <f t="shared" si="75"/>
        <v/>
      </c>
      <c r="Z685" s="72" t="str">
        <f>IF($X685="","",COUNTIF($X$2:$X685,$X685))</f>
        <v/>
      </c>
      <c r="AA685" s="72" t="str">
        <f>IF(AND($X685&lt;&gt;"",$Y685&gt;=3,$Z685=1),COUNTIF($AA$1:AA684,"&gt;0")+1,"")</f>
        <v/>
      </c>
    </row>
    <row r="686" spans="3:27" ht="15" customHeight="1" x14ac:dyDescent="0.25">
      <c r="C686" s="72" t="str">
        <f t="shared" si="77"/>
        <v/>
      </c>
      <c r="D686" s="182" t="str">
        <f>IF($B686="","",IFERROR(VLOOKUP($B686,'Task library'!$A:$E,2,FALSE()),""))</f>
        <v/>
      </c>
      <c r="E686" s="182" t="str">
        <f>IF($B686="","",IFERROR(VLOOKUP($B686,'Task library'!$A:$E,3,FALSE()),""))</f>
        <v/>
      </c>
      <c r="F686" s="182" t="str">
        <f>IF($B686="","",IFERROR(VLOOKUP($B686,'Task library'!$A:$E,4,FALSE()),""))</f>
        <v/>
      </c>
      <c r="H686" s="183" t="str">
        <f t="shared" si="71"/>
        <v/>
      </c>
      <c r="I686" s="183" t="str">
        <f t="shared" si="72"/>
        <v/>
      </c>
      <c r="L686" s="90" t="str">
        <f t="shared" si="79"/>
        <v/>
      </c>
      <c r="N686" s="185" t="str">
        <f t="shared" si="73"/>
        <v/>
      </c>
      <c r="W686" s="179" t="str">
        <f>IF($B686="","",IF($Q686="","MISSING LINK",IF(NOT(ISNUMBER(SEARCH("drive.google.com",$Q686))),"NOT DRIVE LINK",IFERROR(IF(ISNUMBER(SEARCH(MID(Summary!$N$3,SEARCH("/folders/",Summary!$N$3)+9,SEARCH("?",Summary!$N$3&amp;"?")-(SEARCH("/folders/",Summary!$N$3)+9)),$Q686)),"OK",IF(ISNUMBER(SEARCH("/file/d/",$Q686)),"FILE LINK (check)","WRONG DRIVE")),"WRONG DRIVE"))))</f>
        <v/>
      </c>
      <c r="X686" s="72" t="str">
        <f t="shared" si="74"/>
        <v/>
      </c>
      <c r="Y686" s="72" t="str">
        <f t="shared" si="75"/>
        <v/>
      </c>
      <c r="Z686" s="72" t="str">
        <f>IF($X686="","",COUNTIF($X$2:$X686,$X686))</f>
        <v/>
      </c>
      <c r="AA686" s="72" t="str">
        <f>IF(AND($X686&lt;&gt;"",$Y686&gt;=3,$Z686=1),COUNTIF($AA$1:AA685,"&gt;0")+1,"")</f>
        <v/>
      </c>
    </row>
    <row r="687" spans="3:27" ht="15" customHeight="1" x14ac:dyDescent="0.25">
      <c r="C687" s="72" t="str">
        <f t="shared" si="77"/>
        <v/>
      </c>
      <c r="D687" s="182" t="str">
        <f>IF($B687="","",IFERROR(VLOOKUP($B687,'Task library'!$A:$E,2,FALSE()),""))</f>
        <v/>
      </c>
      <c r="E687" s="182" t="str">
        <f>IF($B687="","",IFERROR(VLOOKUP($B687,'Task library'!$A:$E,3,FALSE()),""))</f>
        <v/>
      </c>
      <c r="F687" s="182" t="str">
        <f>IF($B687="","",IFERROR(VLOOKUP($B687,'Task library'!$A:$E,4,FALSE()),""))</f>
        <v/>
      </c>
      <c r="H687" s="183" t="str">
        <f t="shared" si="71"/>
        <v/>
      </c>
      <c r="I687" s="183" t="str">
        <f t="shared" si="72"/>
        <v/>
      </c>
      <c r="L687" s="90" t="str">
        <f t="shared" si="79"/>
        <v/>
      </c>
      <c r="N687" s="185" t="str">
        <f t="shared" si="73"/>
        <v/>
      </c>
      <c r="W687" s="179" t="str">
        <f>IF($B687="","",IF($Q687="","MISSING LINK",IF(NOT(ISNUMBER(SEARCH("drive.google.com",$Q687))),"NOT DRIVE LINK",IFERROR(IF(ISNUMBER(SEARCH(MID(Summary!$N$3,SEARCH("/folders/",Summary!$N$3)+9,SEARCH("?",Summary!$N$3&amp;"?")-(SEARCH("/folders/",Summary!$N$3)+9)),$Q687)),"OK",IF(ISNUMBER(SEARCH("/file/d/",$Q687)),"FILE LINK (check)","WRONG DRIVE")),"WRONG DRIVE"))))</f>
        <v/>
      </c>
      <c r="X687" s="72" t="str">
        <f t="shared" si="74"/>
        <v/>
      </c>
      <c r="Y687" s="72" t="str">
        <f t="shared" si="75"/>
        <v/>
      </c>
      <c r="Z687" s="72" t="str">
        <f>IF($X687="","",COUNTIF($X$2:$X687,$X687))</f>
        <v/>
      </c>
      <c r="AA687" s="72" t="str">
        <f>IF(AND($X687&lt;&gt;"",$Y687&gt;=3,$Z687=1),COUNTIF($AA$1:AA686,"&gt;0")+1,"")</f>
        <v/>
      </c>
    </row>
    <row r="688" spans="3:27" ht="15" customHeight="1" x14ac:dyDescent="0.25">
      <c r="C688" s="72" t="str">
        <f t="shared" si="77"/>
        <v/>
      </c>
      <c r="D688" s="182" t="str">
        <f>IF($B688="","",IFERROR(VLOOKUP($B688,'Task library'!$A:$E,2,FALSE()),""))</f>
        <v/>
      </c>
      <c r="E688" s="182" t="str">
        <f>IF($B688="","",IFERROR(VLOOKUP($B688,'Task library'!$A:$E,3,FALSE()),""))</f>
        <v/>
      </c>
      <c r="F688" s="182" t="str">
        <f>IF($B688="","",IFERROR(VLOOKUP($B688,'Task library'!$A:$E,4,FALSE()),""))</f>
        <v/>
      </c>
      <c r="H688" s="183" t="str">
        <f t="shared" si="71"/>
        <v/>
      </c>
      <c r="I688" s="183" t="str">
        <f t="shared" si="72"/>
        <v/>
      </c>
      <c r="L688" s="90" t="str">
        <f t="shared" si="79"/>
        <v/>
      </c>
      <c r="N688" s="185" t="str">
        <f t="shared" si="73"/>
        <v/>
      </c>
      <c r="W688" s="179" t="str">
        <f>IF($B688="","",IF($Q688="","MISSING LINK",IF(NOT(ISNUMBER(SEARCH("drive.google.com",$Q688))),"NOT DRIVE LINK",IFERROR(IF(ISNUMBER(SEARCH(MID(Summary!$N$3,SEARCH("/folders/",Summary!$N$3)+9,SEARCH("?",Summary!$N$3&amp;"?")-(SEARCH("/folders/",Summary!$N$3)+9)),$Q688)),"OK",IF(ISNUMBER(SEARCH("/file/d/",$Q688)),"FILE LINK (check)","WRONG DRIVE")),"WRONG DRIVE"))))</f>
        <v/>
      </c>
      <c r="X688" s="72" t="str">
        <f t="shared" si="74"/>
        <v/>
      </c>
      <c r="Y688" s="72" t="str">
        <f t="shared" si="75"/>
        <v/>
      </c>
      <c r="Z688" s="72" t="str">
        <f>IF($X688="","",COUNTIF($X$2:$X688,$X688))</f>
        <v/>
      </c>
      <c r="AA688" s="72" t="str">
        <f>IF(AND($X688&lt;&gt;"",$Y688&gt;=3,$Z688=1),COUNTIF($AA$1:AA687,"&gt;0")+1,"")</f>
        <v/>
      </c>
    </row>
    <row r="689" spans="3:27" ht="15" customHeight="1" x14ac:dyDescent="0.25">
      <c r="C689" s="72" t="str">
        <f t="shared" si="77"/>
        <v/>
      </c>
      <c r="D689" s="182" t="str">
        <f>IF($B689="","",IFERROR(VLOOKUP($B689,'Task library'!$A:$E,2,FALSE()),""))</f>
        <v/>
      </c>
      <c r="E689" s="182" t="str">
        <f>IF($B689="","",IFERROR(VLOOKUP($B689,'Task library'!$A:$E,3,FALSE()),""))</f>
        <v/>
      </c>
      <c r="F689" s="182" t="str">
        <f>IF($B689="","",IFERROR(VLOOKUP($B689,'Task library'!$A:$E,4,FALSE()),""))</f>
        <v/>
      </c>
      <c r="H689" s="183" t="str">
        <f t="shared" si="71"/>
        <v/>
      </c>
      <c r="I689" s="183" t="str">
        <f t="shared" si="72"/>
        <v/>
      </c>
      <c r="L689" s="90" t="str">
        <f t="shared" si="79"/>
        <v/>
      </c>
      <c r="N689" s="185" t="str">
        <f t="shared" si="73"/>
        <v/>
      </c>
      <c r="W689" s="179" t="str">
        <f>IF($B689="","",IF($Q689="","MISSING LINK",IF(NOT(ISNUMBER(SEARCH("drive.google.com",$Q689))),"NOT DRIVE LINK",IFERROR(IF(ISNUMBER(SEARCH(MID(Summary!$N$3,SEARCH("/folders/",Summary!$N$3)+9,SEARCH("?",Summary!$N$3&amp;"?")-(SEARCH("/folders/",Summary!$N$3)+9)),$Q689)),"OK",IF(ISNUMBER(SEARCH("/file/d/",$Q689)),"FILE LINK (check)","WRONG DRIVE")),"WRONG DRIVE"))))</f>
        <v/>
      </c>
      <c r="X689" s="72" t="str">
        <f t="shared" si="74"/>
        <v/>
      </c>
      <c r="Y689" s="72" t="str">
        <f t="shared" si="75"/>
        <v/>
      </c>
      <c r="Z689" s="72" t="str">
        <f>IF($X689="","",COUNTIF($X$2:$X689,$X689))</f>
        <v/>
      </c>
      <c r="AA689" s="72" t="str">
        <f>IF(AND($X689&lt;&gt;"",$Y689&gt;=3,$Z689=1),COUNTIF($AA$1:AA688,"&gt;0")+1,"")</f>
        <v/>
      </c>
    </row>
    <row r="690" spans="3:27" ht="15" customHeight="1" x14ac:dyDescent="0.25">
      <c r="C690" s="72" t="str">
        <f t="shared" si="77"/>
        <v/>
      </c>
      <c r="D690" s="182" t="str">
        <f>IF($B690="","",IFERROR(VLOOKUP($B690,'Task library'!$A:$E,2,FALSE()),""))</f>
        <v/>
      </c>
      <c r="E690" s="182" t="str">
        <f>IF($B690="","",IFERROR(VLOOKUP($B690,'Task library'!$A:$E,3,FALSE()),""))</f>
        <v/>
      </c>
      <c r="F690" s="182" t="str">
        <f>IF($B690="","",IFERROR(VLOOKUP($B690,'Task library'!$A:$E,4,FALSE()),""))</f>
        <v/>
      </c>
      <c r="H690" s="183" t="str">
        <f t="shared" si="71"/>
        <v/>
      </c>
      <c r="I690" s="183" t="str">
        <f t="shared" si="72"/>
        <v/>
      </c>
      <c r="L690" s="90" t="str">
        <f t="shared" si="79"/>
        <v/>
      </c>
      <c r="N690" s="185" t="str">
        <f t="shared" si="73"/>
        <v/>
      </c>
      <c r="W690" s="179" t="str">
        <f>IF($B690="","",IF($Q690="","MISSING LINK",IF(NOT(ISNUMBER(SEARCH("drive.google.com",$Q690))),"NOT DRIVE LINK",IFERROR(IF(ISNUMBER(SEARCH(MID(Summary!$N$3,SEARCH("/folders/",Summary!$N$3)+9,SEARCH("?",Summary!$N$3&amp;"?")-(SEARCH("/folders/",Summary!$N$3)+9)),$Q690)),"OK",IF(ISNUMBER(SEARCH("/file/d/",$Q690)),"FILE LINK (check)","WRONG DRIVE")),"WRONG DRIVE"))))</f>
        <v/>
      </c>
      <c r="X690" s="72" t="str">
        <f t="shared" si="74"/>
        <v/>
      </c>
      <c r="Y690" s="72" t="str">
        <f t="shared" si="75"/>
        <v/>
      </c>
      <c r="Z690" s="72" t="str">
        <f>IF($X690="","",COUNTIF($X$2:$X690,$X690))</f>
        <v/>
      </c>
      <c r="AA690" s="72" t="str">
        <f>IF(AND($X690&lt;&gt;"",$Y690&gt;=3,$Z690=1),COUNTIF($AA$1:AA689,"&gt;0")+1,"")</f>
        <v/>
      </c>
    </row>
    <row r="691" spans="3:27" ht="15" customHeight="1" x14ac:dyDescent="0.25">
      <c r="C691" s="72" t="str">
        <f t="shared" si="77"/>
        <v/>
      </c>
      <c r="D691" s="182" t="str">
        <f>IF($B691="","",IFERROR(VLOOKUP($B691,'Task library'!$A:$E,2,FALSE()),""))</f>
        <v/>
      </c>
      <c r="E691" s="182" t="str">
        <f>IF($B691="","",IFERROR(VLOOKUP($B691,'Task library'!$A:$E,3,FALSE()),""))</f>
        <v/>
      </c>
      <c r="F691" s="182" t="str">
        <f>IF($B691="","",IFERROR(VLOOKUP($B691,'Task library'!$A:$E,4,FALSE()),""))</f>
        <v/>
      </c>
      <c r="H691" s="183" t="str">
        <f t="shared" si="71"/>
        <v/>
      </c>
      <c r="I691" s="183" t="str">
        <f t="shared" si="72"/>
        <v/>
      </c>
      <c r="L691" s="90" t="str">
        <f t="shared" si="79"/>
        <v/>
      </c>
      <c r="N691" s="185" t="str">
        <f t="shared" si="73"/>
        <v/>
      </c>
      <c r="W691" s="179" t="str">
        <f>IF($B691="","",IF($Q691="","MISSING LINK",IF(NOT(ISNUMBER(SEARCH("drive.google.com",$Q691))),"NOT DRIVE LINK",IFERROR(IF(ISNUMBER(SEARCH(MID(Summary!$N$3,SEARCH("/folders/",Summary!$N$3)+9,SEARCH("?",Summary!$N$3&amp;"?")-(SEARCH("/folders/",Summary!$N$3)+9)),$Q691)),"OK",IF(ISNUMBER(SEARCH("/file/d/",$Q691)),"FILE LINK (check)","WRONG DRIVE")),"WRONG DRIVE"))))</f>
        <v/>
      </c>
      <c r="X691" s="72" t="str">
        <f t="shared" si="74"/>
        <v/>
      </c>
      <c r="Y691" s="72" t="str">
        <f t="shared" si="75"/>
        <v/>
      </c>
      <c r="Z691" s="72" t="str">
        <f>IF($X691="","",COUNTIF($X$2:$X691,$X691))</f>
        <v/>
      </c>
      <c r="AA691" s="72" t="str">
        <f>IF(AND($X691&lt;&gt;"",$Y691&gt;=3,$Z691=1),COUNTIF($AA$1:AA690,"&gt;0")+1,"")</f>
        <v/>
      </c>
    </row>
    <row r="692" spans="3:27" ht="15" customHeight="1" x14ac:dyDescent="0.25">
      <c r="C692" s="72" t="str">
        <f t="shared" si="77"/>
        <v/>
      </c>
      <c r="D692" s="182" t="str">
        <f>IF($B692="","",IFERROR(VLOOKUP($B692,'Task library'!$A:$E,2,FALSE()),""))</f>
        <v/>
      </c>
      <c r="E692" s="182" t="str">
        <f>IF($B692="","",IFERROR(VLOOKUP($B692,'Task library'!$A:$E,3,FALSE()),""))</f>
        <v/>
      </c>
      <c r="F692" s="182" t="str">
        <f>IF($B692="","",IFERROR(VLOOKUP($B692,'Task library'!$A:$E,4,FALSE()),""))</f>
        <v/>
      </c>
      <c r="H692" s="183" t="str">
        <f t="shared" si="71"/>
        <v/>
      </c>
      <c r="I692" s="183" t="str">
        <f t="shared" si="72"/>
        <v/>
      </c>
      <c r="L692" s="90" t="str">
        <f t="shared" si="79"/>
        <v/>
      </c>
      <c r="N692" s="185" t="str">
        <f t="shared" si="73"/>
        <v/>
      </c>
      <c r="W692" s="179" t="str">
        <f>IF($B692="","",IF($Q692="","MISSING LINK",IF(NOT(ISNUMBER(SEARCH("drive.google.com",$Q692))),"NOT DRIVE LINK",IFERROR(IF(ISNUMBER(SEARCH(MID(Summary!$N$3,SEARCH("/folders/",Summary!$N$3)+9,SEARCH("?",Summary!$N$3&amp;"?")-(SEARCH("/folders/",Summary!$N$3)+9)),$Q692)),"OK",IF(ISNUMBER(SEARCH("/file/d/",$Q692)),"FILE LINK (check)","WRONG DRIVE")),"WRONG DRIVE"))))</f>
        <v/>
      </c>
      <c r="X692" s="72" t="str">
        <f t="shared" si="74"/>
        <v/>
      </c>
      <c r="Y692" s="72" t="str">
        <f t="shared" si="75"/>
        <v/>
      </c>
      <c r="Z692" s="72" t="str">
        <f>IF($X692="","",COUNTIF($X$2:$X692,$X692))</f>
        <v/>
      </c>
      <c r="AA692" s="72" t="str">
        <f>IF(AND($X692&lt;&gt;"",$Y692&gt;=3,$Z692=1),COUNTIF($AA$1:AA691,"&gt;0")+1,"")</f>
        <v/>
      </c>
    </row>
    <row r="693" spans="3:27" ht="15" customHeight="1" x14ac:dyDescent="0.25">
      <c r="C693" s="72" t="str">
        <f t="shared" si="77"/>
        <v/>
      </c>
      <c r="D693" s="182" t="str">
        <f>IF($B693="","",IFERROR(VLOOKUP($B693,'Task library'!$A:$E,2,FALSE()),""))</f>
        <v/>
      </c>
      <c r="E693" s="182" t="str">
        <f>IF($B693="","",IFERROR(VLOOKUP($B693,'Task library'!$A:$E,3,FALSE()),""))</f>
        <v/>
      </c>
      <c r="F693" s="182" t="str">
        <f>IF($B693="","",IFERROR(VLOOKUP($B693,'Task library'!$A:$E,4,FALSE()),""))</f>
        <v/>
      </c>
      <c r="H693" s="183" t="str">
        <f t="shared" si="71"/>
        <v/>
      </c>
      <c r="I693" s="183" t="str">
        <f t="shared" si="72"/>
        <v/>
      </c>
      <c r="L693" s="90" t="str">
        <f t="shared" si="79"/>
        <v/>
      </c>
      <c r="N693" s="185" t="str">
        <f t="shared" si="73"/>
        <v/>
      </c>
      <c r="W693" s="179" t="str">
        <f>IF($B693="","",IF($Q693="","MISSING LINK",IF(NOT(ISNUMBER(SEARCH("drive.google.com",$Q693))),"NOT DRIVE LINK",IFERROR(IF(ISNUMBER(SEARCH(MID(Summary!$N$3,SEARCH("/folders/",Summary!$N$3)+9,SEARCH("?",Summary!$N$3&amp;"?")-(SEARCH("/folders/",Summary!$N$3)+9)),$Q693)),"OK",IF(ISNUMBER(SEARCH("/file/d/",$Q693)),"FILE LINK (check)","WRONG DRIVE")),"WRONG DRIVE"))))</f>
        <v/>
      </c>
      <c r="X693" s="72" t="str">
        <f t="shared" si="74"/>
        <v/>
      </c>
      <c r="Y693" s="72" t="str">
        <f t="shared" si="75"/>
        <v/>
      </c>
      <c r="Z693" s="72" t="str">
        <f>IF($X693="","",COUNTIF($X$2:$X693,$X693))</f>
        <v/>
      </c>
      <c r="AA693" s="72" t="str">
        <f>IF(AND($X693&lt;&gt;"",$Y693&gt;=3,$Z693=1),COUNTIF($AA$1:AA692,"&gt;0")+1,"")</f>
        <v/>
      </c>
    </row>
    <row r="694" spans="3:27" ht="15" customHeight="1" x14ac:dyDescent="0.25">
      <c r="C694" s="72" t="str">
        <f t="shared" si="77"/>
        <v/>
      </c>
      <c r="D694" s="182" t="str">
        <f>IF($B694="","",IFERROR(VLOOKUP($B694,'Task library'!$A:$E,2,FALSE()),""))</f>
        <v/>
      </c>
      <c r="E694" s="182" t="str">
        <f>IF($B694="","",IFERROR(VLOOKUP($B694,'Task library'!$A:$E,3,FALSE()),""))</f>
        <v/>
      </c>
      <c r="F694" s="182" t="str">
        <f>IF($B694="","",IFERROR(VLOOKUP($B694,'Task library'!$A:$E,4,FALSE()),""))</f>
        <v/>
      </c>
      <c r="H694" s="183" t="str">
        <f t="shared" si="71"/>
        <v/>
      </c>
      <c r="I694" s="183" t="str">
        <f t="shared" si="72"/>
        <v/>
      </c>
      <c r="L694" s="90" t="str">
        <f t="shared" si="79"/>
        <v/>
      </c>
      <c r="N694" s="185" t="str">
        <f t="shared" si="73"/>
        <v/>
      </c>
      <c r="W694" s="179" t="str">
        <f>IF($B694="","",IF($Q694="","MISSING LINK",IF(NOT(ISNUMBER(SEARCH("drive.google.com",$Q694))),"NOT DRIVE LINK",IFERROR(IF(ISNUMBER(SEARCH(MID(Summary!$N$3,SEARCH("/folders/",Summary!$N$3)+9,SEARCH("?",Summary!$N$3&amp;"?")-(SEARCH("/folders/",Summary!$N$3)+9)),$Q694)),"OK",IF(ISNUMBER(SEARCH("/file/d/",$Q694)),"FILE LINK (check)","WRONG DRIVE")),"WRONG DRIVE"))))</f>
        <v/>
      </c>
      <c r="X694" s="72" t="str">
        <f t="shared" si="74"/>
        <v/>
      </c>
      <c r="Y694" s="72" t="str">
        <f t="shared" si="75"/>
        <v/>
      </c>
      <c r="Z694" s="72" t="str">
        <f>IF($X694="","",COUNTIF($X$2:$X694,$X694))</f>
        <v/>
      </c>
      <c r="AA694" s="72" t="str">
        <f>IF(AND($X694&lt;&gt;"",$Y694&gt;=3,$Z694=1),COUNTIF($AA$1:AA693,"&gt;0")+1,"")</f>
        <v/>
      </c>
    </row>
    <row r="695" spans="3:27" ht="15" customHeight="1" x14ac:dyDescent="0.25">
      <c r="C695" s="72" t="str">
        <f t="shared" si="77"/>
        <v/>
      </c>
      <c r="D695" s="182" t="str">
        <f>IF($B695="","",IFERROR(VLOOKUP($B695,'Task library'!$A:$E,2,FALSE()),""))</f>
        <v/>
      </c>
      <c r="E695" s="182" t="str">
        <f>IF($B695="","",IFERROR(VLOOKUP($B695,'Task library'!$A:$E,3,FALSE()),""))</f>
        <v/>
      </c>
      <c r="F695" s="182" t="str">
        <f>IF($B695="","",IFERROR(VLOOKUP($B695,'Task library'!$A:$E,4,FALSE()),""))</f>
        <v/>
      </c>
      <c r="H695" s="183" t="str">
        <f t="shared" si="71"/>
        <v/>
      </c>
      <c r="I695" s="183" t="str">
        <f t="shared" si="72"/>
        <v/>
      </c>
      <c r="L695" s="90" t="str">
        <f t="shared" si="79"/>
        <v/>
      </c>
      <c r="N695" s="185" t="str">
        <f t="shared" si="73"/>
        <v/>
      </c>
      <c r="W695" s="179" t="str">
        <f>IF($B695="","",IF($Q695="","MISSING LINK",IF(NOT(ISNUMBER(SEARCH("drive.google.com",$Q695))),"NOT DRIVE LINK",IFERROR(IF(ISNUMBER(SEARCH(MID(Summary!$N$3,SEARCH("/folders/",Summary!$N$3)+9,SEARCH("?",Summary!$N$3&amp;"?")-(SEARCH("/folders/",Summary!$N$3)+9)),$Q695)),"OK",IF(ISNUMBER(SEARCH("/file/d/",$Q695)),"FILE LINK (check)","WRONG DRIVE")),"WRONG DRIVE"))))</f>
        <v/>
      </c>
      <c r="X695" s="72" t="str">
        <f t="shared" si="74"/>
        <v/>
      </c>
      <c r="Y695" s="72" t="str">
        <f t="shared" si="75"/>
        <v/>
      </c>
      <c r="Z695" s="72" t="str">
        <f>IF($X695="","",COUNTIF($X$2:$X695,$X695))</f>
        <v/>
      </c>
      <c r="AA695" s="72" t="str">
        <f>IF(AND($X695&lt;&gt;"",$Y695&gt;=3,$Z695=1),COUNTIF($AA$1:AA694,"&gt;0")+1,"")</f>
        <v/>
      </c>
    </row>
    <row r="696" spans="3:27" ht="15" customHeight="1" x14ac:dyDescent="0.25">
      <c r="C696" s="72" t="str">
        <f t="shared" si="77"/>
        <v/>
      </c>
      <c r="D696" s="182" t="str">
        <f>IF($B696="","",IFERROR(VLOOKUP($B696,'Task library'!$A:$E,2,FALSE()),""))</f>
        <v/>
      </c>
      <c r="E696" s="182" t="str">
        <f>IF($B696="","",IFERROR(VLOOKUP($B696,'Task library'!$A:$E,3,FALSE()),""))</f>
        <v/>
      </c>
      <c r="F696" s="182" t="str">
        <f>IF($B696="","",IFERROR(VLOOKUP($B696,'Task library'!$A:$E,4,FALSE()),""))</f>
        <v/>
      </c>
      <c r="H696" s="183" t="str">
        <f t="shared" si="71"/>
        <v/>
      </c>
      <c r="I696" s="183" t="str">
        <f t="shared" si="72"/>
        <v/>
      </c>
      <c r="L696" s="90" t="str">
        <f t="shared" si="79"/>
        <v/>
      </c>
      <c r="N696" s="185" t="str">
        <f t="shared" si="73"/>
        <v/>
      </c>
      <c r="W696" s="179" t="str">
        <f>IF($B696="","",IF($Q696="","MISSING LINK",IF(NOT(ISNUMBER(SEARCH("drive.google.com",$Q696))),"NOT DRIVE LINK",IFERROR(IF(ISNUMBER(SEARCH(MID(Summary!$N$3,SEARCH("/folders/",Summary!$N$3)+9,SEARCH("?",Summary!$N$3&amp;"?")-(SEARCH("/folders/",Summary!$N$3)+9)),$Q696)),"OK",IF(ISNUMBER(SEARCH("/file/d/",$Q696)),"FILE LINK (check)","WRONG DRIVE")),"WRONG DRIVE"))))</f>
        <v/>
      </c>
      <c r="X696" s="72" t="str">
        <f t="shared" si="74"/>
        <v/>
      </c>
      <c r="Y696" s="72" t="str">
        <f t="shared" si="75"/>
        <v/>
      </c>
      <c r="Z696" s="72" t="str">
        <f>IF($X696="","",COUNTIF($X$2:$X696,$X696))</f>
        <v/>
      </c>
      <c r="AA696" s="72" t="str">
        <f>IF(AND($X696&lt;&gt;"",$Y696&gt;=3,$Z696=1),COUNTIF($AA$1:AA695,"&gt;0")+1,"")</f>
        <v/>
      </c>
    </row>
    <row r="697" spans="3:27" ht="15" customHeight="1" x14ac:dyDescent="0.25">
      <c r="C697" s="72" t="str">
        <f t="shared" si="77"/>
        <v/>
      </c>
      <c r="D697" s="182" t="str">
        <f>IF($B697="","",IFERROR(VLOOKUP($B697,'Task library'!$A:$E,2,FALSE()),""))</f>
        <v/>
      </c>
      <c r="E697" s="182" t="str">
        <f>IF($B697="","",IFERROR(VLOOKUP($B697,'Task library'!$A:$E,3,FALSE()),""))</f>
        <v/>
      </c>
      <c r="F697" s="182" t="str">
        <f>IF($B697="","",IFERROR(VLOOKUP($B697,'Task library'!$A:$E,4,FALSE()),""))</f>
        <v/>
      </c>
      <c r="H697" s="183" t="str">
        <f t="shared" si="71"/>
        <v/>
      </c>
      <c r="I697" s="183" t="str">
        <f t="shared" si="72"/>
        <v/>
      </c>
      <c r="L697" s="90" t="str">
        <f t="shared" si="79"/>
        <v/>
      </c>
      <c r="N697" s="185" t="str">
        <f t="shared" si="73"/>
        <v/>
      </c>
      <c r="W697" s="179" t="str">
        <f>IF($B697="","",IF($Q697="","MISSING LINK",IF(NOT(ISNUMBER(SEARCH("drive.google.com",$Q697))),"NOT DRIVE LINK",IFERROR(IF(ISNUMBER(SEARCH(MID(Summary!$N$3,SEARCH("/folders/",Summary!$N$3)+9,SEARCH("?",Summary!$N$3&amp;"?")-(SEARCH("/folders/",Summary!$N$3)+9)),$Q697)),"OK",IF(ISNUMBER(SEARCH("/file/d/",$Q697)),"FILE LINK (check)","WRONG DRIVE")),"WRONG DRIVE"))))</f>
        <v/>
      </c>
      <c r="X697" s="72" t="str">
        <f t="shared" si="74"/>
        <v/>
      </c>
      <c r="Y697" s="72" t="str">
        <f t="shared" si="75"/>
        <v/>
      </c>
      <c r="Z697" s="72" t="str">
        <f>IF($X697="","",COUNTIF($X$2:$X697,$X697))</f>
        <v/>
      </c>
      <c r="AA697" s="72" t="str">
        <f>IF(AND($X697&lt;&gt;"",$Y697&gt;=3,$Z697=1),COUNTIF($AA$1:AA696,"&gt;0")+1,"")</f>
        <v/>
      </c>
    </row>
    <row r="698" spans="3:27" ht="15" customHeight="1" x14ac:dyDescent="0.25">
      <c r="C698" s="72" t="str">
        <f t="shared" si="77"/>
        <v/>
      </c>
      <c r="D698" s="182" t="str">
        <f>IF($B698="","",IFERROR(VLOOKUP($B698,'Task library'!$A:$E,2,FALSE()),""))</f>
        <v/>
      </c>
      <c r="E698" s="182" t="str">
        <f>IF($B698="","",IFERROR(VLOOKUP($B698,'Task library'!$A:$E,3,FALSE()),""))</f>
        <v/>
      </c>
      <c r="F698" s="182" t="str">
        <f>IF($B698="","",IFERROR(VLOOKUP($B698,'Task library'!$A:$E,4,FALSE()),""))</f>
        <v/>
      </c>
      <c r="H698" s="183" t="str">
        <f t="shared" si="71"/>
        <v/>
      </c>
      <c r="I698" s="183" t="str">
        <f t="shared" si="72"/>
        <v/>
      </c>
      <c r="L698" s="90" t="str">
        <f t="shared" si="79"/>
        <v/>
      </c>
      <c r="N698" s="185" t="str">
        <f t="shared" si="73"/>
        <v/>
      </c>
      <c r="W698" s="179" t="str">
        <f>IF($B698="","",IF($Q698="","MISSING LINK",IF(NOT(ISNUMBER(SEARCH("drive.google.com",$Q698))),"NOT DRIVE LINK",IFERROR(IF(ISNUMBER(SEARCH(MID(Summary!$N$3,SEARCH("/folders/",Summary!$N$3)+9,SEARCH("?",Summary!$N$3&amp;"?")-(SEARCH("/folders/",Summary!$N$3)+9)),$Q698)),"OK",IF(ISNUMBER(SEARCH("/file/d/",$Q698)),"FILE LINK (check)","WRONG DRIVE")),"WRONG DRIVE"))))</f>
        <v/>
      </c>
      <c r="X698" s="72" t="str">
        <f t="shared" si="74"/>
        <v/>
      </c>
      <c r="Y698" s="72" t="str">
        <f t="shared" si="75"/>
        <v/>
      </c>
      <c r="Z698" s="72" t="str">
        <f>IF($X698="","",COUNTIF($X$2:$X698,$X698))</f>
        <v/>
      </c>
      <c r="AA698" s="72" t="str">
        <f>IF(AND($X698&lt;&gt;"",$Y698&gt;=3,$Z698=1),COUNTIF($AA$1:AA697,"&gt;0")+1,"")</f>
        <v/>
      </c>
    </row>
    <row r="699" spans="3:27" ht="15" customHeight="1" x14ac:dyDescent="0.25">
      <c r="C699" s="72" t="str">
        <f t="shared" si="77"/>
        <v/>
      </c>
      <c r="D699" s="182" t="str">
        <f>IF($B699="","",IFERROR(VLOOKUP($B699,'Task library'!$A:$E,2,FALSE()),""))</f>
        <v/>
      </c>
      <c r="E699" s="182" t="str">
        <f>IF($B699="","",IFERROR(VLOOKUP($B699,'Task library'!$A:$E,3,FALSE()),""))</f>
        <v/>
      </c>
      <c r="F699" s="182" t="str">
        <f>IF($B699="","",IFERROR(VLOOKUP($B699,'Task library'!$A:$E,4,FALSE()),""))</f>
        <v/>
      </c>
      <c r="H699" s="183" t="str">
        <f t="shared" si="71"/>
        <v/>
      </c>
      <c r="I699" s="183" t="str">
        <f t="shared" si="72"/>
        <v/>
      </c>
      <c r="L699" s="90" t="str">
        <f t="shared" si="79"/>
        <v/>
      </c>
      <c r="N699" s="185" t="str">
        <f t="shared" si="73"/>
        <v/>
      </c>
      <c r="W699" s="179" t="str">
        <f>IF($B699="","",IF($Q699="","MISSING LINK",IF(NOT(ISNUMBER(SEARCH("drive.google.com",$Q699))),"NOT DRIVE LINK",IFERROR(IF(ISNUMBER(SEARCH(MID(Summary!$N$3,SEARCH("/folders/",Summary!$N$3)+9,SEARCH("?",Summary!$N$3&amp;"?")-(SEARCH("/folders/",Summary!$N$3)+9)),$Q699)),"OK",IF(ISNUMBER(SEARCH("/file/d/",$Q699)),"FILE LINK (check)","WRONG DRIVE")),"WRONG DRIVE"))))</f>
        <v/>
      </c>
      <c r="X699" s="72" t="str">
        <f t="shared" si="74"/>
        <v/>
      </c>
      <c r="Y699" s="72" t="str">
        <f t="shared" si="75"/>
        <v/>
      </c>
      <c r="Z699" s="72" t="str">
        <f>IF($X699="","",COUNTIF($X$2:$X699,$X699))</f>
        <v/>
      </c>
      <c r="AA699" s="72" t="str">
        <f>IF(AND($X699&lt;&gt;"",$Y699&gt;=3,$Z699=1),COUNTIF($AA$1:AA698,"&gt;0")+1,"")</f>
        <v/>
      </c>
    </row>
    <row r="700" spans="3:27" ht="15" customHeight="1" x14ac:dyDescent="0.25">
      <c r="C700" s="72" t="str">
        <f t="shared" si="77"/>
        <v/>
      </c>
      <c r="D700" s="182" t="str">
        <f>IF($B700="","",IFERROR(VLOOKUP($B700,'Task library'!$A:$E,2,FALSE()),""))</f>
        <v/>
      </c>
      <c r="E700" s="182" t="str">
        <f>IF($B700="","",IFERROR(VLOOKUP($B700,'Task library'!$A:$E,3,FALSE()),""))</f>
        <v/>
      </c>
      <c r="F700" s="182" t="str">
        <f>IF($B700="","",IFERROR(VLOOKUP($B700,'Task library'!$A:$E,4,FALSE()),""))</f>
        <v/>
      </c>
      <c r="H700" s="183" t="str">
        <f t="shared" si="71"/>
        <v/>
      </c>
      <c r="I700" s="183" t="str">
        <f t="shared" si="72"/>
        <v/>
      </c>
      <c r="L700" s="90" t="str">
        <f t="shared" si="79"/>
        <v/>
      </c>
      <c r="N700" s="185" t="str">
        <f t="shared" si="73"/>
        <v/>
      </c>
      <c r="W700" s="179" t="str">
        <f>IF($B700="","",IF($Q700="","MISSING LINK",IF(NOT(ISNUMBER(SEARCH("drive.google.com",$Q700))),"NOT DRIVE LINK",IFERROR(IF(ISNUMBER(SEARCH(MID(Summary!$N$3,SEARCH("/folders/",Summary!$N$3)+9,SEARCH("?",Summary!$N$3&amp;"?")-(SEARCH("/folders/",Summary!$N$3)+9)),$Q700)),"OK",IF(ISNUMBER(SEARCH("/file/d/",$Q700)),"FILE LINK (check)","WRONG DRIVE")),"WRONG DRIVE"))))</f>
        <v/>
      </c>
      <c r="X700" s="72" t="str">
        <f t="shared" si="74"/>
        <v/>
      </c>
      <c r="Y700" s="72" t="str">
        <f t="shared" si="75"/>
        <v/>
      </c>
      <c r="Z700" s="72" t="str">
        <f>IF($X700="","",COUNTIF($X$2:$X700,$X700))</f>
        <v/>
      </c>
      <c r="AA700" s="72" t="str">
        <f>IF(AND($X700&lt;&gt;"",$Y700&gt;=3,$Z700=1),COUNTIF($AA$1:AA699,"&gt;0")+1,"")</f>
        <v/>
      </c>
    </row>
    <row r="701" spans="3:27" ht="15" customHeight="1" x14ac:dyDescent="0.25">
      <c r="C701" s="72" t="str">
        <f t="shared" si="77"/>
        <v/>
      </c>
      <c r="D701" s="182" t="str">
        <f>IF($B701="","",IFERROR(VLOOKUP($B701,'Task library'!$A:$E,2,FALSE()),""))</f>
        <v/>
      </c>
      <c r="E701" s="182" t="str">
        <f>IF($B701="","",IFERROR(VLOOKUP($B701,'Task library'!$A:$E,3,FALSE()),""))</f>
        <v/>
      </c>
      <c r="F701" s="182" t="str">
        <f>IF($B701="","",IFERROR(VLOOKUP($B701,'Task library'!$A:$E,4,FALSE()),""))</f>
        <v/>
      </c>
      <c r="H701" s="183" t="str">
        <f t="shared" si="71"/>
        <v/>
      </c>
      <c r="I701" s="183" t="str">
        <f t="shared" si="72"/>
        <v/>
      </c>
      <c r="L701" s="90" t="str">
        <f t="shared" si="79"/>
        <v/>
      </c>
      <c r="N701" s="185" t="str">
        <f t="shared" si="73"/>
        <v/>
      </c>
      <c r="W701" s="179" t="str">
        <f>IF($B701="","",IF($Q701="","MISSING LINK",IF(NOT(ISNUMBER(SEARCH("drive.google.com",$Q701))),"NOT DRIVE LINK",IFERROR(IF(ISNUMBER(SEARCH(MID(Summary!$N$3,SEARCH("/folders/",Summary!$N$3)+9,SEARCH("?",Summary!$N$3&amp;"?")-(SEARCH("/folders/",Summary!$N$3)+9)),$Q701)),"OK",IF(ISNUMBER(SEARCH("/file/d/",$Q701)),"FILE LINK (check)","WRONG DRIVE")),"WRONG DRIVE"))))</f>
        <v/>
      </c>
      <c r="X701" s="72" t="str">
        <f t="shared" si="74"/>
        <v/>
      </c>
      <c r="Y701" s="72" t="str">
        <f t="shared" si="75"/>
        <v/>
      </c>
      <c r="Z701" s="72" t="str">
        <f>IF($X701="","",COUNTIF($X$2:$X701,$X701))</f>
        <v/>
      </c>
      <c r="AA701" s="72" t="str">
        <f>IF(AND($X701&lt;&gt;"",$Y701&gt;=3,$Z701=1),COUNTIF($AA$1:AA700,"&gt;0")+1,"")</f>
        <v/>
      </c>
    </row>
    <row r="702" spans="3:27" ht="15" customHeight="1" x14ac:dyDescent="0.25">
      <c r="C702" s="72" t="str">
        <f t="shared" si="77"/>
        <v/>
      </c>
      <c r="D702" s="182" t="str">
        <f>IF($B702="","",IFERROR(VLOOKUP($B702,'Task library'!$A:$E,2,FALSE()),""))</f>
        <v/>
      </c>
      <c r="E702" s="182" t="str">
        <f>IF($B702="","",IFERROR(VLOOKUP($B702,'Task library'!$A:$E,3,FALSE()),""))</f>
        <v/>
      </c>
      <c r="F702" s="182" t="str">
        <f>IF($B702="","",IFERROR(VLOOKUP($B702,'Task library'!$A:$E,4,FALSE()),""))</f>
        <v/>
      </c>
      <c r="H702" s="183" t="str">
        <f t="shared" si="71"/>
        <v/>
      </c>
      <c r="I702" s="183" t="str">
        <f t="shared" si="72"/>
        <v/>
      </c>
      <c r="L702" s="90" t="str">
        <f t="shared" si="79"/>
        <v/>
      </c>
      <c r="N702" s="185" t="str">
        <f t="shared" si="73"/>
        <v/>
      </c>
      <c r="W702" s="179" t="str">
        <f>IF($B702="","",IF($Q702="","MISSING LINK",IF(NOT(ISNUMBER(SEARCH("drive.google.com",$Q702))),"NOT DRIVE LINK",IFERROR(IF(ISNUMBER(SEARCH(MID(Summary!$N$3,SEARCH("/folders/",Summary!$N$3)+9,SEARCH("?",Summary!$N$3&amp;"?")-(SEARCH("/folders/",Summary!$N$3)+9)),$Q702)),"OK",IF(ISNUMBER(SEARCH("/file/d/",$Q702)),"FILE LINK (check)","WRONG DRIVE")),"WRONG DRIVE"))))</f>
        <v/>
      </c>
      <c r="X702" s="72" t="str">
        <f t="shared" si="74"/>
        <v/>
      </c>
      <c r="Y702" s="72" t="str">
        <f t="shared" si="75"/>
        <v/>
      </c>
      <c r="Z702" s="72" t="str">
        <f>IF($X702="","",COUNTIF($X$2:$X702,$X702))</f>
        <v/>
      </c>
      <c r="AA702" s="72" t="str">
        <f>IF(AND($X702&lt;&gt;"",$Y702&gt;=3,$Z702=1),COUNTIF($AA$1:AA701,"&gt;0")+1,"")</f>
        <v/>
      </c>
    </row>
    <row r="703" spans="3:27" ht="15" customHeight="1" x14ac:dyDescent="0.25">
      <c r="C703" s="72" t="str">
        <f t="shared" si="77"/>
        <v/>
      </c>
      <c r="D703" s="182" t="str">
        <f>IF($B703="","",IFERROR(VLOOKUP($B703,'Task library'!$A:$E,2,FALSE()),""))</f>
        <v/>
      </c>
      <c r="E703" s="182" t="str">
        <f>IF($B703="","",IFERROR(VLOOKUP($B703,'Task library'!$A:$E,3,FALSE()),""))</f>
        <v/>
      </c>
      <c r="F703" s="182" t="str">
        <f>IF($B703="","",IFERROR(VLOOKUP($B703,'Task library'!$A:$E,4,FALSE()),""))</f>
        <v/>
      </c>
      <c r="H703" s="183" t="str">
        <f t="shared" si="71"/>
        <v/>
      </c>
      <c r="I703" s="183" t="str">
        <f t="shared" si="72"/>
        <v/>
      </c>
      <c r="L703" s="90" t="str">
        <f t="shared" si="79"/>
        <v/>
      </c>
      <c r="N703" s="185" t="str">
        <f t="shared" si="73"/>
        <v/>
      </c>
      <c r="W703" s="179" t="str">
        <f>IF($B703="","",IF($Q703="","MISSING LINK",IF(NOT(ISNUMBER(SEARCH("drive.google.com",$Q703))),"NOT DRIVE LINK",IFERROR(IF(ISNUMBER(SEARCH(MID(Summary!$N$3,SEARCH("/folders/",Summary!$N$3)+9,SEARCH("?",Summary!$N$3&amp;"?")-(SEARCH("/folders/",Summary!$N$3)+9)),$Q703)),"OK",IF(ISNUMBER(SEARCH("/file/d/",$Q703)),"FILE LINK (check)","WRONG DRIVE")),"WRONG DRIVE"))))</f>
        <v/>
      </c>
      <c r="X703" s="72" t="str">
        <f t="shared" si="74"/>
        <v/>
      </c>
      <c r="Y703" s="72" t="str">
        <f t="shared" si="75"/>
        <v/>
      </c>
      <c r="Z703" s="72" t="str">
        <f>IF($X703="","",COUNTIF($X$2:$X703,$X703))</f>
        <v/>
      </c>
      <c r="AA703" s="72" t="str">
        <f>IF(AND($X703&lt;&gt;"",$Y703&gt;=3,$Z703=1),COUNTIF($AA$1:AA702,"&gt;0")+1,"")</f>
        <v/>
      </c>
    </row>
    <row r="704" spans="3:27" ht="15" customHeight="1" x14ac:dyDescent="0.25">
      <c r="C704" s="72" t="str">
        <f t="shared" si="77"/>
        <v/>
      </c>
      <c r="D704" s="182" t="str">
        <f>IF($B704="","",IFERROR(VLOOKUP($B704,'Task library'!$A:$E,2,FALSE()),""))</f>
        <v/>
      </c>
      <c r="E704" s="182" t="str">
        <f>IF($B704="","",IFERROR(VLOOKUP($B704,'Task library'!$A:$E,3,FALSE()),""))</f>
        <v/>
      </c>
      <c r="F704" s="182" t="str">
        <f>IF($B704="","",IFERROR(VLOOKUP($B704,'Task library'!$A:$E,4,FALSE()),""))</f>
        <v/>
      </c>
      <c r="H704" s="183" t="str">
        <f t="shared" si="71"/>
        <v/>
      </c>
      <c r="I704" s="183" t="str">
        <f t="shared" si="72"/>
        <v/>
      </c>
      <c r="L704" s="90" t="str">
        <f t="shared" si="79"/>
        <v/>
      </c>
      <c r="N704" s="185" t="str">
        <f t="shared" si="73"/>
        <v/>
      </c>
      <c r="W704" s="179" t="str">
        <f>IF($B704="","",IF($Q704="","MISSING LINK",IF(NOT(ISNUMBER(SEARCH("drive.google.com",$Q704))),"NOT DRIVE LINK",IFERROR(IF(ISNUMBER(SEARCH(MID(Summary!$N$3,SEARCH("/folders/",Summary!$N$3)+9,SEARCH("?",Summary!$N$3&amp;"?")-(SEARCH("/folders/",Summary!$N$3)+9)),$Q704)),"OK",IF(ISNUMBER(SEARCH("/file/d/",$Q704)),"FILE LINK (check)","WRONG DRIVE")),"WRONG DRIVE"))))</f>
        <v/>
      </c>
      <c r="X704" s="72" t="str">
        <f t="shared" si="74"/>
        <v/>
      </c>
      <c r="Y704" s="72" t="str">
        <f t="shared" si="75"/>
        <v/>
      </c>
      <c r="Z704" s="72" t="str">
        <f>IF($X704="","",COUNTIF($X$2:$X704,$X704))</f>
        <v/>
      </c>
      <c r="AA704" s="72" t="str">
        <f>IF(AND($X704&lt;&gt;"",$Y704&gt;=3,$Z704=1),COUNTIF($AA$1:AA703,"&gt;0")+1,"")</f>
        <v/>
      </c>
    </row>
    <row r="705" spans="3:27" ht="15" customHeight="1" x14ac:dyDescent="0.25">
      <c r="C705" s="72" t="str">
        <f t="shared" si="77"/>
        <v/>
      </c>
      <c r="D705" s="182" t="str">
        <f>IF($B705="","",IFERROR(VLOOKUP($B705,'Task library'!$A:$E,2,FALSE()),""))</f>
        <v/>
      </c>
      <c r="E705" s="182" t="str">
        <f>IF($B705="","",IFERROR(VLOOKUP($B705,'Task library'!$A:$E,3,FALSE()),""))</f>
        <v/>
      </c>
      <c r="F705" s="182" t="str">
        <f>IF($B705="","",IFERROR(VLOOKUP($B705,'Task library'!$A:$E,4,FALSE()),""))</f>
        <v/>
      </c>
      <c r="H705" s="183" t="str">
        <f t="shared" si="71"/>
        <v/>
      </c>
      <c r="I705" s="183" t="str">
        <f t="shared" si="72"/>
        <v/>
      </c>
      <c r="L705" s="90" t="str">
        <f t="shared" si="79"/>
        <v/>
      </c>
      <c r="N705" s="185" t="str">
        <f t="shared" si="73"/>
        <v/>
      </c>
      <c r="W705" s="179" t="str">
        <f>IF($B705="","",IF($Q705="","MISSING LINK",IF(NOT(ISNUMBER(SEARCH("drive.google.com",$Q705))),"NOT DRIVE LINK",IFERROR(IF(ISNUMBER(SEARCH(MID(Summary!$N$3,SEARCH("/folders/",Summary!$N$3)+9,SEARCH("?",Summary!$N$3&amp;"?")-(SEARCH("/folders/",Summary!$N$3)+9)),$Q705)),"OK",IF(ISNUMBER(SEARCH("/file/d/",$Q705)),"FILE LINK (check)","WRONG DRIVE")),"WRONG DRIVE"))))</f>
        <v/>
      </c>
      <c r="X705" s="72" t="str">
        <f t="shared" si="74"/>
        <v/>
      </c>
      <c r="Y705" s="72" t="str">
        <f t="shared" si="75"/>
        <v/>
      </c>
      <c r="Z705" s="72" t="str">
        <f>IF($X705="","",COUNTIF($X$2:$X705,$X705))</f>
        <v/>
      </c>
      <c r="AA705" s="72" t="str">
        <f>IF(AND($X705&lt;&gt;"",$Y705&gt;=3,$Z705=1),COUNTIF($AA$1:AA704,"&gt;0")+1,"")</f>
        <v/>
      </c>
    </row>
    <row r="706" spans="3:27" ht="15" customHeight="1" x14ac:dyDescent="0.25">
      <c r="C706" s="72" t="str">
        <f t="shared" si="77"/>
        <v/>
      </c>
      <c r="D706" s="182" t="str">
        <f>IF($B706="","",IFERROR(VLOOKUP($B706,'Task library'!$A:$E,2,FALSE()),""))</f>
        <v/>
      </c>
      <c r="E706" s="182" t="str">
        <f>IF($B706="","",IFERROR(VLOOKUP($B706,'Task library'!$A:$E,3,FALSE()),""))</f>
        <v/>
      </c>
      <c r="F706" s="182" t="str">
        <f>IF($B706="","",IFERROR(VLOOKUP($B706,'Task library'!$A:$E,4,FALSE()),""))</f>
        <v/>
      </c>
      <c r="H706" s="183" t="str">
        <f t="shared" ref="H706:H769" si="80">IF(OR($B706="",$I706=""),"",IFERROR($I706-$G706,""))</f>
        <v/>
      </c>
      <c r="I706" s="183" t="str">
        <f t="shared" ref="I706:I769" si="81">IF($B706="","",IF($G706="","",IF(ISNUMBER($U706),MAX(0,MIN($G706,$G706/10*$U706)),IF(OR(NOT(ISNUMBER($M706)),$M706&lt;=0,$Q706="",NOT(OR($W706="OK",$W706="FILE LINK (check)"))),"",IF($G706&lt;=$M706+5,$G706,$M706)))))</f>
        <v/>
      </c>
      <c r="L706" s="90" t="str">
        <f t="shared" si="79"/>
        <v/>
      </c>
      <c r="N706" s="185" t="str">
        <f t="shared" ref="N706:N769" si="82">IF($B706="","",IF($G706="","",IF(ISNUMBER($M706),$M706,0)-$G706))</f>
        <v/>
      </c>
      <c r="W706" s="179" t="str">
        <f>IF($B706="","",IF($Q706="","MISSING LINK",IF(NOT(ISNUMBER(SEARCH("drive.google.com",$Q706))),"NOT DRIVE LINK",IFERROR(IF(ISNUMBER(SEARCH(MID(Summary!$N$3,SEARCH("/folders/",Summary!$N$3)+9,SEARCH("?",Summary!$N$3&amp;"?")-(SEARCH("/folders/",Summary!$N$3)+9)),$Q706)),"OK",IF(ISNUMBER(SEARCH("/file/d/",$Q706)),"FILE LINK (check)","WRONG DRIVE")),"WRONG DRIVE"))))</f>
        <v/>
      </c>
      <c r="X706" s="72" t="str">
        <f t="shared" ref="X706:X769" si="83">IF(OR($B706=2001,$B706=2002),IF(OR(LEN(TRIM($R706))=0,LEN(TRIM($S706))=0),"",TRIM($R706)&amp;" | "&amp;TRIM($S706)),"")</f>
        <v/>
      </c>
      <c r="Y706" s="72" t="str">
        <f t="shared" ref="Y706:Y769" si="84">IF($X706="","",COUNTIF($X$2:$X$1500,$X706))</f>
        <v/>
      </c>
      <c r="Z706" s="72" t="str">
        <f>IF($X706="","",COUNTIF($X$2:$X706,$X706))</f>
        <v/>
      </c>
      <c r="AA706" s="72" t="str">
        <f>IF(AND($X706&lt;&gt;"",$Y706&gt;=3,$Z706=1),COUNTIF($AA$1:AA705,"&gt;0")+1,"")</f>
        <v/>
      </c>
    </row>
    <row r="707" spans="3:27" ht="15" customHeight="1" x14ac:dyDescent="0.25">
      <c r="C707" s="72" t="str">
        <f t="shared" si="77"/>
        <v/>
      </c>
      <c r="D707" s="182" t="str">
        <f>IF($B707="","",IFERROR(VLOOKUP($B707,'Task library'!$A:$E,2,FALSE()),""))</f>
        <v/>
      </c>
      <c r="E707" s="182" t="str">
        <f>IF($B707="","",IFERROR(VLOOKUP($B707,'Task library'!$A:$E,3,FALSE()),""))</f>
        <v/>
      </c>
      <c r="F707" s="182" t="str">
        <f>IF($B707="","",IFERROR(VLOOKUP($B707,'Task library'!$A:$E,4,FALSE()),""))</f>
        <v/>
      </c>
      <c r="H707" s="183" t="str">
        <f t="shared" si="80"/>
        <v/>
      </c>
      <c r="I707" s="183" t="str">
        <f t="shared" si="81"/>
        <v/>
      </c>
      <c r="L707" s="90" t="str">
        <f t="shared" si="79"/>
        <v/>
      </c>
      <c r="N707" s="185" t="str">
        <f t="shared" si="82"/>
        <v/>
      </c>
      <c r="W707" s="179" t="str">
        <f>IF($B707="","",IF($Q707="","MISSING LINK",IF(NOT(ISNUMBER(SEARCH("drive.google.com",$Q707))),"NOT DRIVE LINK",IFERROR(IF(ISNUMBER(SEARCH(MID(Summary!$N$3,SEARCH("/folders/",Summary!$N$3)+9,SEARCH("?",Summary!$N$3&amp;"?")-(SEARCH("/folders/",Summary!$N$3)+9)),$Q707)),"OK",IF(ISNUMBER(SEARCH("/file/d/",$Q707)),"FILE LINK (check)","WRONG DRIVE")),"WRONG DRIVE"))))</f>
        <v/>
      </c>
      <c r="X707" s="72" t="str">
        <f t="shared" si="83"/>
        <v/>
      </c>
      <c r="Y707" s="72" t="str">
        <f t="shared" si="84"/>
        <v/>
      </c>
      <c r="Z707" s="72" t="str">
        <f>IF($X707="","",COUNTIF($X$2:$X707,$X707))</f>
        <v/>
      </c>
      <c r="AA707" s="72" t="str">
        <f>IF(AND($X707&lt;&gt;"",$Y707&gt;=3,$Z707=1),COUNTIF($AA$1:AA706,"&gt;0")+1,"")</f>
        <v/>
      </c>
    </row>
    <row r="708" spans="3:27" ht="15" customHeight="1" x14ac:dyDescent="0.25">
      <c r="C708" s="72" t="str">
        <f t="shared" si="77"/>
        <v/>
      </c>
      <c r="D708" s="182" t="str">
        <f>IF($B708="","",IFERROR(VLOOKUP($B708,'Task library'!$A:$E,2,FALSE()),""))</f>
        <v/>
      </c>
      <c r="E708" s="182" t="str">
        <f>IF($B708="","",IFERROR(VLOOKUP($B708,'Task library'!$A:$E,3,FALSE()),""))</f>
        <v/>
      </c>
      <c r="F708" s="182" t="str">
        <f>IF($B708="","",IFERROR(VLOOKUP($B708,'Task library'!$A:$E,4,FALSE()),""))</f>
        <v/>
      </c>
      <c r="H708" s="183" t="str">
        <f t="shared" si="80"/>
        <v/>
      </c>
      <c r="I708" s="183" t="str">
        <f t="shared" si="81"/>
        <v/>
      </c>
      <c r="L708" s="90" t="str">
        <f t="shared" si="79"/>
        <v/>
      </c>
      <c r="N708" s="185" t="str">
        <f t="shared" si="82"/>
        <v/>
      </c>
      <c r="W708" s="179" t="str">
        <f>IF($B708="","",IF($Q708="","MISSING LINK",IF(NOT(ISNUMBER(SEARCH("drive.google.com",$Q708))),"NOT DRIVE LINK",IFERROR(IF(ISNUMBER(SEARCH(MID(Summary!$N$3,SEARCH("/folders/",Summary!$N$3)+9,SEARCH("?",Summary!$N$3&amp;"?")-(SEARCH("/folders/",Summary!$N$3)+9)),$Q708)),"OK",IF(ISNUMBER(SEARCH("/file/d/",$Q708)),"FILE LINK (check)","WRONG DRIVE")),"WRONG DRIVE"))))</f>
        <v/>
      </c>
      <c r="X708" s="72" t="str">
        <f t="shared" si="83"/>
        <v/>
      </c>
      <c r="Y708" s="72" t="str">
        <f t="shared" si="84"/>
        <v/>
      </c>
      <c r="Z708" s="72" t="str">
        <f>IF($X708="","",COUNTIF($X$2:$X708,$X708))</f>
        <v/>
      </c>
      <c r="AA708" s="72" t="str">
        <f>IF(AND($X708&lt;&gt;"",$Y708&gt;=3,$Z708=1),COUNTIF($AA$1:AA707,"&gt;0")+1,"")</f>
        <v/>
      </c>
    </row>
    <row r="709" spans="3:27" ht="15" customHeight="1" x14ac:dyDescent="0.25">
      <c r="C709" s="72" t="str">
        <f t="shared" si="77"/>
        <v/>
      </c>
      <c r="D709" s="182" t="str">
        <f>IF($B709="","",IFERROR(VLOOKUP($B709,'Task library'!$A:$E,2,FALSE()),""))</f>
        <v/>
      </c>
      <c r="E709" s="182" t="str">
        <f>IF($B709="","",IFERROR(VLOOKUP($B709,'Task library'!$A:$E,3,FALSE()),""))</f>
        <v/>
      </c>
      <c r="F709" s="182" t="str">
        <f>IF($B709="","",IFERROR(VLOOKUP($B709,'Task library'!$A:$E,4,FALSE()),""))</f>
        <v/>
      </c>
      <c r="H709" s="183" t="str">
        <f t="shared" si="80"/>
        <v/>
      </c>
      <c r="I709" s="183" t="str">
        <f t="shared" si="81"/>
        <v/>
      </c>
      <c r="L709" s="90" t="str">
        <f t="shared" si="79"/>
        <v/>
      </c>
      <c r="N709" s="185" t="str">
        <f t="shared" si="82"/>
        <v/>
      </c>
      <c r="W709" s="179" t="str">
        <f>IF($B709="","",IF($Q709="","MISSING LINK",IF(NOT(ISNUMBER(SEARCH("drive.google.com",$Q709))),"NOT DRIVE LINK",IFERROR(IF(ISNUMBER(SEARCH(MID(Summary!$N$3,SEARCH("/folders/",Summary!$N$3)+9,SEARCH("?",Summary!$N$3&amp;"?")-(SEARCH("/folders/",Summary!$N$3)+9)),$Q709)),"OK",IF(ISNUMBER(SEARCH("/file/d/",$Q709)),"FILE LINK (check)","WRONG DRIVE")),"WRONG DRIVE"))))</f>
        <v/>
      </c>
      <c r="X709" s="72" t="str">
        <f t="shared" si="83"/>
        <v/>
      </c>
      <c r="Y709" s="72" t="str">
        <f t="shared" si="84"/>
        <v/>
      </c>
      <c r="Z709" s="72" t="str">
        <f>IF($X709="","",COUNTIF($X$2:$X709,$X709))</f>
        <v/>
      </c>
      <c r="AA709" s="72" t="str">
        <f>IF(AND($X709&lt;&gt;"",$Y709&gt;=3,$Z709=1),COUNTIF($AA$1:AA708,"&gt;0")+1,"")</f>
        <v/>
      </c>
    </row>
    <row r="710" spans="3:27" ht="15" customHeight="1" x14ac:dyDescent="0.25">
      <c r="C710" s="72" t="str">
        <f t="shared" ref="C710:C773" si="85">IF($B710="","",1)</f>
        <v/>
      </c>
      <c r="D710" s="182" t="str">
        <f>IF($B710="","",IFERROR(VLOOKUP($B710,'Task library'!$A:$E,2,FALSE()),""))</f>
        <v/>
      </c>
      <c r="E710" s="182" t="str">
        <f>IF($B710="","",IFERROR(VLOOKUP($B710,'Task library'!$A:$E,3,FALSE()),""))</f>
        <v/>
      </c>
      <c r="F710" s="182" t="str">
        <f>IF($B710="","",IFERROR(VLOOKUP($B710,'Task library'!$A:$E,4,FALSE()),""))</f>
        <v/>
      </c>
      <c r="H710" s="183" t="str">
        <f t="shared" si="80"/>
        <v/>
      </c>
      <c r="I710" s="183" t="str">
        <f t="shared" si="81"/>
        <v/>
      </c>
      <c r="L710" s="90" t="str">
        <f t="shared" si="79"/>
        <v/>
      </c>
      <c r="N710" s="185" t="str">
        <f t="shared" si="82"/>
        <v/>
      </c>
      <c r="W710" s="179" t="str">
        <f>IF($B710="","",IF($Q710="","MISSING LINK",IF(NOT(ISNUMBER(SEARCH("drive.google.com",$Q710))),"NOT DRIVE LINK",IFERROR(IF(ISNUMBER(SEARCH(MID(Summary!$N$3,SEARCH("/folders/",Summary!$N$3)+9,SEARCH("?",Summary!$N$3&amp;"?")-(SEARCH("/folders/",Summary!$N$3)+9)),$Q710)),"OK",IF(ISNUMBER(SEARCH("/file/d/",$Q710)),"FILE LINK (check)","WRONG DRIVE")),"WRONG DRIVE"))))</f>
        <v/>
      </c>
      <c r="X710" s="72" t="str">
        <f t="shared" si="83"/>
        <v/>
      </c>
      <c r="Y710" s="72" t="str">
        <f t="shared" si="84"/>
        <v/>
      </c>
      <c r="Z710" s="72" t="str">
        <f>IF($X710="","",COUNTIF($X$2:$X710,$X710))</f>
        <v/>
      </c>
      <c r="AA710" s="72" t="str">
        <f>IF(AND($X710&lt;&gt;"",$Y710&gt;=3,$Z710=1),COUNTIF($AA$1:AA709,"&gt;0")+1,"")</f>
        <v/>
      </c>
    </row>
    <row r="711" spans="3:27" ht="15" customHeight="1" x14ac:dyDescent="0.25">
      <c r="C711" s="72" t="str">
        <f t="shared" si="85"/>
        <v/>
      </c>
      <c r="D711" s="182" t="str">
        <f>IF($B711="","",IFERROR(VLOOKUP($B711,'Task library'!$A:$E,2,FALSE()),""))</f>
        <v/>
      </c>
      <c r="E711" s="182" t="str">
        <f>IF($B711="","",IFERROR(VLOOKUP($B711,'Task library'!$A:$E,3,FALSE()),""))</f>
        <v/>
      </c>
      <c r="F711" s="182" t="str">
        <f>IF($B711="","",IFERROR(VLOOKUP($B711,'Task library'!$A:$E,4,FALSE()),""))</f>
        <v/>
      </c>
      <c r="H711" s="183" t="str">
        <f t="shared" si="80"/>
        <v/>
      </c>
      <c r="I711" s="183" t="str">
        <f t="shared" si="81"/>
        <v/>
      </c>
      <c r="L711" s="90" t="str">
        <f t="shared" si="79"/>
        <v/>
      </c>
      <c r="N711" s="185" t="str">
        <f t="shared" si="82"/>
        <v/>
      </c>
      <c r="W711" s="179" t="str">
        <f>IF($B711="","",IF($Q711="","MISSING LINK",IF(NOT(ISNUMBER(SEARCH("drive.google.com",$Q711))),"NOT DRIVE LINK",IFERROR(IF(ISNUMBER(SEARCH(MID(Summary!$N$3,SEARCH("/folders/",Summary!$N$3)+9,SEARCH("?",Summary!$N$3&amp;"?")-(SEARCH("/folders/",Summary!$N$3)+9)),$Q711)),"OK",IF(ISNUMBER(SEARCH("/file/d/",$Q711)),"FILE LINK (check)","WRONG DRIVE")),"WRONG DRIVE"))))</f>
        <v/>
      </c>
      <c r="X711" s="72" t="str">
        <f t="shared" si="83"/>
        <v/>
      </c>
      <c r="Y711" s="72" t="str">
        <f t="shared" si="84"/>
        <v/>
      </c>
      <c r="Z711" s="72" t="str">
        <f>IF($X711="","",COUNTIF($X$2:$X711,$X711))</f>
        <v/>
      </c>
      <c r="AA711" s="72" t="str">
        <f>IF(AND($X711&lt;&gt;"",$Y711&gt;=3,$Z711=1),COUNTIF($AA$1:AA710,"&gt;0")+1,"")</f>
        <v/>
      </c>
    </row>
    <row r="712" spans="3:27" ht="15" customHeight="1" x14ac:dyDescent="0.25">
      <c r="C712" s="72" t="str">
        <f t="shared" si="85"/>
        <v/>
      </c>
      <c r="D712" s="182" t="str">
        <f>IF($B712="","",IFERROR(VLOOKUP($B712,'Task library'!$A:$E,2,FALSE()),""))</f>
        <v/>
      </c>
      <c r="E712" s="182" t="str">
        <f>IF($B712="","",IFERROR(VLOOKUP($B712,'Task library'!$A:$E,3,FALSE()),""))</f>
        <v/>
      </c>
      <c r="F712" s="182" t="str">
        <f>IF($B712="","",IFERROR(VLOOKUP($B712,'Task library'!$A:$E,4,FALSE()),""))</f>
        <v/>
      </c>
      <c r="H712" s="183" t="str">
        <f t="shared" si="80"/>
        <v/>
      </c>
      <c r="I712" s="183" t="str">
        <f t="shared" si="81"/>
        <v/>
      </c>
      <c r="L712" s="90" t="str">
        <f t="shared" si="79"/>
        <v/>
      </c>
      <c r="N712" s="185" t="str">
        <f t="shared" si="82"/>
        <v/>
      </c>
      <c r="W712" s="179" t="str">
        <f>IF($B712="","",IF($Q712="","MISSING LINK",IF(NOT(ISNUMBER(SEARCH("drive.google.com",$Q712))),"NOT DRIVE LINK",IFERROR(IF(ISNUMBER(SEARCH(MID(Summary!$N$3,SEARCH("/folders/",Summary!$N$3)+9,SEARCH("?",Summary!$N$3&amp;"?")-(SEARCH("/folders/",Summary!$N$3)+9)),$Q712)),"OK",IF(ISNUMBER(SEARCH("/file/d/",$Q712)),"FILE LINK (check)","WRONG DRIVE")),"WRONG DRIVE"))))</f>
        <v/>
      </c>
      <c r="X712" s="72" t="str">
        <f t="shared" si="83"/>
        <v/>
      </c>
      <c r="Y712" s="72" t="str">
        <f t="shared" si="84"/>
        <v/>
      </c>
      <c r="Z712" s="72" t="str">
        <f>IF($X712="","",COUNTIF($X$2:$X712,$X712))</f>
        <v/>
      </c>
      <c r="AA712" s="72" t="str">
        <f>IF(AND($X712&lt;&gt;"",$Y712&gt;=3,$Z712=1),COUNTIF($AA$1:AA711,"&gt;0")+1,"")</f>
        <v/>
      </c>
    </row>
    <row r="713" spans="3:27" ht="15" customHeight="1" x14ac:dyDescent="0.25">
      <c r="C713" s="72" t="str">
        <f t="shared" si="85"/>
        <v/>
      </c>
      <c r="D713" s="182" t="str">
        <f>IF($B713="","",IFERROR(VLOOKUP($B713,'Task library'!$A:$E,2,FALSE()),""))</f>
        <v/>
      </c>
      <c r="E713" s="182" t="str">
        <f>IF($B713="","",IFERROR(VLOOKUP($B713,'Task library'!$A:$E,3,FALSE()),""))</f>
        <v/>
      </c>
      <c r="F713" s="182" t="str">
        <f>IF($B713="","",IFERROR(VLOOKUP($B713,'Task library'!$A:$E,4,FALSE()),""))</f>
        <v/>
      </c>
      <c r="H713" s="183" t="str">
        <f t="shared" si="80"/>
        <v/>
      </c>
      <c r="I713" s="183" t="str">
        <f t="shared" si="81"/>
        <v/>
      </c>
      <c r="L713" s="90" t="str">
        <f t="shared" si="79"/>
        <v/>
      </c>
      <c r="N713" s="185" t="str">
        <f t="shared" si="82"/>
        <v/>
      </c>
      <c r="W713" s="179" t="str">
        <f>IF($B713="","",IF($Q713="","MISSING LINK",IF(NOT(ISNUMBER(SEARCH("drive.google.com",$Q713))),"NOT DRIVE LINK",IFERROR(IF(ISNUMBER(SEARCH(MID(Summary!$N$3,SEARCH("/folders/",Summary!$N$3)+9,SEARCH("?",Summary!$N$3&amp;"?")-(SEARCH("/folders/",Summary!$N$3)+9)),$Q713)),"OK",IF(ISNUMBER(SEARCH("/file/d/",$Q713)),"FILE LINK (check)","WRONG DRIVE")),"WRONG DRIVE"))))</f>
        <v/>
      </c>
      <c r="X713" s="72" t="str">
        <f t="shared" si="83"/>
        <v/>
      </c>
      <c r="Y713" s="72" t="str">
        <f t="shared" si="84"/>
        <v/>
      </c>
      <c r="Z713" s="72" t="str">
        <f>IF($X713="","",COUNTIF($X$2:$X713,$X713))</f>
        <v/>
      </c>
      <c r="AA713" s="72" t="str">
        <f>IF(AND($X713&lt;&gt;"",$Y713&gt;=3,$Z713=1),COUNTIF($AA$1:AA712,"&gt;0")+1,"")</f>
        <v/>
      </c>
    </row>
    <row r="714" spans="3:27" ht="15" customHeight="1" x14ac:dyDescent="0.25">
      <c r="C714" s="72" t="str">
        <f t="shared" si="85"/>
        <v/>
      </c>
      <c r="D714" s="182" t="str">
        <f>IF($B714="","",IFERROR(VLOOKUP($B714,'Task library'!$A:$E,2,FALSE()),""))</f>
        <v/>
      </c>
      <c r="E714" s="182" t="str">
        <f>IF($B714="","",IFERROR(VLOOKUP($B714,'Task library'!$A:$E,3,FALSE()),""))</f>
        <v/>
      </c>
      <c r="F714" s="182" t="str">
        <f>IF($B714="","",IFERROR(VLOOKUP($B714,'Task library'!$A:$E,4,FALSE()),""))</f>
        <v/>
      </c>
      <c r="H714" s="183" t="str">
        <f t="shared" si="80"/>
        <v/>
      </c>
      <c r="I714" s="183" t="str">
        <f t="shared" si="81"/>
        <v/>
      </c>
      <c r="L714" s="90" t="str">
        <f t="shared" si="79"/>
        <v/>
      </c>
      <c r="N714" s="185" t="str">
        <f t="shared" si="82"/>
        <v/>
      </c>
      <c r="W714" s="179" t="str">
        <f>IF($B714="","",IF($Q714="","MISSING LINK",IF(NOT(ISNUMBER(SEARCH("drive.google.com",$Q714))),"NOT DRIVE LINK",IFERROR(IF(ISNUMBER(SEARCH(MID(Summary!$N$3,SEARCH("/folders/",Summary!$N$3)+9,SEARCH("?",Summary!$N$3&amp;"?")-(SEARCH("/folders/",Summary!$N$3)+9)),$Q714)),"OK",IF(ISNUMBER(SEARCH("/file/d/",$Q714)),"FILE LINK (check)","WRONG DRIVE")),"WRONG DRIVE"))))</f>
        <v/>
      </c>
      <c r="X714" s="72" t="str">
        <f t="shared" si="83"/>
        <v/>
      </c>
      <c r="Y714" s="72" t="str">
        <f t="shared" si="84"/>
        <v/>
      </c>
      <c r="Z714" s="72" t="str">
        <f>IF($X714="","",COUNTIF($X$2:$X714,$X714))</f>
        <v/>
      </c>
      <c r="AA714" s="72" t="str">
        <f>IF(AND($X714&lt;&gt;"",$Y714&gt;=3,$Z714=1),COUNTIF($AA$1:AA713,"&gt;0")+1,"")</f>
        <v/>
      </c>
    </row>
    <row r="715" spans="3:27" ht="15" customHeight="1" x14ac:dyDescent="0.25">
      <c r="C715" s="72" t="str">
        <f t="shared" si="85"/>
        <v/>
      </c>
      <c r="D715" s="182" t="str">
        <f>IF($B715="","",IFERROR(VLOOKUP($B715,'Task library'!$A:$E,2,FALSE()),""))</f>
        <v/>
      </c>
      <c r="E715" s="182" t="str">
        <f>IF($B715="","",IFERROR(VLOOKUP($B715,'Task library'!$A:$E,3,FALSE()),""))</f>
        <v/>
      </c>
      <c r="F715" s="182" t="str">
        <f>IF($B715="","",IFERROR(VLOOKUP($B715,'Task library'!$A:$E,4,FALSE()),""))</f>
        <v/>
      </c>
      <c r="H715" s="183" t="str">
        <f t="shared" si="80"/>
        <v/>
      </c>
      <c r="I715" s="183" t="str">
        <f t="shared" si="81"/>
        <v/>
      </c>
      <c r="L715" s="90" t="str">
        <f t="shared" si="79"/>
        <v/>
      </c>
      <c r="N715" s="185" t="str">
        <f t="shared" si="82"/>
        <v/>
      </c>
      <c r="W715" s="179" t="str">
        <f>IF($B715="","",IF($Q715="","MISSING LINK",IF(NOT(ISNUMBER(SEARCH("drive.google.com",$Q715))),"NOT DRIVE LINK",IFERROR(IF(ISNUMBER(SEARCH(MID(Summary!$N$3,SEARCH("/folders/",Summary!$N$3)+9,SEARCH("?",Summary!$N$3&amp;"?")-(SEARCH("/folders/",Summary!$N$3)+9)),$Q715)),"OK",IF(ISNUMBER(SEARCH("/file/d/",$Q715)),"FILE LINK (check)","WRONG DRIVE")),"WRONG DRIVE"))))</f>
        <v/>
      </c>
      <c r="X715" s="72" t="str">
        <f t="shared" si="83"/>
        <v/>
      </c>
      <c r="Y715" s="72" t="str">
        <f t="shared" si="84"/>
        <v/>
      </c>
      <c r="Z715" s="72" t="str">
        <f>IF($X715="","",COUNTIF($X$2:$X715,$X715))</f>
        <v/>
      </c>
      <c r="AA715" s="72" t="str">
        <f>IF(AND($X715&lt;&gt;"",$Y715&gt;=3,$Z715=1),COUNTIF($AA$1:AA714,"&gt;0")+1,"")</f>
        <v/>
      </c>
    </row>
    <row r="716" spans="3:27" ht="15" customHeight="1" x14ac:dyDescent="0.25">
      <c r="C716" s="72" t="str">
        <f t="shared" si="85"/>
        <v/>
      </c>
      <c r="D716" s="182" t="str">
        <f>IF($B716="","",IFERROR(VLOOKUP($B716,'Task library'!$A:$E,2,FALSE()),""))</f>
        <v/>
      </c>
      <c r="E716" s="182" t="str">
        <f>IF($B716="","",IFERROR(VLOOKUP($B716,'Task library'!$A:$E,3,FALSE()),""))</f>
        <v/>
      </c>
      <c r="F716" s="182" t="str">
        <f>IF($B716="","",IFERROR(VLOOKUP($B716,'Task library'!$A:$E,4,FALSE()),""))</f>
        <v/>
      </c>
      <c r="H716" s="183" t="str">
        <f t="shared" si="80"/>
        <v/>
      </c>
      <c r="I716" s="183" t="str">
        <f t="shared" si="81"/>
        <v/>
      </c>
      <c r="L716" s="90" t="str">
        <f t="shared" si="79"/>
        <v/>
      </c>
      <c r="N716" s="185" t="str">
        <f t="shared" si="82"/>
        <v/>
      </c>
      <c r="W716" s="179" t="str">
        <f>IF($B716="","",IF($Q716="","MISSING LINK",IF(NOT(ISNUMBER(SEARCH("drive.google.com",$Q716))),"NOT DRIVE LINK",IFERROR(IF(ISNUMBER(SEARCH(MID(Summary!$N$3,SEARCH("/folders/",Summary!$N$3)+9,SEARCH("?",Summary!$N$3&amp;"?")-(SEARCH("/folders/",Summary!$N$3)+9)),$Q716)),"OK",IF(ISNUMBER(SEARCH("/file/d/",$Q716)),"FILE LINK (check)","WRONG DRIVE")),"WRONG DRIVE"))))</f>
        <v/>
      </c>
      <c r="X716" s="72" t="str">
        <f t="shared" si="83"/>
        <v/>
      </c>
      <c r="Y716" s="72" t="str">
        <f t="shared" si="84"/>
        <v/>
      </c>
      <c r="Z716" s="72" t="str">
        <f>IF($X716="","",COUNTIF($X$2:$X716,$X716))</f>
        <v/>
      </c>
      <c r="AA716" s="72" t="str">
        <f>IF(AND($X716&lt;&gt;"",$Y716&gt;=3,$Z716=1),COUNTIF($AA$1:AA715,"&gt;0")+1,"")</f>
        <v/>
      </c>
    </row>
    <row r="717" spans="3:27" ht="15" customHeight="1" x14ac:dyDescent="0.25">
      <c r="C717" s="72" t="str">
        <f t="shared" si="85"/>
        <v/>
      </c>
      <c r="D717" s="182" t="str">
        <f>IF($B717="","",IFERROR(VLOOKUP($B717,'Task library'!$A:$E,2,FALSE()),""))</f>
        <v/>
      </c>
      <c r="E717" s="182" t="str">
        <f>IF($B717="","",IFERROR(VLOOKUP($B717,'Task library'!$A:$E,3,FALSE()),""))</f>
        <v/>
      </c>
      <c r="F717" s="182" t="str">
        <f>IF($B717="","",IFERROR(VLOOKUP($B717,'Task library'!$A:$E,4,FALSE()),""))</f>
        <v/>
      </c>
      <c r="H717" s="183" t="str">
        <f t="shared" si="80"/>
        <v/>
      </c>
      <c r="I717" s="183" t="str">
        <f t="shared" si="81"/>
        <v/>
      </c>
      <c r="L717" s="90" t="str">
        <f t="shared" si="79"/>
        <v/>
      </c>
      <c r="N717" s="185" t="str">
        <f t="shared" si="82"/>
        <v/>
      </c>
      <c r="W717" s="179" t="str">
        <f>IF($B717="","",IF($Q717="","MISSING LINK",IF(NOT(ISNUMBER(SEARCH("drive.google.com",$Q717))),"NOT DRIVE LINK",IFERROR(IF(ISNUMBER(SEARCH(MID(Summary!$N$3,SEARCH("/folders/",Summary!$N$3)+9,SEARCH("?",Summary!$N$3&amp;"?")-(SEARCH("/folders/",Summary!$N$3)+9)),$Q717)),"OK",IF(ISNUMBER(SEARCH("/file/d/",$Q717)),"FILE LINK (check)","WRONG DRIVE")),"WRONG DRIVE"))))</f>
        <v/>
      </c>
      <c r="X717" s="72" t="str">
        <f t="shared" si="83"/>
        <v/>
      </c>
      <c r="Y717" s="72" t="str">
        <f t="shared" si="84"/>
        <v/>
      </c>
      <c r="Z717" s="72" t="str">
        <f>IF($X717="","",COUNTIF($X$2:$X717,$X717))</f>
        <v/>
      </c>
      <c r="AA717" s="72" t="str">
        <f>IF(AND($X717&lt;&gt;"",$Y717&gt;=3,$Z717=1),COUNTIF($AA$1:AA716,"&gt;0")+1,"")</f>
        <v/>
      </c>
    </row>
    <row r="718" spans="3:27" ht="15" customHeight="1" x14ac:dyDescent="0.25">
      <c r="C718" s="72" t="str">
        <f t="shared" si="85"/>
        <v/>
      </c>
      <c r="D718" s="182" t="str">
        <f>IF($B718="","",IFERROR(VLOOKUP($B718,'Task library'!$A:$E,2,FALSE()),""))</f>
        <v/>
      </c>
      <c r="E718" s="182" t="str">
        <f>IF($B718="","",IFERROR(VLOOKUP($B718,'Task library'!$A:$E,3,FALSE()),""))</f>
        <v/>
      </c>
      <c r="F718" s="182" t="str">
        <f>IF($B718="","",IFERROR(VLOOKUP($B718,'Task library'!$A:$E,4,FALSE()),""))</f>
        <v/>
      </c>
      <c r="H718" s="183" t="str">
        <f t="shared" si="80"/>
        <v/>
      </c>
      <c r="I718" s="183" t="str">
        <f t="shared" si="81"/>
        <v/>
      </c>
      <c r="L718" s="90" t="str">
        <f t="shared" si="79"/>
        <v/>
      </c>
      <c r="N718" s="185" t="str">
        <f t="shared" si="82"/>
        <v/>
      </c>
      <c r="W718" s="179" t="str">
        <f>IF($B718="","",IF($Q718="","MISSING LINK",IF(NOT(ISNUMBER(SEARCH("drive.google.com",$Q718))),"NOT DRIVE LINK",IFERROR(IF(ISNUMBER(SEARCH(MID(Summary!$N$3,SEARCH("/folders/",Summary!$N$3)+9,SEARCH("?",Summary!$N$3&amp;"?")-(SEARCH("/folders/",Summary!$N$3)+9)),$Q718)),"OK",IF(ISNUMBER(SEARCH("/file/d/",$Q718)),"FILE LINK (check)","WRONG DRIVE")),"WRONG DRIVE"))))</f>
        <v/>
      </c>
      <c r="X718" s="72" t="str">
        <f t="shared" si="83"/>
        <v/>
      </c>
      <c r="Y718" s="72" t="str">
        <f t="shared" si="84"/>
        <v/>
      </c>
      <c r="Z718" s="72" t="str">
        <f>IF($X718="","",COUNTIF($X$2:$X718,$X718))</f>
        <v/>
      </c>
      <c r="AA718" s="72" t="str">
        <f>IF(AND($X718&lt;&gt;"",$Y718&gt;=3,$Z718=1),COUNTIF($AA$1:AA717,"&gt;0")+1,"")</f>
        <v/>
      </c>
    </row>
    <row r="719" spans="3:27" ht="15" customHeight="1" x14ac:dyDescent="0.25">
      <c r="C719" s="72" t="str">
        <f t="shared" si="85"/>
        <v/>
      </c>
      <c r="D719" s="182" t="str">
        <f>IF($B719="","",IFERROR(VLOOKUP($B719,'Task library'!$A:$E,2,FALSE()),""))</f>
        <v/>
      </c>
      <c r="E719" s="182" t="str">
        <f>IF($B719="","",IFERROR(VLOOKUP($B719,'Task library'!$A:$E,3,FALSE()),""))</f>
        <v/>
      </c>
      <c r="F719" s="182" t="str">
        <f>IF($B719="","",IFERROR(VLOOKUP($B719,'Task library'!$A:$E,4,FALSE()),""))</f>
        <v/>
      </c>
      <c r="H719" s="183" t="str">
        <f t="shared" si="80"/>
        <v/>
      </c>
      <c r="I719" s="183" t="str">
        <f t="shared" si="81"/>
        <v/>
      </c>
      <c r="L719" s="90" t="str">
        <f t="shared" si="79"/>
        <v/>
      </c>
      <c r="N719" s="185" t="str">
        <f t="shared" si="82"/>
        <v/>
      </c>
      <c r="W719" s="179" t="str">
        <f>IF($B719="","",IF($Q719="","MISSING LINK",IF(NOT(ISNUMBER(SEARCH("drive.google.com",$Q719))),"NOT DRIVE LINK",IFERROR(IF(ISNUMBER(SEARCH(MID(Summary!$N$3,SEARCH("/folders/",Summary!$N$3)+9,SEARCH("?",Summary!$N$3&amp;"?")-(SEARCH("/folders/",Summary!$N$3)+9)),$Q719)),"OK",IF(ISNUMBER(SEARCH("/file/d/",$Q719)),"FILE LINK (check)","WRONG DRIVE")),"WRONG DRIVE"))))</f>
        <v/>
      </c>
      <c r="X719" s="72" t="str">
        <f t="shared" si="83"/>
        <v/>
      </c>
      <c r="Y719" s="72" t="str">
        <f t="shared" si="84"/>
        <v/>
      </c>
      <c r="Z719" s="72" t="str">
        <f>IF($X719="","",COUNTIF($X$2:$X719,$X719))</f>
        <v/>
      </c>
      <c r="AA719" s="72" t="str">
        <f>IF(AND($X719&lt;&gt;"",$Y719&gt;=3,$Z719=1),COUNTIF($AA$1:AA718,"&gt;0")+1,"")</f>
        <v/>
      </c>
    </row>
    <row r="720" spans="3:27" ht="15" customHeight="1" x14ac:dyDescent="0.25">
      <c r="C720" s="72" t="str">
        <f t="shared" si="85"/>
        <v/>
      </c>
      <c r="D720" s="182" t="str">
        <f>IF($B720="","",IFERROR(VLOOKUP($B720,'Task library'!$A:$E,2,FALSE()),""))</f>
        <v/>
      </c>
      <c r="E720" s="182" t="str">
        <f>IF($B720="","",IFERROR(VLOOKUP($B720,'Task library'!$A:$E,3,FALSE()),""))</f>
        <v/>
      </c>
      <c r="F720" s="182" t="str">
        <f>IF($B720="","",IFERROR(VLOOKUP($B720,'Task library'!$A:$E,4,FALSE()),""))</f>
        <v/>
      </c>
      <c r="H720" s="183" t="str">
        <f t="shared" si="80"/>
        <v/>
      </c>
      <c r="I720" s="183" t="str">
        <f t="shared" si="81"/>
        <v/>
      </c>
      <c r="L720" s="90" t="str">
        <f t="shared" si="79"/>
        <v/>
      </c>
      <c r="N720" s="185" t="str">
        <f t="shared" si="82"/>
        <v/>
      </c>
      <c r="W720" s="179" t="str">
        <f>IF($B720="","",IF($Q720="","MISSING LINK",IF(NOT(ISNUMBER(SEARCH("drive.google.com",$Q720))),"NOT DRIVE LINK",IFERROR(IF(ISNUMBER(SEARCH(MID(Summary!$N$3,SEARCH("/folders/",Summary!$N$3)+9,SEARCH("?",Summary!$N$3&amp;"?")-(SEARCH("/folders/",Summary!$N$3)+9)),$Q720)),"OK",IF(ISNUMBER(SEARCH("/file/d/",$Q720)),"FILE LINK (check)","WRONG DRIVE")),"WRONG DRIVE"))))</f>
        <v/>
      </c>
      <c r="X720" s="72" t="str">
        <f t="shared" si="83"/>
        <v/>
      </c>
      <c r="Y720" s="72" t="str">
        <f t="shared" si="84"/>
        <v/>
      </c>
      <c r="Z720" s="72" t="str">
        <f>IF($X720="","",COUNTIF($X$2:$X720,$X720))</f>
        <v/>
      </c>
      <c r="AA720" s="72" t="str">
        <f>IF(AND($X720&lt;&gt;"",$Y720&gt;=3,$Z720=1),COUNTIF($AA$1:AA719,"&gt;0")+1,"")</f>
        <v/>
      </c>
    </row>
    <row r="721" spans="3:27" ht="15" customHeight="1" x14ac:dyDescent="0.25">
      <c r="C721" s="72" t="str">
        <f t="shared" si="85"/>
        <v/>
      </c>
      <c r="D721" s="182" t="str">
        <f>IF($B721="","",IFERROR(VLOOKUP($B721,'Task library'!$A:$E,2,FALSE()),""))</f>
        <v/>
      </c>
      <c r="E721" s="182" t="str">
        <f>IF($B721="","",IFERROR(VLOOKUP($B721,'Task library'!$A:$E,3,FALSE()),""))</f>
        <v/>
      </c>
      <c r="F721" s="182" t="str">
        <f>IF($B721="","",IFERROR(VLOOKUP($B721,'Task library'!$A:$E,4,FALSE()),""))</f>
        <v/>
      </c>
      <c r="H721" s="183" t="str">
        <f t="shared" si="80"/>
        <v/>
      </c>
      <c r="I721" s="183" t="str">
        <f t="shared" si="81"/>
        <v/>
      </c>
      <c r="L721" s="90" t="str">
        <f t="shared" si="79"/>
        <v/>
      </c>
      <c r="N721" s="185" t="str">
        <f t="shared" si="82"/>
        <v/>
      </c>
      <c r="W721" s="179" t="str">
        <f>IF($B721="","",IF($Q721="","MISSING LINK",IF(NOT(ISNUMBER(SEARCH("drive.google.com",$Q721))),"NOT DRIVE LINK",IFERROR(IF(ISNUMBER(SEARCH(MID(Summary!$N$3,SEARCH("/folders/",Summary!$N$3)+9,SEARCH("?",Summary!$N$3&amp;"?")-(SEARCH("/folders/",Summary!$N$3)+9)),$Q721)),"OK",IF(ISNUMBER(SEARCH("/file/d/",$Q721)),"FILE LINK (check)","WRONG DRIVE")),"WRONG DRIVE"))))</f>
        <v/>
      </c>
      <c r="X721" s="72" t="str">
        <f t="shared" si="83"/>
        <v/>
      </c>
      <c r="Y721" s="72" t="str">
        <f t="shared" si="84"/>
        <v/>
      </c>
      <c r="Z721" s="72" t="str">
        <f>IF($X721="","",COUNTIF($X$2:$X721,$X721))</f>
        <v/>
      </c>
      <c r="AA721" s="72" t="str">
        <f>IF(AND($X721&lt;&gt;"",$Y721&gt;=3,$Z721=1),COUNTIF($AA$1:AA720,"&gt;0")+1,"")</f>
        <v/>
      </c>
    </row>
    <row r="722" spans="3:27" ht="15" customHeight="1" x14ac:dyDescent="0.25">
      <c r="C722" s="72" t="str">
        <f t="shared" si="85"/>
        <v/>
      </c>
      <c r="D722" s="182" t="str">
        <f>IF($B722="","",IFERROR(VLOOKUP($B722,'Task library'!$A:$E,2,FALSE()),""))</f>
        <v/>
      </c>
      <c r="E722" s="182" t="str">
        <f>IF($B722="","",IFERROR(VLOOKUP($B722,'Task library'!$A:$E,3,FALSE()),""))</f>
        <v/>
      </c>
      <c r="F722" s="182" t="str">
        <f>IF($B722="","",IFERROR(VLOOKUP($B722,'Task library'!$A:$E,4,FALSE()),""))</f>
        <v/>
      </c>
      <c r="H722" s="183" t="str">
        <f t="shared" si="80"/>
        <v/>
      </c>
      <c r="I722" s="183" t="str">
        <f t="shared" si="81"/>
        <v/>
      </c>
      <c r="L722" s="90" t="str">
        <f t="shared" si="79"/>
        <v/>
      </c>
      <c r="N722" s="185" t="str">
        <f t="shared" si="82"/>
        <v/>
      </c>
      <c r="W722" s="179" t="str">
        <f>IF($B722="","",IF($Q722="","MISSING LINK",IF(NOT(ISNUMBER(SEARCH("drive.google.com",$Q722))),"NOT DRIVE LINK",IFERROR(IF(ISNUMBER(SEARCH(MID(Summary!$N$3,SEARCH("/folders/",Summary!$N$3)+9,SEARCH("?",Summary!$N$3&amp;"?")-(SEARCH("/folders/",Summary!$N$3)+9)),$Q722)),"OK",IF(ISNUMBER(SEARCH("/file/d/",$Q722)),"FILE LINK (check)","WRONG DRIVE")),"WRONG DRIVE"))))</f>
        <v/>
      </c>
      <c r="X722" s="72" t="str">
        <f t="shared" si="83"/>
        <v/>
      </c>
      <c r="Y722" s="72" t="str">
        <f t="shared" si="84"/>
        <v/>
      </c>
      <c r="Z722" s="72" t="str">
        <f>IF($X722="","",COUNTIF($X$2:$X722,$X722))</f>
        <v/>
      </c>
      <c r="AA722" s="72" t="str">
        <f>IF(AND($X722&lt;&gt;"",$Y722&gt;=3,$Z722=1),COUNTIF($AA$1:AA721,"&gt;0")+1,"")</f>
        <v/>
      </c>
    </row>
    <row r="723" spans="3:27" ht="15" customHeight="1" x14ac:dyDescent="0.25">
      <c r="C723" s="72" t="str">
        <f t="shared" si="85"/>
        <v/>
      </c>
      <c r="D723" s="182" t="str">
        <f>IF($B723="","",IFERROR(VLOOKUP($B723,'Task library'!$A:$E,2,FALSE()),""))</f>
        <v/>
      </c>
      <c r="E723" s="182" t="str">
        <f>IF($B723="","",IFERROR(VLOOKUP($B723,'Task library'!$A:$E,3,FALSE()),""))</f>
        <v/>
      </c>
      <c r="F723" s="182" t="str">
        <f>IF($B723="","",IFERROR(VLOOKUP($B723,'Task library'!$A:$E,4,FALSE()),""))</f>
        <v/>
      </c>
      <c r="H723" s="183" t="str">
        <f t="shared" si="80"/>
        <v/>
      </c>
      <c r="I723" s="183" t="str">
        <f t="shared" si="81"/>
        <v/>
      </c>
      <c r="L723" s="90" t="str">
        <f t="shared" si="79"/>
        <v/>
      </c>
      <c r="N723" s="185" t="str">
        <f t="shared" si="82"/>
        <v/>
      </c>
      <c r="W723" s="179" t="str">
        <f>IF($B723="","",IF($Q723="","MISSING LINK",IF(NOT(ISNUMBER(SEARCH("drive.google.com",$Q723))),"NOT DRIVE LINK",IFERROR(IF(ISNUMBER(SEARCH(MID(Summary!$N$3,SEARCH("/folders/",Summary!$N$3)+9,SEARCH("?",Summary!$N$3&amp;"?")-(SEARCH("/folders/",Summary!$N$3)+9)),$Q723)),"OK",IF(ISNUMBER(SEARCH("/file/d/",$Q723)),"FILE LINK (check)","WRONG DRIVE")),"WRONG DRIVE"))))</f>
        <v/>
      </c>
      <c r="X723" s="72" t="str">
        <f t="shared" si="83"/>
        <v/>
      </c>
      <c r="Y723" s="72" t="str">
        <f t="shared" si="84"/>
        <v/>
      </c>
      <c r="Z723" s="72" t="str">
        <f>IF($X723="","",COUNTIF($X$2:$X723,$X723))</f>
        <v/>
      </c>
      <c r="AA723" s="72" t="str">
        <f>IF(AND($X723&lt;&gt;"",$Y723&gt;=3,$Z723=1),COUNTIF($AA$1:AA722,"&gt;0")+1,"")</f>
        <v/>
      </c>
    </row>
    <row r="724" spans="3:27" ht="15" customHeight="1" x14ac:dyDescent="0.25">
      <c r="C724" s="72" t="str">
        <f t="shared" si="85"/>
        <v/>
      </c>
      <c r="D724" s="182" t="str">
        <f>IF($B724="","",IFERROR(VLOOKUP($B724,'Task library'!$A:$E,2,FALSE()),""))</f>
        <v/>
      </c>
      <c r="E724" s="182" t="str">
        <f>IF($B724="","",IFERROR(VLOOKUP($B724,'Task library'!$A:$E,3,FALSE()),""))</f>
        <v/>
      </c>
      <c r="F724" s="182" t="str">
        <f>IF($B724="","",IFERROR(VLOOKUP($B724,'Task library'!$A:$E,4,FALSE()),""))</f>
        <v/>
      </c>
      <c r="H724" s="183" t="str">
        <f t="shared" si="80"/>
        <v/>
      </c>
      <c r="I724" s="183" t="str">
        <f t="shared" si="81"/>
        <v/>
      </c>
      <c r="L724" s="90" t="str">
        <f t="shared" ref="L724:L787" si="86">IF($B724="","",1)</f>
        <v/>
      </c>
      <c r="N724" s="185" t="str">
        <f t="shared" si="82"/>
        <v/>
      </c>
      <c r="W724" s="179" t="str">
        <f>IF($B724="","",IF($Q724="","MISSING LINK",IF(NOT(ISNUMBER(SEARCH("drive.google.com",$Q724))),"NOT DRIVE LINK",IFERROR(IF(ISNUMBER(SEARCH(MID(Summary!$N$3,SEARCH("/folders/",Summary!$N$3)+9,SEARCH("?",Summary!$N$3&amp;"?")-(SEARCH("/folders/",Summary!$N$3)+9)),$Q724)),"OK",IF(ISNUMBER(SEARCH("/file/d/",$Q724)),"FILE LINK (check)","WRONG DRIVE")),"WRONG DRIVE"))))</f>
        <v/>
      </c>
      <c r="X724" s="72" t="str">
        <f t="shared" si="83"/>
        <v/>
      </c>
      <c r="Y724" s="72" t="str">
        <f t="shared" si="84"/>
        <v/>
      </c>
      <c r="Z724" s="72" t="str">
        <f>IF($X724="","",COUNTIF($X$2:$X724,$X724))</f>
        <v/>
      </c>
      <c r="AA724" s="72" t="str">
        <f>IF(AND($X724&lt;&gt;"",$Y724&gt;=3,$Z724=1),COUNTIF($AA$1:AA723,"&gt;0")+1,"")</f>
        <v/>
      </c>
    </row>
    <row r="725" spans="3:27" ht="15" customHeight="1" x14ac:dyDescent="0.25">
      <c r="C725" s="72" t="str">
        <f t="shared" si="85"/>
        <v/>
      </c>
      <c r="D725" s="182" t="str">
        <f>IF($B725="","",IFERROR(VLOOKUP($B725,'Task library'!$A:$E,2,FALSE()),""))</f>
        <v/>
      </c>
      <c r="E725" s="182" t="str">
        <f>IF($B725="","",IFERROR(VLOOKUP($B725,'Task library'!$A:$E,3,FALSE()),""))</f>
        <v/>
      </c>
      <c r="F725" s="182" t="str">
        <f>IF($B725="","",IFERROR(VLOOKUP($B725,'Task library'!$A:$E,4,FALSE()),""))</f>
        <v/>
      </c>
      <c r="H725" s="183" t="str">
        <f t="shared" si="80"/>
        <v/>
      </c>
      <c r="I725" s="183" t="str">
        <f t="shared" si="81"/>
        <v/>
      </c>
      <c r="L725" s="90" t="str">
        <f t="shared" si="86"/>
        <v/>
      </c>
      <c r="N725" s="185" t="str">
        <f t="shared" si="82"/>
        <v/>
      </c>
      <c r="W725" s="179" t="str">
        <f>IF($B725="","",IF($Q725="","MISSING LINK",IF(NOT(ISNUMBER(SEARCH("drive.google.com",$Q725))),"NOT DRIVE LINK",IFERROR(IF(ISNUMBER(SEARCH(MID(Summary!$N$3,SEARCH("/folders/",Summary!$N$3)+9,SEARCH("?",Summary!$N$3&amp;"?")-(SEARCH("/folders/",Summary!$N$3)+9)),$Q725)),"OK",IF(ISNUMBER(SEARCH("/file/d/",$Q725)),"FILE LINK (check)","WRONG DRIVE")),"WRONG DRIVE"))))</f>
        <v/>
      </c>
      <c r="X725" s="72" t="str">
        <f t="shared" si="83"/>
        <v/>
      </c>
      <c r="Y725" s="72" t="str">
        <f t="shared" si="84"/>
        <v/>
      </c>
      <c r="Z725" s="72" t="str">
        <f>IF($X725="","",COUNTIF($X$2:$X725,$X725))</f>
        <v/>
      </c>
      <c r="AA725" s="72" t="str">
        <f>IF(AND($X725&lt;&gt;"",$Y725&gt;=3,$Z725=1),COUNTIF($AA$1:AA724,"&gt;0")+1,"")</f>
        <v/>
      </c>
    </row>
    <row r="726" spans="3:27" ht="15" customHeight="1" x14ac:dyDescent="0.25">
      <c r="C726" s="72" t="str">
        <f t="shared" si="85"/>
        <v/>
      </c>
      <c r="D726" s="182" t="str">
        <f>IF($B726="","",IFERROR(VLOOKUP($B726,'Task library'!$A:$E,2,FALSE()),""))</f>
        <v/>
      </c>
      <c r="E726" s="182" t="str">
        <f>IF($B726="","",IFERROR(VLOOKUP($B726,'Task library'!$A:$E,3,FALSE()),""))</f>
        <v/>
      </c>
      <c r="F726" s="182" t="str">
        <f>IF($B726="","",IFERROR(VLOOKUP($B726,'Task library'!$A:$E,4,FALSE()),""))</f>
        <v/>
      </c>
      <c r="H726" s="183" t="str">
        <f t="shared" si="80"/>
        <v/>
      </c>
      <c r="I726" s="183" t="str">
        <f t="shared" si="81"/>
        <v/>
      </c>
      <c r="L726" s="90" t="str">
        <f t="shared" si="86"/>
        <v/>
      </c>
      <c r="N726" s="185" t="str">
        <f t="shared" si="82"/>
        <v/>
      </c>
      <c r="W726" s="179" t="str">
        <f>IF($B726="","",IF($Q726="","MISSING LINK",IF(NOT(ISNUMBER(SEARCH("drive.google.com",$Q726))),"NOT DRIVE LINK",IFERROR(IF(ISNUMBER(SEARCH(MID(Summary!$N$3,SEARCH("/folders/",Summary!$N$3)+9,SEARCH("?",Summary!$N$3&amp;"?")-(SEARCH("/folders/",Summary!$N$3)+9)),$Q726)),"OK",IF(ISNUMBER(SEARCH("/file/d/",$Q726)),"FILE LINK (check)","WRONG DRIVE")),"WRONG DRIVE"))))</f>
        <v/>
      </c>
      <c r="X726" s="72" t="str">
        <f t="shared" si="83"/>
        <v/>
      </c>
      <c r="Y726" s="72" t="str">
        <f t="shared" si="84"/>
        <v/>
      </c>
      <c r="Z726" s="72" t="str">
        <f>IF($X726="","",COUNTIF($X$2:$X726,$X726))</f>
        <v/>
      </c>
      <c r="AA726" s="72" t="str">
        <f>IF(AND($X726&lt;&gt;"",$Y726&gt;=3,$Z726=1),COUNTIF($AA$1:AA725,"&gt;0")+1,"")</f>
        <v/>
      </c>
    </row>
    <row r="727" spans="3:27" ht="15" customHeight="1" x14ac:dyDescent="0.25">
      <c r="C727" s="72" t="str">
        <f t="shared" si="85"/>
        <v/>
      </c>
      <c r="D727" s="182" t="str">
        <f>IF($B727="","",IFERROR(VLOOKUP($B727,'Task library'!$A:$E,2,FALSE()),""))</f>
        <v/>
      </c>
      <c r="E727" s="182" t="str">
        <f>IF($B727="","",IFERROR(VLOOKUP($B727,'Task library'!$A:$E,3,FALSE()),""))</f>
        <v/>
      </c>
      <c r="F727" s="182" t="str">
        <f>IF($B727="","",IFERROR(VLOOKUP($B727,'Task library'!$A:$E,4,FALSE()),""))</f>
        <v/>
      </c>
      <c r="H727" s="183" t="str">
        <f t="shared" si="80"/>
        <v/>
      </c>
      <c r="I727" s="183" t="str">
        <f t="shared" si="81"/>
        <v/>
      </c>
      <c r="L727" s="90" t="str">
        <f t="shared" si="86"/>
        <v/>
      </c>
      <c r="N727" s="185" t="str">
        <f t="shared" si="82"/>
        <v/>
      </c>
      <c r="W727" s="179" t="str">
        <f>IF($B727="","",IF($Q727="","MISSING LINK",IF(NOT(ISNUMBER(SEARCH("drive.google.com",$Q727))),"NOT DRIVE LINK",IFERROR(IF(ISNUMBER(SEARCH(MID(Summary!$N$3,SEARCH("/folders/",Summary!$N$3)+9,SEARCH("?",Summary!$N$3&amp;"?")-(SEARCH("/folders/",Summary!$N$3)+9)),$Q727)),"OK",IF(ISNUMBER(SEARCH("/file/d/",$Q727)),"FILE LINK (check)","WRONG DRIVE")),"WRONG DRIVE"))))</f>
        <v/>
      </c>
      <c r="X727" s="72" t="str">
        <f t="shared" si="83"/>
        <v/>
      </c>
      <c r="Y727" s="72" t="str">
        <f t="shared" si="84"/>
        <v/>
      </c>
      <c r="Z727" s="72" t="str">
        <f>IF($X727="","",COUNTIF($X$2:$X727,$X727))</f>
        <v/>
      </c>
      <c r="AA727" s="72" t="str">
        <f>IF(AND($X727&lt;&gt;"",$Y727&gt;=3,$Z727=1),COUNTIF($AA$1:AA726,"&gt;0")+1,"")</f>
        <v/>
      </c>
    </row>
    <row r="728" spans="3:27" ht="15" customHeight="1" x14ac:dyDescent="0.25">
      <c r="C728" s="72" t="str">
        <f t="shared" si="85"/>
        <v/>
      </c>
      <c r="D728" s="182" t="str">
        <f>IF($B728="","",IFERROR(VLOOKUP($B728,'Task library'!$A:$E,2,FALSE()),""))</f>
        <v/>
      </c>
      <c r="E728" s="182" t="str">
        <f>IF($B728="","",IFERROR(VLOOKUP($B728,'Task library'!$A:$E,3,FALSE()),""))</f>
        <v/>
      </c>
      <c r="F728" s="182" t="str">
        <f>IF($B728="","",IFERROR(VLOOKUP($B728,'Task library'!$A:$E,4,FALSE()),""))</f>
        <v/>
      </c>
      <c r="H728" s="183" t="str">
        <f t="shared" si="80"/>
        <v/>
      </c>
      <c r="I728" s="183" t="str">
        <f t="shared" si="81"/>
        <v/>
      </c>
      <c r="L728" s="90" t="str">
        <f t="shared" si="86"/>
        <v/>
      </c>
      <c r="N728" s="185" t="str">
        <f t="shared" si="82"/>
        <v/>
      </c>
      <c r="W728" s="179" t="str">
        <f>IF($B728="","",IF($Q728="","MISSING LINK",IF(NOT(ISNUMBER(SEARCH("drive.google.com",$Q728))),"NOT DRIVE LINK",IFERROR(IF(ISNUMBER(SEARCH(MID(Summary!$N$3,SEARCH("/folders/",Summary!$N$3)+9,SEARCH("?",Summary!$N$3&amp;"?")-(SEARCH("/folders/",Summary!$N$3)+9)),$Q728)),"OK",IF(ISNUMBER(SEARCH("/file/d/",$Q728)),"FILE LINK (check)","WRONG DRIVE")),"WRONG DRIVE"))))</f>
        <v/>
      </c>
      <c r="X728" s="72" t="str">
        <f t="shared" si="83"/>
        <v/>
      </c>
      <c r="Y728" s="72" t="str">
        <f t="shared" si="84"/>
        <v/>
      </c>
      <c r="Z728" s="72" t="str">
        <f>IF($X728="","",COUNTIF($X$2:$X728,$X728))</f>
        <v/>
      </c>
      <c r="AA728" s="72" t="str">
        <f>IF(AND($X728&lt;&gt;"",$Y728&gt;=3,$Z728=1),COUNTIF($AA$1:AA727,"&gt;0")+1,"")</f>
        <v/>
      </c>
    </row>
    <row r="729" spans="3:27" ht="15" customHeight="1" x14ac:dyDescent="0.25">
      <c r="C729" s="72" t="str">
        <f t="shared" si="85"/>
        <v/>
      </c>
      <c r="D729" s="182" t="str">
        <f>IF($B729="","",IFERROR(VLOOKUP($B729,'Task library'!$A:$E,2,FALSE()),""))</f>
        <v/>
      </c>
      <c r="E729" s="182" t="str">
        <f>IF($B729="","",IFERROR(VLOOKUP($B729,'Task library'!$A:$E,3,FALSE()),""))</f>
        <v/>
      </c>
      <c r="F729" s="182" t="str">
        <f>IF($B729="","",IFERROR(VLOOKUP($B729,'Task library'!$A:$E,4,FALSE()),""))</f>
        <v/>
      </c>
      <c r="H729" s="183" t="str">
        <f t="shared" si="80"/>
        <v/>
      </c>
      <c r="I729" s="183" t="str">
        <f t="shared" si="81"/>
        <v/>
      </c>
      <c r="L729" s="90" t="str">
        <f t="shared" si="86"/>
        <v/>
      </c>
      <c r="N729" s="185" t="str">
        <f t="shared" si="82"/>
        <v/>
      </c>
      <c r="W729" s="179" t="str">
        <f>IF($B729="","",IF($Q729="","MISSING LINK",IF(NOT(ISNUMBER(SEARCH("drive.google.com",$Q729))),"NOT DRIVE LINK",IFERROR(IF(ISNUMBER(SEARCH(MID(Summary!$N$3,SEARCH("/folders/",Summary!$N$3)+9,SEARCH("?",Summary!$N$3&amp;"?")-(SEARCH("/folders/",Summary!$N$3)+9)),$Q729)),"OK",IF(ISNUMBER(SEARCH("/file/d/",$Q729)),"FILE LINK (check)","WRONG DRIVE")),"WRONG DRIVE"))))</f>
        <v/>
      </c>
      <c r="X729" s="72" t="str">
        <f t="shared" si="83"/>
        <v/>
      </c>
      <c r="Y729" s="72" t="str">
        <f t="shared" si="84"/>
        <v/>
      </c>
      <c r="Z729" s="72" t="str">
        <f>IF($X729="","",COUNTIF($X$2:$X729,$X729))</f>
        <v/>
      </c>
      <c r="AA729" s="72" t="str">
        <f>IF(AND($X729&lt;&gt;"",$Y729&gt;=3,$Z729=1),COUNTIF($AA$1:AA728,"&gt;0")+1,"")</f>
        <v/>
      </c>
    </row>
    <row r="730" spans="3:27" ht="15" customHeight="1" x14ac:dyDescent="0.25">
      <c r="C730" s="72" t="str">
        <f t="shared" si="85"/>
        <v/>
      </c>
      <c r="D730" s="182" t="str">
        <f>IF($B730="","",IFERROR(VLOOKUP($B730,'Task library'!$A:$E,2,FALSE()),""))</f>
        <v/>
      </c>
      <c r="E730" s="182" t="str">
        <f>IF($B730="","",IFERROR(VLOOKUP($B730,'Task library'!$A:$E,3,FALSE()),""))</f>
        <v/>
      </c>
      <c r="F730" s="182" t="str">
        <f>IF($B730="","",IFERROR(VLOOKUP($B730,'Task library'!$A:$E,4,FALSE()),""))</f>
        <v/>
      </c>
      <c r="H730" s="183" t="str">
        <f t="shared" si="80"/>
        <v/>
      </c>
      <c r="I730" s="183" t="str">
        <f t="shared" si="81"/>
        <v/>
      </c>
      <c r="L730" s="90" t="str">
        <f t="shared" si="86"/>
        <v/>
      </c>
      <c r="N730" s="185" t="str">
        <f t="shared" si="82"/>
        <v/>
      </c>
      <c r="W730" s="179" t="str">
        <f>IF($B730="","",IF($Q730="","MISSING LINK",IF(NOT(ISNUMBER(SEARCH("drive.google.com",$Q730))),"NOT DRIVE LINK",IFERROR(IF(ISNUMBER(SEARCH(MID(Summary!$N$3,SEARCH("/folders/",Summary!$N$3)+9,SEARCH("?",Summary!$N$3&amp;"?")-(SEARCH("/folders/",Summary!$N$3)+9)),$Q730)),"OK",IF(ISNUMBER(SEARCH("/file/d/",$Q730)),"FILE LINK (check)","WRONG DRIVE")),"WRONG DRIVE"))))</f>
        <v/>
      </c>
      <c r="X730" s="72" t="str">
        <f t="shared" si="83"/>
        <v/>
      </c>
      <c r="Y730" s="72" t="str">
        <f t="shared" si="84"/>
        <v/>
      </c>
      <c r="Z730" s="72" t="str">
        <f>IF($X730="","",COUNTIF($X$2:$X730,$X730))</f>
        <v/>
      </c>
      <c r="AA730" s="72" t="str">
        <f>IF(AND($X730&lt;&gt;"",$Y730&gt;=3,$Z730=1),COUNTIF($AA$1:AA729,"&gt;0")+1,"")</f>
        <v/>
      </c>
    </row>
    <row r="731" spans="3:27" ht="15" customHeight="1" x14ac:dyDescent="0.25">
      <c r="C731" s="72" t="str">
        <f t="shared" si="85"/>
        <v/>
      </c>
      <c r="D731" s="182" t="str">
        <f>IF($B731="","",IFERROR(VLOOKUP($B731,'Task library'!$A:$E,2,FALSE()),""))</f>
        <v/>
      </c>
      <c r="E731" s="182" t="str">
        <f>IF($B731="","",IFERROR(VLOOKUP($B731,'Task library'!$A:$E,3,FALSE()),""))</f>
        <v/>
      </c>
      <c r="F731" s="182" t="str">
        <f>IF($B731="","",IFERROR(VLOOKUP($B731,'Task library'!$A:$E,4,FALSE()),""))</f>
        <v/>
      </c>
      <c r="H731" s="183" t="str">
        <f t="shared" si="80"/>
        <v/>
      </c>
      <c r="I731" s="183" t="str">
        <f t="shared" si="81"/>
        <v/>
      </c>
      <c r="L731" s="90" t="str">
        <f t="shared" si="86"/>
        <v/>
      </c>
      <c r="N731" s="185" t="str">
        <f t="shared" si="82"/>
        <v/>
      </c>
      <c r="W731" s="179" t="str">
        <f>IF($B731="","",IF($Q731="","MISSING LINK",IF(NOT(ISNUMBER(SEARCH("drive.google.com",$Q731))),"NOT DRIVE LINK",IFERROR(IF(ISNUMBER(SEARCH(MID(Summary!$N$3,SEARCH("/folders/",Summary!$N$3)+9,SEARCH("?",Summary!$N$3&amp;"?")-(SEARCH("/folders/",Summary!$N$3)+9)),$Q731)),"OK",IF(ISNUMBER(SEARCH("/file/d/",$Q731)),"FILE LINK (check)","WRONG DRIVE")),"WRONG DRIVE"))))</f>
        <v/>
      </c>
      <c r="X731" s="72" t="str">
        <f t="shared" si="83"/>
        <v/>
      </c>
      <c r="Y731" s="72" t="str">
        <f t="shared" si="84"/>
        <v/>
      </c>
      <c r="Z731" s="72" t="str">
        <f>IF($X731="","",COUNTIF($X$2:$X731,$X731))</f>
        <v/>
      </c>
      <c r="AA731" s="72" t="str">
        <f>IF(AND($X731&lt;&gt;"",$Y731&gt;=3,$Z731=1),COUNTIF($AA$1:AA730,"&gt;0")+1,"")</f>
        <v/>
      </c>
    </row>
    <row r="732" spans="3:27" ht="15" customHeight="1" x14ac:dyDescent="0.25">
      <c r="C732" s="72" t="str">
        <f t="shared" si="85"/>
        <v/>
      </c>
      <c r="D732" s="182" t="str">
        <f>IF($B732="","",IFERROR(VLOOKUP($B732,'Task library'!$A:$E,2,FALSE()),""))</f>
        <v/>
      </c>
      <c r="E732" s="182" t="str">
        <f>IF($B732="","",IFERROR(VLOOKUP($B732,'Task library'!$A:$E,3,FALSE()),""))</f>
        <v/>
      </c>
      <c r="F732" s="182" t="str">
        <f>IF($B732="","",IFERROR(VLOOKUP($B732,'Task library'!$A:$E,4,FALSE()),""))</f>
        <v/>
      </c>
      <c r="H732" s="183" t="str">
        <f t="shared" si="80"/>
        <v/>
      </c>
      <c r="I732" s="183" t="str">
        <f t="shared" si="81"/>
        <v/>
      </c>
      <c r="L732" s="90" t="str">
        <f t="shared" si="86"/>
        <v/>
      </c>
      <c r="N732" s="185" t="str">
        <f t="shared" si="82"/>
        <v/>
      </c>
      <c r="W732" s="179" t="str">
        <f>IF($B732="","",IF($Q732="","MISSING LINK",IF(NOT(ISNUMBER(SEARCH("drive.google.com",$Q732))),"NOT DRIVE LINK",IFERROR(IF(ISNUMBER(SEARCH(MID(Summary!$N$3,SEARCH("/folders/",Summary!$N$3)+9,SEARCH("?",Summary!$N$3&amp;"?")-(SEARCH("/folders/",Summary!$N$3)+9)),$Q732)),"OK",IF(ISNUMBER(SEARCH("/file/d/",$Q732)),"FILE LINK (check)","WRONG DRIVE")),"WRONG DRIVE"))))</f>
        <v/>
      </c>
      <c r="X732" s="72" t="str">
        <f t="shared" si="83"/>
        <v/>
      </c>
      <c r="Y732" s="72" t="str">
        <f t="shared" si="84"/>
        <v/>
      </c>
      <c r="Z732" s="72" t="str">
        <f>IF($X732="","",COUNTIF($X$2:$X732,$X732))</f>
        <v/>
      </c>
      <c r="AA732" s="72" t="str">
        <f>IF(AND($X732&lt;&gt;"",$Y732&gt;=3,$Z732=1),COUNTIF($AA$1:AA731,"&gt;0")+1,"")</f>
        <v/>
      </c>
    </row>
    <row r="733" spans="3:27" ht="15" customHeight="1" x14ac:dyDescent="0.25">
      <c r="C733" s="72" t="str">
        <f t="shared" si="85"/>
        <v/>
      </c>
      <c r="D733" s="182" t="str">
        <f>IF($B733="","",IFERROR(VLOOKUP($B733,'Task library'!$A:$E,2,FALSE()),""))</f>
        <v/>
      </c>
      <c r="E733" s="182" t="str">
        <f>IF($B733="","",IFERROR(VLOOKUP($B733,'Task library'!$A:$E,3,FALSE()),""))</f>
        <v/>
      </c>
      <c r="F733" s="182" t="str">
        <f>IF($B733="","",IFERROR(VLOOKUP($B733,'Task library'!$A:$E,4,FALSE()),""))</f>
        <v/>
      </c>
      <c r="H733" s="183" t="str">
        <f t="shared" si="80"/>
        <v/>
      </c>
      <c r="I733" s="183" t="str">
        <f t="shared" si="81"/>
        <v/>
      </c>
      <c r="L733" s="90" t="str">
        <f t="shared" si="86"/>
        <v/>
      </c>
      <c r="N733" s="185" t="str">
        <f t="shared" si="82"/>
        <v/>
      </c>
      <c r="W733" s="179" t="str">
        <f>IF($B733="","",IF($Q733="","MISSING LINK",IF(NOT(ISNUMBER(SEARCH("drive.google.com",$Q733))),"NOT DRIVE LINK",IFERROR(IF(ISNUMBER(SEARCH(MID(Summary!$N$3,SEARCH("/folders/",Summary!$N$3)+9,SEARCH("?",Summary!$N$3&amp;"?")-(SEARCH("/folders/",Summary!$N$3)+9)),$Q733)),"OK",IF(ISNUMBER(SEARCH("/file/d/",$Q733)),"FILE LINK (check)","WRONG DRIVE")),"WRONG DRIVE"))))</f>
        <v/>
      </c>
      <c r="X733" s="72" t="str">
        <f t="shared" si="83"/>
        <v/>
      </c>
      <c r="Y733" s="72" t="str">
        <f t="shared" si="84"/>
        <v/>
      </c>
      <c r="Z733" s="72" t="str">
        <f>IF($X733="","",COUNTIF($X$2:$X733,$X733))</f>
        <v/>
      </c>
      <c r="AA733" s="72" t="str">
        <f>IF(AND($X733&lt;&gt;"",$Y733&gt;=3,$Z733=1),COUNTIF($AA$1:AA732,"&gt;0")+1,"")</f>
        <v/>
      </c>
    </row>
    <row r="734" spans="3:27" ht="15" customHeight="1" x14ac:dyDescent="0.25">
      <c r="C734" s="72" t="str">
        <f t="shared" si="85"/>
        <v/>
      </c>
      <c r="D734" s="182" t="str">
        <f>IF($B734="","",IFERROR(VLOOKUP($B734,'Task library'!$A:$E,2,FALSE()),""))</f>
        <v/>
      </c>
      <c r="E734" s="182" t="str">
        <f>IF($B734="","",IFERROR(VLOOKUP($B734,'Task library'!$A:$E,3,FALSE()),""))</f>
        <v/>
      </c>
      <c r="F734" s="182" t="str">
        <f>IF($B734="","",IFERROR(VLOOKUP($B734,'Task library'!$A:$E,4,FALSE()),""))</f>
        <v/>
      </c>
      <c r="H734" s="183" t="str">
        <f t="shared" si="80"/>
        <v/>
      </c>
      <c r="I734" s="183" t="str">
        <f t="shared" si="81"/>
        <v/>
      </c>
      <c r="L734" s="90" t="str">
        <f t="shared" si="86"/>
        <v/>
      </c>
      <c r="N734" s="185" t="str">
        <f t="shared" si="82"/>
        <v/>
      </c>
      <c r="W734" s="179" t="str">
        <f>IF($B734="","",IF($Q734="","MISSING LINK",IF(NOT(ISNUMBER(SEARCH("drive.google.com",$Q734))),"NOT DRIVE LINK",IFERROR(IF(ISNUMBER(SEARCH(MID(Summary!$N$3,SEARCH("/folders/",Summary!$N$3)+9,SEARCH("?",Summary!$N$3&amp;"?")-(SEARCH("/folders/",Summary!$N$3)+9)),$Q734)),"OK",IF(ISNUMBER(SEARCH("/file/d/",$Q734)),"FILE LINK (check)","WRONG DRIVE")),"WRONG DRIVE"))))</f>
        <v/>
      </c>
      <c r="X734" s="72" t="str">
        <f t="shared" si="83"/>
        <v/>
      </c>
      <c r="Y734" s="72" t="str">
        <f t="shared" si="84"/>
        <v/>
      </c>
      <c r="Z734" s="72" t="str">
        <f>IF($X734="","",COUNTIF($X$2:$X734,$X734))</f>
        <v/>
      </c>
      <c r="AA734" s="72" t="str">
        <f>IF(AND($X734&lt;&gt;"",$Y734&gt;=3,$Z734=1),COUNTIF($AA$1:AA733,"&gt;0")+1,"")</f>
        <v/>
      </c>
    </row>
    <row r="735" spans="3:27" ht="15" customHeight="1" x14ac:dyDescent="0.25">
      <c r="C735" s="72" t="str">
        <f t="shared" si="85"/>
        <v/>
      </c>
      <c r="D735" s="182" t="str">
        <f>IF($B735="","",IFERROR(VLOOKUP($B735,'Task library'!$A:$E,2,FALSE()),""))</f>
        <v/>
      </c>
      <c r="E735" s="182" t="str">
        <f>IF($B735="","",IFERROR(VLOOKUP($B735,'Task library'!$A:$E,3,FALSE()),""))</f>
        <v/>
      </c>
      <c r="F735" s="182" t="str">
        <f>IF($B735="","",IFERROR(VLOOKUP($B735,'Task library'!$A:$E,4,FALSE()),""))</f>
        <v/>
      </c>
      <c r="H735" s="183" t="str">
        <f t="shared" si="80"/>
        <v/>
      </c>
      <c r="I735" s="183" t="str">
        <f t="shared" si="81"/>
        <v/>
      </c>
      <c r="L735" s="90" t="str">
        <f t="shared" si="86"/>
        <v/>
      </c>
      <c r="N735" s="185" t="str">
        <f t="shared" si="82"/>
        <v/>
      </c>
      <c r="W735" s="179" t="str">
        <f>IF($B735="","",IF($Q735="","MISSING LINK",IF(NOT(ISNUMBER(SEARCH("drive.google.com",$Q735))),"NOT DRIVE LINK",IFERROR(IF(ISNUMBER(SEARCH(MID(Summary!$N$3,SEARCH("/folders/",Summary!$N$3)+9,SEARCH("?",Summary!$N$3&amp;"?")-(SEARCH("/folders/",Summary!$N$3)+9)),$Q735)),"OK",IF(ISNUMBER(SEARCH("/file/d/",$Q735)),"FILE LINK (check)","WRONG DRIVE")),"WRONG DRIVE"))))</f>
        <v/>
      </c>
      <c r="X735" s="72" t="str">
        <f t="shared" si="83"/>
        <v/>
      </c>
      <c r="Y735" s="72" t="str">
        <f t="shared" si="84"/>
        <v/>
      </c>
      <c r="Z735" s="72" t="str">
        <f>IF($X735="","",COUNTIF($X$2:$X735,$X735))</f>
        <v/>
      </c>
      <c r="AA735" s="72" t="str">
        <f>IF(AND($X735&lt;&gt;"",$Y735&gt;=3,$Z735=1),COUNTIF($AA$1:AA734,"&gt;0")+1,"")</f>
        <v/>
      </c>
    </row>
    <row r="736" spans="3:27" ht="15" customHeight="1" x14ac:dyDescent="0.25">
      <c r="C736" s="72" t="str">
        <f t="shared" si="85"/>
        <v/>
      </c>
      <c r="D736" s="182" t="str">
        <f>IF($B736="","",IFERROR(VLOOKUP($B736,'Task library'!$A:$E,2,FALSE()),""))</f>
        <v/>
      </c>
      <c r="E736" s="182" t="str">
        <f>IF($B736="","",IFERROR(VLOOKUP($B736,'Task library'!$A:$E,3,FALSE()),""))</f>
        <v/>
      </c>
      <c r="F736" s="182" t="str">
        <f>IF($B736="","",IFERROR(VLOOKUP($B736,'Task library'!$A:$E,4,FALSE()),""))</f>
        <v/>
      </c>
      <c r="H736" s="183" t="str">
        <f t="shared" si="80"/>
        <v/>
      </c>
      <c r="I736" s="183" t="str">
        <f t="shared" si="81"/>
        <v/>
      </c>
      <c r="L736" s="90" t="str">
        <f t="shared" si="86"/>
        <v/>
      </c>
      <c r="N736" s="185" t="str">
        <f t="shared" si="82"/>
        <v/>
      </c>
      <c r="W736" s="179" t="str">
        <f>IF($B736="","",IF($Q736="","MISSING LINK",IF(NOT(ISNUMBER(SEARCH("drive.google.com",$Q736))),"NOT DRIVE LINK",IFERROR(IF(ISNUMBER(SEARCH(MID(Summary!$N$3,SEARCH("/folders/",Summary!$N$3)+9,SEARCH("?",Summary!$N$3&amp;"?")-(SEARCH("/folders/",Summary!$N$3)+9)),$Q736)),"OK",IF(ISNUMBER(SEARCH("/file/d/",$Q736)),"FILE LINK (check)","WRONG DRIVE")),"WRONG DRIVE"))))</f>
        <v/>
      </c>
      <c r="X736" s="72" t="str">
        <f t="shared" si="83"/>
        <v/>
      </c>
      <c r="Y736" s="72" t="str">
        <f t="shared" si="84"/>
        <v/>
      </c>
      <c r="Z736" s="72" t="str">
        <f>IF($X736="","",COUNTIF($X$2:$X736,$X736))</f>
        <v/>
      </c>
      <c r="AA736" s="72" t="str">
        <f>IF(AND($X736&lt;&gt;"",$Y736&gt;=3,$Z736=1),COUNTIF($AA$1:AA735,"&gt;0")+1,"")</f>
        <v/>
      </c>
    </row>
    <row r="737" spans="3:27" ht="15" customHeight="1" x14ac:dyDescent="0.25">
      <c r="C737" s="72" t="str">
        <f t="shared" si="85"/>
        <v/>
      </c>
      <c r="D737" s="182" t="str">
        <f>IF($B737="","",IFERROR(VLOOKUP($B737,'Task library'!$A:$E,2,FALSE()),""))</f>
        <v/>
      </c>
      <c r="E737" s="182" t="str">
        <f>IF($B737="","",IFERROR(VLOOKUP($B737,'Task library'!$A:$E,3,FALSE()),""))</f>
        <v/>
      </c>
      <c r="F737" s="182" t="str">
        <f>IF($B737="","",IFERROR(VLOOKUP($B737,'Task library'!$A:$E,4,FALSE()),""))</f>
        <v/>
      </c>
      <c r="H737" s="183" t="str">
        <f t="shared" si="80"/>
        <v/>
      </c>
      <c r="I737" s="183" t="str">
        <f t="shared" si="81"/>
        <v/>
      </c>
      <c r="L737" s="90" t="str">
        <f t="shared" si="86"/>
        <v/>
      </c>
      <c r="N737" s="185" t="str">
        <f t="shared" si="82"/>
        <v/>
      </c>
      <c r="W737" s="179" t="str">
        <f>IF($B737="","",IF($Q737="","MISSING LINK",IF(NOT(ISNUMBER(SEARCH("drive.google.com",$Q737))),"NOT DRIVE LINK",IFERROR(IF(ISNUMBER(SEARCH(MID(Summary!$N$3,SEARCH("/folders/",Summary!$N$3)+9,SEARCH("?",Summary!$N$3&amp;"?")-(SEARCH("/folders/",Summary!$N$3)+9)),$Q737)),"OK",IF(ISNUMBER(SEARCH("/file/d/",$Q737)),"FILE LINK (check)","WRONG DRIVE")),"WRONG DRIVE"))))</f>
        <v/>
      </c>
      <c r="X737" s="72" t="str">
        <f t="shared" si="83"/>
        <v/>
      </c>
      <c r="Y737" s="72" t="str">
        <f t="shared" si="84"/>
        <v/>
      </c>
      <c r="Z737" s="72" t="str">
        <f>IF($X737="","",COUNTIF($X$2:$X737,$X737))</f>
        <v/>
      </c>
      <c r="AA737" s="72" t="str">
        <f>IF(AND($X737&lt;&gt;"",$Y737&gt;=3,$Z737=1),COUNTIF($AA$1:AA736,"&gt;0")+1,"")</f>
        <v/>
      </c>
    </row>
    <row r="738" spans="3:27" ht="15" customHeight="1" x14ac:dyDescent="0.25">
      <c r="C738" s="72" t="str">
        <f t="shared" si="85"/>
        <v/>
      </c>
      <c r="D738" s="182" t="str">
        <f>IF($B738="","",IFERROR(VLOOKUP($B738,'Task library'!$A:$E,2,FALSE()),""))</f>
        <v/>
      </c>
      <c r="E738" s="182" t="str">
        <f>IF($B738="","",IFERROR(VLOOKUP($B738,'Task library'!$A:$E,3,FALSE()),""))</f>
        <v/>
      </c>
      <c r="F738" s="182" t="str">
        <f>IF($B738="","",IFERROR(VLOOKUP($B738,'Task library'!$A:$E,4,FALSE()),""))</f>
        <v/>
      </c>
      <c r="H738" s="183" t="str">
        <f t="shared" si="80"/>
        <v/>
      </c>
      <c r="I738" s="183" t="str">
        <f t="shared" si="81"/>
        <v/>
      </c>
      <c r="L738" s="90" t="str">
        <f t="shared" si="86"/>
        <v/>
      </c>
      <c r="N738" s="185" t="str">
        <f t="shared" si="82"/>
        <v/>
      </c>
      <c r="W738" s="179" t="str">
        <f>IF($B738="","",IF($Q738="","MISSING LINK",IF(NOT(ISNUMBER(SEARCH("drive.google.com",$Q738))),"NOT DRIVE LINK",IFERROR(IF(ISNUMBER(SEARCH(MID(Summary!$N$3,SEARCH("/folders/",Summary!$N$3)+9,SEARCH("?",Summary!$N$3&amp;"?")-(SEARCH("/folders/",Summary!$N$3)+9)),$Q738)),"OK",IF(ISNUMBER(SEARCH("/file/d/",$Q738)),"FILE LINK (check)","WRONG DRIVE")),"WRONG DRIVE"))))</f>
        <v/>
      </c>
      <c r="X738" s="72" t="str">
        <f t="shared" si="83"/>
        <v/>
      </c>
      <c r="Y738" s="72" t="str">
        <f t="shared" si="84"/>
        <v/>
      </c>
      <c r="Z738" s="72" t="str">
        <f>IF($X738="","",COUNTIF($X$2:$X738,$X738))</f>
        <v/>
      </c>
      <c r="AA738" s="72" t="str">
        <f>IF(AND($X738&lt;&gt;"",$Y738&gt;=3,$Z738=1),COUNTIF($AA$1:AA737,"&gt;0")+1,"")</f>
        <v/>
      </c>
    </row>
    <row r="739" spans="3:27" ht="15" customHeight="1" x14ac:dyDescent="0.25">
      <c r="C739" s="72" t="str">
        <f t="shared" si="85"/>
        <v/>
      </c>
      <c r="D739" s="182" t="str">
        <f>IF($B739="","",IFERROR(VLOOKUP($B739,'Task library'!$A:$E,2,FALSE()),""))</f>
        <v/>
      </c>
      <c r="E739" s="182" t="str">
        <f>IF($B739="","",IFERROR(VLOOKUP($B739,'Task library'!$A:$E,3,FALSE()),""))</f>
        <v/>
      </c>
      <c r="F739" s="182" t="str">
        <f>IF($B739="","",IFERROR(VLOOKUP($B739,'Task library'!$A:$E,4,FALSE()),""))</f>
        <v/>
      </c>
      <c r="H739" s="183" t="str">
        <f t="shared" si="80"/>
        <v/>
      </c>
      <c r="I739" s="183" t="str">
        <f t="shared" si="81"/>
        <v/>
      </c>
      <c r="L739" s="90" t="str">
        <f t="shared" si="86"/>
        <v/>
      </c>
      <c r="N739" s="185" t="str">
        <f t="shared" si="82"/>
        <v/>
      </c>
      <c r="W739" s="179" t="str">
        <f>IF($B739="","",IF($Q739="","MISSING LINK",IF(NOT(ISNUMBER(SEARCH("drive.google.com",$Q739))),"NOT DRIVE LINK",IFERROR(IF(ISNUMBER(SEARCH(MID(Summary!$N$3,SEARCH("/folders/",Summary!$N$3)+9,SEARCH("?",Summary!$N$3&amp;"?")-(SEARCH("/folders/",Summary!$N$3)+9)),$Q739)),"OK",IF(ISNUMBER(SEARCH("/file/d/",$Q739)),"FILE LINK (check)","WRONG DRIVE")),"WRONG DRIVE"))))</f>
        <v/>
      </c>
      <c r="X739" s="72" t="str">
        <f t="shared" si="83"/>
        <v/>
      </c>
      <c r="Y739" s="72" t="str">
        <f t="shared" si="84"/>
        <v/>
      </c>
      <c r="Z739" s="72" t="str">
        <f>IF($X739="","",COUNTIF($X$2:$X739,$X739))</f>
        <v/>
      </c>
      <c r="AA739" s="72" t="str">
        <f>IF(AND($X739&lt;&gt;"",$Y739&gt;=3,$Z739=1),COUNTIF($AA$1:AA738,"&gt;0")+1,"")</f>
        <v/>
      </c>
    </row>
    <row r="740" spans="3:27" ht="15" customHeight="1" x14ac:dyDescent="0.25">
      <c r="C740" s="72" t="str">
        <f t="shared" si="85"/>
        <v/>
      </c>
      <c r="D740" s="182" t="str">
        <f>IF($B740="","",IFERROR(VLOOKUP($B740,'Task library'!$A:$E,2,FALSE()),""))</f>
        <v/>
      </c>
      <c r="E740" s="182" t="str">
        <f>IF($B740="","",IFERROR(VLOOKUP($B740,'Task library'!$A:$E,3,FALSE()),""))</f>
        <v/>
      </c>
      <c r="F740" s="182" t="str">
        <f>IF($B740="","",IFERROR(VLOOKUP($B740,'Task library'!$A:$E,4,FALSE()),""))</f>
        <v/>
      </c>
      <c r="H740" s="183" t="str">
        <f t="shared" si="80"/>
        <v/>
      </c>
      <c r="I740" s="183" t="str">
        <f t="shared" si="81"/>
        <v/>
      </c>
      <c r="L740" s="90" t="str">
        <f t="shared" si="86"/>
        <v/>
      </c>
      <c r="N740" s="185" t="str">
        <f t="shared" si="82"/>
        <v/>
      </c>
      <c r="W740" s="179" t="str">
        <f>IF($B740="","",IF($Q740="","MISSING LINK",IF(NOT(ISNUMBER(SEARCH("drive.google.com",$Q740))),"NOT DRIVE LINK",IFERROR(IF(ISNUMBER(SEARCH(MID(Summary!$N$3,SEARCH("/folders/",Summary!$N$3)+9,SEARCH("?",Summary!$N$3&amp;"?")-(SEARCH("/folders/",Summary!$N$3)+9)),$Q740)),"OK",IF(ISNUMBER(SEARCH("/file/d/",$Q740)),"FILE LINK (check)","WRONG DRIVE")),"WRONG DRIVE"))))</f>
        <v/>
      </c>
      <c r="X740" s="72" t="str">
        <f t="shared" si="83"/>
        <v/>
      </c>
      <c r="Y740" s="72" t="str">
        <f t="shared" si="84"/>
        <v/>
      </c>
      <c r="Z740" s="72" t="str">
        <f>IF($X740="","",COUNTIF($X$2:$X740,$X740))</f>
        <v/>
      </c>
      <c r="AA740" s="72" t="str">
        <f>IF(AND($X740&lt;&gt;"",$Y740&gt;=3,$Z740=1),COUNTIF($AA$1:AA739,"&gt;0")+1,"")</f>
        <v/>
      </c>
    </row>
    <row r="741" spans="3:27" ht="15" customHeight="1" x14ac:dyDescent="0.25">
      <c r="C741" s="72" t="str">
        <f t="shared" si="85"/>
        <v/>
      </c>
      <c r="D741" s="182" t="str">
        <f>IF($B741="","",IFERROR(VLOOKUP($B741,'Task library'!$A:$E,2,FALSE()),""))</f>
        <v/>
      </c>
      <c r="E741" s="182" t="str">
        <f>IF($B741="","",IFERROR(VLOOKUP($B741,'Task library'!$A:$E,3,FALSE()),""))</f>
        <v/>
      </c>
      <c r="F741" s="182" t="str">
        <f>IF($B741="","",IFERROR(VLOOKUP($B741,'Task library'!$A:$E,4,FALSE()),""))</f>
        <v/>
      </c>
      <c r="H741" s="183" t="str">
        <f t="shared" si="80"/>
        <v/>
      </c>
      <c r="I741" s="183" t="str">
        <f t="shared" si="81"/>
        <v/>
      </c>
      <c r="L741" s="90" t="str">
        <f t="shared" si="86"/>
        <v/>
      </c>
      <c r="N741" s="185" t="str">
        <f t="shared" si="82"/>
        <v/>
      </c>
      <c r="W741" s="179" t="str">
        <f>IF($B741="","",IF($Q741="","MISSING LINK",IF(NOT(ISNUMBER(SEARCH("drive.google.com",$Q741))),"NOT DRIVE LINK",IFERROR(IF(ISNUMBER(SEARCH(MID(Summary!$N$3,SEARCH("/folders/",Summary!$N$3)+9,SEARCH("?",Summary!$N$3&amp;"?")-(SEARCH("/folders/",Summary!$N$3)+9)),$Q741)),"OK",IF(ISNUMBER(SEARCH("/file/d/",$Q741)),"FILE LINK (check)","WRONG DRIVE")),"WRONG DRIVE"))))</f>
        <v/>
      </c>
      <c r="X741" s="72" t="str">
        <f t="shared" si="83"/>
        <v/>
      </c>
      <c r="Y741" s="72" t="str">
        <f t="shared" si="84"/>
        <v/>
      </c>
      <c r="Z741" s="72" t="str">
        <f>IF($X741="","",COUNTIF($X$2:$X741,$X741))</f>
        <v/>
      </c>
      <c r="AA741" s="72" t="str">
        <f>IF(AND($X741&lt;&gt;"",$Y741&gt;=3,$Z741=1),COUNTIF($AA$1:AA740,"&gt;0")+1,"")</f>
        <v/>
      </c>
    </row>
    <row r="742" spans="3:27" ht="15" customHeight="1" x14ac:dyDescent="0.25">
      <c r="C742" s="72" t="str">
        <f t="shared" si="85"/>
        <v/>
      </c>
      <c r="D742" s="182" t="str">
        <f>IF($B742="","",IFERROR(VLOOKUP($B742,'Task library'!$A:$E,2,FALSE()),""))</f>
        <v/>
      </c>
      <c r="E742" s="182" t="str">
        <f>IF($B742="","",IFERROR(VLOOKUP($B742,'Task library'!$A:$E,3,FALSE()),""))</f>
        <v/>
      </c>
      <c r="F742" s="182" t="str">
        <f>IF($B742="","",IFERROR(VLOOKUP($B742,'Task library'!$A:$E,4,FALSE()),""))</f>
        <v/>
      </c>
      <c r="H742" s="183" t="str">
        <f t="shared" si="80"/>
        <v/>
      </c>
      <c r="I742" s="183" t="str">
        <f t="shared" si="81"/>
        <v/>
      </c>
      <c r="L742" s="90" t="str">
        <f t="shared" si="86"/>
        <v/>
      </c>
      <c r="N742" s="185" t="str">
        <f t="shared" si="82"/>
        <v/>
      </c>
      <c r="W742" s="179" t="str">
        <f>IF($B742="","",IF($Q742="","MISSING LINK",IF(NOT(ISNUMBER(SEARCH("drive.google.com",$Q742))),"NOT DRIVE LINK",IFERROR(IF(ISNUMBER(SEARCH(MID(Summary!$N$3,SEARCH("/folders/",Summary!$N$3)+9,SEARCH("?",Summary!$N$3&amp;"?")-(SEARCH("/folders/",Summary!$N$3)+9)),$Q742)),"OK",IF(ISNUMBER(SEARCH("/file/d/",$Q742)),"FILE LINK (check)","WRONG DRIVE")),"WRONG DRIVE"))))</f>
        <v/>
      </c>
      <c r="X742" s="72" t="str">
        <f t="shared" si="83"/>
        <v/>
      </c>
      <c r="Y742" s="72" t="str">
        <f t="shared" si="84"/>
        <v/>
      </c>
      <c r="Z742" s="72" t="str">
        <f>IF($X742="","",COUNTIF($X$2:$X742,$X742))</f>
        <v/>
      </c>
      <c r="AA742" s="72" t="str">
        <f>IF(AND($X742&lt;&gt;"",$Y742&gt;=3,$Z742=1),COUNTIF($AA$1:AA741,"&gt;0")+1,"")</f>
        <v/>
      </c>
    </row>
    <row r="743" spans="3:27" ht="15" customHeight="1" x14ac:dyDescent="0.25">
      <c r="C743" s="72" t="str">
        <f t="shared" si="85"/>
        <v/>
      </c>
      <c r="D743" s="182" t="str">
        <f>IF($B743="","",IFERROR(VLOOKUP($B743,'Task library'!$A:$E,2,FALSE()),""))</f>
        <v/>
      </c>
      <c r="E743" s="182" t="str">
        <f>IF($B743="","",IFERROR(VLOOKUP($B743,'Task library'!$A:$E,3,FALSE()),""))</f>
        <v/>
      </c>
      <c r="F743" s="182" t="str">
        <f>IF($B743="","",IFERROR(VLOOKUP($B743,'Task library'!$A:$E,4,FALSE()),""))</f>
        <v/>
      </c>
      <c r="H743" s="183" t="str">
        <f t="shared" si="80"/>
        <v/>
      </c>
      <c r="I743" s="183" t="str">
        <f t="shared" si="81"/>
        <v/>
      </c>
      <c r="L743" s="90" t="str">
        <f t="shared" si="86"/>
        <v/>
      </c>
      <c r="N743" s="185" t="str">
        <f t="shared" si="82"/>
        <v/>
      </c>
      <c r="W743" s="179" t="str">
        <f>IF($B743="","",IF($Q743="","MISSING LINK",IF(NOT(ISNUMBER(SEARCH("drive.google.com",$Q743))),"NOT DRIVE LINK",IFERROR(IF(ISNUMBER(SEARCH(MID(Summary!$N$3,SEARCH("/folders/",Summary!$N$3)+9,SEARCH("?",Summary!$N$3&amp;"?")-(SEARCH("/folders/",Summary!$N$3)+9)),$Q743)),"OK",IF(ISNUMBER(SEARCH("/file/d/",$Q743)),"FILE LINK (check)","WRONG DRIVE")),"WRONG DRIVE"))))</f>
        <v/>
      </c>
      <c r="X743" s="72" t="str">
        <f t="shared" si="83"/>
        <v/>
      </c>
      <c r="Y743" s="72" t="str">
        <f t="shared" si="84"/>
        <v/>
      </c>
      <c r="Z743" s="72" t="str">
        <f>IF($X743="","",COUNTIF($X$2:$X743,$X743))</f>
        <v/>
      </c>
      <c r="AA743" s="72" t="str">
        <f>IF(AND($X743&lt;&gt;"",$Y743&gt;=3,$Z743=1),COUNTIF($AA$1:AA742,"&gt;0")+1,"")</f>
        <v/>
      </c>
    </row>
    <row r="744" spans="3:27" ht="15" customHeight="1" x14ac:dyDescent="0.25">
      <c r="C744" s="72" t="str">
        <f t="shared" si="85"/>
        <v/>
      </c>
      <c r="D744" s="182" t="str">
        <f>IF($B744="","",IFERROR(VLOOKUP($B744,'Task library'!$A:$E,2,FALSE()),""))</f>
        <v/>
      </c>
      <c r="E744" s="182" t="str">
        <f>IF($B744="","",IFERROR(VLOOKUP($B744,'Task library'!$A:$E,3,FALSE()),""))</f>
        <v/>
      </c>
      <c r="F744" s="182" t="str">
        <f>IF($B744="","",IFERROR(VLOOKUP($B744,'Task library'!$A:$E,4,FALSE()),""))</f>
        <v/>
      </c>
      <c r="H744" s="183" t="str">
        <f t="shared" si="80"/>
        <v/>
      </c>
      <c r="I744" s="183" t="str">
        <f t="shared" si="81"/>
        <v/>
      </c>
      <c r="L744" s="90" t="str">
        <f t="shared" si="86"/>
        <v/>
      </c>
      <c r="N744" s="185" t="str">
        <f t="shared" si="82"/>
        <v/>
      </c>
      <c r="W744" s="179" t="str">
        <f>IF($B744="","",IF($Q744="","MISSING LINK",IF(NOT(ISNUMBER(SEARCH("drive.google.com",$Q744))),"NOT DRIVE LINK",IFERROR(IF(ISNUMBER(SEARCH(MID(Summary!$N$3,SEARCH("/folders/",Summary!$N$3)+9,SEARCH("?",Summary!$N$3&amp;"?")-(SEARCH("/folders/",Summary!$N$3)+9)),$Q744)),"OK",IF(ISNUMBER(SEARCH("/file/d/",$Q744)),"FILE LINK (check)","WRONG DRIVE")),"WRONG DRIVE"))))</f>
        <v/>
      </c>
      <c r="X744" s="72" t="str">
        <f t="shared" si="83"/>
        <v/>
      </c>
      <c r="Y744" s="72" t="str">
        <f t="shared" si="84"/>
        <v/>
      </c>
      <c r="Z744" s="72" t="str">
        <f>IF($X744="","",COUNTIF($X$2:$X744,$X744))</f>
        <v/>
      </c>
      <c r="AA744" s="72" t="str">
        <f>IF(AND($X744&lt;&gt;"",$Y744&gt;=3,$Z744=1),COUNTIF($AA$1:AA743,"&gt;0")+1,"")</f>
        <v/>
      </c>
    </row>
    <row r="745" spans="3:27" ht="15" customHeight="1" x14ac:dyDescent="0.25">
      <c r="C745" s="72" t="str">
        <f t="shared" si="85"/>
        <v/>
      </c>
      <c r="D745" s="182" t="str">
        <f>IF($B745="","",IFERROR(VLOOKUP($B745,'Task library'!$A:$E,2,FALSE()),""))</f>
        <v/>
      </c>
      <c r="E745" s="182" t="str">
        <f>IF($B745="","",IFERROR(VLOOKUP($B745,'Task library'!$A:$E,3,FALSE()),""))</f>
        <v/>
      </c>
      <c r="F745" s="182" t="str">
        <f>IF($B745="","",IFERROR(VLOOKUP($B745,'Task library'!$A:$E,4,FALSE()),""))</f>
        <v/>
      </c>
      <c r="H745" s="183" t="str">
        <f t="shared" si="80"/>
        <v/>
      </c>
      <c r="I745" s="183" t="str">
        <f t="shared" si="81"/>
        <v/>
      </c>
      <c r="L745" s="90" t="str">
        <f t="shared" si="86"/>
        <v/>
      </c>
      <c r="N745" s="185" t="str">
        <f t="shared" si="82"/>
        <v/>
      </c>
      <c r="W745" s="179" t="str">
        <f>IF($B745="","",IF($Q745="","MISSING LINK",IF(NOT(ISNUMBER(SEARCH("drive.google.com",$Q745))),"NOT DRIVE LINK",IFERROR(IF(ISNUMBER(SEARCH(MID(Summary!$N$3,SEARCH("/folders/",Summary!$N$3)+9,SEARCH("?",Summary!$N$3&amp;"?")-(SEARCH("/folders/",Summary!$N$3)+9)),$Q745)),"OK",IF(ISNUMBER(SEARCH("/file/d/",$Q745)),"FILE LINK (check)","WRONG DRIVE")),"WRONG DRIVE"))))</f>
        <v/>
      </c>
      <c r="X745" s="72" t="str">
        <f t="shared" si="83"/>
        <v/>
      </c>
      <c r="Y745" s="72" t="str">
        <f t="shared" si="84"/>
        <v/>
      </c>
      <c r="Z745" s="72" t="str">
        <f>IF($X745="","",COUNTIF($X$2:$X745,$X745))</f>
        <v/>
      </c>
      <c r="AA745" s="72" t="str">
        <f>IF(AND($X745&lt;&gt;"",$Y745&gt;=3,$Z745=1),COUNTIF($AA$1:AA744,"&gt;0")+1,"")</f>
        <v/>
      </c>
    </row>
    <row r="746" spans="3:27" ht="15" customHeight="1" x14ac:dyDescent="0.25">
      <c r="C746" s="72" t="str">
        <f t="shared" si="85"/>
        <v/>
      </c>
      <c r="D746" s="182" t="str">
        <f>IF($B746="","",IFERROR(VLOOKUP($B746,'Task library'!$A:$E,2,FALSE()),""))</f>
        <v/>
      </c>
      <c r="E746" s="182" t="str">
        <f>IF($B746="","",IFERROR(VLOOKUP($B746,'Task library'!$A:$E,3,FALSE()),""))</f>
        <v/>
      </c>
      <c r="F746" s="182" t="str">
        <f>IF($B746="","",IFERROR(VLOOKUP($B746,'Task library'!$A:$E,4,FALSE()),""))</f>
        <v/>
      </c>
      <c r="H746" s="183" t="str">
        <f t="shared" si="80"/>
        <v/>
      </c>
      <c r="I746" s="183" t="str">
        <f t="shared" si="81"/>
        <v/>
      </c>
      <c r="L746" s="90" t="str">
        <f t="shared" si="86"/>
        <v/>
      </c>
      <c r="N746" s="185" t="str">
        <f t="shared" si="82"/>
        <v/>
      </c>
      <c r="W746" s="179" t="str">
        <f>IF($B746="","",IF($Q746="","MISSING LINK",IF(NOT(ISNUMBER(SEARCH("drive.google.com",$Q746))),"NOT DRIVE LINK",IFERROR(IF(ISNUMBER(SEARCH(MID(Summary!$N$3,SEARCH("/folders/",Summary!$N$3)+9,SEARCH("?",Summary!$N$3&amp;"?")-(SEARCH("/folders/",Summary!$N$3)+9)),$Q746)),"OK",IF(ISNUMBER(SEARCH("/file/d/",$Q746)),"FILE LINK (check)","WRONG DRIVE")),"WRONG DRIVE"))))</f>
        <v/>
      </c>
      <c r="X746" s="72" t="str">
        <f t="shared" si="83"/>
        <v/>
      </c>
      <c r="Y746" s="72" t="str">
        <f t="shared" si="84"/>
        <v/>
      </c>
      <c r="Z746" s="72" t="str">
        <f>IF($X746="","",COUNTIF($X$2:$X746,$X746))</f>
        <v/>
      </c>
      <c r="AA746" s="72" t="str">
        <f>IF(AND($X746&lt;&gt;"",$Y746&gt;=3,$Z746=1),COUNTIF($AA$1:AA745,"&gt;0")+1,"")</f>
        <v/>
      </c>
    </row>
    <row r="747" spans="3:27" ht="15" customHeight="1" x14ac:dyDescent="0.25">
      <c r="C747" s="72" t="str">
        <f t="shared" si="85"/>
        <v/>
      </c>
      <c r="D747" s="182" t="str">
        <f>IF($B747="","",IFERROR(VLOOKUP($B747,'Task library'!$A:$E,2,FALSE()),""))</f>
        <v/>
      </c>
      <c r="E747" s="182" t="str">
        <f>IF($B747="","",IFERROR(VLOOKUP($B747,'Task library'!$A:$E,3,FALSE()),""))</f>
        <v/>
      </c>
      <c r="F747" s="182" t="str">
        <f>IF($B747="","",IFERROR(VLOOKUP($B747,'Task library'!$A:$E,4,FALSE()),""))</f>
        <v/>
      </c>
      <c r="H747" s="183" t="str">
        <f t="shared" si="80"/>
        <v/>
      </c>
      <c r="I747" s="183" t="str">
        <f t="shared" si="81"/>
        <v/>
      </c>
      <c r="L747" s="90" t="str">
        <f t="shared" si="86"/>
        <v/>
      </c>
      <c r="N747" s="185" t="str">
        <f t="shared" si="82"/>
        <v/>
      </c>
      <c r="W747" s="179" t="str">
        <f>IF($B747="","",IF($Q747="","MISSING LINK",IF(NOT(ISNUMBER(SEARCH("drive.google.com",$Q747))),"NOT DRIVE LINK",IFERROR(IF(ISNUMBER(SEARCH(MID(Summary!$N$3,SEARCH("/folders/",Summary!$N$3)+9,SEARCH("?",Summary!$N$3&amp;"?")-(SEARCH("/folders/",Summary!$N$3)+9)),$Q747)),"OK",IF(ISNUMBER(SEARCH("/file/d/",$Q747)),"FILE LINK (check)","WRONG DRIVE")),"WRONG DRIVE"))))</f>
        <v/>
      </c>
      <c r="X747" s="72" t="str">
        <f t="shared" si="83"/>
        <v/>
      </c>
      <c r="Y747" s="72" t="str">
        <f t="shared" si="84"/>
        <v/>
      </c>
      <c r="Z747" s="72" t="str">
        <f>IF($X747="","",COUNTIF($X$2:$X747,$X747))</f>
        <v/>
      </c>
      <c r="AA747" s="72" t="str">
        <f>IF(AND($X747&lt;&gt;"",$Y747&gt;=3,$Z747=1),COUNTIF($AA$1:AA746,"&gt;0")+1,"")</f>
        <v/>
      </c>
    </row>
    <row r="748" spans="3:27" ht="15" customHeight="1" x14ac:dyDescent="0.25">
      <c r="C748" s="72" t="str">
        <f t="shared" si="85"/>
        <v/>
      </c>
      <c r="D748" s="182" t="str">
        <f>IF($B748="","",IFERROR(VLOOKUP($B748,'Task library'!$A:$E,2,FALSE()),""))</f>
        <v/>
      </c>
      <c r="E748" s="182" t="str">
        <f>IF($B748="","",IFERROR(VLOOKUP($B748,'Task library'!$A:$E,3,FALSE()),""))</f>
        <v/>
      </c>
      <c r="F748" s="182" t="str">
        <f>IF($B748="","",IFERROR(VLOOKUP($B748,'Task library'!$A:$E,4,FALSE()),""))</f>
        <v/>
      </c>
      <c r="H748" s="183" t="str">
        <f t="shared" si="80"/>
        <v/>
      </c>
      <c r="I748" s="183" t="str">
        <f t="shared" si="81"/>
        <v/>
      </c>
      <c r="L748" s="90" t="str">
        <f t="shared" si="86"/>
        <v/>
      </c>
      <c r="N748" s="185" t="str">
        <f t="shared" si="82"/>
        <v/>
      </c>
      <c r="W748" s="179" t="str">
        <f>IF($B748="","",IF($Q748="","MISSING LINK",IF(NOT(ISNUMBER(SEARCH("drive.google.com",$Q748))),"NOT DRIVE LINK",IFERROR(IF(ISNUMBER(SEARCH(MID(Summary!$N$3,SEARCH("/folders/",Summary!$N$3)+9,SEARCH("?",Summary!$N$3&amp;"?")-(SEARCH("/folders/",Summary!$N$3)+9)),$Q748)),"OK",IF(ISNUMBER(SEARCH("/file/d/",$Q748)),"FILE LINK (check)","WRONG DRIVE")),"WRONG DRIVE"))))</f>
        <v/>
      </c>
      <c r="X748" s="72" t="str">
        <f t="shared" si="83"/>
        <v/>
      </c>
      <c r="Y748" s="72" t="str">
        <f t="shared" si="84"/>
        <v/>
      </c>
      <c r="Z748" s="72" t="str">
        <f>IF($X748="","",COUNTIF($X$2:$X748,$X748))</f>
        <v/>
      </c>
      <c r="AA748" s="72" t="str">
        <f>IF(AND($X748&lt;&gt;"",$Y748&gt;=3,$Z748=1),COUNTIF($AA$1:AA747,"&gt;0")+1,"")</f>
        <v/>
      </c>
    </row>
    <row r="749" spans="3:27" ht="15" customHeight="1" x14ac:dyDescent="0.25">
      <c r="C749" s="72" t="str">
        <f t="shared" si="85"/>
        <v/>
      </c>
      <c r="D749" s="182" t="str">
        <f>IF($B749="","",IFERROR(VLOOKUP($B749,'Task library'!$A:$E,2,FALSE()),""))</f>
        <v/>
      </c>
      <c r="E749" s="182" t="str">
        <f>IF($B749="","",IFERROR(VLOOKUP($B749,'Task library'!$A:$E,3,FALSE()),""))</f>
        <v/>
      </c>
      <c r="F749" s="182" t="str">
        <f>IF($B749="","",IFERROR(VLOOKUP($B749,'Task library'!$A:$E,4,FALSE()),""))</f>
        <v/>
      </c>
      <c r="H749" s="183" t="str">
        <f t="shared" si="80"/>
        <v/>
      </c>
      <c r="I749" s="183" t="str">
        <f t="shared" si="81"/>
        <v/>
      </c>
      <c r="L749" s="90" t="str">
        <f t="shared" si="86"/>
        <v/>
      </c>
      <c r="N749" s="185" t="str">
        <f t="shared" si="82"/>
        <v/>
      </c>
      <c r="W749" s="179" t="str">
        <f>IF($B749="","",IF($Q749="","MISSING LINK",IF(NOT(ISNUMBER(SEARCH("drive.google.com",$Q749))),"NOT DRIVE LINK",IFERROR(IF(ISNUMBER(SEARCH(MID(Summary!$N$3,SEARCH("/folders/",Summary!$N$3)+9,SEARCH("?",Summary!$N$3&amp;"?")-(SEARCH("/folders/",Summary!$N$3)+9)),$Q749)),"OK",IF(ISNUMBER(SEARCH("/file/d/",$Q749)),"FILE LINK (check)","WRONG DRIVE")),"WRONG DRIVE"))))</f>
        <v/>
      </c>
      <c r="X749" s="72" t="str">
        <f t="shared" si="83"/>
        <v/>
      </c>
      <c r="Y749" s="72" t="str">
        <f t="shared" si="84"/>
        <v/>
      </c>
      <c r="Z749" s="72" t="str">
        <f>IF($X749="","",COUNTIF($X$2:$X749,$X749))</f>
        <v/>
      </c>
      <c r="AA749" s="72" t="str">
        <f>IF(AND($X749&lt;&gt;"",$Y749&gt;=3,$Z749=1),COUNTIF($AA$1:AA748,"&gt;0")+1,"")</f>
        <v/>
      </c>
    </row>
    <row r="750" spans="3:27" ht="15" customHeight="1" x14ac:dyDescent="0.25">
      <c r="C750" s="72" t="str">
        <f t="shared" si="85"/>
        <v/>
      </c>
      <c r="D750" s="182" t="str">
        <f>IF($B750="","",IFERROR(VLOOKUP($B750,'Task library'!$A:$E,2,FALSE()),""))</f>
        <v/>
      </c>
      <c r="E750" s="182" t="str">
        <f>IF($B750="","",IFERROR(VLOOKUP($B750,'Task library'!$A:$E,3,FALSE()),""))</f>
        <v/>
      </c>
      <c r="F750" s="182" t="str">
        <f>IF($B750="","",IFERROR(VLOOKUP($B750,'Task library'!$A:$E,4,FALSE()),""))</f>
        <v/>
      </c>
      <c r="H750" s="183" t="str">
        <f t="shared" si="80"/>
        <v/>
      </c>
      <c r="I750" s="183" t="str">
        <f t="shared" si="81"/>
        <v/>
      </c>
      <c r="L750" s="90" t="str">
        <f t="shared" si="86"/>
        <v/>
      </c>
      <c r="N750" s="185" t="str">
        <f t="shared" si="82"/>
        <v/>
      </c>
      <c r="W750" s="179" t="str">
        <f>IF($B750="","",IF($Q750="","MISSING LINK",IF(NOT(ISNUMBER(SEARCH("drive.google.com",$Q750))),"NOT DRIVE LINK",IFERROR(IF(ISNUMBER(SEARCH(MID(Summary!$N$3,SEARCH("/folders/",Summary!$N$3)+9,SEARCH("?",Summary!$N$3&amp;"?")-(SEARCH("/folders/",Summary!$N$3)+9)),$Q750)),"OK",IF(ISNUMBER(SEARCH("/file/d/",$Q750)),"FILE LINK (check)","WRONG DRIVE")),"WRONG DRIVE"))))</f>
        <v/>
      </c>
      <c r="X750" s="72" t="str">
        <f t="shared" si="83"/>
        <v/>
      </c>
      <c r="Y750" s="72" t="str">
        <f t="shared" si="84"/>
        <v/>
      </c>
      <c r="Z750" s="72" t="str">
        <f>IF($X750="","",COUNTIF($X$2:$X750,$X750))</f>
        <v/>
      </c>
      <c r="AA750" s="72" t="str">
        <f>IF(AND($X750&lt;&gt;"",$Y750&gt;=3,$Z750=1),COUNTIF($AA$1:AA749,"&gt;0")+1,"")</f>
        <v/>
      </c>
    </row>
    <row r="751" spans="3:27" ht="15" customHeight="1" x14ac:dyDescent="0.25">
      <c r="C751" s="72" t="str">
        <f t="shared" si="85"/>
        <v/>
      </c>
      <c r="D751" s="182" t="str">
        <f>IF($B751="","",IFERROR(VLOOKUP($B751,'Task library'!$A:$E,2,FALSE()),""))</f>
        <v/>
      </c>
      <c r="E751" s="182" t="str">
        <f>IF($B751="","",IFERROR(VLOOKUP($B751,'Task library'!$A:$E,3,FALSE()),""))</f>
        <v/>
      </c>
      <c r="F751" s="182" t="str">
        <f>IF($B751="","",IFERROR(VLOOKUP($B751,'Task library'!$A:$E,4,FALSE()),""))</f>
        <v/>
      </c>
      <c r="H751" s="183" t="str">
        <f t="shared" si="80"/>
        <v/>
      </c>
      <c r="I751" s="183" t="str">
        <f t="shared" si="81"/>
        <v/>
      </c>
      <c r="L751" s="90" t="str">
        <f t="shared" si="86"/>
        <v/>
      </c>
      <c r="N751" s="185" t="str">
        <f t="shared" si="82"/>
        <v/>
      </c>
      <c r="W751" s="179" t="str">
        <f>IF($B751="","",IF($Q751="","MISSING LINK",IF(NOT(ISNUMBER(SEARCH("drive.google.com",$Q751))),"NOT DRIVE LINK",IFERROR(IF(ISNUMBER(SEARCH(MID(Summary!$N$3,SEARCH("/folders/",Summary!$N$3)+9,SEARCH("?",Summary!$N$3&amp;"?")-(SEARCH("/folders/",Summary!$N$3)+9)),$Q751)),"OK",IF(ISNUMBER(SEARCH("/file/d/",$Q751)),"FILE LINK (check)","WRONG DRIVE")),"WRONG DRIVE"))))</f>
        <v/>
      </c>
      <c r="X751" s="72" t="str">
        <f t="shared" si="83"/>
        <v/>
      </c>
      <c r="Y751" s="72" t="str">
        <f t="shared" si="84"/>
        <v/>
      </c>
      <c r="Z751" s="72" t="str">
        <f>IF($X751="","",COUNTIF($X$2:$X751,$X751))</f>
        <v/>
      </c>
      <c r="AA751" s="72" t="str">
        <f>IF(AND($X751&lt;&gt;"",$Y751&gt;=3,$Z751=1),COUNTIF($AA$1:AA750,"&gt;0")+1,"")</f>
        <v/>
      </c>
    </row>
    <row r="752" spans="3:27" ht="15" customHeight="1" x14ac:dyDescent="0.25">
      <c r="C752" s="72" t="str">
        <f t="shared" si="85"/>
        <v/>
      </c>
      <c r="D752" s="182" t="str">
        <f>IF($B752="","",IFERROR(VLOOKUP($B752,'Task library'!$A:$E,2,FALSE()),""))</f>
        <v/>
      </c>
      <c r="E752" s="182" t="str">
        <f>IF($B752="","",IFERROR(VLOOKUP($B752,'Task library'!$A:$E,3,FALSE()),""))</f>
        <v/>
      </c>
      <c r="F752" s="182" t="str">
        <f>IF($B752="","",IFERROR(VLOOKUP($B752,'Task library'!$A:$E,4,FALSE()),""))</f>
        <v/>
      </c>
      <c r="H752" s="183" t="str">
        <f t="shared" si="80"/>
        <v/>
      </c>
      <c r="I752" s="183" t="str">
        <f t="shared" si="81"/>
        <v/>
      </c>
      <c r="L752" s="90" t="str">
        <f t="shared" si="86"/>
        <v/>
      </c>
      <c r="N752" s="185" t="str">
        <f t="shared" si="82"/>
        <v/>
      </c>
      <c r="W752" s="179" t="str">
        <f>IF($B752="","",IF($Q752="","MISSING LINK",IF(NOT(ISNUMBER(SEARCH("drive.google.com",$Q752))),"NOT DRIVE LINK",IFERROR(IF(ISNUMBER(SEARCH(MID(Summary!$N$3,SEARCH("/folders/",Summary!$N$3)+9,SEARCH("?",Summary!$N$3&amp;"?")-(SEARCH("/folders/",Summary!$N$3)+9)),$Q752)),"OK",IF(ISNUMBER(SEARCH("/file/d/",$Q752)),"FILE LINK (check)","WRONG DRIVE")),"WRONG DRIVE"))))</f>
        <v/>
      </c>
      <c r="X752" s="72" t="str">
        <f t="shared" si="83"/>
        <v/>
      </c>
      <c r="Y752" s="72" t="str">
        <f t="shared" si="84"/>
        <v/>
      </c>
      <c r="Z752" s="72" t="str">
        <f>IF($X752="","",COUNTIF($X$2:$X752,$X752))</f>
        <v/>
      </c>
      <c r="AA752" s="72" t="str">
        <f>IF(AND($X752&lt;&gt;"",$Y752&gt;=3,$Z752=1),COUNTIF($AA$1:AA751,"&gt;0")+1,"")</f>
        <v/>
      </c>
    </row>
    <row r="753" spans="3:27" ht="15" customHeight="1" x14ac:dyDescent="0.25">
      <c r="C753" s="72" t="str">
        <f t="shared" si="85"/>
        <v/>
      </c>
      <c r="D753" s="182" t="str">
        <f>IF($B753="","",IFERROR(VLOOKUP($B753,'Task library'!$A:$E,2,FALSE()),""))</f>
        <v/>
      </c>
      <c r="E753" s="182" t="str">
        <f>IF($B753="","",IFERROR(VLOOKUP($B753,'Task library'!$A:$E,3,FALSE()),""))</f>
        <v/>
      </c>
      <c r="F753" s="182" t="str">
        <f>IF($B753="","",IFERROR(VLOOKUP($B753,'Task library'!$A:$E,4,FALSE()),""))</f>
        <v/>
      </c>
      <c r="H753" s="183" t="str">
        <f t="shared" si="80"/>
        <v/>
      </c>
      <c r="I753" s="183" t="str">
        <f t="shared" si="81"/>
        <v/>
      </c>
      <c r="L753" s="90" t="str">
        <f t="shared" si="86"/>
        <v/>
      </c>
      <c r="N753" s="185" t="str">
        <f t="shared" si="82"/>
        <v/>
      </c>
      <c r="W753" s="179" t="str">
        <f>IF($B753="","",IF($Q753="","MISSING LINK",IF(NOT(ISNUMBER(SEARCH("drive.google.com",$Q753))),"NOT DRIVE LINK",IFERROR(IF(ISNUMBER(SEARCH(MID(Summary!$N$3,SEARCH("/folders/",Summary!$N$3)+9,SEARCH("?",Summary!$N$3&amp;"?")-(SEARCH("/folders/",Summary!$N$3)+9)),$Q753)),"OK",IF(ISNUMBER(SEARCH("/file/d/",$Q753)),"FILE LINK (check)","WRONG DRIVE")),"WRONG DRIVE"))))</f>
        <v/>
      </c>
      <c r="X753" s="72" t="str">
        <f t="shared" si="83"/>
        <v/>
      </c>
      <c r="Y753" s="72" t="str">
        <f t="shared" si="84"/>
        <v/>
      </c>
      <c r="Z753" s="72" t="str">
        <f>IF($X753="","",COUNTIF($X$2:$X753,$X753))</f>
        <v/>
      </c>
      <c r="AA753" s="72" t="str">
        <f>IF(AND($X753&lt;&gt;"",$Y753&gt;=3,$Z753=1),COUNTIF($AA$1:AA752,"&gt;0")+1,"")</f>
        <v/>
      </c>
    </row>
    <row r="754" spans="3:27" ht="15" customHeight="1" x14ac:dyDescent="0.25">
      <c r="C754" s="72" t="str">
        <f t="shared" si="85"/>
        <v/>
      </c>
      <c r="D754" s="182" t="str">
        <f>IF($B754="","",IFERROR(VLOOKUP($B754,'Task library'!$A:$E,2,FALSE()),""))</f>
        <v/>
      </c>
      <c r="E754" s="182" t="str">
        <f>IF($B754="","",IFERROR(VLOOKUP($B754,'Task library'!$A:$E,3,FALSE()),""))</f>
        <v/>
      </c>
      <c r="F754" s="182" t="str">
        <f>IF($B754="","",IFERROR(VLOOKUP($B754,'Task library'!$A:$E,4,FALSE()),""))</f>
        <v/>
      </c>
      <c r="H754" s="183" t="str">
        <f t="shared" si="80"/>
        <v/>
      </c>
      <c r="I754" s="183" t="str">
        <f t="shared" si="81"/>
        <v/>
      </c>
      <c r="L754" s="90" t="str">
        <f t="shared" si="86"/>
        <v/>
      </c>
      <c r="N754" s="185" t="str">
        <f t="shared" si="82"/>
        <v/>
      </c>
      <c r="W754" s="179" t="str">
        <f>IF($B754="","",IF($Q754="","MISSING LINK",IF(NOT(ISNUMBER(SEARCH("drive.google.com",$Q754))),"NOT DRIVE LINK",IFERROR(IF(ISNUMBER(SEARCH(MID(Summary!$N$3,SEARCH("/folders/",Summary!$N$3)+9,SEARCH("?",Summary!$N$3&amp;"?")-(SEARCH("/folders/",Summary!$N$3)+9)),$Q754)),"OK",IF(ISNUMBER(SEARCH("/file/d/",$Q754)),"FILE LINK (check)","WRONG DRIVE")),"WRONG DRIVE"))))</f>
        <v/>
      </c>
      <c r="X754" s="72" t="str">
        <f t="shared" si="83"/>
        <v/>
      </c>
      <c r="Y754" s="72" t="str">
        <f t="shared" si="84"/>
        <v/>
      </c>
      <c r="Z754" s="72" t="str">
        <f>IF($X754="","",COUNTIF($X$2:$X754,$X754))</f>
        <v/>
      </c>
      <c r="AA754" s="72" t="str">
        <f>IF(AND($X754&lt;&gt;"",$Y754&gt;=3,$Z754=1),COUNTIF($AA$1:AA753,"&gt;0")+1,"")</f>
        <v/>
      </c>
    </row>
    <row r="755" spans="3:27" ht="15" customHeight="1" x14ac:dyDescent="0.25">
      <c r="C755" s="72" t="str">
        <f t="shared" si="85"/>
        <v/>
      </c>
      <c r="D755" s="182" t="str">
        <f>IF($B755="","",IFERROR(VLOOKUP($B755,'Task library'!$A:$E,2,FALSE()),""))</f>
        <v/>
      </c>
      <c r="E755" s="182" t="str">
        <f>IF($B755="","",IFERROR(VLOOKUP($B755,'Task library'!$A:$E,3,FALSE()),""))</f>
        <v/>
      </c>
      <c r="F755" s="182" t="str">
        <f>IF($B755="","",IFERROR(VLOOKUP($B755,'Task library'!$A:$E,4,FALSE()),""))</f>
        <v/>
      </c>
      <c r="H755" s="183" t="str">
        <f t="shared" si="80"/>
        <v/>
      </c>
      <c r="I755" s="183" t="str">
        <f t="shared" si="81"/>
        <v/>
      </c>
      <c r="L755" s="90" t="str">
        <f t="shared" si="86"/>
        <v/>
      </c>
      <c r="N755" s="185" t="str">
        <f t="shared" si="82"/>
        <v/>
      </c>
      <c r="W755" s="179" t="str">
        <f>IF($B755="","",IF($Q755="","MISSING LINK",IF(NOT(ISNUMBER(SEARCH("drive.google.com",$Q755))),"NOT DRIVE LINK",IFERROR(IF(ISNUMBER(SEARCH(MID(Summary!$N$3,SEARCH("/folders/",Summary!$N$3)+9,SEARCH("?",Summary!$N$3&amp;"?")-(SEARCH("/folders/",Summary!$N$3)+9)),$Q755)),"OK",IF(ISNUMBER(SEARCH("/file/d/",$Q755)),"FILE LINK (check)","WRONG DRIVE")),"WRONG DRIVE"))))</f>
        <v/>
      </c>
      <c r="X755" s="72" t="str">
        <f t="shared" si="83"/>
        <v/>
      </c>
      <c r="Y755" s="72" t="str">
        <f t="shared" si="84"/>
        <v/>
      </c>
      <c r="Z755" s="72" t="str">
        <f>IF($X755="","",COUNTIF($X$2:$X755,$X755))</f>
        <v/>
      </c>
      <c r="AA755" s="72" t="str">
        <f>IF(AND($X755&lt;&gt;"",$Y755&gt;=3,$Z755=1),COUNTIF($AA$1:AA754,"&gt;0")+1,"")</f>
        <v/>
      </c>
    </row>
    <row r="756" spans="3:27" ht="15" customHeight="1" x14ac:dyDescent="0.25">
      <c r="C756" s="72" t="str">
        <f t="shared" si="85"/>
        <v/>
      </c>
      <c r="D756" s="182" t="str">
        <f>IF($B756="","",IFERROR(VLOOKUP($B756,'Task library'!$A:$E,2,FALSE()),""))</f>
        <v/>
      </c>
      <c r="E756" s="182" t="str">
        <f>IF($B756="","",IFERROR(VLOOKUP($B756,'Task library'!$A:$E,3,FALSE()),""))</f>
        <v/>
      </c>
      <c r="F756" s="182" t="str">
        <f>IF($B756="","",IFERROR(VLOOKUP($B756,'Task library'!$A:$E,4,FALSE()),""))</f>
        <v/>
      </c>
      <c r="H756" s="183" t="str">
        <f t="shared" si="80"/>
        <v/>
      </c>
      <c r="I756" s="183" t="str">
        <f t="shared" si="81"/>
        <v/>
      </c>
      <c r="L756" s="90" t="str">
        <f t="shared" si="86"/>
        <v/>
      </c>
      <c r="N756" s="185" t="str">
        <f t="shared" si="82"/>
        <v/>
      </c>
      <c r="W756" s="179" t="str">
        <f>IF($B756="","",IF($Q756="","MISSING LINK",IF(NOT(ISNUMBER(SEARCH("drive.google.com",$Q756))),"NOT DRIVE LINK",IFERROR(IF(ISNUMBER(SEARCH(MID(Summary!$N$3,SEARCH("/folders/",Summary!$N$3)+9,SEARCH("?",Summary!$N$3&amp;"?")-(SEARCH("/folders/",Summary!$N$3)+9)),$Q756)),"OK",IF(ISNUMBER(SEARCH("/file/d/",$Q756)),"FILE LINK (check)","WRONG DRIVE")),"WRONG DRIVE"))))</f>
        <v/>
      </c>
      <c r="X756" s="72" t="str">
        <f t="shared" si="83"/>
        <v/>
      </c>
      <c r="Y756" s="72" t="str">
        <f t="shared" si="84"/>
        <v/>
      </c>
      <c r="Z756" s="72" t="str">
        <f>IF($X756="","",COUNTIF($X$2:$X756,$X756))</f>
        <v/>
      </c>
      <c r="AA756" s="72" t="str">
        <f>IF(AND($X756&lt;&gt;"",$Y756&gt;=3,$Z756=1),COUNTIF($AA$1:AA755,"&gt;0")+1,"")</f>
        <v/>
      </c>
    </row>
    <row r="757" spans="3:27" ht="15" customHeight="1" x14ac:dyDescent="0.25">
      <c r="C757" s="72" t="str">
        <f t="shared" si="85"/>
        <v/>
      </c>
      <c r="D757" s="182" t="str">
        <f>IF($B757="","",IFERROR(VLOOKUP($B757,'Task library'!$A:$E,2,FALSE()),""))</f>
        <v/>
      </c>
      <c r="E757" s="182" t="str">
        <f>IF($B757="","",IFERROR(VLOOKUP($B757,'Task library'!$A:$E,3,FALSE()),""))</f>
        <v/>
      </c>
      <c r="F757" s="182" t="str">
        <f>IF($B757="","",IFERROR(VLOOKUP($B757,'Task library'!$A:$E,4,FALSE()),""))</f>
        <v/>
      </c>
      <c r="H757" s="183" t="str">
        <f t="shared" si="80"/>
        <v/>
      </c>
      <c r="I757" s="183" t="str">
        <f t="shared" si="81"/>
        <v/>
      </c>
      <c r="L757" s="90" t="str">
        <f t="shared" si="86"/>
        <v/>
      </c>
      <c r="N757" s="185" t="str">
        <f t="shared" si="82"/>
        <v/>
      </c>
      <c r="W757" s="179" t="str">
        <f>IF($B757="","",IF($Q757="","MISSING LINK",IF(NOT(ISNUMBER(SEARCH("drive.google.com",$Q757))),"NOT DRIVE LINK",IFERROR(IF(ISNUMBER(SEARCH(MID(Summary!$N$3,SEARCH("/folders/",Summary!$N$3)+9,SEARCH("?",Summary!$N$3&amp;"?")-(SEARCH("/folders/",Summary!$N$3)+9)),$Q757)),"OK",IF(ISNUMBER(SEARCH("/file/d/",$Q757)),"FILE LINK (check)","WRONG DRIVE")),"WRONG DRIVE"))))</f>
        <v/>
      </c>
      <c r="X757" s="72" t="str">
        <f t="shared" si="83"/>
        <v/>
      </c>
      <c r="Y757" s="72" t="str">
        <f t="shared" si="84"/>
        <v/>
      </c>
      <c r="Z757" s="72" t="str">
        <f>IF($X757="","",COUNTIF($X$2:$X757,$X757))</f>
        <v/>
      </c>
      <c r="AA757" s="72" t="str">
        <f>IF(AND($X757&lt;&gt;"",$Y757&gt;=3,$Z757=1),COUNTIF($AA$1:AA756,"&gt;0")+1,"")</f>
        <v/>
      </c>
    </row>
    <row r="758" spans="3:27" ht="15" customHeight="1" x14ac:dyDescent="0.25">
      <c r="C758" s="72" t="str">
        <f t="shared" si="85"/>
        <v/>
      </c>
      <c r="D758" s="182" t="str">
        <f>IF($B758="","",IFERROR(VLOOKUP($B758,'Task library'!$A:$E,2,FALSE()),""))</f>
        <v/>
      </c>
      <c r="E758" s="182" t="str">
        <f>IF($B758="","",IFERROR(VLOOKUP($B758,'Task library'!$A:$E,3,FALSE()),""))</f>
        <v/>
      </c>
      <c r="F758" s="182" t="str">
        <f>IF($B758="","",IFERROR(VLOOKUP($B758,'Task library'!$A:$E,4,FALSE()),""))</f>
        <v/>
      </c>
      <c r="H758" s="183" t="str">
        <f t="shared" si="80"/>
        <v/>
      </c>
      <c r="I758" s="183" t="str">
        <f t="shared" si="81"/>
        <v/>
      </c>
      <c r="L758" s="90" t="str">
        <f t="shared" si="86"/>
        <v/>
      </c>
      <c r="N758" s="185" t="str">
        <f t="shared" si="82"/>
        <v/>
      </c>
      <c r="W758" s="179" t="str">
        <f>IF($B758="","",IF($Q758="","MISSING LINK",IF(NOT(ISNUMBER(SEARCH("drive.google.com",$Q758))),"NOT DRIVE LINK",IFERROR(IF(ISNUMBER(SEARCH(MID(Summary!$N$3,SEARCH("/folders/",Summary!$N$3)+9,SEARCH("?",Summary!$N$3&amp;"?")-(SEARCH("/folders/",Summary!$N$3)+9)),$Q758)),"OK",IF(ISNUMBER(SEARCH("/file/d/",$Q758)),"FILE LINK (check)","WRONG DRIVE")),"WRONG DRIVE"))))</f>
        <v/>
      </c>
      <c r="X758" s="72" t="str">
        <f t="shared" si="83"/>
        <v/>
      </c>
      <c r="Y758" s="72" t="str">
        <f t="shared" si="84"/>
        <v/>
      </c>
      <c r="Z758" s="72" t="str">
        <f>IF($X758="","",COUNTIF($X$2:$X758,$X758))</f>
        <v/>
      </c>
      <c r="AA758" s="72" t="str">
        <f>IF(AND($X758&lt;&gt;"",$Y758&gt;=3,$Z758=1),COUNTIF($AA$1:AA757,"&gt;0")+1,"")</f>
        <v/>
      </c>
    </row>
    <row r="759" spans="3:27" ht="15" customHeight="1" x14ac:dyDescent="0.25">
      <c r="C759" s="72" t="str">
        <f t="shared" si="85"/>
        <v/>
      </c>
      <c r="D759" s="182" t="str">
        <f>IF($B759="","",IFERROR(VLOOKUP($B759,'Task library'!$A:$E,2,FALSE()),""))</f>
        <v/>
      </c>
      <c r="E759" s="182" t="str">
        <f>IF($B759="","",IFERROR(VLOOKUP($B759,'Task library'!$A:$E,3,FALSE()),""))</f>
        <v/>
      </c>
      <c r="F759" s="182" t="str">
        <f>IF($B759="","",IFERROR(VLOOKUP($B759,'Task library'!$A:$E,4,FALSE()),""))</f>
        <v/>
      </c>
      <c r="H759" s="183" t="str">
        <f t="shared" si="80"/>
        <v/>
      </c>
      <c r="I759" s="183" t="str">
        <f t="shared" si="81"/>
        <v/>
      </c>
      <c r="L759" s="90" t="str">
        <f t="shared" si="86"/>
        <v/>
      </c>
      <c r="N759" s="185" t="str">
        <f t="shared" si="82"/>
        <v/>
      </c>
      <c r="W759" s="179" t="str">
        <f>IF($B759="","",IF($Q759="","MISSING LINK",IF(NOT(ISNUMBER(SEARCH("drive.google.com",$Q759))),"NOT DRIVE LINK",IFERROR(IF(ISNUMBER(SEARCH(MID(Summary!$N$3,SEARCH("/folders/",Summary!$N$3)+9,SEARCH("?",Summary!$N$3&amp;"?")-(SEARCH("/folders/",Summary!$N$3)+9)),$Q759)),"OK",IF(ISNUMBER(SEARCH("/file/d/",$Q759)),"FILE LINK (check)","WRONG DRIVE")),"WRONG DRIVE"))))</f>
        <v/>
      </c>
      <c r="X759" s="72" t="str">
        <f t="shared" si="83"/>
        <v/>
      </c>
      <c r="Y759" s="72" t="str">
        <f t="shared" si="84"/>
        <v/>
      </c>
      <c r="Z759" s="72" t="str">
        <f>IF($X759="","",COUNTIF($X$2:$X759,$X759))</f>
        <v/>
      </c>
      <c r="AA759" s="72" t="str">
        <f>IF(AND($X759&lt;&gt;"",$Y759&gt;=3,$Z759=1),COUNTIF($AA$1:AA758,"&gt;0")+1,"")</f>
        <v/>
      </c>
    </row>
    <row r="760" spans="3:27" ht="15" customHeight="1" x14ac:dyDescent="0.25">
      <c r="C760" s="72" t="str">
        <f t="shared" si="85"/>
        <v/>
      </c>
      <c r="D760" s="182" t="str">
        <f>IF($B760="","",IFERROR(VLOOKUP($B760,'Task library'!$A:$E,2,FALSE()),""))</f>
        <v/>
      </c>
      <c r="E760" s="182" t="str">
        <f>IF($B760="","",IFERROR(VLOOKUP($B760,'Task library'!$A:$E,3,FALSE()),""))</f>
        <v/>
      </c>
      <c r="F760" s="182" t="str">
        <f>IF($B760="","",IFERROR(VLOOKUP($B760,'Task library'!$A:$E,4,FALSE()),""))</f>
        <v/>
      </c>
      <c r="H760" s="183" t="str">
        <f t="shared" si="80"/>
        <v/>
      </c>
      <c r="I760" s="183" t="str">
        <f t="shared" si="81"/>
        <v/>
      </c>
      <c r="L760" s="90" t="str">
        <f t="shared" si="86"/>
        <v/>
      </c>
      <c r="N760" s="185" t="str">
        <f t="shared" si="82"/>
        <v/>
      </c>
      <c r="W760" s="179" t="str">
        <f>IF($B760="","",IF($Q760="","MISSING LINK",IF(NOT(ISNUMBER(SEARCH("drive.google.com",$Q760))),"NOT DRIVE LINK",IFERROR(IF(ISNUMBER(SEARCH(MID(Summary!$N$3,SEARCH("/folders/",Summary!$N$3)+9,SEARCH("?",Summary!$N$3&amp;"?")-(SEARCH("/folders/",Summary!$N$3)+9)),$Q760)),"OK",IF(ISNUMBER(SEARCH("/file/d/",$Q760)),"FILE LINK (check)","WRONG DRIVE")),"WRONG DRIVE"))))</f>
        <v/>
      </c>
      <c r="X760" s="72" t="str">
        <f t="shared" si="83"/>
        <v/>
      </c>
      <c r="Y760" s="72" t="str">
        <f t="shared" si="84"/>
        <v/>
      </c>
      <c r="Z760" s="72" t="str">
        <f>IF($X760="","",COUNTIF($X$2:$X760,$X760))</f>
        <v/>
      </c>
      <c r="AA760" s="72" t="str">
        <f>IF(AND($X760&lt;&gt;"",$Y760&gt;=3,$Z760=1),COUNTIF($AA$1:AA759,"&gt;0")+1,"")</f>
        <v/>
      </c>
    </row>
    <row r="761" spans="3:27" ht="15" customHeight="1" x14ac:dyDescent="0.25">
      <c r="C761" s="72" t="str">
        <f t="shared" si="85"/>
        <v/>
      </c>
      <c r="D761" s="182" t="str">
        <f>IF($B761="","",IFERROR(VLOOKUP($B761,'Task library'!$A:$E,2,FALSE()),""))</f>
        <v/>
      </c>
      <c r="E761" s="182" t="str">
        <f>IF($B761="","",IFERROR(VLOOKUP($B761,'Task library'!$A:$E,3,FALSE()),""))</f>
        <v/>
      </c>
      <c r="F761" s="182" t="str">
        <f>IF($B761="","",IFERROR(VLOOKUP($B761,'Task library'!$A:$E,4,FALSE()),""))</f>
        <v/>
      </c>
      <c r="H761" s="183" t="str">
        <f t="shared" si="80"/>
        <v/>
      </c>
      <c r="I761" s="183" t="str">
        <f t="shared" si="81"/>
        <v/>
      </c>
      <c r="L761" s="90" t="str">
        <f t="shared" si="86"/>
        <v/>
      </c>
      <c r="N761" s="185" t="str">
        <f t="shared" si="82"/>
        <v/>
      </c>
      <c r="W761" s="179" t="str">
        <f>IF($B761="","",IF($Q761="","MISSING LINK",IF(NOT(ISNUMBER(SEARCH("drive.google.com",$Q761))),"NOT DRIVE LINK",IFERROR(IF(ISNUMBER(SEARCH(MID(Summary!$N$3,SEARCH("/folders/",Summary!$N$3)+9,SEARCH("?",Summary!$N$3&amp;"?")-(SEARCH("/folders/",Summary!$N$3)+9)),$Q761)),"OK",IF(ISNUMBER(SEARCH("/file/d/",$Q761)),"FILE LINK (check)","WRONG DRIVE")),"WRONG DRIVE"))))</f>
        <v/>
      </c>
      <c r="X761" s="72" t="str">
        <f t="shared" si="83"/>
        <v/>
      </c>
      <c r="Y761" s="72" t="str">
        <f t="shared" si="84"/>
        <v/>
      </c>
      <c r="Z761" s="72" t="str">
        <f>IF($X761="","",COUNTIF($X$2:$X761,$X761))</f>
        <v/>
      </c>
      <c r="AA761" s="72" t="str">
        <f>IF(AND($X761&lt;&gt;"",$Y761&gt;=3,$Z761=1),COUNTIF($AA$1:AA760,"&gt;0")+1,"")</f>
        <v/>
      </c>
    </row>
    <row r="762" spans="3:27" ht="15" customHeight="1" x14ac:dyDescent="0.25">
      <c r="C762" s="72" t="str">
        <f t="shared" si="85"/>
        <v/>
      </c>
      <c r="D762" s="182" t="str">
        <f>IF($B762="","",IFERROR(VLOOKUP($B762,'Task library'!$A:$E,2,FALSE()),""))</f>
        <v/>
      </c>
      <c r="E762" s="182" t="str">
        <f>IF($B762="","",IFERROR(VLOOKUP($B762,'Task library'!$A:$E,3,FALSE()),""))</f>
        <v/>
      </c>
      <c r="F762" s="182" t="str">
        <f>IF($B762="","",IFERROR(VLOOKUP($B762,'Task library'!$A:$E,4,FALSE()),""))</f>
        <v/>
      </c>
      <c r="H762" s="183" t="str">
        <f t="shared" si="80"/>
        <v/>
      </c>
      <c r="I762" s="183" t="str">
        <f t="shared" si="81"/>
        <v/>
      </c>
      <c r="L762" s="90" t="str">
        <f t="shared" si="86"/>
        <v/>
      </c>
      <c r="N762" s="185" t="str">
        <f t="shared" si="82"/>
        <v/>
      </c>
      <c r="W762" s="179" t="str">
        <f>IF($B762="","",IF($Q762="","MISSING LINK",IF(NOT(ISNUMBER(SEARCH("drive.google.com",$Q762))),"NOT DRIVE LINK",IFERROR(IF(ISNUMBER(SEARCH(MID(Summary!$N$3,SEARCH("/folders/",Summary!$N$3)+9,SEARCH("?",Summary!$N$3&amp;"?")-(SEARCH("/folders/",Summary!$N$3)+9)),$Q762)),"OK",IF(ISNUMBER(SEARCH("/file/d/",$Q762)),"FILE LINK (check)","WRONG DRIVE")),"WRONG DRIVE"))))</f>
        <v/>
      </c>
      <c r="X762" s="72" t="str">
        <f t="shared" si="83"/>
        <v/>
      </c>
      <c r="Y762" s="72" t="str">
        <f t="shared" si="84"/>
        <v/>
      </c>
      <c r="Z762" s="72" t="str">
        <f>IF($X762="","",COUNTIF($X$2:$X762,$X762))</f>
        <v/>
      </c>
      <c r="AA762" s="72" t="str">
        <f>IF(AND($X762&lt;&gt;"",$Y762&gt;=3,$Z762=1),COUNTIF($AA$1:AA761,"&gt;0")+1,"")</f>
        <v/>
      </c>
    </row>
    <row r="763" spans="3:27" ht="15" customHeight="1" x14ac:dyDescent="0.25">
      <c r="C763" s="72" t="str">
        <f t="shared" si="85"/>
        <v/>
      </c>
      <c r="D763" s="182" t="str">
        <f>IF($B763="","",IFERROR(VLOOKUP($B763,'Task library'!$A:$E,2,FALSE()),""))</f>
        <v/>
      </c>
      <c r="E763" s="182" t="str">
        <f>IF($B763="","",IFERROR(VLOOKUP($B763,'Task library'!$A:$E,3,FALSE()),""))</f>
        <v/>
      </c>
      <c r="F763" s="182" t="str">
        <f>IF($B763="","",IFERROR(VLOOKUP($B763,'Task library'!$A:$E,4,FALSE()),""))</f>
        <v/>
      </c>
      <c r="H763" s="183" t="str">
        <f t="shared" si="80"/>
        <v/>
      </c>
      <c r="I763" s="183" t="str">
        <f t="shared" si="81"/>
        <v/>
      </c>
      <c r="L763" s="90" t="str">
        <f t="shared" si="86"/>
        <v/>
      </c>
      <c r="N763" s="185" t="str">
        <f t="shared" si="82"/>
        <v/>
      </c>
      <c r="W763" s="179" t="str">
        <f>IF($B763="","",IF($Q763="","MISSING LINK",IF(NOT(ISNUMBER(SEARCH("drive.google.com",$Q763))),"NOT DRIVE LINK",IFERROR(IF(ISNUMBER(SEARCH(MID(Summary!$N$3,SEARCH("/folders/",Summary!$N$3)+9,SEARCH("?",Summary!$N$3&amp;"?")-(SEARCH("/folders/",Summary!$N$3)+9)),$Q763)),"OK",IF(ISNUMBER(SEARCH("/file/d/",$Q763)),"FILE LINK (check)","WRONG DRIVE")),"WRONG DRIVE"))))</f>
        <v/>
      </c>
      <c r="X763" s="72" t="str">
        <f t="shared" si="83"/>
        <v/>
      </c>
      <c r="Y763" s="72" t="str">
        <f t="shared" si="84"/>
        <v/>
      </c>
      <c r="Z763" s="72" t="str">
        <f>IF($X763="","",COUNTIF($X$2:$X763,$X763))</f>
        <v/>
      </c>
      <c r="AA763" s="72" t="str">
        <f>IF(AND($X763&lt;&gt;"",$Y763&gt;=3,$Z763=1),COUNTIF($AA$1:AA762,"&gt;0")+1,"")</f>
        <v/>
      </c>
    </row>
    <row r="764" spans="3:27" ht="15" customHeight="1" x14ac:dyDescent="0.25">
      <c r="C764" s="72" t="str">
        <f t="shared" si="85"/>
        <v/>
      </c>
      <c r="D764" s="182" t="str">
        <f>IF($B764="","",IFERROR(VLOOKUP($B764,'Task library'!$A:$E,2,FALSE()),""))</f>
        <v/>
      </c>
      <c r="E764" s="182" t="str">
        <f>IF($B764="","",IFERROR(VLOOKUP($B764,'Task library'!$A:$E,3,FALSE()),""))</f>
        <v/>
      </c>
      <c r="F764" s="182" t="str">
        <f>IF($B764="","",IFERROR(VLOOKUP($B764,'Task library'!$A:$E,4,FALSE()),""))</f>
        <v/>
      </c>
      <c r="H764" s="183" t="str">
        <f t="shared" si="80"/>
        <v/>
      </c>
      <c r="I764" s="183" t="str">
        <f t="shared" si="81"/>
        <v/>
      </c>
      <c r="L764" s="90" t="str">
        <f t="shared" si="86"/>
        <v/>
      </c>
      <c r="N764" s="185" t="str">
        <f t="shared" si="82"/>
        <v/>
      </c>
      <c r="W764" s="179" t="str">
        <f>IF($B764="","",IF($Q764="","MISSING LINK",IF(NOT(ISNUMBER(SEARCH("drive.google.com",$Q764))),"NOT DRIVE LINK",IFERROR(IF(ISNUMBER(SEARCH(MID(Summary!$N$3,SEARCH("/folders/",Summary!$N$3)+9,SEARCH("?",Summary!$N$3&amp;"?")-(SEARCH("/folders/",Summary!$N$3)+9)),$Q764)),"OK",IF(ISNUMBER(SEARCH("/file/d/",$Q764)),"FILE LINK (check)","WRONG DRIVE")),"WRONG DRIVE"))))</f>
        <v/>
      </c>
      <c r="X764" s="72" t="str">
        <f t="shared" si="83"/>
        <v/>
      </c>
      <c r="Y764" s="72" t="str">
        <f t="shared" si="84"/>
        <v/>
      </c>
      <c r="Z764" s="72" t="str">
        <f>IF($X764="","",COUNTIF($X$2:$X764,$X764))</f>
        <v/>
      </c>
      <c r="AA764" s="72" t="str">
        <f>IF(AND($X764&lt;&gt;"",$Y764&gt;=3,$Z764=1),COUNTIF($AA$1:AA763,"&gt;0")+1,"")</f>
        <v/>
      </c>
    </row>
    <row r="765" spans="3:27" ht="15" customHeight="1" x14ac:dyDescent="0.25">
      <c r="C765" s="72" t="str">
        <f t="shared" si="85"/>
        <v/>
      </c>
      <c r="D765" s="182" t="str">
        <f>IF($B765="","",IFERROR(VLOOKUP($B765,'Task library'!$A:$E,2,FALSE()),""))</f>
        <v/>
      </c>
      <c r="E765" s="182" t="str">
        <f>IF($B765="","",IFERROR(VLOOKUP($B765,'Task library'!$A:$E,3,FALSE()),""))</f>
        <v/>
      </c>
      <c r="F765" s="182" t="str">
        <f>IF($B765="","",IFERROR(VLOOKUP($B765,'Task library'!$A:$E,4,FALSE()),""))</f>
        <v/>
      </c>
      <c r="H765" s="183" t="str">
        <f t="shared" si="80"/>
        <v/>
      </c>
      <c r="I765" s="183" t="str">
        <f t="shared" si="81"/>
        <v/>
      </c>
      <c r="L765" s="90" t="str">
        <f t="shared" si="86"/>
        <v/>
      </c>
      <c r="N765" s="185" t="str">
        <f t="shared" si="82"/>
        <v/>
      </c>
      <c r="W765" s="179" t="str">
        <f>IF($B765="","",IF($Q765="","MISSING LINK",IF(NOT(ISNUMBER(SEARCH("drive.google.com",$Q765))),"NOT DRIVE LINK",IFERROR(IF(ISNUMBER(SEARCH(MID(Summary!$N$3,SEARCH("/folders/",Summary!$N$3)+9,SEARCH("?",Summary!$N$3&amp;"?")-(SEARCH("/folders/",Summary!$N$3)+9)),$Q765)),"OK",IF(ISNUMBER(SEARCH("/file/d/",$Q765)),"FILE LINK (check)","WRONG DRIVE")),"WRONG DRIVE"))))</f>
        <v/>
      </c>
      <c r="X765" s="72" t="str">
        <f t="shared" si="83"/>
        <v/>
      </c>
      <c r="Y765" s="72" t="str">
        <f t="shared" si="84"/>
        <v/>
      </c>
      <c r="Z765" s="72" t="str">
        <f>IF($X765="","",COUNTIF($X$2:$X765,$X765))</f>
        <v/>
      </c>
      <c r="AA765" s="72" t="str">
        <f>IF(AND($X765&lt;&gt;"",$Y765&gt;=3,$Z765=1),COUNTIF($AA$1:AA764,"&gt;0")+1,"")</f>
        <v/>
      </c>
    </row>
    <row r="766" spans="3:27" ht="15" customHeight="1" x14ac:dyDescent="0.25">
      <c r="C766" s="72" t="str">
        <f t="shared" si="85"/>
        <v/>
      </c>
      <c r="D766" s="182" t="str">
        <f>IF($B766="","",IFERROR(VLOOKUP($B766,'Task library'!$A:$E,2,FALSE()),""))</f>
        <v/>
      </c>
      <c r="E766" s="182" t="str">
        <f>IF($B766="","",IFERROR(VLOOKUP($B766,'Task library'!$A:$E,3,FALSE()),""))</f>
        <v/>
      </c>
      <c r="F766" s="182" t="str">
        <f>IF($B766="","",IFERROR(VLOOKUP($B766,'Task library'!$A:$E,4,FALSE()),""))</f>
        <v/>
      </c>
      <c r="H766" s="183" t="str">
        <f t="shared" si="80"/>
        <v/>
      </c>
      <c r="I766" s="183" t="str">
        <f t="shared" si="81"/>
        <v/>
      </c>
      <c r="L766" s="90" t="str">
        <f t="shared" si="86"/>
        <v/>
      </c>
      <c r="N766" s="185" t="str">
        <f t="shared" si="82"/>
        <v/>
      </c>
      <c r="W766" s="179" t="str">
        <f>IF($B766="","",IF($Q766="","MISSING LINK",IF(NOT(ISNUMBER(SEARCH("drive.google.com",$Q766))),"NOT DRIVE LINK",IFERROR(IF(ISNUMBER(SEARCH(MID(Summary!$N$3,SEARCH("/folders/",Summary!$N$3)+9,SEARCH("?",Summary!$N$3&amp;"?")-(SEARCH("/folders/",Summary!$N$3)+9)),$Q766)),"OK",IF(ISNUMBER(SEARCH("/file/d/",$Q766)),"FILE LINK (check)","WRONG DRIVE")),"WRONG DRIVE"))))</f>
        <v/>
      </c>
      <c r="X766" s="72" t="str">
        <f t="shared" si="83"/>
        <v/>
      </c>
      <c r="Y766" s="72" t="str">
        <f t="shared" si="84"/>
        <v/>
      </c>
      <c r="Z766" s="72" t="str">
        <f>IF($X766="","",COUNTIF($X$2:$X766,$X766))</f>
        <v/>
      </c>
      <c r="AA766" s="72" t="str">
        <f>IF(AND($X766&lt;&gt;"",$Y766&gt;=3,$Z766=1),COUNTIF($AA$1:AA765,"&gt;0")+1,"")</f>
        <v/>
      </c>
    </row>
    <row r="767" spans="3:27" ht="15" customHeight="1" x14ac:dyDescent="0.25">
      <c r="C767" s="72" t="str">
        <f t="shared" si="85"/>
        <v/>
      </c>
      <c r="D767" s="182" t="str">
        <f>IF($B767="","",IFERROR(VLOOKUP($B767,'Task library'!$A:$E,2,FALSE()),""))</f>
        <v/>
      </c>
      <c r="E767" s="182" t="str">
        <f>IF($B767="","",IFERROR(VLOOKUP($B767,'Task library'!$A:$E,3,FALSE()),""))</f>
        <v/>
      </c>
      <c r="F767" s="182" t="str">
        <f>IF($B767="","",IFERROR(VLOOKUP($B767,'Task library'!$A:$E,4,FALSE()),""))</f>
        <v/>
      </c>
      <c r="H767" s="183" t="str">
        <f t="shared" si="80"/>
        <v/>
      </c>
      <c r="I767" s="183" t="str">
        <f t="shared" si="81"/>
        <v/>
      </c>
      <c r="L767" s="90" t="str">
        <f t="shared" si="86"/>
        <v/>
      </c>
      <c r="N767" s="185" t="str">
        <f t="shared" si="82"/>
        <v/>
      </c>
      <c r="W767" s="179" t="str">
        <f>IF($B767="","",IF($Q767="","MISSING LINK",IF(NOT(ISNUMBER(SEARCH("drive.google.com",$Q767))),"NOT DRIVE LINK",IFERROR(IF(ISNUMBER(SEARCH(MID(Summary!$N$3,SEARCH("/folders/",Summary!$N$3)+9,SEARCH("?",Summary!$N$3&amp;"?")-(SEARCH("/folders/",Summary!$N$3)+9)),$Q767)),"OK",IF(ISNUMBER(SEARCH("/file/d/",$Q767)),"FILE LINK (check)","WRONG DRIVE")),"WRONG DRIVE"))))</f>
        <v/>
      </c>
      <c r="X767" s="72" t="str">
        <f t="shared" si="83"/>
        <v/>
      </c>
      <c r="Y767" s="72" t="str">
        <f t="shared" si="84"/>
        <v/>
      </c>
      <c r="Z767" s="72" t="str">
        <f>IF($X767="","",COUNTIF($X$2:$X767,$X767))</f>
        <v/>
      </c>
      <c r="AA767" s="72" t="str">
        <f>IF(AND($X767&lt;&gt;"",$Y767&gt;=3,$Z767=1),COUNTIF($AA$1:AA766,"&gt;0")+1,"")</f>
        <v/>
      </c>
    </row>
    <row r="768" spans="3:27" ht="15" customHeight="1" x14ac:dyDescent="0.25">
      <c r="C768" s="72" t="str">
        <f t="shared" si="85"/>
        <v/>
      </c>
      <c r="D768" s="182" t="str">
        <f>IF($B768="","",IFERROR(VLOOKUP($B768,'Task library'!$A:$E,2,FALSE()),""))</f>
        <v/>
      </c>
      <c r="E768" s="182" t="str">
        <f>IF($B768="","",IFERROR(VLOOKUP($B768,'Task library'!$A:$E,3,FALSE()),""))</f>
        <v/>
      </c>
      <c r="F768" s="182" t="str">
        <f>IF($B768="","",IFERROR(VLOOKUP($B768,'Task library'!$A:$E,4,FALSE()),""))</f>
        <v/>
      </c>
      <c r="H768" s="183" t="str">
        <f t="shared" si="80"/>
        <v/>
      </c>
      <c r="I768" s="183" t="str">
        <f t="shared" si="81"/>
        <v/>
      </c>
      <c r="L768" s="90" t="str">
        <f t="shared" si="86"/>
        <v/>
      </c>
      <c r="N768" s="185" t="str">
        <f t="shared" si="82"/>
        <v/>
      </c>
      <c r="W768" s="179" t="str">
        <f>IF($B768="","",IF($Q768="","MISSING LINK",IF(NOT(ISNUMBER(SEARCH("drive.google.com",$Q768))),"NOT DRIVE LINK",IFERROR(IF(ISNUMBER(SEARCH(MID(Summary!$N$3,SEARCH("/folders/",Summary!$N$3)+9,SEARCH("?",Summary!$N$3&amp;"?")-(SEARCH("/folders/",Summary!$N$3)+9)),$Q768)),"OK",IF(ISNUMBER(SEARCH("/file/d/",$Q768)),"FILE LINK (check)","WRONG DRIVE")),"WRONG DRIVE"))))</f>
        <v/>
      </c>
      <c r="X768" s="72" t="str">
        <f t="shared" si="83"/>
        <v/>
      </c>
      <c r="Y768" s="72" t="str">
        <f t="shared" si="84"/>
        <v/>
      </c>
      <c r="Z768" s="72" t="str">
        <f>IF($X768="","",COUNTIF($X$2:$X768,$X768))</f>
        <v/>
      </c>
      <c r="AA768" s="72" t="str">
        <f>IF(AND($X768&lt;&gt;"",$Y768&gt;=3,$Z768=1),COUNTIF($AA$1:AA767,"&gt;0")+1,"")</f>
        <v/>
      </c>
    </row>
    <row r="769" spans="3:27" ht="15" customHeight="1" x14ac:dyDescent="0.25">
      <c r="C769" s="72" t="str">
        <f t="shared" si="85"/>
        <v/>
      </c>
      <c r="D769" s="182" t="str">
        <f>IF($B769="","",IFERROR(VLOOKUP($B769,'Task library'!$A:$E,2,FALSE()),""))</f>
        <v/>
      </c>
      <c r="E769" s="182" t="str">
        <f>IF($B769="","",IFERROR(VLOOKUP($B769,'Task library'!$A:$E,3,FALSE()),""))</f>
        <v/>
      </c>
      <c r="F769" s="182" t="str">
        <f>IF($B769="","",IFERROR(VLOOKUP($B769,'Task library'!$A:$E,4,FALSE()),""))</f>
        <v/>
      </c>
      <c r="H769" s="183" t="str">
        <f t="shared" si="80"/>
        <v/>
      </c>
      <c r="I769" s="183" t="str">
        <f t="shared" si="81"/>
        <v/>
      </c>
      <c r="L769" s="90" t="str">
        <f t="shared" si="86"/>
        <v/>
      </c>
      <c r="N769" s="185" t="str">
        <f t="shared" si="82"/>
        <v/>
      </c>
      <c r="W769" s="179" t="str">
        <f>IF($B769="","",IF($Q769="","MISSING LINK",IF(NOT(ISNUMBER(SEARCH("drive.google.com",$Q769))),"NOT DRIVE LINK",IFERROR(IF(ISNUMBER(SEARCH(MID(Summary!$N$3,SEARCH("/folders/",Summary!$N$3)+9,SEARCH("?",Summary!$N$3&amp;"?")-(SEARCH("/folders/",Summary!$N$3)+9)),$Q769)),"OK",IF(ISNUMBER(SEARCH("/file/d/",$Q769)),"FILE LINK (check)","WRONG DRIVE")),"WRONG DRIVE"))))</f>
        <v/>
      </c>
      <c r="X769" s="72" t="str">
        <f t="shared" si="83"/>
        <v/>
      </c>
      <c r="Y769" s="72" t="str">
        <f t="shared" si="84"/>
        <v/>
      </c>
      <c r="Z769" s="72" t="str">
        <f>IF($X769="","",COUNTIF($X$2:$X769,$X769))</f>
        <v/>
      </c>
      <c r="AA769" s="72" t="str">
        <f>IF(AND($X769&lt;&gt;"",$Y769&gt;=3,$Z769=1),COUNTIF($AA$1:AA768,"&gt;0")+1,"")</f>
        <v/>
      </c>
    </row>
    <row r="770" spans="3:27" ht="15" customHeight="1" x14ac:dyDescent="0.25">
      <c r="C770" s="72" t="str">
        <f t="shared" si="85"/>
        <v/>
      </c>
      <c r="D770" s="182" t="str">
        <f>IF($B770="","",IFERROR(VLOOKUP($B770,'Task library'!$A:$E,2,FALSE()),""))</f>
        <v/>
      </c>
      <c r="E770" s="182" t="str">
        <f>IF($B770="","",IFERROR(VLOOKUP($B770,'Task library'!$A:$E,3,FALSE()),""))</f>
        <v/>
      </c>
      <c r="F770" s="182" t="str">
        <f>IF($B770="","",IFERROR(VLOOKUP($B770,'Task library'!$A:$E,4,FALSE()),""))</f>
        <v/>
      </c>
      <c r="H770" s="183" t="str">
        <f t="shared" ref="H770:H833" si="87">IF(OR($B770="",$I770=""),"",IFERROR($I770-$G770,""))</f>
        <v/>
      </c>
      <c r="I770" s="183" t="str">
        <f t="shared" ref="I770:I833" si="88">IF($B770="","",IF($G770="","",IF(ISNUMBER($U770),MAX(0,MIN($G770,$G770/10*$U770)),IF(OR(NOT(ISNUMBER($M770)),$M770&lt;=0,$Q770="",NOT(OR($W770="OK",$W770="FILE LINK (check)"))),"",IF($G770&lt;=$M770+5,$G770,$M770)))))</f>
        <v/>
      </c>
      <c r="L770" s="90" t="str">
        <f t="shared" si="86"/>
        <v/>
      </c>
      <c r="N770" s="185" t="str">
        <f t="shared" ref="N770:N833" si="89">IF($B770="","",IF($G770="","",IF(ISNUMBER($M770),$M770,0)-$G770))</f>
        <v/>
      </c>
      <c r="W770" s="179" t="str">
        <f>IF($B770="","",IF($Q770="","MISSING LINK",IF(NOT(ISNUMBER(SEARCH("drive.google.com",$Q770))),"NOT DRIVE LINK",IFERROR(IF(ISNUMBER(SEARCH(MID(Summary!$N$3,SEARCH("/folders/",Summary!$N$3)+9,SEARCH("?",Summary!$N$3&amp;"?")-(SEARCH("/folders/",Summary!$N$3)+9)),$Q770)),"OK",IF(ISNUMBER(SEARCH("/file/d/",$Q770)),"FILE LINK (check)","WRONG DRIVE")),"WRONG DRIVE"))))</f>
        <v/>
      </c>
      <c r="X770" s="72" t="str">
        <f t="shared" ref="X770:X833" si="90">IF(OR($B770=2001,$B770=2002),IF(OR(LEN(TRIM($R770))=0,LEN(TRIM($S770))=0),"",TRIM($R770)&amp;" | "&amp;TRIM($S770)),"")</f>
        <v/>
      </c>
      <c r="Y770" s="72" t="str">
        <f t="shared" ref="Y770:Y833" si="91">IF($X770="","",COUNTIF($X$2:$X$1500,$X770))</f>
        <v/>
      </c>
      <c r="Z770" s="72" t="str">
        <f>IF($X770="","",COUNTIF($X$2:$X770,$X770))</f>
        <v/>
      </c>
      <c r="AA770" s="72" t="str">
        <f>IF(AND($X770&lt;&gt;"",$Y770&gt;=3,$Z770=1),COUNTIF($AA$1:AA769,"&gt;0")+1,"")</f>
        <v/>
      </c>
    </row>
    <row r="771" spans="3:27" ht="15" customHeight="1" x14ac:dyDescent="0.25">
      <c r="C771" s="72" t="str">
        <f t="shared" si="85"/>
        <v/>
      </c>
      <c r="D771" s="182" t="str">
        <f>IF($B771="","",IFERROR(VLOOKUP($B771,'Task library'!$A:$E,2,FALSE()),""))</f>
        <v/>
      </c>
      <c r="E771" s="182" t="str">
        <f>IF($B771="","",IFERROR(VLOOKUP($B771,'Task library'!$A:$E,3,FALSE()),""))</f>
        <v/>
      </c>
      <c r="F771" s="182" t="str">
        <f>IF($B771="","",IFERROR(VLOOKUP($B771,'Task library'!$A:$E,4,FALSE()),""))</f>
        <v/>
      </c>
      <c r="H771" s="183" t="str">
        <f t="shared" si="87"/>
        <v/>
      </c>
      <c r="I771" s="183" t="str">
        <f t="shared" si="88"/>
        <v/>
      </c>
      <c r="L771" s="90" t="str">
        <f t="shared" si="86"/>
        <v/>
      </c>
      <c r="N771" s="185" t="str">
        <f t="shared" si="89"/>
        <v/>
      </c>
      <c r="W771" s="179" t="str">
        <f>IF($B771="","",IF($Q771="","MISSING LINK",IF(NOT(ISNUMBER(SEARCH("drive.google.com",$Q771))),"NOT DRIVE LINK",IFERROR(IF(ISNUMBER(SEARCH(MID(Summary!$N$3,SEARCH("/folders/",Summary!$N$3)+9,SEARCH("?",Summary!$N$3&amp;"?")-(SEARCH("/folders/",Summary!$N$3)+9)),$Q771)),"OK",IF(ISNUMBER(SEARCH("/file/d/",$Q771)),"FILE LINK (check)","WRONG DRIVE")),"WRONG DRIVE"))))</f>
        <v/>
      </c>
      <c r="X771" s="72" t="str">
        <f t="shared" si="90"/>
        <v/>
      </c>
      <c r="Y771" s="72" t="str">
        <f t="shared" si="91"/>
        <v/>
      </c>
      <c r="Z771" s="72" t="str">
        <f>IF($X771="","",COUNTIF($X$2:$X771,$X771))</f>
        <v/>
      </c>
      <c r="AA771" s="72" t="str">
        <f>IF(AND($X771&lt;&gt;"",$Y771&gt;=3,$Z771=1),COUNTIF($AA$1:AA770,"&gt;0")+1,"")</f>
        <v/>
      </c>
    </row>
    <row r="772" spans="3:27" ht="15" customHeight="1" x14ac:dyDescent="0.25">
      <c r="C772" s="72" t="str">
        <f t="shared" si="85"/>
        <v/>
      </c>
      <c r="D772" s="182" t="str">
        <f>IF($B772="","",IFERROR(VLOOKUP($B772,'Task library'!$A:$E,2,FALSE()),""))</f>
        <v/>
      </c>
      <c r="E772" s="182" t="str">
        <f>IF($B772="","",IFERROR(VLOOKUP($B772,'Task library'!$A:$E,3,FALSE()),""))</f>
        <v/>
      </c>
      <c r="F772" s="182" t="str">
        <f>IF($B772="","",IFERROR(VLOOKUP($B772,'Task library'!$A:$E,4,FALSE()),""))</f>
        <v/>
      </c>
      <c r="H772" s="183" t="str">
        <f t="shared" si="87"/>
        <v/>
      </c>
      <c r="I772" s="183" t="str">
        <f t="shared" si="88"/>
        <v/>
      </c>
      <c r="L772" s="90" t="str">
        <f t="shared" si="86"/>
        <v/>
      </c>
      <c r="N772" s="185" t="str">
        <f t="shared" si="89"/>
        <v/>
      </c>
      <c r="W772" s="179" t="str">
        <f>IF($B772="","",IF($Q772="","MISSING LINK",IF(NOT(ISNUMBER(SEARCH("drive.google.com",$Q772))),"NOT DRIVE LINK",IFERROR(IF(ISNUMBER(SEARCH(MID(Summary!$N$3,SEARCH("/folders/",Summary!$N$3)+9,SEARCH("?",Summary!$N$3&amp;"?")-(SEARCH("/folders/",Summary!$N$3)+9)),$Q772)),"OK",IF(ISNUMBER(SEARCH("/file/d/",$Q772)),"FILE LINK (check)","WRONG DRIVE")),"WRONG DRIVE"))))</f>
        <v/>
      </c>
      <c r="X772" s="72" t="str">
        <f t="shared" si="90"/>
        <v/>
      </c>
      <c r="Y772" s="72" t="str">
        <f t="shared" si="91"/>
        <v/>
      </c>
      <c r="Z772" s="72" t="str">
        <f>IF($X772="","",COUNTIF($X$2:$X772,$X772))</f>
        <v/>
      </c>
      <c r="AA772" s="72" t="str">
        <f>IF(AND($X772&lt;&gt;"",$Y772&gt;=3,$Z772=1),COUNTIF($AA$1:AA771,"&gt;0")+1,"")</f>
        <v/>
      </c>
    </row>
    <row r="773" spans="3:27" ht="15" customHeight="1" x14ac:dyDescent="0.25">
      <c r="C773" s="72" t="str">
        <f t="shared" si="85"/>
        <v/>
      </c>
      <c r="D773" s="182" t="str">
        <f>IF($B773="","",IFERROR(VLOOKUP($B773,'Task library'!$A:$E,2,FALSE()),""))</f>
        <v/>
      </c>
      <c r="E773" s="182" t="str">
        <f>IF($B773="","",IFERROR(VLOOKUP($B773,'Task library'!$A:$E,3,FALSE()),""))</f>
        <v/>
      </c>
      <c r="F773" s="182" t="str">
        <f>IF($B773="","",IFERROR(VLOOKUP($B773,'Task library'!$A:$E,4,FALSE()),""))</f>
        <v/>
      </c>
      <c r="H773" s="183" t="str">
        <f t="shared" si="87"/>
        <v/>
      </c>
      <c r="I773" s="183" t="str">
        <f t="shared" si="88"/>
        <v/>
      </c>
      <c r="L773" s="90" t="str">
        <f t="shared" si="86"/>
        <v/>
      </c>
      <c r="N773" s="185" t="str">
        <f t="shared" si="89"/>
        <v/>
      </c>
      <c r="W773" s="179" t="str">
        <f>IF($B773="","",IF($Q773="","MISSING LINK",IF(NOT(ISNUMBER(SEARCH("drive.google.com",$Q773))),"NOT DRIVE LINK",IFERROR(IF(ISNUMBER(SEARCH(MID(Summary!$N$3,SEARCH("/folders/",Summary!$N$3)+9,SEARCH("?",Summary!$N$3&amp;"?")-(SEARCH("/folders/",Summary!$N$3)+9)),$Q773)),"OK",IF(ISNUMBER(SEARCH("/file/d/",$Q773)),"FILE LINK (check)","WRONG DRIVE")),"WRONG DRIVE"))))</f>
        <v/>
      </c>
      <c r="X773" s="72" t="str">
        <f t="shared" si="90"/>
        <v/>
      </c>
      <c r="Y773" s="72" t="str">
        <f t="shared" si="91"/>
        <v/>
      </c>
      <c r="Z773" s="72" t="str">
        <f>IF($X773="","",COUNTIF($X$2:$X773,$X773))</f>
        <v/>
      </c>
      <c r="AA773" s="72" t="str">
        <f>IF(AND($X773&lt;&gt;"",$Y773&gt;=3,$Z773=1),COUNTIF($AA$1:AA772,"&gt;0")+1,"")</f>
        <v/>
      </c>
    </row>
    <row r="774" spans="3:27" ht="15" customHeight="1" x14ac:dyDescent="0.25">
      <c r="C774" s="72" t="str">
        <f t="shared" ref="C774:C837" si="92">IF($B774="","",1)</f>
        <v/>
      </c>
      <c r="D774" s="182" t="str">
        <f>IF($B774="","",IFERROR(VLOOKUP($B774,'Task library'!$A:$E,2,FALSE()),""))</f>
        <v/>
      </c>
      <c r="E774" s="182" t="str">
        <f>IF($B774="","",IFERROR(VLOOKUP($B774,'Task library'!$A:$E,3,FALSE()),""))</f>
        <v/>
      </c>
      <c r="F774" s="182" t="str">
        <f>IF($B774="","",IFERROR(VLOOKUP($B774,'Task library'!$A:$E,4,FALSE()),""))</f>
        <v/>
      </c>
      <c r="H774" s="183" t="str">
        <f t="shared" si="87"/>
        <v/>
      </c>
      <c r="I774" s="183" t="str">
        <f t="shared" si="88"/>
        <v/>
      </c>
      <c r="L774" s="90" t="str">
        <f t="shared" si="86"/>
        <v/>
      </c>
      <c r="N774" s="185" t="str">
        <f t="shared" si="89"/>
        <v/>
      </c>
      <c r="W774" s="179" t="str">
        <f>IF($B774="","",IF($Q774="","MISSING LINK",IF(NOT(ISNUMBER(SEARCH("drive.google.com",$Q774))),"NOT DRIVE LINK",IFERROR(IF(ISNUMBER(SEARCH(MID(Summary!$N$3,SEARCH("/folders/",Summary!$N$3)+9,SEARCH("?",Summary!$N$3&amp;"?")-(SEARCH("/folders/",Summary!$N$3)+9)),$Q774)),"OK",IF(ISNUMBER(SEARCH("/file/d/",$Q774)),"FILE LINK (check)","WRONG DRIVE")),"WRONG DRIVE"))))</f>
        <v/>
      </c>
      <c r="X774" s="72" t="str">
        <f t="shared" si="90"/>
        <v/>
      </c>
      <c r="Y774" s="72" t="str">
        <f t="shared" si="91"/>
        <v/>
      </c>
      <c r="Z774" s="72" t="str">
        <f>IF($X774="","",COUNTIF($X$2:$X774,$X774))</f>
        <v/>
      </c>
      <c r="AA774" s="72" t="str">
        <f>IF(AND($X774&lt;&gt;"",$Y774&gt;=3,$Z774=1),COUNTIF($AA$1:AA773,"&gt;0")+1,"")</f>
        <v/>
      </c>
    </row>
    <row r="775" spans="3:27" ht="15" customHeight="1" x14ac:dyDescent="0.25">
      <c r="C775" s="72" t="str">
        <f t="shared" si="92"/>
        <v/>
      </c>
      <c r="D775" s="182" t="str">
        <f>IF($B775="","",IFERROR(VLOOKUP($B775,'Task library'!$A:$E,2,FALSE()),""))</f>
        <v/>
      </c>
      <c r="E775" s="182" t="str">
        <f>IF($B775="","",IFERROR(VLOOKUP($B775,'Task library'!$A:$E,3,FALSE()),""))</f>
        <v/>
      </c>
      <c r="F775" s="182" t="str">
        <f>IF($B775="","",IFERROR(VLOOKUP($B775,'Task library'!$A:$E,4,FALSE()),""))</f>
        <v/>
      </c>
      <c r="H775" s="183" t="str">
        <f t="shared" si="87"/>
        <v/>
      </c>
      <c r="I775" s="183" t="str">
        <f t="shared" si="88"/>
        <v/>
      </c>
      <c r="L775" s="90" t="str">
        <f t="shared" si="86"/>
        <v/>
      </c>
      <c r="N775" s="185" t="str">
        <f t="shared" si="89"/>
        <v/>
      </c>
      <c r="W775" s="179" t="str">
        <f>IF($B775="","",IF($Q775="","MISSING LINK",IF(NOT(ISNUMBER(SEARCH("drive.google.com",$Q775))),"NOT DRIVE LINK",IFERROR(IF(ISNUMBER(SEARCH(MID(Summary!$N$3,SEARCH("/folders/",Summary!$N$3)+9,SEARCH("?",Summary!$N$3&amp;"?")-(SEARCH("/folders/",Summary!$N$3)+9)),$Q775)),"OK",IF(ISNUMBER(SEARCH("/file/d/",$Q775)),"FILE LINK (check)","WRONG DRIVE")),"WRONG DRIVE"))))</f>
        <v/>
      </c>
      <c r="X775" s="72" t="str">
        <f t="shared" si="90"/>
        <v/>
      </c>
      <c r="Y775" s="72" t="str">
        <f t="shared" si="91"/>
        <v/>
      </c>
      <c r="Z775" s="72" t="str">
        <f>IF($X775="","",COUNTIF($X$2:$X775,$X775))</f>
        <v/>
      </c>
      <c r="AA775" s="72" t="str">
        <f>IF(AND($X775&lt;&gt;"",$Y775&gt;=3,$Z775=1),COUNTIF($AA$1:AA774,"&gt;0")+1,"")</f>
        <v/>
      </c>
    </row>
    <row r="776" spans="3:27" ht="15" customHeight="1" x14ac:dyDescent="0.25">
      <c r="C776" s="72" t="str">
        <f t="shared" si="92"/>
        <v/>
      </c>
      <c r="D776" s="182" t="str">
        <f>IF($B776="","",IFERROR(VLOOKUP($B776,'Task library'!$A:$E,2,FALSE()),""))</f>
        <v/>
      </c>
      <c r="E776" s="182" t="str">
        <f>IF($B776="","",IFERROR(VLOOKUP($B776,'Task library'!$A:$E,3,FALSE()),""))</f>
        <v/>
      </c>
      <c r="F776" s="182" t="str">
        <f>IF($B776="","",IFERROR(VLOOKUP($B776,'Task library'!$A:$E,4,FALSE()),""))</f>
        <v/>
      </c>
      <c r="H776" s="183" t="str">
        <f t="shared" si="87"/>
        <v/>
      </c>
      <c r="I776" s="183" t="str">
        <f t="shared" si="88"/>
        <v/>
      </c>
      <c r="L776" s="90" t="str">
        <f t="shared" si="86"/>
        <v/>
      </c>
      <c r="N776" s="185" t="str">
        <f t="shared" si="89"/>
        <v/>
      </c>
      <c r="W776" s="179" t="str">
        <f>IF($B776="","",IF($Q776="","MISSING LINK",IF(NOT(ISNUMBER(SEARCH("drive.google.com",$Q776))),"NOT DRIVE LINK",IFERROR(IF(ISNUMBER(SEARCH(MID(Summary!$N$3,SEARCH("/folders/",Summary!$N$3)+9,SEARCH("?",Summary!$N$3&amp;"?")-(SEARCH("/folders/",Summary!$N$3)+9)),$Q776)),"OK",IF(ISNUMBER(SEARCH("/file/d/",$Q776)),"FILE LINK (check)","WRONG DRIVE")),"WRONG DRIVE"))))</f>
        <v/>
      </c>
      <c r="X776" s="72" t="str">
        <f t="shared" si="90"/>
        <v/>
      </c>
      <c r="Y776" s="72" t="str">
        <f t="shared" si="91"/>
        <v/>
      </c>
      <c r="Z776" s="72" t="str">
        <f>IF($X776="","",COUNTIF($X$2:$X776,$X776))</f>
        <v/>
      </c>
      <c r="AA776" s="72" t="str">
        <f>IF(AND($X776&lt;&gt;"",$Y776&gt;=3,$Z776=1),COUNTIF($AA$1:AA775,"&gt;0")+1,"")</f>
        <v/>
      </c>
    </row>
    <row r="777" spans="3:27" ht="15" customHeight="1" x14ac:dyDescent="0.25">
      <c r="C777" s="72" t="str">
        <f t="shared" si="92"/>
        <v/>
      </c>
      <c r="D777" s="182" t="str">
        <f>IF($B777="","",IFERROR(VLOOKUP($B777,'Task library'!$A:$E,2,FALSE()),""))</f>
        <v/>
      </c>
      <c r="E777" s="182" t="str">
        <f>IF($B777="","",IFERROR(VLOOKUP($B777,'Task library'!$A:$E,3,FALSE()),""))</f>
        <v/>
      </c>
      <c r="F777" s="182" t="str">
        <f>IF($B777="","",IFERROR(VLOOKUP($B777,'Task library'!$A:$E,4,FALSE()),""))</f>
        <v/>
      </c>
      <c r="H777" s="183" t="str">
        <f t="shared" si="87"/>
        <v/>
      </c>
      <c r="I777" s="183" t="str">
        <f t="shared" si="88"/>
        <v/>
      </c>
      <c r="L777" s="90" t="str">
        <f t="shared" si="86"/>
        <v/>
      </c>
      <c r="N777" s="185" t="str">
        <f t="shared" si="89"/>
        <v/>
      </c>
      <c r="W777" s="179" t="str">
        <f>IF($B777="","",IF($Q777="","MISSING LINK",IF(NOT(ISNUMBER(SEARCH("drive.google.com",$Q777))),"NOT DRIVE LINK",IFERROR(IF(ISNUMBER(SEARCH(MID(Summary!$N$3,SEARCH("/folders/",Summary!$N$3)+9,SEARCH("?",Summary!$N$3&amp;"?")-(SEARCH("/folders/",Summary!$N$3)+9)),$Q777)),"OK",IF(ISNUMBER(SEARCH("/file/d/",$Q777)),"FILE LINK (check)","WRONG DRIVE")),"WRONG DRIVE"))))</f>
        <v/>
      </c>
      <c r="X777" s="72" t="str">
        <f t="shared" si="90"/>
        <v/>
      </c>
      <c r="Y777" s="72" t="str">
        <f t="shared" si="91"/>
        <v/>
      </c>
      <c r="Z777" s="72" t="str">
        <f>IF($X777="","",COUNTIF($X$2:$X777,$X777))</f>
        <v/>
      </c>
      <c r="AA777" s="72" t="str">
        <f>IF(AND($X777&lt;&gt;"",$Y777&gt;=3,$Z777=1),COUNTIF($AA$1:AA776,"&gt;0")+1,"")</f>
        <v/>
      </c>
    </row>
    <row r="778" spans="3:27" ht="15" customHeight="1" x14ac:dyDescent="0.25">
      <c r="C778" s="72" t="str">
        <f t="shared" si="92"/>
        <v/>
      </c>
      <c r="D778" s="182" t="str">
        <f>IF($B778="","",IFERROR(VLOOKUP($B778,'Task library'!$A:$E,2,FALSE()),""))</f>
        <v/>
      </c>
      <c r="E778" s="182" t="str">
        <f>IF($B778="","",IFERROR(VLOOKUP($B778,'Task library'!$A:$E,3,FALSE()),""))</f>
        <v/>
      </c>
      <c r="F778" s="182" t="str">
        <f>IF($B778="","",IFERROR(VLOOKUP($B778,'Task library'!$A:$E,4,FALSE()),""))</f>
        <v/>
      </c>
      <c r="H778" s="183" t="str">
        <f t="shared" si="87"/>
        <v/>
      </c>
      <c r="I778" s="183" t="str">
        <f t="shared" si="88"/>
        <v/>
      </c>
      <c r="L778" s="90" t="str">
        <f t="shared" si="86"/>
        <v/>
      </c>
      <c r="N778" s="185" t="str">
        <f t="shared" si="89"/>
        <v/>
      </c>
      <c r="W778" s="179" t="str">
        <f>IF($B778="","",IF($Q778="","MISSING LINK",IF(NOT(ISNUMBER(SEARCH("drive.google.com",$Q778))),"NOT DRIVE LINK",IFERROR(IF(ISNUMBER(SEARCH(MID(Summary!$N$3,SEARCH("/folders/",Summary!$N$3)+9,SEARCH("?",Summary!$N$3&amp;"?")-(SEARCH("/folders/",Summary!$N$3)+9)),$Q778)),"OK",IF(ISNUMBER(SEARCH("/file/d/",$Q778)),"FILE LINK (check)","WRONG DRIVE")),"WRONG DRIVE"))))</f>
        <v/>
      </c>
      <c r="X778" s="72" t="str">
        <f t="shared" si="90"/>
        <v/>
      </c>
      <c r="Y778" s="72" t="str">
        <f t="shared" si="91"/>
        <v/>
      </c>
      <c r="Z778" s="72" t="str">
        <f>IF($X778="","",COUNTIF($X$2:$X778,$X778))</f>
        <v/>
      </c>
      <c r="AA778" s="72" t="str">
        <f>IF(AND($X778&lt;&gt;"",$Y778&gt;=3,$Z778=1),COUNTIF($AA$1:AA777,"&gt;0")+1,"")</f>
        <v/>
      </c>
    </row>
    <row r="779" spans="3:27" ht="15" customHeight="1" x14ac:dyDescent="0.25">
      <c r="C779" s="72" t="str">
        <f t="shared" si="92"/>
        <v/>
      </c>
      <c r="D779" s="182" t="str">
        <f>IF($B779="","",IFERROR(VLOOKUP($B779,'Task library'!$A:$E,2,FALSE()),""))</f>
        <v/>
      </c>
      <c r="E779" s="182" t="str">
        <f>IF($B779="","",IFERROR(VLOOKUP($B779,'Task library'!$A:$E,3,FALSE()),""))</f>
        <v/>
      </c>
      <c r="F779" s="182" t="str">
        <f>IF($B779="","",IFERROR(VLOOKUP($B779,'Task library'!$A:$E,4,FALSE()),""))</f>
        <v/>
      </c>
      <c r="H779" s="183" t="str">
        <f t="shared" si="87"/>
        <v/>
      </c>
      <c r="I779" s="183" t="str">
        <f t="shared" si="88"/>
        <v/>
      </c>
      <c r="L779" s="90" t="str">
        <f t="shared" si="86"/>
        <v/>
      </c>
      <c r="N779" s="185" t="str">
        <f t="shared" si="89"/>
        <v/>
      </c>
      <c r="W779" s="179" t="str">
        <f>IF($B779="","",IF($Q779="","MISSING LINK",IF(NOT(ISNUMBER(SEARCH("drive.google.com",$Q779))),"NOT DRIVE LINK",IFERROR(IF(ISNUMBER(SEARCH(MID(Summary!$N$3,SEARCH("/folders/",Summary!$N$3)+9,SEARCH("?",Summary!$N$3&amp;"?")-(SEARCH("/folders/",Summary!$N$3)+9)),$Q779)),"OK",IF(ISNUMBER(SEARCH("/file/d/",$Q779)),"FILE LINK (check)","WRONG DRIVE")),"WRONG DRIVE"))))</f>
        <v/>
      </c>
      <c r="X779" s="72" t="str">
        <f t="shared" si="90"/>
        <v/>
      </c>
      <c r="Y779" s="72" t="str">
        <f t="shared" si="91"/>
        <v/>
      </c>
      <c r="Z779" s="72" t="str">
        <f>IF($X779="","",COUNTIF($X$2:$X779,$X779))</f>
        <v/>
      </c>
      <c r="AA779" s="72" t="str">
        <f>IF(AND($X779&lt;&gt;"",$Y779&gt;=3,$Z779=1),COUNTIF($AA$1:AA778,"&gt;0")+1,"")</f>
        <v/>
      </c>
    </row>
    <row r="780" spans="3:27" ht="15" customHeight="1" x14ac:dyDescent="0.25">
      <c r="C780" s="72" t="str">
        <f t="shared" si="92"/>
        <v/>
      </c>
      <c r="D780" s="182" t="str">
        <f>IF($B780="","",IFERROR(VLOOKUP($B780,'Task library'!$A:$E,2,FALSE()),""))</f>
        <v/>
      </c>
      <c r="E780" s="182" t="str">
        <f>IF($B780="","",IFERROR(VLOOKUP($B780,'Task library'!$A:$E,3,FALSE()),""))</f>
        <v/>
      </c>
      <c r="F780" s="182" t="str">
        <f>IF($B780="","",IFERROR(VLOOKUP($B780,'Task library'!$A:$E,4,FALSE()),""))</f>
        <v/>
      </c>
      <c r="H780" s="183" t="str">
        <f t="shared" si="87"/>
        <v/>
      </c>
      <c r="I780" s="183" t="str">
        <f t="shared" si="88"/>
        <v/>
      </c>
      <c r="L780" s="90" t="str">
        <f t="shared" si="86"/>
        <v/>
      </c>
      <c r="N780" s="185" t="str">
        <f t="shared" si="89"/>
        <v/>
      </c>
      <c r="W780" s="179" t="str">
        <f>IF($B780="","",IF($Q780="","MISSING LINK",IF(NOT(ISNUMBER(SEARCH("drive.google.com",$Q780))),"NOT DRIVE LINK",IFERROR(IF(ISNUMBER(SEARCH(MID(Summary!$N$3,SEARCH("/folders/",Summary!$N$3)+9,SEARCH("?",Summary!$N$3&amp;"?")-(SEARCH("/folders/",Summary!$N$3)+9)),$Q780)),"OK",IF(ISNUMBER(SEARCH("/file/d/",$Q780)),"FILE LINK (check)","WRONG DRIVE")),"WRONG DRIVE"))))</f>
        <v/>
      </c>
      <c r="X780" s="72" t="str">
        <f t="shared" si="90"/>
        <v/>
      </c>
      <c r="Y780" s="72" t="str">
        <f t="shared" si="91"/>
        <v/>
      </c>
      <c r="Z780" s="72" t="str">
        <f>IF($X780="","",COUNTIF($X$2:$X780,$X780))</f>
        <v/>
      </c>
      <c r="AA780" s="72" t="str">
        <f>IF(AND($X780&lt;&gt;"",$Y780&gt;=3,$Z780=1),COUNTIF($AA$1:AA779,"&gt;0")+1,"")</f>
        <v/>
      </c>
    </row>
    <row r="781" spans="3:27" ht="15" customHeight="1" x14ac:dyDescent="0.25">
      <c r="C781" s="72" t="str">
        <f t="shared" si="92"/>
        <v/>
      </c>
      <c r="D781" s="182" t="str">
        <f>IF($B781="","",IFERROR(VLOOKUP($B781,'Task library'!$A:$E,2,FALSE()),""))</f>
        <v/>
      </c>
      <c r="E781" s="182" t="str">
        <f>IF($B781="","",IFERROR(VLOOKUP($B781,'Task library'!$A:$E,3,FALSE()),""))</f>
        <v/>
      </c>
      <c r="F781" s="182" t="str">
        <f>IF($B781="","",IFERROR(VLOOKUP($B781,'Task library'!$A:$E,4,FALSE()),""))</f>
        <v/>
      </c>
      <c r="H781" s="183" t="str">
        <f t="shared" si="87"/>
        <v/>
      </c>
      <c r="I781" s="183" t="str">
        <f t="shared" si="88"/>
        <v/>
      </c>
      <c r="L781" s="90" t="str">
        <f t="shared" si="86"/>
        <v/>
      </c>
      <c r="N781" s="185" t="str">
        <f t="shared" si="89"/>
        <v/>
      </c>
      <c r="W781" s="179" t="str">
        <f>IF($B781="","",IF($Q781="","MISSING LINK",IF(NOT(ISNUMBER(SEARCH("drive.google.com",$Q781))),"NOT DRIVE LINK",IFERROR(IF(ISNUMBER(SEARCH(MID(Summary!$N$3,SEARCH("/folders/",Summary!$N$3)+9,SEARCH("?",Summary!$N$3&amp;"?")-(SEARCH("/folders/",Summary!$N$3)+9)),$Q781)),"OK",IF(ISNUMBER(SEARCH("/file/d/",$Q781)),"FILE LINK (check)","WRONG DRIVE")),"WRONG DRIVE"))))</f>
        <v/>
      </c>
      <c r="X781" s="72" t="str">
        <f t="shared" si="90"/>
        <v/>
      </c>
      <c r="Y781" s="72" t="str">
        <f t="shared" si="91"/>
        <v/>
      </c>
      <c r="Z781" s="72" t="str">
        <f>IF($X781="","",COUNTIF($X$2:$X781,$X781))</f>
        <v/>
      </c>
      <c r="AA781" s="72" t="str">
        <f>IF(AND($X781&lt;&gt;"",$Y781&gt;=3,$Z781=1),COUNTIF($AA$1:AA780,"&gt;0")+1,"")</f>
        <v/>
      </c>
    </row>
    <row r="782" spans="3:27" ht="15" customHeight="1" x14ac:dyDescent="0.25">
      <c r="C782" s="72" t="str">
        <f t="shared" si="92"/>
        <v/>
      </c>
      <c r="D782" s="182" t="str">
        <f>IF($B782="","",IFERROR(VLOOKUP($B782,'Task library'!$A:$E,2,FALSE()),""))</f>
        <v/>
      </c>
      <c r="E782" s="182" t="str">
        <f>IF($B782="","",IFERROR(VLOOKUP($B782,'Task library'!$A:$E,3,FALSE()),""))</f>
        <v/>
      </c>
      <c r="F782" s="182" t="str">
        <f>IF($B782="","",IFERROR(VLOOKUP($B782,'Task library'!$A:$E,4,FALSE()),""))</f>
        <v/>
      </c>
      <c r="H782" s="183" t="str">
        <f t="shared" si="87"/>
        <v/>
      </c>
      <c r="I782" s="183" t="str">
        <f t="shared" si="88"/>
        <v/>
      </c>
      <c r="L782" s="90" t="str">
        <f t="shared" si="86"/>
        <v/>
      </c>
      <c r="N782" s="185" t="str">
        <f t="shared" si="89"/>
        <v/>
      </c>
      <c r="W782" s="179" t="str">
        <f>IF($B782="","",IF($Q782="","MISSING LINK",IF(NOT(ISNUMBER(SEARCH("drive.google.com",$Q782))),"NOT DRIVE LINK",IFERROR(IF(ISNUMBER(SEARCH(MID(Summary!$N$3,SEARCH("/folders/",Summary!$N$3)+9,SEARCH("?",Summary!$N$3&amp;"?")-(SEARCH("/folders/",Summary!$N$3)+9)),$Q782)),"OK",IF(ISNUMBER(SEARCH("/file/d/",$Q782)),"FILE LINK (check)","WRONG DRIVE")),"WRONG DRIVE"))))</f>
        <v/>
      </c>
      <c r="X782" s="72" t="str">
        <f t="shared" si="90"/>
        <v/>
      </c>
      <c r="Y782" s="72" t="str">
        <f t="shared" si="91"/>
        <v/>
      </c>
      <c r="Z782" s="72" t="str">
        <f>IF($X782="","",COUNTIF($X$2:$X782,$X782))</f>
        <v/>
      </c>
      <c r="AA782" s="72" t="str">
        <f>IF(AND($X782&lt;&gt;"",$Y782&gt;=3,$Z782=1),COUNTIF($AA$1:AA781,"&gt;0")+1,"")</f>
        <v/>
      </c>
    </row>
    <row r="783" spans="3:27" ht="15" customHeight="1" x14ac:dyDescent="0.25">
      <c r="C783" s="72" t="str">
        <f t="shared" si="92"/>
        <v/>
      </c>
      <c r="D783" s="182" t="str">
        <f>IF($B783="","",IFERROR(VLOOKUP($B783,'Task library'!$A:$E,2,FALSE()),""))</f>
        <v/>
      </c>
      <c r="E783" s="182" t="str">
        <f>IF($B783="","",IFERROR(VLOOKUP($B783,'Task library'!$A:$E,3,FALSE()),""))</f>
        <v/>
      </c>
      <c r="F783" s="182" t="str">
        <f>IF($B783="","",IFERROR(VLOOKUP($B783,'Task library'!$A:$E,4,FALSE()),""))</f>
        <v/>
      </c>
      <c r="H783" s="183" t="str">
        <f t="shared" si="87"/>
        <v/>
      </c>
      <c r="I783" s="183" t="str">
        <f t="shared" si="88"/>
        <v/>
      </c>
      <c r="L783" s="90" t="str">
        <f t="shared" si="86"/>
        <v/>
      </c>
      <c r="N783" s="185" t="str">
        <f t="shared" si="89"/>
        <v/>
      </c>
      <c r="W783" s="179" t="str">
        <f>IF($B783="","",IF($Q783="","MISSING LINK",IF(NOT(ISNUMBER(SEARCH("drive.google.com",$Q783))),"NOT DRIVE LINK",IFERROR(IF(ISNUMBER(SEARCH(MID(Summary!$N$3,SEARCH("/folders/",Summary!$N$3)+9,SEARCH("?",Summary!$N$3&amp;"?")-(SEARCH("/folders/",Summary!$N$3)+9)),$Q783)),"OK",IF(ISNUMBER(SEARCH("/file/d/",$Q783)),"FILE LINK (check)","WRONG DRIVE")),"WRONG DRIVE"))))</f>
        <v/>
      </c>
      <c r="X783" s="72" t="str">
        <f t="shared" si="90"/>
        <v/>
      </c>
      <c r="Y783" s="72" t="str">
        <f t="shared" si="91"/>
        <v/>
      </c>
      <c r="Z783" s="72" t="str">
        <f>IF($X783="","",COUNTIF($X$2:$X783,$X783))</f>
        <v/>
      </c>
      <c r="AA783" s="72" t="str">
        <f>IF(AND($X783&lt;&gt;"",$Y783&gt;=3,$Z783=1),COUNTIF($AA$1:AA782,"&gt;0")+1,"")</f>
        <v/>
      </c>
    </row>
    <row r="784" spans="3:27" ht="15" customHeight="1" x14ac:dyDescent="0.25">
      <c r="C784" s="72" t="str">
        <f t="shared" si="92"/>
        <v/>
      </c>
      <c r="D784" s="182" t="str">
        <f>IF($B784="","",IFERROR(VLOOKUP($B784,'Task library'!$A:$E,2,FALSE()),""))</f>
        <v/>
      </c>
      <c r="E784" s="182" t="str">
        <f>IF($B784="","",IFERROR(VLOOKUP($B784,'Task library'!$A:$E,3,FALSE()),""))</f>
        <v/>
      </c>
      <c r="F784" s="182" t="str">
        <f>IF($B784="","",IFERROR(VLOOKUP($B784,'Task library'!$A:$E,4,FALSE()),""))</f>
        <v/>
      </c>
      <c r="H784" s="183" t="str">
        <f t="shared" si="87"/>
        <v/>
      </c>
      <c r="I784" s="183" t="str">
        <f t="shared" si="88"/>
        <v/>
      </c>
      <c r="L784" s="90" t="str">
        <f t="shared" si="86"/>
        <v/>
      </c>
      <c r="N784" s="185" t="str">
        <f t="shared" si="89"/>
        <v/>
      </c>
      <c r="W784" s="179" t="str">
        <f>IF($B784="","",IF($Q784="","MISSING LINK",IF(NOT(ISNUMBER(SEARCH("drive.google.com",$Q784))),"NOT DRIVE LINK",IFERROR(IF(ISNUMBER(SEARCH(MID(Summary!$N$3,SEARCH("/folders/",Summary!$N$3)+9,SEARCH("?",Summary!$N$3&amp;"?")-(SEARCH("/folders/",Summary!$N$3)+9)),$Q784)),"OK",IF(ISNUMBER(SEARCH("/file/d/",$Q784)),"FILE LINK (check)","WRONG DRIVE")),"WRONG DRIVE"))))</f>
        <v/>
      </c>
      <c r="X784" s="72" t="str">
        <f t="shared" si="90"/>
        <v/>
      </c>
      <c r="Y784" s="72" t="str">
        <f t="shared" si="91"/>
        <v/>
      </c>
      <c r="Z784" s="72" t="str">
        <f>IF($X784="","",COUNTIF($X$2:$X784,$X784))</f>
        <v/>
      </c>
      <c r="AA784" s="72" t="str">
        <f>IF(AND($X784&lt;&gt;"",$Y784&gt;=3,$Z784=1),COUNTIF($AA$1:AA783,"&gt;0")+1,"")</f>
        <v/>
      </c>
    </row>
    <row r="785" spans="3:27" ht="15" customHeight="1" x14ac:dyDescent="0.25">
      <c r="C785" s="72" t="str">
        <f t="shared" si="92"/>
        <v/>
      </c>
      <c r="D785" s="182" t="str">
        <f>IF($B785="","",IFERROR(VLOOKUP($B785,'Task library'!$A:$E,2,FALSE()),""))</f>
        <v/>
      </c>
      <c r="E785" s="182" t="str">
        <f>IF($B785="","",IFERROR(VLOOKUP($B785,'Task library'!$A:$E,3,FALSE()),""))</f>
        <v/>
      </c>
      <c r="F785" s="182" t="str">
        <f>IF($B785="","",IFERROR(VLOOKUP($B785,'Task library'!$A:$E,4,FALSE()),""))</f>
        <v/>
      </c>
      <c r="H785" s="183" t="str">
        <f t="shared" si="87"/>
        <v/>
      </c>
      <c r="I785" s="183" t="str">
        <f t="shared" si="88"/>
        <v/>
      </c>
      <c r="L785" s="90" t="str">
        <f t="shared" si="86"/>
        <v/>
      </c>
      <c r="N785" s="185" t="str">
        <f t="shared" si="89"/>
        <v/>
      </c>
      <c r="W785" s="179" t="str">
        <f>IF($B785="","",IF($Q785="","MISSING LINK",IF(NOT(ISNUMBER(SEARCH("drive.google.com",$Q785))),"NOT DRIVE LINK",IFERROR(IF(ISNUMBER(SEARCH(MID(Summary!$N$3,SEARCH("/folders/",Summary!$N$3)+9,SEARCH("?",Summary!$N$3&amp;"?")-(SEARCH("/folders/",Summary!$N$3)+9)),$Q785)),"OK",IF(ISNUMBER(SEARCH("/file/d/",$Q785)),"FILE LINK (check)","WRONG DRIVE")),"WRONG DRIVE"))))</f>
        <v/>
      </c>
      <c r="X785" s="72" t="str">
        <f t="shared" si="90"/>
        <v/>
      </c>
      <c r="Y785" s="72" t="str">
        <f t="shared" si="91"/>
        <v/>
      </c>
      <c r="Z785" s="72" t="str">
        <f>IF($X785="","",COUNTIF($X$2:$X785,$X785))</f>
        <v/>
      </c>
      <c r="AA785" s="72" t="str">
        <f>IF(AND($X785&lt;&gt;"",$Y785&gt;=3,$Z785=1),COUNTIF($AA$1:AA784,"&gt;0")+1,"")</f>
        <v/>
      </c>
    </row>
    <row r="786" spans="3:27" ht="15" customHeight="1" x14ac:dyDescent="0.25">
      <c r="C786" s="72" t="str">
        <f t="shared" si="92"/>
        <v/>
      </c>
      <c r="D786" s="182" t="str">
        <f>IF($B786="","",IFERROR(VLOOKUP($B786,'Task library'!$A:$E,2,FALSE()),""))</f>
        <v/>
      </c>
      <c r="E786" s="182" t="str">
        <f>IF($B786="","",IFERROR(VLOOKUP($B786,'Task library'!$A:$E,3,FALSE()),""))</f>
        <v/>
      </c>
      <c r="F786" s="182" t="str">
        <f>IF($B786="","",IFERROR(VLOOKUP($B786,'Task library'!$A:$E,4,FALSE()),""))</f>
        <v/>
      </c>
      <c r="H786" s="183" t="str">
        <f t="shared" si="87"/>
        <v/>
      </c>
      <c r="I786" s="183" t="str">
        <f t="shared" si="88"/>
        <v/>
      </c>
      <c r="L786" s="90" t="str">
        <f t="shared" si="86"/>
        <v/>
      </c>
      <c r="N786" s="185" t="str">
        <f t="shared" si="89"/>
        <v/>
      </c>
      <c r="W786" s="179" t="str">
        <f>IF($B786="","",IF($Q786="","MISSING LINK",IF(NOT(ISNUMBER(SEARCH("drive.google.com",$Q786))),"NOT DRIVE LINK",IFERROR(IF(ISNUMBER(SEARCH(MID(Summary!$N$3,SEARCH("/folders/",Summary!$N$3)+9,SEARCH("?",Summary!$N$3&amp;"?")-(SEARCH("/folders/",Summary!$N$3)+9)),$Q786)),"OK",IF(ISNUMBER(SEARCH("/file/d/",$Q786)),"FILE LINK (check)","WRONG DRIVE")),"WRONG DRIVE"))))</f>
        <v/>
      </c>
      <c r="X786" s="72" t="str">
        <f t="shared" si="90"/>
        <v/>
      </c>
      <c r="Y786" s="72" t="str">
        <f t="shared" si="91"/>
        <v/>
      </c>
      <c r="Z786" s="72" t="str">
        <f>IF($X786="","",COUNTIF($X$2:$X786,$X786))</f>
        <v/>
      </c>
      <c r="AA786" s="72" t="str">
        <f>IF(AND($X786&lt;&gt;"",$Y786&gt;=3,$Z786=1),COUNTIF($AA$1:AA785,"&gt;0")+1,"")</f>
        <v/>
      </c>
    </row>
    <row r="787" spans="3:27" ht="15" customHeight="1" x14ac:dyDescent="0.25">
      <c r="C787" s="72" t="str">
        <f t="shared" si="92"/>
        <v/>
      </c>
      <c r="D787" s="182" t="str">
        <f>IF($B787="","",IFERROR(VLOOKUP($B787,'Task library'!$A:$E,2,FALSE()),""))</f>
        <v/>
      </c>
      <c r="E787" s="182" t="str">
        <f>IF($B787="","",IFERROR(VLOOKUP($B787,'Task library'!$A:$E,3,FALSE()),""))</f>
        <v/>
      </c>
      <c r="F787" s="182" t="str">
        <f>IF($B787="","",IFERROR(VLOOKUP($B787,'Task library'!$A:$E,4,FALSE()),""))</f>
        <v/>
      </c>
      <c r="H787" s="183" t="str">
        <f t="shared" si="87"/>
        <v/>
      </c>
      <c r="I787" s="183" t="str">
        <f t="shared" si="88"/>
        <v/>
      </c>
      <c r="L787" s="90" t="str">
        <f t="shared" si="86"/>
        <v/>
      </c>
      <c r="N787" s="185" t="str">
        <f t="shared" si="89"/>
        <v/>
      </c>
      <c r="W787" s="179" t="str">
        <f>IF($B787="","",IF($Q787="","MISSING LINK",IF(NOT(ISNUMBER(SEARCH("drive.google.com",$Q787))),"NOT DRIVE LINK",IFERROR(IF(ISNUMBER(SEARCH(MID(Summary!$N$3,SEARCH("/folders/",Summary!$N$3)+9,SEARCH("?",Summary!$N$3&amp;"?")-(SEARCH("/folders/",Summary!$N$3)+9)),$Q787)),"OK",IF(ISNUMBER(SEARCH("/file/d/",$Q787)),"FILE LINK (check)","WRONG DRIVE")),"WRONG DRIVE"))))</f>
        <v/>
      </c>
      <c r="X787" s="72" t="str">
        <f t="shared" si="90"/>
        <v/>
      </c>
      <c r="Y787" s="72" t="str">
        <f t="shared" si="91"/>
        <v/>
      </c>
      <c r="Z787" s="72" t="str">
        <f>IF($X787="","",COUNTIF($X$2:$X787,$X787))</f>
        <v/>
      </c>
      <c r="AA787" s="72" t="str">
        <f>IF(AND($X787&lt;&gt;"",$Y787&gt;=3,$Z787=1),COUNTIF($AA$1:AA786,"&gt;0")+1,"")</f>
        <v/>
      </c>
    </row>
    <row r="788" spans="3:27" ht="15" customHeight="1" x14ac:dyDescent="0.25">
      <c r="C788" s="72" t="str">
        <f t="shared" si="92"/>
        <v/>
      </c>
      <c r="D788" s="182" t="str">
        <f>IF($B788="","",IFERROR(VLOOKUP($B788,'Task library'!$A:$E,2,FALSE()),""))</f>
        <v/>
      </c>
      <c r="E788" s="182" t="str">
        <f>IF($B788="","",IFERROR(VLOOKUP($B788,'Task library'!$A:$E,3,FALSE()),""))</f>
        <v/>
      </c>
      <c r="F788" s="182" t="str">
        <f>IF($B788="","",IFERROR(VLOOKUP($B788,'Task library'!$A:$E,4,FALSE()),""))</f>
        <v/>
      </c>
      <c r="H788" s="183" t="str">
        <f t="shared" si="87"/>
        <v/>
      </c>
      <c r="I788" s="183" t="str">
        <f t="shared" si="88"/>
        <v/>
      </c>
      <c r="L788" s="90" t="str">
        <f t="shared" ref="L788:L851" si="93">IF($B788="","",1)</f>
        <v/>
      </c>
      <c r="N788" s="185" t="str">
        <f t="shared" si="89"/>
        <v/>
      </c>
      <c r="W788" s="179" t="str">
        <f>IF($B788="","",IF($Q788="","MISSING LINK",IF(NOT(ISNUMBER(SEARCH("drive.google.com",$Q788))),"NOT DRIVE LINK",IFERROR(IF(ISNUMBER(SEARCH(MID(Summary!$N$3,SEARCH("/folders/",Summary!$N$3)+9,SEARCH("?",Summary!$N$3&amp;"?")-(SEARCH("/folders/",Summary!$N$3)+9)),$Q788)),"OK",IF(ISNUMBER(SEARCH("/file/d/",$Q788)),"FILE LINK (check)","WRONG DRIVE")),"WRONG DRIVE"))))</f>
        <v/>
      </c>
      <c r="X788" s="72" t="str">
        <f t="shared" si="90"/>
        <v/>
      </c>
      <c r="Y788" s="72" t="str">
        <f t="shared" si="91"/>
        <v/>
      </c>
      <c r="Z788" s="72" t="str">
        <f>IF($X788="","",COUNTIF($X$2:$X788,$X788))</f>
        <v/>
      </c>
      <c r="AA788" s="72" t="str">
        <f>IF(AND($X788&lt;&gt;"",$Y788&gt;=3,$Z788=1),COUNTIF($AA$1:AA787,"&gt;0")+1,"")</f>
        <v/>
      </c>
    </row>
    <row r="789" spans="3:27" ht="15" customHeight="1" x14ac:dyDescent="0.25">
      <c r="C789" s="72" t="str">
        <f t="shared" si="92"/>
        <v/>
      </c>
      <c r="D789" s="182" t="str">
        <f>IF($B789="","",IFERROR(VLOOKUP($B789,'Task library'!$A:$E,2,FALSE()),""))</f>
        <v/>
      </c>
      <c r="E789" s="182" t="str">
        <f>IF($B789="","",IFERROR(VLOOKUP($B789,'Task library'!$A:$E,3,FALSE()),""))</f>
        <v/>
      </c>
      <c r="F789" s="182" t="str">
        <f>IF($B789="","",IFERROR(VLOOKUP($B789,'Task library'!$A:$E,4,FALSE()),""))</f>
        <v/>
      </c>
      <c r="H789" s="183" t="str">
        <f t="shared" si="87"/>
        <v/>
      </c>
      <c r="I789" s="183" t="str">
        <f t="shared" si="88"/>
        <v/>
      </c>
      <c r="L789" s="90" t="str">
        <f t="shared" si="93"/>
        <v/>
      </c>
      <c r="N789" s="185" t="str">
        <f t="shared" si="89"/>
        <v/>
      </c>
      <c r="W789" s="179" t="str">
        <f>IF($B789="","",IF($Q789="","MISSING LINK",IF(NOT(ISNUMBER(SEARCH("drive.google.com",$Q789))),"NOT DRIVE LINK",IFERROR(IF(ISNUMBER(SEARCH(MID(Summary!$N$3,SEARCH("/folders/",Summary!$N$3)+9,SEARCH("?",Summary!$N$3&amp;"?")-(SEARCH("/folders/",Summary!$N$3)+9)),$Q789)),"OK",IF(ISNUMBER(SEARCH("/file/d/",$Q789)),"FILE LINK (check)","WRONG DRIVE")),"WRONG DRIVE"))))</f>
        <v/>
      </c>
      <c r="X789" s="72" t="str">
        <f t="shared" si="90"/>
        <v/>
      </c>
      <c r="Y789" s="72" t="str">
        <f t="shared" si="91"/>
        <v/>
      </c>
      <c r="Z789" s="72" t="str">
        <f>IF($X789="","",COUNTIF($X$2:$X789,$X789))</f>
        <v/>
      </c>
      <c r="AA789" s="72" t="str">
        <f>IF(AND($X789&lt;&gt;"",$Y789&gt;=3,$Z789=1),COUNTIF($AA$1:AA788,"&gt;0")+1,"")</f>
        <v/>
      </c>
    </row>
    <row r="790" spans="3:27" ht="15" customHeight="1" x14ac:dyDescent="0.25">
      <c r="C790" s="72" t="str">
        <f t="shared" si="92"/>
        <v/>
      </c>
      <c r="D790" s="182" t="str">
        <f>IF($B790="","",IFERROR(VLOOKUP($B790,'Task library'!$A:$E,2,FALSE()),""))</f>
        <v/>
      </c>
      <c r="E790" s="182" t="str">
        <f>IF($B790="","",IFERROR(VLOOKUP($B790,'Task library'!$A:$E,3,FALSE()),""))</f>
        <v/>
      </c>
      <c r="F790" s="182" t="str">
        <f>IF($B790="","",IFERROR(VLOOKUP($B790,'Task library'!$A:$E,4,FALSE()),""))</f>
        <v/>
      </c>
      <c r="H790" s="183" t="str">
        <f t="shared" si="87"/>
        <v/>
      </c>
      <c r="I790" s="183" t="str">
        <f t="shared" si="88"/>
        <v/>
      </c>
      <c r="L790" s="90" t="str">
        <f t="shared" si="93"/>
        <v/>
      </c>
      <c r="N790" s="185" t="str">
        <f t="shared" si="89"/>
        <v/>
      </c>
      <c r="W790" s="179" t="str">
        <f>IF($B790="","",IF($Q790="","MISSING LINK",IF(NOT(ISNUMBER(SEARCH("drive.google.com",$Q790))),"NOT DRIVE LINK",IFERROR(IF(ISNUMBER(SEARCH(MID(Summary!$N$3,SEARCH("/folders/",Summary!$N$3)+9,SEARCH("?",Summary!$N$3&amp;"?")-(SEARCH("/folders/",Summary!$N$3)+9)),$Q790)),"OK",IF(ISNUMBER(SEARCH("/file/d/",$Q790)),"FILE LINK (check)","WRONG DRIVE")),"WRONG DRIVE"))))</f>
        <v/>
      </c>
      <c r="X790" s="72" t="str">
        <f t="shared" si="90"/>
        <v/>
      </c>
      <c r="Y790" s="72" t="str">
        <f t="shared" si="91"/>
        <v/>
      </c>
      <c r="Z790" s="72" t="str">
        <f>IF($X790="","",COUNTIF($X$2:$X790,$X790))</f>
        <v/>
      </c>
      <c r="AA790" s="72" t="str">
        <f>IF(AND($X790&lt;&gt;"",$Y790&gt;=3,$Z790=1),COUNTIF($AA$1:AA789,"&gt;0")+1,"")</f>
        <v/>
      </c>
    </row>
    <row r="791" spans="3:27" ht="15" customHeight="1" x14ac:dyDescent="0.25">
      <c r="C791" s="72" t="str">
        <f t="shared" si="92"/>
        <v/>
      </c>
      <c r="D791" s="182" t="str">
        <f>IF($B791="","",IFERROR(VLOOKUP($B791,'Task library'!$A:$E,2,FALSE()),""))</f>
        <v/>
      </c>
      <c r="E791" s="182" t="str">
        <f>IF($B791="","",IFERROR(VLOOKUP($B791,'Task library'!$A:$E,3,FALSE()),""))</f>
        <v/>
      </c>
      <c r="F791" s="182" t="str">
        <f>IF($B791="","",IFERROR(VLOOKUP($B791,'Task library'!$A:$E,4,FALSE()),""))</f>
        <v/>
      </c>
      <c r="H791" s="183" t="str">
        <f t="shared" si="87"/>
        <v/>
      </c>
      <c r="I791" s="183" t="str">
        <f t="shared" si="88"/>
        <v/>
      </c>
      <c r="L791" s="90" t="str">
        <f t="shared" si="93"/>
        <v/>
      </c>
      <c r="N791" s="185" t="str">
        <f t="shared" si="89"/>
        <v/>
      </c>
      <c r="W791" s="179" t="str">
        <f>IF($B791="","",IF($Q791="","MISSING LINK",IF(NOT(ISNUMBER(SEARCH("drive.google.com",$Q791))),"NOT DRIVE LINK",IFERROR(IF(ISNUMBER(SEARCH(MID(Summary!$N$3,SEARCH("/folders/",Summary!$N$3)+9,SEARCH("?",Summary!$N$3&amp;"?")-(SEARCH("/folders/",Summary!$N$3)+9)),$Q791)),"OK",IF(ISNUMBER(SEARCH("/file/d/",$Q791)),"FILE LINK (check)","WRONG DRIVE")),"WRONG DRIVE"))))</f>
        <v/>
      </c>
      <c r="X791" s="72" t="str">
        <f t="shared" si="90"/>
        <v/>
      </c>
      <c r="Y791" s="72" t="str">
        <f t="shared" si="91"/>
        <v/>
      </c>
      <c r="Z791" s="72" t="str">
        <f>IF($X791="","",COUNTIF($X$2:$X791,$X791))</f>
        <v/>
      </c>
      <c r="AA791" s="72" t="str">
        <f>IF(AND($X791&lt;&gt;"",$Y791&gt;=3,$Z791=1),COUNTIF($AA$1:AA790,"&gt;0")+1,"")</f>
        <v/>
      </c>
    </row>
    <row r="792" spans="3:27" ht="15" customHeight="1" x14ac:dyDescent="0.25">
      <c r="C792" s="72" t="str">
        <f t="shared" si="92"/>
        <v/>
      </c>
      <c r="D792" s="182" t="str">
        <f>IF($B792="","",IFERROR(VLOOKUP($B792,'Task library'!$A:$E,2,FALSE()),""))</f>
        <v/>
      </c>
      <c r="E792" s="182" t="str">
        <f>IF($B792="","",IFERROR(VLOOKUP($B792,'Task library'!$A:$E,3,FALSE()),""))</f>
        <v/>
      </c>
      <c r="F792" s="182" t="str">
        <f>IF($B792="","",IFERROR(VLOOKUP($B792,'Task library'!$A:$E,4,FALSE()),""))</f>
        <v/>
      </c>
      <c r="H792" s="183" t="str">
        <f t="shared" si="87"/>
        <v/>
      </c>
      <c r="I792" s="183" t="str">
        <f t="shared" si="88"/>
        <v/>
      </c>
      <c r="L792" s="90" t="str">
        <f t="shared" si="93"/>
        <v/>
      </c>
      <c r="N792" s="185" t="str">
        <f t="shared" si="89"/>
        <v/>
      </c>
      <c r="W792" s="179" t="str">
        <f>IF($B792="","",IF($Q792="","MISSING LINK",IF(NOT(ISNUMBER(SEARCH("drive.google.com",$Q792))),"NOT DRIVE LINK",IFERROR(IF(ISNUMBER(SEARCH(MID(Summary!$N$3,SEARCH("/folders/",Summary!$N$3)+9,SEARCH("?",Summary!$N$3&amp;"?")-(SEARCH("/folders/",Summary!$N$3)+9)),$Q792)),"OK",IF(ISNUMBER(SEARCH("/file/d/",$Q792)),"FILE LINK (check)","WRONG DRIVE")),"WRONG DRIVE"))))</f>
        <v/>
      </c>
      <c r="X792" s="72" t="str">
        <f t="shared" si="90"/>
        <v/>
      </c>
      <c r="Y792" s="72" t="str">
        <f t="shared" si="91"/>
        <v/>
      </c>
      <c r="Z792" s="72" t="str">
        <f>IF($X792="","",COUNTIF($X$2:$X792,$X792))</f>
        <v/>
      </c>
      <c r="AA792" s="72" t="str">
        <f>IF(AND($X792&lt;&gt;"",$Y792&gt;=3,$Z792=1),COUNTIF($AA$1:AA791,"&gt;0")+1,"")</f>
        <v/>
      </c>
    </row>
    <row r="793" spans="3:27" ht="15" customHeight="1" x14ac:dyDescent="0.25">
      <c r="C793" s="72" t="str">
        <f t="shared" si="92"/>
        <v/>
      </c>
      <c r="D793" s="182" t="str">
        <f>IF($B793="","",IFERROR(VLOOKUP($B793,'Task library'!$A:$E,2,FALSE()),""))</f>
        <v/>
      </c>
      <c r="E793" s="182" t="str">
        <f>IF($B793="","",IFERROR(VLOOKUP($B793,'Task library'!$A:$E,3,FALSE()),""))</f>
        <v/>
      </c>
      <c r="F793" s="182" t="str">
        <f>IF($B793="","",IFERROR(VLOOKUP($B793,'Task library'!$A:$E,4,FALSE()),""))</f>
        <v/>
      </c>
      <c r="H793" s="183" t="str">
        <f t="shared" si="87"/>
        <v/>
      </c>
      <c r="I793" s="183" t="str">
        <f t="shared" si="88"/>
        <v/>
      </c>
      <c r="L793" s="90" t="str">
        <f t="shared" si="93"/>
        <v/>
      </c>
      <c r="N793" s="185" t="str">
        <f t="shared" si="89"/>
        <v/>
      </c>
      <c r="W793" s="179" t="str">
        <f>IF($B793="","",IF($Q793="","MISSING LINK",IF(NOT(ISNUMBER(SEARCH("drive.google.com",$Q793))),"NOT DRIVE LINK",IFERROR(IF(ISNUMBER(SEARCH(MID(Summary!$N$3,SEARCH("/folders/",Summary!$N$3)+9,SEARCH("?",Summary!$N$3&amp;"?")-(SEARCH("/folders/",Summary!$N$3)+9)),$Q793)),"OK",IF(ISNUMBER(SEARCH("/file/d/",$Q793)),"FILE LINK (check)","WRONG DRIVE")),"WRONG DRIVE"))))</f>
        <v/>
      </c>
      <c r="X793" s="72" t="str">
        <f t="shared" si="90"/>
        <v/>
      </c>
      <c r="Y793" s="72" t="str">
        <f t="shared" si="91"/>
        <v/>
      </c>
      <c r="Z793" s="72" t="str">
        <f>IF($X793="","",COUNTIF($X$2:$X793,$X793))</f>
        <v/>
      </c>
      <c r="AA793" s="72" t="str">
        <f>IF(AND($X793&lt;&gt;"",$Y793&gt;=3,$Z793=1),COUNTIF($AA$1:AA792,"&gt;0")+1,"")</f>
        <v/>
      </c>
    </row>
    <row r="794" spans="3:27" ht="15" customHeight="1" x14ac:dyDescent="0.25">
      <c r="C794" s="72" t="str">
        <f t="shared" si="92"/>
        <v/>
      </c>
      <c r="D794" s="182" t="str">
        <f>IF($B794="","",IFERROR(VLOOKUP($B794,'Task library'!$A:$E,2,FALSE()),""))</f>
        <v/>
      </c>
      <c r="E794" s="182" t="str">
        <f>IF($B794="","",IFERROR(VLOOKUP($B794,'Task library'!$A:$E,3,FALSE()),""))</f>
        <v/>
      </c>
      <c r="F794" s="182" t="str">
        <f>IF($B794="","",IFERROR(VLOOKUP($B794,'Task library'!$A:$E,4,FALSE()),""))</f>
        <v/>
      </c>
      <c r="H794" s="183" t="str">
        <f t="shared" si="87"/>
        <v/>
      </c>
      <c r="I794" s="183" t="str">
        <f t="shared" si="88"/>
        <v/>
      </c>
      <c r="L794" s="90" t="str">
        <f t="shared" si="93"/>
        <v/>
      </c>
      <c r="N794" s="185" t="str">
        <f t="shared" si="89"/>
        <v/>
      </c>
      <c r="W794" s="179" t="str">
        <f>IF($B794="","",IF($Q794="","MISSING LINK",IF(NOT(ISNUMBER(SEARCH("drive.google.com",$Q794))),"NOT DRIVE LINK",IFERROR(IF(ISNUMBER(SEARCH(MID(Summary!$N$3,SEARCH("/folders/",Summary!$N$3)+9,SEARCH("?",Summary!$N$3&amp;"?")-(SEARCH("/folders/",Summary!$N$3)+9)),$Q794)),"OK",IF(ISNUMBER(SEARCH("/file/d/",$Q794)),"FILE LINK (check)","WRONG DRIVE")),"WRONG DRIVE"))))</f>
        <v/>
      </c>
      <c r="X794" s="72" t="str">
        <f t="shared" si="90"/>
        <v/>
      </c>
      <c r="Y794" s="72" t="str">
        <f t="shared" si="91"/>
        <v/>
      </c>
      <c r="Z794" s="72" t="str">
        <f>IF($X794="","",COUNTIF($X$2:$X794,$X794))</f>
        <v/>
      </c>
      <c r="AA794" s="72" t="str">
        <f>IF(AND($X794&lt;&gt;"",$Y794&gt;=3,$Z794=1),COUNTIF($AA$1:AA793,"&gt;0")+1,"")</f>
        <v/>
      </c>
    </row>
    <row r="795" spans="3:27" ht="15" customHeight="1" x14ac:dyDescent="0.25">
      <c r="C795" s="72" t="str">
        <f t="shared" si="92"/>
        <v/>
      </c>
      <c r="D795" s="182" t="str">
        <f>IF($B795="","",IFERROR(VLOOKUP($B795,'Task library'!$A:$E,2,FALSE()),""))</f>
        <v/>
      </c>
      <c r="E795" s="182" t="str">
        <f>IF($B795="","",IFERROR(VLOOKUP($B795,'Task library'!$A:$E,3,FALSE()),""))</f>
        <v/>
      </c>
      <c r="F795" s="182" t="str">
        <f>IF($B795="","",IFERROR(VLOOKUP($B795,'Task library'!$A:$E,4,FALSE()),""))</f>
        <v/>
      </c>
      <c r="H795" s="183" t="str">
        <f t="shared" si="87"/>
        <v/>
      </c>
      <c r="I795" s="183" t="str">
        <f t="shared" si="88"/>
        <v/>
      </c>
      <c r="L795" s="90" t="str">
        <f t="shared" si="93"/>
        <v/>
      </c>
      <c r="N795" s="185" t="str">
        <f t="shared" si="89"/>
        <v/>
      </c>
      <c r="W795" s="179" t="str">
        <f>IF($B795="","",IF($Q795="","MISSING LINK",IF(NOT(ISNUMBER(SEARCH("drive.google.com",$Q795))),"NOT DRIVE LINK",IFERROR(IF(ISNUMBER(SEARCH(MID(Summary!$N$3,SEARCH("/folders/",Summary!$N$3)+9,SEARCH("?",Summary!$N$3&amp;"?")-(SEARCH("/folders/",Summary!$N$3)+9)),$Q795)),"OK",IF(ISNUMBER(SEARCH("/file/d/",$Q795)),"FILE LINK (check)","WRONG DRIVE")),"WRONG DRIVE"))))</f>
        <v/>
      </c>
      <c r="X795" s="72" t="str">
        <f t="shared" si="90"/>
        <v/>
      </c>
      <c r="Y795" s="72" t="str">
        <f t="shared" si="91"/>
        <v/>
      </c>
      <c r="Z795" s="72" t="str">
        <f>IF($X795="","",COUNTIF($X$2:$X795,$X795))</f>
        <v/>
      </c>
      <c r="AA795" s="72" t="str">
        <f>IF(AND($X795&lt;&gt;"",$Y795&gt;=3,$Z795=1),COUNTIF($AA$1:AA794,"&gt;0")+1,"")</f>
        <v/>
      </c>
    </row>
    <row r="796" spans="3:27" ht="15" customHeight="1" x14ac:dyDescent="0.25">
      <c r="C796" s="72" t="str">
        <f t="shared" si="92"/>
        <v/>
      </c>
      <c r="D796" s="182" t="str">
        <f>IF($B796="","",IFERROR(VLOOKUP($B796,'Task library'!$A:$E,2,FALSE()),""))</f>
        <v/>
      </c>
      <c r="E796" s="182" t="str">
        <f>IF($B796="","",IFERROR(VLOOKUP($B796,'Task library'!$A:$E,3,FALSE()),""))</f>
        <v/>
      </c>
      <c r="F796" s="182" t="str">
        <f>IF($B796="","",IFERROR(VLOOKUP($B796,'Task library'!$A:$E,4,FALSE()),""))</f>
        <v/>
      </c>
      <c r="H796" s="183" t="str">
        <f t="shared" si="87"/>
        <v/>
      </c>
      <c r="I796" s="183" t="str">
        <f t="shared" si="88"/>
        <v/>
      </c>
      <c r="L796" s="90" t="str">
        <f t="shared" si="93"/>
        <v/>
      </c>
      <c r="N796" s="185" t="str">
        <f t="shared" si="89"/>
        <v/>
      </c>
      <c r="W796" s="179" t="str">
        <f>IF($B796="","",IF($Q796="","MISSING LINK",IF(NOT(ISNUMBER(SEARCH("drive.google.com",$Q796))),"NOT DRIVE LINK",IFERROR(IF(ISNUMBER(SEARCH(MID(Summary!$N$3,SEARCH("/folders/",Summary!$N$3)+9,SEARCH("?",Summary!$N$3&amp;"?")-(SEARCH("/folders/",Summary!$N$3)+9)),$Q796)),"OK",IF(ISNUMBER(SEARCH("/file/d/",$Q796)),"FILE LINK (check)","WRONG DRIVE")),"WRONG DRIVE"))))</f>
        <v/>
      </c>
      <c r="X796" s="72" t="str">
        <f t="shared" si="90"/>
        <v/>
      </c>
      <c r="Y796" s="72" t="str">
        <f t="shared" si="91"/>
        <v/>
      </c>
      <c r="Z796" s="72" t="str">
        <f>IF($X796="","",COUNTIF($X$2:$X796,$X796))</f>
        <v/>
      </c>
      <c r="AA796" s="72" t="str">
        <f>IF(AND($X796&lt;&gt;"",$Y796&gt;=3,$Z796=1),COUNTIF($AA$1:AA795,"&gt;0")+1,"")</f>
        <v/>
      </c>
    </row>
    <row r="797" spans="3:27" ht="15" customHeight="1" x14ac:dyDescent="0.25">
      <c r="C797" s="72" t="str">
        <f t="shared" si="92"/>
        <v/>
      </c>
      <c r="D797" s="182" t="str">
        <f>IF($B797="","",IFERROR(VLOOKUP($B797,'Task library'!$A:$E,2,FALSE()),""))</f>
        <v/>
      </c>
      <c r="E797" s="182" t="str">
        <f>IF($B797="","",IFERROR(VLOOKUP($B797,'Task library'!$A:$E,3,FALSE()),""))</f>
        <v/>
      </c>
      <c r="F797" s="182" t="str">
        <f>IF($B797="","",IFERROR(VLOOKUP($B797,'Task library'!$A:$E,4,FALSE()),""))</f>
        <v/>
      </c>
      <c r="H797" s="183" t="str">
        <f t="shared" si="87"/>
        <v/>
      </c>
      <c r="I797" s="183" t="str">
        <f t="shared" si="88"/>
        <v/>
      </c>
      <c r="L797" s="90" t="str">
        <f t="shared" si="93"/>
        <v/>
      </c>
      <c r="N797" s="185" t="str">
        <f t="shared" si="89"/>
        <v/>
      </c>
      <c r="W797" s="179" t="str">
        <f>IF($B797="","",IF($Q797="","MISSING LINK",IF(NOT(ISNUMBER(SEARCH("drive.google.com",$Q797))),"NOT DRIVE LINK",IFERROR(IF(ISNUMBER(SEARCH(MID(Summary!$N$3,SEARCH("/folders/",Summary!$N$3)+9,SEARCH("?",Summary!$N$3&amp;"?")-(SEARCH("/folders/",Summary!$N$3)+9)),$Q797)),"OK",IF(ISNUMBER(SEARCH("/file/d/",$Q797)),"FILE LINK (check)","WRONG DRIVE")),"WRONG DRIVE"))))</f>
        <v/>
      </c>
      <c r="X797" s="72" t="str">
        <f t="shared" si="90"/>
        <v/>
      </c>
      <c r="Y797" s="72" t="str">
        <f t="shared" si="91"/>
        <v/>
      </c>
      <c r="Z797" s="72" t="str">
        <f>IF($X797="","",COUNTIF($X$2:$X797,$X797))</f>
        <v/>
      </c>
      <c r="AA797" s="72" t="str">
        <f>IF(AND($X797&lt;&gt;"",$Y797&gt;=3,$Z797=1),COUNTIF($AA$1:AA796,"&gt;0")+1,"")</f>
        <v/>
      </c>
    </row>
    <row r="798" spans="3:27" ht="15" customHeight="1" x14ac:dyDescent="0.25">
      <c r="C798" s="72" t="str">
        <f t="shared" si="92"/>
        <v/>
      </c>
      <c r="D798" s="182" t="str">
        <f>IF($B798="","",IFERROR(VLOOKUP($B798,'Task library'!$A:$E,2,FALSE()),""))</f>
        <v/>
      </c>
      <c r="E798" s="182" t="str">
        <f>IF($B798="","",IFERROR(VLOOKUP($B798,'Task library'!$A:$E,3,FALSE()),""))</f>
        <v/>
      </c>
      <c r="F798" s="182" t="str">
        <f>IF($B798="","",IFERROR(VLOOKUP($B798,'Task library'!$A:$E,4,FALSE()),""))</f>
        <v/>
      </c>
      <c r="H798" s="183" t="str">
        <f t="shared" si="87"/>
        <v/>
      </c>
      <c r="I798" s="183" t="str">
        <f t="shared" si="88"/>
        <v/>
      </c>
      <c r="L798" s="90" t="str">
        <f t="shared" si="93"/>
        <v/>
      </c>
      <c r="N798" s="185" t="str">
        <f t="shared" si="89"/>
        <v/>
      </c>
      <c r="W798" s="179" t="str">
        <f>IF($B798="","",IF($Q798="","MISSING LINK",IF(NOT(ISNUMBER(SEARCH("drive.google.com",$Q798))),"NOT DRIVE LINK",IFERROR(IF(ISNUMBER(SEARCH(MID(Summary!$N$3,SEARCH("/folders/",Summary!$N$3)+9,SEARCH("?",Summary!$N$3&amp;"?")-(SEARCH("/folders/",Summary!$N$3)+9)),$Q798)),"OK",IF(ISNUMBER(SEARCH("/file/d/",$Q798)),"FILE LINK (check)","WRONG DRIVE")),"WRONG DRIVE"))))</f>
        <v/>
      </c>
      <c r="X798" s="72" t="str">
        <f t="shared" si="90"/>
        <v/>
      </c>
      <c r="Y798" s="72" t="str">
        <f t="shared" si="91"/>
        <v/>
      </c>
      <c r="Z798" s="72" t="str">
        <f>IF($X798="","",COUNTIF($X$2:$X798,$X798))</f>
        <v/>
      </c>
      <c r="AA798" s="72" t="str">
        <f>IF(AND($X798&lt;&gt;"",$Y798&gt;=3,$Z798=1),COUNTIF($AA$1:AA797,"&gt;0")+1,"")</f>
        <v/>
      </c>
    </row>
    <row r="799" spans="3:27" ht="15" customHeight="1" x14ac:dyDescent="0.25">
      <c r="C799" s="72" t="str">
        <f t="shared" si="92"/>
        <v/>
      </c>
      <c r="D799" s="182" t="str">
        <f>IF($B799="","",IFERROR(VLOOKUP($B799,'Task library'!$A:$E,2,FALSE()),""))</f>
        <v/>
      </c>
      <c r="E799" s="182" t="str">
        <f>IF($B799="","",IFERROR(VLOOKUP($B799,'Task library'!$A:$E,3,FALSE()),""))</f>
        <v/>
      </c>
      <c r="F799" s="182" t="str">
        <f>IF($B799="","",IFERROR(VLOOKUP($B799,'Task library'!$A:$E,4,FALSE()),""))</f>
        <v/>
      </c>
      <c r="H799" s="183" t="str">
        <f t="shared" si="87"/>
        <v/>
      </c>
      <c r="I799" s="183" t="str">
        <f t="shared" si="88"/>
        <v/>
      </c>
      <c r="L799" s="90" t="str">
        <f t="shared" si="93"/>
        <v/>
      </c>
      <c r="N799" s="185" t="str">
        <f t="shared" si="89"/>
        <v/>
      </c>
      <c r="W799" s="179" t="str">
        <f>IF($B799="","",IF($Q799="","MISSING LINK",IF(NOT(ISNUMBER(SEARCH("drive.google.com",$Q799))),"NOT DRIVE LINK",IFERROR(IF(ISNUMBER(SEARCH(MID(Summary!$N$3,SEARCH("/folders/",Summary!$N$3)+9,SEARCH("?",Summary!$N$3&amp;"?")-(SEARCH("/folders/",Summary!$N$3)+9)),$Q799)),"OK",IF(ISNUMBER(SEARCH("/file/d/",$Q799)),"FILE LINK (check)","WRONG DRIVE")),"WRONG DRIVE"))))</f>
        <v/>
      </c>
      <c r="X799" s="72" t="str">
        <f t="shared" si="90"/>
        <v/>
      </c>
      <c r="Y799" s="72" t="str">
        <f t="shared" si="91"/>
        <v/>
      </c>
      <c r="Z799" s="72" t="str">
        <f>IF($X799="","",COUNTIF($X$2:$X799,$X799))</f>
        <v/>
      </c>
      <c r="AA799" s="72" t="str">
        <f>IF(AND($X799&lt;&gt;"",$Y799&gt;=3,$Z799=1),COUNTIF($AA$1:AA798,"&gt;0")+1,"")</f>
        <v/>
      </c>
    </row>
    <row r="800" spans="3:27" ht="15" customHeight="1" x14ac:dyDescent="0.25">
      <c r="C800" s="72" t="str">
        <f t="shared" si="92"/>
        <v/>
      </c>
      <c r="D800" s="182" t="str">
        <f>IF($B800="","",IFERROR(VLOOKUP($B800,'Task library'!$A:$E,2,FALSE()),""))</f>
        <v/>
      </c>
      <c r="E800" s="182" t="str">
        <f>IF($B800="","",IFERROR(VLOOKUP($B800,'Task library'!$A:$E,3,FALSE()),""))</f>
        <v/>
      </c>
      <c r="F800" s="182" t="str">
        <f>IF($B800="","",IFERROR(VLOOKUP($B800,'Task library'!$A:$E,4,FALSE()),""))</f>
        <v/>
      </c>
      <c r="H800" s="183" t="str">
        <f t="shared" si="87"/>
        <v/>
      </c>
      <c r="I800" s="183" t="str">
        <f t="shared" si="88"/>
        <v/>
      </c>
      <c r="L800" s="90" t="str">
        <f t="shared" si="93"/>
        <v/>
      </c>
      <c r="N800" s="185" t="str">
        <f t="shared" si="89"/>
        <v/>
      </c>
      <c r="W800" s="179" t="str">
        <f>IF($B800="","",IF($Q800="","MISSING LINK",IF(NOT(ISNUMBER(SEARCH("drive.google.com",$Q800))),"NOT DRIVE LINK",IFERROR(IF(ISNUMBER(SEARCH(MID(Summary!$N$3,SEARCH("/folders/",Summary!$N$3)+9,SEARCH("?",Summary!$N$3&amp;"?")-(SEARCH("/folders/",Summary!$N$3)+9)),$Q800)),"OK",IF(ISNUMBER(SEARCH("/file/d/",$Q800)),"FILE LINK (check)","WRONG DRIVE")),"WRONG DRIVE"))))</f>
        <v/>
      </c>
      <c r="X800" s="72" t="str">
        <f t="shared" si="90"/>
        <v/>
      </c>
      <c r="Y800" s="72" t="str">
        <f t="shared" si="91"/>
        <v/>
      </c>
      <c r="Z800" s="72" t="str">
        <f>IF($X800="","",COUNTIF($X$2:$X800,$X800))</f>
        <v/>
      </c>
      <c r="AA800" s="72" t="str">
        <f>IF(AND($X800&lt;&gt;"",$Y800&gt;=3,$Z800=1),COUNTIF($AA$1:AA799,"&gt;0")+1,"")</f>
        <v/>
      </c>
    </row>
    <row r="801" spans="3:27" ht="15" customHeight="1" x14ac:dyDescent="0.25">
      <c r="C801" s="72" t="str">
        <f t="shared" si="92"/>
        <v/>
      </c>
      <c r="D801" s="182" t="str">
        <f>IF($B801="","",IFERROR(VLOOKUP($B801,'Task library'!$A:$E,2,FALSE()),""))</f>
        <v/>
      </c>
      <c r="E801" s="182" t="str">
        <f>IF($B801="","",IFERROR(VLOOKUP($B801,'Task library'!$A:$E,3,FALSE()),""))</f>
        <v/>
      </c>
      <c r="F801" s="182" t="str">
        <f>IF($B801="","",IFERROR(VLOOKUP($B801,'Task library'!$A:$E,4,FALSE()),""))</f>
        <v/>
      </c>
      <c r="H801" s="183" t="str">
        <f t="shared" si="87"/>
        <v/>
      </c>
      <c r="I801" s="183" t="str">
        <f t="shared" si="88"/>
        <v/>
      </c>
      <c r="L801" s="90" t="str">
        <f t="shared" si="93"/>
        <v/>
      </c>
      <c r="N801" s="185" t="str">
        <f t="shared" si="89"/>
        <v/>
      </c>
      <c r="W801" s="179" t="str">
        <f>IF($B801="","",IF($Q801="","MISSING LINK",IF(NOT(ISNUMBER(SEARCH("drive.google.com",$Q801))),"NOT DRIVE LINK",IFERROR(IF(ISNUMBER(SEARCH(MID(Summary!$N$3,SEARCH("/folders/",Summary!$N$3)+9,SEARCH("?",Summary!$N$3&amp;"?")-(SEARCH("/folders/",Summary!$N$3)+9)),$Q801)),"OK",IF(ISNUMBER(SEARCH("/file/d/",$Q801)),"FILE LINK (check)","WRONG DRIVE")),"WRONG DRIVE"))))</f>
        <v/>
      </c>
      <c r="X801" s="72" t="str">
        <f t="shared" si="90"/>
        <v/>
      </c>
      <c r="Y801" s="72" t="str">
        <f t="shared" si="91"/>
        <v/>
      </c>
      <c r="Z801" s="72" t="str">
        <f>IF($X801="","",COUNTIF($X$2:$X801,$X801))</f>
        <v/>
      </c>
      <c r="AA801" s="72" t="str">
        <f>IF(AND($X801&lt;&gt;"",$Y801&gt;=3,$Z801=1),COUNTIF($AA$1:AA800,"&gt;0")+1,"")</f>
        <v/>
      </c>
    </row>
    <row r="802" spans="3:27" ht="15" customHeight="1" x14ac:dyDescent="0.25">
      <c r="C802" s="72" t="str">
        <f t="shared" si="92"/>
        <v/>
      </c>
      <c r="D802" s="182" t="str">
        <f>IF($B802="","",IFERROR(VLOOKUP($B802,'Task library'!$A:$E,2,FALSE()),""))</f>
        <v/>
      </c>
      <c r="E802" s="182" t="str">
        <f>IF($B802="","",IFERROR(VLOOKUP($B802,'Task library'!$A:$E,3,FALSE()),""))</f>
        <v/>
      </c>
      <c r="F802" s="182" t="str">
        <f>IF($B802="","",IFERROR(VLOOKUP($B802,'Task library'!$A:$E,4,FALSE()),""))</f>
        <v/>
      </c>
      <c r="H802" s="183" t="str">
        <f t="shared" si="87"/>
        <v/>
      </c>
      <c r="I802" s="183" t="str">
        <f t="shared" si="88"/>
        <v/>
      </c>
      <c r="L802" s="90" t="str">
        <f t="shared" si="93"/>
        <v/>
      </c>
      <c r="N802" s="185" t="str">
        <f t="shared" si="89"/>
        <v/>
      </c>
      <c r="W802" s="179" t="str">
        <f>IF($B802="","",IF($Q802="","MISSING LINK",IF(NOT(ISNUMBER(SEARCH("drive.google.com",$Q802))),"NOT DRIVE LINK",IFERROR(IF(ISNUMBER(SEARCH(MID(Summary!$N$3,SEARCH("/folders/",Summary!$N$3)+9,SEARCH("?",Summary!$N$3&amp;"?")-(SEARCH("/folders/",Summary!$N$3)+9)),$Q802)),"OK",IF(ISNUMBER(SEARCH("/file/d/",$Q802)),"FILE LINK (check)","WRONG DRIVE")),"WRONG DRIVE"))))</f>
        <v/>
      </c>
      <c r="X802" s="72" t="str">
        <f t="shared" si="90"/>
        <v/>
      </c>
      <c r="Y802" s="72" t="str">
        <f t="shared" si="91"/>
        <v/>
      </c>
      <c r="Z802" s="72" t="str">
        <f>IF($X802="","",COUNTIF($X$2:$X802,$X802))</f>
        <v/>
      </c>
      <c r="AA802" s="72" t="str">
        <f>IF(AND($X802&lt;&gt;"",$Y802&gt;=3,$Z802=1),COUNTIF($AA$1:AA801,"&gt;0")+1,"")</f>
        <v/>
      </c>
    </row>
    <row r="803" spans="3:27" ht="15" customHeight="1" x14ac:dyDescent="0.25">
      <c r="C803" s="72" t="str">
        <f t="shared" si="92"/>
        <v/>
      </c>
      <c r="D803" s="182" t="str">
        <f>IF($B803="","",IFERROR(VLOOKUP($B803,'Task library'!$A:$E,2,FALSE()),""))</f>
        <v/>
      </c>
      <c r="E803" s="182" t="str">
        <f>IF($B803="","",IFERROR(VLOOKUP($B803,'Task library'!$A:$E,3,FALSE()),""))</f>
        <v/>
      </c>
      <c r="F803" s="182" t="str">
        <f>IF($B803="","",IFERROR(VLOOKUP($B803,'Task library'!$A:$E,4,FALSE()),""))</f>
        <v/>
      </c>
      <c r="H803" s="183" t="str">
        <f t="shared" si="87"/>
        <v/>
      </c>
      <c r="I803" s="183" t="str">
        <f t="shared" si="88"/>
        <v/>
      </c>
      <c r="L803" s="90" t="str">
        <f t="shared" si="93"/>
        <v/>
      </c>
      <c r="N803" s="185" t="str">
        <f t="shared" si="89"/>
        <v/>
      </c>
      <c r="W803" s="179" t="str">
        <f>IF($B803="","",IF($Q803="","MISSING LINK",IF(NOT(ISNUMBER(SEARCH("drive.google.com",$Q803))),"NOT DRIVE LINK",IFERROR(IF(ISNUMBER(SEARCH(MID(Summary!$N$3,SEARCH("/folders/",Summary!$N$3)+9,SEARCH("?",Summary!$N$3&amp;"?")-(SEARCH("/folders/",Summary!$N$3)+9)),$Q803)),"OK",IF(ISNUMBER(SEARCH("/file/d/",$Q803)),"FILE LINK (check)","WRONG DRIVE")),"WRONG DRIVE"))))</f>
        <v/>
      </c>
      <c r="X803" s="72" t="str">
        <f t="shared" si="90"/>
        <v/>
      </c>
      <c r="Y803" s="72" t="str">
        <f t="shared" si="91"/>
        <v/>
      </c>
      <c r="Z803" s="72" t="str">
        <f>IF($X803="","",COUNTIF($X$2:$X803,$X803))</f>
        <v/>
      </c>
      <c r="AA803" s="72" t="str">
        <f>IF(AND($X803&lt;&gt;"",$Y803&gt;=3,$Z803=1),COUNTIF($AA$1:AA802,"&gt;0")+1,"")</f>
        <v/>
      </c>
    </row>
    <row r="804" spans="3:27" ht="15" customHeight="1" x14ac:dyDescent="0.25">
      <c r="C804" s="72" t="str">
        <f t="shared" si="92"/>
        <v/>
      </c>
      <c r="D804" s="182" t="str">
        <f>IF($B804="","",IFERROR(VLOOKUP($B804,'Task library'!$A:$E,2,FALSE()),""))</f>
        <v/>
      </c>
      <c r="E804" s="182" t="str">
        <f>IF($B804="","",IFERROR(VLOOKUP($B804,'Task library'!$A:$E,3,FALSE()),""))</f>
        <v/>
      </c>
      <c r="F804" s="182" t="str">
        <f>IF($B804="","",IFERROR(VLOOKUP($B804,'Task library'!$A:$E,4,FALSE()),""))</f>
        <v/>
      </c>
      <c r="H804" s="183" t="str">
        <f t="shared" si="87"/>
        <v/>
      </c>
      <c r="I804" s="183" t="str">
        <f t="shared" si="88"/>
        <v/>
      </c>
      <c r="L804" s="90" t="str">
        <f t="shared" si="93"/>
        <v/>
      </c>
      <c r="N804" s="185" t="str">
        <f t="shared" si="89"/>
        <v/>
      </c>
      <c r="W804" s="179" t="str">
        <f>IF($B804="","",IF($Q804="","MISSING LINK",IF(NOT(ISNUMBER(SEARCH("drive.google.com",$Q804))),"NOT DRIVE LINK",IFERROR(IF(ISNUMBER(SEARCH(MID(Summary!$N$3,SEARCH("/folders/",Summary!$N$3)+9,SEARCH("?",Summary!$N$3&amp;"?")-(SEARCH("/folders/",Summary!$N$3)+9)),$Q804)),"OK",IF(ISNUMBER(SEARCH("/file/d/",$Q804)),"FILE LINK (check)","WRONG DRIVE")),"WRONG DRIVE"))))</f>
        <v/>
      </c>
      <c r="X804" s="72" t="str">
        <f t="shared" si="90"/>
        <v/>
      </c>
      <c r="Y804" s="72" t="str">
        <f t="shared" si="91"/>
        <v/>
      </c>
      <c r="Z804" s="72" t="str">
        <f>IF($X804="","",COUNTIF($X$2:$X804,$X804))</f>
        <v/>
      </c>
      <c r="AA804" s="72" t="str">
        <f>IF(AND($X804&lt;&gt;"",$Y804&gt;=3,$Z804=1),COUNTIF($AA$1:AA803,"&gt;0")+1,"")</f>
        <v/>
      </c>
    </row>
    <row r="805" spans="3:27" ht="15" customHeight="1" x14ac:dyDescent="0.25">
      <c r="C805" s="72" t="str">
        <f t="shared" si="92"/>
        <v/>
      </c>
      <c r="D805" s="182" t="str">
        <f>IF($B805="","",IFERROR(VLOOKUP($B805,'Task library'!$A:$E,2,FALSE()),""))</f>
        <v/>
      </c>
      <c r="E805" s="182" t="str">
        <f>IF($B805="","",IFERROR(VLOOKUP($B805,'Task library'!$A:$E,3,FALSE()),""))</f>
        <v/>
      </c>
      <c r="F805" s="182" t="str">
        <f>IF($B805="","",IFERROR(VLOOKUP($B805,'Task library'!$A:$E,4,FALSE()),""))</f>
        <v/>
      </c>
      <c r="H805" s="183" t="str">
        <f t="shared" si="87"/>
        <v/>
      </c>
      <c r="I805" s="183" t="str">
        <f t="shared" si="88"/>
        <v/>
      </c>
      <c r="L805" s="90" t="str">
        <f t="shared" si="93"/>
        <v/>
      </c>
      <c r="N805" s="185" t="str">
        <f t="shared" si="89"/>
        <v/>
      </c>
      <c r="W805" s="179" t="str">
        <f>IF($B805="","",IF($Q805="","MISSING LINK",IF(NOT(ISNUMBER(SEARCH("drive.google.com",$Q805))),"NOT DRIVE LINK",IFERROR(IF(ISNUMBER(SEARCH(MID(Summary!$N$3,SEARCH("/folders/",Summary!$N$3)+9,SEARCH("?",Summary!$N$3&amp;"?")-(SEARCH("/folders/",Summary!$N$3)+9)),$Q805)),"OK",IF(ISNUMBER(SEARCH("/file/d/",$Q805)),"FILE LINK (check)","WRONG DRIVE")),"WRONG DRIVE"))))</f>
        <v/>
      </c>
      <c r="X805" s="72" t="str">
        <f t="shared" si="90"/>
        <v/>
      </c>
      <c r="Y805" s="72" t="str">
        <f t="shared" si="91"/>
        <v/>
      </c>
      <c r="Z805" s="72" t="str">
        <f>IF($X805="","",COUNTIF($X$2:$X805,$X805))</f>
        <v/>
      </c>
      <c r="AA805" s="72" t="str">
        <f>IF(AND($X805&lt;&gt;"",$Y805&gt;=3,$Z805=1),COUNTIF($AA$1:AA804,"&gt;0")+1,"")</f>
        <v/>
      </c>
    </row>
    <row r="806" spans="3:27" ht="15" customHeight="1" x14ac:dyDescent="0.25">
      <c r="C806" s="72" t="str">
        <f t="shared" si="92"/>
        <v/>
      </c>
      <c r="D806" s="182" t="str">
        <f>IF($B806="","",IFERROR(VLOOKUP($B806,'Task library'!$A:$E,2,FALSE()),""))</f>
        <v/>
      </c>
      <c r="E806" s="182" t="str">
        <f>IF($B806="","",IFERROR(VLOOKUP($B806,'Task library'!$A:$E,3,FALSE()),""))</f>
        <v/>
      </c>
      <c r="F806" s="182" t="str">
        <f>IF($B806="","",IFERROR(VLOOKUP($B806,'Task library'!$A:$E,4,FALSE()),""))</f>
        <v/>
      </c>
      <c r="H806" s="183" t="str">
        <f t="shared" si="87"/>
        <v/>
      </c>
      <c r="I806" s="183" t="str">
        <f t="shared" si="88"/>
        <v/>
      </c>
      <c r="L806" s="90" t="str">
        <f t="shared" si="93"/>
        <v/>
      </c>
      <c r="N806" s="185" t="str">
        <f t="shared" si="89"/>
        <v/>
      </c>
      <c r="W806" s="179" t="str">
        <f>IF($B806="","",IF($Q806="","MISSING LINK",IF(NOT(ISNUMBER(SEARCH("drive.google.com",$Q806))),"NOT DRIVE LINK",IFERROR(IF(ISNUMBER(SEARCH(MID(Summary!$N$3,SEARCH("/folders/",Summary!$N$3)+9,SEARCH("?",Summary!$N$3&amp;"?")-(SEARCH("/folders/",Summary!$N$3)+9)),$Q806)),"OK",IF(ISNUMBER(SEARCH("/file/d/",$Q806)),"FILE LINK (check)","WRONG DRIVE")),"WRONG DRIVE"))))</f>
        <v/>
      </c>
      <c r="X806" s="72" t="str">
        <f t="shared" si="90"/>
        <v/>
      </c>
      <c r="Y806" s="72" t="str">
        <f t="shared" si="91"/>
        <v/>
      </c>
      <c r="Z806" s="72" t="str">
        <f>IF($X806="","",COUNTIF($X$2:$X806,$X806))</f>
        <v/>
      </c>
      <c r="AA806" s="72" t="str">
        <f>IF(AND($X806&lt;&gt;"",$Y806&gt;=3,$Z806=1),COUNTIF($AA$1:AA805,"&gt;0")+1,"")</f>
        <v/>
      </c>
    </row>
    <row r="807" spans="3:27" ht="15" customHeight="1" x14ac:dyDescent="0.25">
      <c r="C807" s="72" t="str">
        <f t="shared" si="92"/>
        <v/>
      </c>
      <c r="D807" s="182" t="str">
        <f>IF($B807="","",IFERROR(VLOOKUP($B807,'Task library'!$A:$E,2,FALSE()),""))</f>
        <v/>
      </c>
      <c r="E807" s="182" t="str">
        <f>IF($B807="","",IFERROR(VLOOKUP($B807,'Task library'!$A:$E,3,FALSE()),""))</f>
        <v/>
      </c>
      <c r="F807" s="182" t="str">
        <f>IF($B807="","",IFERROR(VLOOKUP($B807,'Task library'!$A:$E,4,FALSE()),""))</f>
        <v/>
      </c>
      <c r="H807" s="183" t="str">
        <f t="shared" si="87"/>
        <v/>
      </c>
      <c r="I807" s="183" t="str">
        <f t="shared" si="88"/>
        <v/>
      </c>
      <c r="L807" s="90" t="str">
        <f t="shared" si="93"/>
        <v/>
      </c>
      <c r="N807" s="185" t="str">
        <f t="shared" si="89"/>
        <v/>
      </c>
      <c r="W807" s="179" t="str">
        <f>IF($B807="","",IF($Q807="","MISSING LINK",IF(NOT(ISNUMBER(SEARCH("drive.google.com",$Q807))),"NOT DRIVE LINK",IFERROR(IF(ISNUMBER(SEARCH(MID(Summary!$N$3,SEARCH("/folders/",Summary!$N$3)+9,SEARCH("?",Summary!$N$3&amp;"?")-(SEARCH("/folders/",Summary!$N$3)+9)),$Q807)),"OK",IF(ISNUMBER(SEARCH("/file/d/",$Q807)),"FILE LINK (check)","WRONG DRIVE")),"WRONG DRIVE"))))</f>
        <v/>
      </c>
      <c r="X807" s="72" t="str">
        <f t="shared" si="90"/>
        <v/>
      </c>
      <c r="Y807" s="72" t="str">
        <f t="shared" si="91"/>
        <v/>
      </c>
      <c r="Z807" s="72" t="str">
        <f>IF($X807="","",COUNTIF($X$2:$X807,$X807))</f>
        <v/>
      </c>
      <c r="AA807" s="72" t="str">
        <f>IF(AND($X807&lt;&gt;"",$Y807&gt;=3,$Z807=1),COUNTIF($AA$1:AA806,"&gt;0")+1,"")</f>
        <v/>
      </c>
    </row>
    <row r="808" spans="3:27" ht="15" customHeight="1" x14ac:dyDescent="0.25">
      <c r="C808" s="72" t="str">
        <f t="shared" si="92"/>
        <v/>
      </c>
      <c r="D808" s="182" t="str">
        <f>IF($B808="","",IFERROR(VLOOKUP($B808,'Task library'!$A:$E,2,FALSE()),""))</f>
        <v/>
      </c>
      <c r="E808" s="182" t="str">
        <f>IF($B808="","",IFERROR(VLOOKUP($B808,'Task library'!$A:$E,3,FALSE()),""))</f>
        <v/>
      </c>
      <c r="F808" s="182" t="str">
        <f>IF($B808="","",IFERROR(VLOOKUP($B808,'Task library'!$A:$E,4,FALSE()),""))</f>
        <v/>
      </c>
      <c r="H808" s="183" t="str">
        <f t="shared" si="87"/>
        <v/>
      </c>
      <c r="I808" s="183" t="str">
        <f t="shared" si="88"/>
        <v/>
      </c>
      <c r="L808" s="90" t="str">
        <f t="shared" si="93"/>
        <v/>
      </c>
      <c r="N808" s="185" t="str">
        <f t="shared" si="89"/>
        <v/>
      </c>
      <c r="W808" s="179" t="str">
        <f>IF($B808="","",IF($Q808="","MISSING LINK",IF(NOT(ISNUMBER(SEARCH("drive.google.com",$Q808))),"NOT DRIVE LINK",IFERROR(IF(ISNUMBER(SEARCH(MID(Summary!$N$3,SEARCH("/folders/",Summary!$N$3)+9,SEARCH("?",Summary!$N$3&amp;"?")-(SEARCH("/folders/",Summary!$N$3)+9)),$Q808)),"OK",IF(ISNUMBER(SEARCH("/file/d/",$Q808)),"FILE LINK (check)","WRONG DRIVE")),"WRONG DRIVE"))))</f>
        <v/>
      </c>
      <c r="X808" s="72" t="str">
        <f t="shared" si="90"/>
        <v/>
      </c>
      <c r="Y808" s="72" t="str">
        <f t="shared" si="91"/>
        <v/>
      </c>
      <c r="Z808" s="72" t="str">
        <f>IF($X808="","",COUNTIF($X$2:$X808,$X808))</f>
        <v/>
      </c>
      <c r="AA808" s="72" t="str">
        <f>IF(AND($X808&lt;&gt;"",$Y808&gt;=3,$Z808=1),COUNTIF($AA$1:AA807,"&gt;0")+1,"")</f>
        <v/>
      </c>
    </row>
    <row r="809" spans="3:27" ht="15" customHeight="1" x14ac:dyDescent="0.25">
      <c r="C809" s="72" t="str">
        <f t="shared" si="92"/>
        <v/>
      </c>
      <c r="D809" s="182" t="str">
        <f>IF($B809="","",IFERROR(VLOOKUP($B809,'Task library'!$A:$E,2,FALSE()),""))</f>
        <v/>
      </c>
      <c r="E809" s="182" t="str">
        <f>IF($B809="","",IFERROR(VLOOKUP($B809,'Task library'!$A:$E,3,FALSE()),""))</f>
        <v/>
      </c>
      <c r="F809" s="182" t="str">
        <f>IF($B809="","",IFERROR(VLOOKUP($B809,'Task library'!$A:$E,4,FALSE()),""))</f>
        <v/>
      </c>
      <c r="H809" s="183" t="str">
        <f t="shared" si="87"/>
        <v/>
      </c>
      <c r="I809" s="183" t="str">
        <f t="shared" si="88"/>
        <v/>
      </c>
      <c r="L809" s="90" t="str">
        <f t="shared" si="93"/>
        <v/>
      </c>
      <c r="N809" s="185" t="str">
        <f t="shared" si="89"/>
        <v/>
      </c>
      <c r="W809" s="179" t="str">
        <f>IF($B809="","",IF($Q809="","MISSING LINK",IF(NOT(ISNUMBER(SEARCH("drive.google.com",$Q809))),"NOT DRIVE LINK",IFERROR(IF(ISNUMBER(SEARCH(MID(Summary!$N$3,SEARCH("/folders/",Summary!$N$3)+9,SEARCH("?",Summary!$N$3&amp;"?")-(SEARCH("/folders/",Summary!$N$3)+9)),$Q809)),"OK",IF(ISNUMBER(SEARCH("/file/d/",$Q809)),"FILE LINK (check)","WRONG DRIVE")),"WRONG DRIVE"))))</f>
        <v/>
      </c>
      <c r="X809" s="72" t="str">
        <f t="shared" si="90"/>
        <v/>
      </c>
      <c r="Y809" s="72" t="str">
        <f t="shared" si="91"/>
        <v/>
      </c>
      <c r="Z809" s="72" t="str">
        <f>IF($X809="","",COUNTIF($X$2:$X809,$X809))</f>
        <v/>
      </c>
      <c r="AA809" s="72" t="str">
        <f>IF(AND($X809&lt;&gt;"",$Y809&gt;=3,$Z809=1),COUNTIF($AA$1:AA808,"&gt;0")+1,"")</f>
        <v/>
      </c>
    </row>
    <row r="810" spans="3:27" ht="15" customHeight="1" x14ac:dyDescent="0.25">
      <c r="C810" s="72" t="str">
        <f t="shared" si="92"/>
        <v/>
      </c>
      <c r="D810" s="182" t="str">
        <f>IF($B810="","",IFERROR(VLOOKUP($B810,'Task library'!$A:$E,2,FALSE()),""))</f>
        <v/>
      </c>
      <c r="E810" s="182" t="str">
        <f>IF($B810="","",IFERROR(VLOOKUP($B810,'Task library'!$A:$E,3,FALSE()),""))</f>
        <v/>
      </c>
      <c r="F810" s="182" t="str">
        <f>IF($B810="","",IFERROR(VLOOKUP($B810,'Task library'!$A:$E,4,FALSE()),""))</f>
        <v/>
      </c>
      <c r="H810" s="183" t="str">
        <f t="shared" si="87"/>
        <v/>
      </c>
      <c r="I810" s="183" t="str">
        <f t="shared" si="88"/>
        <v/>
      </c>
      <c r="L810" s="90" t="str">
        <f t="shared" si="93"/>
        <v/>
      </c>
      <c r="N810" s="185" t="str">
        <f t="shared" si="89"/>
        <v/>
      </c>
      <c r="W810" s="179" t="str">
        <f>IF($B810="","",IF($Q810="","MISSING LINK",IF(NOT(ISNUMBER(SEARCH("drive.google.com",$Q810))),"NOT DRIVE LINK",IFERROR(IF(ISNUMBER(SEARCH(MID(Summary!$N$3,SEARCH("/folders/",Summary!$N$3)+9,SEARCH("?",Summary!$N$3&amp;"?")-(SEARCH("/folders/",Summary!$N$3)+9)),$Q810)),"OK",IF(ISNUMBER(SEARCH("/file/d/",$Q810)),"FILE LINK (check)","WRONG DRIVE")),"WRONG DRIVE"))))</f>
        <v/>
      </c>
      <c r="X810" s="72" t="str">
        <f t="shared" si="90"/>
        <v/>
      </c>
      <c r="Y810" s="72" t="str">
        <f t="shared" si="91"/>
        <v/>
      </c>
      <c r="Z810" s="72" t="str">
        <f>IF($X810="","",COUNTIF($X$2:$X810,$X810))</f>
        <v/>
      </c>
      <c r="AA810" s="72" t="str">
        <f>IF(AND($X810&lt;&gt;"",$Y810&gt;=3,$Z810=1),COUNTIF($AA$1:AA809,"&gt;0")+1,"")</f>
        <v/>
      </c>
    </row>
    <row r="811" spans="3:27" ht="15" customHeight="1" x14ac:dyDescent="0.25">
      <c r="C811" s="72" t="str">
        <f t="shared" si="92"/>
        <v/>
      </c>
      <c r="D811" s="182" t="str">
        <f>IF($B811="","",IFERROR(VLOOKUP($B811,'Task library'!$A:$E,2,FALSE()),""))</f>
        <v/>
      </c>
      <c r="E811" s="182" t="str">
        <f>IF($B811="","",IFERROR(VLOOKUP($B811,'Task library'!$A:$E,3,FALSE()),""))</f>
        <v/>
      </c>
      <c r="F811" s="182" t="str">
        <f>IF($B811="","",IFERROR(VLOOKUP($B811,'Task library'!$A:$E,4,FALSE()),""))</f>
        <v/>
      </c>
      <c r="H811" s="183" t="str">
        <f t="shared" si="87"/>
        <v/>
      </c>
      <c r="I811" s="183" t="str">
        <f t="shared" si="88"/>
        <v/>
      </c>
      <c r="L811" s="90" t="str">
        <f t="shared" si="93"/>
        <v/>
      </c>
      <c r="N811" s="185" t="str">
        <f t="shared" si="89"/>
        <v/>
      </c>
      <c r="W811" s="179" t="str">
        <f>IF($B811="","",IF($Q811="","MISSING LINK",IF(NOT(ISNUMBER(SEARCH("drive.google.com",$Q811))),"NOT DRIVE LINK",IFERROR(IF(ISNUMBER(SEARCH(MID(Summary!$N$3,SEARCH("/folders/",Summary!$N$3)+9,SEARCH("?",Summary!$N$3&amp;"?")-(SEARCH("/folders/",Summary!$N$3)+9)),$Q811)),"OK",IF(ISNUMBER(SEARCH("/file/d/",$Q811)),"FILE LINK (check)","WRONG DRIVE")),"WRONG DRIVE"))))</f>
        <v/>
      </c>
      <c r="X811" s="72" t="str">
        <f t="shared" si="90"/>
        <v/>
      </c>
      <c r="Y811" s="72" t="str">
        <f t="shared" si="91"/>
        <v/>
      </c>
      <c r="Z811" s="72" t="str">
        <f>IF($X811="","",COUNTIF($X$2:$X811,$X811))</f>
        <v/>
      </c>
      <c r="AA811" s="72" t="str">
        <f>IF(AND($X811&lt;&gt;"",$Y811&gt;=3,$Z811=1),COUNTIF($AA$1:AA810,"&gt;0")+1,"")</f>
        <v/>
      </c>
    </row>
    <row r="812" spans="3:27" ht="15" customHeight="1" x14ac:dyDescent="0.25">
      <c r="C812" s="72" t="str">
        <f t="shared" si="92"/>
        <v/>
      </c>
      <c r="D812" s="182" t="str">
        <f>IF($B812="","",IFERROR(VLOOKUP($B812,'Task library'!$A:$E,2,FALSE()),""))</f>
        <v/>
      </c>
      <c r="E812" s="182" t="str">
        <f>IF($B812="","",IFERROR(VLOOKUP($B812,'Task library'!$A:$E,3,FALSE()),""))</f>
        <v/>
      </c>
      <c r="F812" s="182" t="str">
        <f>IF($B812="","",IFERROR(VLOOKUP($B812,'Task library'!$A:$E,4,FALSE()),""))</f>
        <v/>
      </c>
      <c r="H812" s="183" t="str">
        <f t="shared" si="87"/>
        <v/>
      </c>
      <c r="I812" s="183" t="str">
        <f t="shared" si="88"/>
        <v/>
      </c>
      <c r="L812" s="90" t="str">
        <f t="shared" si="93"/>
        <v/>
      </c>
      <c r="N812" s="185" t="str">
        <f t="shared" si="89"/>
        <v/>
      </c>
      <c r="W812" s="179" t="str">
        <f>IF($B812="","",IF($Q812="","MISSING LINK",IF(NOT(ISNUMBER(SEARCH("drive.google.com",$Q812))),"NOT DRIVE LINK",IFERROR(IF(ISNUMBER(SEARCH(MID(Summary!$N$3,SEARCH("/folders/",Summary!$N$3)+9,SEARCH("?",Summary!$N$3&amp;"?")-(SEARCH("/folders/",Summary!$N$3)+9)),$Q812)),"OK",IF(ISNUMBER(SEARCH("/file/d/",$Q812)),"FILE LINK (check)","WRONG DRIVE")),"WRONG DRIVE"))))</f>
        <v/>
      </c>
      <c r="X812" s="72" t="str">
        <f t="shared" si="90"/>
        <v/>
      </c>
      <c r="Y812" s="72" t="str">
        <f t="shared" si="91"/>
        <v/>
      </c>
      <c r="Z812" s="72" t="str">
        <f>IF($X812="","",COUNTIF($X$2:$X812,$X812))</f>
        <v/>
      </c>
      <c r="AA812" s="72" t="str">
        <f>IF(AND($X812&lt;&gt;"",$Y812&gt;=3,$Z812=1),COUNTIF($AA$1:AA811,"&gt;0")+1,"")</f>
        <v/>
      </c>
    </row>
    <row r="813" spans="3:27" ht="15" customHeight="1" x14ac:dyDescent="0.25">
      <c r="C813" s="72" t="str">
        <f t="shared" si="92"/>
        <v/>
      </c>
      <c r="D813" s="182" t="str">
        <f>IF($B813="","",IFERROR(VLOOKUP($B813,'Task library'!$A:$E,2,FALSE()),""))</f>
        <v/>
      </c>
      <c r="E813" s="182" t="str">
        <f>IF($B813="","",IFERROR(VLOOKUP($B813,'Task library'!$A:$E,3,FALSE()),""))</f>
        <v/>
      </c>
      <c r="F813" s="182" t="str">
        <f>IF($B813="","",IFERROR(VLOOKUP($B813,'Task library'!$A:$E,4,FALSE()),""))</f>
        <v/>
      </c>
      <c r="H813" s="183" t="str">
        <f t="shared" si="87"/>
        <v/>
      </c>
      <c r="I813" s="183" t="str">
        <f t="shared" si="88"/>
        <v/>
      </c>
      <c r="L813" s="90" t="str">
        <f t="shared" si="93"/>
        <v/>
      </c>
      <c r="N813" s="185" t="str">
        <f t="shared" si="89"/>
        <v/>
      </c>
      <c r="W813" s="179" t="str">
        <f>IF($B813="","",IF($Q813="","MISSING LINK",IF(NOT(ISNUMBER(SEARCH("drive.google.com",$Q813))),"NOT DRIVE LINK",IFERROR(IF(ISNUMBER(SEARCH(MID(Summary!$N$3,SEARCH("/folders/",Summary!$N$3)+9,SEARCH("?",Summary!$N$3&amp;"?")-(SEARCH("/folders/",Summary!$N$3)+9)),$Q813)),"OK",IF(ISNUMBER(SEARCH("/file/d/",$Q813)),"FILE LINK (check)","WRONG DRIVE")),"WRONG DRIVE"))))</f>
        <v/>
      </c>
      <c r="X813" s="72" t="str">
        <f t="shared" si="90"/>
        <v/>
      </c>
      <c r="Y813" s="72" t="str">
        <f t="shared" si="91"/>
        <v/>
      </c>
      <c r="Z813" s="72" t="str">
        <f>IF($X813="","",COUNTIF($X$2:$X813,$X813))</f>
        <v/>
      </c>
      <c r="AA813" s="72" t="str">
        <f>IF(AND($X813&lt;&gt;"",$Y813&gt;=3,$Z813=1),COUNTIF($AA$1:AA812,"&gt;0")+1,"")</f>
        <v/>
      </c>
    </row>
    <row r="814" spans="3:27" ht="15" customHeight="1" x14ac:dyDescent="0.25">
      <c r="C814" s="72" t="str">
        <f t="shared" si="92"/>
        <v/>
      </c>
      <c r="D814" s="182" t="str">
        <f>IF($B814="","",IFERROR(VLOOKUP($B814,'Task library'!$A:$E,2,FALSE()),""))</f>
        <v/>
      </c>
      <c r="E814" s="182" t="str">
        <f>IF($B814="","",IFERROR(VLOOKUP($B814,'Task library'!$A:$E,3,FALSE()),""))</f>
        <v/>
      </c>
      <c r="F814" s="182" t="str">
        <f>IF($B814="","",IFERROR(VLOOKUP($B814,'Task library'!$A:$E,4,FALSE()),""))</f>
        <v/>
      </c>
      <c r="H814" s="183" t="str">
        <f t="shared" si="87"/>
        <v/>
      </c>
      <c r="I814" s="183" t="str">
        <f t="shared" si="88"/>
        <v/>
      </c>
      <c r="L814" s="90" t="str">
        <f t="shared" si="93"/>
        <v/>
      </c>
      <c r="N814" s="185" t="str">
        <f t="shared" si="89"/>
        <v/>
      </c>
      <c r="W814" s="179" t="str">
        <f>IF($B814="","",IF($Q814="","MISSING LINK",IF(NOT(ISNUMBER(SEARCH("drive.google.com",$Q814))),"NOT DRIVE LINK",IFERROR(IF(ISNUMBER(SEARCH(MID(Summary!$N$3,SEARCH("/folders/",Summary!$N$3)+9,SEARCH("?",Summary!$N$3&amp;"?")-(SEARCH("/folders/",Summary!$N$3)+9)),$Q814)),"OK",IF(ISNUMBER(SEARCH("/file/d/",$Q814)),"FILE LINK (check)","WRONG DRIVE")),"WRONG DRIVE"))))</f>
        <v/>
      </c>
      <c r="X814" s="72" t="str">
        <f t="shared" si="90"/>
        <v/>
      </c>
      <c r="Y814" s="72" t="str">
        <f t="shared" si="91"/>
        <v/>
      </c>
      <c r="Z814" s="72" t="str">
        <f>IF($X814="","",COUNTIF($X$2:$X814,$X814))</f>
        <v/>
      </c>
      <c r="AA814" s="72" t="str">
        <f>IF(AND($X814&lt;&gt;"",$Y814&gt;=3,$Z814=1),COUNTIF($AA$1:AA813,"&gt;0")+1,"")</f>
        <v/>
      </c>
    </row>
    <row r="815" spans="3:27" ht="15" customHeight="1" x14ac:dyDescent="0.25">
      <c r="C815" s="72" t="str">
        <f t="shared" si="92"/>
        <v/>
      </c>
      <c r="D815" s="182" t="str">
        <f>IF($B815="","",IFERROR(VLOOKUP($B815,'Task library'!$A:$E,2,FALSE()),""))</f>
        <v/>
      </c>
      <c r="E815" s="182" t="str">
        <f>IF($B815="","",IFERROR(VLOOKUP($B815,'Task library'!$A:$E,3,FALSE()),""))</f>
        <v/>
      </c>
      <c r="F815" s="182" t="str">
        <f>IF($B815="","",IFERROR(VLOOKUP($B815,'Task library'!$A:$E,4,FALSE()),""))</f>
        <v/>
      </c>
      <c r="H815" s="183" t="str">
        <f t="shared" si="87"/>
        <v/>
      </c>
      <c r="I815" s="183" t="str">
        <f t="shared" si="88"/>
        <v/>
      </c>
      <c r="L815" s="90" t="str">
        <f t="shared" si="93"/>
        <v/>
      </c>
      <c r="N815" s="185" t="str">
        <f t="shared" si="89"/>
        <v/>
      </c>
      <c r="W815" s="179" t="str">
        <f>IF($B815="","",IF($Q815="","MISSING LINK",IF(NOT(ISNUMBER(SEARCH("drive.google.com",$Q815))),"NOT DRIVE LINK",IFERROR(IF(ISNUMBER(SEARCH(MID(Summary!$N$3,SEARCH("/folders/",Summary!$N$3)+9,SEARCH("?",Summary!$N$3&amp;"?")-(SEARCH("/folders/",Summary!$N$3)+9)),$Q815)),"OK",IF(ISNUMBER(SEARCH("/file/d/",$Q815)),"FILE LINK (check)","WRONG DRIVE")),"WRONG DRIVE"))))</f>
        <v/>
      </c>
      <c r="X815" s="72" t="str">
        <f t="shared" si="90"/>
        <v/>
      </c>
      <c r="Y815" s="72" t="str">
        <f t="shared" si="91"/>
        <v/>
      </c>
      <c r="Z815" s="72" t="str">
        <f>IF($X815="","",COUNTIF($X$2:$X815,$X815))</f>
        <v/>
      </c>
      <c r="AA815" s="72" t="str">
        <f>IF(AND($X815&lt;&gt;"",$Y815&gt;=3,$Z815=1),COUNTIF($AA$1:AA814,"&gt;0")+1,"")</f>
        <v/>
      </c>
    </row>
    <row r="816" spans="3:27" ht="15" customHeight="1" x14ac:dyDescent="0.25">
      <c r="C816" s="72" t="str">
        <f t="shared" si="92"/>
        <v/>
      </c>
      <c r="D816" s="182" t="str">
        <f>IF($B816="","",IFERROR(VLOOKUP($B816,'Task library'!$A:$E,2,FALSE()),""))</f>
        <v/>
      </c>
      <c r="E816" s="182" t="str">
        <f>IF($B816="","",IFERROR(VLOOKUP($B816,'Task library'!$A:$E,3,FALSE()),""))</f>
        <v/>
      </c>
      <c r="F816" s="182" t="str">
        <f>IF($B816="","",IFERROR(VLOOKUP($B816,'Task library'!$A:$E,4,FALSE()),""))</f>
        <v/>
      </c>
      <c r="H816" s="183" t="str">
        <f t="shared" si="87"/>
        <v/>
      </c>
      <c r="I816" s="183" t="str">
        <f t="shared" si="88"/>
        <v/>
      </c>
      <c r="L816" s="90" t="str">
        <f t="shared" si="93"/>
        <v/>
      </c>
      <c r="N816" s="185" t="str">
        <f t="shared" si="89"/>
        <v/>
      </c>
      <c r="W816" s="179" t="str">
        <f>IF($B816="","",IF($Q816="","MISSING LINK",IF(NOT(ISNUMBER(SEARCH("drive.google.com",$Q816))),"NOT DRIVE LINK",IFERROR(IF(ISNUMBER(SEARCH(MID(Summary!$N$3,SEARCH("/folders/",Summary!$N$3)+9,SEARCH("?",Summary!$N$3&amp;"?")-(SEARCH("/folders/",Summary!$N$3)+9)),$Q816)),"OK",IF(ISNUMBER(SEARCH("/file/d/",$Q816)),"FILE LINK (check)","WRONG DRIVE")),"WRONG DRIVE"))))</f>
        <v/>
      </c>
      <c r="X816" s="72" t="str">
        <f t="shared" si="90"/>
        <v/>
      </c>
      <c r="Y816" s="72" t="str">
        <f t="shared" si="91"/>
        <v/>
      </c>
      <c r="Z816" s="72" t="str">
        <f>IF($X816="","",COUNTIF($X$2:$X816,$X816))</f>
        <v/>
      </c>
      <c r="AA816" s="72" t="str">
        <f>IF(AND($X816&lt;&gt;"",$Y816&gt;=3,$Z816=1),COUNTIF($AA$1:AA815,"&gt;0")+1,"")</f>
        <v/>
      </c>
    </row>
    <row r="817" spans="3:27" ht="15" customHeight="1" x14ac:dyDescent="0.25">
      <c r="C817" s="72" t="str">
        <f t="shared" si="92"/>
        <v/>
      </c>
      <c r="D817" s="182" t="str">
        <f>IF($B817="","",IFERROR(VLOOKUP($B817,'Task library'!$A:$E,2,FALSE()),""))</f>
        <v/>
      </c>
      <c r="E817" s="182" t="str">
        <f>IF($B817="","",IFERROR(VLOOKUP($B817,'Task library'!$A:$E,3,FALSE()),""))</f>
        <v/>
      </c>
      <c r="F817" s="182" t="str">
        <f>IF($B817="","",IFERROR(VLOOKUP($B817,'Task library'!$A:$E,4,FALSE()),""))</f>
        <v/>
      </c>
      <c r="H817" s="183" t="str">
        <f t="shared" si="87"/>
        <v/>
      </c>
      <c r="I817" s="183" t="str">
        <f t="shared" si="88"/>
        <v/>
      </c>
      <c r="L817" s="90" t="str">
        <f t="shared" si="93"/>
        <v/>
      </c>
      <c r="N817" s="185" t="str">
        <f t="shared" si="89"/>
        <v/>
      </c>
      <c r="W817" s="179" t="str">
        <f>IF($B817="","",IF($Q817="","MISSING LINK",IF(NOT(ISNUMBER(SEARCH("drive.google.com",$Q817))),"NOT DRIVE LINK",IFERROR(IF(ISNUMBER(SEARCH(MID(Summary!$N$3,SEARCH("/folders/",Summary!$N$3)+9,SEARCH("?",Summary!$N$3&amp;"?")-(SEARCH("/folders/",Summary!$N$3)+9)),$Q817)),"OK",IF(ISNUMBER(SEARCH("/file/d/",$Q817)),"FILE LINK (check)","WRONG DRIVE")),"WRONG DRIVE"))))</f>
        <v/>
      </c>
      <c r="X817" s="72" t="str">
        <f t="shared" si="90"/>
        <v/>
      </c>
      <c r="Y817" s="72" t="str">
        <f t="shared" si="91"/>
        <v/>
      </c>
      <c r="Z817" s="72" t="str">
        <f>IF($X817="","",COUNTIF($X$2:$X817,$X817))</f>
        <v/>
      </c>
      <c r="AA817" s="72" t="str">
        <f>IF(AND($X817&lt;&gt;"",$Y817&gt;=3,$Z817=1),COUNTIF($AA$1:AA816,"&gt;0")+1,"")</f>
        <v/>
      </c>
    </row>
    <row r="818" spans="3:27" ht="15" customHeight="1" x14ac:dyDescent="0.25">
      <c r="C818" s="72" t="str">
        <f t="shared" si="92"/>
        <v/>
      </c>
      <c r="D818" s="182" t="str">
        <f>IF($B818="","",IFERROR(VLOOKUP($B818,'Task library'!$A:$E,2,FALSE()),""))</f>
        <v/>
      </c>
      <c r="E818" s="182" t="str">
        <f>IF($B818="","",IFERROR(VLOOKUP($B818,'Task library'!$A:$E,3,FALSE()),""))</f>
        <v/>
      </c>
      <c r="F818" s="182" t="str">
        <f>IF($B818="","",IFERROR(VLOOKUP($B818,'Task library'!$A:$E,4,FALSE()),""))</f>
        <v/>
      </c>
      <c r="H818" s="183" t="str">
        <f t="shared" si="87"/>
        <v/>
      </c>
      <c r="I818" s="183" t="str">
        <f t="shared" si="88"/>
        <v/>
      </c>
      <c r="L818" s="90" t="str">
        <f t="shared" si="93"/>
        <v/>
      </c>
      <c r="N818" s="185" t="str">
        <f t="shared" si="89"/>
        <v/>
      </c>
      <c r="W818" s="179" t="str">
        <f>IF($B818="","",IF($Q818="","MISSING LINK",IF(NOT(ISNUMBER(SEARCH("drive.google.com",$Q818))),"NOT DRIVE LINK",IFERROR(IF(ISNUMBER(SEARCH(MID(Summary!$N$3,SEARCH("/folders/",Summary!$N$3)+9,SEARCH("?",Summary!$N$3&amp;"?")-(SEARCH("/folders/",Summary!$N$3)+9)),$Q818)),"OK",IF(ISNUMBER(SEARCH("/file/d/",$Q818)),"FILE LINK (check)","WRONG DRIVE")),"WRONG DRIVE"))))</f>
        <v/>
      </c>
      <c r="X818" s="72" t="str">
        <f t="shared" si="90"/>
        <v/>
      </c>
      <c r="Y818" s="72" t="str">
        <f t="shared" si="91"/>
        <v/>
      </c>
      <c r="Z818" s="72" t="str">
        <f>IF($X818="","",COUNTIF($X$2:$X818,$X818))</f>
        <v/>
      </c>
      <c r="AA818" s="72" t="str">
        <f>IF(AND($X818&lt;&gt;"",$Y818&gt;=3,$Z818=1),COUNTIF($AA$1:AA817,"&gt;0")+1,"")</f>
        <v/>
      </c>
    </row>
    <row r="819" spans="3:27" ht="15" customHeight="1" x14ac:dyDescent="0.25">
      <c r="C819" s="72" t="str">
        <f t="shared" si="92"/>
        <v/>
      </c>
      <c r="D819" s="182" t="str">
        <f>IF($B819="","",IFERROR(VLOOKUP($B819,'Task library'!$A:$E,2,FALSE()),""))</f>
        <v/>
      </c>
      <c r="E819" s="182" t="str">
        <f>IF($B819="","",IFERROR(VLOOKUP($B819,'Task library'!$A:$E,3,FALSE()),""))</f>
        <v/>
      </c>
      <c r="F819" s="182" t="str">
        <f>IF($B819="","",IFERROR(VLOOKUP($B819,'Task library'!$A:$E,4,FALSE()),""))</f>
        <v/>
      </c>
      <c r="H819" s="183" t="str">
        <f t="shared" si="87"/>
        <v/>
      </c>
      <c r="I819" s="183" t="str">
        <f t="shared" si="88"/>
        <v/>
      </c>
      <c r="L819" s="90" t="str">
        <f t="shared" si="93"/>
        <v/>
      </c>
      <c r="N819" s="185" t="str">
        <f t="shared" si="89"/>
        <v/>
      </c>
      <c r="W819" s="179" t="str">
        <f>IF($B819="","",IF($Q819="","MISSING LINK",IF(NOT(ISNUMBER(SEARCH("drive.google.com",$Q819))),"NOT DRIVE LINK",IFERROR(IF(ISNUMBER(SEARCH(MID(Summary!$N$3,SEARCH("/folders/",Summary!$N$3)+9,SEARCH("?",Summary!$N$3&amp;"?")-(SEARCH("/folders/",Summary!$N$3)+9)),$Q819)),"OK",IF(ISNUMBER(SEARCH("/file/d/",$Q819)),"FILE LINK (check)","WRONG DRIVE")),"WRONG DRIVE"))))</f>
        <v/>
      </c>
      <c r="X819" s="72" t="str">
        <f t="shared" si="90"/>
        <v/>
      </c>
      <c r="Y819" s="72" t="str">
        <f t="shared" si="91"/>
        <v/>
      </c>
      <c r="Z819" s="72" t="str">
        <f>IF($X819="","",COUNTIF($X$2:$X819,$X819))</f>
        <v/>
      </c>
      <c r="AA819" s="72" t="str">
        <f>IF(AND($X819&lt;&gt;"",$Y819&gt;=3,$Z819=1),COUNTIF($AA$1:AA818,"&gt;0")+1,"")</f>
        <v/>
      </c>
    </row>
    <row r="820" spans="3:27" ht="15" customHeight="1" x14ac:dyDescent="0.25">
      <c r="C820" s="72" t="str">
        <f t="shared" si="92"/>
        <v/>
      </c>
      <c r="D820" s="182" t="str">
        <f>IF($B820="","",IFERROR(VLOOKUP($B820,'Task library'!$A:$E,2,FALSE()),""))</f>
        <v/>
      </c>
      <c r="E820" s="182" t="str">
        <f>IF($B820="","",IFERROR(VLOOKUP($B820,'Task library'!$A:$E,3,FALSE()),""))</f>
        <v/>
      </c>
      <c r="F820" s="182" t="str">
        <f>IF($B820="","",IFERROR(VLOOKUP($B820,'Task library'!$A:$E,4,FALSE()),""))</f>
        <v/>
      </c>
      <c r="H820" s="183" t="str">
        <f t="shared" si="87"/>
        <v/>
      </c>
      <c r="I820" s="183" t="str">
        <f t="shared" si="88"/>
        <v/>
      </c>
      <c r="L820" s="90" t="str">
        <f t="shared" si="93"/>
        <v/>
      </c>
      <c r="N820" s="185" t="str">
        <f t="shared" si="89"/>
        <v/>
      </c>
      <c r="W820" s="179" t="str">
        <f>IF($B820="","",IF($Q820="","MISSING LINK",IF(NOT(ISNUMBER(SEARCH("drive.google.com",$Q820))),"NOT DRIVE LINK",IFERROR(IF(ISNUMBER(SEARCH(MID(Summary!$N$3,SEARCH("/folders/",Summary!$N$3)+9,SEARCH("?",Summary!$N$3&amp;"?")-(SEARCH("/folders/",Summary!$N$3)+9)),$Q820)),"OK",IF(ISNUMBER(SEARCH("/file/d/",$Q820)),"FILE LINK (check)","WRONG DRIVE")),"WRONG DRIVE"))))</f>
        <v/>
      </c>
      <c r="X820" s="72" t="str">
        <f t="shared" si="90"/>
        <v/>
      </c>
      <c r="Y820" s="72" t="str">
        <f t="shared" si="91"/>
        <v/>
      </c>
      <c r="Z820" s="72" t="str">
        <f>IF($X820="","",COUNTIF($X$2:$X820,$X820))</f>
        <v/>
      </c>
      <c r="AA820" s="72" t="str">
        <f>IF(AND($X820&lt;&gt;"",$Y820&gt;=3,$Z820=1),COUNTIF($AA$1:AA819,"&gt;0")+1,"")</f>
        <v/>
      </c>
    </row>
    <row r="821" spans="3:27" ht="15" customHeight="1" x14ac:dyDescent="0.25">
      <c r="C821" s="72" t="str">
        <f t="shared" si="92"/>
        <v/>
      </c>
      <c r="D821" s="182" t="str">
        <f>IF($B821="","",IFERROR(VLOOKUP($B821,'Task library'!$A:$E,2,FALSE()),""))</f>
        <v/>
      </c>
      <c r="E821" s="182" t="str">
        <f>IF($B821="","",IFERROR(VLOOKUP($B821,'Task library'!$A:$E,3,FALSE()),""))</f>
        <v/>
      </c>
      <c r="F821" s="182" t="str">
        <f>IF($B821="","",IFERROR(VLOOKUP($B821,'Task library'!$A:$E,4,FALSE()),""))</f>
        <v/>
      </c>
      <c r="H821" s="183" t="str">
        <f t="shared" si="87"/>
        <v/>
      </c>
      <c r="I821" s="183" t="str">
        <f t="shared" si="88"/>
        <v/>
      </c>
      <c r="L821" s="90" t="str">
        <f t="shared" si="93"/>
        <v/>
      </c>
      <c r="N821" s="185" t="str">
        <f t="shared" si="89"/>
        <v/>
      </c>
      <c r="W821" s="179" t="str">
        <f>IF($B821="","",IF($Q821="","MISSING LINK",IF(NOT(ISNUMBER(SEARCH("drive.google.com",$Q821))),"NOT DRIVE LINK",IFERROR(IF(ISNUMBER(SEARCH(MID(Summary!$N$3,SEARCH("/folders/",Summary!$N$3)+9,SEARCH("?",Summary!$N$3&amp;"?")-(SEARCH("/folders/",Summary!$N$3)+9)),$Q821)),"OK",IF(ISNUMBER(SEARCH("/file/d/",$Q821)),"FILE LINK (check)","WRONG DRIVE")),"WRONG DRIVE"))))</f>
        <v/>
      </c>
      <c r="X821" s="72" t="str">
        <f t="shared" si="90"/>
        <v/>
      </c>
      <c r="Y821" s="72" t="str">
        <f t="shared" si="91"/>
        <v/>
      </c>
      <c r="Z821" s="72" t="str">
        <f>IF($X821="","",COUNTIF($X$2:$X821,$X821))</f>
        <v/>
      </c>
      <c r="AA821" s="72" t="str">
        <f>IF(AND($X821&lt;&gt;"",$Y821&gt;=3,$Z821=1),COUNTIF($AA$1:AA820,"&gt;0")+1,"")</f>
        <v/>
      </c>
    </row>
    <row r="822" spans="3:27" ht="15" customHeight="1" x14ac:dyDescent="0.25">
      <c r="C822" s="72" t="str">
        <f t="shared" si="92"/>
        <v/>
      </c>
      <c r="D822" s="182" t="str">
        <f>IF($B822="","",IFERROR(VLOOKUP($B822,'Task library'!$A:$E,2,FALSE()),""))</f>
        <v/>
      </c>
      <c r="E822" s="182" t="str">
        <f>IF($B822="","",IFERROR(VLOOKUP($B822,'Task library'!$A:$E,3,FALSE()),""))</f>
        <v/>
      </c>
      <c r="F822" s="182" t="str">
        <f>IF($B822="","",IFERROR(VLOOKUP($B822,'Task library'!$A:$E,4,FALSE()),""))</f>
        <v/>
      </c>
      <c r="H822" s="183" t="str">
        <f t="shared" si="87"/>
        <v/>
      </c>
      <c r="I822" s="183" t="str">
        <f t="shared" si="88"/>
        <v/>
      </c>
      <c r="L822" s="90" t="str">
        <f t="shared" si="93"/>
        <v/>
      </c>
      <c r="N822" s="185" t="str">
        <f t="shared" si="89"/>
        <v/>
      </c>
      <c r="W822" s="179" t="str">
        <f>IF($B822="","",IF($Q822="","MISSING LINK",IF(NOT(ISNUMBER(SEARCH("drive.google.com",$Q822))),"NOT DRIVE LINK",IFERROR(IF(ISNUMBER(SEARCH(MID(Summary!$N$3,SEARCH("/folders/",Summary!$N$3)+9,SEARCH("?",Summary!$N$3&amp;"?")-(SEARCH("/folders/",Summary!$N$3)+9)),$Q822)),"OK",IF(ISNUMBER(SEARCH("/file/d/",$Q822)),"FILE LINK (check)","WRONG DRIVE")),"WRONG DRIVE"))))</f>
        <v/>
      </c>
      <c r="X822" s="72" t="str">
        <f t="shared" si="90"/>
        <v/>
      </c>
      <c r="Y822" s="72" t="str">
        <f t="shared" si="91"/>
        <v/>
      </c>
      <c r="Z822" s="72" t="str">
        <f>IF($X822="","",COUNTIF($X$2:$X822,$X822))</f>
        <v/>
      </c>
      <c r="AA822" s="72" t="str">
        <f>IF(AND($X822&lt;&gt;"",$Y822&gt;=3,$Z822=1),COUNTIF($AA$1:AA821,"&gt;0")+1,"")</f>
        <v/>
      </c>
    </row>
    <row r="823" spans="3:27" ht="15" customHeight="1" x14ac:dyDescent="0.25">
      <c r="C823" s="72" t="str">
        <f t="shared" si="92"/>
        <v/>
      </c>
      <c r="D823" s="182" t="str">
        <f>IF($B823="","",IFERROR(VLOOKUP($B823,'Task library'!$A:$E,2,FALSE()),""))</f>
        <v/>
      </c>
      <c r="E823" s="182" t="str">
        <f>IF($B823="","",IFERROR(VLOOKUP($B823,'Task library'!$A:$E,3,FALSE()),""))</f>
        <v/>
      </c>
      <c r="F823" s="182" t="str">
        <f>IF($B823="","",IFERROR(VLOOKUP($B823,'Task library'!$A:$E,4,FALSE()),""))</f>
        <v/>
      </c>
      <c r="H823" s="183" t="str">
        <f t="shared" si="87"/>
        <v/>
      </c>
      <c r="I823" s="183" t="str">
        <f t="shared" si="88"/>
        <v/>
      </c>
      <c r="L823" s="90" t="str">
        <f t="shared" si="93"/>
        <v/>
      </c>
      <c r="N823" s="185" t="str">
        <f t="shared" si="89"/>
        <v/>
      </c>
      <c r="W823" s="179" t="str">
        <f>IF($B823="","",IF($Q823="","MISSING LINK",IF(NOT(ISNUMBER(SEARCH("drive.google.com",$Q823))),"NOT DRIVE LINK",IFERROR(IF(ISNUMBER(SEARCH(MID(Summary!$N$3,SEARCH("/folders/",Summary!$N$3)+9,SEARCH("?",Summary!$N$3&amp;"?")-(SEARCH("/folders/",Summary!$N$3)+9)),$Q823)),"OK",IF(ISNUMBER(SEARCH("/file/d/",$Q823)),"FILE LINK (check)","WRONG DRIVE")),"WRONG DRIVE"))))</f>
        <v/>
      </c>
      <c r="X823" s="72" t="str">
        <f t="shared" si="90"/>
        <v/>
      </c>
      <c r="Y823" s="72" t="str">
        <f t="shared" si="91"/>
        <v/>
      </c>
      <c r="Z823" s="72" t="str">
        <f>IF($X823="","",COUNTIF($X$2:$X823,$X823))</f>
        <v/>
      </c>
      <c r="AA823" s="72" t="str">
        <f>IF(AND($X823&lt;&gt;"",$Y823&gt;=3,$Z823=1),COUNTIF($AA$1:AA822,"&gt;0")+1,"")</f>
        <v/>
      </c>
    </row>
    <row r="824" spans="3:27" ht="15" customHeight="1" x14ac:dyDescent="0.25">
      <c r="C824" s="72" t="str">
        <f t="shared" si="92"/>
        <v/>
      </c>
      <c r="D824" s="182" t="str">
        <f>IF($B824="","",IFERROR(VLOOKUP($B824,'Task library'!$A:$E,2,FALSE()),""))</f>
        <v/>
      </c>
      <c r="E824" s="182" t="str">
        <f>IF($B824="","",IFERROR(VLOOKUP($B824,'Task library'!$A:$E,3,FALSE()),""))</f>
        <v/>
      </c>
      <c r="F824" s="182" t="str">
        <f>IF($B824="","",IFERROR(VLOOKUP($B824,'Task library'!$A:$E,4,FALSE()),""))</f>
        <v/>
      </c>
      <c r="H824" s="183" t="str">
        <f t="shared" si="87"/>
        <v/>
      </c>
      <c r="I824" s="183" t="str">
        <f t="shared" si="88"/>
        <v/>
      </c>
      <c r="L824" s="90" t="str">
        <f t="shared" si="93"/>
        <v/>
      </c>
      <c r="N824" s="185" t="str">
        <f t="shared" si="89"/>
        <v/>
      </c>
      <c r="W824" s="179" t="str">
        <f>IF($B824="","",IF($Q824="","MISSING LINK",IF(NOT(ISNUMBER(SEARCH("drive.google.com",$Q824))),"NOT DRIVE LINK",IFERROR(IF(ISNUMBER(SEARCH(MID(Summary!$N$3,SEARCH("/folders/",Summary!$N$3)+9,SEARCH("?",Summary!$N$3&amp;"?")-(SEARCH("/folders/",Summary!$N$3)+9)),$Q824)),"OK",IF(ISNUMBER(SEARCH("/file/d/",$Q824)),"FILE LINK (check)","WRONG DRIVE")),"WRONG DRIVE"))))</f>
        <v/>
      </c>
      <c r="X824" s="72" t="str">
        <f t="shared" si="90"/>
        <v/>
      </c>
      <c r="Y824" s="72" t="str">
        <f t="shared" si="91"/>
        <v/>
      </c>
      <c r="Z824" s="72" t="str">
        <f>IF($X824="","",COUNTIF($X$2:$X824,$X824))</f>
        <v/>
      </c>
      <c r="AA824" s="72" t="str">
        <f>IF(AND($X824&lt;&gt;"",$Y824&gt;=3,$Z824=1),COUNTIF($AA$1:AA823,"&gt;0")+1,"")</f>
        <v/>
      </c>
    </row>
    <row r="825" spans="3:27" ht="15" customHeight="1" x14ac:dyDescent="0.25">
      <c r="C825" s="72" t="str">
        <f t="shared" si="92"/>
        <v/>
      </c>
      <c r="D825" s="182" t="str">
        <f>IF($B825="","",IFERROR(VLOOKUP($B825,'Task library'!$A:$E,2,FALSE()),""))</f>
        <v/>
      </c>
      <c r="E825" s="182" t="str">
        <f>IF($B825="","",IFERROR(VLOOKUP($B825,'Task library'!$A:$E,3,FALSE()),""))</f>
        <v/>
      </c>
      <c r="F825" s="182" t="str">
        <f>IF($B825="","",IFERROR(VLOOKUP($B825,'Task library'!$A:$E,4,FALSE()),""))</f>
        <v/>
      </c>
      <c r="H825" s="183" t="str">
        <f t="shared" si="87"/>
        <v/>
      </c>
      <c r="I825" s="183" t="str">
        <f t="shared" si="88"/>
        <v/>
      </c>
      <c r="L825" s="90" t="str">
        <f t="shared" si="93"/>
        <v/>
      </c>
      <c r="N825" s="185" t="str">
        <f t="shared" si="89"/>
        <v/>
      </c>
      <c r="W825" s="179" t="str">
        <f>IF($B825="","",IF($Q825="","MISSING LINK",IF(NOT(ISNUMBER(SEARCH("drive.google.com",$Q825))),"NOT DRIVE LINK",IFERROR(IF(ISNUMBER(SEARCH(MID(Summary!$N$3,SEARCH("/folders/",Summary!$N$3)+9,SEARCH("?",Summary!$N$3&amp;"?")-(SEARCH("/folders/",Summary!$N$3)+9)),$Q825)),"OK",IF(ISNUMBER(SEARCH("/file/d/",$Q825)),"FILE LINK (check)","WRONG DRIVE")),"WRONG DRIVE"))))</f>
        <v/>
      </c>
      <c r="X825" s="72" t="str">
        <f t="shared" si="90"/>
        <v/>
      </c>
      <c r="Y825" s="72" t="str">
        <f t="shared" si="91"/>
        <v/>
      </c>
      <c r="Z825" s="72" t="str">
        <f>IF($X825="","",COUNTIF($X$2:$X825,$X825))</f>
        <v/>
      </c>
      <c r="AA825" s="72" t="str">
        <f>IF(AND($X825&lt;&gt;"",$Y825&gt;=3,$Z825=1),COUNTIF($AA$1:AA824,"&gt;0")+1,"")</f>
        <v/>
      </c>
    </row>
    <row r="826" spans="3:27" ht="15" customHeight="1" x14ac:dyDescent="0.25">
      <c r="C826" s="72" t="str">
        <f t="shared" si="92"/>
        <v/>
      </c>
      <c r="D826" s="182" t="str">
        <f>IF($B826="","",IFERROR(VLOOKUP($B826,'Task library'!$A:$E,2,FALSE()),""))</f>
        <v/>
      </c>
      <c r="E826" s="182" t="str">
        <f>IF($B826="","",IFERROR(VLOOKUP($B826,'Task library'!$A:$E,3,FALSE()),""))</f>
        <v/>
      </c>
      <c r="F826" s="182" t="str">
        <f>IF($B826="","",IFERROR(VLOOKUP($B826,'Task library'!$A:$E,4,FALSE()),""))</f>
        <v/>
      </c>
      <c r="H826" s="183" t="str">
        <f t="shared" si="87"/>
        <v/>
      </c>
      <c r="I826" s="183" t="str">
        <f t="shared" si="88"/>
        <v/>
      </c>
      <c r="L826" s="90" t="str">
        <f t="shared" si="93"/>
        <v/>
      </c>
      <c r="N826" s="185" t="str">
        <f t="shared" si="89"/>
        <v/>
      </c>
      <c r="W826" s="179" t="str">
        <f>IF($B826="","",IF($Q826="","MISSING LINK",IF(NOT(ISNUMBER(SEARCH("drive.google.com",$Q826))),"NOT DRIVE LINK",IFERROR(IF(ISNUMBER(SEARCH(MID(Summary!$N$3,SEARCH("/folders/",Summary!$N$3)+9,SEARCH("?",Summary!$N$3&amp;"?")-(SEARCH("/folders/",Summary!$N$3)+9)),$Q826)),"OK",IF(ISNUMBER(SEARCH("/file/d/",$Q826)),"FILE LINK (check)","WRONG DRIVE")),"WRONG DRIVE"))))</f>
        <v/>
      </c>
      <c r="X826" s="72" t="str">
        <f t="shared" si="90"/>
        <v/>
      </c>
      <c r="Y826" s="72" t="str">
        <f t="shared" si="91"/>
        <v/>
      </c>
      <c r="Z826" s="72" t="str">
        <f>IF($X826="","",COUNTIF($X$2:$X826,$X826))</f>
        <v/>
      </c>
      <c r="AA826" s="72" t="str">
        <f>IF(AND($X826&lt;&gt;"",$Y826&gt;=3,$Z826=1),COUNTIF($AA$1:AA825,"&gt;0")+1,"")</f>
        <v/>
      </c>
    </row>
    <row r="827" spans="3:27" ht="15" customHeight="1" x14ac:dyDescent="0.25">
      <c r="C827" s="72" t="str">
        <f t="shared" si="92"/>
        <v/>
      </c>
      <c r="D827" s="182" t="str">
        <f>IF($B827="","",IFERROR(VLOOKUP($B827,'Task library'!$A:$E,2,FALSE()),""))</f>
        <v/>
      </c>
      <c r="E827" s="182" t="str">
        <f>IF($B827="","",IFERROR(VLOOKUP($B827,'Task library'!$A:$E,3,FALSE()),""))</f>
        <v/>
      </c>
      <c r="F827" s="182" t="str">
        <f>IF($B827="","",IFERROR(VLOOKUP($B827,'Task library'!$A:$E,4,FALSE()),""))</f>
        <v/>
      </c>
      <c r="H827" s="183" t="str">
        <f t="shared" si="87"/>
        <v/>
      </c>
      <c r="I827" s="183" t="str">
        <f t="shared" si="88"/>
        <v/>
      </c>
      <c r="L827" s="90" t="str">
        <f t="shared" si="93"/>
        <v/>
      </c>
      <c r="N827" s="185" t="str">
        <f t="shared" si="89"/>
        <v/>
      </c>
      <c r="W827" s="179" t="str">
        <f>IF($B827="","",IF($Q827="","MISSING LINK",IF(NOT(ISNUMBER(SEARCH("drive.google.com",$Q827))),"NOT DRIVE LINK",IFERROR(IF(ISNUMBER(SEARCH(MID(Summary!$N$3,SEARCH("/folders/",Summary!$N$3)+9,SEARCH("?",Summary!$N$3&amp;"?")-(SEARCH("/folders/",Summary!$N$3)+9)),$Q827)),"OK",IF(ISNUMBER(SEARCH("/file/d/",$Q827)),"FILE LINK (check)","WRONG DRIVE")),"WRONG DRIVE"))))</f>
        <v/>
      </c>
      <c r="X827" s="72" t="str">
        <f t="shared" si="90"/>
        <v/>
      </c>
      <c r="Y827" s="72" t="str">
        <f t="shared" si="91"/>
        <v/>
      </c>
      <c r="Z827" s="72" t="str">
        <f>IF($X827="","",COUNTIF($X$2:$X827,$X827))</f>
        <v/>
      </c>
      <c r="AA827" s="72" t="str">
        <f>IF(AND($X827&lt;&gt;"",$Y827&gt;=3,$Z827=1),COUNTIF($AA$1:AA826,"&gt;0")+1,"")</f>
        <v/>
      </c>
    </row>
    <row r="828" spans="3:27" ht="15" customHeight="1" x14ac:dyDescent="0.25">
      <c r="C828" s="72" t="str">
        <f t="shared" si="92"/>
        <v/>
      </c>
      <c r="D828" s="182" t="str">
        <f>IF($B828="","",IFERROR(VLOOKUP($B828,'Task library'!$A:$E,2,FALSE()),""))</f>
        <v/>
      </c>
      <c r="E828" s="182" t="str">
        <f>IF($B828="","",IFERROR(VLOOKUP($B828,'Task library'!$A:$E,3,FALSE()),""))</f>
        <v/>
      </c>
      <c r="F828" s="182" t="str">
        <f>IF($B828="","",IFERROR(VLOOKUP($B828,'Task library'!$A:$E,4,FALSE()),""))</f>
        <v/>
      </c>
      <c r="H828" s="183" t="str">
        <f t="shared" si="87"/>
        <v/>
      </c>
      <c r="I828" s="183" t="str">
        <f t="shared" si="88"/>
        <v/>
      </c>
      <c r="L828" s="90" t="str">
        <f t="shared" si="93"/>
        <v/>
      </c>
      <c r="N828" s="185" t="str">
        <f t="shared" si="89"/>
        <v/>
      </c>
      <c r="W828" s="179" t="str">
        <f>IF($B828="","",IF($Q828="","MISSING LINK",IF(NOT(ISNUMBER(SEARCH("drive.google.com",$Q828))),"NOT DRIVE LINK",IFERROR(IF(ISNUMBER(SEARCH(MID(Summary!$N$3,SEARCH("/folders/",Summary!$N$3)+9,SEARCH("?",Summary!$N$3&amp;"?")-(SEARCH("/folders/",Summary!$N$3)+9)),$Q828)),"OK",IF(ISNUMBER(SEARCH("/file/d/",$Q828)),"FILE LINK (check)","WRONG DRIVE")),"WRONG DRIVE"))))</f>
        <v/>
      </c>
      <c r="X828" s="72" t="str">
        <f t="shared" si="90"/>
        <v/>
      </c>
      <c r="Y828" s="72" t="str">
        <f t="shared" si="91"/>
        <v/>
      </c>
      <c r="Z828" s="72" t="str">
        <f>IF($X828="","",COUNTIF($X$2:$X828,$X828))</f>
        <v/>
      </c>
      <c r="AA828" s="72" t="str">
        <f>IF(AND($X828&lt;&gt;"",$Y828&gt;=3,$Z828=1),COUNTIF($AA$1:AA827,"&gt;0")+1,"")</f>
        <v/>
      </c>
    </row>
    <row r="829" spans="3:27" ht="15" customHeight="1" x14ac:dyDescent="0.25">
      <c r="C829" s="72" t="str">
        <f t="shared" si="92"/>
        <v/>
      </c>
      <c r="D829" s="182" t="str">
        <f>IF($B829="","",IFERROR(VLOOKUP($B829,'Task library'!$A:$E,2,FALSE()),""))</f>
        <v/>
      </c>
      <c r="E829" s="182" t="str">
        <f>IF($B829="","",IFERROR(VLOOKUP($B829,'Task library'!$A:$E,3,FALSE()),""))</f>
        <v/>
      </c>
      <c r="F829" s="182" t="str">
        <f>IF($B829="","",IFERROR(VLOOKUP($B829,'Task library'!$A:$E,4,FALSE()),""))</f>
        <v/>
      </c>
      <c r="H829" s="183" t="str">
        <f t="shared" si="87"/>
        <v/>
      </c>
      <c r="I829" s="183" t="str">
        <f t="shared" si="88"/>
        <v/>
      </c>
      <c r="L829" s="90" t="str">
        <f t="shared" si="93"/>
        <v/>
      </c>
      <c r="N829" s="185" t="str">
        <f t="shared" si="89"/>
        <v/>
      </c>
      <c r="W829" s="179" t="str">
        <f>IF($B829="","",IF($Q829="","MISSING LINK",IF(NOT(ISNUMBER(SEARCH("drive.google.com",$Q829))),"NOT DRIVE LINK",IFERROR(IF(ISNUMBER(SEARCH(MID(Summary!$N$3,SEARCH("/folders/",Summary!$N$3)+9,SEARCH("?",Summary!$N$3&amp;"?")-(SEARCH("/folders/",Summary!$N$3)+9)),$Q829)),"OK",IF(ISNUMBER(SEARCH("/file/d/",$Q829)),"FILE LINK (check)","WRONG DRIVE")),"WRONG DRIVE"))))</f>
        <v/>
      </c>
      <c r="X829" s="72" t="str">
        <f t="shared" si="90"/>
        <v/>
      </c>
      <c r="Y829" s="72" t="str">
        <f t="shared" si="91"/>
        <v/>
      </c>
      <c r="Z829" s="72" t="str">
        <f>IF($X829="","",COUNTIF($X$2:$X829,$X829))</f>
        <v/>
      </c>
      <c r="AA829" s="72" t="str">
        <f>IF(AND($X829&lt;&gt;"",$Y829&gt;=3,$Z829=1),COUNTIF($AA$1:AA828,"&gt;0")+1,"")</f>
        <v/>
      </c>
    </row>
    <row r="830" spans="3:27" ht="15" customHeight="1" x14ac:dyDescent="0.25">
      <c r="C830" s="72" t="str">
        <f t="shared" si="92"/>
        <v/>
      </c>
      <c r="D830" s="182" t="str">
        <f>IF($B830="","",IFERROR(VLOOKUP($B830,'Task library'!$A:$E,2,FALSE()),""))</f>
        <v/>
      </c>
      <c r="E830" s="182" t="str">
        <f>IF($B830="","",IFERROR(VLOOKUP($B830,'Task library'!$A:$E,3,FALSE()),""))</f>
        <v/>
      </c>
      <c r="F830" s="182" t="str">
        <f>IF($B830="","",IFERROR(VLOOKUP($B830,'Task library'!$A:$E,4,FALSE()),""))</f>
        <v/>
      </c>
      <c r="H830" s="183" t="str">
        <f t="shared" si="87"/>
        <v/>
      </c>
      <c r="I830" s="183" t="str">
        <f t="shared" si="88"/>
        <v/>
      </c>
      <c r="L830" s="90" t="str">
        <f t="shared" si="93"/>
        <v/>
      </c>
      <c r="N830" s="185" t="str">
        <f t="shared" si="89"/>
        <v/>
      </c>
      <c r="W830" s="179" t="str">
        <f>IF($B830="","",IF($Q830="","MISSING LINK",IF(NOT(ISNUMBER(SEARCH("drive.google.com",$Q830))),"NOT DRIVE LINK",IFERROR(IF(ISNUMBER(SEARCH(MID(Summary!$N$3,SEARCH("/folders/",Summary!$N$3)+9,SEARCH("?",Summary!$N$3&amp;"?")-(SEARCH("/folders/",Summary!$N$3)+9)),$Q830)),"OK",IF(ISNUMBER(SEARCH("/file/d/",$Q830)),"FILE LINK (check)","WRONG DRIVE")),"WRONG DRIVE"))))</f>
        <v/>
      </c>
      <c r="X830" s="72" t="str">
        <f t="shared" si="90"/>
        <v/>
      </c>
      <c r="Y830" s="72" t="str">
        <f t="shared" si="91"/>
        <v/>
      </c>
      <c r="Z830" s="72" t="str">
        <f>IF($X830="","",COUNTIF($X$2:$X830,$X830))</f>
        <v/>
      </c>
      <c r="AA830" s="72" t="str">
        <f>IF(AND($X830&lt;&gt;"",$Y830&gt;=3,$Z830=1),COUNTIF($AA$1:AA829,"&gt;0")+1,"")</f>
        <v/>
      </c>
    </row>
    <row r="831" spans="3:27" ht="15" customHeight="1" x14ac:dyDescent="0.25">
      <c r="C831" s="72" t="str">
        <f t="shared" si="92"/>
        <v/>
      </c>
      <c r="D831" s="182" t="str">
        <f>IF($B831="","",IFERROR(VLOOKUP($B831,'Task library'!$A:$E,2,FALSE()),""))</f>
        <v/>
      </c>
      <c r="E831" s="182" t="str">
        <f>IF($B831="","",IFERROR(VLOOKUP($B831,'Task library'!$A:$E,3,FALSE()),""))</f>
        <v/>
      </c>
      <c r="F831" s="182" t="str">
        <f>IF($B831="","",IFERROR(VLOOKUP($B831,'Task library'!$A:$E,4,FALSE()),""))</f>
        <v/>
      </c>
      <c r="H831" s="183" t="str">
        <f t="shared" si="87"/>
        <v/>
      </c>
      <c r="I831" s="183" t="str">
        <f t="shared" si="88"/>
        <v/>
      </c>
      <c r="L831" s="90" t="str">
        <f t="shared" si="93"/>
        <v/>
      </c>
      <c r="N831" s="185" t="str">
        <f t="shared" si="89"/>
        <v/>
      </c>
      <c r="W831" s="179" t="str">
        <f>IF($B831="","",IF($Q831="","MISSING LINK",IF(NOT(ISNUMBER(SEARCH("drive.google.com",$Q831))),"NOT DRIVE LINK",IFERROR(IF(ISNUMBER(SEARCH(MID(Summary!$N$3,SEARCH("/folders/",Summary!$N$3)+9,SEARCH("?",Summary!$N$3&amp;"?")-(SEARCH("/folders/",Summary!$N$3)+9)),$Q831)),"OK",IF(ISNUMBER(SEARCH("/file/d/",$Q831)),"FILE LINK (check)","WRONG DRIVE")),"WRONG DRIVE"))))</f>
        <v/>
      </c>
      <c r="X831" s="72" t="str">
        <f t="shared" si="90"/>
        <v/>
      </c>
      <c r="Y831" s="72" t="str">
        <f t="shared" si="91"/>
        <v/>
      </c>
      <c r="Z831" s="72" t="str">
        <f>IF($X831="","",COUNTIF($X$2:$X831,$X831))</f>
        <v/>
      </c>
      <c r="AA831" s="72" t="str">
        <f>IF(AND($X831&lt;&gt;"",$Y831&gt;=3,$Z831=1),COUNTIF($AA$1:AA830,"&gt;0")+1,"")</f>
        <v/>
      </c>
    </row>
    <row r="832" spans="3:27" ht="15" customHeight="1" x14ac:dyDescent="0.25">
      <c r="C832" s="72" t="str">
        <f t="shared" si="92"/>
        <v/>
      </c>
      <c r="D832" s="182" t="str">
        <f>IF($B832="","",IFERROR(VLOOKUP($B832,'Task library'!$A:$E,2,FALSE()),""))</f>
        <v/>
      </c>
      <c r="E832" s="182" t="str">
        <f>IF($B832="","",IFERROR(VLOOKUP($B832,'Task library'!$A:$E,3,FALSE()),""))</f>
        <v/>
      </c>
      <c r="F832" s="182" t="str">
        <f>IF($B832="","",IFERROR(VLOOKUP($B832,'Task library'!$A:$E,4,FALSE()),""))</f>
        <v/>
      </c>
      <c r="H832" s="183" t="str">
        <f t="shared" si="87"/>
        <v/>
      </c>
      <c r="I832" s="183" t="str">
        <f t="shared" si="88"/>
        <v/>
      </c>
      <c r="L832" s="90" t="str">
        <f t="shared" si="93"/>
        <v/>
      </c>
      <c r="N832" s="185" t="str">
        <f t="shared" si="89"/>
        <v/>
      </c>
      <c r="W832" s="179" t="str">
        <f>IF($B832="","",IF($Q832="","MISSING LINK",IF(NOT(ISNUMBER(SEARCH("drive.google.com",$Q832))),"NOT DRIVE LINK",IFERROR(IF(ISNUMBER(SEARCH(MID(Summary!$N$3,SEARCH("/folders/",Summary!$N$3)+9,SEARCH("?",Summary!$N$3&amp;"?")-(SEARCH("/folders/",Summary!$N$3)+9)),$Q832)),"OK",IF(ISNUMBER(SEARCH("/file/d/",$Q832)),"FILE LINK (check)","WRONG DRIVE")),"WRONG DRIVE"))))</f>
        <v/>
      </c>
      <c r="X832" s="72" t="str">
        <f t="shared" si="90"/>
        <v/>
      </c>
      <c r="Y832" s="72" t="str">
        <f t="shared" si="91"/>
        <v/>
      </c>
      <c r="Z832" s="72" t="str">
        <f>IF($X832="","",COUNTIF($X$2:$X832,$X832))</f>
        <v/>
      </c>
      <c r="AA832" s="72" t="str">
        <f>IF(AND($X832&lt;&gt;"",$Y832&gt;=3,$Z832=1),COUNTIF($AA$1:AA831,"&gt;0")+1,"")</f>
        <v/>
      </c>
    </row>
    <row r="833" spans="3:27" ht="15" customHeight="1" x14ac:dyDescent="0.25">
      <c r="C833" s="72" t="str">
        <f t="shared" si="92"/>
        <v/>
      </c>
      <c r="D833" s="182" t="str">
        <f>IF($B833="","",IFERROR(VLOOKUP($B833,'Task library'!$A:$E,2,FALSE()),""))</f>
        <v/>
      </c>
      <c r="E833" s="182" t="str">
        <f>IF($B833="","",IFERROR(VLOOKUP($B833,'Task library'!$A:$E,3,FALSE()),""))</f>
        <v/>
      </c>
      <c r="F833" s="182" t="str">
        <f>IF($B833="","",IFERROR(VLOOKUP($B833,'Task library'!$A:$E,4,FALSE()),""))</f>
        <v/>
      </c>
      <c r="H833" s="183" t="str">
        <f t="shared" si="87"/>
        <v/>
      </c>
      <c r="I833" s="183" t="str">
        <f t="shared" si="88"/>
        <v/>
      </c>
      <c r="L833" s="90" t="str">
        <f t="shared" si="93"/>
        <v/>
      </c>
      <c r="N833" s="185" t="str">
        <f t="shared" si="89"/>
        <v/>
      </c>
      <c r="W833" s="179" t="str">
        <f>IF($B833="","",IF($Q833="","MISSING LINK",IF(NOT(ISNUMBER(SEARCH("drive.google.com",$Q833))),"NOT DRIVE LINK",IFERROR(IF(ISNUMBER(SEARCH(MID(Summary!$N$3,SEARCH("/folders/",Summary!$N$3)+9,SEARCH("?",Summary!$N$3&amp;"?")-(SEARCH("/folders/",Summary!$N$3)+9)),$Q833)),"OK",IF(ISNUMBER(SEARCH("/file/d/",$Q833)),"FILE LINK (check)","WRONG DRIVE")),"WRONG DRIVE"))))</f>
        <v/>
      </c>
      <c r="X833" s="72" t="str">
        <f t="shared" si="90"/>
        <v/>
      </c>
      <c r="Y833" s="72" t="str">
        <f t="shared" si="91"/>
        <v/>
      </c>
      <c r="Z833" s="72" t="str">
        <f>IF($X833="","",COUNTIF($X$2:$X833,$X833))</f>
        <v/>
      </c>
      <c r="AA833" s="72" t="str">
        <f>IF(AND($X833&lt;&gt;"",$Y833&gt;=3,$Z833=1),COUNTIF($AA$1:AA832,"&gt;0")+1,"")</f>
        <v/>
      </c>
    </row>
    <row r="834" spans="3:27" ht="15" customHeight="1" x14ac:dyDescent="0.25">
      <c r="C834" s="72" t="str">
        <f t="shared" si="92"/>
        <v/>
      </c>
      <c r="D834" s="182" t="str">
        <f>IF($B834="","",IFERROR(VLOOKUP($B834,'Task library'!$A:$E,2,FALSE()),""))</f>
        <v/>
      </c>
      <c r="E834" s="182" t="str">
        <f>IF($B834="","",IFERROR(VLOOKUP($B834,'Task library'!$A:$E,3,FALSE()),""))</f>
        <v/>
      </c>
      <c r="F834" s="182" t="str">
        <f>IF($B834="","",IFERROR(VLOOKUP($B834,'Task library'!$A:$E,4,FALSE()),""))</f>
        <v/>
      </c>
      <c r="H834" s="183" t="str">
        <f t="shared" ref="H834:H897" si="94">IF(OR($B834="",$I834=""),"",IFERROR($I834-$G834,""))</f>
        <v/>
      </c>
      <c r="I834" s="183" t="str">
        <f t="shared" ref="I834:I897" si="95">IF($B834="","",IF($G834="","",IF(ISNUMBER($U834),MAX(0,MIN($G834,$G834/10*$U834)),IF(OR(NOT(ISNUMBER($M834)),$M834&lt;=0,$Q834="",NOT(OR($W834="OK",$W834="FILE LINK (check)"))),"",IF($G834&lt;=$M834+5,$G834,$M834)))))</f>
        <v/>
      </c>
      <c r="L834" s="90" t="str">
        <f t="shared" si="93"/>
        <v/>
      </c>
      <c r="N834" s="185" t="str">
        <f t="shared" ref="N834:N897" si="96">IF($B834="","",IF($G834="","",IF(ISNUMBER($M834),$M834,0)-$G834))</f>
        <v/>
      </c>
      <c r="W834" s="179" t="str">
        <f>IF($B834="","",IF($Q834="","MISSING LINK",IF(NOT(ISNUMBER(SEARCH("drive.google.com",$Q834))),"NOT DRIVE LINK",IFERROR(IF(ISNUMBER(SEARCH(MID(Summary!$N$3,SEARCH("/folders/",Summary!$N$3)+9,SEARCH("?",Summary!$N$3&amp;"?")-(SEARCH("/folders/",Summary!$N$3)+9)),$Q834)),"OK",IF(ISNUMBER(SEARCH("/file/d/",$Q834)),"FILE LINK (check)","WRONG DRIVE")),"WRONG DRIVE"))))</f>
        <v/>
      </c>
      <c r="X834" s="72" t="str">
        <f t="shared" ref="X834:X897" si="97">IF(OR($B834=2001,$B834=2002),IF(OR(LEN(TRIM($R834))=0,LEN(TRIM($S834))=0),"",TRIM($R834)&amp;" | "&amp;TRIM($S834)),"")</f>
        <v/>
      </c>
      <c r="Y834" s="72" t="str">
        <f t="shared" ref="Y834:Y897" si="98">IF($X834="","",COUNTIF($X$2:$X$1500,$X834))</f>
        <v/>
      </c>
      <c r="Z834" s="72" t="str">
        <f>IF($X834="","",COUNTIF($X$2:$X834,$X834))</f>
        <v/>
      </c>
      <c r="AA834" s="72" t="str">
        <f>IF(AND($X834&lt;&gt;"",$Y834&gt;=3,$Z834=1),COUNTIF($AA$1:AA833,"&gt;0")+1,"")</f>
        <v/>
      </c>
    </row>
    <row r="835" spans="3:27" ht="15" customHeight="1" x14ac:dyDescent="0.25">
      <c r="C835" s="72" t="str">
        <f t="shared" si="92"/>
        <v/>
      </c>
      <c r="D835" s="182" t="str">
        <f>IF($B835="","",IFERROR(VLOOKUP($B835,'Task library'!$A:$E,2,FALSE()),""))</f>
        <v/>
      </c>
      <c r="E835" s="182" t="str">
        <f>IF($B835="","",IFERROR(VLOOKUP($B835,'Task library'!$A:$E,3,FALSE()),""))</f>
        <v/>
      </c>
      <c r="F835" s="182" t="str">
        <f>IF($B835="","",IFERROR(VLOOKUP($B835,'Task library'!$A:$E,4,FALSE()),""))</f>
        <v/>
      </c>
      <c r="H835" s="183" t="str">
        <f t="shared" si="94"/>
        <v/>
      </c>
      <c r="I835" s="183" t="str">
        <f t="shared" si="95"/>
        <v/>
      </c>
      <c r="L835" s="90" t="str">
        <f t="shared" si="93"/>
        <v/>
      </c>
      <c r="N835" s="185" t="str">
        <f t="shared" si="96"/>
        <v/>
      </c>
      <c r="W835" s="179" t="str">
        <f>IF($B835="","",IF($Q835="","MISSING LINK",IF(NOT(ISNUMBER(SEARCH("drive.google.com",$Q835))),"NOT DRIVE LINK",IFERROR(IF(ISNUMBER(SEARCH(MID(Summary!$N$3,SEARCH("/folders/",Summary!$N$3)+9,SEARCH("?",Summary!$N$3&amp;"?")-(SEARCH("/folders/",Summary!$N$3)+9)),$Q835)),"OK",IF(ISNUMBER(SEARCH("/file/d/",$Q835)),"FILE LINK (check)","WRONG DRIVE")),"WRONG DRIVE"))))</f>
        <v/>
      </c>
      <c r="X835" s="72" t="str">
        <f t="shared" si="97"/>
        <v/>
      </c>
      <c r="Y835" s="72" t="str">
        <f t="shared" si="98"/>
        <v/>
      </c>
      <c r="Z835" s="72" t="str">
        <f>IF($X835="","",COUNTIF($X$2:$X835,$X835))</f>
        <v/>
      </c>
      <c r="AA835" s="72" t="str">
        <f>IF(AND($X835&lt;&gt;"",$Y835&gt;=3,$Z835=1),COUNTIF($AA$1:AA834,"&gt;0")+1,"")</f>
        <v/>
      </c>
    </row>
    <row r="836" spans="3:27" ht="15" customHeight="1" x14ac:dyDescent="0.25">
      <c r="C836" s="72" t="str">
        <f t="shared" si="92"/>
        <v/>
      </c>
      <c r="D836" s="182" t="str">
        <f>IF($B836="","",IFERROR(VLOOKUP($B836,'Task library'!$A:$E,2,FALSE()),""))</f>
        <v/>
      </c>
      <c r="E836" s="182" t="str">
        <f>IF($B836="","",IFERROR(VLOOKUP($B836,'Task library'!$A:$E,3,FALSE()),""))</f>
        <v/>
      </c>
      <c r="F836" s="182" t="str">
        <f>IF($B836="","",IFERROR(VLOOKUP($B836,'Task library'!$A:$E,4,FALSE()),""))</f>
        <v/>
      </c>
      <c r="H836" s="183" t="str">
        <f t="shared" si="94"/>
        <v/>
      </c>
      <c r="I836" s="183" t="str">
        <f t="shared" si="95"/>
        <v/>
      </c>
      <c r="L836" s="90" t="str">
        <f t="shared" si="93"/>
        <v/>
      </c>
      <c r="N836" s="185" t="str">
        <f t="shared" si="96"/>
        <v/>
      </c>
      <c r="W836" s="179" t="str">
        <f>IF($B836="","",IF($Q836="","MISSING LINK",IF(NOT(ISNUMBER(SEARCH("drive.google.com",$Q836))),"NOT DRIVE LINK",IFERROR(IF(ISNUMBER(SEARCH(MID(Summary!$N$3,SEARCH("/folders/",Summary!$N$3)+9,SEARCH("?",Summary!$N$3&amp;"?")-(SEARCH("/folders/",Summary!$N$3)+9)),$Q836)),"OK",IF(ISNUMBER(SEARCH("/file/d/",$Q836)),"FILE LINK (check)","WRONG DRIVE")),"WRONG DRIVE"))))</f>
        <v/>
      </c>
      <c r="X836" s="72" t="str">
        <f t="shared" si="97"/>
        <v/>
      </c>
      <c r="Y836" s="72" t="str">
        <f t="shared" si="98"/>
        <v/>
      </c>
      <c r="Z836" s="72" t="str">
        <f>IF($X836="","",COUNTIF($X$2:$X836,$X836))</f>
        <v/>
      </c>
      <c r="AA836" s="72" t="str">
        <f>IF(AND($X836&lt;&gt;"",$Y836&gt;=3,$Z836=1),COUNTIF($AA$1:AA835,"&gt;0")+1,"")</f>
        <v/>
      </c>
    </row>
    <row r="837" spans="3:27" ht="15" customHeight="1" x14ac:dyDescent="0.25">
      <c r="C837" s="72" t="str">
        <f t="shared" si="92"/>
        <v/>
      </c>
      <c r="D837" s="182" t="str">
        <f>IF($B837="","",IFERROR(VLOOKUP($B837,'Task library'!$A:$E,2,FALSE()),""))</f>
        <v/>
      </c>
      <c r="E837" s="182" t="str">
        <f>IF($B837="","",IFERROR(VLOOKUP($B837,'Task library'!$A:$E,3,FALSE()),""))</f>
        <v/>
      </c>
      <c r="F837" s="182" t="str">
        <f>IF($B837="","",IFERROR(VLOOKUP($B837,'Task library'!$A:$E,4,FALSE()),""))</f>
        <v/>
      </c>
      <c r="H837" s="183" t="str">
        <f t="shared" si="94"/>
        <v/>
      </c>
      <c r="I837" s="183" t="str">
        <f t="shared" si="95"/>
        <v/>
      </c>
      <c r="L837" s="90" t="str">
        <f t="shared" si="93"/>
        <v/>
      </c>
      <c r="N837" s="185" t="str">
        <f t="shared" si="96"/>
        <v/>
      </c>
      <c r="W837" s="179" t="str">
        <f>IF($B837="","",IF($Q837="","MISSING LINK",IF(NOT(ISNUMBER(SEARCH("drive.google.com",$Q837))),"NOT DRIVE LINK",IFERROR(IF(ISNUMBER(SEARCH(MID(Summary!$N$3,SEARCH("/folders/",Summary!$N$3)+9,SEARCH("?",Summary!$N$3&amp;"?")-(SEARCH("/folders/",Summary!$N$3)+9)),$Q837)),"OK",IF(ISNUMBER(SEARCH("/file/d/",$Q837)),"FILE LINK (check)","WRONG DRIVE")),"WRONG DRIVE"))))</f>
        <v/>
      </c>
      <c r="X837" s="72" t="str">
        <f t="shared" si="97"/>
        <v/>
      </c>
      <c r="Y837" s="72" t="str">
        <f t="shared" si="98"/>
        <v/>
      </c>
      <c r="Z837" s="72" t="str">
        <f>IF($X837="","",COUNTIF($X$2:$X837,$X837))</f>
        <v/>
      </c>
      <c r="AA837" s="72" t="str">
        <f>IF(AND($X837&lt;&gt;"",$Y837&gt;=3,$Z837=1),COUNTIF($AA$1:AA836,"&gt;0")+1,"")</f>
        <v/>
      </c>
    </row>
    <row r="838" spans="3:27" ht="15" customHeight="1" x14ac:dyDescent="0.25">
      <c r="C838" s="72" t="str">
        <f t="shared" ref="C838:C901" si="99">IF($B838="","",1)</f>
        <v/>
      </c>
      <c r="D838" s="182" t="str">
        <f>IF($B838="","",IFERROR(VLOOKUP($B838,'Task library'!$A:$E,2,FALSE()),""))</f>
        <v/>
      </c>
      <c r="E838" s="182" t="str">
        <f>IF($B838="","",IFERROR(VLOOKUP($B838,'Task library'!$A:$E,3,FALSE()),""))</f>
        <v/>
      </c>
      <c r="F838" s="182" t="str">
        <f>IF($B838="","",IFERROR(VLOOKUP($B838,'Task library'!$A:$E,4,FALSE()),""))</f>
        <v/>
      </c>
      <c r="H838" s="183" t="str">
        <f t="shared" si="94"/>
        <v/>
      </c>
      <c r="I838" s="183" t="str">
        <f t="shared" si="95"/>
        <v/>
      </c>
      <c r="L838" s="90" t="str">
        <f t="shared" si="93"/>
        <v/>
      </c>
      <c r="N838" s="185" t="str">
        <f t="shared" si="96"/>
        <v/>
      </c>
      <c r="W838" s="179" t="str">
        <f>IF($B838="","",IF($Q838="","MISSING LINK",IF(NOT(ISNUMBER(SEARCH("drive.google.com",$Q838))),"NOT DRIVE LINK",IFERROR(IF(ISNUMBER(SEARCH(MID(Summary!$N$3,SEARCH("/folders/",Summary!$N$3)+9,SEARCH("?",Summary!$N$3&amp;"?")-(SEARCH("/folders/",Summary!$N$3)+9)),$Q838)),"OK",IF(ISNUMBER(SEARCH("/file/d/",$Q838)),"FILE LINK (check)","WRONG DRIVE")),"WRONG DRIVE"))))</f>
        <v/>
      </c>
      <c r="X838" s="72" t="str">
        <f t="shared" si="97"/>
        <v/>
      </c>
      <c r="Y838" s="72" t="str">
        <f t="shared" si="98"/>
        <v/>
      </c>
      <c r="Z838" s="72" t="str">
        <f>IF($X838="","",COUNTIF($X$2:$X838,$X838))</f>
        <v/>
      </c>
      <c r="AA838" s="72" t="str">
        <f>IF(AND($X838&lt;&gt;"",$Y838&gt;=3,$Z838=1),COUNTIF($AA$1:AA837,"&gt;0")+1,"")</f>
        <v/>
      </c>
    </row>
    <row r="839" spans="3:27" ht="15" customHeight="1" x14ac:dyDescent="0.25">
      <c r="C839" s="72" t="str">
        <f t="shared" si="99"/>
        <v/>
      </c>
      <c r="D839" s="182" t="str">
        <f>IF($B839="","",IFERROR(VLOOKUP($B839,'Task library'!$A:$E,2,FALSE()),""))</f>
        <v/>
      </c>
      <c r="E839" s="182" t="str">
        <f>IF($B839="","",IFERROR(VLOOKUP($B839,'Task library'!$A:$E,3,FALSE()),""))</f>
        <v/>
      </c>
      <c r="F839" s="182" t="str">
        <f>IF($B839="","",IFERROR(VLOOKUP($B839,'Task library'!$A:$E,4,FALSE()),""))</f>
        <v/>
      </c>
      <c r="H839" s="183" t="str">
        <f t="shared" si="94"/>
        <v/>
      </c>
      <c r="I839" s="183" t="str">
        <f t="shared" si="95"/>
        <v/>
      </c>
      <c r="L839" s="90" t="str">
        <f t="shared" si="93"/>
        <v/>
      </c>
      <c r="N839" s="185" t="str">
        <f t="shared" si="96"/>
        <v/>
      </c>
      <c r="W839" s="179" t="str">
        <f>IF($B839="","",IF($Q839="","MISSING LINK",IF(NOT(ISNUMBER(SEARCH("drive.google.com",$Q839))),"NOT DRIVE LINK",IFERROR(IF(ISNUMBER(SEARCH(MID(Summary!$N$3,SEARCH("/folders/",Summary!$N$3)+9,SEARCH("?",Summary!$N$3&amp;"?")-(SEARCH("/folders/",Summary!$N$3)+9)),$Q839)),"OK",IF(ISNUMBER(SEARCH("/file/d/",$Q839)),"FILE LINK (check)","WRONG DRIVE")),"WRONG DRIVE"))))</f>
        <v/>
      </c>
      <c r="X839" s="72" t="str">
        <f t="shared" si="97"/>
        <v/>
      </c>
      <c r="Y839" s="72" t="str">
        <f t="shared" si="98"/>
        <v/>
      </c>
      <c r="Z839" s="72" t="str">
        <f>IF($X839="","",COUNTIF($X$2:$X839,$X839))</f>
        <v/>
      </c>
      <c r="AA839" s="72" t="str">
        <f>IF(AND($X839&lt;&gt;"",$Y839&gt;=3,$Z839=1),COUNTIF($AA$1:AA838,"&gt;0")+1,"")</f>
        <v/>
      </c>
    </row>
    <row r="840" spans="3:27" ht="15" customHeight="1" x14ac:dyDescent="0.25">
      <c r="C840" s="72" t="str">
        <f t="shared" si="99"/>
        <v/>
      </c>
      <c r="D840" s="182" t="str">
        <f>IF($B840="","",IFERROR(VLOOKUP($B840,'Task library'!$A:$E,2,FALSE()),""))</f>
        <v/>
      </c>
      <c r="E840" s="182" t="str">
        <f>IF($B840="","",IFERROR(VLOOKUP($B840,'Task library'!$A:$E,3,FALSE()),""))</f>
        <v/>
      </c>
      <c r="F840" s="182" t="str">
        <f>IF($B840="","",IFERROR(VLOOKUP($B840,'Task library'!$A:$E,4,FALSE()),""))</f>
        <v/>
      </c>
      <c r="H840" s="183" t="str">
        <f t="shared" si="94"/>
        <v/>
      </c>
      <c r="I840" s="183" t="str">
        <f t="shared" si="95"/>
        <v/>
      </c>
      <c r="L840" s="90" t="str">
        <f t="shared" si="93"/>
        <v/>
      </c>
      <c r="N840" s="185" t="str">
        <f t="shared" si="96"/>
        <v/>
      </c>
      <c r="W840" s="179" t="str">
        <f>IF($B840="","",IF($Q840="","MISSING LINK",IF(NOT(ISNUMBER(SEARCH("drive.google.com",$Q840))),"NOT DRIVE LINK",IFERROR(IF(ISNUMBER(SEARCH(MID(Summary!$N$3,SEARCH("/folders/",Summary!$N$3)+9,SEARCH("?",Summary!$N$3&amp;"?")-(SEARCH("/folders/",Summary!$N$3)+9)),$Q840)),"OK",IF(ISNUMBER(SEARCH("/file/d/",$Q840)),"FILE LINK (check)","WRONG DRIVE")),"WRONG DRIVE"))))</f>
        <v/>
      </c>
      <c r="X840" s="72" t="str">
        <f t="shared" si="97"/>
        <v/>
      </c>
      <c r="Y840" s="72" t="str">
        <f t="shared" si="98"/>
        <v/>
      </c>
      <c r="Z840" s="72" t="str">
        <f>IF($X840="","",COUNTIF($X$2:$X840,$X840))</f>
        <v/>
      </c>
      <c r="AA840" s="72" t="str">
        <f>IF(AND($X840&lt;&gt;"",$Y840&gt;=3,$Z840=1),COUNTIF($AA$1:AA839,"&gt;0")+1,"")</f>
        <v/>
      </c>
    </row>
    <row r="841" spans="3:27" ht="15" customHeight="1" x14ac:dyDescent="0.25">
      <c r="C841" s="72" t="str">
        <f t="shared" si="99"/>
        <v/>
      </c>
      <c r="D841" s="182" t="str">
        <f>IF($B841="","",IFERROR(VLOOKUP($B841,'Task library'!$A:$E,2,FALSE()),""))</f>
        <v/>
      </c>
      <c r="E841" s="182" t="str">
        <f>IF($B841="","",IFERROR(VLOOKUP($B841,'Task library'!$A:$E,3,FALSE()),""))</f>
        <v/>
      </c>
      <c r="F841" s="182" t="str">
        <f>IF($B841="","",IFERROR(VLOOKUP($B841,'Task library'!$A:$E,4,FALSE()),""))</f>
        <v/>
      </c>
      <c r="H841" s="183" t="str">
        <f t="shared" si="94"/>
        <v/>
      </c>
      <c r="I841" s="183" t="str">
        <f t="shared" si="95"/>
        <v/>
      </c>
      <c r="L841" s="90" t="str">
        <f t="shared" si="93"/>
        <v/>
      </c>
      <c r="N841" s="185" t="str">
        <f t="shared" si="96"/>
        <v/>
      </c>
      <c r="W841" s="179" t="str">
        <f>IF($B841="","",IF($Q841="","MISSING LINK",IF(NOT(ISNUMBER(SEARCH("drive.google.com",$Q841))),"NOT DRIVE LINK",IFERROR(IF(ISNUMBER(SEARCH(MID(Summary!$N$3,SEARCH("/folders/",Summary!$N$3)+9,SEARCH("?",Summary!$N$3&amp;"?")-(SEARCH("/folders/",Summary!$N$3)+9)),$Q841)),"OK",IF(ISNUMBER(SEARCH("/file/d/",$Q841)),"FILE LINK (check)","WRONG DRIVE")),"WRONG DRIVE"))))</f>
        <v/>
      </c>
      <c r="X841" s="72" t="str">
        <f t="shared" si="97"/>
        <v/>
      </c>
      <c r="Y841" s="72" t="str">
        <f t="shared" si="98"/>
        <v/>
      </c>
      <c r="Z841" s="72" t="str">
        <f>IF($X841="","",COUNTIF($X$2:$X841,$X841))</f>
        <v/>
      </c>
      <c r="AA841" s="72" t="str">
        <f>IF(AND($X841&lt;&gt;"",$Y841&gt;=3,$Z841=1),COUNTIF($AA$1:AA840,"&gt;0")+1,"")</f>
        <v/>
      </c>
    </row>
    <row r="842" spans="3:27" ht="15" customHeight="1" x14ac:dyDescent="0.25">
      <c r="C842" s="72" t="str">
        <f t="shared" si="99"/>
        <v/>
      </c>
      <c r="D842" s="182" t="str">
        <f>IF($B842="","",IFERROR(VLOOKUP($B842,'Task library'!$A:$E,2,FALSE()),""))</f>
        <v/>
      </c>
      <c r="E842" s="182" t="str">
        <f>IF($B842="","",IFERROR(VLOOKUP($B842,'Task library'!$A:$E,3,FALSE()),""))</f>
        <v/>
      </c>
      <c r="F842" s="182" t="str">
        <f>IF($B842="","",IFERROR(VLOOKUP($B842,'Task library'!$A:$E,4,FALSE()),""))</f>
        <v/>
      </c>
      <c r="H842" s="183" t="str">
        <f t="shared" si="94"/>
        <v/>
      </c>
      <c r="I842" s="183" t="str">
        <f t="shared" si="95"/>
        <v/>
      </c>
      <c r="L842" s="90" t="str">
        <f t="shared" si="93"/>
        <v/>
      </c>
      <c r="N842" s="185" t="str">
        <f t="shared" si="96"/>
        <v/>
      </c>
      <c r="W842" s="179" t="str">
        <f>IF($B842="","",IF($Q842="","MISSING LINK",IF(NOT(ISNUMBER(SEARCH("drive.google.com",$Q842))),"NOT DRIVE LINK",IFERROR(IF(ISNUMBER(SEARCH(MID(Summary!$N$3,SEARCH("/folders/",Summary!$N$3)+9,SEARCH("?",Summary!$N$3&amp;"?")-(SEARCH("/folders/",Summary!$N$3)+9)),$Q842)),"OK",IF(ISNUMBER(SEARCH("/file/d/",$Q842)),"FILE LINK (check)","WRONG DRIVE")),"WRONG DRIVE"))))</f>
        <v/>
      </c>
      <c r="X842" s="72" t="str">
        <f t="shared" si="97"/>
        <v/>
      </c>
      <c r="Y842" s="72" t="str">
        <f t="shared" si="98"/>
        <v/>
      </c>
      <c r="Z842" s="72" t="str">
        <f>IF($X842="","",COUNTIF($X$2:$X842,$X842))</f>
        <v/>
      </c>
      <c r="AA842" s="72" t="str">
        <f>IF(AND($X842&lt;&gt;"",$Y842&gt;=3,$Z842=1),COUNTIF($AA$1:AA841,"&gt;0")+1,"")</f>
        <v/>
      </c>
    </row>
    <row r="843" spans="3:27" ht="15" customHeight="1" x14ac:dyDescent="0.25">
      <c r="C843" s="72" t="str">
        <f t="shared" si="99"/>
        <v/>
      </c>
      <c r="D843" s="182" t="str">
        <f>IF($B843="","",IFERROR(VLOOKUP($B843,'Task library'!$A:$E,2,FALSE()),""))</f>
        <v/>
      </c>
      <c r="E843" s="182" t="str">
        <f>IF($B843="","",IFERROR(VLOOKUP($B843,'Task library'!$A:$E,3,FALSE()),""))</f>
        <v/>
      </c>
      <c r="F843" s="182" t="str">
        <f>IF($B843="","",IFERROR(VLOOKUP($B843,'Task library'!$A:$E,4,FALSE()),""))</f>
        <v/>
      </c>
      <c r="H843" s="183" t="str">
        <f t="shared" si="94"/>
        <v/>
      </c>
      <c r="I843" s="183" t="str">
        <f t="shared" si="95"/>
        <v/>
      </c>
      <c r="L843" s="90" t="str">
        <f t="shared" si="93"/>
        <v/>
      </c>
      <c r="N843" s="185" t="str">
        <f t="shared" si="96"/>
        <v/>
      </c>
      <c r="W843" s="179" t="str">
        <f>IF($B843="","",IF($Q843="","MISSING LINK",IF(NOT(ISNUMBER(SEARCH("drive.google.com",$Q843))),"NOT DRIVE LINK",IFERROR(IF(ISNUMBER(SEARCH(MID(Summary!$N$3,SEARCH("/folders/",Summary!$N$3)+9,SEARCH("?",Summary!$N$3&amp;"?")-(SEARCH("/folders/",Summary!$N$3)+9)),$Q843)),"OK",IF(ISNUMBER(SEARCH("/file/d/",$Q843)),"FILE LINK (check)","WRONG DRIVE")),"WRONG DRIVE"))))</f>
        <v/>
      </c>
      <c r="X843" s="72" t="str">
        <f t="shared" si="97"/>
        <v/>
      </c>
      <c r="Y843" s="72" t="str">
        <f t="shared" si="98"/>
        <v/>
      </c>
      <c r="Z843" s="72" t="str">
        <f>IF($X843="","",COUNTIF($X$2:$X843,$X843))</f>
        <v/>
      </c>
      <c r="AA843" s="72" t="str">
        <f>IF(AND($X843&lt;&gt;"",$Y843&gt;=3,$Z843=1),COUNTIF($AA$1:AA842,"&gt;0")+1,"")</f>
        <v/>
      </c>
    </row>
    <row r="844" spans="3:27" ht="15" customHeight="1" x14ac:dyDescent="0.25">
      <c r="C844" s="72" t="str">
        <f t="shared" si="99"/>
        <v/>
      </c>
      <c r="D844" s="182" t="str">
        <f>IF($B844="","",IFERROR(VLOOKUP($B844,'Task library'!$A:$E,2,FALSE()),""))</f>
        <v/>
      </c>
      <c r="E844" s="182" t="str">
        <f>IF($B844="","",IFERROR(VLOOKUP($B844,'Task library'!$A:$E,3,FALSE()),""))</f>
        <v/>
      </c>
      <c r="F844" s="182" t="str">
        <f>IF($B844="","",IFERROR(VLOOKUP($B844,'Task library'!$A:$E,4,FALSE()),""))</f>
        <v/>
      </c>
      <c r="H844" s="183" t="str">
        <f t="shared" si="94"/>
        <v/>
      </c>
      <c r="I844" s="183" t="str">
        <f t="shared" si="95"/>
        <v/>
      </c>
      <c r="L844" s="90" t="str">
        <f t="shared" si="93"/>
        <v/>
      </c>
      <c r="N844" s="185" t="str">
        <f t="shared" si="96"/>
        <v/>
      </c>
      <c r="W844" s="179" t="str">
        <f>IF($B844="","",IF($Q844="","MISSING LINK",IF(NOT(ISNUMBER(SEARCH("drive.google.com",$Q844))),"NOT DRIVE LINK",IFERROR(IF(ISNUMBER(SEARCH(MID(Summary!$N$3,SEARCH("/folders/",Summary!$N$3)+9,SEARCH("?",Summary!$N$3&amp;"?")-(SEARCH("/folders/",Summary!$N$3)+9)),$Q844)),"OK",IF(ISNUMBER(SEARCH("/file/d/",$Q844)),"FILE LINK (check)","WRONG DRIVE")),"WRONG DRIVE"))))</f>
        <v/>
      </c>
      <c r="X844" s="72" t="str">
        <f t="shared" si="97"/>
        <v/>
      </c>
      <c r="Y844" s="72" t="str">
        <f t="shared" si="98"/>
        <v/>
      </c>
      <c r="Z844" s="72" t="str">
        <f>IF($X844="","",COUNTIF($X$2:$X844,$X844))</f>
        <v/>
      </c>
      <c r="AA844" s="72" t="str">
        <f>IF(AND($X844&lt;&gt;"",$Y844&gt;=3,$Z844=1),COUNTIF($AA$1:AA843,"&gt;0")+1,"")</f>
        <v/>
      </c>
    </row>
    <row r="845" spans="3:27" ht="15" customHeight="1" x14ac:dyDescent="0.25">
      <c r="C845" s="72" t="str">
        <f t="shared" si="99"/>
        <v/>
      </c>
      <c r="D845" s="182" t="str">
        <f>IF($B845="","",IFERROR(VLOOKUP($B845,'Task library'!$A:$E,2,FALSE()),""))</f>
        <v/>
      </c>
      <c r="E845" s="182" t="str">
        <f>IF($B845="","",IFERROR(VLOOKUP($B845,'Task library'!$A:$E,3,FALSE()),""))</f>
        <v/>
      </c>
      <c r="F845" s="182" t="str">
        <f>IF($B845="","",IFERROR(VLOOKUP($B845,'Task library'!$A:$E,4,FALSE()),""))</f>
        <v/>
      </c>
      <c r="H845" s="183" t="str">
        <f t="shared" si="94"/>
        <v/>
      </c>
      <c r="I845" s="183" t="str">
        <f t="shared" si="95"/>
        <v/>
      </c>
      <c r="L845" s="90" t="str">
        <f t="shared" si="93"/>
        <v/>
      </c>
      <c r="N845" s="185" t="str">
        <f t="shared" si="96"/>
        <v/>
      </c>
      <c r="W845" s="179" t="str">
        <f>IF($B845="","",IF($Q845="","MISSING LINK",IF(NOT(ISNUMBER(SEARCH("drive.google.com",$Q845))),"NOT DRIVE LINK",IFERROR(IF(ISNUMBER(SEARCH(MID(Summary!$N$3,SEARCH("/folders/",Summary!$N$3)+9,SEARCH("?",Summary!$N$3&amp;"?")-(SEARCH("/folders/",Summary!$N$3)+9)),$Q845)),"OK",IF(ISNUMBER(SEARCH("/file/d/",$Q845)),"FILE LINK (check)","WRONG DRIVE")),"WRONG DRIVE"))))</f>
        <v/>
      </c>
      <c r="X845" s="72" t="str">
        <f t="shared" si="97"/>
        <v/>
      </c>
      <c r="Y845" s="72" t="str">
        <f t="shared" si="98"/>
        <v/>
      </c>
      <c r="Z845" s="72" t="str">
        <f>IF($X845="","",COUNTIF($X$2:$X845,$X845))</f>
        <v/>
      </c>
      <c r="AA845" s="72" t="str">
        <f>IF(AND($X845&lt;&gt;"",$Y845&gt;=3,$Z845=1),COUNTIF($AA$1:AA844,"&gt;0")+1,"")</f>
        <v/>
      </c>
    </row>
    <row r="846" spans="3:27" ht="15" customHeight="1" x14ac:dyDescent="0.25">
      <c r="C846" s="72" t="str">
        <f t="shared" si="99"/>
        <v/>
      </c>
      <c r="D846" s="182" t="str">
        <f>IF($B846="","",IFERROR(VLOOKUP($B846,'Task library'!$A:$E,2,FALSE()),""))</f>
        <v/>
      </c>
      <c r="E846" s="182" t="str">
        <f>IF($B846="","",IFERROR(VLOOKUP($B846,'Task library'!$A:$E,3,FALSE()),""))</f>
        <v/>
      </c>
      <c r="F846" s="182" t="str">
        <f>IF($B846="","",IFERROR(VLOOKUP($B846,'Task library'!$A:$E,4,FALSE()),""))</f>
        <v/>
      </c>
      <c r="H846" s="183" t="str">
        <f t="shared" si="94"/>
        <v/>
      </c>
      <c r="I846" s="183" t="str">
        <f t="shared" si="95"/>
        <v/>
      </c>
      <c r="L846" s="90" t="str">
        <f t="shared" si="93"/>
        <v/>
      </c>
      <c r="N846" s="185" t="str">
        <f t="shared" si="96"/>
        <v/>
      </c>
      <c r="W846" s="179" t="str">
        <f>IF($B846="","",IF($Q846="","MISSING LINK",IF(NOT(ISNUMBER(SEARCH("drive.google.com",$Q846))),"NOT DRIVE LINK",IFERROR(IF(ISNUMBER(SEARCH(MID(Summary!$N$3,SEARCH("/folders/",Summary!$N$3)+9,SEARCH("?",Summary!$N$3&amp;"?")-(SEARCH("/folders/",Summary!$N$3)+9)),$Q846)),"OK",IF(ISNUMBER(SEARCH("/file/d/",$Q846)),"FILE LINK (check)","WRONG DRIVE")),"WRONG DRIVE"))))</f>
        <v/>
      </c>
      <c r="X846" s="72" t="str">
        <f t="shared" si="97"/>
        <v/>
      </c>
      <c r="Y846" s="72" t="str">
        <f t="shared" si="98"/>
        <v/>
      </c>
      <c r="Z846" s="72" t="str">
        <f>IF($X846="","",COUNTIF($X$2:$X846,$X846))</f>
        <v/>
      </c>
      <c r="AA846" s="72" t="str">
        <f>IF(AND($X846&lt;&gt;"",$Y846&gt;=3,$Z846=1),COUNTIF($AA$1:AA845,"&gt;0")+1,"")</f>
        <v/>
      </c>
    </row>
    <row r="847" spans="3:27" ht="15" customHeight="1" x14ac:dyDescent="0.25">
      <c r="C847" s="72" t="str">
        <f t="shared" si="99"/>
        <v/>
      </c>
      <c r="D847" s="182" t="str">
        <f>IF($B847="","",IFERROR(VLOOKUP($B847,'Task library'!$A:$E,2,FALSE()),""))</f>
        <v/>
      </c>
      <c r="E847" s="182" t="str">
        <f>IF($B847="","",IFERROR(VLOOKUP($B847,'Task library'!$A:$E,3,FALSE()),""))</f>
        <v/>
      </c>
      <c r="F847" s="182" t="str">
        <f>IF($B847="","",IFERROR(VLOOKUP($B847,'Task library'!$A:$E,4,FALSE()),""))</f>
        <v/>
      </c>
      <c r="H847" s="183" t="str">
        <f t="shared" si="94"/>
        <v/>
      </c>
      <c r="I847" s="183" t="str">
        <f t="shared" si="95"/>
        <v/>
      </c>
      <c r="L847" s="90" t="str">
        <f t="shared" si="93"/>
        <v/>
      </c>
      <c r="N847" s="185" t="str">
        <f t="shared" si="96"/>
        <v/>
      </c>
      <c r="W847" s="179" t="str">
        <f>IF($B847="","",IF($Q847="","MISSING LINK",IF(NOT(ISNUMBER(SEARCH("drive.google.com",$Q847))),"NOT DRIVE LINK",IFERROR(IF(ISNUMBER(SEARCH(MID(Summary!$N$3,SEARCH("/folders/",Summary!$N$3)+9,SEARCH("?",Summary!$N$3&amp;"?")-(SEARCH("/folders/",Summary!$N$3)+9)),$Q847)),"OK",IF(ISNUMBER(SEARCH("/file/d/",$Q847)),"FILE LINK (check)","WRONG DRIVE")),"WRONG DRIVE"))))</f>
        <v/>
      </c>
      <c r="X847" s="72" t="str">
        <f t="shared" si="97"/>
        <v/>
      </c>
      <c r="Y847" s="72" t="str">
        <f t="shared" si="98"/>
        <v/>
      </c>
      <c r="Z847" s="72" t="str">
        <f>IF($X847="","",COUNTIF($X$2:$X847,$X847))</f>
        <v/>
      </c>
      <c r="AA847" s="72" t="str">
        <f>IF(AND($X847&lt;&gt;"",$Y847&gt;=3,$Z847=1),COUNTIF($AA$1:AA846,"&gt;0")+1,"")</f>
        <v/>
      </c>
    </row>
    <row r="848" spans="3:27" ht="15" customHeight="1" x14ac:dyDescent="0.25">
      <c r="C848" s="72" t="str">
        <f t="shared" si="99"/>
        <v/>
      </c>
      <c r="D848" s="182" t="str">
        <f>IF($B848="","",IFERROR(VLOOKUP($B848,'Task library'!$A:$E,2,FALSE()),""))</f>
        <v/>
      </c>
      <c r="E848" s="182" t="str">
        <f>IF($B848="","",IFERROR(VLOOKUP($B848,'Task library'!$A:$E,3,FALSE()),""))</f>
        <v/>
      </c>
      <c r="F848" s="182" t="str">
        <f>IF($B848="","",IFERROR(VLOOKUP($B848,'Task library'!$A:$E,4,FALSE()),""))</f>
        <v/>
      </c>
      <c r="H848" s="183" t="str">
        <f t="shared" si="94"/>
        <v/>
      </c>
      <c r="I848" s="183" t="str">
        <f t="shared" si="95"/>
        <v/>
      </c>
      <c r="L848" s="90" t="str">
        <f t="shared" si="93"/>
        <v/>
      </c>
      <c r="N848" s="185" t="str">
        <f t="shared" si="96"/>
        <v/>
      </c>
      <c r="W848" s="179" t="str">
        <f>IF($B848="","",IF($Q848="","MISSING LINK",IF(NOT(ISNUMBER(SEARCH("drive.google.com",$Q848))),"NOT DRIVE LINK",IFERROR(IF(ISNUMBER(SEARCH(MID(Summary!$N$3,SEARCH("/folders/",Summary!$N$3)+9,SEARCH("?",Summary!$N$3&amp;"?")-(SEARCH("/folders/",Summary!$N$3)+9)),$Q848)),"OK",IF(ISNUMBER(SEARCH("/file/d/",$Q848)),"FILE LINK (check)","WRONG DRIVE")),"WRONG DRIVE"))))</f>
        <v/>
      </c>
      <c r="X848" s="72" t="str">
        <f t="shared" si="97"/>
        <v/>
      </c>
      <c r="Y848" s="72" t="str">
        <f t="shared" si="98"/>
        <v/>
      </c>
      <c r="Z848" s="72" t="str">
        <f>IF($X848="","",COUNTIF($X$2:$X848,$X848))</f>
        <v/>
      </c>
      <c r="AA848" s="72" t="str">
        <f>IF(AND($X848&lt;&gt;"",$Y848&gt;=3,$Z848=1),COUNTIF($AA$1:AA847,"&gt;0")+1,"")</f>
        <v/>
      </c>
    </row>
    <row r="849" spans="3:27" ht="15" customHeight="1" x14ac:dyDescent="0.25">
      <c r="C849" s="72" t="str">
        <f t="shared" si="99"/>
        <v/>
      </c>
      <c r="D849" s="182" t="str">
        <f>IF($B849="","",IFERROR(VLOOKUP($B849,'Task library'!$A:$E,2,FALSE()),""))</f>
        <v/>
      </c>
      <c r="E849" s="182" t="str">
        <f>IF($B849="","",IFERROR(VLOOKUP($B849,'Task library'!$A:$E,3,FALSE()),""))</f>
        <v/>
      </c>
      <c r="F849" s="182" t="str">
        <f>IF($B849="","",IFERROR(VLOOKUP($B849,'Task library'!$A:$E,4,FALSE()),""))</f>
        <v/>
      </c>
      <c r="H849" s="183" t="str">
        <f t="shared" si="94"/>
        <v/>
      </c>
      <c r="I849" s="183" t="str">
        <f t="shared" si="95"/>
        <v/>
      </c>
      <c r="L849" s="90" t="str">
        <f t="shared" si="93"/>
        <v/>
      </c>
      <c r="N849" s="185" t="str">
        <f t="shared" si="96"/>
        <v/>
      </c>
      <c r="W849" s="179" t="str">
        <f>IF($B849="","",IF($Q849="","MISSING LINK",IF(NOT(ISNUMBER(SEARCH("drive.google.com",$Q849))),"NOT DRIVE LINK",IFERROR(IF(ISNUMBER(SEARCH(MID(Summary!$N$3,SEARCH("/folders/",Summary!$N$3)+9,SEARCH("?",Summary!$N$3&amp;"?")-(SEARCH("/folders/",Summary!$N$3)+9)),$Q849)),"OK",IF(ISNUMBER(SEARCH("/file/d/",$Q849)),"FILE LINK (check)","WRONG DRIVE")),"WRONG DRIVE"))))</f>
        <v/>
      </c>
      <c r="X849" s="72" t="str">
        <f t="shared" si="97"/>
        <v/>
      </c>
      <c r="Y849" s="72" t="str">
        <f t="shared" si="98"/>
        <v/>
      </c>
      <c r="Z849" s="72" t="str">
        <f>IF($X849="","",COUNTIF($X$2:$X849,$X849))</f>
        <v/>
      </c>
      <c r="AA849" s="72" t="str">
        <f>IF(AND($X849&lt;&gt;"",$Y849&gt;=3,$Z849=1),COUNTIF($AA$1:AA848,"&gt;0")+1,"")</f>
        <v/>
      </c>
    </row>
    <row r="850" spans="3:27" ht="15" customHeight="1" x14ac:dyDescent="0.25">
      <c r="C850" s="72" t="str">
        <f t="shared" si="99"/>
        <v/>
      </c>
      <c r="D850" s="182" t="str">
        <f>IF($B850="","",IFERROR(VLOOKUP($B850,'Task library'!$A:$E,2,FALSE()),""))</f>
        <v/>
      </c>
      <c r="E850" s="182" t="str">
        <f>IF($B850="","",IFERROR(VLOOKUP($B850,'Task library'!$A:$E,3,FALSE()),""))</f>
        <v/>
      </c>
      <c r="F850" s="182" t="str">
        <f>IF($B850="","",IFERROR(VLOOKUP($B850,'Task library'!$A:$E,4,FALSE()),""))</f>
        <v/>
      </c>
      <c r="H850" s="183" t="str">
        <f t="shared" si="94"/>
        <v/>
      </c>
      <c r="I850" s="183" t="str">
        <f t="shared" si="95"/>
        <v/>
      </c>
      <c r="L850" s="90" t="str">
        <f t="shared" si="93"/>
        <v/>
      </c>
      <c r="N850" s="185" t="str">
        <f t="shared" si="96"/>
        <v/>
      </c>
      <c r="W850" s="179" t="str">
        <f>IF($B850="","",IF($Q850="","MISSING LINK",IF(NOT(ISNUMBER(SEARCH("drive.google.com",$Q850))),"NOT DRIVE LINK",IFERROR(IF(ISNUMBER(SEARCH(MID(Summary!$N$3,SEARCH("/folders/",Summary!$N$3)+9,SEARCH("?",Summary!$N$3&amp;"?")-(SEARCH("/folders/",Summary!$N$3)+9)),$Q850)),"OK",IF(ISNUMBER(SEARCH("/file/d/",$Q850)),"FILE LINK (check)","WRONG DRIVE")),"WRONG DRIVE"))))</f>
        <v/>
      </c>
      <c r="X850" s="72" t="str">
        <f t="shared" si="97"/>
        <v/>
      </c>
      <c r="Y850" s="72" t="str">
        <f t="shared" si="98"/>
        <v/>
      </c>
      <c r="Z850" s="72" t="str">
        <f>IF($X850="","",COUNTIF($X$2:$X850,$X850))</f>
        <v/>
      </c>
      <c r="AA850" s="72" t="str">
        <f>IF(AND($X850&lt;&gt;"",$Y850&gt;=3,$Z850=1),COUNTIF($AA$1:AA849,"&gt;0")+1,"")</f>
        <v/>
      </c>
    </row>
    <row r="851" spans="3:27" ht="15" customHeight="1" x14ac:dyDescent="0.25">
      <c r="C851" s="72" t="str">
        <f t="shared" si="99"/>
        <v/>
      </c>
      <c r="D851" s="182" t="str">
        <f>IF($B851="","",IFERROR(VLOOKUP($B851,'Task library'!$A:$E,2,FALSE()),""))</f>
        <v/>
      </c>
      <c r="E851" s="182" t="str">
        <f>IF($B851="","",IFERROR(VLOOKUP($B851,'Task library'!$A:$E,3,FALSE()),""))</f>
        <v/>
      </c>
      <c r="F851" s="182" t="str">
        <f>IF($B851="","",IFERROR(VLOOKUP($B851,'Task library'!$A:$E,4,FALSE()),""))</f>
        <v/>
      </c>
      <c r="H851" s="183" t="str">
        <f t="shared" si="94"/>
        <v/>
      </c>
      <c r="I851" s="183" t="str">
        <f t="shared" si="95"/>
        <v/>
      </c>
      <c r="L851" s="90" t="str">
        <f t="shared" si="93"/>
        <v/>
      </c>
      <c r="N851" s="185" t="str">
        <f t="shared" si="96"/>
        <v/>
      </c>
      <c r="W851" s="179" t="str">
        <f>IF($B851="","",IF($Q851="","MISSING LINK",IF(NOT(ISNUMBER(SEARCH("drive.google.com",$Q851))),"NOT DRIVE LINK",IFERROR(IF(ISNUMBER(SEARCH(MID(Summary!$N$3,SEARCH("/folders/",Summary!$N$3)+9,SEARCH("?",Summary!$N$3&amp;"?")-(SEARCH("/folders/",Summary!$N$3)+9)),$Q851)),"OK",IF(ISNUMBER(SEARCH("/file/d/",$Q851)),"FILE LINK (check)","WRONG DRIVE")),"WRONG DRIVE"))))</f>
        <v/>
      </c>
      <c r="X851" s="72" t="str">
        <f t="shared" si="97"/>
        <v/>
      </c>
      <c r="Y851" s="72" t="str">
        <f t="shared" si="98"/>
        <v/>
      </c>
      <c r="Z851" s="72" t="str">
        <f>IF($X851="","",COUNTIF($X$2:$X851,$X851))</f>
        <v/>
      </c>
      <c r="AA851" s="72" t="str">
        <f>IF(AND($X851&lt;&gt;"",$Y851&gt;=3,$Z851=1),COUNTIF($AA$1:AA850,"&gt;0")+1,"")</f>
        <v/>
      </c>
    </row>
    <row r="852" spans="3:27" ht="15" customHeight="1" x14ac:dyDescent="0.25">
      <c r="C852" s="72" t="str">
        <f t="shared" si="99"/>
        <v/>
      </c>
      <c r="D852" s="182" t="str">
        <f>IF($B852="","",IFERROR(VLOOKUP($B852,'Task library'!$A:$E,2,FALSE()),""))</f>
        <v/>
      </c>
      <c r="E852" s="182" t="str">
        <f>IF($B852="","",IFERROR(VLOOKUP($B852,'Task library'!$A:$E,3,FALSE()),""))</f>
        <v/>
      </c>
      <c r="F852" s="182" t="str">
        <f>IF($B852="","",IFERROR(VLOOKUP($B852,'Task library'!$A:$E,4,FALSE()),""))</f>
        <v/>
      </c>
      <c r="H852" s="183" t="str">
        <f t="shared" si="94"/>
        <v/>
      </c>
      <c r="I852" s="183" t="str">
        <f t="shared" si="95"/>
        <v/>
      </c>
      <c r="L852" s="90" t="str">
        <f t="shared" ref="L852:L915" si="100">IF($B852="","",1)</f>
        <v/>
      </c>
      <c r="N852" s="185" t="str">
        <f t="shared" si="96"/>
        <v/>
      </c>
      <c r="W852" s="179" t="str">
        <f>IF($B852="","",IF($Q852="","MISSING LINK",IF(NOT(ISNUMBER(SEARCH("drive.google.com",$Q852))),"NOT DRIVE LINK",IFERROR(IF(ISNUMBER(SEARCH(MID(Summary!$N$3,SEARCH("/folders/",Summary!$N$3)+9,SEARCH("?",Summary!$N$3&amp;"?")-(SEARCH("/folders/",Summary!$N$3)+9)),$Q852)),"OK",IF(ISNUMBER(SEARCH("/file/d/",$Q852)),"FILE LINK (check)","WRONG DRIVE")),"WRONG DRIVE"))))</f>
        <v/>
      </c>
      <c r="X852" s="72" t="str">
        <f t="shared" si="97"/>
        <v/>
      </c>
      <c r="Y852" s="72" t="str">
        <f t="shared" si="98"/>
        <v/>
      </c>
      <c r="Z852" s="72" t="str">
        <f>IF($X852="","",COUNTIF($X$2:$X852,$X852))</f>
        <v/>
      </c>
      <c r="AA852" s="72" t="str">
        <f>IF(AND($X852&lt;&gt;"",$Y852&gt;=3,$Z852=1),COUNTIF($AA$1:AA851,"&gt;0")+1,"")</f>
        <v/>
      </c>
    </row>
    <row r="853" spans="3:27" ht="15" customHeight="1" x14ac:dyDescent="0.25">
      <c r="C853" s="72" t="str">
        <f t="shared" si="99"/>
        <v/>
      </c>
      <c r="D853" s="182" t="str">
        <f>IF($B853="","",IFERROR(VLOOKUP($B853,'Task library'!$A:$E,2,FALSE()),""))</f>
        <v/>
      </c>
      <c r="E853" s="182" t="str">
        <f>IF($B853="","",IFERROR(VLOOKUP($B853,'Task library'!$A:$E,3,FALSE()),""))</f>
        <v/>
      </c>
      <c r="F853" s="182" t="str">
        <f>IF($B853="","",IFERROR(VLOOKUP($B853,'Task library'!$A:$E,4,FALSE()),""))</f>
        <v/>
      </c>
      <c r="H853" s="183" t="str">
        <f t="shared" si="94"/>
        <v/>
      </c>
      <c r="I853" s="183" t="str">
        <f t="shared" si="95"/>
        <v/>
      </c>
      <c r="L853" s="90" t="str">
        <f t="shared" si="100"/>
        <v/>
      </c>
      <c r="N853" s="185" t="str">
        <f t="shared" si="96"/>
        <v/>
      </c>
      <c r="W853" s="179" t="str">
        <f>IF($B853="","",IF($Q853="","MISSING LINK",IF(NOT(ISNUMBER(SEARCH("drive.google.com",$Q853))),"NOT DRIVE LINK",IFERROR(IF(ISNUMBER(SEARCH(MID(Summary!$N$3,SEARCH("/folders/",Summary!$N$3)+9,SEARCH("?",Summary!$N$3&amp;"?")-(SEARCH("/folders/",Summary!$N$3)+9)),$Q853)),"OK",IF(ISNUMBER(SEARCH("/file/d/",$Q853)),"FILE LINK (check)","WRONG DRIVE")),"WRONG DRIVE"))))</f>
        <v/>
      </c>
      <c r="X853" s="72" t="str">
        <f t="shared" si="97"/>
        <v/>
      </c>
      <c r="Y853" s="72" t="str">
        <f t="shared" si="98"/>
        <v/>
      </c>
      <c r="Z853" s="72" t="str">
        <f>IF($X853="","",COUNTIF($X$2:$X853,$X853))</f>
        <v/>
      </c>
      <c r="AA853" s="72" t="str">
        <f>IF(AND($X853&lt;&gt;"",$Y853&gt;=3,$Z853=1),COUNTIF($AA$1:AA852,"&gt;0")+1,"")</f>
        <v/>
      </c>
    </row>
    <row r="854" spans="3:27" ht="15" customHeight="1" x14ac:dyDescent="0.25">
      <c r="C854" s="72" t="str">
        <f t="shared" si="99"/>
        <v/>
      </c>
      <c r="D854" s="182" t="str">
        <f>IF($B854="","",IFERROR(VLOOKUP($B854,'Task library'!$A:$E,2,FALSE()),""))</f>
        <v/>
      </c>
      <c r="E854" s="182" t="str">
        <f>IF($B854="","",IFERROR(VLOOKUP($B854,'Task library'!$A:$E,3,FALSE()),""))</f>
        <v/>
      </c>
      <c r="F854" s="182" t="str">
        <f>IF($B854="","",IFERROR(VLOOKUP($B854,'Task library'!$A:$E,4,FALSE()),""))</f>
        <v/>
      </c>
      <c r="H854" s="183" t="str">
        <f t="shared" si="94"/>
        <v/>
      </c>
      <c r="I854" s="183" t="str">
        <f t="shared" si="95"/>
        <v/>
      </c>
      <c r="L854" s="90" t="str">
        <f t="shared" si="100"/>
        <v/>
      </c>
      <c r="N854" s="185" t="str">
        <f t="shared" si="96"/>
        <v/>
      </c>
      <c r="W854" s="179" t="str">
        <f>IF($B854="","",IF($Q854="","MISSING LINK",IF(NOT(ISNUMBER(SEARCH("drive.google.com",$Q854))),"NOT DRIVE LINK",IFERROR(IF(ISNUMBER(SEARCH(MID(Summary!$N$3,SEARCH("/folders/",Summary!$N$3)+9,SEARCH("?",Summary!$N$3&amp;"?")-(SEARCH("/folders/",Summary!$N$3)+9)),$Q854)),"OK",IF(ISNUMBER(SEARCH("/file/d/",$Q854)),"FILE LINK (check)","WRONG DRIVE")),"WRONG DRIVE"))))</f>
        <v/>
      </c>
      <c r="X854" s="72" t="str">
        <f t="shared" si="97"/>
        <v/>
      </c>
      <c r="Y854" s="72" t="str">
        <f t="shared" si="98"/>
        <v/>
      </c>
      <c r="Z854" s="72" t="str">
        <f>IF($X854="","",COUNTIF($X$2:$X854,$X854))</f>
        <v/>
      </c>
      <c r="AA854" s="72" t="str">
        <f>IF(AND($X854&lt;&gt;"",$Y854&gt;=3,$Z854=1),COUNTIF($AA$1:AA853,"&gt;0")+1,"")</f>
        <v/>
      </c>
    </row>
    <row r="855" spans="3:27" ht="15" customHeight="1" x14ac:dyDescent="0.25">
      <c r="C855" s="72" t="str">
        <f t="shared" si="99"/>
        <v/>
      </c>
      <c r="D855" s="182" t="str">
        <f>IF($B855="","",IFERROR(VLOOKUP($B855,'Task library'!$A:$E,2,FALSE()),""))</f>
        <v/>
      </c>
      <c r="E855" s="182" t="str">
        <f>IF($B855="","",IFERROR(VLOOKUP($B855,'Task library'!$A:$E,3,FALSE()),""))</f>
        <v/>
      </c>
      <c r="F855" s="182" t="str">
        <f>IF($B855="","",IFERROR(VLOOKUP($B855,'Task library'!$A:$E,4,FALSE()),""))</f>
        <v/>
      </c>
      <c r="H855" s="183" t="str">
        <f t="shared" si="94"/>
        <v/>
      </c>
      <c r="I855" s="183" t="str">
        <f t="shared" si="95"/>
        <v/>
      </c>
      <c r="L855" s="90" t="str">
        <f t="shared" si="100"/>
        <v/>
      </c>
      <c r="N855" s="185" t="str">
        <f t="shared" si="96"/>
        <v/>
      </c>
      <c r="W855" s="179" t="str">
        <f>IF($B855="","",IF($Q855="","MISSING LINK",IF(NOT(ISNUMBER(SEARCH("drive.google.com",$Q855))),"NOT DRIVE LINK",IFERROR(IF(ISNUMBER(SEARCH(MID(Summary!$N$3,SEARCH("/folders/",Summary!$N$3)+9,SEARCH("?",Summary!$N$3&amp;"?")-(SEARCH("/folders/",Summary!$N$3)+9)),$Q855)),"OK",IF(ISNUMBER(SEARCH("/file/d/",$Q855)),"FILE LINK (check)","WRONG DRIVE")),"WRONG DRIVE"))))</f>
        <v/>
      </c>
      <c r="X855" s="72" t="str">
        <f t="shared" si="97"/>
        <v/>
      </c>
      <c r="Y855" s="72" t="str">
        <f t="shared" si="98"/>
        <v/>
      </c>
      <c r="Z855" s="72" t="str">
        <f>IF($X855="","",COUNTIF($X$2:$X855,$X855))</f>
        <v/>
      </c>
      <c r="AA855" s="72" t="str">
        <f>IF(AND($X855&lt;&gt;"",$Y855&gt;=3,$Z855=1),COUNTIF($AA$1:AA854,"&gt;0")+1,"")</f>
        <v/>
      </c>
    </row>
    <row r="856" spans="3:27" ht="15" customHeight="1" x14ac:dyDescent="0.25">
      <c r="C856" s="72" t="str">
        <f t="shared" si="99"/>
        <v/>
      </c>
      <c r="D856" s="182" t="str">
        <f>IF($B856="","",IFERROR(VLOOKUP($B856,'Task library'!$A:$E,2,FALSE()),""))</f>
        <v/>
      </c>
      <c r="E856" s="182" t="str">
        <f>IF($B856="","",IFERROR(VLOOKUP($B856,'Task library'!$A:$E,3,FALSE()),""))</f>
        <v/>
      </c>
      <c r="F856" s="182" t="str">
        <f>IF($B856="","",IFERROR(VLOOKUP($B856,'Task library'!$A:$E,4,FALSE()),""))</f>
        <v/>
      </c>
      <c r="H856" s="183" t="str">
        <f t="shared" si="94"/>
        <v/>
      </c>
      <c r="I856" s="183" t="str">
        <f t="shared" si="95"/>
        <v/>
      </c>
      <c r="L856" s="90" t="str">
        <f t="shared" si="100"/>
        <v/>
      </c>
      <c r="N856" s="185" t="str">
        <f t="shared" si="96"/>
        <v/>
      </c>
      <c r="W856" s="179" t="str">
        <f>IF($B856="","",IF($Q856="","MISSING LINK",IF(NOT(ISNUMBER(SEARCH("drive.google.com",$Q856))),"NOT DRIVE LINK",IFERROR(IF(ISNUMBER(SEARCH(MID(Summary!$N$3,SEARCH("/folders/",Summary!$N$3)+9,SEARCH("?",Summary!$N$3&amp;"?")-(SEARCH("/folders/",Summary!$N$3)+9)),$Q856)),"OK",IF(ISNUMBER(SEARCH("/file/d/",$Q856)),"FILE LINK (check)","WRONG DRIVE")),"WRONG DRIVE"))))</f>
        <v/>
      </c>
      <c r="X856" s="72" t="str">
        <f t="shared" si="97"/>
        <v/>
      </c>
      <c r="Y856" s="72" t="str">
        <f t="shared" si="98"/>
        <v/>
      </c>
      <c r="Z856" s="72" t="str">
        <f>IF($X856="","",COUNTIF($X$2:$X856,$X856))</f>
        <v/>
      </c>
      <c r="AA856" s="72" t="str">
        <f>IF(AND($X856&lt;&gt;"",$Y856&gt;=3,$Z856=1),COUNTIF($AA$1:AA855,"&gt;0")+1,"")</f>
        <v/>
      </c>
    </row>
    <row r="857" spans="3:27" ht="15" customHeight="1" x14ac:dyDescent="0.25">
      <c r="C857" s="72" t="str">
        <f t="shared" si="99"/>
        <v/>
      </c>
      <c r="D857" s="182" t="str">
        <f>IF($B857="","",IFERROR(VLOOKUP($B857,'Task library'!$A:$E,2,FALSE()),""))</f>
        <v/>
      </c>
      <c r="E857" s="182" t="str">
        <f>IF($B857="","",IFERROR(VLOOKUP($B857,'Task library'!$A:$E,3,FALSE()),""))</f>
        <v/>
      </c>
      <c r="F857" s="182" t="str">
        <f>IF($B857="","",IFERROR(VLOOKUP($B857,'Task library'!$A:$E,4,FALSE()),""))</f>
        <v/>
      </c>
      <c r="H857" s="183" t="str">
        <f t="shared" si="94"/>
        <v/>
      </c>
      <c r="I857" s="183" t="str">
        <f t="shared" si="95"/>
        <v/>
      </c>
      <c r="L857" s="90" t="str">
        <f t="shared" si="100"/>
        <v/>
      </c>
      <c r="N857" s="185" t="str">
        <f t="shared" si="96"/>
        <v/>
      </c>
      <c r="W857" s="179" t="str">
        <f>IF($B857="","",IF($Q857="","MISSING LINK",IF(NOT(ISNUMBER(SEARCH("drive.google.com",$Q857))),"NOT DRIVE LINK",IFERROR(IF(ISNUMBER(SEARCH(MID(Summary!$N$3,SEARCH("/folders/",Summary!$N$3)+9,SEARCH("?",Summary!$N$3&amp;"?")-(SEARCH("/folders/",Summary!$N$3)+9)),$Q857)),"OK",IF(ISNUMBER(SEARCH("/file/d/",$Q857)),"FILE LINK (check)","WRONG DRIVE")),"WRONG DRIVE"))))</f>
        <v/>
      </c>
      <c r="X857" s="72" t="str">
        <f t="shared" si="97"/>
        <v/>
      </c>
      <c r="Y857" s="72" t="str">
        <f t="shared" si="98"/>
        <v/>
      </c>
      <c r="Z857" s="72" t="str">
        <f>IF($X857="","",COUNTIF($X$2:$X857,$X857))</f>
        <v/>
      </c>
      <c r="AA857" s="72" t="str">
        <f>IF(AND($X857&lt;&gt;"",$Y857&gt;=3,$Z857=1),COUNTIF($AA$1:AA856,"&gt;0")+1,"")</f>
        <v/>
      </c>
    </row>
    <row r="858" spans="3:27" ht="15" customHeight="1" x14ac:dyDescent="0.25">
      <c r="C858" s="72" t="str">
        <f t="shared" si="99"/>
        <v/>
      </c>
      <c r="D858" s="182" t="str">
        <f>IF($B858="","",IFERROR(VLOOKUP($B858,'Task library'!$A:$E,2,FALSE()),""))</f>
        <v/>
      </c>
      <c r="E858" s="182" t="str">
        <f>IF($B858="","",IFERROR(VLOOKUP($B858,'Task library'!$A:$E,3,FALSE()),""))</f>
        <v/>
      </c>
      <c r="F858" s="182" t="str">
        <f>IF($B858="","",IFERROR(VLOOKUP($B858,'Task library'!$A:$E,4,FALSE()),""))</f>
        <v/>
      </c>
      <c r="H858" s="183" t="str">
        <f t="shared" si="94"/>
        <v/>
      </c>
      <c r="I858" s="183" t="str">
        <f t="shared" si="95"/>
        <v/>
      </c>
      <c r="L858" s="90" t="str">
        <f t="shared" si="100"/>
        <v/>
      </c>
      <c r="N858" s="185" t="str">
        <f t="shared" si="96"/>
        <v/>
      </c>
      <c r="W858" s="179" t="str">
        <f>IF($B858="","",IF($Q858="","MISSING LINK",IF(NOT(ISNUMBER(SEARCH("drive.google.com",$Q858))),"NOT DRIVE LINK",IFERROR(IF(ISNUMBER(SEARCH(MID(Summary!$N$3,SEARCH("/folders/",Summary!$N$3)+9,SEARCH("?",Summary!$N$3&amp;"?")-(SEARCH("/folders/",Summary!$N$3)+9)),$Q858)),"OK",IF(ISNUMBER(SEARCH("/file/d/",$Q858)),"FILE LINK (check)","WRONG DRIVE")),"WRONG DRIVE"))))</f>
        <v/>
      </c>
      <c r="X858" s="72" t="str">
        <f t="shared" si="97"/>
        <v/>
      </c>
      <c r="Y858" s="72" t="str">
        <f t="shared" si="98"/>
        <v/>
      </c>
      <c r="Z858" s="72" t="str">
        <f>IF($X858="","",COUNTIF($X$2:$X858,$X858))</f>
        <v/>
      </c>
      <c r="AA858" s="72" t="str">
        <f>IF(AND($X858&lt;&gt;"",$Y858&gt;=3,$Z858=1),COUNTIF($AA$1:AA857,"&gt;0")+1,"")</f>
        <v/>
      </c>
    </row>
    <row r="859" spans="3:27" ht="15" customHeight="1" x14ac:dyDescent="0.25">
      <c r="C859" s="72" t="str">
        <f t="shared" si="99"/>
        <v/>
      </c>
      <c r="D859" s="182" t="str">
        <f>IF($B859="","",IFERROR(VLOOKUP($B859,'Task library'!$A:$E,2,FALSE()),""))</f>
        <v/>
      </c>
      <c r="E859" s="182" t="str">
        <f>IF($B859="","",IFERROR(VLOOKUP($B859,'Task library'!$A:$E,3,FALSE()),""))</f>
        <v/>
      </c>
      <c r="F859" s="182" t="str">
        <f>IF($B859="","",IFERROR(VLOOKUP($B859,'Task library'!$A:$E,4,FALSE()),""))</f>
        <v/>
      </c>
      <c r="H859" s="183" t="str">
        <f t="shared" si="94"/>
        <v/>
      </c>
      <c r="I859" s="183" t="str">
        <f t="shared" si="95"/>
        <v/>
      </c>
      <c r="L859" s="90" t="str">
        <f t="shared" si="100"/>
        <v/>
      </c>
      <c r="N859" s="185" t="str">
        <f t="shared" si="96"/>
        <v/>
      </c>
      <c r="W859" s="179" t="str">
        <f>IF($B859="","",IF($Q859="","MISSING LINK",IF(NOT(ISNUMBER(SEARCH("drive.google.com",$Q859))),"NOT DRIVE LINK",IFERROR(IF(ISNUMBER(SEARCH(MID(Summary!$N$3,SEARCH("/folders/",Summary!$N$3)+9,SEARCH("?",Summary!$N$3&amp;"?")-(SEARCH("/folders/",Summary!$N$3)+9)),$Q859)),"OK",IF(ISNUMBER(SEARCH("/file/d/",$Q859)),"FILE LINK (check)","WRONG DRIVE")),"WRONG DRIVE"))))</f>
        <v/>
      </c>
      <c r="X859" s="72" t="str">
        <f t="shared" si="97"/>
        <v/>
      </c>
      <c r="Y859" s="72" t="str">
        <f t="shared" si="98"/>
        <v/>
      </c>
      <c r="Z859" s="72" t="str">
        <f>IF($X859="","",COUNTIF($X$2:$X859,$X859))</f>
        <v/>
      </c>
      <c r="AA859" s="72" t="str">
        <f>IF(AND($X859&lt;&gt;"",$Y859&gt;=3,$Z859=1),COUNTIF($AA$1:AA858,"&gt;0")+1,"")</f>
        <v/>
      </c>
    </row>
    <row r="860" spans="3:27" ht="15" customHeight="1" x14ac:dyDescent="0.25">
      <c r="C860" s="72" t="str">
        <f t="shared" si="99"/>
        <v/>
      </c>
      <c r="D860" s="182" t="str">
        <f>IF($B860="","",IFERROR(VLOOKUP($B860,'Task library'!$A:$E,2,FALSE()),""))</f>
        <v/>
      </c>
      <c r="E860" s="182" t="str">
        <f>IF($B860="","",IFERROR(VLOOKUP($B860,'Task library'!$A:$E,3,FALSE()),""))</f>
        <v/>
      </c>
      <c r="F860" s="182" t="str">
        <f>IF($B860="","",IFERROR(VLOOKUP($B860,'Task library'!$A:$E,4,FALSE()),""))</f>
        <v/>
      </c>
      <c r="H860" s="183" t="str">
        <f t="shared" si="94"/>
        <v/>
      </c>
      <c r="I860" s="183" t="str">
        <f t="shared" si="95"/>
        <v/>
      </c>
      <c r="L860" s="90" t="str">
        <f t="shared" si="100"/>
        <v/>
      </c>
      <c r="N860" s="185" t="str">
        <f t="shared" si="96"/>
        <v/>
      </c>
      <c r="W860" s="179" t="str">
        <f>IF($B860="","",IF($Q860="","MISSING LINK",IF(NOT(ISNUMBER(SEARCH("drive.google.com",$Q860))),"NOT DRIVE LINK",IFERROR(IF(ISNUMBER(SEARCH(MID(Summary!$N$3,SEARCH("/folders/",Summary!$N$3)+9,SEARCH("?",Summary!$N$3&amp;"?")-(SEARCH("/folders/",Summary!$N$3)+9)),$Q860)),"OK",IF(ISNUMBER(SEARCH("/file/d/",$Q860)),"FILE LINK (check)","WRONG DRIVE")),"WRONG DRIVE"))))</f>
        <v/>
      </c>
      <c r="X860" s="72" t="str">
        <f t="shared" si="97"/>
        <v/>
      </c>
      <c r="Y860" s="72" t="str">
        <f t="shared" si="98"/>
        <v/>
      </c>
      <c r="Z860" s="72" t="str">
        <f>IF($X860="","",COUNTIF($X$2:$X860,$X860))</f>
        <v/>
      </c>
      <c r="AA860" s="72" t="str">
        <f>IF(AND($X860&lt;&gt;"",$Y860&gt;=3,$Z860=1),COUNTIF($AA$1:AA859,"&gt;0")+1,"")</f>
        <v/>
      </c>
    </row>
    <row r="861" spans="3:27" ht="15" customHeight="1" x14ac:dyDescent="0.25">
      <c r="C861" s="72" t="str">
        <f t="shared" si="99"/>
        <v/>
      </c>
      <c r="D861" s="182" t="str">
        <f>IF($B861="","",IFERROR(VLOOKUP($B861,'Task library'!$A:$E,2,FALSE()),""))</f>
        <v/>
      </c>
      <c r="E861" s="182" t="str">
        <f>IF($B861="","",IFERROR(VLOOKUP($B861,'Task library'!$A:$E,3,FALSE()),""))</f>
        <v/>
      </c>
      <c r="F861" s="182" t="str">
        <f>IF($B861="","",IFERROR(VLOOKUP($B861,'Task library'!$A:$E,4,FALSE()),""))</f>
        <v/>
      </c>
      <c r="H861" s="183" t="str">
        <f t="shared" si="94"/>
        <v/>
      </c>
      <c r="I861" s="183" t="str">
        <f t="shared" si="95"/>
        <v/>
      </c>
      <c r="L861" s="90" t="str">
        <f t="shared" si="100"/>
        <v/>
      </c>
      <c r="N861" s="185" t="str">
        <f t="shared" si="96"/>
        <v/>
      </c>
      <c r="W861" s="179" t="str">
        <f>IF($B861="","",IF($Q861="","MISSING LINK",IF(NOT(ISNUMBER(SEARCH("drive.google.com",$Q861))),"NOT DRIVE LINK",IFERROR(IF(ISNUMBER(SEARCH(MID(Summary!$N$3,SEARCH("/folders/",Summary!$N$3)+9,SEARCH("?",Summary!$N$3&amp;"?")-(SEARCH("/folders/",Summary!$N$3)+9)),$Q861)),"OK",IF(ISNUMBER(SEARCH("/file/d/",$Q861)),"FILE LINK (check)","WRONG DRIVE")),"WRONG DRIVE"))))</f>
        <v/>
      </c>
      <c r="X861" s="72" t="str">
        <f t="shared" si="97"/>
        <v/>
      </c>
      <c r="Y861" s="72" t="str">
        <f t="shared" si="98"/>
        <v/>
      </c>
      <c r="Z861" s="72" t="str">
        <f>IF($X861="","",COUNTIF($X$2:$X861,$X861))</f>
        <v/>
      </c>
      <c r="AA861" s="72" t="str">
        <f>IF(AND($X861&lt;&gt;"",$Y861&gt;=3,$Z861=1),COUNTIF($AA$1:AA860,"&gt;0")+1,"")</f>
        <v/>
      </c>
    </row>
    <row r="862" spans="3:27" ht="15" customHeight="1" x14ac:dyDescent="0.25">
      <c r="C862" s="72" t="str">
        <f t="shared" si="99"/>
        <v/>
      </c>
      <c r="D862" s="182" t="str">
        <f>IF($B862="","",IFERROR(VLOOKUP($B862,'Task library'!$A:$E,2,FALSE()),""))</f>
        <v/>
      </c>
      <c r="E862" s="182" t="str">
        <f>IF($B862="","",IFERROR(VLOOKUP($B862,'Task library'!$A:$E,3,FALSE()),""))</f>
        <v/>
      </c>
      <c r="F862" s="182" t="str">
        <f>IF($B862="","",IFERROR(VLOOKUP($B862,'Task library'!$A:$E,4,FALSE()),""))</f>
        <v/>
      </c>
      <c r="H862" s="183" t="str">
        <f t="shared" si="94"/>
        <v/>
      </c>
      <c r="I862" s="183" t="str">
        <f t="shared" si="95"/>
        <v/>
      </c>
      <c r="L862" s="90" t="str">
        <f t="shared" si="100"/>
        <v/>
      </c>
      <c r="N862" s="185" t="str">
        <f t="shared" si="96"/>
        <v/>
      </c>
      <c r="W862" s="179" t="str">
        <f>IF($B862="","",IF($Q862="","MISSING LINK",IF(NOT(ISNUMBER(SEARCH("drive.google.com",$Q862))),"NOT DRIVE LINK",IFERROR(IF(ISNUMBER(SEARCH(MID(Summary!$N$3,SEARCH("/folders/",Summary!$N$3)+9,SEARCH("?",Summary!$N$3&amp;"?")-(SEARCH("/folders/",Summary!$N$3)+9)),$Q862)),"OK",IF(ISNUMBER(SEARCH("/file/d/",$Q862)),"FILE LINK (check)","WRONG DRIVE")),"WRONG DRIVE"))))</f>
        <v/>
      </c>
      <c r="X862" s="72" t="str">
        <f t="shared" si="97"/>
        <v/>
      </c>
      <c r="Y862" s="72" t="str">
        <f t="shared" si="98"/>
        <v/>
      </c>
      <c r="Z862" s="72" t="str">
        <f>IF($X862="","",COUNTIF($X$2:$X862,$X862))</f>
        <v/>
      </c>
      <c r="AA862" s="72" t="str">
        <f>IF(AND($X862&lt;&gt;"",$Y862&gt;=3,$Z862=1),COUNTIF($AA$1:AA861,"&gt;0")+1,"")</f>
        <v/>
      </c>
    </row>
    <row r="863" spans="3:27" ht="15" customHeight="1" x14ac:dyDescent="0.25">
      <c r="C863" s="72" t="str">
        <f t="shared" si="99"/>
        <v/>
      </c>
      <c r="D863" s="182" t="str">
        <f>IF($B863="","",IFERROR(VLOOKUP($B863,'Task library'!$A:$E,2,FALSE()),""))</f>
        <v/>
      </c>
      <c r="E863" s="182" t="str">
        <f>IF($B863="","",IFERROR(VLOOKUP($B863,'Task library'!$A:$E,3,FALSE()),""))</f>
        <v/>
      </c>
      <c r="F863" s="182" t="str">
        <f>IF($B863="","",IFERROR(VLOOKUP($B863,'Task library'!$A:$E,4,FALSE()),""))</f>
        <v/>
      </c>
      <c r="H863" s="183" t="str">
        <f t="shared" si="94"/>
        <v/>
      </c>
      <c r="I863" s="183" t="str">
        <f t="shared" si="95"/>
        <v/>
      </c>
      <c r="L863" s="90" t="str">
        <f t="shared" si="100"/>
        <v/>
      </c>
      <c r="N863" s="185" t="str">
        <f t="shared" si="96"/>
        <v/>
      </c>
      <c r="W863" s="179" t="str">
        <f>IF($B863="","",IF($Q863="","MISSING LINK",IF(NOT(ISNUMBER(SEARCH("drive.google.com",$Q863))),"NOT DRIVE LINK",IFERROR(IF(ISNUMBER(SEARCH(MID(Summary!$N$3,SEARCH("/folders/",Summary!$N$3)+9,SEARCH("?",Summary!$N$3&amp;"?")-(SEARCH("/folders/",Summary!$N$3)+9)),$Q863)),"OK",IF(ISNUMBER(SEARCH("/file/d/",$Q863)),"FILE LINK (check)","WRONG DRIVE")),"WRONG DRIVE"))))</f>
        <v/>
      </c>
      <c r="X863" s="72" t="str">
        <f t="shared" si="97"/>
        <v/>
      </c>
      <c r="Y863" s="72" t="str">
        <f t="shared" si="98"/>
        <v/>
      </c>
      <c r="Z863" s="72" t="str">
        <f>IF($X863="","",COUNTIF($X$2:$X863,$X863))</f>
        <v/>
      </c>
      <c r="AA863" s="72" t="str">
        <f>IF(AND($X863&lt;&gt;"",$Y863&gt;=3,$Z863=1),COUNTIF($AA$1:AA862,"&gt;0")+1,"")</f>
        <v/>
      </c>
    </row>
    <row r="864" spans="3:27" ht="15" customHeight="1" x14ac:dyDescent="0.25">
      <c r="C864" s="72" t="str">
        <f t="shared" si="99"/>
        <v/>
      </c>
      <c r="D864" s="182" t="str">
        <f>IF($B864="","",IFERROR(VLOOKUP($B864,'Task library'!$A:$E,2,FALSE()),""))</f>
        <v/>
      </c>
      <c r="E864" s="182" t="str">
        <f>IF($B864="","",IFERROR(VLOOKUP($B864,'Task library'!$A:$E,3,FALSE()),""))</f>
        <v/>
      </c>
      <c r="F864" s="182" t="str">
        <f>IF($B864="","",IFERROR(VLOOKUP($B864,'Task library'!$A:$E,4,FALSE()),""))</f>
        <v/>
      </c>
      <c r="H864" s="183" t="str">
        <f t="shared" si="94"/>
        <v/>
      </c>
      <c r="I864" s="183" t="str">
        <f t="shared" si="95"/>
        <v/>
      </c>
      <c r="L864" s="90" t="str">
        <f t="shared" si="100"/>
        <v/>
      </c>
      <c r="N864" s="185" t="str">
        <f t="shared" si="96"/>
        <v/>
      </c>
      <c r="W864" s="179" t="str">
        <f>IF($B864="","",IF($Q864="","MISSING LINK",IF(NOT(ISNUMBER(SEARCH("drive.google.com",$Q864))),"NOT DRIVE LINK",IFERROR(IF(ISNUMBER(SEARCH(MID(Summary!$N$3,SEARCH("/folders/",Summary!$N$3)+9,SEARCH("?",Summary!$N$3&amp;"?")-(SEARCH("/folders/",Summary!$N$3)+9)),$Q864)),"OK",IF(ISNUMBER(SEARCH("/file/d/",$Q864)),"FILE LINK (check)","WRONG DRIVE")),"WRONG DRIVE"))))</f>
        <v/>
      </c>
      <c r="X864" s="72" t="str">
        <f t="shared" si="97"/>
        <v/>
      </c>
      <c r="Y864" s="72" t="str">
        <f t="shared" si="98"/>
        <v/>
      </c>
      <c r="Z864" s="72" t="str">
        <f>IF($X864="","",COUNTIF($X$2:$X864,$X864))</f>
        <v/>
      </c>
      <c r="AA864" s="72" t="str">
        <f>IF(AND($X864&lt;&gt;"",$Y864&gt;=3,$Z864=1),COUNTIF($AA$1:AA863,"&gt;0")+1,"")</f>
        <v/>
      </c>
    </row>
    <row r="865" spans="3:27" ht="15" customHeight="1" x14ac:dyDescent="0.25">
      <c r="C865" s="72" t="str">
        <f t="shared" si="99"/>
        <v/>
      </c>
      <c r="D865" s="182" t="str">
        <f>IF($B865="","",IFERROR(VLOOKUP($B865,'Task library'!$A:$E,2,FALSE()),""))</f>
        <v/>
      </c>
      <c r="E865" s="182" t="str">
        <f>IF($B865="","",IFERROR(VLOOKUP($B865,'Task library'!$A:$E,3,FALSE()),""))</f>
        <v/>
      </c>
      <c r="F865" s="182" t="str">
        <f>IF($B865="","",IFERROR(VLOOKUP($B865,'Task library'!$A:$E,4,FALSE()),""))</f>
        <v/>
      </c>
      <c r="H865" s="183" t="str">
        <f t="shared" si="94"/>
        <v/>
      </c>
      <c r="I865" s="183" t="str">
        <f t="shared" si="95"/>
        <v/>
      </c>
      <c r="L865" s="90" t="str">
        <f t="shared" si="100"/>
        <v/>
      </c>
      <c r="N865" s="185" t="str">
        <f t="shared" si="96"/>
        <v/>
      </c>
      <c r="W865" s="179" t="str">
        <f>IF($B865="","",IF($Q865="","MISSING LINK",IF(NOT(ISNUMBER(SEARCH("drive.google.com",$Q865))),"NOT DRIVE LINK",IFERROR(IF(ISNUMBER(SEARCH(MID(Summary!$N$3,SEARCH("/folders/",Summary!$N$3)+9,SEARCH("?",Summary!$N$3&amp;"?")-(SEARCH("/folders/",Summary!$N$3)+9)),$Q865)),"OK",IF(ISNUMBER(SEARCH("/file/d/",$Q865)),"FILE LINK (check)","WRONG DRIVE")),"WRONG DRIVE"))))</f>
        <v/>
      </c>
      <c r="X865" s="72" t="str">
        <f t="shared" si="97"/>
        <v/>
      </c>
      <c r="Y865" s="72" t="str">
        <f t="shared" si="98"/>
        <v/>
      </c>
      <c r="Z865" s="72" t="str">
        <f>IF($X865="","",COUNTIF($X$2:$X865,$X865))</f>
        <v/>
      </c>
      <c r="AA865" s="72" t="str">
        <f>IF(AND($X865&lt;&gt;"",$Y865&gt;=3,$Z865=1),COUNTIF($AA$1:AA864,"&gt;0")+1,"")</f>
        <v/>
      </c>
    </row>
    <row r="866" spans="3:27" ht="15" customHeight="1" x14ac:dyDescent="0.25">
      <c r="C866" s="72" t="str">
        <f t="shared" si="99"/>
        <v/>
      </c>
      <c r="D866" s="182" t="str">
        <f>IF($B866="","",IFERROR(VLOOKUP($B866,'Task library'!$A:$E,2,FALSE()),""))</f>
        <v/>
      </c>
      <c r="E866" s="182" t="str">
        <f>IF($B866="","",IFERROR(VLOOKUP($B866,'Task library'!$A:$E,3,FALSE()),""))</f>
        <v/>
      </c>
      <c r="F866" s="182" t="str">
        <f>IF($B866="","",IFERROR(VLOOKUP($B866,'Task library'!$A:$E,4,FALSE()),""))</f>
        <v/>
      </c>
      <c r="H866" s="183" t="str">
        <f t="shared" si="94"/>
        <v/>
      </c>
      <c r="I866" s="183" t="str">
        <f t="shared" si="95"/>
        <v/>
      </c>
      <c r="L866" s="90" t="str">
        <f t="shared" si="100"/>
        <v/>
      </c>
      <c r="N866" s="185" t="str">
        <f t="shared" si="96"/>
        <v/>
      </c>
      <c r="W866" s="179" t="str">
        <f>IF($B866="","",IF($Q866="","MISSING LINK",IF(NOT(ISNUMBER(SEARCH("drive.google.com",$Q866))),"NOT DRIVE LINK",IFERROR(IF(ISNUMBER(SEARCH(MID(Summary!$N$3,SEARCH("/folders/",Summary!$N$3)+9,SEARCH("?",Summary!$N$3&amp;"?")-(SEARCH("/folders/",Summary!$N$3)+9)),$Q866)),"OK",IF(ISNUMBER(SEARCH("/file/d/",$Q866)),"FILE LINK (check)","WRONG DRIVE")),"WRONG DRIVE"))))</f>
        <v/>
      </c>
      <c r="X866" s="72" t="str">
        <f t="shared" si="97"/>
        <v/>
      </c>
      <c r="Y866" s="72" t="str">
        <f t="shared" si="98"/>
        <v/>
      </c>
      <c r="Z866" s="72" t="str">
        <f>IF($X866="","",COUNTIF($X$2:$X866,$X866))</f>
        <v/>
      </c>
      <c r="AA866" s="72" t="str">
        <f>IF(AND($X866&lt;&gt;"",$Y866&gt;=3,$Z866=1),COUNTIF($AA$1:AA865,"&gt;0")+1,"")</f>
        <v/>
      </c>
    </row>
    <row r="867" spans="3:27" ht="15" customHeight="1" x14ac:dyDescent="0.25">
      <c r="C867" s="72" t="str">
        <f t="shared" si="99"/>
        <v/>
      </c>
      <c r="D867" s="182" t="str">
        <f>IF($B867="","",IFERROR(VLOOKUP($B867,'Task library'!$A:$E,2,FALSE()),""))</f>
        <v/>
      </c>
      <c r="E867" s="182" t="str">
        <f>IF($B867="","",IFERROR(VLOOKUP($B867,'Task library'!$A:$E,3,FALSE()),""))</f>
        <v/>
      </c>
      <c r="F867" s="182" t="str">
        <f>IF($B867="","",IFERROR(VLOOKUP($B867,'Task library'!$A:$E,4,FALSE()),""))</f>
        <v/>
      </c>
      <c r="H867" s="183" t="str">
        <f t="shared" si="94"/>
        <v/>
      </c>
      <c r="I867" s="183" t="str">
        <f t="shared" si="95"/>
        <v/>
      </c>
      <c r="L867" s="90" t="str">
        <f t="shared" si="100"/>
        <v/>
      </c>
      <c r="N867" s="185" t="str">
        <f t="shared" si="96"/>
        <v/>
      </c>
      <c r="W867" s="179" t="str">
        <f>IF($B867="","",IF($Q867="","MISSING LINK",IF(NOT(ISNUMBER(SEARCH("drive.google.com",$Q867))),"NOT DRIVE LINK",IFERROR(IF(ISNUMBER(SEARCH(MID(Summary!$N$3,SEARCH("/folders/",Summary!$N$3)+9,SEARCH("?",Summary!$N$3&amp;"?")-(SEARCH("/folders/",Summary!$N$3)+9)),$Q867)),"OK",IF(ISNUMBER(SEARCH("/file/d/",$Q867)),"FILE LINK (check)","WRONG DRIVE")),"WRONG DRIVE"))))</f>
        <v/>
      </c>
      <c r="X867" s="72" t="str">
        <f t="shared" si="97"/>
        <v/>
      </c>
      <c r="Y867" s="72" t="str">
        <f t="shared" si="98"/>
        <v/>
      </c>
      <c r="Z867" s="72" t="str">
        <f>IF($X867="","",COUNTIF($X$2:$X867,$X867))</f>
        <v/>
      </c>
      <c r="AA867" s="72" t="str">
        <f>IF(AND($X867&lt;&gt;"",$Y867&gt;=3,$Z867=1),COUNTIF($AA$1:AA866,"&gt;0")+1,"")</f>
        <v/>
      </c>
    </row>
    <row r="868" spans="3:27" ht="15" customHeight="1" x14ac:dyDescent="0.25">
      <c r="C868" s="72" t="str">
        <f t="shared" si="99"/>
        <v/>
      </c>
      <c r="D868" s="182" t="str">
        <f>IF($B868="","",IFERROR(VLOOKUP($B868,'Task library'!$A:$E,2,FALSE()),""))</f>
        <v/>
      </c>
      <c r="E868" s="182" t="str">
        <f>IF($B868="","",IFERROR(VLOOKUP($B868,'Task library'!$A:$E,3,FALSE()),""))</f>
        <v/>
      </c>
      <c r="F868" s="182" t="str">
        <f>IF($B868="","",IFERROR(VLOOKUP($B868,'Task library'!$A:$E,4,FALSE()),""))</f>
        <v/>
      </c>
      <c r="H868" s="183" t="str">
        <f t="shared" si="94"/>
        <v/>
      </c>
      <c r="I868" s="183" t="str">
        <f t="shared" si="95"/>
        <v/>
      </c>
      <c r="L868" s="90" t="str">
        <f t="shared" si="100"/>
        <v/>
      </c>
      <c r="N868" s="185" t="str">
        <f t="shared" si="96"/>
        <v/>
      </c>
      <c r="W868" s="179" t="str">
        <f>IF($B868="","",IF($Q868="","MISSING LINK",IF(NOT(ISNUMBER(SEARCH("drive.google.com",$Q868))),"NOT DRIVE LINK",IFERROR(IF(ISNUMBER(SEARCH(MID(Summary!$N$3,SEARCH("/folders/",Summary!$N$3)+9,SEARCH("?",Summary!$N$3&amp;"?")-(SEARCH("/folders/",Summary!$N$3)+9)),$Q868)),"OK",IF(ISNUMBER(SEARCH("/file/d/",$Q868)),"FILE LINK (check)","WRONG DRIVE")),"WRONG DRIVE"))))</f>
        <v/>
      </c>
      <c r="X868" s="72" t="str">
        <f t="shared" si="97"/>
        <v/>
      </c>
      <c r="Y868" s="72" t="str">
        <f t="shared" si="98"/>
        <v/>
      </c>
      <c r="Z868" s="72" t="str">
        <f>IF($X868="","",COUNTIF($X$2:$X868,$X868))</f>
        <v/>
      </c>
      <c r="AA868" s="72" t="str">
        <f>IF(AND($X868&lt;&gt;"",$Y868&gt;=3,$Z868=1),COUNTIF($AA$1:AA867,"&gt;0")+1,"")</f>
        <v/>
      </c>
    </row>
    <row r="869" spans="3:27" ht="15" customHeight="1" x14ac:dyDescent="0.25">
      <c r="C869" s="72" t="str">
        <f t="shared" si="99"/>
        <v/>
      </c>
      <c r="D869" s="182" t="str">
        <f>IF($B869="","",IFERROR(VLOOKUP($B869,'Task library'!$A:$E,2,FALSE()),""))</f>
        <v/>
      </c>
      <c r="E869" s="182" t="str">
        <f>IF($B869="","",IFERROR(VLOOKUP($B869,'Task library'!$A:$E,3,FALSE()),""))</f>
        <v/>
      </c>
      <c r="F869" s="182" t="str">
        <f>IF($B869="","",IFERROR(VLOOKUP($B869,'Task library'!$A:$E,4,FALSE()),""))</f>
        <v/>
      </c>
      <c r="H869" s="183" t="str">
        <f t="shared" si="94"/>
        <v/>
      </c>
      <c r="I869" s="183" t="str">
        <f t="shared" si="95"/>
        <v/>
      </c>
      <c r="L869" s="90" t="str">
        <f t="shared" si="100"/>
        <v/>
      </c>
      <c r="N869" s="185" t="str">
        <f t="shared" si="96"/>
        <v/>
      </c>
      <c r="W869" s="179" t="str">
        <f>IF($B869="","",IF($Q869="","MISSING LINK",IF(NOT(ISNUMBER(SEARCH("drive.google.com",$Q869))),"NOT DRIVE LINK",IFERROR(IF(ISNUMBER(SEARCH(MID(Summary!$N$3,SEARCH("/folders/",Summary!$N$3)+9,SEARCH("?",Summary!$N$3&amp;"?")-(SEARCH("/folders/",Summary!$N$3)+9)),$Q869)),"OK",IF(ISNUMBER(SEARCH("/file/d/",$Q869)),"FILE LINK (check)","WRONG DRIVE")),"WRONG DRIVE"))))</f>
        <v/>
      </c>
      <c r="X869" s="72" t="str">
        <f t="shared" si="97"/>
        <v/>
      </c>
      <c r="Y869" s="72" t="str">
        <f t="shared" si="98"/>
        <v/>
      </c>
      <c r="Z869" s="72" t="str">
        <f>IF($X869="","",COUNTIF($X$2:$X869,$X869))</f>
        <v/>
      </c>
      <c r="AA869" s="72" t="str">
        <f>IF(AND($X869&lt;&gt;"",$Y869&gt;=3,$Z869=1),COUNTIF($AA$1:AA868,"&gt;0")+1,"")</f>
        <v/>
      </c>
    </row>
    <row r="870" spans="3:27" ht="15" customHeight="1" x14ac:dyDescent="0.25">
      <c r="C870" s="72" t="str">
        <f t="shared" si="99"/>
        <v/>
      </c>
      <c r="D870" s="182" t="str">
        <f>IF($B870="","",IFERROR(VLOOKUP($B870,'Task library'!$A:$E,2,FALSE()),""))</f>
        <v/>
      </c>
      <c r="E870" s="182" t="str">
        <f>IF($B870="","",IFERROR(VLOOKUP($B870,'Task library'!$A:$E,3,FALSE()),""))</f>
        <v/>
      </c>
      <c r="F870" s="182" t="str">
        <f>IF($B870="","",IFERROR(VLOOKUP($B870,'Task library'!$A:$E,4,FALSE()),""))</f>
        <v/>
      </c>
      <c r="H870" s="183" t="str">
        <f t="shared" si="94"/>
        <v/>
      </c>
      <c r="I870" s="183" t="str">
        <f t="shared" si="95"/>
        <v/>
      </c>
      <c r="L870" s="90" t="str">
        <f t="shared" si="100"/>
        <v/>
      </c>
      <c r="N870" s="185" t="str">
        <f t="shared" si="96"/>
        <v/>
      </c>
      <c r="W870" s="179" t="str">
        <f>IF($B870="","",IF($Q870="","MISSING LINK",IF(NOT(ISNUMBER(SEARCH("drive.google.com",$Q870))),"NOT DRIVE LINK",IFERROR(IF(ISNUMBER(SEARCH(MID(Summary!$N$3,SEARCH("/folders/",Summary!$N$3)+9,SEARCH("?",Summary!$N$3&amp;"?")-(SEARCH("/folders/",Summary!$N$3)+9)),$Q870)),"OK",IF(ISNUMBER(SEARCH("/file/d/",$Q870)),"FILE LINK (check)","WRONG DRIVE")),"WRONG DRIVE"))))</f>
        <v/>
      </c>
      <c r="X870" s="72" t="str">
        <f t="shared" si="97"/>
        <v/>
      </c>
      <c r="Y870" s="72" t="str">
        <f t="shared" si="98"/>
        <v/>
      </c>
      <c r="Z870" s="72" t="str">
        <f>IF($X870="","",COUNTIF($X$2:$X870,$X870))</f>
        <v/>
      </c>
      <c r="AA870" s="72" t="str">
        <f>IF(AND($X870&lt;&gt;"",$Y870&gt;=3,$Z870=1),COUNTIF($AA$1:AA869,"&gt;0")+1,"")</f>
        <v/>
      </c>
    </row>
    <row r="871" spans="3:27" ht="15" customHeight="1" x14ac:dyDescent="0.25">
      <c r="C871" s="72" t="str">
        <f t="shared" si="99"/>
        <v/>
      </c>
      <c r="D871" s="182" t="str">
        <f>IF($B871="","",IFERROR(VLOOKUP($B871,'Task library'!$A:$E,2,FALSE()),""))</f>
        <v/>
      </c>
      <c r="E871" s="182" t="str">
        <f>IF($B871="","",IFERROR(VLOOKUP($B871,'Task library'!$A:$E,3,FALSE()),""))</f>
        <v/>
      </c>
      <c r="F871" s="182" t="str">
        <f>IF($B871="","",IFERROR(VLOOKUP($B871,'Task library'!$A:$E,4,FALSE()),""))</f>
        <v/>
      </c>
      <c r="H871" s="183" t="str">
        <f t="shared" si="94"/>
        <v/>
      </c>
      <c r="I871" s="183" t="str">
        <f t="shared" si="95"/>
        <v/>
      </c>
      <c r="L871" s="90" t="str">
        <f t="shared" si="100"/>
        <v/>
      </c>
      <c r="N871" s="185" t="str">
        <f t="shared" si="96"/>
        <v/>
      </c>
      <c r="W871" s="179" t="str">
        <f>IF($B871="","",IF($Q871="","MISSING LINK",IF(NOT(ISNUMBER(SEARCH("drive.google.com",$Q871))),"NOT DRIVE LINK",IFERROR(IF(ISNUMBER(SEARCH(MID(Summary!$N$3,SEARCH("/folders/",Summary!$N$3)+9,SEARCH("?",Summary!$N$3&amp;"?")-(SEARCH("/folders/",Summary!$N$3)+9)),$Q871)),"OK",IF(ISNUMBER(SEARCH("/file/d/",$Q871)),"FILE LINK (check)","WRONG DRIVE")),"WRONG DRIVE"))))</f>
        <v/>
      </c>
      <c r="X871" s="72" t="str">
        <f t="shared" si="97"/>
        <v/>
      </c>
      <c r="Y871" s="72" t="str">
        <f t="shared" si="98"/>
        <v/>
      </c>
      <c r="Z871" s="72" t="str">
        <f>IF($X871="","",COUNTIF($X$2:$X871,$X871))</f>
        <v/>
      </c>
      <c r="AA871" s="72" t="str">
        <f>IF(AND($X871&lt;&gt;"",$Y871&gt;=3,$Z871=1),COUNTIF($AA$1:AA870,"&gt;0")+1,"")</f>
        <v/>
      </c>
    </row>
    <row r="872" spans="3:27" ht="15" customHeight="1" x14ac:dyDescent="0.25">
      <c r="C872" s="72" t="str">
        <f t="shared" si="99"/>
        <v/>
      </c>
      <c r="D872" s="182" t="str">
        <f>IF($B872="","",IFERROR(VLOOKUP($B872,'Task library'!$A:$E,2,FALSE()),""))</f>
        <v/>
      </c>
      <c r="E872" s="182" t="str">
        <f>IF($B872="","",IFERROR(VLOOKUP($B872,'Task library'!$A:$E,3,FALSE()),""))</f>
        <v/>
      </c>
      <c r="F872" s="182" t="str">
        <f>IF($B872="","",IFERROR(VLOOKUP($B872,'Task library'!$A:$E,4,FALSE()),""))</f>
        <v/>
      </c>
      <c r="H872" s="183" t="str">
        <f t="shared" si="94"/>
        <v/>
      </c>
      <c r="I872" s="183" t="str">
        <f t="shared" si="95"/>
        <v/>
      </c>
      <c r="L872" s="90" t="str">
        <f t="shared" si="100"/>
        <v/>
      </c>
      <c r="N872" s="185" t="str">
        <f t="shared" si="96"/>
        <v/>
      </c>
      <c r="W872" s="179" t="str">
        <f>IF($B872="","",IF($Q872="","MISSING LINK",IF(NOT(ISNUMBER(SEARCH("drive.google.com",$Q872))),"NOT DRIVE LINK",IFERROR(IF(ISNUMBER(SEARCH(MID(Summary!$N$3,SEARCH("/folders/",Summary!$N$3)+9,SEARCH("?",Summary!$N$3&amp;"?")-(SEARCH("/folders/",Summary!$N$3)+9)),$Q872)),"OK",IF(ISNUMBER(SEARCH("/file/d/",$Q872)),"FILE LINK (check)","WRONG DRIVE")),"WRONG DRIVE"))))</f>
        <v/>
      </c>
      <c r="X872" s="72" t="str">
        <f t="shared" si="97"/>
        <v/>
      </c>
      <c r="Y872" s="72" t="str">
        <f t="shared" si="98"/>
        <v/>
      </c>
      <c r="Z872" s="72" t="str">
        <f>IF($X872="","",COUNTIF($X$2:$X872,$X872))</f>
        <v/>
      </c>
      <c r="AA872" s="72" t="str">
        <f>IF(AND($X872&lt;&gt;"",$Y872&gt;=3,$Z872=1),COUNTIF($AA$1:AA871,"&gt;0")+1,"")</f>
        <v/>
      </c>
    </row>
    <row r="873" spans="3:27" ht="15" customHeight="1" x14ac:dyDescent="0.25">
      <c r="C873" s="72" t="str">
        <f t="shared" si="99"/>
        <v/>
      </c>
      <c r="D873" s="182" t="str">
        <f>IF($B873="","",IFERROR(VLOOKUP($B873,'Task library'!$A:$E,2,FALSE()),""))</f>
        <v/>
      </c>
      <c r="E873" s="182" t="str">
        <f>IF($B873="","",IFERROR(VLOOKUP($B873,'Task library'!$A:$E,3,FALSE()),""))</f>
        <v/>
      </c>
      <c r="F873" s="182" t="str">
        <f>IF($B873="","",IFERROR(VLOOKUP($B873,'Task library'!$A:$E,4,FALSE()),""))</f>
        <v/>
      </c>
      <c r="H873" s="183" t="str">
        <f t="shared" si="94"/>
        <v/>
      </c>
      <c r="I873" s="183" t="str">
        <f t="shared" si="95"/>
        <v/>
      </c>
      <c r="L873" s="90" t="str">
        <f t="shared" si="100"/>
        <v/>
      </c>
      <c r="N873" s="185" t="str">
        <f t="shared" si="96"/>
        <v/>
      </c>
      <c r="W873" s="179" t="str">
        <f>IF($B873="","",IF($Q873="","MISSING LINK",IF(NOT(ISNUMBER(SEARCH("drive.google.com",$Q873))),"NOT DRIVE LINK",IFERROR(IF(ISNUMBER(SEARCH(MID(Summary!$N$3,SEARCH("/folders/",Summary!$N$3)+9,SEARCH("?",Summary!$N$3&amp;"?")-(SEARCH("/folders/",Summary!$N$3)+9)),$Q873)),"OK",IF(ISNUMBER(SEARCH("/file/d/",$Q873)),"FILE LINK (check)","WRONG DRIVE")),"WRONG DRIVE"))))</f>
        <v/>
      </c>
      <c r="X873" s="72" t="str">
        <f t="shared" si="97"/>
        <v/>
      </c>
      <c r="Y873" s="72" t="str">
        <f t="shared" si="98"/>
        <v/>
      </c>
      <c r="Z873" s="72" t="str">
        <f>IF($X873="","",COUNTIF($X$2:$X873,$X873))</f>
        <v/>
      </c>
      <c r="AA873" s="72" t="str">
        <f>IF(AND($X873&lt;&gt;"",$Y873&gt;=3,$Z873=1),COUNTIF($AA$1:AA872,"&gt;0")+1,"")</f>
        <v/>
      </c>
    </row>
    <row r="874" spans="3:27" ht="15" customHeight="1" x14ac:dyDescent="0.25">
      <c r="C874" s="72" t="str">
        <f t="shared" si="99"/>
        <v/>
      </c>
      <c r="D874" s="182" t="str">
        <f>IF($B874="","",IFERROR(VLOOKUP($B874,'Task library'!$A:$E,2,FALSE()),""))</f>
        <v/>
      </c>
      <c r="E874" s="182" t="str">
        <f>IF($B874="","",IFERROR(VLOOKUP($B874,'Task library'!$A:$E,3,FALSE()),""))</f>
        <v/>
      </c>
      <c r="F874" s="182" t="str">
        <f>IF($B874="","",IFERROR(VLOOKUP($B874,'Task library'!$A:$E,4,FALSE()),""))</f>
        <v/>
      </c>
      <c r="H874" s="183" t="str">
        <f t="shared" si="94"/>
        <v/>
      </c>
      <c r="I874" s="183" t="str">
        <f t="shared" si="95"/>
        <v/>
      </c>
      <c r="L874" s="90" t="str">
        <f t="shared" si="100"/>
        <v/>
      </c>
      <c r="N874" s="185" t="str">
        <f t="shared" si="96"/>
        <v/>
      </c>
      <c r="W874" s="179" t="str">
        <f>IF($B874="","",IF($Q874="","MISSING LINK",IF(NOT(ISNUMBER(SEARCH("drive.google.com",$Q874))),"NOT DRIVE LINK",IFERROR(IF(ISNUMBER(SEARCH(MID(Summary!$N$3,SEARCH("/folders/",Summary!$N$3)+9,SEARCH("?",Summary!$N$3&amp;"?")-(SEARCH("/folders/",Summary!$N$3)+9)),$Q874)),"OK",IF(ISNUMBER(SEARCH("/file/d/",$Q874)),"FILE LINK (check)","WRONG DRIVE")),"WRONG DRIVE"))))</f>
        <v/>
      </c>
      <c r="X874" s="72" t="str">
        <f t="shared" si="97"/>
        <v/>
      </c>
      <c r="Y874" s="72" t="str">
        <f t="shared" si="98"/>
        <v/>
      </c>
      <c r="Z874" s="72" t="str">
        <f>IF($X874="","",COUNTIF($X$2:$X874,$X874))</f>
        <v/>
      </c>
      <c r="AA874" s="72" t="str">
        <f>IF(AND($X874&lt;&gt;"",$Y874&gt;=3,$Z874=1),COUNTIF($AA$1:AA873,"&gt;0")+1,"")</f>
        <v/>
      </c>
    </row>
    <row r="875" spans="3:27" ht="15" customHeight="1" x14ac:dyDescent="0.25">
      <c r="C875" s="72" t="str">
        <f t="shared" si="99"/>
        <v/>
      </c>
      <c r="D875" s="182" t="str">
        <f>IF($B875="","",IFERROR(VLOOKUP($B875,'Task library'!$A:$E,2,FALSE()),""))</f>
        <v/>
      </c>
      <c r="E875" s="182" t="str">
        <f>IF($B875="","",IFERROR(VLOOKUP($B875,'Task library'!$A:$E,3,FALSE()),""))</f>
        <v/>
      </c>
      <c r="F875" s="182" t="str">
        <f>IF($B875="","",IFERROR(VLOOKUP($B875,'Task library'!$A:$E,4,FALSE()),""))</f>
        <v/>
      </c>
      <c r="H875" s="183" t="str">
        <f t="shared" si="94"/>
        <v/>
      </c>
      <c r="I875" s="183" t="str">
        <f t="shared" si="95"/>
        <v/>
      </c>
      <c r="L875" s="90" t="str">
        <f t="shared" si="100"/>
        <v/>
      </c>
      <c r="N875" s="185" t="str">
        <f t="shared" si="96"/>
        <v/>
      </c>
      <c r="W875" s="179" t="str">
        <f>IF($B875="","",IF($Q875="","MISSING LINK",IF(NOT(ISNUMBER(SEARCH("drive.google.com",$Q875))),"NOT DRIVE LINK",IFERROR(IF(ISNUMBER(SEARCH(MID(Summary!$N$3,SEARCH("/folders/",Summary!$N$3)+9,SEARCH("?",Summary!$N$3&amp;"?")-(SEARCH("/folders/",Summary!$N$3)+9)),$Q875)),"OK",IF(ISNUMBER(SEARCH("/file/d/",$Q875)),"FILE LINK (check)","WRONG DRIVE")),"WRONG DRIVE"))))</f>
        <v/>
      </c>
      <c r="X875" s="72" t="str">
        <f t="shared" si="97"/>
        <v/>
      </c>
      <c r="Y875" s="72" t="str">
        <f t="shared" si="98"/>
        <v/>
      </c>
      <c r="Z875" s="72" t="str">
        <f>IF($X875="","",COUNTIF($X$2:$X875,$X875))</f>
        <v/>
      </c>
      <c r="AA875" s="72" t="str">
        <f>IF(AND($X875&lt;&gt;"",$Y875&gt;=3,$Z875=1),COUNTIF($AA$1:AA874,"&gt;0")+1,"")</f>
        <v/>
      </c>
    </row>
    <row r="876" spans="3:27" ht="15" customHeight="1" x14ac:dyDescent="0.25">
      <c r="C876" s="72" t="str">
        <f t="shared" si="99"/>
        <v/>
      </c>
      <c r="D876" s="182" t="str">
        <f>IF($B876="","",IFERROR(VLOOKUP($B876,'Task library'!$A:$E,2,FALSE()),""))</f>
        <v/>
      </c>
      <c r="E876" s="182" t="str">
        <f>IF($B876="","",IFERROR(VLOOKUP($B876,'Task library'!$A:$E,3,FALSE()),""))</f>
        <v/>
      </c>
      <c r="F876" s="182" t="str">
        <f>IF($B876="","",IFERROR(VLOOKUP($B876,'Task library'!$A:$E,4,FALSE()),""))</f>
        <v/>
      </c>
      <c r="H876" s="183" t="str">
        <f t="shared" si="94"/>
        <v/>
      </c>
      <c r="I876" s="183" t="str">
        <f t="shared" si="95"/>
        <v/>
      </c>
      <c r="L876" s="90" t="str">
        <f t="shared" si="100"/>
        <v/>
      </c>
      <c r="N876" s="185" t="str">
        <f t="shared" si="96"/>
        <v/>
      </c>
      <c r="W876" s="179" t="str">
        <f>IF($B876="","",IF($Q876="","MISSING LINK",IF(NOT(ISNUMBER(SEARCH("drive.google.com",$Q876))),"NOT DRIVE LINK",IFERROR(IF(ISNUMBER(SEARCH(MID(Summary!$N$3,SEARCH("/folders/",Summary!$N$3)+9,SEARCH("?",Summary!$N$3&amp;"?")-(SEARCH("/folders/",Summary!$N$3)+9)),$Q876)),"OK",IF(ISNUMBER(SEARCH("/file/d/",$Q876)),"FILE LINK (check)","WRONG DRIVE")),"WRONG DRIVE"))))</f>
        <v/>
      </c>
      <c r="X876" s="72" t="str">
        <f t="shared" si="97"/>
        <v/>
      </c>
      <c r="Y876" s="72" t="str">
        <f t="shared" si="98"/>
        <v/>
      </c>
      <c r="Z876" s="72" t="str">
        <f>IF($X876="","",COUNTIF($X$2:$X876,$X876))</f>
        <v/>
      </c>
      <c r="AA876" s="72" t="str">
        <f>IF(AND($X876&lt;&gt;"",$Y876&gt;=3,$Z876=1),COUNTIF($AA$1:AA875,"&gt;0")+1,"")</f>
        <v/>
      </c>
    </row>
    <row r="877" spans="3:27" ht="15" customHeight="1" x14ac:dyDescent="0.25">
      <c r="C877" s="72" t="str">
        <f t="shared" si="99"/>
        <v/>
      </c>
      <c r="D877" s="182" t="str">
        <f>IF($B877="","",IFERROR(VLOOKUP($B877,'Task library'!$A:$E,2,FALSE()),""))</f>
        <v/>
      </c>
      <c r="E877" s="182" t="str">
        <f>IF($B877="","",IFERROR(VLOOKUP($B877,'Task library'!$A:$E,3,FALSE()),""))</f>
        <v/>
      </c>
      <c r="F877" s="182" t="str">
        <f>IF($B877="","",IFERROR(VLOOKUP($B877,'Task library'!$A:$E,4,FALSE()),""))</f>
        <v/>
      </c>
      <c r="H877" s="183" t="str">
        <f t="shared" si="94"/>
        <v/>
      </c>
      <c r="I877" s="183" t="str">
        <f t="shared" si="95"/>
        <v/>
      </c>
      <c r="L877" s="90" t="str">
        <f t="shared" si="100"/>
        <v/>
      </c>
      <c r="N877" s="185" t="str">
        <f t="shared" si="96"/>
        <v/>
      </c>
      <c r="W877" s="179" t="str">
        <f>IF($B877="","",IF($Q877="","MISSING LINK",IF(NOT(ISNUMBER(SEARCH("drive.google.com",$Q877))),"NOT DRIVE LINK",IFERROR(IF(ISNUMBER(SEARCH(MID(Summary!$N$3,SEARCH("/folders/",Summary!$N$3)+9,SEARCH("?",Summary!$N$3&amp;"?")-(SEARCH("/folders/",Summary!$N$3)+9)),$Q877)),"OK",IF(ISNUMBER(SEARCH("/file/d/",$Q877)),"FILE LINK (check)","WRONG DRIVE")),"WRONG DRIVE"))))</f>
        <v/>
      </c>
      <c r="X877" s="72" t="str">
        <f t="shared" si="97"/>
        <v/>
      </c>
      <c r="Y877" s="72" t="str">
        <f t="shared" si="98"/>
        <v/>
      </c>
      <c r="Z877" s="72" t="str">
        <f>IF($X877="","",COUNTIF($X$2:$X877,$X877))</f>
        <v/>
      </c>
      <c r="AA877" s="72" t="str">
        <f>IF(AND($X877&lt;&gt;"",$Y877&gt;=3,$Z877=1),COUNTIF($AA$1:AA876,"&gt;0")+1,"")</f>
        <v/>
      </c>
    </row>
    <row r="878" spans="3:27" ht="15" customHeight="1" x14ac:dyDescent="0.25">
      <c r="C878" s="72" t="str">
        <f t="shared" si="99"/>
        <v/>
      </c>
      <c r="D878" s="182" t="str">
        <f>IF($B878="","",IFERROR(VLOOKUP($B878,'Task library'!$A:$E,2,FALSE()),""))</f>
        <v/>
      </c>
      <c r="E878" s="182" t="str">
        <f>IF($B878="","",IFERROR(VLOOKUP($B878,'Task library'!$A:$E,3,FALSE()),""))</f>
        <v/>
      </c>
      <c r="F878" s="182" t="str">
        <f>IF($B878="","",IFERROR(VLOOKUP($B878,'Task library'!$A:$E,4,FALSE()),""))</f>
        <v/>
      </c>
      <c r="H878" s="183" t="str">
        <f t="shared" si="94"/>
        <v/>
      </c>
      <c r="I878" s="183" t="str">
        <f t="shared" si="95"/>
        <v/>
      </c>
      <c r="L878" s="90" t="str">
        <f t="shared" si="100"/>
        <v/>
      </c>
      <c r="N878" s="185" t="str">
        <f t="shared" si="96"/>
        <v/>
      </c>
      <c r="W878" s="179" t="str">
        <f>IF($B878="","",IF($Q878="","MISSING LINK",IF(NOT(ISNUMBER(SEARCH("drive.google.com",$Q878))),"NOT DRIVE LINK",IFERROR(IF(ISNUMBER(SEARCH(MID(Summary!$N$3,SEARCH("/folders/",Summary!$N$3)+9,SEARCH("?",Summary!$N$3&amp;"?")-(SEARCH("/folders/",Summary!$N$3)+9)),$Q878)),"OK",IF(ISNUMBER(SEARCH("/file/d/",$Q878)),"FILE LINK (check)","WRONG DRIVE")),"WRONG DRIVE"))))</f>
        <v/>
      </c>
      <c r="X878" s="72" t="str">
        <f t="shared" si="97"/>
        <v/>
      </c>
      <c r="Y878" s="72" t="str">
        <f t="shared" si="98"/>
        <v/>
      </c>
      <c r="Z878" s="72" t="str">
        <f>IF($X878="","",COUNTIF($X$2:$X878,$X878))</f>
        <v/>
      </c>
      <c r="AA878" s="72" t="str">
        <f>IF(AND($X878&lt;&gt;"",$Y878&gt;=3,$Z878=1),COUNTIF($AA$1:AA877,"&gt;0")+1,"")</f>
        <v/>
      </c>
    </row>
    <row r="879" spans="3:27" ht="15" customHeight="1" x14ac:dyDescent="0.25">
      <c r="C879" s="72" t="str">
        <f t="shared" si="99"/>
        <v/>
      </c>
      <c r="D879" s="182" t="str">
        <f>IF($B879="","",IFERROR(VLOOKUP($B879,'Task library'!$A:$E,2,FALSE()),""))</f>
        <v/>
      </c>
      <c r="E879" s="182" t="str">
        <f>IF($B879="","",IFERROR(VLOOKUP($B879,'Task library'!$A:$E,3,FALSE()),""))</f>
        <v/>
      </c>
      <c r="F879" s="182" t="str">
        <f>IF($B879="","",IFERROR(VLOOKUP($B879,'Task library'!$A:$E,4,FALSE()),""))</f>
        <v/>
      </c>
      <c r="H879" s="183" t="str">
        <f t="shared" si="94"/>
        <v/>
      </c>
      <c r="I879" s="183" t="str">
        <f t="shared" si="95"/>
        <v/>
      </c>
      <c r="L879" s="90" t="str">
        <f t="shared" si="100"/>
        <v/>
      </c>
      <c r="N879" s="185" t="str">
        <f t="shared" si="96"/>
        <v/>
      </c>
      <c r="W879" s="179" t="str">
        <f>IF($B879="","",IF($Q879="","MISSING LINK",IF(NOT(ISNUMBER(SEARCH("drive.google.com",$Q879))),"NOT DRIVE LINK",IFERROR(IF(ISNUMBER(SEARCH(MID(Summary!$N$3,SEARCH("/folders/",Summary!$N$3)+9,SEARCH("?",Summary!$N$3&amp;"?")-(SEARCH("/folders/",Summary!$N$3)+9)),$Q879)),"OK",IF(ISNUMBER(SEARCH("/file/d/",$Q879)),"FILE LINK (check)","WRONG DRIVE")),"WRONG DRIVE"))))</f>
        <v/>
      </c>
      <c r="X879" s="72" t="str">
        <f t="shared" si="97"/>
        <v/>
      </c>
      <c r="Y879" s="72" t="str">
        <f t="shared" si="98"/>
        <v/>
      </c>
      <c r="Z879" s="72" t="str">
        <f>IF($X879="","",COUNTIF($X$2:$X879,$X879))</f>
        <v/>
      </c>
      <c r="AA879" s="72" t="str">
        <f>IF(AND($X879&lt;&gt;"",$Y879&gt;=3,$Z879=1),COUNTIF($AA$1:AA878,"&gt;0")+1,"")</f>
        <v/>
      </c>
    </row>
    <row r="880" spans="3:27" ht="15" customHeight="1" x14ac:dyDescent="0.25">
      <c r="C880" s="72" t="str">
        <f t="shared" si="99"/>
        <v/>
      </c>
      <c r="D880" s="182" t="str">
        <f>IF($B880="","",IFERROR(VLOOKUP($B880,'Task library'!$A:$E,2,FALSE()),""))</f>
        <v/>
      </c>
      <c r="E880" s="182" t="str">
        <f>IF($B880="","",IFERROR(VLOOKUP($B880,'Task library'!$A:$E,3,FALSE()),""))</f>
        <v/>
      </c>
      <c r="F880" s="182" t="str">
        <f>IF($B880="","",IFERROR(VLOOKUP($B880,'Task library'!$A:$E,4,FALSE()),""))</f>
        <v/>
      </c>
      <c r="H880" s="183" t="str">
        <f t="shared" si="94"/>
        <v/>
      </c>
      <c r="I880" s="183" t="str">
        <f t="shared" si="95"/>
        <v/>
      </c>
      <c r="L880" s="90" t="str">
        <f t="shared" si="100"/>
        <v/>
      </c>
      <c r="N880" s="185" t="str">
        <f t="shared" si="96"/>
        <v/>
      </c>
      <c r="W880" s="179" t="str">
        <f>IF($B880="","",IF($Q880="","MISSING LINK",IF(NOT(ISNUMBER(SEARCH("drive.google.com",$Q880))),"NOT DRIVE LINK",IFERROR(IF(ISNUMBER(SEARCH(MID(Summary!$N$3,SEARCH("/folders/",Summary!$N$3)+9,SEARCH("?",Summary!$N$3&amp;"?")-(SEARCH("/folders/",Summary!$N$3)+9)),$Q880)),"OK",IF(ISNUMBER(SEARCH("/file/d/",$Q880)),"FILE LINK (check)","WRONG DRIVE")),"WRONG DRIVE"))))</f>
        <v/>
      </c>
      <c r="X880" s="72" t="str">
        <f t="shared" si="97"/>
        <v/>
      </c>
      <c r="Y880" s="72" t="str">
        <f t="shared" si="98"/>
        <v/>
      </c>
      <c r="Z880" s="72" t="str">
        <f>IF($X880="","",COUNTIF($X$2:$X880,$X880))</f>
        <v/>
      </c>
      <c r="AA880" s="72" t="str">
        <f>IF(AND($X880&lt;&gt;"",$Y880&gt;=3,$Z880=1),COUNTIF($AA$1:AA879,"&gt;0")+1,"")</f>
        <v/>
      </c>
    </row>
    <row r="881" spans="3:27" ht="15" customHeight="1" x14ac:dyDescent="0.25">
      <c r="C881" s="72" t="str">
        <f t="shared" si="99"/>
        <v/>
      </c>
      <c r="D881" s="182" t="str">
        <f>IF($B881="","",IFERROR(VLOOKUP($B881,'Task library'!$A:$E,2,FALSE()),""))</f>
        <v/>
      </c>
      <c r="E881" s="182" t="str">
        <f>IF($B881="","",IFERROR(VLOOKUP($B881,'Task library'!$A:$E,3,FALSE()),""))</f>
        <v/>
      </c>
      <c r="F881" s="182" t="str">
        <f>IF($B881="","",IFERROR(VLOOKUP($B881,'Task library'!$A:$E,4,FALSE()),""))</f>
        <v/>
      </c>
      <c r="H881" s="183" t="str">
        <f t="shared" si="94"/>
        <v/>
      </c>
      <c r="I881" s="183" t="str">
        <f t="shared" si="95"/>
        <v/>
      </c>
      <c r="L881" s="90" t="str">
        <f t="shared" si="100"/>
        <v/>
      </c>
      <c r="N881" s="185" t="str">
        <f t="shared" si="96"/>
        <v/>
      </c>
      <c r="W881" s="179" t="str">
        <f>IF($B881="","",IF($Q881="","MISSING LINK",IF(NOT(ISNUMBER(SEARCH("drive.google.com",$Q881))),"NOT DRIVE LINK",IFERROR(IF(ISNUMBER(SEARCH(MID(Summary!$N$3,SEARCH("/folders/",Summary!$N$3)+9,SEARCH("?",Summary!$N$3&amp;"?")-(SEARCH("/folders/",Summary!$N$3)+9)),$Q881)),"OK",IF(ISNUMBER(SEARCH("/file/d/",$Q881)),"FILE LINK (check)","WRONG DRIVE")),"WRONG DRIVE"))))</f>
        <v/>
      </c>
      <c r="X881" s="72" t="str">
        <f t="shared" si="97"/>
        <v/>
      </c>
      <c r="Y881" s="72" t="str">
        <f t="shared" si="98"/>
        <v/>
      </c>
      <c r="Z881" s="72" t="str">
        <f>IF($X881="","",COUNTIF($X$2:$X881,$X881))</f>
        <v/>
      </c>
      <c r="AA881" s="72" t="str">
        <f>IF(AND($X881&lt;&gt;"",$Y881&gt;=3,$Z881=1),COUNTIF($AA$1:AA880,"&gt;0")+1,"")</f>
        <v/>
      </c>
    </row>
    <row r="882" spans="3:27" ht="15" customHeight="1" x14ac:dyDescent="0.25">
      <c r="C882" s="72" t="str">
        <f t="shared" si="99"/>
        <v/>
      </c>
      <c r="D882" s="182" t="str">
        <f>IF($B882="","",IFERROR(VLOOKUP($B882,'Task library'!$A:$E,2,FALSE()),""))</f>
        <v/>
      </c>
      <c r="E882" s="182" t="str">
        <f>IF($B882="","",IFERROR(VLOOKUP($B882,'Task library'!$A:$E,3,FALSE()),""))</f>
        <v/>
      </c>
      <c r="F882" s="182" t="str">
        <f>IF($B882="","",IFERROR(VLOOKUP($B882,'Task library'!$A:$E,4,FALSE()),""))</f>
        <v/>
      </c>
      <c r="H882" s="183" t="str">
        <f t="shared" si="94"/>
        <v/>
      </c>
      <c r="I882" s="183" t="str">
        <f t="shared" si="95"/>
        <v/>
      </c>
      <c r="L882" s="90" t="str">
        <f t="shared" si="100"/>
        <v/>
      </c>
      <c r="N882" s="185" t="str">
        <f t="shared" si="96"/>
        <v/>
      </c>
      <c r="W882" s="179" t="str">
        <f>IF($B882="","",IF($Q882="","MISSING LINK",IF(NOT(ISNUMBER(SEARCH("drive.google.com",$Q882))),"NOT DRIVE LINK",IFERROR(IF(ISNUMBER(SEARCH(MID(Summary!$N$3,SEARCH("/folders/",Summary!$N$3)+9,SEARCH("?",Summary!$N$3&amp;"?")-(SEARCH("/folders/",Summary!$N$3)+9)),$Q882)),"OK",IF(ISNUMBER(SEARCH("/file/d/",$Q882)),"FILE LINK (check)","WRONG DRIVE")),"WRONG DRIVE"))))</f>
        <v/>
      </c>
      <c r="X882" s="72" t="str">
        <f t="shared" si="97"/>
        <v/>
      </c>
      <c r="Y882" s="72" t="str">
        <f t="shared" si="98"/>
        <v/>
      </c>
      <c r="Z882" s="72" t="str">
        <f>IF($X882="","",COUNTIF($X$2:$X882,$X882))</f>
        <v/>
      </c>
      <c r="AA882" s="72" t="str">
        <f>IF(AND($X882&lt;&gt;"",$Y882&gt;=3,$Z882=1),COUNTIF($AA$1:AA881,"&gt;0")+1,"")</f>
        <v/>
      </c>
    </row>
    <row r="883" spans="3:27" ht="15" customHeight="1" x14ac:dyDescent="0.25">
      <c r="C883" s="72" t="str">
        <f t="shared" si="99"/>
        <v/>
      </c>
      <c r="D883" s="182" t="str">
        <f>IF($B883="","",IFERROR(VLOOKUP($B883,'Task library'!$A:$E,2,FALSE()),""))</f>
        <v/>
      </c>
      <c r="E883" s="182" t="str">
        <f>IF($B883="","",IFERROR(VLOOKUP($B883,'Task library'!$A:$E,3,FALSE()),""))</f>
        <v/>
      </c>
      <c r="F883" s="182" t="str">
        <f>IF($B883="","",IFERROR(VLOOKUP($B883,'Task library'!$A:$E,4,FALSE()),""))</f>
        <v/>
      </c>
      <c r="H883" s="183" t="str">
        <f t="shared" si="94"/>
        <v/>
      </c>
      <c r="I883" s="183" t="str">
        <f t="shared" si="95"/>
        <v/>
      </c>
      <c r="L883" s="90" t="str">
        <f t="shared" si="100"/>
        <v/>
      </c>
      <c r="N883" s="185" t="str">
        <f t="shared" si="96"/>
        <v/>
      </c>
      <c r="W883" s="179" t="str">
        <f>IF($B883="","",IF($Q883="","MISSING LINK",IF(NOT(ISNUMBER(SEARCH("drive.google.com",$Q883))),"NOT DRIVE LINK",IFERROR(IF(ISNUMBER(SEARCH(MID(Summary!$N$3,SEARCH("/folders/",Summary!$N$3)+9,SEARCH("?",Summary!$N$3&amp;"?")-(SEARCH("/folders/",Summary!$N$3)+9)),$Q883)),"OK",IF(ISNUMBER(SEARCH("/file/d/",$Q883)),"FILE LINK (check)","WRONG DRIVE")),"WRONG DRIVE"))))</f>
        <v/>
      </c>
      <c r="X883" s="72" t="str">
        <f t="shared" si="97"/>
        <v/>
      </c>
      <c r="Y883" s="72" t="str">
        <f t="shared" si="98"/>
        <v/>
      </c>
      <c r="Z883" s="72" t="str">
        <f>IF($X883="","",COUNTIF($X$2:$X883,$X883))</f>
        <v/>
      </c>
      <c r="AA883" s="72" t="str">
        <f>IF(AND($X883&lt;&gt;"",$Y883&gt;=3,$Z883=1),COUNTIF($AA$1:AA882,"&gt;0")+1,"")</f>
        <v/>
      </c>
    </row>
    <row r="884" spans="3:27" ht="15" customHeight="1" x14ac:dyDescent="0.25">
      <c r="C884" s="72" t="str">
        <f t="shared" si="99"/>
        <v/>
      </c>
      <c r="D884" s="182" t="str">
        <f>IF($B884="","",IFERROR(VLOOKUP($B884,'Task library'!$A:$E,2,FALSE()),""))</f>
        <v/>
      </c>
      <c r="E884" s="182" t="str">
        <f>IF($B884="","",IFERROR(VLOOKUP($B884,'Task library'!$A:$E,3,FALSE()),""))</f>
        <v/>
      </c>
      <c r="F884" s="182" t="str">
        <f>IF($B884="","",IFERROR(VLOOKUP($B884,'Task library'!$A:$E,4,FALSE()),""))</f>
        <v/>
      </c>
      <c r="H884" s="183" t="str">
        <f t="shared" si="94"/>
        <v/>
      </c>
      <c r="I884" s="183" t="str">
        <f t="shared" si="95"/>
        <v/>
      </c>
      <c r="L884" s="90" t="str">
        <f t="shared" si="100"/>
        <v/>
      </c>
      <c r="N884" s="185" t="str">
        <f t="shared" si="96"/>
        <v/>
      </c>
      <c r="W884" s="179" t="str">
        <f>IF($B884="","",IF($Q884="","MISSING LINK",IF(NOT(ISNUMBER(SEARCH("drive.google.com",$Q884))),"NOT DRIVE LINK",IFERROR(IF(ISNUMBER(SEARCH(MID(Summary!$N$3,SEARCH("/folders/",Summary!$N$3)+9,SEARCH("?",Summary!$N$3&amp;"?")-(SEARCH("/folders/",Summary!$N$3)+9)),$Q884)),"OK",IF(ISNUMBER(SEARCH("/file/d/",$Q884)),"FILE LINK (check)","WRONG DRIVE")),"WRONG DRIVE"))))</f>
        <v/>
      </c>
      <c r="X884" s="72" t="str">
        <f t="shared" si="97"/>
        <v/>
      </c>
      <c r="Y884" s="72" t="str">
        <f t="shared" si="98"/>
        <v/>
      </c>
      <c r="Z884" s="72" t="str">
        <f>IF($X884="","",COUNTIF($X$2:$X884,$X884))</f>
        <v/>
      </c>
      <c r="AA884" s="72" t="str">
        <f>IF(AND($X884&lt;&gt;"",$Y884&gt;=3,$Z884=1),COUNTIF($AA$1:AA883,"&gt;0")+1,"")</f>
        <v/>
      </c>
    </row>
    <row r="885" spans="3:27" ht="15" customHeight="1" x14ac:dyDescent="0.25">
      <c r="C885" s="72" t="str">
        <f t="shared" si="99"/>
        <v/>
      </c>
      <c r="D885" s="182" t="str">
        <f>IF($B885="","",IFERROR(VLOOKUP($B885,'Task library'!$A:$E,2,FALSE()),""))</f>
        <v/>
      </c>
      <c r="E885" s="182" t="str">
        <f>IF($B885="","",IFERROR(VLOOKUP($B885,'Task library'!$A:$E,3,FALSE()),""))</f>
        <v/>
      </c>
      <c r="F885" s="182" t="str">
        <f>IF($B885="","",IFERROR(VLOOKUP($B885,'Task library'!$A:$E,4,FALSE()),""))</f>
        <v/>
      </c>
      <c r="H885" s="183" t="str">
        <f t="shared" si="94"/>
        <v/>
      </c>
      <c r="I885" s="183" t="str">
        <f t="shared" si="95"/>
        <v/>
      </c>
      <c r="L885" s="90" t="str">
        <f t="shared" si="100"/>
        <v/>
      </c>
      <c r="N885" s="185" t="str">
        <f t="shared" si="96"/>
        <v/>
      </c>
      <c r="W885" s="179" t="str">
        <f>IF($B885="","",IF($Q885="","MISSING LINK",IF(NOT(ISNUMBER(SEARCH("drive.google.com",$Q885))),"NOT DRIVE LINK",IFERROR(IF(ISNUMBER(SEARCH(MID(Summary!$N$3,SEARCH("/folders/",Summary!$N$3)+9,SEARCH("?",Summary!$N$3&amp;"?")-(SEARCH("/folders/",Summary!$N$3)+9)),$Q885)),"OK",IF(ISNUMBER(SEARCH("/file/d/",$Q885)),"FILE LINK (check)","WRONG DRIVE")),"WRONG DRIVE"))))</f>
        <v/>
      </c>
      <c r="X885" s="72" t="str">
        <f t="shared" si="97"/>
        <v/>
      </c>
      <c r="Y885" s="72" t="str">
        <f t="shared" si="98"/>
        <v/>
      </c>
      <c r="Z885" s="72" t="str">
        <f>IF($X885="","",COUNTIF($X$2:$X885,$X885))</f>
        <v/>
      </c>
      <c r="AA885" s="72" t="str">
        <f>IF(AND($X885&lt;&gt;"",$Y885&gt;=3,$Z885=1),COUNTIF($AA$1:AA884,"&gt;0")+1,"")</f>
        <v/>
      </c>
    </row>
    <row r="886" spans="3:27" ht="15" customHeight="1" x14ac:dyDescent="0.25">
      <c r="C886" s="72" t="str">
        <f t="shared" si="99"/>
        <v/>
      </c>
      <c r="D886" s="182" t="str">
        <f>IF($B886="","",IFERROR(VLOOKUP($B886,'Task library'!$A:$E,2,FALSE()),""))</f>
        <v/>
      </c>
      <c r="E886" s="182" t="str">
        <f>IF($B886="","",IFERROR(VLOOKUP($B886,'Task library'!$A:$E,3,FALSE()),""))</f>
        <v/>
      </c>
      <c r="F886" s="182" t="str">
        <f>IF($B886="","",IFERROR(VLOOKUP($B886,'Task library'!$A:$E,4,FALSE()),""))</f>
        <v/>
      </c>
      <c r="H886" s="183" t="str">
        <f t="shared" si="94"/>
        <v/>
      </c>
      <c r="I886" s="183" t="str">
        <f t="shared" si="95"/>
        <v/>
      </c>
      <c r="L886" s="90" t="str">
        <f t="shared" si="100"/>
        <v/>
      </c>
      <c r="N886" s="185" t="str">
        <f t="shared" si="96"/>
        <v/>
      </c>
      <c r="W886" s="179" t="str">
        <f>IF($B886="","",IF($Q886="","MISSING LINK",IF(NOT(ISNUMBER(SEARCH("drive.google.com",$Q886))),"NOT DRIVE LINK",IFERROR(IF(ISNUMBER(SEARCH(MID(Summary!$N$3,SEARCH("/folders/",Summary!$N$3)+9,SEARCH("?",Summary!$N$3&amp;"?")-(SEARCH("/folders/",Summary!$N$3)+9)),$Q886)),"OK",IF(ISNUMBER(SEARCH("/file/d/",$Q886)),"FILE LINK (check)","WRONG DRIVE")),"WRONG DRIVE"))))</f>
        <v/>
      </c>
      <c r="X886" s="72" t="str">
        <f t="shared" si="97"/>
        <v/>
      </c>
      <c r="Y886" s="72" t="str">
        <f t="shared" si="98"/>
        <v/>
      </c>
      <c r="Z886" s="72" t="str">
        <f>IF($X886="","",COUNTIF($X$2:$X886,$X886))</f>
        <v/>
      </c>
      <c r="AA886" s="72" t="str">
        <f>IF(AND($X886&lt;&gt;"",$Y886&gt;=3,$Z886=1),COUNTIF($AA$1:AA885,"&gt;0")+1,"")</f>
        <v/>
      </c>
    </row>
    <row r="887" spans="3:27" ht="15" customHeight="1" x14ac:dyDescent="0.25">
      <c r="C887" s="72" t="str">
        <f t="shared" si="99"/>
        <v/>
      </c>
      <c r="D887" s="182" t="str">
        <f>IF($B887="","",IFERROR(VLOOKUP($B887,'Task library'!$A:$E,2,FALSE()),""))</f>
        <v/>
      </c>
      <c r="E887" s="182" t="str">
        <f>IF($B887="","",IFERROR(VLOOKUP($B887,'Task library'!$A:$E,3,FALSE()),""))</f>
        <v/>
      </c>
      <c r="F887" s="182" t="str">
        <f>IF($B887="","",IFERROR(VLOOKUP($B887,'Task library'!$A:$E,4,FALSE()),""))</f>
        <v/>
      </c>
      <c r="H887" s="183" t="str">
        <f t="shared" si="94"/>
        <v/>
      </c>
      <c r="I887" s="183" t="str">
        <f t="shared" si="95"/>
        <v/>
      </c>
      <c r="L887" s="90" t="str">
        <f t="shared" si="100"/>
        <v/>
      </c>
      <c r="N887" s="185" t="str">
        <f t="shared" si="96"/>
        <v/>
      </c>
      <c r="W887" s="179" t="str">
        <f>IF($B887="","",IF($Q887="","MISSING LINK",IF(NOT(ISNUMBER(SEARCH("drive.google.com",$Q887))),"NOT DRIVE LINK",IFERROR(IF(ISNUMBER(SEARCH(MID(Summary!$N$3,SEARCH("/folders/",Summary!$N$3)+9,SEARCH("?",Summary!$N$3&amp;"?")-(SEARCH("/folders/",Summary!$N$3)+9)),$Q887)),"OK",IF(ISNUMBER(SEARCH("/file/d/",$Q887)),"FILE LINK (check)","WRONG DRIVE")),"WRONG DRIVE"))))</f>
        <v/>
      </c>
      <c r="X887" s="72" t="str">
        <f t="shared" si="97"/>
        <v/>
      </c>
      <c r="Y887" s="72" t="str">
        <f t="shared" si="98"/>
        <v/>
      </c>
      <c r="Z887" s="72" t="str">
        <f>IF($X887="","",COUNTIF($X$2:$X887,$X887))</f>
        <v/>
      </c>
      <c r="AA887" s="72" t="str">
        <f>IF(AND($X887&lt;&gt;"",$Y887&gt;=3,$Z887=1),COUNTIF($AA$1:AA886,"&gt;0")+1,"")</f>
        <v/>
      </c>
    </row>
    <row r="888" spans="3:27" ht="15" customHeight="1" x14ac:dyDescent="0.25">
      <c r="C888" s="72" t="str">
        <f t="shared" si="99"/>
        <v/>
      </c>
      <c r="D888" s="182" t="str">
        <f>IF($B888="","",IFERROR(VLOOKUP($B888,'Task library'!$A:$E,2,FALSE()),""))</f>
        <v/>
      </c>
      <c r="E888" s="182" t="str">
        <f>IF($B888="","",IFERROR(VLOOKUP($B888,'Task library'!$A:$E,3,FALSE()),""))</f>
        <v/>
      </c>
      <c r="F888" s="182" t="str">
        <f>IF($B888="","",IFERROR(VLOOKUP($B888,'Task library'!$A:$E,4,FALSE()),""))</f>
        <v/>
      </c>
      <c r="H888" s="183" t="str">
        <f t="shared" si="94"/>
        <v/>
      </c>
      <c r="I888" s="183" t="str">
        <f t="shared" si="95"/>
        <v/>
      </c>
      <c r="L888" s="90" t="str">
        <f t="shared" si="100"/>
        <v/>
      </c>
      <c r="N888" s="185" t="str">
        <f t="shared" si="96"/>
        <v/>
      </c>
      <c r="W888" s="179" t="str">
        <f>IF($B888="","",IF($Q888="","MISSING LINK",IF(NOT(ISNUMBER(SEARCH("drive.google.com",$Q888))),"NOT DRIVE LINK",IFERROR(IF(ISNUMBER(SEARCH(MID(Summary!$N$3,SEARCH("/folders/",Summary!$N$3)+9,SEARCH("?",Summary!$N$3&amp;"?")-(SEARCH("/folders/",Summary!$N$3)+9)),$Q888)),"OK",IF(ISNUMBER(SEARCH("/file/d/",$Q888)),"FILE LINK (check)","WRONG DRIVE")),"WRONG DRIVE"))))</f>
        <v/>
      </c>
      <c r="X888" s="72" t="str">
        <f t="shared" si="97"/>
        <v/>
      </c>
      <c r="Y888" s="72" t="str">
        <f t="shared" si="98"/>
        <v/>
      </c>
      <c r="Z888" s="72" t="str">
        <f>IF($X888="","",COUNTIF($X$2:$X888,$X888))</f>
        <v/>
      </c>
      <c r="AA888" s="72" t="str">
        <f>IF(AND($X888&lt;&gt;"",$Y888&gt;=3,$Z888=1),COUNTIF($AA$1:AA887,"&gt;0")+1,"")</f>
        <v/>
      </c>
    </row>
    <row r="889" spans="3:27" ht="15" customHeight="1" x14ac:dyDescent="0.25">
      <c r="C889" s="72" t="str">
        <f t="shared" si="99"/>
        <v/>
      </c>
      <c r="D889" s="182" t="str">
        <f>IF($B889="","",IFERROR(VLOOKUP($B889,'Task library'!$A:$E,2,FALSE()),""))</f>
        <v/>
      </c>
      <c r="E889" s="182" t="str">
        <f>IF($B889="","",IFERROR(VLOOKUP($B889,'Task library'!$A:$E,3,FALSE()),""))</f>
        <v/>
      </c>
      <c r="F889" s="182" t="str">
        <f>IF($B889="","",IFERROR(VLOOKUP($B889,'Task library'!$A:$E,4,FALSE()),""))</f>
        <v/>
      </c>
      <c r="H889" s="183" t="str">
        <f t="shared" si="94"/>
        <v/>
      </c>
      <c r="I889" s="183" t="str">
        <f t="shared" si="95"/>
        <v/>
      </c>
      <c r="L889" s="90" t="str">
        <f t="shared" si="100"/>
        <v/>
      </c>
      <c r="N889" s="185" t="str">
        <f t="shared" si="96"/>
        <v/>
      </c>
      <c r="W889" s="179" t="str">
        <f>IF($B889="","",IF($Q889="","MISSING LINK",IF(NOT(ISNUMBER(SEARCH("drive.google.com",$Q889))),"NOT DRIVE LINK",IFERROR(IF(ISNUMBER(SEARCH(MID(Summary!$N$3,SEARCH("/folders/",Summary!$N$3)+9,SEARCH("?",Summary!$N$3&amp;"?")-(SEARCH("/folders/",Summary!$N$3)+9)),$Q889)),"OK",IF(ISNUMBER(SEARCH("/file/d/",$Q889)),"FILE LINK (check)","WRONG DRIVE")),"WRONG DRIVE"))))</f>
        <v/>
      </c>
      <c r="X889" s="72" t="str">
        <f t="shared" si="97"/>
        <v/>
      </c>
      <c r="Y889" s="72" t="str">
        <f t="shared" si="98"/>
        <v/>
      </c>
      <c r="Z889" s="72" t="str">
        <f>IF($X889="","",COUNTIF($X$2:$X889,$X889))</f>
        <v/>
      </c>
      <c r="AA889" s="72" t="str">
        <f>IF(AND($X889&lt;&gt;"",$Y889&gt;=3,$Z889=1),COUNTIF($AA$1:AA888,"&gt;0")+1,"")</f>
        <v/>
      </c>
    </row>
    <row r="890" spans="3:27" ht="15" customHeight="1" x14ac:dyDescent="0.25">
      <c r="C890" s="72" t="str">
        <f t="shared" si="99"/>
        <v/>
      </c>
      <c r="D890" s="182" t="str">
        <f>IF($B890="","",IFERROR(VLOOKUP($B890,'Task library'!$A:$E,2,FALSE()),""))</f>
        <v/>
      </c>
      <c r="E890" s="182" t="str">
        <f>IF($B890="","",IFERROR(VLOOKUP($B890,'Task library'!$A:$E,3,FALSE()),""))</f>
        <v/>
      </c>
      <c r="F890" s="182" t="str">
        <f>IF($B890="","",IFERROR(VLOOKUP($B890,'Task library'!$A:$E,4,FALSE()),""))</f>
        <v/>
      </c>
      <c r="H890" s="183" t="str">
        <f t="shared" si="94"/>
        <v/>
      </c>
      <c r="I890" s="183" t="str">
        <f t="shared" si="95"/>
        <v/>
      </c>
      <c r="L890" s="90" t="str">
        <f t="shared" si="100"/>
        <v/>
      </c>
      <c r="N890" s="185" t="str">
        <f t="shared" si="96"/>
        <v/>
      </c>
      <c r="W890" s="179" t="str">
        <f>IF($B890="","",IF($Q890="","MISSING LINK",IF(NOT(ISNUMBER(SEARCH("drive.google.com",$Q890))),"NOT DRIVE LINK",IFERROR(IF(ISNUMBER(SEARCH(MID(Summary!$N$3,SEARCH("/folders/",Summary!$N$3)+9,SEARCH("?",Summary!$N$3&amp;"?")-(SEARCH("/folders/",Summary!$N$3)+9)),$Q890)),"OK",IF(ISNUMBER(SEARCH("/file/d/",$Q890)),"FILE LINK (check)","WRONG DRIVE")),"WRONG DRIVE"))))</f>
        <v/>
      </c>
      <c r="X890" s="72" t="str">
        <f t="shared" si="97"/>
        <v/>
      </c>
      <c r="Y890" s="72" t="str">
        <f t="shared" si="98"/>
        <v/>
      </c>
      <c r="Z890" s="72" t="str">
        <f>IF($X890="","",COUNTIF($X$2:$X890,$X890))</f>
        <v/>
      </c>
      <c r="AA890" s="72" t="str">
        <f>IF(AND($X890&lt;&gt;"",$Y890&gt;=3,$Z890=1),COUNTIF($AA$1:AA889,"&gt;0")+1,"")</f>
        <v/>
      </c>
    </row>
    <row r="891" spans="3:27" ht="15" customHeight="1" x14ac:dyDescent="0.25">
      <c r="C891" s="72" t="str">
        <f t="shared" si="99"/>
        <v/>
      </c>
      <c r="D891" s="182" t="str">
        <f>IF($B891="","",IFERROR(VLOOKUP($B891,'Task library'!$A:$E,2,FALSE()),""))</f>
        <v/>
      </c>
      <c r="E891" s="182" t="str">
        <f>IF($B891="","",IFERROR(VLOOKUP($B891,'Task library'!$A:$E,3,FALSE()),""))</f>
        <v/>
      </c>
      <c r="F891" s="182" t="str">
        <f>IF($B891="","",IFERROR(VLOOKUP($B891,'Task library'!$A:$E,4,FALSE()),""))</f>
        <v/>
      </c>
      <c r="H891" s="183" t="str">
        <f t="shared" si="94"/>
        <v/>
      </c>
      <c r="I891" s="183" t="str">
        <f t="shared" si="95"/>
        <v/>
      </c>
      <c r="L891" s="90" t="str">
        <f t="shared" si="100"/>
        <v/>
      </c>
      <c r="N891" s="185" t="str">
        <f t="shared" si="96"/>
        <v/>
      </c>
      <c r="W891" s="179" t="str">
        <f>IF($B891="","",IF($Q891="","MISSING LINK",IF(NOT(ISNUMBER(SEARCH("drive.google.com",$Q891))),"NOT DRIVE LINK",IFERROR(IF(ISNUMBER(SEARCH(MID(Summary!$N$3,SEARCH("/folders/",Summary!$N$3)+9,SEARCH("?",Summary!$N$3&amp;"?")-(SEARCH("/folders/",Summary!$N$3)+9)),$Q891)),"OK",IF(ISNUMBER(SEARCH("/file/d/",$Q891)),"FILE LINK (check)","WRONG DRIVE")),"WRONG DRIVE"))))</f>
        <v/>
      </c>
      <c r="X891" s="72" t="str">
        <f t="shared" si="97"/>
        <v/>
      </c>
      <c r="Y891" s="72" t="str">
        <f t="shared" si="98"/>
        <v/>
      </c>
      <c r="Z891" s="72" t="str">
        <f>IF($X891="","",COUNTIF($X$2:$X891,$X891))</f>
        <v/>
      </c>
      <c r="AA891" s="72" t="str">
        <f>IF(AND($X891&lt;&gt;"",$Y891&gt;=3,$Z891=1),COUNTIF($AA$1:AA890,"&gt;0")+1,"")</f>
        <v/>
      </c>
    </row>
    <row r="892" spans="3:27" ht="15" customHeight="1" x14ac:dyDescent="0.25">
      <c r="C892" s="72" t="str">
        <f t="shared" si="99"/>
        <v/>
      </c>
      <c r="D892" s="182" t="str">
        <f>IF($B892="","",IFERROR(VLOOKUP($B892,'Task library'!$A:$E,2,FALSE()),""))</f>
        <v/>
      </c>
      <c r="E892" s="182" t="str">
        <f>IF($B892="","",IFERROR(VLOOKUP($B892,'Task library'!$A:$E,3,FALSE()),""))</f>
        <v/>
      </c>
      <c r="F892" s="182" t="str">
        <f>IF($B892="","",IFERROR(VLOOKUP($B892,'Task library'!$A:$E,4,FALSE()),""))</f>
        <v/>
      </c>
      <c r="H892" s="183" t="str">
        <f t="shared" si="94"/>
        <v/>
      </c>
      <c r="I892" s="183" t="str">
        <f t="shared" si="95"/>
        <v/>
      </c>
      <c r="L892" s="90" t="str">
        <f t="shared" si="100"/>
        <v/>
      </c>
      <c r="N892" s="185" t="str">
        <f t="shared" si="96"/>
        <v/>
      </c>
      <c r="W892" s="179" t="str">
        <f>IF($B892="","",IF($Q892="","MISSING LINK",IF(NOT(ISNUMBER(SEARCH("drive.google.com",$Q892))),"NOT DRIVE LINK",IFERROR(IF(ISNUMBER(SEARCH(MID(Summary!$N$3,SEARCH("/folders/",Summary!$N$3)+9,SEARCH("?",Summary!$N$3&amp;"?")-(SEARCH("/folders/",Summary!$N$3)+9)),$Q892)),"OK",IF(ISNUMBER(SEARCH("/file/d/",$Q892)),"FILE LINK (check)","WRONG DRIVE")),"WRONG DRIVE"))))</f>
        <v/>
      </c>
      <c r="X892" s="72" t="str">
        <f t="shared" si="97"/>
        <v/>
      </c>
      <c r="Y892" s="72" t="str">
        <f t="shared" si="98"/>
        <v/>
      </c>
      <c r="Z892" s="72" t="str">
        <f>IF($X892="","",COUNTIF($X$2:$X892,$X892))</f>
        <v/>
      </c>
      <c r="AA892" s="72" t="str">
        <f>IF(AND($X892&lt;&gt;"",$Y892&gt;=3,$Z892=1),COUNTIF($AA$1:AA891,"&gt;0")+1,"")</f>
        <v/>
      </c>
    </row>
    <row r="893" spans="3:27" ht="15" customHeight="1" x14ac:dyDescent="0.25">
      <c r="C893" s="72" t="str">
        <f t="shared" si="99"/>
        <v/>
      </c>
      <c r="D893" s="182" t="str">
        <f>IF($B893="","",IFERROR(VLOOKUP($B893,'Task library'!$A:$E,2,FALSE()),""))</f>
        <v/>
      </c>
      <c r="E893" s="182" t="str">
        <f>IF($B893="","",IFERROR(VLOOKUP($B893,'Task library'!$A:$E,3,FALSE()),""))</f>
        <v/>
      </c>
      <c r="F893" s="182" t="str">
        <f>IF($B893="","",IFERROR(VLOOKUP($B893,'Task library'!$A:$E,4,FALSE()),""))</f>
        <v/>
      </c>
      <c r="H893" s="183" t="str">
        <f t="shared" si="94"/>
        <v/>
      </c>
      <c r="I893" s="183" t="str">
        <f t="shared" si="95"/>
        <v/>
      </c>
      <c r="L893" s="90" t="str">
        <f t="shared" si="100"/>
        <v/>
      </c>
      <c r="N893" s="185" t="str">
        <f t="shared" si="96"/>
        <v/>
      </c>
      <c r="W893" s="179" t="str">
        <f>IF($B893="","",IF($Q893="","MISSING LINK",IF(NOT(ISNUMBER(SEARCH("drive.google.com",$Q893))),"NOT DRIVE LINK",IFERROR(IF(ISNUMBER(SEARCH(MID(Summary!$N$3,SEARCH("/folders/",Summary!$N$3)+9,SEARCH("?",Summary!$N$3&amp;"?")-(SEARCH("/folders/",Summary!$N$3)+9)),$Q893)),"OK",IF(ISNUMBER(SEARCH("/file/d/",$Q893)),"FILE LINK (check)","WRONG DRIVE")),"WRONG DRIVE"))))</f>
        <v/>
      </c>
      <c r="X893" s="72" t="str">
        <f t="shared" si="97"/>
        <v/>
      </c>
      <c r="Y893" s="72" t="str">
        <f t="shared" si="98"/>
        <v/>
      </c>
      <c r="Z893" s="72" t="str">
        <f>IF($X893="","",COUNTIF($X$2:$X893,$X893))</f>
        <v/>
      </c>
      <c r="AA893" s="72" t="str">
        <f>IF(AND($X893&lt;&gt;"",$Y893&gt;=3,$Z893=1),COUNTIF($AA$1:AA892,"&gt;0")+1,"")</f>
        <v/>
      </c>
    </row>
    <row r="894" spans="3:27" ht="15" customHeight="1" x14ac:dyDescent="0.25">
      <c r="C894" s="72" t="str">
        <f t="shared" si="99"/>
        <v/>
      </c>
      <c r="D894" s="182" t="str">
        <f>IF($B894="","",IFERROR(VLOOKUP($B894,'Task library'!$A:$E,2,FALSE()),""))</f>
        <v/>
      </c>
      <c r="E894" s="182" t="str">
        <f>IF($B894="","",IFERROR(VLOOKUP($B894,'Task library'!$A:$E,3,FALSE()),""))</f>
        <v/>
      </c>
      <c r="F894" s="182" t="str">
        <f>IF($B894="","",IFERROR(VLOOKUP($B894,'Task library'!$A:$E,4,FALSE()),""))</f>
        <v/>
      </c>
      <c r="H894" s="183" t="str">
        <f t="shared" si="94"/>
        <v/>
      </c>
      <c r="I894" s="183" t="str">
        <f t="shared" si="95"/>
        <v/>
      </c>
      <c r="L894" s="90" t="str">
        <f t="shared" si="100"/>
        <v/>
      </c>
      <c r="N894" s="185" t="str">
        <f t="shared" si="96"/>
        <v/>
      </c>
      <c r="W894" s="179" t="str">
        <f>IF($B894="","",IF($Q894="","MISSING LINK",IF(NOT(ISNUMBER(SEARCH("drive.google.com",$Q894))),"NOT DRIVE LINK",IFERROR(IF(ISNUMBER(SEARCH(MID(Summary!$N$3,SEARCH("/folders/",Summary!$N$3)+9,SEARCH("?",Summary!$N$3&amp;"?")-(SEARCH("/folders/",Summary!$N$3)+9)),$Q894)),"OK",IF(ISNUMBER(SEARCH("/file/d/",$Q894)),"FILE LINK (check)","WRONG DRIVE")),"WRONG DRIVE"))))</f>
        <v/>
      </c>
      <c r="X894" s="72" t="str">
        <f t="shared" si="97"/>
        <v/>
      </c>
      <c r="Y894" s="72" t="str">
        <f t="shared" si="98"/>
        <v/>
      </c>
      <c r="Z894" s="72" t="str">
        <f>IF($X894="","",COUNTIF($X$2:$X894,$X894))</f>
        <v/>
      </c>
      <c r="AA894" s="72" t="str">
        <f>IF(AND($X894&lt;&gt;"",$Y894&gt;=3,$Z894=1),COUNTIF($AA$1:AA893,"&gt;0")+1,"")</f>
        <v/>
      </c>
    </row>
    <row r="895" spans="3:27" ht="15" customHeight="1" x14ac:dyDescent="0.25">
      <c r="C895" s="72" t="str">
        <f t="shared" si="99"/>
        <v/>
      </c>
      <c r="D895" s="182" t="str">
        <f>IF($B895="","",IFERROR(VLOOKUP($B895,'Task library'!$A:$E,2,FALSE()),""))</f>
        <v/>
      </c>
      <c r="E895" s="182" t="str">
        <f>IF($B895="","",IFERROR(VLOOKUP($B895,'Task library'!$A:$E,3,FALSE()),""))</f>
        <v/>
      </c>
      <c r="F895" s="182" t="str">
        <f>IF($B895="","",IFERROR(VLOOKUP($B895,'Task library'!$A:$E,4,FALSE()),""))</f>
        <v/>
      </c>
      <c r="H895" s="183" t="str">
        <f t="shared" si="94"/>
        <v/>
      </c>
      <c r="I895" s="183" t="str">
        <f t="shared" si="95"/>
        <v/>
      </c>
      <c r="L895" s="90" t="str">
        <f t="shared" si="100"/>
        <v/>
      </c>
      <c r="N895" s="185" t="str">
        <f t="shared" si="96"/>
        <v/>
      </c>
      <c r="W895" s="179" t="str">
        <f>IF($B895="","",IF($Q895="","MISSING LINK",IF(NOT(ISNUMBER(SEARCH("drive.google.com",$Q895))),"NOT DRIVE LINK",IFERROR(IF(ISNUMBER(SEARCH(MID(Summary!$N$3,SEARCH("/folders/",Summary!$N$3)+9,SEARCH("?",Summary!$N$3&amp;"?")-(SEARCH("/folders/",Summary!$N$3)+9)),$Q895)),"OK",IF(ISNUMBER(SEARCH("/file/d/",$Q895)),"FILE LINK (check)","WRONG DRIVE")),"WRONG DRIVE"))))</f>
        <v/>
      </c>
      <c r="X895" s="72" t="str">
        <f t="shared" si="97"/>
        <v/>
      </c>
      <c r="Y895" s="72" t="str">
        <f t="shared" si="98"/>
        <v/>
      </c>
      <c r="Z895" s="72" t="str">
        <f>IF($X895="","",COUNTIF($X$2:$X895,$X895))</f>
        <v/>
      </c>
      <c r="AA895" s="72" t="str">
        <f>IF(AND($X895&lt;&gt;"",$Y895&gt;=3,$Z895=1),COUNTIF($AA$1:AA894,"&gt;0")+1,"")</f>
        <v/>
      </c>
    </row>
    <row r="896" spans="3:27" ht="15" customHeight="1" x14ac:dyDescent="0.25">
      <c r="C896" s="72" t="str">
        <f t="shared" si="99"/>
        <v/>
      </c>
      <c r="D896" s="182" t="str">
        <f>IF($B896="","",IFERROR(VLOOKUP($B896,'Task library'!$A:$E,2,FALSE()),""))</f>
        <v/>
      </c>
      <c r="E896" s="182" t="str">
        <f>IF($B896="","",IFERROR(VLOOKUP($B896,'Task library'!$A:$E,3,FALSE()),""))</f>
        <v/>
      </c>
      <c r="F896" s="182" t="str">
        <f>IF($B896="","",IFERROR(VLOOKUP($B896,'Task library'!$A:$E,4,FALSE()),""))</f>
        <v/>
      </c>
      <c r="H896" s="183" t="str">
        <f t="shared" si="94"/>
        <v/>
      </c>
      <c r="I896" s="183" t="str">
        <f t="shared" si="95"/>
        <v/>
      </c>
      <c r="L896" s="90" t="str">
        <f t="shared" si="100"/>
        <v/>
      </c>
      <c r="N896" s="185" t="str">
        <f t="shared" si="96"/>
        <v/>
      </c>
      <c r="W896" s="179" t="str">
        <f>IF($B896="","",IF($Q896="","MISSING LINK",IF(NOT(ISNUMBER(SEARCH("drive.google.com",$Q896))),"NOT DRIVE LINK",IFERROR(IF(ISNUMBER(SEARCH(MID(Summary!$N$3,SEARCH("/folders/",Summary!$N$3)+9,SEARCH("?",Summary!$N$3&amp;"?")-(SEARCH("/folders/",Summary!$N$3)+9)),$Q896)),"OK",IF(ISNUMBER(SEARCH("/file/d/",$Q896)),"FILE LINK (check)","WRONG DRIVE")),"WRONG DRIVE"))))</f>
        <v/>
      </c>
      <c r="X896" s="72" t="str">
        <f t="shared" si="97"/>
        <v/>
      </c>
      <c r="Y896" s="72" t="str">
        <f t="shared" si="98"/>
        <v/>
      </c>
      <c r="Z896" s="72" t="str">
        <f>IF($X896="","",COUNTIF($X$2:$X896,$X896))</f>
        <v/>
      </c>
      <c r="AA896" s="72" t="str">
        <f>IF(AND($X896&lt;&gt;"",$Y896&gt;=3,$Z896=1),COUNTIF($AA$1:AA895,"&gt;0")+1,"")</f>
        <v/>
      </c>
    </row>
    <row r="897" spans="3:27" ht="15" customHeight="1" x14ac:dyDescent="0.25">
      <c r="C897" s="72" t="str">
        <f t="shared" si="99"/>
        <v/>
      </c>
      <c r="D897" s="182" t="str">
        <f>IF($B897="","",IFERROR(VLOOKUP($B897,'Task library'!$A:$E,2,FALSE()),""))</f>
        <v/>
      </c>
      <c r="E897" s="182" t="str">
        <f>IF($B897="","",IFERROR(VLOOKUP($B897,'Task library'!$A:$E,3,FALSE()),""))</f>
        <v/>
      </c>
      <c r="F897" s="182" t="str">
        <f>IF($B897="","",IFERROR(VLOOKUP($B897,'Task library'!$A:$E,4,FALSE()),""))</f>
        <v/>
      </c>
      <c r="H897" s="183" t="str">
        <f t="shared" si="94"/>
        <v/>
      </c>
      <c r="I897" s="183" t="str">
        <f t="shared" si="95"/>
        <v/>
      </c>
      <c r="L897" s="90" t="str">
        <f t="shared" si="100"/>
        <v/>
      </c>
      <c r="N897" s="185" t="str">
        <f t="shared" si="96"/>
        <v/>
      </c>
      <c r="W897" s="179" t="str">
        <f>IF($B897="","",IF($Q897="","MISSING LINK",IF(NOT(ISNUMBER(SEARCH("drive.google.com",$Q897))),"NOT DRIVE LINK",IFERROR(IF(ISNUMBER(SEARCH(MID(Summary!$N$3,SEARCH("/folders/",Summary!$N$3)+9,SEARCH("?",Summary!$N$3&amp;"?")-(SEARCH("/folders/",Summary!$N$3)+9)),$Q897)),"OK",IF(ISNUMBER(SEARCH("/file/d/",$Q897)),"FILE LINK (check)","WRONG DRIVE")),"WRONG DRIVE"))))</f>
        <v/>
      </c>
      <c r="X897" s="72" t="str">
        <f t="shared" si="97"/>
        <v/>
      </c>
      <c r="Y897" s="72" t="str">
        <f t="shared" si="98"/>
        <v/>
      </c>
      <c r="Z897" s="72" t="str">
        <f>IF($X897="","",COUNTIF($X$2:$X897,$X897))</f>
        <v/>
      </c>
      <c r="AA897" s="72" t="str">
        <f>IF(AND($X897&lt;&gt;"",$Y897&gt;=3,$Z897=1),COUNTIF($AA$1:AA896,"&gt;0")+1,"")</f>
        <v/>
      </c>
    </row>
    <row r="898" spans="3:27" ht="15" customHeight="1" x14ac:dyDescent="0.25">
      <c r="C898" s="72" t="str">
        <f t="shared" si="99"/>
        <v/>
      </c>
      <c r="D898" s="182" t="str">
        <f>IF($B898="","",IFERROR(VLOOKUP($B898,'Task library'!$A:$E,2,FALSE()),""))</f>
        <v/>
      </c>
      <c r="E898" s="182" t="str">
        <f>IF($B898="","",IFERROR(VLOOKUP($B898,'Task library'!$A:$E,3,FALSE()),""))</f>
        <v/>
      </c>
      <c r="F898" s="182" t="str">
        <f>IF($B898="","",IFERROR(VLOOKUP($B898,'Task library'!$A:$E,4,FALSE()),""))</f>
        <v/>
      </c>
      <c r="H898" s="183" t="str">
        <f t="shared" ref="H898:H961" si="101">IF(OR($B898="",$I898=""),"",IFERROR($I898-$G898,""))</f>
        <v/>
      </c>
      <c r="I898" s="183" t="str">
        <f t="shared" ref="I898:I961" si="102">IF($B898="","",IF($G898="","",IF(ISNUMBER($U898),MAX(0,MIN($G898,$G898/10*$U898)),IF(OR(NOT(ISNUMBER($M898)),$M898&lt;=0,$Q898="",NOT(OR($W898="OK",$W898="FILE LINK (check)"))),"",IF($G898&lt;=$M898+5,$G898,$M898)))))</f>
        <v/>
      </c>
      <c r="L898" s="90" t="str">
        <f t="shared" si="100"/>
        <v/>
      </c>
      <c r="N898" s="185" t="str">
        <f t="shared" ref="N898:N961" si="103">IF($B898="","",IF($G898="","",IF(ISNUMBER($M898),$M898,0)-$G898))</f>
        <v/>
      </c>
      <c r="W898" s="179" t="str">
        <f>IF($B898="","",IF($Q898="","MISSING LINK",IF(NOT(ISNUMBER(SEARCH("drive.google.com",$Q898))),"NOT DRIVE LINK",IFERROR(IF(ISNUMBER(SEARCH(MID(Summary!$N$3,SEARCH("/folders/",Summary!$N$3)+9,SEARCH("?",Summary!$N$3&amp;"?")-(SEARCH("/folders/",Summary!$N$3)+9)),$Q898)),"OK",IF(ISNUMBER(SEARCH("/file/d/",$Q898)),"FILE LINK (check)","WRONG DRIVE")),"WRONG DRIVE"))))</f>
        <v/>
      </c>
      <c r="X898" s="72" t="str">
        <f t="shared" ref="X898:X961" si="104">IF(OR($B898=2001,$B898=2002),IF(OR(LEN(TRIM($R898))=0,LEN(TRIM($S898))=0),"",TRIM($R898)&amp;" | "&amp;TRIM($S898)),"")</f>
        <v/>
      </c>
      <c r="Y898" s="72" t="str">
        <f t="shared" ref="Y898:Y961" si="105">IF($X898="","",COUNTIF($X$2:$X$1500,$X898))</f>
        <v/>
      </c>
      <c r="Z898" s="72" t="str">
        <f>IF($X898="","",COUNTIF($X$2:$X898,$X898))</f>
        <v/>
      </c>
      <c r="AA898" s="72" t="str">
        <f>IF(AND($X898&lt;&gt;"",$Y898&gt;=3,$Z898=1),COUNTIF($AA$1:AA897,"&gt;0")+1,"")</f>
        <v/>
      </c>
    </row>
    <row r="899" spans="3:27" ht="15" customHeight="1" x14ac:dyDescent="0.25">
      <c r="C899" s="72" t="str">
        <f t="shared" si="99"/>
        <v/>
      </c>
      <c r="D899" s="182" t="str">
        <f>IF($B899="","",IFERROR(VLOOKUP($B899,'Task library'!$A:$E,2,FALSE()),""))</f>
        <v/>
      </c>
      <c r="E899" s="182" t="str">
        <f>IF($B899="","",IFERROR(VLOOKUP($B899,'Task library'!$A:$E,3,FALSE()),""))</f>
        <v/>
      </c>
      <c r="F899" s="182" t="str">
        <f>IF($B899="","",IFERROR(VLOOKUP($B899,'Task library'!$A:$E,4,FALSE()),""))</f>
        <v/>
      </c>
      <c r="H899" s="183" t="str">
        <f t="shared" si="101"/>
        <v/>
      </c>
      <c r="I899" s="183" t="str">
        <f t="shared" si="102"/>
        <v/>
      </c>
      <c r="L899" s="90" t="str">
        <f t="shared" si="100"/>
        <v/>
      </c>
      <c r="N899" s="185" t="str">
        <f t="shared" si="103"/>
        <v/>
      </c>
      <c r="W899" s="179" t="str">
        <f>IF($B899="","",IF($Q899="","MISSING LINK",IF(NOT(ISNUMBER(SEARCH("drive.google.com",$Q899))),"NOT DRIVE LINK",IFERROR(IF(ISNUMBER(SEARCH(MID(Summary!$N$3,SEARCH("/folders/",Summary!$N$3)+9,SEARCH("?",Summary!$N$3&amp;"?")-(SEARCH("/folders/",Summary!$N$3)+9)),$Q899)),"OK",IF(ISNUMBER(SEARCH("/file/d/",$Q899)),"FILE LINK (check)","WRONG DRIVE")),"WRONG DRIVE"))))</f>
        <v/>
      </c>
      <c r="X899" s="72" t="str">
        <f t="shared" si="104"/>
        <v/>
      </c>
      <c r="Y899" s="72" t="str">
        <f t="shared" si="105"/>
        <v/>
      </c>
      <c r="Z899" s="72" t="str">
        <f>IF($X899="","",COUNTIF($X$2:$X899,$X899))</f>
        <v/>
      </c>
      <c r="AA899" s="72" t="str">
        <f>IF(AND($X899&lt;&gt;"",$Y899&gt;=3,$Z899=1),COUNTIF($AA$1:AA898,"&gt;0")+1,"")</f>
        <v/>
      </c>
    </row>
    <row r="900" spans="3:27" ht="15" customHeight="1" x14ac:dyDescent="0.25">
      <c r="C900" s="72" t="str">
        <f t="shared" si="99"/>
        <v/>
      </c>
      <c r="D900" s="182" t="str">
        <f>IF($B900="","",IFERROR(VLOOKUP($B900,'Task library'!$A:$E,2,FALSE()),""))</f>
        <v/>
      </c>
      <c r="E900" s="182" t="str">
        <f>IF($B900="","",IFERROR(VLOOKUP($B900,'Task library'!$A:$E,3,FALSE()),""))</f>
        <v/>
      </c>
      <c r="F900" s="182" t="str">
        <f>IF($B900="","",IFERROR(VLOOKUP($B900,'Task library'!$A:$E,4,FALSE()),""))</f>
        <v/>
      </c>
      <c r="H900" s="183" t="str">
        <f t="shared" si="101"/>
        <v/>
      </c>
      <c r="I900" s="183" t="str">
        <f t="shared" si="102"/>
        <v/>
      </c>
      <c r="L900" s="90" t="str">
        <f t="shared" si="100"/>
        <v/>
      </c>
      <c r="N900" s="185" t="str">
        <f t="shared" si="103"/>
        <v/>
      </c>
      <c r="W900" s="179" t="str">
        <f>IF($B900="","",IF($Q900="","MISSING LINK",IF(NOT(ISNUMBER(SEARCH("drive.google.com",$Q900))),"NOT DRIVE LINK",IFERROR(IF(ISNUMBER(SEARCH(MID(Summary!$N$3,SEARCH("/folders/",Summary!$N$3)+9,SEARCH("?",Summary!$N$3&amp;"?")-(SEARCH("/folders/",Summary!$N$3)+9)),$Q900)),"OK",IF(ISNUMBER(SEARCH("/file/d/",$Q900)),"FILE LINK (check)","WRONG DRIVE")),"WRONG DRIVE"))))</f>
        <v/>
      </c>
      <c r="X900" s="72" t="str">
        <f t="shared" si="104"/>
        <v/>
      </c>
      <c r="Y900" s="72" t="str">
        <f t="shared" si="105"/>
        <v/>
      </c>
      <c r="Z900" s="72" t="str">
        <f>IF($X900="","",COUNTIF($X$2:$X900,$X900))</f>
        <v/>
      </c>
      <c r="AA900" s="72" t="str">
        <f>IF(AND($X900&lt;&gt;"",$Y900&gt;=3,$Z900=1),COUNTIF($AA$1:AA899,"&gt;0")+1,"")</f>
        <v/>
      </c>
    </row>
    <row r="901" spans="3:27" ht="15" customHeight="1" x14ac:dyDescent="0.25">
      <c r="C901" s="72" t="str">
        <f t="shared" si="99"/>
        <v/>
      </c>
      <c r="D901" s="182" t="str">
        <f>IF($B901="","",IFERROR(VLOOKUP($B901,'Task library'!$A:$E,2,FALSE()),""))</f>
        <v/>
      </c>
      <c r="E901" s="182" t="str">
        <f>IF($B901="","",IFERROR(VLOOKUP($B901,'Task library'!$A:$E,3,FALSE()),""))</f>
        <v/>
      </c>
      <c r="F901" s="182" t="str">
        <f>IF($B901="","",IFERROR(VLOOKUP($B901,'Task library'!$A:$E,4,FALSE()),""))</f>
        <v/>
      </c>
      <c r="H901" s="183" t="str">
        <f t="shared" si="101"/>
        <v/>
      </c>
      <c r="I901" s="183" t="str">
        <f t="shared" si="102"/>
        <v/>
      </c>
      <c r="L901" s="90" t="str">
        <f t="shared" si="100"/>
        <v/>
      </c>
      <c r="N901" s="185" t="str">
        <f t="shared" si="103"/>
        <v/>
      </c>
      <c r="W901" s="179" t="str">
        <f>IF($B901="","",IF($Q901="","MISSING LINK",IF(NOT(ISNUMBER(SEARCH("drive.google.com",$Q901))),"NOT DRIVE LINK",IFERROR(IF(ISNUMBER(SEARCH(MID(Summary!$N$3,SEARCH("/folders/",Summary!$N$3)+9,SEARCH("?",Summary!$N$3&amp;"?")-(SEARCH("/folders/",Summary!$N$3)+9)),$Q901)),"OK",IF(ISNUMBER(SEARCH("/file/d/",$Q901)),"FILE LINK (check)","WRONG DRIVE")),"WRONG DRIVE"))))</f>
        <v/>
      </c>
      <c r="X901" s="72" t="str">
        <f t="shared" si="104"/>
        <v/>
      </c>
      <c r="Y901" s="72" t="str">
        <f t="shared" si="105"/>
        <v/>
      </c>
      <c r="Z901" s="72" t="str">
        <f>IF($X901="","",COUNTIF($X$2:$X901,$X901))</f>
        <v/>
      </c>
      <c r="AA901" s="72" t="str">
        <f>IF(AND($X901&lt;&gt;"",$Y901&gt;=3,$Z901=1),COUNTIF($AA$1:AA900,"&gt;0")+1,"")</f>
        <v/>
      </c>
    </row>
    <row r="902" spans="3:27" ht="15" customHeight="1" x14ac:dyDescent="0.25">
      <c r="C902" s="72" t="str">
        <f t="shared" ref="C902:C965" si="106">IF($B902="","",1)</f>
        <v/>
      </c>
      <c r="D902" s="182" t="str">
        <f>IF($B902="","",IFERROR(VLOOKUP($B902,'Task library'!$A:$E,2,FALSE()),""))</f>
        <v/>
      </c>
      <c r="E902" s="182" t="str">
        <f>IF($B902="","",IFERROR(VLOOKUP($B902,'Task library'!$A:$E,3,FALSE()),""))</f>
        <v/>
      </c>
      <c r="F902" s="182" t="str">
        <f>IF($B902="","",IFERROR(VLOOKUP($B902,'Task library'!$A:$E,4,FALSE()),""))</f>
        <v/>
      </c>
      <c r="H902" s="183" t="str">
        <f t="shared" si="101"/>
        <v/>
      </c>
      <c r="I902" s="183" t="str">
        <f t="shared" si="102"/>
        <v/>
      </c>
      <c r="L902" s="90" t="str">
        <f t="shared" si="100"/>
        <v/>
      </c>
      <c r="N902" s="185" t="str">
        <f t="shared" si="103"/>
        <v/>
      </c>
      <c r="W902" s="179" t="str">
        <f>IF($B902="","",IF($Q902="","MISSING LINK",IF(NOT(ISNUMBER(SEARCH("drive.google.com",$Q902))),"NOT DRIVE LINK",IFERROR(IF(ISNUMBER(SEARCH(MID(Summary!$N$3,SEARCH("/folders/",Summary!$N$3)+9,SEARCH("?",Summary!$N$3&amp;"?")-(SEARCH("/folders/",Summary!$N$3)+9)),$Q902)),"OK",IF(ISNUMBER(SEARCH("/file/d/",$Q902)),"FILE LINK (check)","WRONG DRIVE")),"WRONG DRIVE"))))</f>
        <v/>
      </c>
      <c r="X902" s="72" t="str">
        <f t="shared" si="104"/>
        <v/>
      </c>
      <c r="Y902" s="72" t="str">
        <f t="shared" si="105"/>
        <v/>
      </c>
      <c r="Z902" s="72" t="str">
        <f>IF($X902="","",COUNTIF($X$2:$X902,$X902))</f>
        <v/>
      </c>
      <c r="AA902" s="72" t="str">
        <f>IF(AND($X902&lt;&gt;"",$Y902&gt;=3,$Z902=1),COUNTIF($AA$1:AA901,"&gt;0")+1,"")</f>
        <v/>
      </c>
    </row>
    <row r="903" spans="3:27" ht="15" customHeight="1" x14ac:dyDescent="0.25">
      <c r="C903" s="72" t="str">
        <f t="shared" si="106"/>
        <v/>
      </c>
      <c r="D903" s="182" t="str">
        <f>IF($B903="","",IFERROR(VLOOKUP($B903,'Task library'!$A:$E,2,FALSE()),""))</f>
        <v/>
      </c>
      <c r="E903" s="182" t="str">
        <f>IF($B903="","",IFERROR(VLOOKUP($B903,'Task library'!$A:$E,3,FALSE()),""))</f>
        <v/>
      </c>
      <c r="F903" s="182" t="str">
        <f>IF($B903="","",IFERROR(VLOOKUP($B903,'Task library'!$A:$E,4,FALSE()),""))</f>
        <v/>
      </c>
      <c r="H903" s="183" t="str">
        <f t="shared" si="101"/>
        <v/>
      </c>
      <c r="I903" s="183" t="str">
        <f t="shared" si="102"/>
        <v/>
      </c>
      <c r="L903" s="90" t="str">
        <f t="shared" si="100"/>
        <v/>
      </c>
      <c r="N903" s="185" t="str">
        <f t="shared" si="103"/>
        <v/>
      </c>
      <c r="W903" s="179" t="str">
        <f>IF($B903="","",IF($Q903="","MISSING LINK",IF(NOT(ISNUMBER(SEARCH("drive.google.com",$Q903))),"NOT DRIVE LINK",IFERROR(IF(ISNUMBER(SEARCH(MID(Summary!$N$3,SEARCH("/folders/",Summary!$N$3)+9,SEARCH("?",Summary!$N$3&amp;"?")-(SEARCH("/folders/",Summary!$N$3)+9)),$Q903)),"OK",IF(ISNUMBER(SEARCH("/file/d/",$Q903)),"FILE LINK (check)","WRONG DRIVE")),"WRONG DRIVE"))))</f>
        <v/>
      </c>
      <c r="X903" s="72" t="str">
        <f t="shared" si="104"/>
        <v/>
      </c>
      <c r="Y903" s="72" t="str">
        <f t="shared" si="105"/>
        <v/>
      </c>
      <c r="Z903" s="72" t="str">
        <f>IF($X903="","",COUNTIF($X$2:$X903,$X903))</f>
        <v/>
      </c>
      <c r="AA903" s="72" t="str">
        <f>IF(AND($X903&lt;&gt;"",$Y903&gt;=3,$Z903=1),COUNTIF($AA$1:AA902,"&gt;0")+1,"")</f>
        <v/>
      </c>
    </row>
    <row r="904" spans="3:27" ht="15" customHeight="1" x14ac:dyDescent="0.25">
      <c r="C904" s="72" t="str">
        <f t="shared" si="106"/>
        <v/>
      </c>
      <c r="D904" s="182" t="str">
        <f>IF($B904="","",IFERROR(VLOOKUP($B904,'Task library'!$A:$E,2,FALSE()),""))</f>
        <v/>
      </c>
      <c r="E904" s="182" t="str">
        <f>IF($B904="","",IFERROR(VLOOKUP($B904,'Task library'!$A:$E,3,FALSE()),""))</f>
        <v/>
      </c>
      <c r="F904" s="182" t="str">
        <f>IF($B904="","",IFERROR(VLOOKUP($B904,'Task library'!$A:$E,4,FALSE()),""))</f>
        <v/>
      </c>
      <c r="H904" s="183" t="str">
        <f t="shared" si="101"/>
        <v/>
      </c>
      <c r="I904" s="183" t="str">
        <f t="shared" si="102"/>
        <v/>
      </c>
      <c r="L904" s="90" t="str">
        <f t="shared" si="100"/>
        <v/>
      </c>
      <c r="N904" s="185" t="str">
        <f t="shared" si="103"/>
        <v/>
      </c>
      <c r="W904" s="179" t="str">
        <f>IF($B904="","",IF($Q904="","MISSING LINK",IF(NOT(ISNUMBER(SEARCH("drive.google.com",$Q904))),"NOT DRIVE LINK",IFERROR(IF(ISNUMBER(SEARCH(MID(Summary!$N$3,SEARCH("/folders/",Summary!$N$3)+9,SEARCH("?",Summary!$N$3&amp;"?")-(SEARCH("/folders/",Summary!$N$3)+9)),$Q904)),"OK",IF(ISNUMBER(SEARCH("/file/d/",$Q904)),"FILE LINK (check)","WRONG DRIVE")),"WRONG DRIVE"))))</f>
        <v/>
      </c>
      <c r="X904" s="72" t="str">
        <f t="shared" si="104"/>
        <v/>
      </c>
      <c r="Y904" s="72" t="str">
        <f t="shared" si="105"/>
        <v/>
      </c>
      <c r="Z904" s="72" t="str">
        <f>IF($X904="","",COUNTIF($X$2:$X904,$X904))</f>
        <v/>
      </c>
      <c r="AA904" s="72" t="str">
        <f>IF(AND($X904&lt;&gt;"",$Y904&gt;=3,$Z904=1),COUNTIF($AA$1:AA903,"&gt;0")+1,"")</f>
        <v/>
      </c>
    </row>
    <row r="905" spans="3:27" ht="15" customHeight="1" x14ac:dyDescent="0.25">
      <c r="C905" s="72" t="str">
        <f t="shared" si="106"/>
        <v/>
      </c>
      <c r="D905" s="182" t="str">
        <f>IF($B905="","",IFERROR(VLOOKUP($B905,'Task library'!$A:$E,2,FALSE()),""))</f>
        <v/>
      </c>
      <c r="E905" s="182" t="str">
        <f>IF($B905="","",IFERROR(VLOOKUP($B905,'Task library'!$A:$E,3,FALSE()),""))</f>
        <v/>
      </c>
      <c r="F905" s="182" t="str">
        <f>IF($B905="","",IFERROR(VLOOKUP($B905,'Task library'!$A:$E,4,FALSE()),""))</f>
        <v/>
      </c>
      <c r="H905" s="183" t="str">
        <f t="shared" si="101"/>
        <v/>
      </c>
      <c r="I905" s="183" t="str">
        <f t="shared" si="102"/>
        <v/>
      </c>
      <c r="L905" s="90" t="str">
        <f t="shared" si="100"/>
        <v/>
      </c>
      <c r="N905" s="185" t="str">
        <f t="shared" si="103"/>
        <v/>
      </c>
      <c r="W905" s="179" t="str">
        <f>IF($B905="","",IF($Q905="","MISSING LINK",IF(NOT(ISNUMBER(SEARCH("drive.google.com",$Q905))),"NOT DRIVE LINK",IFERROR(IF(ISNUMBER(SEARCH(MID(Summary!$N$3,SEARCH("/folders/",Summary!$N$3)+9,SEARCH("?",Summary!$N$3&amp;"?")-(SEARCH("/folders/",Summary!$N$3)+9)),$Q905)),"OK",IF(ISNUMBER(SEARCH("/file/d/",$Q905)),"FILE LINK (check)","WRONG DRIVE")),"WRONG DRIVE"))))</f>
        <v/>
      </c>
      <c r="X905" s="72" t="str">
        <f t="shared" si="104"/>
        <v/>
      </c>
      <c r="Y905" s="72" t="str">
        <f t="shared" si="105"/>
        <v/>
      </c>
      <c r="Z905" s="72" t="str">
        <f>IF($X905="","",COUNTIF($X$2:$X905,$X905))</f>
        <v/>
      </c>
      <c r="AA905" s="72" t="str">
        <f>IF(AND($X905&lt;&gt;"",$Y905&gt;=3,$Z905=1),COUNTIF($AA$1:AA904,"&gt;0")+1,"")</f>
        <v/>
      </c>
    </row>
    <row r="906" spans="3:27" ht="15" customHeight="1" x14ac:dyDescent="0.25">
      <c r="C906" s="72" t="str">
        <f t="shared" si="106"/>
        <v/>
      </c>
      <c r="D906" s="182" t="str">
        <f>IF($B906="","",IFERROR(VLOOKUP($B906,'Task library'!$A:$E,2,FALSE()),""))</f>
        <v/>
      </c>
      <c r="E906" s="182" t="str">
        <f>IF($B906="","",IFERROR(VLOOKUP($B906,'Task library'!$A:$E,3,FALSE()),""))</f>
        <v/>
      </c>
      <c r="F906" s="182" t="str">
        <f>IF($B906="","",IFERROR(VLOOKUP($B906,'Task library'!$A:$E,4,FALSE()),""))</f>
        <v/>
      </c>
      <c r="H906" s="183" t="str">
        <f t="shared" si="101"/>
        <v/>
      </c>
      <c r="I906" s="183" t="str">
        <f t="shared" si="102"/>
        <v/>
      </c>
      <c r="L906" s="90" t="str">
        <f t="shared" si="100"/>
        <v/>
      </c>
      <c r="N906" s="185" t="str">
        <f t="shared" si="103"/>
        <v/>
      </c>
      <c r="W906" s="179" t="str">
        <f>IF($B906="","",IF($Q906="","MISSING LINK",IF(NOT(ISNUMBER(SEARCH("drive.google.com",$Q906))),"NOT DRIVE LINK",IFERROR(IF(ISNUMBER(SEARCH(MID(Summary!$N$3,SEARCH("/folders/",Summary!$N$3)+9,SEARCH("?",Summary!$N$3&amp;"?")-(SEARCH("/folders/",Summary!$N$3)+9)),$Q906)),"OK",IF(ISNUMBER(SEARCH("/file/d/",$Q906)),"FILE LINK (check)","WRONG DRIVE")),"WRONG DRIVE"))))</f>
        <v/>
      </c>
      <c r="X906" s="72" t="str">
        <f t="shared" si="104"/>
        <v/>
      </c>
      <c r="Y906" s="72" t="str">
        <f t="shared" si="105"/>
        <v/>
      </c>
      <c r="Z906" s="72" t="str">
        <f>IF($X906="","",COUNTIF($X$2:$X906,$X906))</f>
        <v/>
      </c>
      <c r="AA906" s="72" t="str">
        <f>IF(AND($X906&lt;&gt;"",$Y906&gt;=3,$Z906=1),COUNTIF($AA$1:AA905,"&gt;0")+1,"")</f>
        <v/>
      </c>
    </row>
    <row r="907" spans="3:27" ht="15" customHeight="1" x14ac:dyDescent="0.25">
      <c r="C907" s="72" t="str">
        <f t="shared" si="106"/>
        <v/>
      </c>
      <c r="D907" s="182" t="str">
        <f>IF($B907="","",IFERROR(VLOOKUP($B907,'Task library'!$A:$E,2,FALSE()),""))</f>
        <v/>
      </c>
      <c r="E907" s="182" t="str">
        <f>IF($B907="","",IFERROR(VLOOKUP($B907,'Task library'!$A:$E,3,FALSE()),""))</f>
        <v/>
      </c>
      <c r="F907" s="182" t="str">
        <f>IF($B907="","",IFERROR(VLOOKUP($B907,'Task library'!$A:$E,4,FALSE()),""))</f>
        <v/>
      </c>
      <c r="H907" s="183" t="str">
        <f t="shared" si="101"/>
        <v/>
      </c>
      <c r="I907" s="183" t="str">
        <f t="shared" si="102"/>
        <v/>
      </c>
      <c r="L907" s="90" t="str">
        <f t="shared" si="100"/>
        <v/>
      </c>
      <c r="N907" s="185" t="str">
        <f t="shared" si="103"/>
        <v/>
      </c>
      <c r="W907" s="179" t="str">
        <f>IF($B907="","",IF($Q907="","MISSING LINK",IF(NOT(ISNUMBER(SEARCH("drive.google.com",$Q907))),"NOT DRIVE LINK",IFERROR(IF(ISNUMBER(SEARCH(MID(Summary!$N$3,SEARCH("/folders/",Summary!$N$3)+9,SEARCH("?",Summary!$N$3&amp;"?")-(SEARCH("/folders/",Summary!$N$3)+9)),$Q907)),"OK",IF(ISNUMBER(SEARCH("/file/d/",$Q907)),"FILE LINK (check)","WRONG DRIVE")),"WRONG DRIVE"))))</f>
        <v/>
      </c>
      <c r="X907" s="72" t="str">
        <f t="shared" si="104"/>
        <v/>
      </c>
      <c r="Y907" s="72" t="str">
        <f t="shared" si="105"/>
        <v/>
      </c>
      <c r="Z907" s="72" t="str">
        <f>IF($X907="","",COUNTIF($X$2:$X907,$X907))</f>
        <v/>
      </c>
      <c r="AA907" s="72" t="str">
        <f>IF(AND($X907&lt;&gt;"",$Y907&gt;=3,$Z907=1),COUNTIF($AA$1:AA906,"&gt;0")+1,"")</f>
        <v/>
      </c>
    </row>
    <row r="908" spans="3:27" ht="15" customHeight="1" x14ac:dyDescent="0.25">
      <c r="C908" s="72" t="str">
        <f t="shared" si="106"/>
        <v/>
      </c>
      <c r="D908" s="182" t="str">
        <f>IF($B908="","",IFERROR(VLOOKUP($B908,'Task library'!$A:$E,2,FALSE()),""))</f>
        <v/>
      </c>
      <c r="E908" s="182" t="str">
        <f>IF($B908="","",IFERROR(VLOOKUP($B908,'Task library'!$A:$E,3,FALSE()),""))</f>
        <v/>
      </c>
      <c r="F908" s="182" t="str">
        <f>IF($B908="","",IFERROR(VLOOKUP($B908,'Task library'!$A:$E,4,FALSE()),""))</f>
        <v/>
      </c>
      <c r="H908" s="183" t="str">
        <f t="shared" si="101"/>
        <v/>
      </c>
      <c r="I908" s="183" t="str">
        <f t="shared" si="102"/>
        <v/>
      </c>
      <c r="L908" s="90" t="str">
        <f t="shared" si="100"/>
        <v/>
      </c>
      <c r="N908" s="185" t="str">
        <f t="shared" si="103"/>
        <v/>
      </c>
      <c r="W908" s="179" t="str">
        <f>IF($B908="","",IF($Q908="","MISSING LINK",IF(NOT(ISNUMBER(SEARCH("drive.google.com",$Q908))),"NOT DRIVE LINK",IFERROR(IF(ISNUMBER(SEARCH(MID(Summary!$N$3,SEARCH("/folders/",Summary!$N$3)+9,SEARCH("?",Summary!$N$3&amp;"?")-(SEARCH("/folders/",Summary!$N$3)+9)),$Q908)),"OK",IF(ISNUMBER(SEARCH("/file/d/",$Q908)),"FILE LINK (check)","WRONG DRIVE")),"WRONG DRIVE"))))</f>
        <v/>
      </c>
      <c r="X908" s="72" t="str">
        <f t="shared" si="104"/>
        <v/>
      </c>
      <c r="Y908" s="72" t="str">
        <f t="shared" si="105"/>
        <v/>
      </c>
      <c r="Z908" s="72" t="str">
        <f>IF($X908="","",COUNTIF($X$2:$X908,$X908))</f>
        <v/>
      </c>
      <c r="AA908" s="72" t="str">
        <f>IF(AND($X908&lt;&gt;"",$Y908&gt;=3,$Z908=1),COUNTIF($AA$1:AA907,"&gt;0")+1,"")</f>
        <v/>
      </c>
    </row>
    <row r="909" spans="3:27" ht="15" customHeight="1" x14ac:dyDescent="0.25">
      <c r="C909" s="72" t="str">
        <f t="shared" si="106"/>
        <v/>
      </c>
      <c r="D909" s="182" t="str">
        <f>IF($B909="","",IFERROR(VLOOKUP($B909,'Task library'!$A:$E,2,FALSE()),""))</f>
        <v/>
      </c>
      <c r="E909" s="182" t="str">
        <f>IF($B909="","",IFERROR(VLOOKUP($B909,'Task library'!$A:$E,3,FALSE()),""))</f>
        <v/>
      </c>
      <c r="F909" s="182" t="str">
        <f>IF($B909="","",IFERROR(VLOOKUP($B909,'Task library'!$A:$E,4,FALSE()),""))</f>
        <v/>
      </c>
      <c r="H909" s="183" t="str">
        <f t="shared" si="101"/>
        <v/>
      </c>
      <c r="I909" s="183" t="str">
        <f t="shared" si="102"/>
        <v/>
      </c>
      <c r="L909" s="90" t="str">
        <f t="shared" si="100"/>
        <v/>
      </c>
      <c r="N909" s="185" t="str">
        <f t="shared" si="103"/>
        <v/>
      </c>
      <c r="W909" s="179" t="str">
        <f>IF($B909="","",IF($Q909="","MISSING LINK",IF(NOT(ISNUMBER(SEARCH("drive.google.com",$Q909))),"NOT DRIVE LINK",IFERROR(IF(ISNUMBER(SEARCH(MID(Summary!$N$3,SEARCH("/folders/",Summary!$N$3)+9,SEARCH("?",Summary!$N$3&amp;"?")-(SEARCH("/folders/",Summary!$N$3)+9)),$Q909)),"OK",IF(ISNUMBER(SEARCH("/file/d/",$Q909)),"FILE LINK (check)","WRONG DRIVE")),"WRONG DRIVE"))))</f>
        <v/>
      </c>
      <c r="X909" s="72" t="str">
        <f t="shared" si="104"/>
        <v/>
      </c>
      <c r="Y909" s="72" t="str">
        <f t="shared" si="105"/>
        <v/>
      </c>
      <c r="Z909" s="72" t="str">
        <f>IF($X909="","",COUNTIF($X$2:$X909,$X909))</f>
        <v/>
      </c>
      <c r="AA909" s="72" t="str">
        <f>IF(AND($X909&lt;&gt;"",$Y909&gt;=3,$Z909=1),COUNTIF($AA$1:AA908,"&gt;0")+1,"")</f>
        <v/>
      </c>
    </row>
    <row r="910" spans="3:27" ht="15" customHeight="1" x14ac:dyDescent="0.25">
      <c r="C910" s="72" t="str">
        <f t="shared" si="106"/>
        <v/>
      </c>
      <c r="D910" s="182" t="str">
        <f>IF($B910="","",IFERROR(VLOOKUP($B910,'Task library'!$A:$E,2,FALSE()),""))</f>
        <v/>
      </c>
      <c r="E910" s="182" t="str">
        <f>IF($B910="","",IFERROR(VLOOKUP($B910,'Task library'!$A:$E,3,FALSE()),""))</f>
        <v/>
      </c>
      <c r="F910" s="182" t="str">
        <f>IF($B910="","",IFERROR(VLOOKUP($B910,'Task library'!$A:$E,4,FALSE()),""))</f>
        <v/>
      </c>
      <c r="H910" s="183" t="str">
        <f t="shared" si="101"/>
        <v/>
      </c>
      <c r="I910" s="183" t="str">
        <f t="shared" si="102"/>
        <v/>
      </c>
      <c r="L910" s="90" t="str">
        <f t="shared" si="100"/>
        <v/>
      </c>
      <c r="N910" s="185" t="str">
        <f t="shared" si="103"/>
        <v/>
      </c>
      <c r="W910" s="179" t="str">
        <f>IF($B910="","",IF($Q910="","MISSING LINK",IF(NOT(ISNUMBER(SEARCH("drive.google.com",$Q910))),"NOT DRIVE LINK",IFERROR(IF(ISNUMBER(SEARCH(MID(Summary!$N$3,SEARCH("/folders/",Summary!$N$3)+9,SEARCH("?",Summary!$N$3&amp;"?")-(SEARCH("/folders/",Summary!$N$3)+9)),$Q910)),"OK",IF(ISNUMBER(SEARCH("/file/d/",$Q910)),"FILE LINK (check)","WRONG DRIVE")),"WRONG DRIVE"))))</f>
        <v/>
      </c>
      <c r="X910" s="72" t="str">
        <f t="shared" si="104"/>
        <v/>
      </c>
      <c r="Y910" s="72" t="str">
        <f t="shared" si="105"/>
        <v/>
      </c>
      <c r="Z910" s="72" t="str">
        <f>IF($X910="","",COUNTIF($X$2:$X910,$X910))</f>
        <v/>
      </c>
      <c r="AA910" s="72" t="str">
        <f>IF(AND($X910&lt;&gt;"",$Y910&gt;=3,$Z910=1),COUNTIF($AA$1:AA909,"&gt;0")+1,"")</f>
        <v/>
      </c>
    </row>
    <row r="911" spans="3:27" ht="15" customHeight="1" x14ac:dyDescent="0.25">
      <c r="C911" s="72" t="str">
        <f t="shared" si="106"/>
        <v/>
      </c>
      <c r="D911" s="182" t="str">
        <f>IF($B911="","",IFERROR(VLOOKUP($B911,'Task library'!$A:$E,2,FALSE()),""))</f>
        <v/>
      </c>
      <c r="E911" s="182" t="str">
        <f>IF($B911="","",IFERROR(VLOOKUP($B911,'Task library'!$A:$E,3,FALSE()),""))</f>
        <v/>
      </c>
      <c r="F911" s="182" t="str">
        <f>IF($B911="","",IFERROR(VLOOKUP($B911,'Task library'!$A:$E,4,FALSE()),""))</f>
        <v/>
      </c>
      <c r="H911" s="183" t="str">
        <f t="shared" si="101"/>
        <v/>
      </c>
      <c r="I911" s="183" t="str">
        <f t="shared" si="102"/>
        <v/>
      </c>
      <c r="L911" s="90" t="str">
        <f t="shared" si="100"/>
        <v/>
      </c>
      <c r="N911" s="185" t="str">
        <f t="shared" si="103"/>
        <v/>
      </c>
      <c r="W911" s="179" t="str">
        <f>IF($B911="","",IF($Q911="","MISSING LINK",IF(NOT(ISNUMBER(SEARCH("drive.google.com",$Q911))),"NOT DRIVE LINK",IFERROR(IF(ISNUMBER(SEARCH(MID(Summary!$N$3,SEARCH("/folders/",Summary!$N$3)+9,SEARCH("?",Summary!$N$3&amp;"?")-(SEARCH("/folders/",Summary!$N$3)+9)),$Q911)),"OK",IF(ISNUMBER(SEARCH("/file/d/",$Q911)),"FILE LINK (check)","WRONG DRIVE")),"WRONG DRIVE"))))</f>
        <v/>
      </c>
      <c r="X911" s="72" t="str">
        <f t="shared" si="104"/>
        <v/>
      </c>
      <c r="Y911" s="72" t="str">
        <f t="shared" si="105"/>
        <v/>
      </c>
      <c r="Z911" s="72" t="str">
        <f>IF($X911="","",COUNTIF($X$2:$X911,$X911))</f>
        <v/>
      </c>
      <c r="AA911" s="72" t="str">
        <f>IF(AND($X911&lt;&gt;"",$Y911&gt;=3,$Z911=1),COUNTIF($AA$1:AA910,"&gt;0")+1,"")</f>
        <v/>
      </c>
    </row>
    <row r="912" spans="3:27" ht="15" customHeight="1" x14ac:dyDescent="0.25">
      <c r="C912" s="72" t="str">
        <f t="shared" si="106"/>
        <v/>
      </c>
      <c r="D912" s="182" t="str">
        <f>IF($B912="","",IFERROR(VLOOKUP($B912,'Task library'!$A:$E,2,FALSE()),""))</f>
        <v/>
      </c>
      <c r="E912" s="182" t="str">
        <f>IF($B912="","",IFERROR(VLOOKUP($B912,'Task library'!$A:$E,3,FALSE()),""))</f>
        <v/>
      </c>
      <c r="F912" s="182" t="str">
        <f>IF($B912="","",IFERROR(VLOOKUP($B912,'Task library'!$A:$E,4,FALSE()),""))</f>
        <v/>
      </c>
      <c r="H912" s="183" t="str">
        <f t="shared" si="101"/>
        <v/>
      </c>
      <c r="I912" s="183" t="str">
        <f t="shared" si="102"/>
        <v/>
      </c>
      <c r="L912" s="90" t="str">
        <f t="shared" si="100"/>
        <v/>
      </c>
      <c r="N912" s="185" t="str">
        <f t="shared" si="103"/>
        <v/>
      </c>
      <c r="W912" s="179" t="str">
        <f>IF($B912="","",IF($Q912="","MISSING LINK",IF(NOT(ISNUMBER(SEARCH("drive.google.com",$Q912))),"NOT DRIVE LINK",IFERROR(IF(ISNUMBER(SEARCH(MID(Summary!$N$3,SEARCH("/folders/",Summary!$N$3)+9,SEARCH("?",Summary!$N$3&amp;"?")-(SEARCH("/folders/",Summary!$N$3)+9)),$Q912)),"OK",IF(ISNUMBER(SEARCH("/file/d/",$Q912)),"FILE LINK (check)","WRONG DRIVE")),"WRONG DRIVE"))))</f>
        <v/>
      </c>
      <c r="X912" s="72" t="str">
        <f t="shared" si="104"/>
        <v/>
      </c>
      <c r="Y912" s="72" t="str">
        <f t="shared" si="105"/>
        <v/>
      </c>
      <c r="Z912" s="72" t="str">
        <f>IF($X912="","",COUNTIF($X$2:$X912,$X912))</f>
        <v/>
      </c>
      <c r="AA912" s="72" t="str">
        <f>IF(AND($X912&lt;&gt;"",$Y912&gt;=3,$Z912=1),COUNTIF($AA$1:AA911,"&gt;0")+1,"")</f>
        <v/>
      </c>
    </row>
    <row r="913" spans="3:27" ht="15" customHeight="1" x14ac:dyDescent="0.25">
      <c r="C913" s="72" t="str">
        <f t="shared" si="106"/>
        <v/>
      </c>
      <c r="D913" s="182" t="str">
        <f>IF($B913="","",IFERROR(VLOOKUP($B913,'Task library'!$A:$E,2,FALSE()),""))</f>
        <v/>
      </c>
      <c r="E913" s="182" t="str">
        <f>IF($B913="","",IFERROR(VLOOKUP($B913,'Task library'!$A:$E,3,FALSE()),""))</f>
        <v/>
      </c>
      <c r="F913" s="182" t="str">
        <f>IF($B913="","",IFERROR(VLOOKUP($B913,'Task library'!$A:$E,4,FALSE()),""))</f>
        <v/>
      </c>
      <c r="H913" s="183" t="str">
        <f t="shared" si="101"/>
        <v/>
      </c>
      <c r="I913" s="183" t="str">
        <f t="shared" si="102"/>
        <v/>
      </c>
      <c r="L913" s="90" t="str">
        <f t="shared" si="100"/>
        <v/>
      </c>
      <c r="N913" s="185" t="str">
        <f t="shared" si="103"/>
        <v/>
      </c>
      <c r="W913" s="179" t="str">
        <f>IF($B913="","",IF($Q913="","MISSING LINK",IF(NOT(ISNUMBER(SEARCH("drive.google.com",$Q913))),"NOT DRIVE LINK",IFERROR(IF(ISNUMBER(SEARCH(MID(Summary!$N$3,SEARCH("/folders/",Summary!$N$3)+9,SEARCH("?",Summary!$N$3&amp;"?")-(SEARCH("/folders/",Summary!$N$3)+9)),$Q913)),"OK",IF(ISNUMBER(SEARCH("/file/d/",$Q913)),"FILE LINK (check)","WRONG DRIVE")),"WRONG DRIVE"))))</f>
        <v/>
      </c>
      <c r="X913" s="72" t="str">
        <f t="shared" si="104"/>
        <v/>
      </c>
      <c r="Y913" s="72" t="str">
        <f t="shared" si="105"/>
        <v/>
      </c>
      <c r="Z913" s="72" t="str">
        <f>IF($X913="","",COUNTIF($X$2:$X913,$X913))</f>
        <v/>
      </c>
      <c r="AA913" s="72" t="str">
        <f>IF(AND($X913&lt;&gt;"",$Y913&gt;=3,$Z913=1),COUNTIF($AA$1:AA912,"&gt;0")+1,"")</f>
        <v/>
      </c>
    </row>
    <row r="914" spans="3:27" ht="15" customHeight="1" x14ac:dyDescent="0.25">
      <c r="C914" s="72" t="str">
        <f t="shared" si="106"/>
        <v/>
      </c>
      <c r="D914" s="182" t="str">
        <f>IF($B914="","",IFERROR(VLOOKUP($B914,'Task library'!$A:$E,2,FALSE()),""))</f>
        <v/>
      </c>
      <c r="E914" s="182" t="str">
        <f>IF($B914="","",IFERROR(VLOOKUP($B914,'Task library'!$A:$E,3,FALSE()),""))</f>
        <v/>
      </c>
      <c r="F914" s="182" t="str">
        <f>IF($B914="","",IFERROR(VLOOKUP($B914,'Task library'!$A:$E,4,FALSE()),""))</f>
        <v/>
      </c>
      <c r="H914" s="183" t="str">
        <f t="shared" si="101"/>
        <v/>
      </c>
      <c r="I914" s="183" t="str">
        <f t="shared" si="102"/>
        <v/>
      </c>
      <c r="L914" s="90" t="str">
        <f t="shared" si="100"/>
        <v/>
      </c>
      <c r="N914" s="185" t="str">
        <f t="shared" si="103"/>
        <v/>
      </c>
      <c r="W914" s="179" t="str">
        <f>IF($B914="","",IF($Q914="","MISSING LINK",IF(NOT(ISNUMBER(SEARCH("drive.google.com",$Q914))),"NOT DRIVE LINK",IFERROR(IF(ISNUMBER(SEARCH(MID(Summary!$N$3,SEARCH("/folders/",Summary!$N$3)+9,SEARCH("?",Summary!$N$3&amp;"?")-(SEARCH("/folders/",Summary!$N$3)+9)),$Q914)),"OK",IF(ISNUMBER(SEARCH("/file/d/",$Q914)),"FILE LINK (check)","WRONG DRIVE")),"WRONG DRIVE"))))</f>
        <v/>
      </c>
      <c r="X914" s="72" t="str">
        <f t="shared" si="104"/>
        <v/>
      </c>
      <c r="Y914" s="72" t="str">
        <f t="shared" si="105"/>
        <v/>
      </c>
      <c r="Z914" s="72" t="str">
        <f>IF($X914="","",COUNTIF($X$2:$X914,$X914))</f>
        <v/>
      </c>
      <c r="AA914" s="72" t="str">
        <f>IF(AND($X914&lt;&gt;"",$Y914&gt;=3,$Z914=1),COUNTIF($AA$1:AA913,"&gt;0")+1,"")</f>
        <v/>
      </c>
    </row>
    <row r="915" spans="3:27" ht="15" customHeight="1" x14ac:dyDescent="0.25">
      <c r="C915" s="72" t="str">
        <f t="shared" si="106"/>
        <v/>
      </c>
      <c r="D915" s="182" t="str">
        <f>IF($B915="","",IFERROR(VLOOKUP($B915,'Task library'!$A:$E,2,FALSE()),""))</f>
        <v/>
      </c>
      <c r="E915" s="182" t="str">
        <f>IF($B915="","",IFERROR(VLOOKUP($B915,'Task library'!$A:$E,3,FALSE()),""))</f>
        <v/>
      </c>
      <c r="F915" s="182" t="str">
        <f>IF($B915="","",IFERROR(VLOOKUP($B915,'Task library'!$A:$E,4,FALSE()),""))</f>
        <v/>
      </c>
      <c r="H915" s="183" t="str">
        <f t="shared" si="101"/>
        <v/>
      </c>
      <c r="I915" s="183" t="str">
        <f t="shared" si="102"/>
        <v/>
      </c>
      <c r="L915" s="90" t="str">
        <f t="shared" si="100"/>
        <v/>
      </c>
      <c r="N915" s="185" t="str">
        <f t="shared" si="103"/>
        <v/>
      </c>
      <c r="W915" s="179" t="str">
        <f>IF($B915="","",IF($Q915="","MISSING LINK",IF(NOT(ISNUMBER(SEARCH("drive.google.com",$Q915))),"NOT DRIVE LINK",IFERROR(IF(ISNUMBER(SEARCH(MID(Summary!$N$3,SEARCH("/folders/",Summary!$N$3)+9,SEARCH("?",Summary!$N$3&amp;"?")-(SEARCH("/folders/",Summary!$N$3)+9)),$Q915)),"OK",IF(ISNUMBER(SEARCH("/file/d/",$Q915)),"FILE LINK (check)","WRONG DRIVE")),"WRONG DRIVE"))))</f>
        <v/>
      </c>
      <c r="X915" s="72" t="str">
        <f t="shared" si="104"/>
        <v/>
      </c>
      <c r="Y915" s="72" t="str">
        <f t="shared" si="105"/>
        <v/>
      </c>
      <c r="Z915" s="72" t="str">
        <f>IF($X915="","",COUNTIF($X$2:$X915,$X915))</f>
        <v/>
      </c>
      <c r="AA915" s="72" t="str">
        <f>IF(AND($X915&lt;&gt;"",$Y915&gt;=3,$Z915=1),COUNTIF($AA$1:AA914,"&gt;0")+1,"")</f>
        <v/>
      </c>
    </row>
    <row r="916" spans="3:27" ht="15" customHeight="1" x14ac:dyDescent="0.25">
      <c r="C916" s="72" t="str">
        <f t="shared" si="106"/>
        <v/>
      </c>
      <c r="D916" s="182" t="str">
        <f>IF($B916="","",IFERROR(VLOOKUP($B916,'Task library'!$A:$E,2,FALSE()),""))</f>
        <v/>
      </c>
      <c r="E916" s="182" t="str">
        <f>IF($B916="","",IFERROR(VLOOKUP($B916,'Task library'!$A:$E,3,FALSE()),""))</f>
        <v/>
      </c>
      <c r="F916" s="182" t="str">
        <f>IF($B916="","",IFERROR(VLOOKUP($B916,'Task library'!$A:$E,4,FALSE()),""))</f>
        <v/>
      </c>
      <c r="H916" s="183" t="str">
        <f t="shared" si="101"/>
        <v/>
      </c>
      <c r="I916" s="183" t="str">
        <f t="shared" si="102"/>
        <v/>
      </c>
      <c r="L916" s="90" t="str">
        <f t="shared" ref="L916:L979" si="107">IF($B916="","",1)</f>
        <v/>
      </c>
      <c r="N916" s="185" t="str">
        <f t="shared" si="103"/>
        <v/>
      </c>
      <c r="W916" s="179" t="str">
        <f>IF($B916="","",IF($Q916="","MISSING LINK",IF(NOT(ISNUMBER(SEARCH("drive.google.com",$Q916))),"NOT DRIVE LINK",IFERROR(IF(ISNUMBER(SEARCH(MID(Summary!$N$3,SEARCH("/folders/",Summary!$N$3)+9,SEARCH("?",Summary!$N$3&amp;"?")-(SEARCH("/folders/",Summary!$N$3)+9)),$Q916)),"OK",IF(ISNUMBER(SEARCH("/file/d/",$Q916)),"FILE LINK (check)","WRONG DRIVE")),"WRONG DRIVE"))))</f>
        <v/>
      </c>
      <c r="X916" s="72" t="str">
        <f t="shared" si="104"/>
        <v/>
      </c>
      <c r="Y916" s="72" t="str">
        <f t="shared" si="105"/>
        <v/>
      </c>
      <c r="Z916" s="72" t="str">
        <f>IF($X916="","",COUNTIF($X$2:$X916,$X916))</f>
        <v/>
      </c>
      <c r="AA916" s="72" t="str">
        <f>IF(AND($X916&lt;&gt;"",$Y916&gt;=3,$Z916=1),COUNTIF($AA$1:AA915,"&gt;0")+1,"")</f>
        <v/>
      </c>
    </row>
    <row r="917" spans="3:27" ht="15" customHeight="1" x14ac:dyDescent="0.25">
      <c r="C917" s="72" t="str">
        <f t="shared" si="106"/>
        <v/>
      </c>
      <c r="D917" s="182" t="str">
        <f>IF($B917="","",IFERROR(VLOOKUP($B917,'Task library'!$A:$E,2,FALSE()),""))</f>
        <v/>
      </c>
      <c r="E917" s="182" t="str">
        <f>IF($B917="","",IFERROR(VLOOKUP($B917,'Task library'!$A:$E,3,FALSE()),""))</f>
        <v/>
      </c>
      <c r="F917" s="182" t="str">
        <f>IF($B917="","",IFERROR(VLOOKUP($B917,'Task library'!$A:$E,4,FALSE()),""))</f>
        <v/>
      </c>
      <c r="H917" s="183" t="str">
        <f t="shared" si="101"/>
        <v/>
      </c>
      <c r="I917" s="183" t="str">
        <f t="shared" si="102"/>
        <v/>
      </c>
      <c r="L917" s="90" t="str">
        <f t="shared" si="107"/>
        <v/>
      </c>
      <c r="N917" s="185" t="str">
        <f t="shared" si="103"/>
        <v/>
      </c>
      <c r="W917" s="179" t="str">
        <f>IF($B917="","",IF($Q917="","MISSING LINK",IF(NOT(ISNUMBER(SEARCH("drive.google.com",$Q917))),"NOT DRIVE LINK",IFERROR(IF(ISNUMBER(SEARCH(MID(Summary!$N$3,SEARCH("/folders/",Summary!$N$3)+9,SEARCH("?",Summary!$N$3&amp;"?")-(SEARCH("/folders/",Summary!$N$3)+9)),$Q917)),"OK",IF(ISNUMBER(SEARCH("/file/d/",$Q917)),"FILE LINK (check)","WRONG DRIVE")),"WRONG DRIVE"))))</f>
        <v/>
      </c>
      <c r="X917" s="72" t="str">
        <f t="shared" si="104"/>
        <v/>
      </c>
      <c r="Y917" s="72" t="str">
        <f t="shared" si="105"/>
        <v/>
      </c>
      <c r="Z917" s="72" t="str">
        <f>IF($X917="","",COUNTIF($X$2:$X917,$X917))</f>
        <v/>
      </c>
      <c r="AA917" s="72" t="str">
        <f>IF(AND($X917&lt;&gt;"",$Y917&gt;=3,$Z917=1),COUNTIF($AA$1:AA916,"&gt;0")+1,"")</f>
        <v/>
      </c>
    </row>
    <row r="918" spans="3:27" ht="15" customHeight="1" x14ac:dyDescent="0.25">
      <c r="C918" s="72" t="str">
        <f t="shared" si="106"/>
        <v/>
      </c>
      <c r="D918" s="182" t="str">
        <f>IF($B918="","",IFERROR(VLOOKUP($B918,'Task library'!$A:$E,2,FALSE()),""))</f>
        <v/>
      </c>
      <c r="E918" s="182" t="str">
        <f>IF($B918="","",IFERROR(VLOOKUP($B918,'Task library'!$A:$E,3,FALSE()),""))</f>
        <v/>
      </c>
      <c r="F918" s="182" t="str">
        <f>IF($B918="","",IFERROR(VLOOKUP($B918,'Task library'!$A:$E,4,FALSE()),""))</f>
        <v/>
      </c>
      <c r="H918" s="183" t="str">
        <f t="shared" si="101"/>
        <v/>
      </c>
      <c r="I918" s="183" t="str">
        <f t="shared" si="102"/>
        <v/>
      </c>
      <c r="L918" s="90" t="str">
        <f t="shared" si="107"/>
        <v/>
      </c>
      <c r="N918" s="185" t="str">
        <f t="shared" si="103"/>
        <v/>
      </c>
      <c r="W918" s="179" t="str">
        <f>IF($B918="","",IF($Q918="","MISSING LINK",IF(NOT(ISNUMBER(SEARCH("drive.google.com",$Q918))),"NOT DRIVE LINK",IFERROR(IF(ISNUMBER(SEARCH(MID(Summary!$N$3,SEARCH("/folders/",Summary!$N$3)+9,SEARCH("?",Summary!$N$3&amp;"?")-(SEARCH("/folders/",Summary!$N$3)+9)),$Q918)),"OK",IF(ISNUMBER(SEARCH("/file/d/",$Q918)),"FILE LINK (check)","WRONG DRIVE")),"WRONG DRIVE"))))</f>
        <v/>
      </c>
      <c r="X918" s="72" t="str">
        <f t="shared" si="104"/>
        <v/>
      </c>
      <c r="Y918" s="72" t="str">
        <f t="shared" si="105"/>
        <v/>
      </c>
      <c r="Z918" s="72" t="str">
        <f>IF($X918="","",COUNTIF($X$2:$X918,$X918))</f>
        <v/>
      </c>
      <c r="AA918" s="72" t="str">
        <f>IF(AND($X918&lt;&gt;"",$Y918&gt;=3,$Z918=1),COUNTIF($AA$1:AA917,"&gt;0")+1,"")</f>
        <v/>
      </c>
    </row>
    <row r="919" spans="3:27" ht="15" customHeight="1" x14ac:dyDescent="0.25">
      <c r="C919" s="72" t="str">
        <f t="shared" si="106"/>
        <v/>
      </c>
      <c r="D919" s="182" t="str">
        <f>IF($B919="","",IFERROR(VLOOKUP($B919,'Task library'!$A:$E,2,FALSE()),""))</f>
        <v/>
      </c>
      <c r="E919" s="182" t="str">
        <f>IF($B919="","",IFERROR(VLOOKUP($B919,'Task library'!$A:$E,3,FALSE()),""))</f>
        <v/>
      </c>
      <c r="F919" s="182" t="str">
        <f>IF($B919="","",IFERROR(VLOOKUP($B919,'Task library'!$A:$E,4,FALSE()),""))</f>
        <v/>
      </c>
      <c r="H919" s="183" t="str">
        <f t="shared" si="101"/>
        <v/>
      </c>
      <c r="I919" s="183" t="str">
        <f t="shared" si="102"/>
        <v/>
      </c>
      <c r="L919" s="90" t="str">
        <f t="shared" si="107"/>
        <v/>
      </c>
      <c r="N919" s="185" t="str">
        <f t="shared" si="103"/>
        <v/>
      </c>
      <c r="W919" s="179" t="str">
        <f>IF($B919="","",IF($Q919="","MISSING LINK",IF(NOT(ISNUMBER(SEARCH("drive.google.com",$Q919))),"NOT DRIVE LINK",IFERROR(IF(ISNUMBER(SEARCH(MID(Summary!$N$3,SEARCH("/folders/",Summary!$N$3)+9,SEARCH("?",Summary!$N$3&amp;"?")-(SEARCH("/folders/",Summary!$N$3)+9)),$Q919)),"OK",IF(ISNUMBER(SEARCH("/file/d/",$Q919)),"FILE LINK (check)","WRONG DRIVE")),"WRONG DRIVE"))))</f>
        <v/>
      </c>
      <c r="X919" s="72" t="str">
        <f t="shared" si="104"/>
        <v/>
      </c>
      <c r="Y919" s="72" t="str">
        <f t="shared" si="105"/>
        <v/>
      </c>
      <c r="Z919" s="72" t="str">
        <f>IF($X919="","",COUNTIF($X$2:$X919,$X919))</f>
        <v/>
      </c>
      <c r="AA919" s="72" t="str">
        <f>IF(AND($X919&lt;&gt;"",$Y919&gt;=3,$Z919=1),COUNTIF($AA$1:AA918,"&gt;0")+1,"")</f>
        <v/>
      </c>
    </row>
    <row r="920" spans="3:27" ht="15" customHeight="1" x14ac:dyDescent="0.25">
      <c r="C920" s="72" t="str">
        <f t="shared" si="106"/>
        <v/>
      </c>
      <c r="D920" s="182" t="str">
        <f>IF($B920="","",IFERROR(VLOOKUP($B920,'Task library'!$A:$E,2,FALSE()),""))</f>
        <v/>
      </c>
      <c r="E920" s="182" t="str">
        <f>IF($B920="","",IFERROR(VLOOKUP($B920,'Task library'!$A:$E,3,FALSE()),""))</f>
        <v/>
      </c>
      <c r="F920" s="182" t="str">
        <f>IF($B920="","",IFERROR(VLOOKUP($B920,'Task library'!$A:$E,4,FALSE()),""))</f>
        <v/>
      </c>
      <c r="H920" s="183" t="str">
        <f t="shared" si="101"/>
        <v/>
      </c>
      <c r="I920" s="183" t="str">
        <f t="shared" si="102"/>
        <v/>
      </c>
      <c r="L920" s="90" t="str">
        <f t="shared" si="107"/>
        <v/>
      </c>
      <c r="N920" s="185" t="str">
        <f t="shared" si="103"/>
        <v/>
      </c>
      <c r="W920" s="179" t="str">
        <f>IF($B920="","",IF($Q920="","MISSING LINK",IF(NOT(ISNUMBER(SEARCH("drive.google.com",$Q920))),"NOT DRIVE LINK",IFERROR(IF(ISNUMBER(SEARCH(MID(Summary!$N$3,SEARCH("/folders/",Summary!$N$3)+9,SEARCH("?",Summary!$N$3&amp;"?")-(SEARCH("/folders/",Summary!$N$3)+9)),$Q920)),"OK",IF(ISNUMBER(SEARCH("/file/d/",$Q920)),"FILE LINK (check)","WRONG DRIVE")),"WRONG DRIVE"))))</f>
        <v/>
      </c>
      <c r="X920" s="72" t="str">
        <f t="shared" si="104"/>
        <v/>
      </c>
      <c r="Y920" s="72" t="str">
        <f t="shared" si="105"/>
        <v/>
      </c>
      <c r="Z920" s="72" t="str">
        <f>IF($X920="","",COUNTIF($X$2:$X920,$X920))</f>
        <v/>
      </c>
      <c r="AA920" s="72" t="str">
        <f>IF(AND($X920&lt;&gt;"",$Y920&gt;=3,$Z920=1),COUNTIF($AA$1:AA919,"&gt;0")+1,"")</f>
        <v/>
      </c>
    </row>
    <row r="921" spans="3:27" ht="15" customHeight="1" x14ac:dyDescent="0.25">
      <c r="C921" s="72" t="str">
        <f t="shared" si="106"/>
        <v/>
      </c>
      <c r="D921" s="182" t="str">
        <f>IF($B921="","",IFERROR(VLOOKUP($B921,'Task library'!$A:$E,2,FALSE()),""))</f>
        <v/>
      </c>
      <c r="E921" s="182" t="str">
        <f>IF($B921="","",IFERROR(VLOOKUP($B921,'Task library'!$A:$E,3,FALSE()),""))</f>
        <v/>
      </c>
      <c r="F921" s="182" t="str">
        <f>IF($B921="","",IFERROR(VLOOKUP($B921,'Task library'!$A:$E,4,FALSE()),""))</f>
        <v/>
      </c>
      <c r="H921" s="183" t="str">
        <f t="shared" si="101"/>
        <v/>
      </c>
      <c r="I921" s="183" t="str">
        <f t="shared" si="102"/>
        <v/>
      </c>
      <c r="L921" s="90" t="str">
        <f t="shared" si="107"/>
        <v/>
      </c>
      <c r="N921" s="185" t="str">
        <f t="shared" si="103"/>
        <v/>
      </c>
      <c r="W921" s="179" t="str">
        <f>IF($B921="","",IF($Q921="","MISSING LINK",IF(NOT(ISNUMBER(SEARCH("drive.google.com",$Q921))),"NOT DRIVE LINK",IFERROR(IF(ISNUMBER(SEARCH(MID(Summary!$N$3,SEARCH("/folders/",Summary!$N$3)+9,SEARCH("?",Summary!$N$3&amp;"?")-(SEARCH("/folders/",Summary!$N$3)+9)),$Q921)),"OK",IF(ISNUMBER(SEARCH("/file/d/",$Q921)),"FILE LINK (check)","WRONG DRIVE")),"WRONG DRIVE"))))</f>
        <v/>
      </c>
      <c r="X921" s="72" t="str">
        <f t="shared" si="104"/>
        <v/>
      </c>
      <c r="Y921" s="72" t="str">
        <f t="shared" si="105"/>
        <v/>
      </c>
      <c r="Z921" s="72" t="str">
        <f>IF($X921="","",COUNTIF($X$2:$X921,$X921))</f>
        <v/>
      </c>
      <c r="AA921" s="72" t="str">
        <f>IF(AND($X921&lt;&gt;"",$Y921&gt;=3,$Z921=1),COUNTIF($AA$1:AA920,"&gt;0")+1,"")</f>
        <v/>
      </c>
    </row>
    <row r="922" spans="3:27" ht="15" customHeight="1" x14ac:dyDescent="0.25">
      <c r="C922" s="72" t="str">
        <f t="shared" si="106"/>
        <v/>
      </c>
      <c r="D922" s="182" t="str">
        <f>IF($B922="","",IFERROR(VLOOKUP($B922,'Task library'!$A:$E,2,FALSE()),""))</f>
        <v/>
      </c>
      <c r="E922" s="182" t="str">
        <f>IF($B922="","",IFERROR(VLOOKUP($B922,'Task library'!$A:$E,3,FALSE()),""))</f>
        <v/>
      </c>
      <c r="F922" s="182" t="str">
        <f>IF($B922="","",IFERROR(VLOOKUP($B922,'Task library'!$A:$E,4,FALSE()),""))</f>
        <v/>
      </c>
      <c r="H922" s="183" t="str">
        <f t="shared" si="101"/>
        <v/>
      </c>
      <c r="I922" s="183" t="str">
        <f t="shared" si="102"/>
        <v/>
      </c>
      <c r="L922" s="90" t="str">
        <f t="shared" si="107"/>
        <v/>
      </c>
      <c r="N922" s="185" t="str">
        <f t="shared" si="103"/>
        <v/>
      </c>
      <c r="W922" s="179" t="str">
        <f>IF($B922="","",IF($Q922="","MISSING LINK",IF(NOT(ISNUMBER(SEARCH("drive.google.com",$Q922))),"NOT DRIVE LINK",IFERROR(IF(ISNUMBER(SEARCH(MID(Summary!$N$3,SEARCH("/folders/",Summary!$N$3)+9,SEARCH("?",Summary!$N$3&amp;"?")-(SEARCH("/folders/",Summary!$N$3)+9)),$Q922)),"OK",IF(ISNUMBER(SEARCH("/file/d/",$Q922)),"FILE LINK (check)","WRONG DRIVE")),"WRONG DRIVE"))))</f>
        <v/>
      </c>
      <c r="X922" s="72" t="str">
        <f t="shared" si="104"/>
        <v/>
      </c>
      <c r="Y922" s="72" t="str">
        <f t="shared" si="105"/>
        <v/>
      </c>
      <c r="Z922" s="72" t="str">
        <f>IF($X922="","",COUNTIF($X$2:$X922,$X922))</f>
        <v/>
      </c>
      <c r="AA922" s="72" t="str">
        <f>IF(AND($X922&lt;&gt;"",$Y922&gt;=3,$Z922=1),COUNTIF($AA$1:AA921,"&gt;0")+1,"")</f>
        <v/>
      </c>
    </row>
    <row r="923" spans="3:27" ht="15" customHeight="1" x14ac:dyDescent="0.25">
      <c r="C923" s="72" t="str">
        <f t="shared" si="106"/>
        <v/>
      </c>
      <c r="D923" s="182" t="str">
        <f>IF($B923="","",IFERROR(VLOOKUP($B923,'Task library'!$A:$E,2,FALSE()),""))</f>
        <v/>
      </c>
      <c r="E923" s="182" t="str">
        <f>IF($B923="","",IFERROR(VLOOKUP($B923,'Task library'!$A:$E,3,FALSE()),""))</f>
        <v/>
      </c>
      <c r="F923" s="182" t="str">
        <f>IF($B923="","",IFERROR(VLOOKUP($B923,'Task library'!$A:$E,4,FALSE()),""))</f>
        <v/>
      </c>
      <c r="H923" s="183" t="str">
        <f t="shared" si="101"/>
        <v/>
      </c>
      <c r="I923" s="183" t="str">
        <f t="shared" si="102"/>
        <v/>
      </c>
      <c r="L923" s="90" t="str">
        <f t="shared" si="107"/>
        <v/>
      </c>
      <c r="N923" s="185" t="str">
        <f t="shared" si="103"/>
        <v/>
      </c>
      <c r="W923" s="179" t="str">
        <f>IF($B923="","",IF($Q923="","MISSING LINK",IF(NOT(ISNUMBER(SEARCH("drive.google.com",$Q923))),"NOT DRIVE LINK",IFERROR(IF(ISNUMBER(SEARCH(MID(Summary!$N$3,SEARCH("/folders/",Summary!$N$3)+9,SEARCH("?",Summary!$N$3&amp;"?")-(SEARCH("/folders/",Summary!$N$3)+9)),$Q923)),"OK",IF(ISNUMBER(SEARCH("/file/d/",$Q923)),"FILE LINK (check)","WRONG DRIVE")),"WRONG DRIVE"))))</f>
        <v/>
      </c>
      <c r="X923" s="72" t="str">
        <f t="shared" si="104"/>
        <v/>
      </c>
      <c r="Y923" s="72" t="str">
        <f t="shared" si="105"/>
        <v/>
      </c>
      <c r="Z923" s="72" t="str">
        <f>IF($X923="","",COUNTIF($X$2:$X923,$X923))</f>
        <v/>
      </c>
      <c r="AA923" s="72" t="str">
        <f>IF(AND($X923&lt;&gt;"",$Y923&gt;=3,$Z923=1),COUNTIF($AA$1:AA922,"&gt;0")+1,"")</f>
        <v/>
      </c>
    </row>
    <row r="924" spans="3:27" ht="15" customHeight="1" x14ac:dyDescent="0.25">
      <c r="C924" s="72" t="str">
        <f t="shared" si="106"/>
        <v/>
      </c>
      <c r="D924" s="182" t="str">
        <f>IF($B924="","",IFERROR(VLOOKUP($B924,'Task library'!$A:$E,2,FALSE()),""))</f>
        <v/>
      </c>
      <c r="E924" s="182" t="str">
        <f>IF($B924="","",IFERROR(VLOOKUP($B924,'Task library'!$A:$E,3,FALSE()),""))</f>
        <v/>
      </c>
      <c r="F924" s="182" t="str">
        <f>IF($B924="","",IFERROR(VLOOKUP($B924,'Task library'!$A:$E,4,FALSE()),""))</f>
        <v/>
      </c>
      <c r="H924" s="183" t="str">
        <f t="shared" si="101"/>
        <v/>
      </c>
      <c r="I924" s="183" t="str">
        <f t="shared" si="102"/>
        <v/>
      </c>
      <c r="L924" s="90" t="str">
        <f t="shared" si="107"/>
        <v/>
      </c>
      <c r="N924" s="185" t="str">
        <f t="shared" si="103"/>
        <v/>
      </c>
      <c r="W924" s="179" t="str">
        <f>IF($B924="","",IF($Q924="","MISSING LINK",IF(NOT(ISNUMBER(SEARCH("drive.google.com",$Q924))),"NOT DRIVE LINK",IFERROR(IF(ISNUMBER(SEARCH(MID(Summary!$N$3,SEARCH("/folders/",Summary!$N$3)+9,SEARCH("?",Summary!$N$3&amp;"?")-(SEARCH("/folders/",Summary!$N$3)+9)),$Q924)),"OK",IF(ISNUMBER(SEARCH("/file/d/",$Q924)),"FILE LINK (check)","WRONG DRIVE")),"WRONG DRIVE"))))</f>
        <v/>
      </c>
      <c r="X924" s="72" t="str">
        <f t="shared" si="104"/>
        <v/>
      </c>
      <c r="Y924" s="72" t="str">
        <f t="shared" si="105"/>
        <v/>
      </c>
      <c r="Z924" s="72" t="str">
        <f>IF($X924="","",COUNTIF($X$2:$X924,$X924))</f>
        <v/>
      </c>
      <c r="AA924" s="72" t="str">
        <f>IF(AND($X924&lt;&gt;"",$Y924&gt;=3,$Z924=1),COUNTIF($AA$1:AA923,"&gt;0")+1,"")</f>
        <v/>
      </c>
    </row>
    <row r="925" spans="3:27" ht="15" customHeight="1" x14ac:dyDescent="0.25">
      <c r="C925" s="72" t="str">
        <f t="shared" si="106"/>
        <v/>
      </c>
      <c r="D925" s="182" t="str">
        <f>IF($B925="","",IFERROR(VLOOKUP($B925,'Task library'!$A:$E,2,FALSE()),""))</f>
        <v/>
      </c>
      <c r="E925" s="182" t="str">
        <f>IF($B925="","",IFERROR(VLOOKUP($B925,'Task library'!$A:$E,3,FALSE()),""))</f>
        <v/>
      </c>
      <c r="F925" s="182" t="str">
        <f>IF($B925="","",IFERROR(VLOOKUP($B925,'Task library'!$A:$E,4,FALSE()),""))</f>
        <v/>
      </c>
      <c r="H925" s="183" t="str">
        <f t="shared" si="101"/>
        <v/>
      </c>
      <c r="I925" s="183" t="str">
        <f t="shared" si="102"/>
        <v/>
      </c>
      <c r="L925" s="90" t="str">
        <f t="shared" si="107"/>
        <v/>
      </c>
      <c r="N925" s="185" t="str">
        <f t="shared" si="103"/>
        <v/>
      </c>
      <c r="W925" s="179" t="str">
        <f>IF($B925="","",IF($Q925="","MISSING LINK",IF(NOT(ISNUMBER(SEARCH("drive.google.com",$Q925))),"NOT DRIVE LINK",IFERROR(IF(ISNUMBER(SEARCH(MID(Summary!$N$3,SEARCH("/folders/",Summary!$N$3)+9,SEARCH("?",Summary!$N$3&amp;"?")-(SEARCH("/folders/",Summary!$N$3)+9)),$Q925)),"OK",IF(ISNUMBER(SEARCH("/file/d/",$Q925)),"FILE LINK (check)","WRONG DRIVE")),"WRONG DRIVE"))))</f>
        <v/>
      </c>
      <c r="X925" s="72" t="str">
        <f t="shared" si="104"/>
        <v/>
      </c>
      <c r="Y925" s="72" t="str">
        <f t="shared" si="105"/>
        <v/>
      </c>
      <c r="Z925" s="72" t="str">
        <f>IF($X925="","",COUNTIF($X$2:$X925,$X925))</f>
        <v/>
      </c>
      <c r="AA925" s="72" t="str">
        <f>IF(AND($X925&lt;&gt;"",$Y925&gt;=3,$Z925=1),COUNTIF($AA$1:AA924,"&gt;0")+1,"")</f>
        <v/>
      </c>
    </row>
    <row r="926" spans="3:27" ht="15" customHeight="1" x14ac:dyDescent="0.25">
      <c r="C926" s="72" t="str">
        <f t="shared" si="106"/>
        <v/>
      </c>
      <c r="D926" s="182" t="str">
        <f>IF($B926="","",IFERROR(VLOOKUP($B926,'Task library'!$A:$E,2,FALSE()),""))</f>
        <v/>
      </c>
      <c r="E926" s="182" t="str">
        <f>IF($B926="","",IFERROR(VLOOKUP($B926,'Task library'!$A:$E,3,FALSE()),""))</f>
        <v/>
      </c>
      <c r="F926" s="182" t="str">
        <f>IF($B926="","",IFERROR(VLOOKUP($B926,'Task library'!$A:$E,4,FALSE()),""))</f>
        <v/>
      </c>
      <c r="H926" s="183" t="str">
        <f t="shared" si="101"/>
        <v/>
      </c>
      <c r="I926" s="183" t="str">
        <f t="shared" si="102"/>
        <v/>
      </c>
      <c r="L926" s="90" t="str">
        <f t="shared" si="107"/>
        <v/>
      </c>
      <c r="N926" s="185" t="str">
        <f t="shared" si="103"/>
        <v/>
      </c>
      <c r="W926" s="179" t="str">
        <f>IF($B926="","",IF($Q926="","MISSING LINK",IF(NOT(ISNUMBER(SEARCH("drive.google.com",$Q926))),"NOT DRIVE LINK",IFERROR(IF(ISNUMBER(SEARCH(MID(Summary!$N$3,SEARCH("/folders/",Summary!$N$3)+9,SEARCH("?",Summary!$N$3&amp;"?")-(SEARCH("/folders/",Summary!$N$3)+9)),$Q926)),"OK",IF(ISNUMBER(SEARCH("/file/d/",$Q926)),"FILE LINK (check)","WRONG DRIVE")),"WRONG DRIVE"))))</f>
        <v/>
      </c>
      <c r="X926" s="72" t="str">
        <f t="shared" si="104"/>
        <v/>
      </c>
      <c r="Y926" s="72" t="str">
        <f t="shared" si="105"/>
        <v/>
      </c>
      <c r="Z926" s="72" t="str">
        <f>IF($X926="","",COUNTIF($X$2:$X926,$X926))</f>
        <v/>
      </c>
      <c r="AA926" s="72" t="str">
        <f>IF(AND($X926&lt;&gt;"",$Y926&gt;=3,$Z926=1),COUNTIF($AA$1:AA925,"&gt;0")+1,"")</f>
        <v/>
      </c>
    </row>
    <row r="927" spans="3:27" ht="15" customHeight="1" x14ac:dyDescent="0.25">
      <c r="C927" s="72" t="str">
        <f t="shared" si="106"/>
        <v/>
      </c>
      <c r="D927" s="182" t="str">
        <f>IF($B927="","",IFERROR(VLOOKUP($B927,'Task library'!$A:$E,2,FALSE()),""))</f>
        <v/>
      </c>
      <c r="E927" s="182" t="str">
        <f>IF($B927="","",IFERROR(VLOOKUP($B927,'Task library'!$A:$E,3,FALSE()),""))</f>
        <v/>
      </c>
      <c r="F927" s="182" t="str">
        <f>IF($B927="","",IFERROR(VLOOKUP($B927,'Task library'!$A:$E,4,FALSE()),""))</f>
        <v/>
      </c>
      <c r="H927" s="183" t="str">
        <f t="shared" si="101"/>
        <v/>
      </c>
      <c r="I927" s="183" t="str">
        <f t="shared" si="102"/>
        <v/>
      </c>
      <c r="L927" s="90" t="str">
        <f t="shared" si="107"/>
        <v/>
      </c>
      <c r="N927" s="185" t="str">
        <f t="shared" si="103"/>
        <v/>
      </c>
      <c r="W927" s="179" t="str">
        <f>IF($B927="","",IF($Q927="","MISSING LINK",IF(NOT(ISNUMBER(SEARCH("drive.google.com",$Q927))),"NOT DRIVE LINK",IFERROR(IF(ISNUMBER(SEARCH(MID(Summary!$N$3,SEARCH("/folders/",Summary!$N$3)+9,SEARCH("?",Summary!$N$3&amp;"?")-(SEARCH("/folders/",Summary!$N$3)+9)),$Q927)),"OK",IF(ISNUMBER(SEARCH("/file/d/",$Q927)),"FILE LINK (check)","WRONG DRIVE")),"WRONG DRIVE"))))</f>
        <v/>
      </c>
      <c r="X927" s="72" t="str">
        <f t="shared" si="104"/>
        <v/>
      </c>
      <c r="Y927" s="72" t="str">
        <f t="shared" si="105"/>
        <v/>
      </c>
      <c r="Z927" s="72" t="str">
        <f>IF($X927="","",COUNTIF($X$2:$X927,$X927))</f>
        <v/>
      </c>
      <c r="AA927" s="72" t="str">
        <f>IF(AND($X927&lt;&gt;"",$Y927&gt;=3,$Z927=1),COUNTIF($AA$1:AA926,"&gt;0")+1,"")</f>
        <v/>
      </c>
    </row>
    <row r="928" spans="3:27" ht="15" customHeight="1" x14ac:dyDescent="0.25">
      <c r="C928" s="72" t="str">
        <f t="shared" si="106"/>
        <v/>
      </c>
      <c r="D928" s="182" t="str">
        <f>IF($B928="","",IFERROR(VLOOKUP($B928,'Task library'!$A:$E,2,FALSE()),""))</f>
        <v/>
      </c>
      <c r="E928" s="182" t="str">
        <f>IF($B928="","",IFERROR(VLOOKUP($B928,'Task library'!$A:$E,3,FALSE()),""))</f>
        <v/>
      </c>
      <c r="F928" s="182" t="str">
        <f>IF($B928="","",IFERROR(VLOOKUP($B928,'Task library'!$A:$E,4,FALSE()),""))</f>
        <v/>
      </c>
      <c r="H928" s="183" t="str">
        <f t="shared" si="101"/>
        <v/>
      </c>
      <c r="I928" s="183" t="str">
        <f t="shared" si="102"/>
        <v/>
      </c>
      <c r="L928" s="90" t="str">
        <f t="shared" si="107"/>
        <v/>
      </c>
      <c r="N928" s="185" t="str">
        <f t="shared" si="103"/>
        <v/>
      </c>
      <c r="W928" s="179" t="str">
        <f>IF($B928="","",IF($Q928="","MISSING LINK",IF(NOT(ISNUMBER(SEARCH("drive.google.com",$Q928))),"NOT DRIVE LINK",IFERROR(IF(ISNUMBER(SEARCH(MID(Summary!$N$3,SEARCH("/folders/",Summary!$N$3)+9,SEARCH("?",Summary!$N$3&amp;"?")-(SEARCH("/folders/",Summary!$N$3)+9)),$Q928)),"OK",IF(ISNUMBER(SEARCH("/file/d/",$Q928)),"FILE LINK (check)","WRONG DRIVE")),"WRONG DRIVE"))))</f>
        <v/>
      </c>
      <c r="X928" s="72" t="str">
        <f t="shared" si="104"/>
        <v/>
      </c>
      <c r="Y928" s="72" t="str">
        <f t="shared" si="105"/>
        <v/>
      </c>
      <c r="Z928" s="72" t="str">
        <f>IF($X928="","",COUNTIF($X$2:$X928,$X928))</f>
        <v/>
      </c>
      <c r="AA928" s="72" t="str">
        <f>IF(AND($X928&lt;&gt;"",$Y928&gt;=3,$Z928=1),COUNTIF($AA$1:AA927,"&gt;0")+1,"")</f>
        <v/>
      </c>
    </row>
    <row r="929" spans="3:27" ht="15" customHeight="1" x14ac:dyDescent="0.25">
      <c r="C929" s="72" t="str">
        <f t="shared" si="106"/>
        <v/>
      </c>
      <c r="D929" s="182" t="str">
        <f>IF($B929="","",IFERROR(VLOOKUP($B929,'Task library'!$A:$E,2,FALSE()),""))</f>
        <v/>
      </c>
      <c r="E929" s="182" t="str">
        <f>IF($B929="","",IFERROR(VLOOKUP($B929,'Task library'!$A:$E,3,FALSE()),""))</f>
        <v/>
      </c>
      <c r="F929" s="182" t="str">
        <f>IF($B929="","",IFERROR(VLOOKUP($B929,'Task library'!$A:$E,4,FALSE()),""))</f>
        <v/>
      </c>
      <c r="H929" s="183" t="str">
        <f t="shared" si="101"/>
        <v/>
      </c>
      <c r="I929" s="183" t="str">
        <f t="shared" si="102"/>
        <v/>
      </c>
      <c r="L929" s="90" t="str">
        <f t="shared" si="107"/>
        <v/>
      </c>
      <c r="N929" s="185" t="str">
        <f t="shared" si="103"/>
        <v/>
      </c>
      <c r="W929" s="179" t="str">
        <f>IF($B929="","",IF($Q929="","MISSING LINK",IF(NOT(ISNUMBER(SEARCH("drive.google.com",$Q929))),"NOT DRIVE LINK",IFERROR(IF(ISNUMBER(SEARCH(MID(Summary!$N$3,SEARCH("/folders/",Summary!$N$3)+9,SEARCH("?",Summary!$N$3&amp;"?")-(SEARCH("/folders/",Summary!$N$3)+9)),$Q929)),"OK",IF(ISNUMBER(SEARCH("/file/d/",$Q929)),"FILE LINK (check)","WRONG DRIVE")),"WRONG DRIVE"))))</f>
        <v/>
      </c>
      <c r="X929" s="72" t="str">
        <f t="shared" si="104"/>
        <v/>
      </c>
      <c r="Y929" s="72" t="str">
        <f t="shared" si="105"/>
        <v/>
      </c>
      <c r="Z929" s="72" t="str">
        <f>IF($X929="","",COUNTIF($X$2:$X929,$X929))</f>
        <v/>
      </c>
      <c r="AA929" s="72" t="str">
        <f>IF(AND($X929&lt;&gt;"",$Y929&gt;=3,$Z929=1),COUNTIF($AA$1:AA928,"&gt;0")+1,"")</f>
        <v/>
      </c>
    </row>
    <row r="930" spans="3:27" ht="15" customHeight="1" x14ac:dyDescent="0.25">
      <c r="C930" s="72" t="str">
        <f t="shared" si="106"/>
        <v/>
      </c>
      <c r="D930" s="182" t="str">
        <f>IF($B930="","",IFERROR(VLOOKUP($B930,'Task library'!$A:$E,2,FALSE()),""))</f>
        <v/>
      </c>
      <c r="E930" s="182" t="str">
        <f>IF($B930="","",IFERROR(VLOOKUP($B930,'Task library'!$A:$E,3,FALSE()),""))</f>
        <v/>
      </c>
      <c r="F930" s="182" t="str">
        <f>IF($B930="","",IFERROR(VLOOKUP($B930,'Task library'!$A:$E,4,FALSE()),""))</f>
        <v/>
      </c>
      <c r="H930" s="183" t="str">
        <f t="shared" si="101"/>
        <v/>
      </c>
      <c r="I930" s="183" t="str">
        <f t="shared" si="102"/>
        <v/>
      </c>
      <c r="L930" s="90" t="str">
        <f t="shared" si="107"/>
        <v/>
      </c>
      <c r="N930" s="185" t="str">
        <f t="shared" si="103"/>
        <v/>
      </c>
      <c r="W930" s="179" t="str">
        <f>IF($B930="","",IF($Q930="","MISSING LINK",IF(NOT(ISNUMBER(SEARCH("drive.google.com",$Q930))),"NOT DRIVE LINK",IFERROR(IF(ISNUMBER(SEARCH(MID(Summary!$N$3,SEARCH("/folders/",Summary!$N$3)+9,SEARCH("?",Summary!$N$3&amp;"?")-(SEARCH("/folders/",Summary!$N$3)+9)),$Q930)),"OK",IF(ISNUMBER(SEARCH("/file/d/",$Q930)),"FILE LINK (check)","WRONG DRIVE")),"WRONG DRIVE"))))</f>
        <v/>
      </c>
      <c r="X930" s="72" t="str">
        <f t="shared" si="104"/>
        <v/>
      </c>
      <c r="Y930" s="72" t="str">
        <f t="shared" si="105"/>
        <v/>
      </c>
      <c r="Z930" s="72" t="str">
        <f>IF($X930="","",COUNTIF($X$2:$X930,$X930))</f>
        <v/>
      </c>
      <c r="AA930" s="72" t="str">
        <f>IF(AND($X930&lt;&gt;"",$Y930&gt;=3,$Z930=1),COUNTIF($AA$1:AA929,"&gt;0")+1,"")</f>
        <v/>
      </c>
    </row>
    <row r="931" spans="3:27" ht="15" customHeight="1" x14ac:dyDescent="0.25">
      <c r="C931" s="72" t="str">
        <f t="shared" si="106"/>
        <v/>
      </c>
      <c r="D931" s="182" t="str">
        <f>IF($B931="","",IFERROR(VLOOKUP($B931,'Task library'!$A:$E,2,FALSE()),""))</f>
        <v/>
      </c>
      <c r="E931" s="182" t="str">
        <f>IF($B931="","",IFERROR(VLOOKUP($B931,'Task library'!$A:$E,3,FALSE()),""))</f>
        <v/>
      </c>
      <c r="F931" s="182" t="str">
        <f>IF($B931="","",IFERROR(VLOOKUP($B931,'Task library'!$A:$E,4,FALSE()),""))</f>
        <v/>
      </c>
      <c r="H931" s="183" t="str">
        <f t="shared" si="101"/>
        <v/>
      </c>
      <c r="I931" s="183" t="str">
        <f t="shared" si="102"/>
        <v/>
      </c>
      <c r="L931" s="90" t="str">
        <f t="shared" si="107"/>
        <v/>
      </c>
      <c r="N931" s="185" t="str">
        <f t="shared" si="103"/>
        <v/>
      </c>
      <c r="W931" s="179" t="str">
        <f>IF($B931="","",IF($Q931="","MISSING LINK",IF(NOT(ISNUMBER(SEARCH("drive.google.com",$Q931))),"NOT DRIVE LINK",IFERROR(IF(ISNUMBER(SEARCH(MID(Summary!$N$3,SEARCH("/folders/",Summary!$N$3)+9,SEARCH("?",Summary!$N$3&amp;"?")-(SEARCH("/folders/",Summary!$N$3)+9)),$Q931)),"OK",IF(ISNUMBER(SEARCH("/file/d/",$Q931)),"FILE LINK (check)","WRONG DRIVE")),"WRONG DRIVE"))))</f>
        <v/>
      </c>
      <c r="X931" s="72" t="str">
        <f t="shared" si="104"/>
        <v/>
      </c>
      <c r="Y931" s="72" t="str">
        <f t="shared" si="105"/>
        <v/>
      </c>
      <c r="Z931" s="72" t="str">
        <f>IF($X931="","",COUNTIF($X$2:$X931,$X931))</f>
        <v/>
      </c>
      <c r="AA931" s="72" t="str">
        <f>IF(AND($X931&lt;&gt;"",$Y931&gt;=3,$Z931=1),COUNTIF($AA$1:AA930,"&gt;0")+1,"")</f>
        <v/>
      </c>
    </row>
    <row r="932" spans="3:27" ht="15" customHeight="1" x14ac:dyDescent="0.25">
      <c r="C932" s="72" t="str">
        <f t="shared" si="106"/>
        <v/>
      </c>
      <c r="D932" s="182" t="str">
        <f>IF($B932="","",IFERROR(VLOOKUP($B932,'Task library'!$A:$E,2,FALSE()),""))</f>
        <v/>
      </c>
      <c r="E932" s="182" t="str">
        <f>IF($B932="","",IFERROR(VLOOKUP($B932,'Task library'!$A:$E,3,FALSE()),""))</f>
        <v/>
      </c>
      <c r="F932" s="182" t="str">
        <f>IF($B932="","",IFERROR(VLOOKUP($B932,'Task library'!$A:$E,4,FALSE()),""))</f>
        <v/>
      </c>
      <c r="H932" s="183" t="str">
        <f t="shared" si="101"/>
        <v/>
      </c>
      <c r="I932" s="183" t="str">
        <f t="shared" si="102"/>
        <v/>
      </c>
      <c r="L932" s="90" t="str">
        <f t="shared" si="107"/>
        <v/>
      </c>
      <c r="N932" s="185" t="str">
        <f t="shared" si="103"/>
        <v/>
      </c>
      <c r="W932" s="179" t="str">
        <f>IF($B932="","",IF($Q932="","MISSING LINK",IF(NOT(ISNUMBER(SEARCH("drive.google.com",$Q932))),"NOT DRIVE LINK",IFERROR(IF(ISNUMBER(SEARCH(MID(Summary!$N$3,SEARCH("/folders/",Summary!$N$3)+9,SEARCH("?",Summary!$N$3&amp;"?")-(SEARCH("/folders/",Summary!$N$3)+9)),$Q932)),"OK",IF(ISNUMBER(SEARCH("/file/d/",$Q932)),"FILE LINK (check)","WRONG DRIVE")),"WRONG DRIVE"))))</f>
        <v/>
      </c>
      <c r="X932" s="72" t="str">
        <f t="shared" si="104"/>
        <v/>
      </c>
      <c r="Y932" s="72" t="str">
        <f t="shared" si="105"/>
        <v/>
      </c>
      <c r="Z932" s="72" t="str">
        <f>IF($X932="","",COUNTIF($X$2:$X932,$X932))</f>
        <v/>
      </c>
      <c r="AA932" s="72" t="str">
        <f>IF(AND($X932&lt;&gt;"",$Y932&gt;=3,$Z932=1),COUNTIF($AA$1:AA931,"&gt;0")+1,"")</f>
        <v/>
      </c>
    </row>
    <row r="933" spans="3:27" ht="15" customHeight="1" x14ac:dyDescent="0.25">
      <c r="C933" s="72" t="str">
        <f t="shared" si="106"/>
        <v/>
      </c>
      <c r="D933" s="182" t="str">
        <f>IF($B933="","",IFERROR(VLOOKUP($B933,'Task library'!$A:$E,2,FALSE()),""))</f>
        <v/>
      </c>
      <c r="E933" s="182" t="str">
        <f>IF($B933="","",IFERROR(VLOOKUP($B933,'Task library'!$A:$E,3,FALSE()),""))</f>
        <v/>
      </c>
      <c r="F933" s="182" t="str">
        <f>IF($B933="","",IFERROR(VLOOKUP($B933,'Task library'!$A:$E,4,FALSE()),""))</f>
        <v/>
      </c>
      <c r="H933" s="183" t="str">
        <f t="shared" si="101"/>
        <v/>
      </c>
      <c r="I933" s="183" t="str">
        <f t="shared" si="102"/>
        <v/>
      </c>
      <c r="L933" s="90" t="str">
        <f t="shared" si="107"/>
        <v/>
      </c>
      <c r="N933" s="185" t="str">
        <f t="shared" si="103"/>
        <v/>
      </c>
      <c r="W933" s="179" t="str">
        <f>IF($B933="","",IF($Q933="","MISSING LINK",IF(NOT(ISNUMBER(SEARCH("drive.google.com",$Q933))),"NOT DRIVE LINK",IFERROR(IF(ISNUMBER(SEARCH(MID(Summary!$N$3,SEARCH("/folders/",Summary!$N$3)+9,SEARCH("?",Summary!$N$3&amp;"?")-(SEARCH("/folders/",Summary!$N$3)+9)),$Q933)),"OK",IF(ISNUMBER(SEARCH("/file/d/",$Q933)),"FILE LINK (check)","WRONG DRIVE")),"WRONG DRIVE"))))</f>
        <v/>
      </c>
      <c r="X933" s="72" t="str">
        <f t="shared" si="104"/>
        <v/>
      </c>
      <c r="Y933" s="72" t="str">
        <f t="shared" si="105"/>
        <v/>
      </c>
      <c r="Z933" s="72" t="str">
        <f>IF($X933="","",COUNTIF($X$2:$X933,$X933))</f>
        <v/>
      </c>
      <c r="AA933" s="72" t="str">
        <f>IF(AND($X933&lt;&gt;"",$Y933&gt;=3,$Z933=1),COUNTIF($AA$1:AA932,"&gt;0")+1,"")</f>
        <v/>
      </c>
    </row>
    <row r="934" spans="3:27" ht="15" customHeight="1" x14ac:dyDescent="0.25">
      <c r="C934" s="72" t="str">
        <f t="shared" si="106"/>
        <v/>
      </c>
      <c r="D934" s="182" t="str">
        <f>IF($B934="","",IFERROR(VLOOKUP($B934,'Task library'!$A:$E,2,FALSE()),""))</f>
        <v/>
      </c>
      <c r="E934" s="182" t="str">
        <f>IF($B934="","",IFERROR(VLOOKUP($B934,'Task library'!$A:$E,3,FALSE()),""))</f>
        <v/>
      </c>
      <c r="F934" s="182" t="str">
        <f>IF($B934="","",IFERROR(VLOOKUP($B934,'Task library'!$A:$E,4,FALSE()),""))</f>
        <v/>
      </c>
      <c r="H934" s="183" t="str">
        <f t="shared" si="101"/>
        <v/>
      </c>
      <c r="I934" s="183" t="str">
        <f t="shared" si="102"/>
        <v/>
      </c>
      <c r="L934" s="90" t="str">
        <f t="shared" si="107"/>
        <v/>
      </c>
      <c r="N934" s="185" t="str">
        <f t="shared" si="103"/>
        <v/>
      </c>
      <c r="W934" s="179" t="str">
        <f>IF($B934="","",IF($Q934="","MISSING LINK",IF(NOT(ISNUMBER(SEARCH("drive.google.com",$Q934))),"NOT DRIVE LINK",IFERROR(IF(ISNUMBER(SEARCH(MID(Summary!$N$3,SEARCH("/folders/",Summary!$N$3)+9,SEARCH("?",Summary!$N$3&amp;"?")-(SEARCH("/folders/",Summary!$N$3)+9)),$Q934)),"OK",IF(ISNUMBER(SEARCH("/file/d/",$Q934)),"FILE LINK (check)","WRONG DRIVE")),"WRONG DRIVE"))))</f>
        <v/>
      </c>
      <c r="X934" s="72" t="str">
        <f t="shared" si="104"/>
        <v/>
      </c>
      <c r="Y934" s="72" t="str">
        <f t="shared" si="105"/>
        <v/>
      </c>
      <c r="Z934" s="72" t="str">
        <f>IF($X934="","",COUNTIF($X$2:$X934,$X934))</f>
        <v/>
      </c>
      <c r="AA934" s="72" t="str">
        <f>IF(AND($X934&lt;&gt;"",$Y934&gt;=3,$Z934=1),COUNTIF($AA$1:AA933,"&gt;0")+1,"")</f>
        <v/>
      </c>
    </row>
    <row r="935" spans="3:27" ht="15" customHeight="1" x14ac:dyDescent="0.25">
      <c r="C935" s="72" t="str">
        <f t="shared" si="106"/>
        <v/>
      </c>
      <c r="D935" s="182" t="str">
        <f>IF($B935="","",IFERROR(VLOOKUP($B935,'Task library'!$A:$E,2,FALSE()),""))</f>
        <v/>
      </c>
      <c r="E935" s="182" t="str">
        <f>IF($B935="","",IFERROR(VLOOKUP($B935,'Task library'!$A:$E,3,FALSE()),""))</f>
        <v/>
      </c>
      <c r="F935" s="182" t="str">
        <f>IF($B935="","",IFERROR(VLOOKUP($B935,'Task library'!$A:$E,4,FALSE()),""))</f>
        <v/>
      </c>
      <c r="H935" s="183" t="str">
        <f t="shared" si="101"/>
        <v/>
      </c>
      <c r="I935" s="183" t="str">
        <f t="shared" si="102"/>
        <v/>
      </c>
      <c r="L935" s="90" t="str">
        <f t="shared" si="107"/>
        <v/>
      </c>
      <c r="N935" s="185" t="str">
        <f t="shared" si="103"/>
        <v/>
      </c>
      <c r="W935" s="179" t="str">
        <f>IF($B935="","",IF($Q935="","MISSING LINK",IF(NOT(ISNUMBER(SEARCH("drive.google.com",$Q935))),"NOT DRIVE LINK",IFERROR(IF(ISNUMBER(SEARCH(MID(Summary!$N$3,SEARCH("/folders/",Summary!$N$3)+9,SEARCH("?",Summary!$N$3&amp;"?")-(SEARCH("/folders/",Summary!$N$3)+9)),$Q935)),"OK",IF(ISNUMBER(SEARCH("/file/d/",$Q935)),"FILE LINK (check)","WRONG DRIVE")),"WRONG DRIVE"))))</f>
        <v/>
      </c>
      <c r="X935" s="72" t="str">
        <f t="shared" si="104"/>
        <v/>
      </c>
      <c r="Y935" s="72" t="str">
        <f t="shared" si="105"/>
        <v/>
      </c>
      <c r="Z935" s="72" t="str">
        <f>IF($X935="","",COUNTIF($X$2:$X935,$X935))</f>
        <v/>
      </c>
      <c r="AA935" s="72" t="str">
        <f>IF(AND($X935&lt;&gt;"",$Y935&gt;=3,$Z935=1),COUNTIF($AA$1:AA934,"&gt;0")+1,"")</f>
        <v/>
      </c>
    </row>
    <row r="936" spans="3:27" ht="15" customHeight="1" x14ac:dyDescent="0.25">
      <c r="C936" s="72" t="str">
        <f t="shared" si="106"/>
        <v/>
      </c>
      <c r="D936" s="182" t="str">
        <f>IF($B936="","",IFERROR(VLOOKUP($B936,'Task library'!$A:$E,2,FALSE()),""))</f>
        <v/>
      </c>
      <c r="E936" s="182" t="str">
        <f>IF($B936="","",IFERROR(VLOOKUP($B936,'Task library'!$A:$E,3,FALSE()),""))</f>
        <v/>
      </c>
      <c r="F936" s="182" t="str">
        <f>IF($B936="","",IFERROR(VLOOKUP($B936,'Task library'!$A:$E,4,FALSE()),""))</f>
        <v/>
      </c>
      <c r="H936" s="183" t="str">
        <f t="shared" si="101"/>
        <v/>
      </c>
      <c r="I936" s="183" t="str">
        <f t="shared" si="102"/>
        <v/>
      </c>
      <c r="L936" s="90" t="str">
        <f t="shared" si="107"/>
        <v/>
      </c>
      <c r="N936" s="185" t="str">
        <f t="shared" si="103"/>
        <v/>
      </c>
      <c r="W936" s="179" t="str">
        <f>IF($B936="","",IF($Q936="","MISSING LINK",IF(NOT(ISNUMBER(SEARCH("drive.google.com",$Q936))),"NOT DRIVE LINK",IFERROR(IF(ISNUMBER(SEARCH(MID(Summary!$N$3,SEARCH("/folders/",Summary!$N$3)+9,SEARCH("?",Summary!$N$3&amp;"?")-(SEARCH("/folders/",Summary!$N$3)+9)),$Q936)),"OK",IF(ISNUMBER(SEARCH("/file/d/",$Q936)),"FILE LINK (check)","WRONG DRIVE")),"WRONG DRIVE"))))</f>
        <v/>
      </c>
      <c r="X936" s="72" t="str">
        <f t="shared" si="104"/>
        <v/>
      </c>
      <c r="Y936" s="72" t="str">
        <f t="shared" si="105"/>
        <v/>
      </c>
      <c r="Z936" s="72" t="str">
        <f>IF($X936="","",COUNTIF($X$2:$X936,$X936))</f>
        <v/>
      </c>
      <c r="AA936" s="72" t="str">
        <f>IF(AND($X936&lt;&gt;"",$Y936&gt;=3,$Z936=1),COUNTIF($AA$1:AA935,"&gt;0")+1,"")</f>
        <v/>
      </c>
    </row>
    <row r="937" spans="3:27" ht="15" customHeight="1" x14ac:dyDescent="0.25">
      <c r="C937" s="72" t="str">
        <f t="shared" si="106"/>
        <v/>
      </c>
      <c r="D937" s="182" t="str">
        <f>IF($B937="","",IFERROR(VLOOKUP($B937,'Task library'!$A:$E,2,FALSE()),""))</f>
        <v/>
      </c>
      <c r="E937" s="182" t="str">
        <f>IF($B937="","",IFERROR(VLOOKUP($B937,'Task library'!$A:$E,3,FALSE()),""))</f>
        <v/>
      </c>
      <c r="F937" s="182" t="str">
        <f>IF($B937="","",IFERROR(VLOOKUP($B937,'Task library'!$A:$E,4,FALSE()),""))</f>
        <v/>
      </c>
      <c r="H937" s="183" t="str">
        <f t="shared" si="101"/>
        <v/>
      </c>
      <c r="I937" s="183" t="str">
        <f t="shared" si="102"/>
        <v/>
      </c>
      <c r="L937" s="90" t="str">
        <f t="shared" si="107"/>
        <v/>
      </c>
      <c r="N937" s="185" t="str">
        <f t="shared" si="103"/>
        <v/>
      </c>
      <c r="W937" s="179" t="str">
        <f>IF($B937="","",IF($Q937="","MISSING LINK",IF(NOT(ISNUMBER(SEARCH("drive.google.com",$Q937))),"NOT DRIVE LINK",IFERROR(IF(ISNUMBER(SEARCH(MID(Summary!$N$3,SEARCH("/folders/",Summary!$N$3)+9,SEARCH("?",Summary!$N$3&amp;"?")-(SEARCH("/folders/",Summary!$N$3)+9)),$Q937)),"OK",IF(ISNUMBER(SEARCH("/file/d/",$Q937)),"FILE LINK (check)","WRONG DRIVE")),"WRONG DRIVE"))))</f>
        <v/>
      </c>
      <c r="X937" s="72" t="str">
        <f t="shared" si="104"/>
        <v/>
      </c>
      <c r="Y937" s="72" t="str">
        <f t="shared" si="105"/>
        <v/>
      </c>
      <c r="Z937" s="72" t="str">
        <f>IF($X937="","",COUNTIF($X$2:$X937,$X937))</f>
        <v/>
      </c>
      <c r="AA937" s="72" t="str">
        <f>IF(AND($X937&lt;&gt;"",$Y937&gt;=3,$Z937=1),COUNTIF($AA$1:AA936,"&gt;0")+1,"")</f>
        <v/>
      </c>
    </row>
    <row r="938" spans="3:27" ht="15" customHeight="1" x14ac:dyDescent="0.25">
      <c r="C938" s="72" t="str">
        <f t="shared" si="106"/>
        <v/>
      </c>
      <c r="D938" s="182" t="str">
        <f>IF($B938="","",IFERROR(VLOOKUP($B938,'Task library'!$A:$E,2,FALSE()),""))</f>
        <v/>
      </c>
      <c r="E938" s="182" t="str">
        <f>IF($B938="","",IFERROR(VLOOKUP($B938,'Task library'!$A:$E,3,FALSE()),""))</f>
        <v/>
      </c>
      <c r="F938" s="182" t="str">
        <f>IF($B938="","",IFERROR(VLOOKUP($B938,'Task library'!$A:$E,4,FALSE()),""))</f>
        <v/>
      </c>
      <c r="H938" s="183" t="str">
        <f t="shared" si="101"/>
        <v/>
      </c>
      <c r="I938" s="183" t="str">
        <f t="shared" si="102"/>
        <v/>
      </c>
      <c r="L938" s="90" t="str">
        <f t="shared" si="107"/>
        <v/>
      </c>
      <c r="N938" s="185" t="str">
        <f t="shared" si="103"/>
        <v/>
      </c>
      <c r="W938" s="179" t="str">
        <f>IF($B938="","",IF($Q938="","MISSING LINK",IF(NOT(ISNUMBER(SEARCH("drive.google.com",$Q938))),"NOT DRIVE LINK",IFERROR(IF(ISNUMBER(SEARCH(MID(Summary!$N$3,SEARCH("/folders/",Summary!$N$3)+9,SEARCH("?",Summary!$N$3&amp;"?")-(SEARCH("/folders/",Summary!$N$3)+9)),$Q938)),"OK",IF(ISNUMBER(SEARCH("/file/d/",$Q938)),"FILE LINK (check)","WRONG DRIVE")),"WRONG DRIVE"))))</f>
        <v/>
      </c>
      <c r="X938" s="72" t="str">
        <f t="shared" si="104"/>
        <v/>
      </c>
      <c r="Y938" s="72" t="str">
        <f t="shared" si="105"/>
        <v/>
      </c>
      <c r="Z938" s="72" t="str">
        <f>IF($X938="","",COUNTIF($X$2:$X938,$X938))</f>
        <v/>
      </c>
      <c r="AA938" s="72" t="str">
        <f>IF(AND($X938&lt;&gt;"",$Y938&gt;=3,$Z938=1),COUNTIF($AA$1:AA937,"&gt;0")+1,"")</f>
        <v/>
      </c>
    </row>
    <row r="939" spans="3:27" ht="15" customHeight="1" x14ac:dyDescent="0.25">
      <c r="C939" s="72" t="str">
        <f t="shared" si="106"/>
        <v/>
      </c>
      <c r="D939" s="182" t="str">
        <f>IF($B939="","",IFERROR(VLOOKUP($B939,'Task library'!$A:$E,2,FALSE()),""))</f>
        <v/>
      </c>
      <c r="E939" s="182" t="str">
        <f>IF($B939="","",IFERROR(VLOOKUP($B939,'Task library'!$A:$E,3,FALSE()),""))</f>
        <v/>
      </c>
      <c r="F939" s="182" t="str">
        <f>IF($B939="","",IFERROR(VLOOKUP($B939,'Task library'!$A:$E,4,FALSE()),""))</f>
        <v/>
      </c>
      <c r="H939" s="183" t="str">
        <f t="shared" si="101"/>
        <v/>
      </c>
      <c r="I939" s="183" t="str">
        <f t="shared" si="102"/>
        <v/>
      </c>
      <c r="L939" s="90" t="str">
        <f t="shared" si="107"/>
        <v/>
      </c>
      <c r="N939" s="185" t="str">
        <f t="shared" si="103"/>
        <v/>
      </c>
      <c r="W939" s="179" t="str">
        <f>IF($B939="","",IF($Q939="","MISSING LINK",IF(NOT(ISNUMBER(SEARCH("drive.google.com",$Q939))),"NOT DRIVE LINK",IFERROR(IF(ISNUMBER(SEARCH(MID(Summary!$N$3,SEARCH("/folders/",Summary!$N$3)+9,SEARCH("?",Summary!$N$3&amp;"?")-(SEARCH("/folders/",Summary!$N$3)+9)),$Q939)),"OK",IF(ISNUMBER(SEARCH("/file/d/",$Q939)),"FILE LINK (check)","WRONG DRIVE")),"WRONG DRIVE"))))</f>
        <v/>
      </c>
      <c r="X939" s="72" t="str">
        <f t="shared" si="104"/>
        <v/>
      </c>
      <c r="Y939" s="72" t="str">
        <f t="shared" si="105"/>
        <v/>
      </c>
      <c r="Z939" s="72" t="str">
        <f>IF($X939="","",COUNTIF($X$2:$X939,$X939))</f>
        <v/>
      </c>
      <c r="AA939" s="72" t="str">
        <f>IF(AND($X939&lt;&gt;"",$Y939&gt;=3,$Z939=1),COUNTIF($AA$1:AA938,"&gt;0")+1,"")</f>
        <v/>
      </c>
    </row>
    <row r="940" spans="3:27" ht="15" customHeight="1" x14ac:dyDescent="0.25">
      <c r="C940" s="72" t="str">
        <f t="shared" si="106"/>
        <v/>
      </c>
      <c r="D940" s="182" t="str">
        <f>IF($B940="","",IFERROR(VLOOKUP($B940,'Task library'!$A:$E,2,FALSE()),""))</f>
        <v/>
      </c>
      <c r="E940" s="182" t="str">
        <f>IF($B940="","",IFERROR(VLOOKUP($B940,'Task library'!$A:$E,3,FALSE()),""))</f>
        <v/>
      </c>
      <c r="F940" s="182" t="str">
        <f>IF($B940="","",IFERROR(VLOOKUP($B940,'Task library'!$A:$E,4,FALSE()),""))</f>
        <v/>
      </c>
      <c r="H940" s="183" t="str">
        <f t="shared" si="101"/>
        <v/>
      </c>
      <c r="I940" s="183" t="str">
        <f t="shared" si="102"/>
        <v/>
      </c>
      <c r="L940" s="90" t="str">
        <f t="shared" si="107"/>
        <v/>
      </c>
      <c r="N940" s="185" t="str">
        <f t="shared" si="103"/>
        <v/>
      </c>
      <c r="W940" s="179" t="str">
        <f>IF($B940="","",IF($Q940="","MISSING LINK",IF(NOT(ISNUMBER(SEARCH("drive.google.com",$Q940))),"NOT DRIVE LINK",IFERROR(IF(ISNUMBER(SEARCH(MID(Summary!$N$3,SEARCH("/folders/",Summary!$N$3)+9,SEARCH("?",Summary!$N$3&amp;"?")-(SEARCH("/folders/",Summary!$N$3)+9)),$Q940)),"OK",IF(ISNUMBER(SEARCH("/file/d/",$Q940)),"FILE LINK (check)","WRONG DRIVE")),"WRONG DRIVE"))))</f>
        <v/>
      </c>
      <c r="X940" s="72" t="str">
        <f t="shared" si="104"/>
        <v/>
      </c>
      <c r="Y940" s="72" t="str">
        <f t="shared" si="105"/>
        <v/>
      </c>
      <c r="Z940" s="72" t="str">
        <f>IF($X940="","",COUNTIF($X$2:$X940,$X940))</f>
        <v/>
      </c>
      <c r="AA940" s="72" t="str">
        <f>IF(AND($X940&lt;&gt;"",$Y940&gt;=3,$Z940=1),COUNTIF($AA$1:AA939,"&gt;0")+1,"")</f>
        <v/>
      </c>
    </row>
    <row r="941" spans="3:27" ht="15" customHeight="1" x14ac:dyDescent="0.25">
      <c r="C941" s="72" t="str">
        <f t="shared" si="106"/>
        <v/>
      </c>
      <c r="D941" s="182" t="str">
        <f>IF($B941="","",IFERROR(VLOOKUP($B941,'Task library'!$A:$E,2,FALSE()),""))</f>
        <v/>
      </c>
      <c r="E941" s="182" t="str">
        <f>IF($B941="","",IFERROR(VLOOKUP($B941,'Task library'!$A:$E,3,FALSE()),""))</f>
        <v/>
      </c>
      <c r="F941" s="182" t="str">
        <f>IF($B941="","",IFERROR(VLOOKUP($B941,'Task library'!$A:$E,4,FALSE()),""))</f>
        <v/>
      </c>
      <c r="H941" s="183" t="str">
        <f t="shared" si="101"/>
        <v/>
      </c>
      <c r="I941" s="183" t="str">
        <f t="shared" si="102"/>
        <v/>
      </c>
      <c r="L941" s="90" t="str">
        <f t="shared" si="107"/>
        <v/>
      </c>
      <c r="N941" s="185" t="str">
        <f t="shared" si="103"/>
        <v/>
      </c>
      <c r="W941" s="179" t="str">
        <f>IF($B941="","",IF($Q941="","MISSING LINK",IF(NOT(ISNUMBER(SEARCH("drive.google.com",$Q941))),"NOT DRIVE LINK",IFERROR(IF(ISNUMBER(SEARCH(MID(Summary!$N$3,SEARCH("/folders/",Summary!$N$3)+9,SEARCH("?",Summary!$N$3&amp;"?")-(SEARCH("/folders/",Summary!$N$3)+9)),$Q941)),"OK",IF(ISNUMBER(SEARCH("/file/d/",$Q941)),"FILE LINK (check)","WRONG DRIVE")),"WRONG DRIVE"))))</f>
        <v/>
      </c>
      <c r="X941" s="72" t="str">
        <f t="shared" si="104"/>
        <v/>
      </c>
      <c r="Y941" s="72" t="str">
        <f t="shared" si="105"/>
        <v/>
      </c>
      <c r="Z941" s="72" t="str">
        <f>IF($X941="","",COUNTIF($X$2:$X941,$X941))</f>
        <v/>
      </c>
      <c r="AA941" s="72" t="str">
        <f>IF(AND($X941&lt;&gt;"",$Y941&gt;=3,$Z941=1),COUNTIF($AA$1:AA940,"&gt;0")+1,"")</f>
        <v/>
      </c>
    </row>
    <row r="942" spans="3:27" ht="15" customHeight="1" x14ac:dyDescent="0.25">
      <c r="C942" s="72" t="str">
        <f t="shared" si="106"/>
        <v/>
      </c>
      <c r="D942" s="182" t="str">
        <f>IF($B942="","",IFERROR(VLOOKUP($B942,'Task library'!$A:$E,2,FALSE()),""))</f>
        <v/>
      </c>
      <c r="E942" s="182" t="str">
        <f>IF($B942="","",IFERROR(VLOOKUP($B942,'Task library'!$A:$E,3,FALSE()),""))</f>
        <v/>
      </c>
      <c r="F942" s="182" t="str">
        <f>IF($B942="","",IFERROR(VLOOKUP($B942,'Task library'!$A:$E,4,FALSE()),""))</f>
        <v/>
      </c>
      <c r="H942" s="183" t="str">
        <f t="shared" si="101"/>
        <v/>
      </c>
      <c r="I942" s="183" t="str">
        <f t="shared" si="102"/>
        <v/>
      </c>
      <c r="L942" s="90" t="str">
        <f t="shared" si="107"/>
        <v/>
      </c>
      <c r="N942" s="185" t="str">
        <f t="shared" si="103"/>
        <v/>
      </c>
      <c r="W942" s="179" t="str">
        <f>IF($B942="","",IF($Q942="","MISSING LINK",IF(NOT(ISNUMBER(SEARCH("drive.google.com",$Q942))),"NOT DRIVE LINK",IFERROR(IF(ISNUMBER(SEARCH(MID(Summary!$N$3,SEARCH("/folders/",Summary!$N$3)+9,SEARCH("?",Summary!$N$3&amp;"?")-(SEARCH("/folders/",Summary!$N$3)+9)),$Q942)),"OK",IF(ISNUMBER(SEARCH("/file/d/",$Q942)),"FILE LINK (check)","WRONG DRIVE")),"WRONG DRIVE"))))</f>
        <v/>
      </c>
      <c r="X942" s="72" t="str">
        <f t="shared" si="104"/>
        <v/>
      </c>
      <c r="Y942" s="72" t="str">
        <f t="shared" si="105"/>
        <v/>
      </c>
      <c r="Z942" s="72" t="str">
        <f>IF($X942="","",COUNTIF($X$2:$X942,$X942))</f>
        <v/>
      </c>
      <c r="AA942" s="72" t="str">
        <f>IF(AND($X942&lt;&gt;"",$Y942&gt;=3,$Z942=1),COUNTIF($AA$1:AA941,"&gt;0")+1,"")</f>
        <v/>
      </c>
    </row>
    <row r="943" spans="3:27" ht="15" customHeight="1" x14ac:dyDescent="0.25">
      <c r="C943" s="72" t="str">
        <f t="shared" si="106"/>
        <v/>
      </c>
      <c r="D943" s="182" t="str">
        <f>IF($B943="","",IFERROR(VLOOKUP($B943,'Task library'!$A:$E,2,FALSE()),""))</f>
        <v/>
      </c>
      <c r="E943" s="182" t="str">
        <f>IF($B943="","",IFERROR(VLOOKUP($B943,'Task library'!$A:$E,3,FALSE()),""))</f>
        <v/>
      </c>
      <c r="F943" s="182" t="str">
        <f>IF($B943="","",IFERROR(VLOOKUP($B943,'Task library'!$A:$E,4,FALSE()),""))</f>
        <v/>
      </c>
      <c r="H943" s="183" t="str">
        <f t="shared" si="101"/>
        <v/>
      </c>
      <c r="I943" s="183" t="str">
        <f t="shared" si="102"/>
        <v/>
      </c>
      <c r="L943" s="90" t="str">
        <f t="shared" si="107"/>
        <v/>
      </c>
      <c r="N943" s="185" t="str">
        <f t="shared" si="103"/>
        <v/>
      </c>
      <c r="W943" s="179" t="str">
        <f>IF($B943="","",IF($Q943="","MISSING LINK",IF(NOT(ISNUMBER(SEARCH("drive.google.com",$Q943))),"NOT DRIVE LINK",IFERROR(IF(ISNUMBER(SEARCH(MID(Summary!$N$3,SEARCH("/folders/",Summary!$N$3)+9,SEARCH("?",Summary!$N$3&amp;"?")-(SEARCH("/folders/",Summary!$N$3)+9)),$Q943)),"OK",IF(ISNUMBER(SEARCH("/file/d/",$Q943)),"FILE LINK (check)","WRONG DRIVE")),"WRONG DRIVE"))))</f>
        <v/>
      </c>
      <c r="X943" s="72" t="str">
        <f t="shared" si="104"/>
        <v/>
      </c>
      <c r="Y943" s="72" t="str">
        <f t="shared" si="105"/>
        <v/>
      </c>
      <c r="Z943" s="72" t="str">
        <f>IF($X943="","",COUNTIF($X$2:$X943,$X943))</f>
        <v/>
      </c>
      <c r="AA943" s="72" t="str">
        <f>IF(AND($X943&lt;&gt;"",$Y943&gt;=3,$Z943=1),COUNTIF($AA$1:AA942,"&gt;0")+1,"")</f>
        <v/>
      </c>
    </row>
    <row r="944" spans="3:27" ht="15" customHeight="1" x14ac:dyDescent="0.25">
      <c r="C944" s="72" t="str">
        <f t="shared" si="106"/>
        <v/>
      </c>
      <c r="D944" s="182" t="str">
        <f>IF($B944="","",IFERROR(VLOOKUP($B944,'Task library'!$A:$E,2,FALSE()),""))</f>
        <v/>
      </c>
      <c r="E944" s="182" t="str">
        <f>IF($B944="","",IFERROR(VLOOKUP($B944,'Task library'!$A:$E,3,FALSE()),""))</f>
        <v/>
      </c>
      <c r="F944" s="182" t="str">
        <f>IF($B944="","",IFERROR(VLOOKUP($B944,'Task library'!$A:$E,4,FALSE()),""))</f>
        <v/>
      </c>
      <c r="H944" s="183" t="str">
        <f t="shared" si="101"/>
        <v/>
      </c>
      <c r="I944" s="183" t="str">
        <f t="shared" si="102"/>
        <v/>
      </c>
      <c r="L944" s="90" t="str">
        <f t="shared" si="107"/>
        <v/>
      </c>
      <c r="N944" s="185" t="str">
        <f t="shared" si="103"/>
        <v/>
      </c>
      <c r="W944" s="179" t="str">
        <f>IF($B944="","",IF($Q944="","MISSING LINK",IF(NOT(ISNUMBER(SEARCH("drive.google.com",$Q944))),"NOT DRIVE LINK",IFERROR(IF(ISNUMBER(SEARCH(MID(Summary!$N$3,SEARCH("/folders/",Summary!$N$3)+9,SEARCH("?",Summary!$N$3&amp;"?")-(SEARCH("/folders/",Summary!$N$3)+9)),$Q944)),"OK",IF(ISNUMBER(SEARCH("/file/d/",$Q944)),"FILE LINK (check)","WRONG DRIVE")),"WRONG DRIVE"))))</f>
        <v/>
      </c>
      <c r="X944" s="72" t="str">
        <f t="shared" si="104"/>
        <v/>
      </c>
      <c r="Y944" s="72" t="str">
        <f t="shared" si="105"/>
        <v/>
      </c>
      <c r="Z944" s="72" t="str">
        <f>IF($X944="","",COUNTIF($X$2:$X944,$X944))</f>
        <v/>
      </c>
      <c r="AA944" s="72" t="str">
        <f>IF(AND($X944&lt;&gt;"",$Y944&gt;=3,$Z944=1),COUNTIF($AA$1:AA943,"&gt;0")+1,"")</f>
        <v/>
      </c>
    </row>
    <row r="945" spans="3:27" ht="15" customHeight="1" x14ac:dyDescent="0.25">
      <c r="C945" s="72" t="str">
        <f t="shared" si="106"/>
        <v/>
      </c>
      <c r="D945" s="182" t="str">
        <f>IF($B945="","",IFERROR(VLOOKUP($B945,'Task library'!$A:$E,2,FALSE()),""))</f>
        <v/>
      </c>
      <c r="E945" s="182" t="str">
        <f>IF($B945="","",IFERROR(VLOOKUP($B945,'Task library'!$A:$E,3,FALSE()),""))</f>
        <v/>
      </c>
      <c r="F945" s="182" t="str">
        <f>IF($B945="","",IFERROR(VLOOKUP($B945,'Task library'!$A:$E,4,FALSE()),""))</f>
        <v/>
      </c>
      <c r="H945" s="183" t="str">
        <f t="shared" si="101"/>
        <v/>
      </c>
      <c r="I945" s="183" t="str">
        <f t="shared" si="102"/>
        <v/>
      </c>
      <c r="L945" s="90" t="str">
        <f t="shared" si="107"/>
        <v/>
      </c>
      <c r="N945" s="185" t="str">
        <f t="shared" si="103"/>
        <v/>
      </c>
      <c r="W945" s="179" t="str">
        <f>IF($B945="","",IF($Q945="","MISSING LINK",IF(NOT(ISNUMBER(SEARCH("drive.google.com",$Q945))),"NOT DRIVE LINK",IFERROR(IF(ISNUMBER(SEARCH(MID(Summary!$N$3,SEARCH("/folders/",Summary!$N$3)+9,SEARCH("?",Summary!$N$3&amp;"?")-(SEARCH("/folders/",Summary!$N$3)+9)),$Q945)),"OK",IF(ISNUMBER(SEARCH("/file/d/",$Q945)),"FILE LINK (check)","WRONG DRIVE")),"WRONG DRIVE"))))</f>
        <v/>
      </c>
      <c r="X945" s="72" t="str">
        <f t="shared" si="104"/>
        <v/>
      </c>
      <c r="Y945" s="72" t="str">
        <f t="shared" si="105"/>
        <v/>
      </c>
      <c r="Z945" s="72" t="str">
        <f>IF($X945="","",COUNTIF($X$2:$X945,$X945))</f>
        <v/>
      </c>
      <c r="AA945" s="72" t="str">
        <f>IF(AND($X945&lt;&gt;"",$Y945&gt;=3,$Z945=1),COUNTIF($AA$1:AA944,"&gt;0")+1,"")</f>
        <v/>
      </c>
    </row>
    <row r="946" spans="3:27" ht="15" customHeight="1" x14ac:dyDescent="0.25">
      <c r="C946" s="72" t="str">
        <f t="shared" si="106"/>
        <v/>
      </c>
      <c r="D946" s="182" t="str">
        <f>IF($B946="","",IFERROR(VLOOKUP($B946,'Task library'!$A:$E,2,FALSE()),""))</f>
        <v/>
      </c>
      <c r="E946" s="182" t="str">
        <f>IF($B946="","",IFERROR(VLOOKUP($B946,'Task library'!$A:$E,3,FALSE()),""))</f>
        <v/>
      </c>
      <c r="F946" s="182" t="str">
        <f>IF($B946="","",IFERROR(VLOOKUP($B946,'Task library'!$A:$E,4,FALSE()),""))</f>
        <v/>
      </c>
      <c r="H946" s="183" t="str">
        <f t="shared" si="101"/>
        <v/>
      </c>
      <c r="I946" s="183" t="str">
        <f t="shared" si="102"/>
        <v/>
      </c>
      <c r="L946" s="90" t="str">
        <f t="shared" si="107"/>
        <v/>
      </c>
      <c r="N946" s="185" t="str">
        <f t="shared" si="103"/>
        <v/>
      </c>
      <c r="W946" s="179" t="str">
        <f>IF($B946="","",IF($Q946="","MISSING LINK",IF(NOT(ISNUMBER(SEARCH("drive.google.com",$Q946))),"NOT DRIVE LINK",IFERROR(IF(ISNUMBER(SEARCH(MID(Summary!$N$3,SEARCH("/folders/",Summary!$N$3)+9,SEARCH("?",Summary!$N$3&amp;"?")-(SEARCH("/folders/",Summary!$N$3)+9)),$Q946)),"OK",IF(ISNUMBER(SEARCH("/file/d/",$Q946)),"FILE LINK (check)","WRONG DRIVE")),"WRONG DRIVE"))))</f>
        <v/>
      </c>
      <c r="X946" s="72" t="str">
        <f t="shared" si="104"/>
        <v/>
      </c>
      <c r="Y946" s="72" t="str">
        <f t="shared" si="105"/>
        <v/>
      </c>
      <c r="Z946" s="72" t="str">
        <f>IF($X946="","",COUNTIF($X$2:$X946,$X946))</f>
        <v/>
      </c>
      <c r="AA946" s="72" t="str">
        <f>IF(AND($X946&lt;&gt;"",$Y946&gt;=3,$Z946=1),COUNTIF($AA$1:AA945,"&gt;0")+1,"")</f>
        <v/>
      </c>
    </row>
    <row r="947" spans="3:27" ht="15" customHeight="1" x14ac:dyDescent="0.25">
      <c r="C947" s="72" t="str">
        <f t="shared" si="106"/>
        <v/>
      </c>
      <c r="D947" s="182" t="str">
        <f>IF($B947="","",IFERROR(VLOOKUP($B947,'Task library'!$A:$E,2,FALSE()),""))</f>
        <v/>
      </c>
      <c r="E947" s="182" t="str">
        <f>IF($B947="","",IFERROR(VLOOKUP($B947,'Task library'!$A:$E,3,FALSE()),""))</f>
        <v/>
      </c>
      <c r="F947" s="182" t="str">
        <f>IF($B947="","",IFERROR(VLOOKUP($B947,'Task library'!$A:$E,4,FALSE()),""))</f>
        <v/>
      </c>
      <c r="H947" s="183" t="str">
        <f t="shared" si="101"/>
        <v/>
      </c>
      <c r="I947" s="183" t="str">
        <f t="shared" si="102"/>
        <v/>
      </c>
      <c r="L947" s="90" t="str">
        <f t="shared" si="107"/>
        <v/>
      </c>
      <c r="N947" s="185" t="str">
        <f t="shared" si="103"/>
        <v/>
      </c>
      <c r="W947" s="179" t="str">
        <f>IF($B947="","",IF($Q947="","MISSING LINK",IF(NOT(ISNUMBER(SEARCH("drive.google.com",$Q947))),"NOT DRIVE LINK",IFERROR(IF(ISNUMBER(SEARCH(MID(Summary!$N$3,SEARCH("/folders/",Summary!$N$3)+9,SEARCH("?",Summary!$N$3&amp;"?")-(SEARCH("/folders/",Summary!$N$3)+9)),$Q947)),"OK",IF(ISNUMBER(SEARCH("/file/d/",$Q947)),"FILE LINK (check)","WRONG DRIVE")),"WRONG DRIVE"))))</f>
        <v/>
      </c>
      <c r="X947" s="72" t="str">
        <f t="shared" si="104"/>
        <v/>
      </c>
      <c r="Y947" s="72" t="str">
        <f t="shared" si="105"/>
        <v/>
      </c>
      <c r="Z947" s="72" t="str">
        <f>IF($X947="","",COUNTIF($X$2:$X947,$X947))</f>
        <v/>
      </c>
      <c r="AA947" s="72" t="str">
        <f>IF(AND($X947&lt;&gt;"",$Y947&gt;=3,$Z947=1),COUNTIF($AA$1:AA946,"&gt;0")+1,"")</f>
        <v/>
      </c>
    </row>
    <row r="948" spans="3:27" ht="15" customHeight="1" x14ac:dyDescent="0.25">
      <c r="C948" s="72" t="str">
        <f t="shared" si="106"/>
        <v/>
      </c>
      <c r="D948" s="182" t="str">
        <f>IF($B948="","",IFERROR(VLOOKUP($B948,'Task library'!$A:$E,2,FALSE()),""))</f>
        <v/>
      </c>
      <c r="E948" s="182" t="str">
        <f>IF($B948="","",IFERROR(VLOOKUP($B948,'Task library'!$A:$E,3,FALSE()),""))</f>
        <v/>
      </c>
      <c r="F948" s="182" t="str">
        <f>IF($B948="","",IFERROR(VLOOKUP($B948,'Task library'!$A:$E,4,FALSE()),""))</f>
        <v/>
      </c>
      <c r="H948" s="183" t="str">
        <f t="shared" si="101"/>
        <v/>
      </c>
      <c r="I948" s="183" t="str">
        <f t="shared" si="102"/>
        <v/>
      </c>
      <c r="L948" s="90" t="str">
        <f t="shared" si="107"/>
        <v/>
      </c>
      <c r="N948" s="185" t="str">
        <f t="shared" si="103"/>
        <v/>
      </c>
      <c r="W948" s="179" t="str">
        <f>IF($B948="","",IF($Q948="","MISSING LINK",IF(NOT(ISNUMBER(SEARCH("drive.google.com",$Q948))),"NOT DRIVE LINK",IFERROR(IF(ISNUMBER(SEARCH(MID(Summary!$N$3,SEARCH("/folders/",Summary!$N$3)+9,SEARCH("?",Summary!$N$3&amp;"?")-(SEARCH("/folders/",Summary!$N$3)+9)),$Q948)),"OK",IF(ISNUMBER(SEARCH("/file/d/",$Q948)),"FILE LINK (check)","WRONG DRIVE")),"WRONG DRIVE"))))</f>
        <v/>
      </c>
      <c r="X948" s="72" t="str">
        <f t="shared" si="104"/>
        <v/>
      </c>
      <c r="Y948" s="72" t="str">
        <f t="shared" si="105"/>
        <v/>
      </c>
      <c r="Z948" s="72" t="str">
        <f>IF($X948="","",COUNTIF($X$2:$X948,$X948))</f>
        <v/>
      </c>
      <c r="AA948" s="72" t="str">
        <f>IF(AND($X948&lt;&gt;"",$Y948&gt;=3,$Z948=1),COUNTIF($AA$1:AA947,"&gt;0")+1,"")</f>
        <v/>
      </c>
    </row>
    <row r="949" spans="3:27" ht="15" customHeight="1" x14ac:dyDescent="0.25">
      <c r="C949" s="72" t="str">
        <f t="shared" si="106"/>
        <v/>
      </c>
      <c r="D949" s="182" t="str">
        <f>IF($B949="","",IFERROR(VLOOKUP($B949,'Task library'!$A:$E,2,FALSE()),""))</f>
        <v/>
      </c>
      <c r="E949" s="182" t="str">
        <f>IF($B949="","",IFERROR(VLOOKUP($B949,'Task library'!$A:$E,3,FALSE()),""))</f>
        <v/>
      </c>
      <c r="F949" s="182" t="str">
        <f>IF($B949="","",IFERROR(VLOOKUP($B949,'Task library'!$A:$E,4,FALSE()),""))</f>
        <v/>
      </c>
      <c r="H949" s="183" t="str">
        <f t="shared" si="101"/>
        <v/>
      </c>
      <c r="I949" s="183" t="str">
        <f t="shared" si="102"/>
        <v/>
      </c>
      <c r="L949" s="90" t="str">
        <f t="shared" si="107"/>
        <v/>
      </c>
      <c r="N949" s="185" t="str">
        <f t="shared" si="103"/>
        <v/>
      </c>
      <c r="W949" s="179" t="str">
        <f>IF($B949="","",IF($Q949="","MISSING LINK",IF(NOT(ISNUMBER(SEARCH("drive.google.com",$Q949))),"NOT DRIVE LINK",IFERROR(IF(ISNUMBER(SEARCH(MID(Summary!$N$3,SEARCH("/folders/",Summary!$N$3)+9,SEARCH("?",Summary!$N$3&amp;"?")-(SEARCH("/folders/",Summary!$N$3)+9)),$Q949)),"OK",IF(ISNUMBER(SEARCH("/file/d/",$Q949)),"FILE LINK (check)","WRONG DRIVE")),"WRONG DRIVE"))))</f>
        <v/>
      </c>
      <c r="X949" s="72" t="str">
        <f t="shared" si="104"/>
        <v/>
      </c>
      <c r="Y949" s="72" t="str">
        <f t="shared" si="105"/>
        <v/>
      </c>
      <c r="Z949" s="72" t="str">
        <f>IF($X949="","",COUNTIF($X$2:$X949,$X949))</f>
        <v/>
      </c>
      <c r="AA949" s="72" t="str">
        <f>IF(AND($X949&lt;&gt;"",$Y949&gt;=3,$Z949=1),COUNTIF($AA$1:AA948,"&gt;0")+1,"")</f>
        <v/>
      </c>
    </row>
    <row r="950" spans="3:27" ht="15" customHeight="1" x14ac:dyDescent="0.25">
      <c r="C950" s="72" t="str">
        <f t="shared" si="106"/>
        <v/>
      </c>
      <c r="D950" s="182" t="str">
        <f>IF($B950="","",IFERROR(VLOOKUP($B950,'Task library'!$A:$E,2,FALSE()),""))</f>
        <v/>
      </c>
      <c r="E950" s="182" t="str">
        <f>IF($B950="","",IFERROR(VLOOKUP($B950,'Task library'!$A:$E,3,FALSE()),""))</f>
        <v/>
      </c>
      <c r="F950" s="182" t="str">
        <f>IF($B950="","",IFERROR(VLOOKUP($B950,'Task library'!$A:$E,4,FALSE()),""))</f>
        <v/>
      </c>
      <c r="H950" s="183" t="str">
        <f t="shared" si="101"/>
        <v/>
      </c>
      <c r="I950" s="183" t="str">
        <f t="shared" si="102"/>
        <v/>
      </c>
      <c r="L950" s="90" t="str">
        <f t="shared" si="107"/>
        <v/>
      </c>
      <c r="N950" s="185" t="str">
        <f t="shared" si="103"/>
        <v/>
      </c>
      <c r="W950" s="179" t="str">
        <f>IF($B950="","",IF($Q950="","MISSING LINK",IF(NOT(ISNUMBER(SEARCH("drive.google.com",$Q950))),"NOT DRIVE LINK",IFERROR(IF(ISNUMBER(SEARCH(MID(Summary!$N$3,SEARCH("/folders/",Summary!$N$3)+9,SEARCH("?",Summary!$N$3&amp;"?")-(SEARCH("/folders/",Summary!$N$3)+9)),$Q950)),"OK",IF(ISNUMBER(SEARCH("/file/d/",$Q950)),"FILE LINK (check)","WRONG DRIVE")),"WRONG DRIVE"))))</f>
        <v/>
      </c>
      <c r="X950" s="72" t="str">
        <f t="shared" si="104"/>
        <v/>
      </c>
      <c r="Y950" s="72" t="str">
        <f t="shared" si="105"/>
        <v/>
      </c>
      <c r="Z950" s="72" t="str">
        <f>IF($X950="","",COUNTIF($X$2:$X950,$X950))</f>
        <v/>
      </c>
      <c r="AA950" s="72" t="str">
        <f>IF(AND($X950&lt;&gt;"",$Y950&gt;=3,$Z950=1),COUNTIF($AA$1:AA949,"&gt;0")+1,"")</f>
        <v/>
      </c>
    </row>
    <row r="951" spans="3:27" ht="15" customHeight="1" x14ac:dyDescent="0.25">
      <c r="C951" s="72" t="str">
        <f t="shared" si="106"/>
        <v/>
      </c>
      <c r="D951" s="182" t="str">
        <f>IF($B951="","",IFERROR(VLOOKUP($B951,'Task library'!$A:$E,2,FALSE()),""))</f>
        <v/>
      </c>
      <c r="E951" s="182" t="str">
        <f>IF($B951="","",IFERROR(VLOOKUP($B951,'Task library'!$A:$E,3,FALSE()),""))</f>
        <v/>
      </c>
      <c r="F951" s="182" t="str">
        <f>IF($B951="","",IFERROR(VLOOKUP($B951,'Task library'!$A:$E,4,FALSE()),""))</f>
        <v/>
      </c>
      <c r="H951" s="183" t="str">
        <f t="shared" si="101"/>
        <v/>
      </c>
      <c r="I951" s="183" t="str">
        <f t="shared" si="102"/>
        <v/>
      </c>
      <c r="L951" s="90" t="str">
        <f t="shared" si="107"/>
        <v/>
      </c>
      <c r="N951" s="185" t="str">
        <f t="shared" si="103"/>
        <v/>
      </c>
      <c r="W951" s="179" t="str">
        <f>IF($B951="","",IF($Q951="","MISSING LINK",IF(NOT(ISNUMBER(SEARCH("drive.google.com",$Q951))),"NOT DRIVE LINK",IFERROR(IF(ISNUMBER(SEARCH(MID(Summary!$N$3,SEARCH("/folders/",Summary!$N$3)+9,SEARCH("?",Summary!$N$3&amp;"?")-(SEARCH("/folders/",Summary!$N$3)+9)),$Q951)),"OK",IF(ISNUMBER(SEARCH("/file/d/",$Q951)),"FILE LINK (check)","WRONG DRIVE")),"WRONG DRIVE"))))</f>
        <v/>
      </c>
      <c r="X951" s="72" t="str">
        <f t="shared" si="104"/>
        <v/>
      </c>
      <c r="Y951" s="72" t="str">
        <f t="shared" si="105"/>
        <v/>
      </c>
      <c r="Z951" s="72" t="str">
        <f>IF($X951="","",COUNTIF($X$2:$X951,$X951))</f>
        <v/>
      </c>
      <c r="AA951" s="72" t="str">
        <f>IF(AND($X951&lt;&gt;"",$Y951&gt;=3,$Z951=1),COUNTIF($AA$1:AA950,"&gt;0")+1,"")</f>
        <v/>
      </c>
    </row>
    <row r="952" spans="3:27" ht="15" customHeight="1" x14ac:dyDescent="0.25">
      <c r="C952" s="72" t="str">
        <f t="shared" si="106"/>
        <v/>
      </c>
      <c r="D952" s="182" t="str">
        <f>IF($B952="","",IFERROR(VLOOKUP($B952,'Task library'!$A:$E,2,FALSE()),""))</f>
        <v/>
      </c>
      <c r="E952" s="182" t="str">
        <f>IF($B952="","",IFERROR(VLOOKUP($B952,'Task library'!$A:$E,3,FALSE()),""))</f>
        <v/>
      </c>
      <c r="F952" s="182" t="str">
        <f>IF($B952="","",IFERROR(VLOOKUP($B952,'Task library'!$A:$E,4,FALSE()),""))</f>
        <v/>
      </c>
      <c r="H952" s="183" t="str">
        <f t="shared" si="101"/>
        <v/>
      </c>
      <c r="I952" s="183" t="str">
        <f t="shared" si="102"/>
        <v/>
      </c>
      <c r="L952" s="90" t="str">
        <f t="shared" si="107"/>
        <v/>
      </c>
      <c r="N952" s="185" t="str">
        <f t="shared" si="103"/>
        <v/>
      </c>
      <c r="W952" s="179" t="str">
        <f>IF($B952="","",IF($Q952="","MISSING LINK",IF(NOT(ISNUMBER(SEARCH("drive.google.com",$Q952))),"NOT DRIVE LINK",IFERROR(IF(ISNUMBER(SEARCH(MID(Summary!$N$3,SEARCH("/folders/",Summary!$N$3)+9,SEARCH("?",Summary!$N$3&amp;"?")-(SEARCH("/folders/",Summary!$N$3)+9)),$Q952)),"OK",IF(ISNUMBER(SEARCH("/file/d/",$Q952)),"FILE LINK (check)","WRONG DRIVE")),"WRONG DRIVE"))))</f>
        <v/>
      </c>
      <c r="X952" s="72" t="str">
        <f t="shared" si="104"/>
        <v/>
      </c>
      <c r="Y952" s="72" t="str">
        <f t="shared" si="105"/>
        <v/>
      </c>
      <c r="Z952" s="72" t="str">
        <f>IF($X952="","",COUNTIF($X$2:$X952,$X952))</f>
        <v/>
      </c>
      <c r="AA952" s="72" t="str">
        <f>IF(AND($X952&lt;&gt;"",$Y952&gt;=3,$Z952=1),COUNTIF($AA$1:AA951,"&gt;0")+1,"")</f>
        <v/>
      </c>
    </row>
    <row r="953" spans="3:27" ht="15" customHeight="1" x14ac:dyDescent="0.25">
      <c r="C953" s="72" t="str">
        <f t="shared" si="106"/>
        <v/>
      </c>
      <c r="D953" s="182" t="str">
        <f>IF($B953="","",IFERROR(VLOOKUP($B953,'Task library'!$A:$E,2,FALSE()),""))</f>
        <v/>
      </c>
      <c r="E953" s="182" t="str">
        <f>IF($B953="","",IFERROR(VLOOKUP($B953,'Task library'!$A:$E,3,FALSE()),""))</f>
        <v/>
      </c>
      <c r="F953" s="182" t="str">
        <f>IF($B953="","",IFERROR(VLOOKUP($B953,'Task library'!$A:$E,4,FALSE()),""))</f>
        <v/>
      </c>
      <c r="H953" s="183" t="str">
        <f t="shared" si="101"/>
        <v/>
      </c>
      <c r="I953" s="183" t="str">
        <f t="shared" si="102"/>
        <v/>
      </c>
      <c r="L953" s="90" t="str">
        <f t="shared" si="107"/>
        <v/>
      </c>
      <c r="N953" s="185" t="str">
        <f t="shared" si="103"/>
        <v/>
      </c>
      <c r="W953" s="179" t="str">
        <f>IF($B953="","",IF($Q953="","MISSING LINK",IF(NOT(ISNUMBER(SEARCH("drive.google.com",$Q953))),"NOT DRIVE LINK",IFERROR(IF(ISNUMBER(SEARCH(MID(Summary!$N$3,SEARCH("/folders/",Summary!$N$3)+9,SEARCH("?",Summary!$N$3&amp;"?")-(SEARCH("/folders/",Summary!$N$3)+9)),$Q953)),"OK",IF(ISNUMBER(SEARCH("/file/d/",$Q953)),"FILE LINK (check)","WRONG DRIVE")),"WRONG DRIVE"))))</f>
        <v/>
      </c>
      <c r="X953" s="72" t="str">
        <f t="shared" si="104"/>
        <v/>
      </c>
      <c r="Y953" s="72" t="str">
        <f t="shared" si="105"/>
        <v/>
      </c>
      <c r="Z953" s="72" t="str">
        <f>IF($X953="","",COUNTIF($X$2:$X953,$X953))</f>
        <v/>
      </c>
      <c r="AA953" s="72" t="str">
        <f>IF(AND($X953&lt;&gt;"",$Y953&gt;=3,$Z953=1),COUNTIF($AA$1:AA952,"&gt;0")+1,"")</f>
        <v/>
      </c>
    </row>
    <row r="954" spans="3:27" ht="15" customHeight="1" x14ac:dyDescent="0.25">
      <c r="C954" s="72" t="str">
        <f t="shared" si="106"/>
        <v/>
      </c>
      <c r="D954" s="182" t="str">
        <f>IF($B954="","",IFERROR(VLOOKUP($B954,'Task library'!$A:$E,2,FALSE()),""))</f>
        <v/>
      </c>
      <c r="E954" s="182" t="str">
        <f>IF($B954="","",IFERROR(VLOOKUP($B954,'Task library'!$A:$E,3,FALSE()),""))</f>
        <v/>
      </c>
      <c r="F954" s="182" t="str">
        <f>IF($B954="","",IFERROR(VLOOKUP($B954,'Task library'!$A:$E,4,FALSE()),""))</f>
        <v/>
      </c>
      <c r="H954" s="183" t="str">
        <f t="shared" si="101"/>
        <v/>
      </c>
      <c r="I954" s="183" t="str">
        <f t="shared" si="102"/>
        <v/>
      </c>
      <c r="L954" s="90" t="str">
        <f t="shared" si="107"/>
        <v/>
      </c>
      <c r="N954" s="185" t="str">
        <f t="shared" si="103"/>
        <v/>
      </c>
      <c r="W954" s="179" t="str">
        <f>IF($B954="","",IF($Q954="","MISSING LINK",IF(NOT(ISNUMBER(SEARCH("drive.google.com",$Q954))),"NOT DRIVE LINK",IFERROR(IF(ISNUMBER(SEARCH(MID(Summary!$N$3,SEARCH("/folders/",Summary!$N$3)+9,SEARCH("?",Summary!$N$3&amp;"?")-(SEARCH("/folders/",Summary!$N$3)+9)),$Q954)),"OK",IF(ISNUMBER(SEARCH("/file/d/",$Q954)),"FILE LINK (check)","WRONG DRIVE")),"WRONG DRIVE"))))</f>
        <v/>
      </c>
      <c r="X954" s="72" t="str">
        <f t="shared" si="104"/>
        <v/>
      </c>
      <c r="Y954" s="72" t="str">
        <f t="shared" si="105"/>
        <v/>
      </c>
      <c r="Z954" s="72" t="str">
        <f>IF($X954="","",COUNTIF($X$2:$X954,$X954))</f>
        <v/>
      </c>
      <c r="AA954" s="72" t="str">
        <f>IF(AND($X954&lt;&gt;"",$Y954&gt;=3,$Z954=1),COUNTIF($AA$1:AA953,"&gt;0")+1,"")</f>
        <v/>
      </c>
    </row>
    <row r="955" spans="3:27" ht="15" customHeight="1" x14ac:dyDescent="0.25">
      <c r="C955" s="72" t="str">
        <f t="shared" si="106"/>
        <v/>
      </c>
      <c r="D955" s="182" t="str">
        <f>IF($B955="","",IFERROR(VLOOKUP($B955,'Task library'!$A:$E,2,FALSE()),""))</f>
        <v/>
      </c>
      <c r="E955" s="182" t="str">
        <f>IF($B955="","",IFERROR(VLOOKUP($B955,'Task library'!$A:$E,3,FALSE()),""))</f>
        <v/>
      </c>
      <c r="F955" s="182" t="str">
        <f>IF($B955="","",IFERROR(VLOOKUP($B955,'Task library'!$A:$E,4,FALSE()),""))</f>
        <v/>
      </c>
      <c r="H955" s="183" t="str">
        <f t="shared" si="101"/>
        <v/>
      </c>
      <c r="I955" s="183" t="str">
        <f t="shared" si="102"/>
        <v/>
      </c>
      <c r="L955" s="90" t="str">
        <f t="shared" si="107"/>
        <v/>
      </c>
      <c r="N955" s="185" t="str">
        <f t="shared" si="103"/>
        <v/>
      </c>
      <c r="W955" s="179" t="str">
        <f>IF($B955="","",IF($Q955="","MISSING LINK",IF(NOT(ISNUMBER(SEARCH("drive.google.com",$Q955))),"NOT DRIVE LINK",IFERROR(IF(ISNUMBER(SEARCH(MID(Summary!$N$3,SEARCH("/folders/",Summary!$N$3)+9,SEARCH("?",Summary!$N$3&amp;"?")-(SEARCH("/folders/",Summary!$N$3)+9)),$Q955)),"OK",IF(ISNUMBER(SEARCH("/file/d/",$Q955)),"FILE LINK (check)","WRONG DRIVE")),"WRONG DRIVE"))))</f>
        <v/>
      </c>
      <c r="X955" s="72" t="str">
        <f t="shared" si="104"/>
        <v/>
      </c>
      <c r="Y955" s="72" t="str">
        <f t="shared" si="105"/>
        <v/>
      </c>
      <c r="Z955" s="72" t="str">
        <f>IF($X955="","",COUNTIF($X$2:$X955,$X955))</f>
        <v/>
      </c>
      <c r="AA955" s="72" t="str">
        <f>IF(AND($X955&lt;&gt;"",$Y955&gt;=3,$Z955=1),COUNTIF($AA$1:AA954,"&gt;0")+1,"")</f>
        <v/>
      </c>
    </row>
    <row r="956" spans="3:27" ht="15" customHeight="1" x14ac:dyDescent="0.25">
      <c r="C956" s="72" t="str">
        <f t="shared" si="106"/>
        <v/>
      </c>
      <c r="D956" s="182" t="str">
        <f>IF($B956="","",IFERROR(VLOOKUP($B956,'Task library'!$A:$E,2,FALSE()),""))</f>
        <v/>
      </c>
      <c r="E956" s="182" t="str">
        <f>IF($B956="","",IFERROR(VLOOKUP($B956,'Task library'!$A:$E,3,FALSE()),""))</f>
        <v/>
      </c>
      <c r="F956" s="182" t="str">
        <f>IF($B956="","",IFERROR(VLOOKUP($B956,'Task library'!$A:$E,4,FALSE()),""))</f>
        <v/>
      </c>
      <c r="H956" s="183" t="str">
        <f t="shared" si="101"/>
        <v/>
      </c>
      <c r="I956" s="183" t="str">
        <f t="shared" si="102"/>
        <v/>
      </c>
      <c r="L956" s="90" t="str">
        <f t="shared" si="107"/>
        <v/>
      </c>
      <c r="N956" s="185" t="str">
        <f t="shared" si="103"/>
        <v/>
      </c>
      <c r="W956" s="179" t="str">
        <f>IF($B956="","",IF($Q956="","MISSING LINK",IF(NOT(ISNUMBER(SEARCH("drive.google.com",$Q956))),"NOT DRIVE LINK",IFERROR(IF(ISNUMBER(SEARCH(MID(Summary!$N$3,SEARCH("/folders/",Summary!$N$3)+9,SEARCH("?",Summary!$N$3&amp;"?")-(SEARCH("/folders/",Summary!$N$3)+9)),$Q956)),"OK",IF(ISNUMBER(SEARCH("/file/d/",$Q956)),"FILE LINK (check)","WRONG DRIVE")),"WRONG DRIVE"))))</f>
        <v/>
      </c>
      <c r="X956" s="72" t="str">
        <f t="shared" si="104"/>
        <v/>
      </c>
      <c r="Y956" s="72" t="str">
        <f t="shared" si="105"/>
        <v/>
      </c>
      <c r="Z956" s="72" t="str">
        <f>IF($X956="","",COUNTIF($X$2:$X956,$X956))</f>
        <v/>
      </c>
      <c r="AA956" s="72" t="str">
        <f>IF(AND($X956&lt;&gt;"",$Y956&gt;=3,$Z956=1),COUNTIF($AA$1:AA955,"&gt;0")+1,"")</f>
        <v/>
      </c>
    </row>
    <row r="957" spans="3:27" ht="15" customHeight="1" x14ac:dyDescent="0.25">
      <c r="C957" s="72" t="str">
        <f t="shared" si="106"/>
        <v/>
      </c>
      <c r="D957" s="182" t="str">
        <f>IF($B957="","",IFERROR(VLOOKUP($B957,'Task library'!$A:$E,2,FALSE()),""))</f>
        <v/>
      </c>
      <c r="E957" s="182" t="str">
        <f>IF($B957="","",IFERROR(VLOOKUP($B957,'Task library'!$A:$E,3,FALSE()),""))</f>
        <v/>
      </c>
      <c r="F957" s="182" t="str">
        <f>IF($B957="","",IFERROR(VLOOKUP($B957,'Task library'!$A:$E,4,FALSE()),""))</f>
        <v/>
      </c>
      <c r="H957" s="183" t="str">
        <f t="shared" si="101"/>
        <v/>
      </c>
      <c r="I957" s="183" t="str">
        <f t="shared" si="102"/>
        <v/>
      </c>
      <c r="L957" s="90" t="str">
        <f t="shared" si="107"/>
        <v/>
      </c>
      <c r="N957" s="185" t="str">
        <f t="shared" si="103"/>
        <v/>
      </c>
      <c r="W957" s="179" t="str">
        <f>IF($B957="","",IF($Q957="","MISSING LINK",IF(NOT(ISNUMBER(SEARCH("drive.google.com",$Q957))),"NOT DRIVE LINK",IFERROR(IF(ISNUMBER(SEARCH(MID(Summary!$N$3,SEARCH("/folders/",Summary!$N$3)+9,SEARCH("?",Summary!$N$3&amp;"?")-(SEARCH("/folders/",Summary!$N$3)+9)),$Q957)),"OK",IF(ISNUMBER(SEARCH("/file/d/",$Q957)),"FILE LINK (check)","WRONG DRIVE")),"WRONG DRIVE"))))</f>
        <v/>
      </c>
      <c r="X957" s="72" t="str">
        <f t="shared" si="104"/>
        <v/>
      </c>
      <c r="Y957" s="72" t="str">
        <f t="shared" si="105"/>
        <v/>
      </c>
      <c r="Z957" s="72" t="str">
        <f>IF($X957="","",COUNTIF($X$2:$X957,$X957))</f>
        <v/>
      </c>
      <c r="AA957" s="72" t="str">
        <f>IF(AND($X957&lt;&gt;"",$Y957&gt;=3,$Z957=1),COUNTIF($AA$1:AA956,"&gt;0")+1,"")</f>
        <v/>
      </c>
    </row>
    <row r="958" spans="3:27" ht="15" customHeight="1" x14ac:dyDescent="0.25">
      <c r="C958" s="72" t="str">
        <f t="shared" si="106"/>
        <v/>
      </c>
      <c r="D958" s="182" t="str">
        <f>IF($B958="","",IFERROR(VLOOKUP($B958,'Task library'!$A:$E,2,FALSE()),""))</f>
        <v/>
      </c>
      <c r="E958" s="182" t="str">
        <f>IF($B958="","",IFERROR(VLOOKUP($B958,'Task library'!$A:$E,3,FALSE()),""))</f>
        <v/>
      </c>
      <c r="F958" s="182" t="str">
        <f>IF($B958="","",IFERROR(VLOOKUP($B958,'Task library'!$A:$E,4,FALSE()),""))</f>
        <v/>
      </c>
      <c r="H958" s="183" t="str">
        <f t="shared" si="101"/>
        <v/>
      </c>
      <c r="I958" s="183" t="str">
        <f t="shared" si="102"/>
        <v/>
      </c>
      <c r="L958" s="90" t="str">
        <f t="shared" si="107"/>
        <v/>
      </c>
      <c r="N958" s="185" t="str">
        <f t="shared" si="103"/>
        <v/>
      </c>
      <c r="W958" s="179" t="str">
        <f>IF($B958="","",IF($Q958="","MISSING LINK",IF(NOT(ISNUMBER(SEARCH("drive.google.com",$Q958))),"NOT DRIVE LINK",IFERROR(IF(ISNUMBER(SEARCH(MID(Summary!$N$3,SEARCH("/folders/",Summary!$N$3)+9,SEARCH("?",Summary!$N$3&amp;"?")-(SEARCH("/folders/",Summary!$N$3)+9)),$Q958)),"OK",IF(ISNUMBER(SEARCH("/file/d/",$Q958)),"FILE LINK (check)","WRONG DRIVE")),"WRONG DRIVE"))))</f>
        <v/>
      </c>
      <c r="X958" s="72" t="str">
        <f t="shared" si="104"/>
        <v/>
      </c>
      <c r="Y958" s="72" t="str">
        <f t="shared" si="105"/>
        <v/>
      </c>
      <c r="Z958" s="72" t="str">
        <f>IF($X958="","",COUNTIF($X$2:$X958,$X958))</f>
        <v/>
      </c>
      <c r="AA958" s="72" t="str">
        <f>IF(AND($X958&lt;&gt;"",$Y958&gt;=3,$Z958=1),COUNTIF($AA$1:AA957,"&gt;0")+1,"")</f>
        <v/>
      </c>
    </row>
    <row r="959" spans="3:27" ht="15" customHeight="1" x14ac:dyDescent="0.25">
      <c r="C959" s="72" t="str">
        <f t="shared" si="106"/>
        <v/>
      </c>
      <c r="D959" s="182" t="str">
        <f>IF($B959="","",IFERROR(VLOOKUP($B959,'Task library'!$A:$E,2,FALSE()),""))</f>
        <v/>
      </c>
      <c r="E959" s="182" t="str">
        <f>IF($B959="","",IFERROR(VLOOKUP($B959,'Task library'!$A:$E,3,FALSE()),""))</f>
        <v/>
      </c>
      <c r="F959" s="182" t="str">
        <f>IF($B959="","",IFERROR(VLOOKUP($B959,'Task library'!$A:$E,4,FALSE()),""))</f>
        <v/>
      </c>
      <c r="H959" s="183" t="str">
        <f t="shared" si="101"/>
        <v/>
      </c>
      <c r="I959" s="183" t="str">
        <f t="shared" si="102"/>
        <v/>
      </c>
      <c r="L959" s="90" t="str">
        <f t="shared" si="107"/>
        <v/>
      </c>
      <c r="N959" s="185" t="str">
        <f t="shared" si="103"/>
        <v/>
      </c>
      <c r="W959" s="179" t="str">
        <f>IF($B959="","",IF($Q959="","MISSING LINK",IF(NOT(ISNUMBER(SEARCH("drive.google.com",$Q959))),"NOT DRIVE LINK",IFERROR(IF(ISNUMBER(SEARCH(MID(Summary!$N$3,SEARCH("/folders/",Summary!$N$3)+9,SEARCH("?",Summary!$N$3&amp;"?")-(SEARCH("/folders/",Summary!$N$3)+9)),$Q959)),"OK",IF(ISNUMBER(SEARCH("/file/d/",$Q959)),"FILE LINK (check)","WRONG DRIVE")),"WRONG DRIVE"))))</f>
        <v/>
      </c>
      <c r="X959" s="72" t="str">
        <f t="shared" si="104"/>
        <v/>
      </c>
      <c r="Y959" s="72" t="str">
        <f t="shared" si="105"/>
        <v/>
      </c>
      <c r="Z959" s="72" t="str">
        <f>IF($X959="","",COUNTIF($X$2:$X959,$X959))</f>
        <v/>
      </c>
      <c r="AA959" s="72" t="str">
        <f>IF(AND($X959&lt;&gt;"",$Y959&gt;=3,$Z959=1),COUNTIF($AA$1:AA958,"&gt;0")+1,"")</f>
        <v/>
      </c>
    </row>
    <row r="960" spans="3:27" ht="15" customHeight="1" x14ac:dyDescent="0.25">
      <c r="C960" s="72" t="str">
        <f t="shared" si="106"/>
        <v/>
      </c>
      <c r="D960" s="182" t="str">
        <f>IF($B960="","",IFERROR(VLOOKUP($B960,'Task library'!$A:$E,2,FALSE()),""))</f>
        <v/>
      </c>
      <c r="E960" s="182" t="str">
        <f>IF($B960="","",IFERROR(VLOOKUP($B960,'Task library'!$A:$E,3,FALSE()),""))</f>
        <v/>
      </c>
      <c r="F960" s="182" t="str">
        <f>IF($B960="","",IFERROR(VLOOKUP($B960,'Task library'!$A:$E,4,FALSE()),""))</f>
        <v/>
      </c>
      <c r="H960" s="183" t="str">
        <f t="shared" si="101"/>
        <v/>
      </c>
      <c r="I960" s="183" t="str">
        <f t="shared" si="102"/>
        <v/>
      </c>
      <c r="L960" s="90" t="str">
        <f t="shared" si="107"/>
        <v/>
      </c>
      <c r="N960" s="185" t="str">
        <f t="shared" si="103"/>
        <v/>
      </c>
      <c r="W960" s="179" t="str">
        <f>IF($B960="","",IF($Q960="","MISSING LINK",IF(NOT(ISNUMBER(SEARCH("drive.google.com",$Q960))),"NOT DRIVE LINK",IFERROR(IF(ISNUMBER(SEARCH(MID(Summary!$N$3,SEARCH("/folders/",Summary!$N$3)+9,SEARCH("?",Summary!$N$3&amp;"?")-(SEARCH("/folders/",Summary!$N$3)+9)),$Q960)),"OK",IF(ISNUMBER(SEARCH("/file/d/",$Q960)),"FILE LINK (check)","WRONG DRIVE")),"WRONG DRIVE"))))</f>
        <v/>
      </c>
      <c r="X960" s="72" t="str">
        <f t="shared" si="104"/>
        <v/>
      </c>
      <c r="Y960" s="72" t="str">
        <f t="shared" si="105"/>
        <v/>
      </c>
      <c r="Z960" s="72" t="str">
        <f>IF($X960="","",COUNTIF($X$2:$X960,$X960))</f>
        <v/>
      </c>
      <c r="AA960" s="72" t="str">
        <f>IF(AND($X960&lt;&gt;"",$Y960&gt;=3,$Z960=1),COUNTIF($AA$1:AA959,"&gt;0")+1,"")</f>
        <v/>
      </c>
    </row>
    <row r="961" spans="3:27" ht="15" customHeight="1" x14ac:dyDescent="0.25">
      <c r="C961" s="72" t="str">
        <f t="shared" si="106"/>
        <v/>
      </c>
      <c r="D961" s="182" t="str">
        <f>IF($B961="","",IFERROR(VLOOKUP($B961,'Task library'!$A:$E,2,FALSE()),""))</f>
        <v/>
      </c>
      <c r="E961" s="182" t="str">
        <f>IF($B961="","",IFERROR(VLOOKUP($B961,'Task library'!$A:$E,3,FALSE()),""))</f>
        <v/>
      </c>
      <c r="F961" s="182" t="str">
        <f>IF($B961="","",IFERROR(VLOOKUP($B961,'Task library'!$A:$E,4,FALSE()),""))</f>
        <v/>
      </c>
      <c r="H961" s="183" t="str">
        <f t="shared" si="101"/>
        <v/>
      </c>
      <c r="I961" s="183" t="str">
        <f t="shared" si="102"/>
        <v/>
      </c>
      <c r="L961" s="90" t="str">
        <f t="shared" si="107"/>
        <v/>
      </c>
      <c r="N961" s="185" t="str">
        <f t="shared" si="103"/>
        <v/>
      </c>
      <c r="W961" s="179" t="str">
        <f>IF($B961="","",IF($Q961="","MISSING LINK",IF(NOT(ISNUMBER(SEARCH("drive.google.com",$Q961))),"NOT DRIVE LINK",IFERROR(IF(ISNUMBER(SEARCH(MID(Summary!$N$3,SEARCH("/folders/",Summary!$N$3)+9,SEARCH("?",Summary!$N$3&amp;"?")-(SEARCH("/folders/",Summary!$N$3)+9)),$Q961)),"OK",IF(ISNUMBER(SEARCH("/file/d/",$Q961)),"FILE LINK (check)","WRONG DRIVE")),"WRONG DRIVE"))))</f>
        <v/>
      </c>
      <c r="X961" s="72" t="str">
        <f t="shared" si="104"/>
        <v/>
      </c>
      <c r="Y961" s="72" t="str">
        <f t="shared" si="105"/>
        <v/>
      </c>
      <c r="Z961" s="72" t="str">
        <f>IF($X961="","",COUNTIF($X$2:$X961,$X961))</f>
        <v/>
      </c>
      <c r="AA961" s="72" t="str">
        <f>IF(AND($X961&lt;&gt;"",$Y961&gt;=3,$Z961=1),COUNTIF($AA$1:AA960,"&gt;0")+1,"")</f>
        <v/>
      </c>
    </row>
    <row r="962" spans="3:27" ht="15" customHeight="1" x14ac:dyDescent="0.25">
      <c r="C962" s="72" t="str">
        <f t="shared" si="106"/>
        <v/>
      </c>
      <c r="D962" s="182" t="str">
        <f>IF($B962="","",IFERROR(VLOOKUP($B962,'Task library'!$A:$E,2,FALSE()),""))</f>
        <v/>
      </c>
      <c r="E962" s="182" t="str">
        <f>IF($B962="","",IFERROR(VLOOKUP($B962,'Task library'!$A:$E,3,FALSE()),""))</f>
        <v/>
      </c>
      <c r="F962" s="182" t="str">
        <f>IF($B962="","",IFERROR(VLOOKUP($B962,'Task library'!$A:$E,4,FALSE()),""))</f>
        <v/>
      </c>
      <c r="H962" s="183" t="str">
        <f t="shared" ref="H962:H1025" si="108">IF(OR($B962="",$I962=""),"",IFERROR($I962-$G962,""))</f>
        <v/>
      </c>
      <c r="I962" s="183" t="str">
        <f t="shared" ref="I962:I1025" si="109">IF($B962="","",IF($G962="","",IF(ISNUMBER($U962),MAX(0,MIN($G962,$G962/10*$U962)),IF(OR(NOT(ISNUMBER($M962)),$M962&lt;=0,$Q962="",NOT(OR($W962="OK",$W962="FILE LINK (check)"))),"",IF($G962&lt;=$M962+5,$G962,$M962)))))</f>
        <v/>
      </c>
      <c r="L962" s="90" t="str">
        <f t="shared" si="107"/>
        <v/>
      </c>
      <c r="N962" s="185" t="str">
        <f t="shared" ref="N962:N1025" si="110">IF($B962="","",IF($G962="","",IF(ISNUMBER($M962),$M962,0)-$G962))</f>
        <v/>
      </c>
      <c r="W962" s="179" t="str">
        <f>IF($B962="","",IF($Q962="","MISSING LINK",IF(NOT(ISNUMBER(SEARCH("drive.google.com",$Q962))),"NOT DRIVE LINK",IFERROR(IF(ISNUMBER(SEARCH(MID(Summary!$N$3,SEARCH("/folders/",Summary!$N$3)+9,SEARCH("?",Summary!$N$3&amp;"?")-(SEARCH("/folders/",Summary!$N$3)+9)),$Q962)),"OK",IF(ISNUMBER(SEARCH("/file/d/",$Q962)),"FILE LINK (check)","WRONG DRIVE")),"WRONG DRIVE"))))</f>
        <v/>
      </c>
      <c r="X962" s="72" t="str">
        <f t="shared" ref="X962:X1025" si="111">IF(OR($B962=2001,$B962=2002),IF(OR(LEN(TRIM($R962))=0,LEN(TRIM($S962))=0),"",TRIM($R962)&amp;" | "&amp;TRIM($S962)),"")</f>
        <v/>
      </c>
      <c r="Y962" s="72" t="str">
        <f t="shared" ref="Y962:Y1025" si="112">IF($X962="","",COUNTIF($X$2:$X$1500,$X962))</f>
        <v/>
      </c>
      <c r="Z962" s="72" t="str">
        <f>IF($X962="","",COUNTIF($X$2:$X962,$X962))</f>
        <v/>
      </c>
      <c r="AA962" s="72" t="str">
        <f>IF(AND($X962&lt;&gt;"",$Y962&gt;=3,$Z962=1),COUNTIF($AA$1:AA961,"&gt;0")+1,"")</f>
        <v/>
      </c>
    </row>
    <row r="963" spans="3:27" ht="15" customHeight="1" x14ac:dyDescent="0.25">
      <c r="C963" s="72" t="str">
        <f t="shared" si="106"/>
        <v/>
      </c>
      <c r="D963" s="182" t="str">
        <f>IF($B963="","",IFERROR(VLOOKUP($B963,'Task library'!$A:$E,2,FALSE()),""))</f>
        <v/>
      </c>
      <c r="E963" s="182" t="str">
        <f>IF($B963="","",IFERROR(VLOOKUP($B963,'Task library'!$A:$E,3,FALSE()),""))</f>
        <v/>
      </c>
      <c r="F963" s="182" t="str">
        <f>IF($B963="","",IFERROR(VLOOKUP($B963,'Task library'!$A:$E,4,FALSE()),""))</f>
        <v/>
      </c>
      <c r="H963" s="183" t="str">
        <f t="shared" si="108"/>
        <v/>
      </c>
      <c r="I963" s="183" t="str">
        <f t="shared" si="109"/>
        <v/>
      </c>
      <c r="L963" s="90" t="str">
        <f t="shared" si="107"/>
        <v/>
      </c>
      <c r="N963" s="185" t="str">
        <f t="shared" si="110"/>
        <v/>
      </c>
      <c r="W963" s="179" t="str">
        <f>IF($B963="","",IF($Q963="","MISSING LINK",IF(NOT(ISNUMBER(SEARCH("drive.google.com",$Q963))),"NOT DRIVE LINK",IFERROR(IF(ISNUMBER(SEARCH(MID(Summary!$N$3,SEARCH("/folders/",Summary!$N$3)+9,SEARCH("?",Summary!$N$3&amp;"?")-(SEARCH("/folders/",Summary!$N$3)+9)),$Q963)),"OK",IF(ISNUMBER(SEARCH("/file/d/",$Q963)),"FILE LINK (check)","WRONG DRIVE")),"WRONG DRIVE"))))</f>
        <v/>
      </c>
      <c r="X963" s="72" t="str">
        <f t="shared" si="111"/>
        <v/>
      </c>
      <c r="Y963" s="72" t="str">
        <f t="shared" si="112"/>
        <v/>
      </c>
      <c r="Z963" s="72" t="str">
        <f>IF($X963="","",COUNTIF($X$2:$X963,$X963))</f>
        <v/>
      </c>
      <c r="AA963" s="72" t="str">
        <f>IF(AND($X963&lt;&gt;"",$Y963&gt;=3,$Z963=1),COUNTIF($AA$1:AA962,"&gt;0")+1,"")</f>
        <v/>
      </c>
    </row>
    <row r="964" spans="3:27" ht="15" customHeight="1" x14ac:dyDescent="0.25">
      <c r="C964" s="72" t="str">
        <f t="shared" si="106"/>
        <v/>
      </c>
      <c r="D964" s="182" t="str">
        <f>IF($B964="","",IFERROR(VLOOKUP($B964,'Task library'!$A:$E,2,FALSE()),""))</f>
        <v/>
      </c>
      <c r="E964" s="182" t="str">
        <f>IF($B964="","",IFERROR(VLOOKUP($B964,'Task library'!$A:$E,3,FALSE()),""))</f>
        <v/>
      </c>
      <c r="F964" s="182" t="str">
        <f>IF($B964="","",IFERROR(VLOOKUP($B964,'Task library'!$A:$E,4,FALSE()),""))</f>
        <v/>
      </c>
      <c r="H964" s="183" t="str">
        <f t="shared" si="108"/>
        <v/>
      </c>
      <c r="I964" s="183" t="str">
        <f t="shared" si="109"/>
        <v/>
      </c>
      <c r="L964" s="90" t="str">
        <f t="shared" si="107"/>
        <v/>
      </c>
      <c r="N964" s="185" t="str">
        <f t="shared" si="110"/>
        <v/>
      </c>
      <c r="W964" s="179" t="str">
        <f>IF($B964="","",IF($Q964="","MISSING LINK",IF(NOT(ISNUMBER(SEARCH("drive.google.com",$Q964))),"NOT DRIVE LINK",IFERROR(IF(ISNUMBER(SEARCH(MID(Summary!$N$3,SEARCH("/folders/",Summary!$N$3)+9,SEARCH("?",Summary!$N$3&amp;"?")-(SEARCH("/folders/",Summary!$N$3)+9)),$Q964)),"OK",IF(ISNUMBER(SEARCH("/file/d/",$Q964)),"FILE LINK (check)","WRONG DRIVE")),"WRONG DRIVE"))))</f>
        <v/>
      </c>
      <c r="X964" s="72" t="str">
        <f t="shared" si="111"/>
        <v/>
      </c>
      <c r="Y964" s="72" t="str">
        <f t="shared" si="112"/>
        <v/>
      </c>
      <c r="Z964" s="72" t="str">
        <f>IF($X964="","",COUNTIF($X$2:$X964,$X964))</f>
        <v/>
      </c>
      <c r="AA964" s="72" t="str">
        <f>IF(AND($X964&lt;&gt;"",$Y964&gt;=3,$Z964=1),COUNTIF($AA$1:AA963,"&gt;0")+1,"")</f>
        <v/>
      </c>
    </row>
    <row r="965" spans="3:27" ht="15" customHeight="1" x14ac:dyDescent="0.25">
      <c r="C965" s="72" t="str">
        <f t="shared" si="106"/>
        <v/>
      </c>
      <c r="D965" s="182" t="str">
        <f>IF($B965="","",IFERROR(VLOOKUP($B965,'Task library'!$A:$E,2,FALSE()),""))</f>
        <v/>
      </c>
      <c r="E965" s="182" t="str">
        <f>IF($B965="","",IFERROR(VLOOKUP($B965,'Task library'!$A:$E,3,FALSE()),""))</f>
        <v/>
      </c>
      <c r="F965" s="182" t="str">
        <f>IF($B965="","",IFERROR(VLOOKUP($B965,'Task library'!$A:$E,4,FALSE()),""))</f>
        <v/>
      </c>
      <c r="H965" s="183" t="str">
        <f t="shared" si="108"/>
        <v/>
      </c>
      <c r="I965" s="183" t="str">
        <f t="shared" si="109"/>
        <v/>
      </c>
      <c r="L965" s="90" t="str">
        <f t="shared" si="107"/>
        <v/>
      </c>
      <c r="N965" s="185" t="str">
        <f t="shared" si="110"/>
        <v/>
      </c>
      <c r="W965" s="179" t="str">
        <f>IF($B965="","",IF($Q965="","MISSING LINK",IF(NOT(ISNUMBER(SEARCH("drive.google.com",$Q965))),"NOT DRIVE LINK",IFERROR(IF(ISNUMBER(SEARCH(MID(Summary!$N$3,SEARCH("/folders/",Summary!$N$3)+9,SEARCH("?",Summary!$N$3&amp;"?")-(SEARCH("/folders/",Summary!$N$3)+9)),$Q965)),"OK",IF(ISNUMBER(SEARCH("/file/d/",$Q965)),"FILE LINK (check)","WRONG DRIVE")),"WRONG DRIVE"))))</f>
        <v/>
      </c>
      <c r="X965" s="72" t="str">
        <f t="shared" si="111"/>
        <v/>
      </c>
      <c r="Y965" s="72" t="str">
        <f t="shared" si="112"/>
        <v/>
      </c>
      <c r="Z965" s="72" t="str">
        <f>IF($X965="","",COUNTIF($X$2:$X965,$X965))</f>
        <v/>
      </c>
      <c r="AA965" s="72" t="str">
        <f>IF(AND($X965&lt;&gt;"",$Y965&gt;=3,$Z965=1),COUNTIF($AA$1:AA964,"&gt;0")+1,"")</f>
        <v/>
      </c>
    </row>
    <row r="966" spans="3:27" ht="15" customHeight="1" x14ac:dyDescent="0.25">
      <c r="C966" s="72" t="str">
        <f t="shared" ref="C966:C1029" si="113">IF($B966="","",1)</f>
        <v/>
      </c>
      <c r="D966" s="182" t="str">
        <f>IF($B966="","",IFERROR(VLOOKUP($B966,'Task library'!$A:$E,2,FALSE()),""))</f>
        <v/>
      </c>
      <c r="E966" s="182" t="str">
        <f>IF($B966="","",IFERROR(VLOOKUP($B966,'Task library'!$A:$E,3,FALSE()),""))</f>
        <v/>
      </c>
      <c r="F966" s="182" t="str">
        <f>IF($B966="","",IFERROR(VLOOKUP($B966,'Task library'!$A:$E,4,FALSE()),""))</f>
        <v/>
      </c>
      <c r="H966" s="183" t="str">
        <f t="shared" si="108"/>
        <v/>
      </c>
      <c r="I966" s="183" t="str">
        <f t="shared" si="109"/>
        <v/>
      </c>
      <c r="L966" s="90" t="str">
        <f t="shared" si="107"/>
        <v/>
      </c>
      <c r="N966" s="185" t="str">
        <f t="shared" si="110"/>
        <v/>
      </c>
      <c r="W966" s="179" t="str">
        <f>IF($B966="","",IF($Q966="","MISSING LINK",IF(NOT(ISNUMBER(SEARCH("drive.google.com",$Q966))),"NOT DRIVE LINK",IFERROR(IF(ISNUMBER(SEARCH(MID(Summary!$N$3,SEARCH("/folders/",Summary!$N$3)+9,SEARCH("?",Summary!$N$3&amp;"?")-(SEARCH("/folders/",Summary!$N$3)+9)),$Q966)),"OK",IF(ISNUMBER(SEARCH("/file/d/",$Q966)),"FILE LINK (check)","WRONG DRIVE")),"WRONG DRIVE"))))</f>
        <v/>
      </c>
      <c r="X966" s="72" t="str">
        <f t="shared" si="111"/>
        <v/>
      </c>
      <c r="Y966" s="72" t="str">
        <f t="shared" si="112"/>
        <v/>
      </c>
      <c r="Z966" s="72" t="str">
        <f>IF($X966="","",COUNTIF($X$2:$X966,$X966))</f>
        <v/>
      </c>
      <c r="AA966" s="72" t="str">
        <f>IF(AND($X966&lt;&gt;"",$Y966&gt;=3,$Z966=1),COUNTIF($AA$1:AA965,"&gt;0")+1,"")</f>
        <v/>
      </c>
    </row>
    <row r="967" spans="3:27" ht="15" customHeight="1" x14ac:dyDescent="0.25">
      <c r="C967" s="72" t="str">
        <f t="shared" si="113"/>
        <v/>
      </c>
      <c r="D967" s="182" t="str">
        <f>IF($B967="","",IFERROR(VLOOKUP($B967,'Task library'!$A:$E,2,FALSE()),""))</f>
        <v/>
      </c>
      <c r="E967" s="182" t="str">
        <f>IF($B967="","",IFERROR(VLOOKUP($B967,'Task library'!$A:$E,3,FALSE()),""))</f>
        <v/>
      </c>
      <c r="F967" s="182" t="str">
        <f>IF($B967="","",IFERROR(VLOOKUP($B967,'Task library'!$A:$E,4,FALSE()),""))</f>
        <v/>
      </c>
      <c r="H967" s="183" t="str">
        <f t="shared" si="108"/>
        <v/>
      </c>
      <c r="I967" s="183" t="str">
        <f t="shared" si="109"/>
        <v/>
      </c>
      <c r="L967" s="90" t="str">
        <f t="shared" si="107"/>
        <v/>
      </c>
      <c r="N967" s="185" t="str">
        <f t="shared" si="110"/>
        <v/>
      </c>
      <c r="W967" s="179" t="str">
        <f>IF($B967="","",IF($Q967="","MISSING LINK",IF(NOT(ISNUMBER(SEARCH("drive.google.com",$Q967))),"NOT DRIVE LINK",IFERROR(IF(ISNUMBER(SEARCH(MID(Summary!$N$3,SEARCH("/folders/",Summary!$N$3)+9,SEARCH("?",Summary!$N$3&amp;"?")-(SEARCH("/folders/",Summary!$N$3)+9)),$Q967)),"OK",IF(ISNUMBER(SEARCH("/file/d/",$Q967)),"FILE LINK (check)","WRONG DRIVE")),"WRONG DRIVE"))))</f>
        <v/>
      </c>
      <c r="X967" s="72" t="str">
        <f t="shared" si="111"/>
        <v/>
      </c>
      <c r="Y967" s="72" t="str">
        <f t="shared" si="112"/>
        <v/>
      </c>
      <c r="Z967" s="72" t="str">
        <f>IF($X967="","",COUNTIF($X$2:$X967,$X967))</f>
        <v/>
      </c>
      <c r="AA967" s="72" t="str">
        <f>IF(AND($X967&lt;&gt;"",$Y967&gt;=3,$Z967=1),COUNTIF($AA$1:AA966,"&gt;0")+1,"")</f>
        <v/>
      </c>
    </row>
    <row r="968" spans="3:27" ht="15" customHeight="1" x14ac:dyDescent="0.25">
      <c r="C968" s="72" t="str">
        <f t="shared" si="113"/>
        <v/>
      </c>
      <c r="D968" s="182" t="str">
        <f>IF($B968="","",IFERROR(VLOOKUP($B968,'Task library'!$A:$E,2,FALSE()),""))</f>
        <v/>
      </c>
      <c r="E968" s="182" t="str">
        <f>IF($B968="","",IFERROR(VLOOKUP($B968,'Task library'!$A:$E,3,FALSE()),""))</f>
        <v/>
      </c>
      <c r="F968" s="182" t="str">
        <f>IF($B968="","",IFERROR(VLOOKUP($B968,'Task library'!$A:$E,4,FALSE()),""))</f>
        <v/>
      </c>
      <c r="H968" s="183" t="str">
        <f t="shared" si="108"/>
        <v/>
      </c>
      <c r="I968" s="183" t="str">
        <f t="shared" si="109"/>
        <v/>
      </c>
      <c r="L968" s="90" t="str">
        <f t="shared" si="107"/>
        <v/>
      </c>
      <c r="N968" s="185" t="str">
        <f t="shared" si="110"/>
        <v/>
      </c>
      <c r="W968" s="179" t="str">
        <f>IF($B968="","",IF($Q968="","MISSING LINK",IF(NOT(ISNUMBER(SEARCH("drive.google.com",$Q968))),"NOT DRIVE LINK",IFERROR(IF(ISNUMBER(SEARCH(MID(Summary!$N$3,SEARCH("/folders/",Summary!$N$3)+9,SEARCH("?",Summary!$N$3&amp;"?")-(SEARCH("/folders/",Summary!$N$3)+9)),$Q968)),"OK",IF(ISNUMBER(SEARCH("/file/d/",$Q968)),"FILE LINK (check)","WRONG DRIVE")),"WRONG DRIVE"))))</f>
        <v/>
      </c>
      <c r="X968" s="72" t="str">
        <f t="shared" si="111"/>
        <v/>
      </c>
      <c r="Y968" s="72" t="str">
        <f t="shared" si="112"/>
        <v/>
      </c>
      <c r="Z968" s="72" t="str">
        <f>IF($X968="","",COUNTIF($X$2:$X968,$X968))</f>
        <v/>
      </c>
      <c r="AA968" s="72" t="str">
        <f>IF(AND($X968&lt;&gt;"",$Y968&gt;=3,$Z968=1),COUNTIF($AA$1:AA967,"&gt;0")+1,"")</f>
        <v/>
      </c>
    </row>
    <row r="969" spans="3:27" ht="15" customHeight="1" x14ac:dyDescent="0.25">
      <c r="C969" s="72" t="str">
        <f t="shared" si="113"/>
        <v/>
      </c>
      <c r="D969" s="182" t="str">
        <f>IF($B969="","",IFERROR(VLOOKUP($B969,'Task library'!$A:$E,2,FALSE()),""))</f>
        <v/>
      </c>
      <c r="E969" s="182" t="str">
        <f>IF($B969="","",IFERROR(VLOOKUP($B969,'Task library'!$A:$E,3,FALSE()),""))</f>
        <v/>
      </c>
      <c r="F969" s="182" t="str">
        <f>IF($B969="","",IFERROR(VLOOKUP($B969,'Task library'!$A:$E,4,FALSE()),""))</f>
        <v/>
      </c>
      <c r="H969" s="183" t="str">
        <f t="shared" si="108"/>
        <v/>
      </c>
      <c r="I969" s="183" t="str">
        <f t="shared" si="109"/>
        <v/>
      </c>
      <c r="L969" s="90" t="str">
        <f t="shared" si="107"/>
        <v/>
      </c>
      <c r="N969" s="185" t="str">
        <f t="shared" si="110"/>
        <v/>
      </c>
      <c r="W969" s="179" t="str">
        <f>IF($B969="","",IF($Q969="","MISSING LINK",IF(NOT(ISNUMBER(SEARCH("drive.google.com",$Q969))),"NOT DRIVE LINK",IFERROR(IF(ISNUMBER(SEARCH(MID(Summary!$N$3,SEARCH("/folders/",Summary!$N$3)+9,SEARCH("?",Summary!$N$3&amp;"?")-(SEARCH("/folders/",Summary!$N$3)+9)),$Q969)),"OK",IF(ISNUMBER(SEARCH("/file/d/",$Q969)),"FILE LINK (check)","WRONG DRIVE")),"WRONG DRIVE"))))</f>
        <v/>
      </c>
      <c r="X969" s="72" t="str">
        <f t="shared" si="111"/>
        <v/>
      </c>
      <c r="Y969" s="72" t="str">
        <f t="shared" si="112"/>
        <v/>
      </c>
      <c r="Z969" s="72" t="str">
        <f>IF($X969="","",COUNTIF($X$2:$X969,$X969))</f>
        <v/>
      </c>
      <c r="AA969" s="72" t="str">
        <f>IF(AND($X969&lt;&gt;"",$Y969&gt;=3,$Z969=1),COUNTIF($AA$1:AA968,"&gt;0")+1,"")</f>
        <v/>
      </c>
    </row>
    <row r="970" spans="3:27" ht="15" customHeight="1" x14ac:dyDescent="0.25">
      <c r="C970" s="72" t="str">
        <f t="shared" si="113"/>
        <v/>
      </c>
      <c r="D970" s="182" t="str">
        <f>IF($B970="","",IFERROR(VLOOKUP($B970,'Task library'!$A:$E,2,FALSE()),""))</f>
        <v/>
      </c>
      <c r="E970" s="182" t="str">
        <f>IF($B970="","",IFERROR(VLOOKUP($B970,'Task library'!$A:$E,3,FALSE()),""))</f>
        <v/>
      </c>
      <c r="F970" s="182" t="str">
        <f>IF($B970="","",IFERROR(VLOOKUP($B970,'Task library'!$A:$E,4,FALSE()),""))</f>
        <v/>
      </c>
      <c r="H970" s="183" t="str">
        <f t="shared" si="108"/>
        <v/>
      </c>
      <c r="I970" s="183" t="str">
        <f t="shared" si="109"/>
        <v/>
      </c>
      <c r="L970" s="90" t="str">
        <f t="shared" si="107"/>
        <v/>
      </c>
      <c r="N970" s="185" t="str">
        <f t="shared" si="110"/>
        <v/>
      </c>
      <c r="W970" s="179" t="str">
        <f>IF($B970="","",IF($Q970="","MISSING LINK",IF(NOT(ISNUMBER(SEARCH("drive.google.com",$Q970))),"NOT DRIVE LINK",IFERROR(IF(ISNUMBER(SEARCH(MID(Summary!$N$3,SEARCH("/folders/",Summary!$N$3)+9,SEARCH("?",Summary!$N$3&amp;"?")-(SEARCH("/folders/",Summary!$N$3)+9)),$Q970)),"OK",IF(ISNUMBER(SEARCH("/file/d/",$Q970)),"FILE LINK (check)","WRONG DRIVE")),"WRONG DRIVE"))))</f>
        <v/>
      </c>
      <c r="X970" s="72" t="str">
        <f t="shared" si="111"/>
        <v/>
      </c>
      <c r="Y970" s="72" t="str">
        <f t="shared" si="112"/>
        <v/>
      </c>
      <c r="Z970" s="72" t="str">
        <f>IF($X970="","",COUNTIF($X$2:$X970,$X970))</f>
        <v/>
      </c>
      <c r="AA970" s="72" t="str">
        <f>IF(AND($X970&lt;&gt;"",$Y970&gt;=3,$Z970=1),COUNTIF($AA$1:AA969,"&gt;0")+1,"")</f>
        <v/>
      </c>
    </row>
    <row r="971" spans="3:27" ht="15" customHeight="1" x14ac:dyDescent="0.25">
      <c r="C971" s="72" t="str">
        <f t="shared" si="113"/>
        <v/>
      </c>
      <c r="D971" s="182" t="str">
        <f>IF($B971="","",IFERROR(VLOOKUP($B971,'Task library'!$A:$E,2,FALSE()),""))</f>
        <v/>
      </c>
      <c r="E971" s="182" t="str">
        <f>IF($B971="","",IFERROR(VLOOKUP($B971,'Task library'!$A:$E,3,FALSE()),""))</f>
        <v/>
      </c>
      <c r="F971" s="182" t="str">
        <f>IF($B971="","",IFERROR(VLOOKUP($B971,'Task library'!$A:$E,4,FALSE()),""))</f>
        <v/>
      </c>
      <c r="H971" s="183" t="str">
        <f t="shared" si="108"/>
        <v/>
      </c>
      <c r="I971" s="183" t="str">
        <f t="shared" si="109"/>
        <v/>
      </c>
      <c r="L971" s="90" t="str">
        <f t="shared" si="107"/>
        <v/>
      </c>
      <c r="N971" s="185" t="str">
        <f t="shared" si="110"/>
        <v/>
      </c>
      <c r="W971" s="179" t="str">
        <f>IF($B971="","",IF($Q971="","MISSING LINK",IF(NOT(ISNUMBER(SEARCH("drive.google.com",$Q971))),"NOT DRIVE LINK",IFERROR(IF(ISNUMBER(SEARCH(MID(Summary!$N$3,SEARCH("/folders/",Summary!$N$3)+9,SEARCH("?",Summary!$N$3&amp;"?")-(SEARCH("/folders/",Summary!$N$3)+9)),$Q971)),"OK",IF(ISNUMBER(SEARCH("/file/d/",$Q971)),"FILE LINK (check)","WRONG DRIVE")),"WRONG DRIVE"))))</f>
        <v/>
      </c>
      <c r="X971" s="72" t="str">
        <f t="shared" si="111"/>
        <v/>
      </c>
      <c r="Y971" s="72" t="str">
        <f t="shared" si="112"/>
        <v/>
      </c>
      <c r="Z971" s="72" t="str">
        <f>IF($X971="","",COUNTIF($X$2:$X971,$X971))</f>
        <v/>
      </c>
      <c r="AA971" s="72" t="str">
        <f>IF(AND($X971&lt;&gt;"",$Y971&gt;=3,$Z971=1),COUNTIF($AA$1:AA970,"&gt;0")+1,"")</f>
        <v/>
      </c>
    </row>
    <row r="972" spans="3:27" ht="15" customHeight="1" x14ac:dyDescent="0.25">
      <c r="C972" s="72" t="str">
        <f t="shared" si="113"/>
        <v/>
      </c>
      <c r="D972" s="182" t="str">
        <f>IF($B972="","",IFERROR(VLOOKUP($B972,'Task library'!$A:$E,2,FALSE()),""))</f>
        <v/>
      </c>
      <c r="E972" s="182" t="str">
        <f>IF($B972="","",IFERROR(VLOOKUP($B972,'Task library'!$A:$E,3,FALSE()),""))</f>
        <v/>
      </c>
      <c r="F972" s="182" t="str">
        <f>IF($B972="","",IFERROR(VLOOKUP($B972,'Task library'!$A:$E,4,FALSE()),""))</f>
        <v/>
      </c>
      <c r="H972" s="183" t="str">
        <f t="shared" si="108"/>
        <v/>
      </c>
      <c r="I972" s="183" t="str">
        <f t="shared" si="109"/>
        <v/>
      </c>
      <c r="L972" s="90" t="str">
        <f t="shared" si="107"/>
        <v/>
      </c>
      <c r="N972" s="185" t="str">
        <f t="shared" si="110"/>
        <v/>
      </c>
      <c r="W972" s="179" t="str">
        <f>IF($B972="","",IF($Q972="","MISSING LINK",IF(NOT(ISNUMBER(SEARCH("drive.google.com",$Q972))),"NOT DRIVE LINK",IFERROR(IF(ISNUMBER(SEARCH(MID(Summary!$N$3,SEARCH("/folders/",Summary!$N$3)+9,SEARCH("?",Summary!$N$3&amp;"?")-(SEARCH("/folders/",Summary!$N$3)+9)),$Q972)),"OK",IF(ISNUMBER(SEARCH("/file/d/",$Q972)),"FILE LINK (check)","WRONG DRIVE")),"WRONG DRIVE"))))</f>
        <v/>
      </c>
      <c r="X972" s="72" t="str">
        <f t="shared" si="111"/>
        <v/>
      </c>
      <c r="Y972" s="72" t="str">
        <f t="shared" si="112"/>
        <v/>
      </c>
      <c r="Z972" s="72" t="str">
        <f>IF($X972="","",COUNTIF($X$2:$X972,$X972))</f>
        <v/>
      </c>
      <c r="AA972" s="72" t="str">
        <f>IF(AND($X972&lt;&gt;"",$Y972&gt;=3,$Z972=1),COUNTIF($AA$1:AA971,"&gt;0")+1,"")</f>
        <v/>
      </c>
    </row>
    <row r="973" spans="3:27" ht="15" customHeight="1" x14ac:dyDescent="0.25">
      <c r="C973" s="72" t="str">
        <f t="shared" si="113"/>
        <v/>
      </c>
      <c r="D973" s="182" t="str">
        <f>IF($B973="","",IFERROR(VLOOKUP($B973,'Task library'!$A:$E,2,FALSE()),""))</f>
        <v/>
      </c>
      <c r="E973" s="182" t="str">
        <f>IF($B973="","",IFERROR(VLOOKUP($B973,'Task library'!$A:$E,3,FALSE()),""))</f>
        <v/>
      </c>
      <c r="F973" s="182" t="str">
        <f>IF($B973="","",IFERROR(VLOOKUP($B973,'Task library'!$A:$E,4,FALSE()),""))</f>
        <v/>
      </c>
      <c r="H973" s="183" t="str">
        <f t="shared" si="108"/>
        <v/>
      </c>
      <c r="I973" s="183" t="str">
        <f t="shared" si="109"/>
        <v/>
      </c>
      <c r="L973" s="90" t="str">
        <f t="shared" si="107"/>
        <v/>
      </c>
      <c r="N973" s="185" t="str">
        <f t="shared" si="110"/>
        <v/>
      </c>
      <c r="W973" s="179" t="str">
        <f>IF($B973="","",IF($Q973="","MISSING LINK",IF(NOT(ISNUMBER(SEARCH("drive.google.com",$Q973))),"NOT DRIVE LINK",IFERROR(IF(ISNUMBER(SEARCH(MID(Summary!$N$3,SEARCH("/folders/",Summary!$N$3)+9,SEARCH("?",Summary!$N$3&amp;"?")-(SEARCH("/folders/",Summary!$N$3)+9)),$Q973)),"OK",IF(ISNUMBER(SEARCH("/file/d/",$Q973)),"FILE LINK (check)","WRONG DRIVE")),"WRONG DRIVE"))))</f>
        <v/>
      </c>
      <c r="X973" s="72" t="str">
        <f t="shared" si="111"/>
        <v/>
      </c>
      <c r="Y973" s="72" t="str">
        <f t="shared" si="112"/>
        <v/>
      </c>
      <c r="Z973" s="72" t="str">
        <f>IF($X973="","",COUNTIF($X$2:$X973,$X973))</f>
        <v/>
      </c>
      <c r="AA973" s="72" t="str">
        <f>IF(AND($X973&lt;&gt;"",$Y973&gt;=3,$Z973=1),COUNTIF($AA$1:AA972,"&gt;0")+1,"")</f>
        <v/>
      </c>
    </row>
    <row r="974" spans="3:27" ht="15" customHeight="1" x14ac:dyDescent="0.25">
      <c r="C974" s="72" t="str">
        <f t="shared" si="113"/>
        <v/>
      </c>
      <c r="D974" s="182" t="str">
        <f>IF($B974="","",IFERROR(VLOOKUP($B974,'Task library'!$A:$E,2,FALSE()),""))</f>
        <v/>
      </c>
      <c r="E974" s="182" t="str">
        <f>IF($B974="","",IFERROR(VLOOKUP($B974,'Task library'!$A:$E,3,FALSE()),""))</f>
        <v/>
      </c>
      <c r="F974" s="182" t="str">
        <f>IF($B974="","",IFERROR(VLOOKUP($B974,'Task library'!$A:$E,4,FALSE()),""))</f>
        <v/>
      </c>
      <c r="H974" s="183" t="str">
        <f t="shared" si="108"/>
        <v/>
      </c>
      <c r="I974" s="183" t="str">
        <f t="shared" si="109"/>
        <v/>
      </c>
      <c r="L974" s="90" t="str">
        <f t="shared" si="107"/>
        <v/>
      </c>
      <c r="N974" s="185" t="str">
        <f t="shared" si="110"/>
        <v/>
      </c>
      <c r="W974" s="179" t="str">
        <f>IF($B974="","",IF($Q974="","MISSING LINK",IF(NOT(ISNUMBER(SEARCH("drive.google.com",$Q974))),"NOT DRIVE LINK",IFERROR(IF(ISNUMBER(SEARCH(MID(Summary!$N$3,SEARCH("/folders/",Summary!$N$3)+9,SEARCH("?",Summary!$N$3&amp;"?")-(SEARCH("/folders/",Summary!$N$3)+9)),$Q974)),"OK",IF(ISNUMBER(SEARCH("/file/d/",$Q974)),"FILE LINK (check)","WRONG DRIVE")),"WRONG DRIVE"))))</f>
        <v/>
      </c>
      <c r="X974" s="72" t="str">
        <f t="shared" si="111"/>
        <v/>
      </c>
      <c r="Y974" s="72" t="str">
        <f t="shared" si="112"/>
        <v/>
      </c>
      <c r="Z974" s="72" t="str">
        <f>IF($X974="","",COUNTIF($X$2:$X974,$X974))</f>
        <v/>
      </c>
      <c r="AA974" s="72" t="str">
        <f>IF(AND($X974&lt;&gt;"",$Y974&gt;=3,$Z974=1),COUNTIF($AA$1:AA973,"&gt;0")+1,"")</f>
        <v/>
      </c>
    </row>
    <row r="975" spans="3:27" ht="15" customHeight="1" x14ac:dyDescent="0.25">
      <c r="C975" s="72" t="str">
        <f t="shared" si="113"/>
        <v/>
      </c>
      <c r="D975" s="182" t="str">
        <f>IF($B975="","",IFERROR(VLOOKUP($B975,'Task library'!$A:$E,2,FALSE()),""))</f>
        <v/>
      </c>
      <c r="E975" s="182" t="str">
        <f>IF($B975="","",IFERROR(VLOOKUP($B975,'Task library'!$A:$E,3,FALSE()),""))</f>
        <v/>
      </c>
      <c r="F975" s="182" t="str">
        <f>IF($B975="","",IFERROR(VLOOKUP($B975,'Task library'!$A:$E,4,FALSE()),""))</f>
        <v/>
      </c>
      <c r="H975" s="183" t="str">
        <f t="shared" si="108"/>
        <v/>
      </c>
      <c r="I975" s="183" t="str">
        <f t="shared" si="109"/>
        <v/>
      </c>
      <c r="L975" s="90" t="str">
        <f t="shared" si="107"/>
        <v/>
      </c>
      <c r="N975" s="185" t="str">
        <f t="shared" si="110"/>
        <v/>
      </c>
      <c r="W975" s="179" t="str">
        <f>IF($B975="","",IF($Q975="","MISSING LINK",IF(NOT(ISNUMBER(SEARCH("drive.google.com",$Q975))),"NOT DRIVE LINK",IFERROR(IF(ISNUMBER(SEARCH(MID(Summary!$N$3,SEARCH("/folders/",Summary!$N$3)+9,SEARCH("?",Summary!$N$3&amp;"?")-(SEARCH("/folders/",Summary!$N$3)+9)),$Q975)),"OK",IF(ISNUMBER(SEARCH("/file/d/",$Q975)),"FILE LINK (check)","WRONG DRIVE")),"WRONG DRIVE"))))</f>
        <v/>
      </c>
      <c r="X975" s="72" t="str">
        <f t="shared" si="111"/>
        <v/>
      </c>
      <c r="Y975" s="72" t="str">
        <f t="shared" si="112"/>
        <v/>
      </c>
      <c r="Z975" s="72" t="str">
        <f>IF($X975="","",COUNTIF($X$2:$X975,$X975))</f>
        <v/>
      </c>
      <c r="AA975" s="72" t="str">
        <f>IF(AND($X975&lt;&gt;"",$Y975&gt;=3,$Z975=1),COUNTIF($AA$1:AA974,"&gt;0")+1,"")</f>
        <v/>
      </c>
    </row>
    <row r="976" spans="3:27" ht="15" customHeight="1" x14ac:dyDescent="0.25">
      <c r="C976" s="72" t="str">
        <f t="shared" si="113"/>
        <v/>
      </c>
      <c r="D976" s="182" t="str">
        <f>IF($B976="","",IFERROR(VLOOKUP($B976,'Task library'!$A:$E,2,FALSE()),""))</f>
        <v/>
      </c>
      <c r="E976" s="182" t="str">
        <f>IF($B976="","",IFERROR(VLOOKUP($B976,'Task library'!$A:$E,3,FALSE()),""))</f>
        <v/>
      </c>
      <c r="F976" s="182" t="str">
        <f>IF($B976="","",IFERROR(VLOOKUP($B976,'Task library'!$A:$E,4,FALSE()),""))</f>
        <v/>
      </c>
      <c r="H976" s="183" t="str">
        <f t="shared" si="108"/>
        <v/>
      </c>
      <c r="I976" s="183" t="str">
        <f t="shared" si="109"/>
        <v/>
      </c>
      <c r="L976" s="90" t="str">
        <f t="shared" si="107"/>
        <v/>
      </c>
      <c r="N976" s="185" t="str">
        <f t="shared" si="110"/>
        <v/>
      </c>
      <c r="W976" s="179" t="str">
        <f>IF($B976="","",IF($Q976="","MISSING LINK",IF(NOT(ISNUMBER(SEARCH("drive.google.com",$Q976))),"NOT DRIVE LINK",IFERROR(IF(ISNUMBER(SEARCH(MID(Summary!$N$3,SEARCH("/folders/",Summary!$N$3)+9,SEARCH("?",Summary!$N$3&amp;"?")-(SEARCH("/folders/",Summary!$N$3)+9)),$Q976)),"OK",IF(ISNUMBER(SEARCH("/file/d/",$Q976)),"FILE LINK (check)","WRONG DRIVE")),"WRONG DRIVE"))))</f>
        <v/>
      </c>
      <c r="X976" s="72" t="str">
        <f t="shared" si="111"/>
        <v/>
      </c>
      <c r="Y976" s="72" t="str">
        <f t="shared" si="112"/>
        <v/>
      </c>
      <c r="Z976" s="72" t="str">
        <f>IF($X976="","",COUNTIF($X$2:$X976,$X976))</f>
        <v/>
      </c>
      <c r="AA976" s="72" t="str">
        <f>IF(AND($X976&lt;&gt;"",$Y976&gt;=3,$Z976=1),COUNTIF($AA$1:AA975,"&gt;0")+1,"")</f>
        <v/>
      </c>
    </row>
    <row r="977" spans="3:27" ht="15" customHeight="1" x14ac:dyDescent="0.25">
      <c r="C977" s="72" t="str">
        <f t="shared" si="113"/>
        <v/>
      </c>
      <c r="D977" s="182" t="str">
        <f>IF($B977="","",IFERROR(VLOOKUP($B977,'Task library'!$A:$E,2,FALSE()),""))</f>
        <v/>
      </c>
      <c r="E977" s="182" t="str">
        <f>IF($B977="","",IFERROR(VLOOKUP($B977,'Task library'!$A:$E,3,FALSE()),""))</f>
        <v/>
      </c>
      <c r="F977" s="182" t="str">
        <f>IF($B977="","",IFERROR(VLOOKUP($B977,'Task library'!$A:$E,4,FALSE()),""))</f>
        <v/>
      </c>
      <c r="H977" s="183" t="str">
        <f t="shared" si="108"/>
        <v/>
      </c>
      <c r="I977" s="183" t="str">
        <f t="shared" si="109"/>
        <v/>
      </c>
      <c r="L977" s="90" t="str">
        <f t="shared" si="107"/>
        <v/>
      </c>
      <c r="N977" s="185" t="str">
        <f t="shared" si="110"/>
        <v/>
      </c>
      <c r="W977" s="179" t="str">
        <f>IF($B977="","",IF($Q977="","MISSING LINK",IF(NOT(ISNUMBER(SEARCH("drive.google.com",$Q977))),"NOT DRIVE LINK",IFERROR(IF(ISNUMBER(SEARCH(MID(Summary!$N$3,SEARCH("/folders/",Summary!$N$3)+9,SEARCH("?",Summary!$N$3&amp;"?")-(SEARCH("/folders/",Summary!$N$3)+9)),$Q977)),"OK",IF(ISNUMBER(SEARCH("/file/d/",$Q977)),"FILE LINK (check)","WRONG DRIVE")),"WRONG DRIVE"))))</f>
        <v/>
      </c>
      <c r="X977" s="72" t="str">
        <f t="shared" si="111"/>
        <v/>
      </c>
      <c r="Y977" s="72" t="str">
        <f t="shared" si="112"/>
        <v/>
      </c>
      <c r="Z977" s="72" t="str">
        <f>IF($X977="","",COUNTIF($X$2:$X977,$X977))</f>
        <v/>
      </c>
      <c r="AA977" s="72" t="str">
        <f>IF(AND($X977&lt;&gt;"",$Y977&gt;=3,$Z977=1),COUNTIF($AA$1:AA976,"&gt;0")+1,"")</f>
        <v/>
      </c>
    </row>
    <row r="978" spans="3:27" ht="15" customHeight="1" x14ac:dyDescent="0.25">
      <c r="C978" s="72" t="str">
        <f t="shared" si="113"/>
        <v/>
      </c>
      <c r="D978" s="182" t="str">
        <f>IF($B978="","",IFERROR(VLOOKUP($B978,'Task library'!$A:$E,2,FALSE()),""))</f>
        <v/>
      </c>
      <c r="E978" s="182" t="str">
        <f>IF($B978="","",IFERROR(VLOOKUP($B978,'Task library'!$A:$E,3,FALSE()),""))</f>
        <v/>
      </c>
      <c r="F978" s="182" t="str">
        <f>IF($B978="","",IFERROR(VLOOKUP($B978,'Task library'!$A:$E,4,FALSE()),""))</f>
        <v/>
      </c>
      <c r="H978" s="183" t="str">
        <f t="shared" si="108"/>
        <v/>
      </c>
      <c r="I978" s="183" t="str">
        <f t="shared" si="109"/>
        <v/>
      </c>
      <c r="L978" s="90" t="str">
        <f t="shared" si="107"/>
        <v/>
      </c>
      <c r="N978" s="185" t="str">
        <f t="shared" si="110"/>
        <v/>
      </c>
      <c r="W978" s="179" t="str">
        <f>IF($B978="","",IF($Q978="","MISSING LINK",IF(NOT(ISNUMBER(SEARCH("drive.google.com",$Q978))),"NOT DRIVE LINK",IFERROR(IF(ISNUMBER(SEARCH(MID(Summary!$N$3,SEARCH("/folders/",Summary!$N$3)+9,SEARCH("?",Summary!$N$3&amp;"?")-(SEARCH("/folders/",Summary!$N$3)+9)),$Q978)),"OK",IF(ISNUMBER(SEARCH("/file/d/",$Q978)),"FILE LINK (check)","WRONG DRIVE")),"WRONG DRIVE"))))</f>
        <v/>
      </c>
      <c r="X978" s="72" t="str">
        <f t="shared" si="111"/>
        <v/>
      </c>
      <c r="Y978" s="72" t="str">
        <f t="shared" si="112"/>
        <v/>
      </c>
      <c r="Z978" s="72" t="str">
        <f>IF($X978="","",COUNTIF($X$2:$X978,$X978))</f>
        <v/>
      </c>
      <c r="AA978" s="72" t="str">
        <f>IF(AND($X978&lt;&gt;"",$Y978&gt;=3,$Z978=1),COUNTIF($AA$1:AA977,"&gt;0")+1,"")</f>
        <v/>
      </c>
    </row>
    <row r="979" spans="3:27" ht="15" customHeight="1" x14ac:dyDescent="0.25">
      <c r="C979" s="72" t="str">
        <f t="shared" si="113"/>
        <v/>
      </c>
      <c r="D979" s="182" t="str">
        <f>IF($B979="","",IFERROR(VLOOKUP($B979,'Task library'!$A:$E,2,FALSE()),""))</f>
        <v/>
      </c>
      <c r="E979" s="182" t="str">
        <f>IF($B979="","",IFERROR(VLOOKUP($B979,'Task library'!$A:$E,3,FALSE()),""))</f>
        <v/>
      </c>
      <c r="F979" s="182" t="str">
        <f>IF($B979="","",IFERROR(VLOOKUP($B979,'Task library'!$A:$E,4,FALSE()),""))</f>
        <v/>
      </c>
      <c r="H979" s="183" t="str">
        <f t="shared" si="108"/>
        <v/>
      </c>
      <c r="I979" s="183" t="str">
        <f t="shared" si="109"/>
        <v/>
      </c>
      <c r="L979" s="90" t="str">
        <f t="shared" si="107"/>
        <v/>
      </c>
      <c r="N979" s="185" t="str">
        <f t="shared" si="110"/>
        <v/>
      </c>
      <c r="W979" s="179" t="str">
        <f>IF($B979="","",IF($Q979="","MISSING LINK",IF(NOT(ISNUMBER(SEARCH("drive.google.com",$Q979))),"NOT DRIVE LINK",IFERROR(IF(ISNUMBER(SEARCH(MID(Summary!$N$3,SEARCH("/folders/",Summary!$N$3)+9,SEARCH("?",Summary!$N$3&amp;"?")-(SEARCH("/folders/",Summary!$N$3)+9)),$Q979)),"OK",IF(ISNUMBER(SEARCH("/file/d/",$Q979)),"FILE LINK (check)","WRONG DRIVE")),"WRONG DRIVE"))))</f>
        <v/>
      </c>
      <c r="X979" s="72" t="str">
        <f t="shared" si="111"/>
        <v/>
      </c>
      <c r="Y979" s="72" t="str">
        <f t="shared" si="112"/>
        <v/>
      </c>
      <c r="Z979" s="72" t="str">
        <f>IF($X979="","",COUNTIF($X$2:$X979,$X979))</f>
        <v/>
      </c>
      <c r="AA979" s="72" t="str">
        <f>IF(AND($X979&lt;&gt;"",$Y979&gt;=3,$Z979=1),COUNTIF($AA$1:AA978,"&gt;0")+1,"")</f>
        <v/>
      </c>
    </row>
    <row r="980" spans="3:27" ht="15" customHeight="1" x14ac:dyDescent="0.25">
      <c r="C980" s="72" t="str">
        <f t="shared" si="113"/>
        <v/>
      </c>
      <c r="D980" s="182" t="str">
        <f>IF($B980="","",IFERROR(VLOOKUP($B980,'Task library'!$A:$E,2,FALSE()),""))</f>
        <v/>
      </c>
      <c r="E980" s="182" t="str">
        <f>IF($B980="","",IFERROR(VLOOKUP($B980,'Task library'!$A:$E,3,FALSE()),""))</f>
        <v/>
      </c>
      <c r="F980" s="182" t="str">
        <f>IF($B980="","",IFERROR(VLOOKUP($B980,'Task library'!$A:$E,4,FALSE()),""))</f>
        <v/>
      </c>
      <c r="H980" s="183" t="str">
        <f t="shared" si="108"/>
        <v/>
      </c>
      <c r="I980" s="183" t="str">
        <f t="shared" si="109"/>
        <v/>
      </c>
      <c r="L980" s="90" t="str">
        <f t="shared" ref="L980:L1043" si="114">IF($B980="","",1)</f>
        <v/>
      </c>
      <c r="N980" s="185" t="str">
        <f t="shared" si="110"/>
        <v/>
      </c>
      <c r="W980" s="179" t="str">
        <f>IF($B980="","",IF($Q980="","MISSING LINK",IF(NOT(ISNUMBER(SEARCH("drive.google.com",$Q980))),"NOT DRIVE LINK",IFERROR(IF(ISNUMBER(SEARCH(MID(Summary!$N$3,SEARCH("/folders/",Summary!$N$3)+9,SEARCH("?",Summary!$N$3&amp;"?")-(SEARCH("/folders/",Summary!$N$3)+9)),$Q980)),"OK",IF(ISNUMBER(SEARCH("/file/d/",$Q980)),"FILE LINK (check)","WRONG DRIVE")),"WRONG DRIVE"))))</f>
        <v/>
      </c>
      <c r="X980" s="72" t="str">
        <f t="shared" si="111"/>
        <v/>
      </c>
      <c r="Y980" s="72" t="str">
        <f t="shared" si="112"/>
        <v/>
      </c>
      <c r="Z980" s="72" t="str">
        <f>IF($X980="","",COUNTIF($X$2:$X980,$X980))</f>
        <v/>
      </c>
      <c r="AA980" s="72" t="str">
        <f>IF(AND($X980&lt;&gt;"",$Y980&gt;=3,$Z980=1),COUNTIF($AA$1:AA979,"&gt;0")+1,"")</f>
        <v/>
      </c>
    </row>
    <row r="981" spans="3:27" ht="15" customHeight="1" x14ac:dyDescent="0.25">
      <c r="C981" s="72" t="str">
        <f t="shared" si="113"/>
        <v/>
      </c>
      <c r="D981" s="182" t="str">
        <f>IF($B981="","",IFERROR(VLOOKUP($B981,'Task library'!$A:$E,2,FALSE()),""))</f>
        <v/>
      </c>
      <c r="E981" s="182" t="str">
        <f>IF($B981="","",IFERROR(VLOOKUP($B981,'Task library'!$A:$E,3,FALSE()),""))</f>
        <v/>
      </c>
      <c r="F981" s="182" t="str">
        <f>IF($B981="","",IFERROR(VLOOKUP($B981,'Task library'!$A:$E,4,FALSE()),""))</f>
        <v/>
      </c>
      <c r="H981" s="183" t="str">
        <f t="shared" si="108"/>
        <v/>
      </c>
      <c r="I981" s="183" t="str">
        <f t="shared" si="109"/>
        <v/>
      </c>
      <c r="L981" s="90" t="str">
        <f t="shared" si="114"/>
        <v/>
      </c>
      <c r="N981" s="185" t="str">
        <f t="shared" si="110"/>
        <v/>
      </c>
      <c r="W981" s="179" t="str">
        <f>IF($B981="","",IF($Q981="","MISSING LINK",IF(NOT(ISNUMBER(SEARCH("drive.google.com",$Q981))),"NOT DRIVE LINK",IFERROR(IF(ISNUMBER(SEARCH(MID(Summary!$N$3,SEARCH("/folders/",Summary!$N$3)+9,SEARCH("?",Summary!$N$3&amp;"?")-(SEARCH("/folders/",Summary!$N$3)+9)),$Q981)),"OK",IF(ISNUMBER(SEARCH("/file/d/",$Q981)),"FILE LINK (check)","WRONG DRIVE")),"WRONG DRIVE"))))</f>
        <v/>
      </c>
      <c r="X981" s="72" t="str">
        <f t="shared" si="111"/>
        <v/>
      </c>
      <c r="Y981" s="72" t="str">
        <f t="shared" si="112"/>
        <v/>
      </c>
      <c r="Z981" s="72" t="str">
        <f>IF($X981="","",COUNTIF($X$2:$X981,$X981))</f>
        <v/>
      </c>
      <c r="AA981" s="72" t="str">
        <f>IF(AND($X981&lt;&gt;"",$Y981&gt;=3,$Z981=1),COUNTIF($AA$1:AA980,"&gt;0")+1,"")</f>
        <v/>
      </c>
    </row>
    <row r="982" spans="3:27" ht="15" customHeight="1" x14ac:dyDescent="0.25">
      <c r="C982" s="72" t="str">
        <f t="shared" si="113"/>
        <v/>
      </c>
      <c r="D982" s="182" t="str">
        <f>IF($B982="","",IFERROR(VLOOKUP($B982,'Task library'!$A:$E,2,FALSE()),""))</f>
        <v/>
      </c>
      <c r="E982" s="182" t="str">
        <f>IF($B982="","",IFERROR(VLOOKUP($B982,'Task library'!$A:$E,3,FALSE()),""))</f>
        <v/>
      </c>
      <c r="F982" s="182" t="str">
        <f>IF($B982="","",IFERROR(VLOOKUP($B982,'Task library'!$A:$E,4,FALSE()),""))</f>
        <v/>
      </c>
      <c r="H982" s="183" t="str">
        <f t="shared" si="108"/>
        <v/>
      </c>
      <c r="I982" s="183" t="str">
        <f t="shared" si="109"/>
        <v/>
      </c>
      <c r="L982" s="90" t="str">
        <f t="shared" si="114"/>
        <v/>
      </c>
      <c r="N982" s="185" t="str">
        <f t="shared" si="110"/>
        <v/>
      </c>
      <c r="W982" s="179" t="str">
        <f>IF($B982="","",IF($Q982="","MISSING LINK",IF(NOT(ISNUMBER(SEARCH("drive.google.com",$Q982))),"NOT DRIVE LINK",IFERROR(IF(ISNUMBER(SEARCH(MID(Summary!$N$3,SEARCH("/folders/",Summary!$N$3)+9,SEARCH("?",Summary!$N$3&amp;"?")-(SEARCH("/folders/",Summary!$N$3)+9)),$Q982)),"OK",IF(ISNUMBER(SEARCH("/file/d/",$Q982)),"FILE LINK (check)","WRONG DRIVE")),"WRONG DRIVE"))))</f>
        <v/>
      </c>
      <c r="X982" s="72" t="str">
        <f t="shared" si="111"/>
        <v/>
      </c>
      <c r="Y982" s="72" t="str">
        <f t="shared" si="112"/>
        <v/>
      </c>
      <c r="Z982" s="72" t="str">
        <f>IF($X982="","",COUNTIF($X$2:$X982,$X982))</f>
        <v/>
      </c>
      <c r="AA982" s="72" t="str">
        <f>IF(AND($X982&lt;&gt;"",$Y982&gt;=3,$Z982=1),COUNTIF($AA$1:AA981,"&gt;0")+1,"")</f>
        <v/>
      </c>
    </row>
    <row r="983" spans="3:27" ht="15" customHeight="1" x14ac:dyDescent="0.25">
      <c r="C983" s="72" t="str">
        <f t="shared" si="113"/>
        <v/>
      </c>
      <c r="D983" s="182" t="str">
        <f>IF($B983="","",IFERROR(VLOOKUP($B983,'Task library'!$A:$E,2,FALSE()),""))</f>
        <v/>
      </c>
      <c r="E983" s="182" t="str">
        <f>IF($B983="","",IFERROR(VLOOKUP($B983,'Task library'!$A:$E,3,FALSE()),""))</f>
        <v/>
      </c>
      <c r="F983" s="182" t="str">
        <f>IF($B983="","",IFERROR(VLOOKUP($B983,'Task library'!$A:$E,4,FALSE()),""))</f>
        <v/>
      </c>
      <c r="H983" s="183" t="str">
        <f t="shared" si="108"/>
        <v/>
      </c>
      <c r="I983" s="183" t="str">
        <f t="shared" si="109"/>
        <v/>
      </c>
      <c r="L983" s="90" t="str">
        <f t="shared" si="114"/>
        <v/>
      </c>
      <c r="N983" s="185" t="str">
        <f t="shared" si="110"/>
        <v/>
      </c>
      <c r="W983" s="179" t="str">
        <f>IF($B983="","",IF($Q983="","MISSING LINK",IF(NOT(ISNUMBER(SEARCH("drive.google.com",$Q983))),"NOT DRIVE LINK",IFERROR(IF(ISNUMBER(SEARCH(MID(Summary!$N$3,SEARCH("/folders/",Summary!$N$3)+9,SEARCH("?",Summary!$N$3&amp;"?")-(SEARCH("/folders/",Summary!$N$3)+9)),$Q983)),"OK",IF(ISNUMBER(SEARCH("/file/d/",$Q983)),"FILE LINK (check)","WRONG DRIVE")),"WRONG DRIVE"))))</f>
        <v/>
      </c>
      <c r="X983" s="72" t="str">
        <f t="shared" si="111"/>
        <v/>
      </c>
      <c r="Y983" s="72" t="str">
        <f t="shared" si="112"/>
        <v/>
      </c>
      <c r="Z983" s="72" t="str">
        <f>IF($X983="","",COUNTIF($X$2:$X983,$X983))</f>
        <v/>
      </c>
      <c r="AA983" s="72" t="str">
        <f>IF(AND($X983&lt;&gt;"",$Y983&gt;=3,$Z983=1),COUNTIF($AA$1:AA982,"&gt;0")+1,"")</f>
        <v/>
      </c>
    </row>
    <row r="984" spans="3:27" ht="15" customHeight="1" x14ac:dyDescent="0.25">
      <c r="C984" s="72" t="str">
        <f t="shared" si="113"/>
        <v/>
      </c>
      <c r="D984" s="182" t="str">
        <f>IF($B984="","",IFERROR(VLOOKUP($B984,'Task library'!$A:$E,2,FALSE()),""))</f>
        <v/>
      </c>
      <c r="E984" s="182" t="str">
        <f>IF($B984="","",IFERROR(VLOOKUP($B984,'Task library'!$A:$E,3,FALSE()),""))</f>
        <v/>
      </c>
      <c r="F984" s="182" t="str">
        <f>IF($B984="","",IFERROR(VLOOKUP($B984,'Task library'!$A:$E,4,FALSE()),""))</f>
        <v/>
      </c>
      <c r="H984" s="183" t="str">
        <f t="shared" si="108"/>
        <v/>
      </c>
      <c r="I984" s="183" t="str">
        <f t="shared" si="109"/>
        <v/>
      </c>
      <c r="L984" s="90" t="str">
        <f t="shared" si="114"/>
        <v/>
      </c>
      <c r="N984" s="185" t="str">
        <f t="shared" si="110"/>
        <v/>
      </c>
      <c r="W984" s="179" t="str">
        <f>IF($B984="","",IF($Q984="","MISSING LINK",IF(NOT(ISNUMBER(SEARCH("drive.google.com",$Q984))),"NOT DRIVE LINK",IFERROR(IF(ISNUMBER(SEARCH(MID(Summary!$N$3,SEARCH("/folders/",Summary!$N$3)+9,SEARCH("?",Summary!$N$3&amp;"?")-(SEARCH("/folders/",Summary!$N$3)+9)),$Q984)),"OK",IF(ISNUMBER(SEARCH("/file/d/",$Q984)),"FILE LINK (check)","WRONG DRIVE")),"WRONG DRIVE"))))</f>
        <v/>
      </c>
      <c r="X984" s="72" t="str">
        <f t="shared" si="111"/>
        <v/>
      </c>
      <c r="Y984" s="72" t="str">
        <f t="shared" si="112"/>
        <v/>
      </c>
      <c r="Z984" s="72" t="str">
        <f>IF($X984="","",COUNTIF($X$2:$X984,$X984))</f>
        <v/>
      </c>
      <c r="AA984" s="72" t="str">
        <f>IF(AND($X984&lt;&gt;"",$Y984&gt;=3,$Z984=1),COUNTIF($AA$1:AA983,"&gt;0")+1,"")</f>
        <v/>
      </c>
    </row>
    <row r="985" spans="3:27" ht="15" customHeight="1" x14ac:dyDescent="0.25">
      <c r="C985" s="72" t="str">
        <f t="shared" si="113"/>
        <v/>
      </c>
      <c r="D985" s="182" t="str">
        <f>IF($B985="","",IFERROR(VLOOKUP($B985,'Task library'!$A:$E,2,FALSE()),""))</f>
        <v/>
      </c>
      <c r="E985" s="182" t="str">
        <f>IF($B985="","",IFERROR(VLOOKUP($B985,'Task library'!$A:$E,3,FALSE()),""))</f>
        <v/>
      </c>
      <c r="F985" s="182" t="str">
        <f>IF($B985="","",IFERROR(VLOOKUP($B985,'Task library'!$A:$E,4,FALSE()),""))</f>
        <v/>
      </c>
      <c r="H985" s="183" t="str">
        <f t="shared" si="108"/>
        <v/>
      </c>
      <c r="I985" s="183" t="str">
        <f t="shared" si="109"/>
        <v/>
      </c>
      <c r="L985" s="90" t="str">
        <f t="shared" si="114"/>
        <v/>
      </c>
      <c r="N985" s="185" t="str">
        <f t="shared" si="110"/>
        <v/>
      </c>
      <c r="W985" s="179" t="str">
        <f>IF($B985="","",IF($Q985="","MISSING LINK",IF(NOT(ISNUMBER(SEARCH("drive.google.com",$Q985))),"NOT DRIVE LINK",IFERROR(IF(ISNUMBER(SEARCH(MID(Summary!$N$3,SEARCH("/folders/",Summary!$N$3)+9,SEARCH("?",Summary!$N$3&amp;"?")-(SEARCH("/folders/",Summary!$N$3)+9)),$Q985)),"OK",IF(ISNUMBER(SEARCH("/file/d/",$Q985)),"FILE LINK (check)","WRONG DRIVE")),"WRONG DRIVE"))))</f>
        <v/>
      </c>
      <c r="X985" s="72" t="str">
        <f t="shared" si="111"/>
        <v/>
      </c>
      <c r="Y985" s="72" t="str">
        <f t="shared" si="112"/>
        <v/>
      </c>
      <c r="Z985" s="72" t="str">
        <f>IF($X985="","",COUNTIF($X$2:$X985,$X985))</f>
        <v/>
      </c>
      <c r="AA985" s="72" t="str">
        <f>IF(AND($X985&lt;&gt;"",$Y985&gt;=3,$Z985=1),COUNTIF($AA$1:AA984,"&gt;0")+1,"")</f>
        <v/>
      </c>
    </row>
    <row r="986" spans="3:27" ht="15" customHeight="1" x14ac:dyDescent="0.25">
      <c r="C986" s="72" t="str">
        <f t="shared" si="113"/>
        <v/>
      </c>
      <c r="D986" s="182" t="str">
        <f>IF($B986="","",IFERROR(VLOOKUP($B986,'Task library'!$A:$E,2,FALSE()),""))</f>
        <v/>
      </c>
      <c r="E986" s="182" t="str">
        <f>IF($B986="","",IFERROR(VLOOKUP($B986,'Task library'!$A:$E,3,FALSE()),""))</f>
        <v/>
      </c>
      <c r="F986" s="182" t="str">
        <f>IF($B986="","",IFERROR(VLOOKUP($B986,'Task library'!$A:$E,4,FALSE()),""))</f>
        <v/>
      </c>
      <c r="H986" s="183" t="str">
        <f t="shared" si="108"/>
        <v/>
      </c>
      <c r="I986" s="183" t="str">
        <f t="shared" si="109"/>
        <v/>
      </c>
      <c r="L986" s="90" t="str">
        <f t="shared" si="114"/>
        <v/>
      </c>
      <c r="N986" s="185" t="str">
        <f t="shared" si="110"/>
        <v/>
      </c>
      <c r="W986" s="179" t="str">
        <f>IF($B986="","",IF($Q986="","MISSING LINK",IF(NOT(ISNUMBER(SEARCH("drive.google.com",$Q986))),"NOT DRIVE LINK",IFERROR(IF(ISNUMBER(SEARCH(MID(Summary!$N$3,SEARCH("/folders/",Summary!$N$3)+9,SEARCH("?",Summary!$N$3&amp;"?")-(SEARCH("/folders/",Summary!$N$3)+9)),$Q986)),"OK",IF(ISNUMBER(SEARCH("/file/d/",$Q986)),"FILE LINK (check)","WRONG DRIVE")),"WRONG DRIVE"))))</f>
        <v/>
      </c>
      <c r="X986" s="72" t="str">
        <f t="shared" si="111"/>
        <v/>
      </c>
      <c r="Y986" s="72" t="str">
        <f t="shared" si="112"/>
        <v/>
      </c>
      <c r="Z986" s="72" t="str">
        <f>IF($X986="","",COUNTIF($X$2:$X986,$X986))</f>
        <v/>
      </c>
      <c r="AA986" s="72" t="str">
        <f>IF(AND($X986&lt;&gt;"",$Y986&gt;=3,$Z986=1),COUNTIF($AA$1:AA985,"&gt;0")+1,"")</f>
        <v/>
      </c>
    </row>
    <row r="987" spans="3:27" ht="15" customHeight="1" x14ac:dyDescent="0.25">
      <c r="C987" s="72" t="str">
        <f t="shared" si="113"/>
        <v/>
      </c>
      <c r="D987" s="182" t="str">
        <f>IF($B987="","",IFERROR(VLOOKUP($B987,'Task library'!$A:$E,2,FALSE()),""))</f>
        <v/>
      </c>
      <c r="E987" s="182" t="str">
        <f>IF($B987="","",IFERROR(VLOOKUP($B987,'Task library'!$A:$E,3,FALSE()),""))</f>
        <v/>
      </c>
      <c r="F987" s="182" t="str">
        <f>IF($B987="","",IFERROR(VLOOKUP($B987,'Task library'!$A:$E,4,FALSE()),""))</f>
        <v/>
      </c>
      <c r="H987" s="183" t="str">
        <f t="shared" si="108"/>
        <v/>
      </c>
      <c r="I987" s="183" t="str">
        <f t="shared" si="109"/>
        <v/>
      </c>
      <c r="L987" s="90" t="str">
        <f t="shared" si="114"/>
        <v/>
      </c>
      <c r="N987" s="185" t="str">
        <f t="shared" si="110"/>
        <v/>
      </c>
      <c r="W987" s="179" t="str">
        <f>IF($B987="","",IF($Q987="","MISSING LINK",IF(NOT(ISNUMBER(SEARCH("drive.google.com",$Q987))),"NOT DRIVE LINK",IFERROR(IF(ISNUMBER(SEARCH(MID(Summary!$N$3,SEARCH("/folders/",Summary!$N$3)+9,SEARCH("?",Summary!$N$3&amp;"?")-(SEARCH("/folders/",Summary!$N$3)+9)),$Q987)),"OK",IF(ISNUMBER(SEARCH("/file/d/",$Q987)),"FILE LINK (check)","WRONG DRIVE")),"WRONG DRIVE"))))</f>
        <v/>
      </c>
      <c r="X987" s="72" t="str">
        <f t="shared" si="111"/>
        <v/>
      </c>
      <c r="Y987" s="72" t="str">
        <f t="shared" si="112"/>
        <v/>
      </c>
      <c r="Z987" s="72" t="str">
        <f>IF($X987="","",COUNTIF($X$2:$X987,$X987))</f>
        <v/>
      </c>
      <c r="AA987" s="72" t="str">
        <f>IF(AND($X987&lt;&gt;"",$Y987&gt;=3,$Z987=1),COUNTIF($AA$1:AA986,"&gt;0")+1,"")</f>
        <v/>
      </c>
    </row>
    <row r="988" spans="3:27" ht="15" customHeight="1" x14ac:dyDescent="0.25">
      <c r="C988" s="72" t="str">
        <f t="shared" si="113"/>
        <v/>
      </c>
      <c r="D988" s="182" t="str">
        <f>IF($B988="","",IFERROR(VLOOKUP($B988,'Task library'!$A:$E,2,FALSE()),""))</f>
        <v/>
      </c>
      <c r="E988" s="182" t="str">
        <f>IF($B988="","",IFERROR(VLOOKUP($B988,'Task library'!$A:$E,3,FALSE()),""))</f>
        <v/>
      </c>
      <c r="F988" s="182" t="str">
        <f>IF($B988="","",IFERROR(VLOOKUP($B988,'Task library'!$A:$E,4,FALSE()),""))</f>
        <v/>
      </c>
      <c r="H988" s="183" t="str">
        <f t="shared" si="108"/>
        <v/>
      </c>
      <c r="I988" s="183" t="str">
        <f t="shared" si="109"/>
        <v/>
      </c>
      <c r="L988" s="90" t="str">
        <f t="shared" si="114"/>
        <v/>
      </c>
      <c r="N988" s="185" t="str">
        <f t="shared" si="110"/>
        <v/>
      </c>
      <c r="W988" s="179" t="str">
        <f>IF($B988="","",IF($Q988="","MISSING LINK",IF(NOT(ISNUMBER(SEARCH("drive.google.com",$Q988))),"NOT DRIVE LINK",IFERROR(IF(ISNUMBER(SEARCH(MID(Summary!$N$3,SEARCH("/folders/",Summary!$N$3)+9,SEARCH("?",Summary!$N$3&amp;"?")-(SEARCH("/folders/",Summary!$N$3)+9)),$Q988)),"OK",IF(ISNUMBER(SEARCH("/file/d/",$Q988)),"FILE LINK (check)","WRONG DRIVE")),"WRONG DRIVE"))))</f>
        <v/>
      </c>
      <c r="X988" s="72" t="str">
        <f t="shared" si="111"/>
        <v/>
      </c>
      <c r="Y988" s="72" t="str">
        <f t="shared" si="112"/>
        <v/>
      </c>
      <c r="Z988" s="72" t="str">
        <f>IF($X988="","",COUNTIF($X$2:$X988,$X988))</f>
        <v/>
      </c>
      <c r="AA988" s="72" t="str">
        <f>IF(AND($X988&lt;&gt;"",$Y988&gt;=3,$Z988=1),COUNTIF($AA$1:AA987,"&gt;0")+1,"")</f>
        <v/>
      </c>
    </row>
    <row r="989" spans="3:27" ht="15" customHeight="1" x14ac:dyDescent="0.25">
      <c r="C989" s="72" t="str">
        <f t="shared" si="113"/>
        <v/>
      </c>
      <c r="D989" s="182" t="str">
        <f>IF($B989="","",IFERROR(VLOOKUP($B989,'Task library'!$A:$E,2,FALSE()),""))</f>
        <v/>
      </c>
      <c r="E989" s="182" t="str">
        <f>IF($B989="","",IFERROR(VLOOKUP($B989,'Task library'!$A:$E,3,FALSE()),""))</f>
        <v/>
      </c>
      <c r="F989" s="182" t="str">
        <f>IF($B989="","",IFERROR(VLOOKUP($B989,'Task library'!$A:$E,4,FALSE()),""))</f>
        <v/>
      </c>
      <c r="H989" s="183" t="str">
        <f t="shared" si="108"/>
        <v/>
      </c>
      <c r="I989" s="183" t="str">
        <f t="shared" si="109"/>
        <v/>
      </c>
      <c r="L989" s="90" t="str">
        <f t="shared" si="114"/>
        <v/>
      </c>
      <c r="N989" s="185" t="str">
        <f t="shared" si="110"/>
        <v/>
      </c>
      <c r="W989" s="179" t="str">
        <f>IF($B989="","",IF($Q989="","MISSING LINK",IF(NOT(ISNUMBER(SEARCH("drive.google.com",$Q989))),"NOT DRIVE LINK",IFERROR(IF(ISNUMBER(SEARCH(MID(Summary!$N$3,SEARCH("/folders/",Summary!$N$3)+9,SEARCH("?",Summary!$N$3&amp;"?")-(SEARCH("/folders/",Summary!$N$3)+9)),$Q989)),"OK",IF(ISNUMBER(SEARCH("/file/d/",$Q989)),"FILE LINK (check)","WRONG DRIVE")),"WRONG DRIVE"))))</f>
        <v/>
      </c>
      <c r="X989" s="72" t="str">
        <f t="shared" si="111"/>
        <v/>
      </c>
      <c r="Y989" s="72" t="str">
        <f t="shared" si="112"/>
        <v/>
      </c>
      <c r="Z989" s="72" t="str">
        <f>IF($X989="","",COUNTIF($X$2:$X989,$X989))</f>
        <v/>
      </c>
      <c r="AA989" s="72" t="str">
        <f>IF(AND($X989&lt;&gt;"",$Y989&gt;=3,$Z989=1),COUNTIF($AA$1:AA988,"&gt;0")+1,"")</f>
        <v/>
      </c>
    </row>
    <row r="990" spans="3:27" ht="15" customHeight="1" x14ac:dyDescent="0.25">
      <c r="C990" s="72" t="str">
        <f t="shared" si="113"/>
        <v/>
      </c>
      <c r="D990" s="182" t="str">
        <f>IF($B990="","",IFERROR(VLOOKUP($B990,'Task library'!$A:$E,2,FALSE()),""))</f>
        <v/>
      </c>
      <c r="E990" s="182" t="str">
        <f>IF($B990="","",IFERROR(VLOOKUP($B990,'Task library'!$A:$E,3,FALSE()),""))</f>
        <v/>
      </c>
      <c r="F990" s="182" t="str">
        <f>IF($B990="","",IFERROR(VLOOKUP($B990,'Task library'!$A:$E,4,FALSE()),""))</f>
        <v/>
      </c>
      <c r="H990" s="183" t="str">
        <f t="shared" si="108"/>
        <v/>
      </c>
      <c r="I990" s="183" t="str">
        <f t="shared" si="109"/>
        <v/>
      </c>
      <c r="L990" s="90" t="str">
        <f t="shared" si="114"/>
        <v/>
      </c>
      <c r="N990" s="185" t="str">
        <f t="shared" si="110"/>
        <v/>
      </c>
      <c r="W990" s="179" t="str">
        <f>IF($B990="","",IF($Q990="","MISSING LINK",IF(NOT(ISNUMBER(SEARCH("drive.google.com",$Q990))),"NOT DRIVE LINK",IFERROR(IF(ISNUMBER(SEARCH(MID(Summary!$N$3,SEARCH("/folders/",Summary!$N$3)+9,SEARCH("?",Summary!$N$3&amp;"?")-(SEARCH("/folders/",Summary!$N$3)+9)),$Q990)),"OK",IF(ISNUMBER(SEARCH("/file/d/",$Q990)),"FILE LINK (check)","WRONG DRIVE")),"WRONG DRIVE"))))</f>
        <v/>
      </c>
      <c r="X990" s="72" t="str">
        <f t="shared" si="111"/>
        <v/>
      </c>
      <c r="Y990" s="72" t="str">
        <f t="shared" si="112"/>
        <v/>
      </c>
      <c r="Z990" s="72" t="str">
        <f>IF($X990="","",COUNTIF($X$2:$X990,$X990))</f>
        <v/>
      </c>
      <c r="AA990" s="72" t="str">
        <f>IF(AND($X990&lt;&gt;"",$Y990&gt;=3,$Z990=1),COUNTIF($AA$1:AA989,"&gt;0")+1,"")</f>
        <v/>
      </c>
    </row>
    <row r="991" spans="3:27" ht="15" customHeight="1" x14ac:dyDescent="0.25">
      <c r="C991" s="72" t="str">
        <f t="shared" si="113"/>
        <v/>
      </c>
      <c r="D991" s="182" t="str">
        <f>IF($B991="","",IFERROR(VLOOKUP($B991,'Task library'!$A:$E,2,FALSE()),""))</f>
        <v/>
      </c>
      <c r="E991" s="182" t="str">
        <f>IF($B991="","",IFERROR(VLOOKUP($B991,'Task library'!$A:$E,3,FALSE()),""))</f>
        <v/>
      </c>
      <c r="F991" s="182" t="str">
        <f>IF($B991="","",IFERROR(VLOOKUP($B991,'Task library'!$A:$E,4,FALSE()),""))</f>
        <v/>
      </c>
      <c r="H991" s="183" t="str">
        <f t="shared" si="108"/>
        <v/>
      </c>
      <c r="I991" s="183" t="str">
        <f t="shared" si="109"/>
        <v/>
      </c>
      <c r="L991" s="90" t="str">
        <f t="shared" si="114"/>
        <v/>
      </c>
      <c r="N991" s="185" t="str">
        <f t="shared" si="110"/>
        <v/>
      </c>
      <c r="W991" s="179" t="str">
        <f>IF($B991="","",IF($Q991="","MISSING LINK",IF(NOT(ISNUMBER(SEARCH("drive.google.com",$Q991))),"NOT DRIVE LINK",IFERROR(IF(ISNUMBER(SEARCH(MID(Summary!$N$3,SEARCH("/folders/",Summary!$N$3)+9,SEARCH("?",Summary!$N$3&amp;"?")-(SEARCH("/folders/",Summary!$N$3)+9)),$Q991)),"OK",IF(ISNUMBER(SEARCH("/file/d/",$Q991)),"FILE LINK (check)","WRONG DRIVE")),"WRONG DRIVE"))))</f>
        <v/>
      </c>
      <c r="X991" s="72" t="str">
        <f t="shared" si="111"/>
        <v/>
      </c>
      <c r="Y991" s="72" t="str">
        <f t="shared" si="112"/>
        <v/>
      </c>
      <c r="Z991" s="72" t="str">
        <f>IF($X991="","",COUNTIF($X$2:$X991,$X991))</f>
        <v/>
      </c>
      <c r="AA991" s="72" t="str">
        <f>IF(AND($X991&lt;&gt;"",$Y991&gt;=3,$Z991=1),COUNTIF($AA$1:AA990,"&gt;0")+1,"")</f>
        <v/>
      </c>
    </row>
    <row r="992" spans="3:27" ht="15" customHeight="1" x14ac:dyDescent="0.25">
      <c r="C992" s="72" t="str">
        <f t="shared" si="113"/>
        <v/>
      </c>
      <c r="D992" s="182" t="str">
        <f>IF($B992="","",IFERROR(VLOOKUP($B992,'Task library'!$A:$E,2,FALSE()),""))</f>
        <v/>
      </c>
      <c r="E992" s="182" t="str">
        <f>IF($B992="","",IFERROR(VLOOKUP($B992,'Task library'!$A:$E,3,FALSE()),""))</f>
        <v/>
      </c>
      <c r="F992" s="182" t="str">
        <f>IF($B992="","",IFERROR(VLOOKUP($B992,'Task library'!$A:$E,4,FALSE()),""))</f>
        <v/>
      </c>
      <c r="H992" s="183" t="str">
        <f t="shared" si="108"/>
        <v/>
      </c>
      <c r="I992" s="183" t="str">
        <f t="shared" si="109"/>
        <v/>
      </c>
      <c r="L992" s="90" t="str">
        <f t="shared" si="114"/>
        <v/>
      </c>
      <c r="N992" s="185" t="str">
        <f t="shared" si="110"/>
        <v/>
      </c>
      <c r="W992" s="179" t="str">
        <f>IF($B992="","",IF($Q992="","MISSING LINK",IF(NOT(ISNUMBER(SEARCH("drive.google.com",$Q992))),"NOT DRIVE LINK",IFERROR(IF(ISNUMBER(SEARCH(MID(Summary!$N$3,SEARCH("/folders/",Summary!$N$3)+9,SEARCH("?",Summary!$N$3&amp;"?")-(SEARCH("/folders/",Summary!$N$3)+9)),$Q992)),"OK",IF(ISNUMBER(SEARCH("/file/d/",$Q992)),"FILE LINK (check)","WRONG DRIVE")),"WRONG DRIVE"))))</f>
        <v/>
      </c>
      <c r="X992" s="72" t="str">
        <f t="shared" si="111"/>
        <v/>
      </c>
      <c r="Y992" s="72" t="str">
        <f t="shared" si="112"/>
        <v/>
      </c>
      <c r="Z992" s="72" t="str">
        <f>IF($X992="","",COUNTIF($X$2:$X992,$X992))</f>
        <v/>
      </c>
      <c r="AA992" s="72" t="str">
        <f>IF(AND($X992&lt;&gt;"",$Y992&gt;=3,$Z992=1),COUNTIF($AA$1:AA991,"&gt;0")+1,"")</f>
        <v/>
      </c>
    </row>
    <row r="993" spans="3:27" ht="15" customHeight="1" x14ac:dyDescent="0.25">
      <c r="C993" s="72" t="str">
        <f t="shared" si="113"/>
        <v/>
      </c>
      <c r="D993" s="182" t="str">
        <f>IF($B993="","",IFERROR(VLOOKUP($B993,'Task library'!$A:$E,2,FALSE()),""))</f>
        <v/>
      </c>
      <c r="E993" s="182" t="str">
        <f>IF($B993="","",IFERROR(VLOOKUP($B993,'Task library'!$A:$E,3,FALSE()),""))</f>
        <v/>
      </c>
      <c r="F993" s="182" t="str">
        <f>IF($B993="","",IFERROR(VLOOKUP($B993,'Task library'!$A:$E,4,FALSE()),""))</f>
        <v/>
      </c>
      <c r="H993" s="183" t="str">
        <f t="shared" si="108"/>
        <v/>
      </c>
      <c r="I993" s="183" t="str">
        <f t="shared" si="109"/>
        <v/>
      </c>
      <c r="L993" s="90" t="str">
        <f t="shared" si="114"/>
        <v/>
      </c>
      <c r="N993" s="185" t="str">
        <f t="shared" si="110"/>
        <v/>
      </c>
      <c r="W993" s="179" t="str">
        <f>IF($B993="","",IF($Q993="","MISSING LINK",IF(NOT(ISNUMBER(SEARCH("drive.google.com",$Q993))),"NOT DRIVE LINK",IFERROR(IF(ISNUMBER(SEARCH(MID(Summary!$N$3,SEARCH("/folders/",Summary!$N$3)+9,SEARCH("?",Summary!$N$3&amp;"?")-(SEARCH("/folders/",Summary!$N$3)+9)),$Q993)),"OK",IF(ISNUMBER(SEARCH("/file/d/",$Q993)),"FILE LINK (check)","WRONG DRIVE")),"WRONG DRIVE"))))</f>
        <v/>
      </c>
      <c r="X993" s="72" t="str">
        <f t="shared" si="111"/>
        <v/>
      </c>
      <c r="Y993" s="72" t="str">
        <f t="shared" si="112"/>
        <v/>
      </c>
      <c r="Z993" s="72" t="str">
        <f>IF($X993="","",COUNTIF($X$2:$X993,$X993))</f>
        <v/>
      </c>
      <c r="AA993" s="72" t="str">
        <f>IF(AND($X993&lt;&gt;"",$Y993&gt;=3,$Z993=1),COUNTIF($AA$1:AA992,"&gt;0")+1,"")</f>
        <v/>
      </c>
    </row>
    <row r="994" spans="3:27" ht="15" customHeight="1" x14ac:dyDescent="0.25">
      <c r="C994" s="72" t="str">
        <f t="shared" si="113"/>
        <v/>
      </c>
      <c r="D994" s="182" t="str">
        <f>IF($B994="","",IFERROR(VLOOKUP($B994,'Task library'!$A:$E,2,FALSE()),""))</f>
        <v/>
      </c>
      <c r="E994" s="182" t="str">
        <f>IF($B994="","",IFERROR(VLOOKUP($B994,'Task library'!$A:$E,3,FALSE()),""))</f>
        <v/>
      </c>
      <c r="F994" s="182" t="str">
        <f>IF($B994="","",IFERROR(VLOOKUP($B994,'Task library'!$A:$E,4,FALSE()),""))</f>
        <v/>
      </c>
      <c r="H994" s="183" t="str">
        <f t="shared" si="108"/>
        <v/>
      </c>
      <c r="I994" s="183" t="str">
        <f t="shared" si="109"/>
        <v/>
      </c>
      <c r="L994" s="90" t="str">
        <f t="shared" si="114"/>
        <v/>
      </c>
      <c r="N994" s="185" t="str">
        <f t="shared" si="110"/>
        <v/>
      </c>
      <c r="W994" s="179" t="str">
        <f>IF($B994="","",IF($Q994="","MISSING LINK",IF(NOT(ISNUMBER(SEARCH("drive.google.com",$Q994))),"NOT DRIVE LINK",IFERROR(IF(ISNUMBER(SEARCH(MID(Summary!$N$3,SEARCH("/folders/",Summary!$N$3)+9,SEARCH("?",Summary!$N$3&amp;"?")-(SEARCH("/folders/",Summary!$N$3)+9)),$Q994)),"OK",IF(ISNUMBER(SEARCH("/file/d/",$Q994)),"FILE LINK (check)","WRONG DRIVE")),"WRONG DRIVE"))))</f>
        <v/>
      </c>
      <c r="X994" s="72" t="str">
        <f t="shared" si="111"/>
        <v/>
      </c>
      <c r="Y994" s="72" t="str">
        <f t="shared" si="112"/>
        <v/>
      </c>
      <c r="Z994" s="72" t="str">
        <f>IF($X994="","",COUNTIF($X$2:$X994,$X994))</f>
        <v/>
      </c>
      <c r="AA994" s="72" t="str">
        <f>IF(AND($X994&lt;&gt;"",$Y994&gt;=3,$Z994=1),COUNTIF($AA$1:AA993,"&gt;0")+1,"")</f>
        <v/>
      </c>
    </row>
    <row r="995" spans="3:27" ht="15" customHeight="1" x14ac:dyDescent="0.25">
      <c r="C995" s="72" t="str">
        <f t="shared" si="113"/>
        <v/>
      </c>
      <c r="D995" s="182" t="str">
        <f>IF($B995="","",IFERROR(VLOOKUP($B995,'Task library'!$A:$E,2,FALSE()),""))</f>
        <v/>
      </c>
      <c r="E995" s="182" t="str">
        <f>IF($B995="","",IFERROR(VLOOKUP($B995,'Task library'!$A:$E,3,FALSE()),""))</f>
        <v/>
      </c>
      <c r="F995" s="182" t="str">
        <f>IF($B995="","",IFERROR(VLOOKUP($B995,'Task library'!$A:$E,4,FALSE()),""))</f>
        <v/>
      </c>
      <c r="H995" s="183" t="str">
        <f t="shared" si="108"/>
        <v/>
      </c>
      <c r="I995" s="183" t="str">
        <f t="shared" si="109"/>
        <v/>
      </c>
      <c r="L995" s="90" t="str">
        <f t="shared" si="114"/>
        <v/>
      </c>
      <c r="N995" s="185" t="str">
        <f t="shared" si="110"/>
        <v/>
      </c>
      <c r="W995" s="179" t="str">
        <f>IF($B995="","",IF($Q995="","MISSING LINK",IF(NOT(ISNUMBER(SEARCH("drive.google.com",$Q995))),"NOT DRIVE LINK",IFERROR(IF(ISNUMBER(SEARCH(MID(Summary!$N$3,SEARCH("/folders/",Summary!$N$3)+9,SEARCH("?",Summary!$N$3&amp;"?")-(SEARCH("/folders/",Summary!$N$3)+9)),$Q995)),"OK",IF(ISNUMBER(SEARCH("/file/d/",$Q995)),"FILE LINK (check)","WRONG DRIVE")),"WRONG DRIVE"))))</f>
        <v/>
      </c>
      <c r="X995" s="72" t="str">
        <f t="shared" si="111"/>
        <v/>
      </c>
      <c r="Y995" s="72" t="str">
        <f t="shared" si="112"/>
        <v/>
      </c>
      <c r="Z995" s="72" t="str">
        <f>IF($X995="","",COUNTIF($X$2:$X995,$X995))</f>
        <v/>
      </c>
      <c r="AA995" s="72" t="str">
        <f>IF(AND($X995&lt;&gt;"",$Y995&gt;=3,$Z995=1),COUNTIF($AA$1:AA994,"&gt;0")+1,"")</f>
        <v/>
      </c>
    </row>
    <row r="996" spans="3:27" ht="15" customHeight="1" x14ac:dyDescent="0.25">
      <c r="C996" s="72" t="str">
        <f t="shared" si="113"/>
        <v/>
      </c>
      <c r="D996" s="182" t="str">
        <f>IF($B996="","",IFERROR(VLOOKUP($B996,'Task library'!$A:$E,2,FALSE()),""))</f>
        <v/>
      </c>
      <c r="E996" s="182" t="str">
        <f>IF($B996="","",IFERROR(VLOOKUP($B996,'Task library'!$A:$E,3,FALSE()),""))</f>
        <v/>
      </c>
      <c r="F996" s="182" t="str">
        <f>IF($B996="","",IFERROR(VLOOKUP($B996,'Task library'!$A:$E,4,FALSE()),""))</f>
        <v/>
      </c>
      <c r="H996" s="183" t="str">
        <f t="shared" si="108"/>
        <v/>
      </c>
      <c r="I996" s="183" t="str">
        <f t="shared" si="109"/>
        <v/>
      </c>
      <c r="L996" s="90" t="str">
        <f t="shared" si="114"/>
        <v/>
      </c>
      <c r="N996" s="185" t="str">
        <f t="shared" si="110"/>
        <v/>
      </c>
      <c r="W996" s="179" t="str">
        <f>IF($B996="","",IF($Q996="","MISSING LINK",IF(NOT(ISNUMBER(SEARCH("drive.google.com",$Q996))),"NOT DRIVE LINK",IFERROR(IF(ISNUMBER(SEARCH(MID(Summary!$N$3,SEARCH("/folders/",Summary!$N$3)+9,SEARCH("?",Summary!$N$3&amp;"?")-(SEARCH("/folders/",Summary!$N$3)+9)),$Q996)),"OK",IF(ISNUMBER(SEARCH("/file/d/",$Q996)),"FILE LINK (check)","WRONG DRIVE")),"WRONG DRIVE"))))</f>
        <v/>
      </c>
      <c r="X996" s="72" t="str">
        <f t="shared" si="111"/>
        <v/>
      </c>
      <c r="Y996" s="72" t="str">
        <f t="shared" si="112"/>
        <v/>
      </c>
      <c r="Z996" s="72" t="str">
        <f>IF($X996="","",COUNTIF($X$2:$X996,$X996))</f>
        <v/>
      </c>
      <c r="AA996" s="72" t="str">
        <f>IF(AND($X996&lt;&gt;"",$Y996&gt;=3,$Z996=1),COUNTIF($AA$1:AA995,"&gt;0")+1,"")</f>
        <v/>
      </c>
    </row>
    <row r="997" spans="3:27" ht="15" customHeight="1" x14ac:dyDescent="0.25">
      <c r="C997" s="72" t="str">
        <f t="shared" si="113"/>
        <v/>
      </c>
      <c r="D997" s="182" t="str">
        <f>IF($B997="","",IFERROR(VLOOKUP($B997,'Task library'!$A:$E,2,FALSE()),""))</f>
        <v/>
      </c>
      <c r="E997" s="182" t="str">
        <f>IF($B997="","",IFERROR(VLOOKUP($B997,'Task library'!$A:$E,3,FALSE()),""))</f>
        <v/>
      </c>
      <c r="F997" s="182" t="str">
        <f>IF($B997="","",IFERROR(VLOOKUP($B997,'Task library'!$A:$E,4,FALSE()),""))</f>
        <v/>
      </c>
      <c r="H997" s="183" t="str">
        <f t="shared" si="108"/>
        <v/>
      </c>
      <c r="I997" s="183" t="str">
        <f t="shared" si="109"/>
        <v/>
      </c>
      <c r="L997" s="90" t="str">
        <f t="shared" si="114"/>
        <v/>
      </c>
      <c r="N997" s="185" t="str">
        <f t="shared" si="110"/>
        <v/>
      </c>
      <c r="W997" s="179" t="str">
        <f>IF($B997="","",IF($Q997="","MISSING LINK",IF(NOT(ISNUMBER(SEARCH("drive.google.com",$Q997))),"NOT DRIVE LINK",IFERROR(IF(ISNUMBER(SEARCH(MID(Summary!$N$3,SEARCH("/folders/",Summary!$N$3)+9,SEARCH("?",Summary!$N$3&amp;"?")-(SEARCH("/folders/",Summary!$N$3)+9)),$Q997)),"OK",IF(ISNUMBER(SEARCH("/file/d/",$Q997)),"FILE LINK (check)","WRONG DRIVE")),"WRONG DRIVE"))))</f>
        <v/>
      </c>
      <c r="X997" s="72" t="str">
        <f t="shared" si="111"/>
        <v/>
      </c>
      <c r="Y997" s="72" t="str">
        <f t="shared" si="112"/>
        <v/>
      </c>
      <c r="Z997" s="72" t="str">
        <f>IF($X997="","",COUNTIF($X$2:$X997,$X997))</f>
        <v/>
      </c>
      <c r="AA997" s="72" t="str">
        <f>IF(AND($X997&lt;&gt;"",$Y997&gt;=3,$Z997=1),COUNTIF($AA$1:AA996,"&gt;0")+1,"")</f>
        <v/>
      </c>
    </row>
    <row r="998" spans="3:27" ht="15" customHeight="1" x14ac:dyDescent="0.25">
      <c r="C998" s="72" t="str">
        <f t="shared" si="113"/>
        <v/>
      </c>
      <c r="D998" s="182" t="str">
        <f>IF($B998="","",IFERROR(VLOOKUP($B998,'Task library'!$A:$E,2,FALSE()),""))</f>
        <v/>
      </c>
      <c r="E998" s="182" t="str">
        <f>IF($B998="","",IFERROR(VLOOKUP($B998,'Task library'!$A:$E,3,FALSE()),""))</f>
        <v/>
      </c>
      <c r="F998" s="182" t="str">
        <f>IF($B998="","",IFERROR(VLOOKUP($B998,'Task library'!$A:$E,4,FALSE()),""))</f>
        <v/>
      </c>
      <c r="H998" s="183" t="str">
        <f t="shared" si="108"/>
        <v/>
      </c>
      <c r="I998" s="183" t="str">
        <f t="shared" si="109"/>
        <v/>
      </c>
      <c r="L998" s="90" t="str">
        <f t="shared" si="114"/>
        <v/>
      </c>
      <c r="N998" s="185" t="str">
        <f t="shared" si="110"/>
        <v/>
      </c>
      <c r="W998" s="179" t="str">
        <f>IF($B998="","",IF($Q998="","MISSING LINK",IF(NOT(ISNUMBER(SEARCH("drive.google.com",$Q998))),"NOT DRIVE LINK",IFERROR(IF(ISNUMBER(SEARCH(MID(Summary!$N$3,SEARCH("/folders/",Summary!$N$3)+9,SEARCH("?",Summary!$N$3&amp;"?")-(SEARCH("/folders/",Summary!$N$3)+9)),$Q998)),"OK",IF(ISNUMBER(SEARCH("/file/d/",$Q998)),"FILE LINK (check)","WRONG DRIVE")),"WRONG DRIVE"))))</f>
        <v/>
      </c>
      <c r="X998" s="72" t="str">
        <f t="shared" si="111"/>
        <v/>
      </c>
      <c r="Y998" s="72" t="str">
        <f t="shared" si="112"/>
        <v/>
      </c>
      <c r="Z998" s="72" t="str">
        <f>IF($X998="","",COUNTIF($X$2:$X998,$X998))</f>
        <v/>
      </c>
      <c r="AA998" s="72" t="str">
        <f>IF(AND($X998&lt;&gt;"",$Y998&gt;=3,$Z998=1),COUNTIF($AA$1:AA997,"&gt;0")+1,"")</f>
        <v/>
      </c>
    </row>
    <row r="999" spans="3:27" ht="15" customHeight="1" x14ac:dyDescent="0.25">
      <c r="C999" s="72" t="str">
        <f t="shared" si="113"/>
        <v/>
      </c>
      <c r="D999" s="182" t="str">
        <f>IF($B999="","",IFERROR(VLOOKUP($B999,'Task library'!$A:$E,2,FALSE()),""))</f>
        <v/>
      </c>
      <c r="E999" s="182" t="str">
        <f>IF($B999="","",IFERROR(VLOOKUP($B999,'Task library'!$A:$E,3,FALSE()),""))</f>
        <v/>
      </c>
      <c r="F999" s="182" t="str">
        <f>IF($B999="","",IFERROR(VLOOKUP($B999,'Task library'!$A:$E,4,FALSE()),""))</f>
        <v/>
      </c>
      <c r="H999" s="183" t="str">
        <f t="shared" si="108"/>
        <v/>
      </c>
      <c r="I999" s="183" t="str">
        <f t="shared" si="109"/>
        <v/>
      </c>
      <c r="L999" s="90" t="str">
        <f t="shared" si="114"/>
        <v/>
      </c>
      <c r="N999" s="185" t="str">
        <f t="shared" si="110"/>
        <v/>
      </c>
      <c r="W999" s="179" t="str">
        <f>IF($B999="","",IF($Q999="","MISSING LINK",IF(NOT(ISNUMBER(SEARCH("drive.google.com",$Q999))),"NOT DRIVE LINK",IFERROR(IF(ISNUMBER(SEARCH(MID(Summary!$N$3,SEARCH("/folders/",Summary!$N$3)+9,SEARCH("?",Summary!$N$3&amp;"?")-(SEARCH("/folders/",Summary!$N$3)+9)),$Q999)),"OK",IF(ISNUMBER(SEARCH("/file/d/",$Q999)),"FILE LINK (check)","WRONG DRIVE")),"WRONG DRIVE"))))</f>
        <v/>
      </c>
      <c r="X999" s="72" t="str">
        <f t="shared" si="111"/>
        <v/>
      </c>
      <c r="Y999" s="72" t="str">
        <f t="shared" si="112"/>
        <v/>
      </c>
      <c r="Z999" s="72" t="str">
        <f>IF($X999="","",COUNTIF($X$2:$X999,$X999))</f>
        <v/>
      </c>
      <c r="AA999" s="72" t="str">
        <f>IF(AND($X999&lt;&gt;"",$Y999&gt;=3,$Z999=1),COUNTIF($AA$1:AA998,"&gt;0")+1,"")</f>
        <v/>
      </c>
    </row>
    <row r="1000" spans="3:27" ht="15" customHeight="1" x14ac:dyDescent="0.25">
      <c r="C1000" s="72" t="str">
        <f t="shared" si="113"/>
        <v/>
      </c>
      <c r="D1000" s="182" t="str">
        <f>IF($B1000="","",IFERROR(VLOOKUP($B1000,'Task library'!$A:$E,2,FALSE()),""))</f>
        <v/>
      </c>
      <c r="E1000" s="182" t="str">
        <f>IF($B1000="","",IFERROR(VLOOKUP($B1000,'Task library'!$A:$E,3,FALSE()),""))</f>
        <v/>
      </c>
      <c r="F1000" s="182" t="str">
        <f>IF($B1000="","",IFERROR(VLOOKUP($B1000,'Task library'!$A:$E,4,FALSE()),""))</f>
        <v/>
      </c>
      <c r="H1000" s="183" t="str">
        <f t="shared" si="108"/>
        <v/>
      </c>
      <c r="I1000" s="183" t="str">
        <f t="shared" si="109"/>
        <v/>
      </c>
      <c r="L1000" s="90" t="str">
        <f t="shared" si="114"/>
        <v/>
      </c>
      <c r="N1000" s="185" t="str">
        <f t="shared" si="110"/>
        <v/>
      </c>
      <c r="W1000" s="179" t="str">
        <f>IF($B1000="","",IF($Q1000="","MISSING LINK",IF(NOT(ISNUMBER(SEARCH("drive.google.com",$Q1000))),"NOT DRIVE LINK",IFERROR(IF(ISNUMBER(SEARCH(MID(Summary!$N$3,SEARCH("/folders/",Summary!$N$3)+9,SEARCH("?",Summary!$N$3&amp;"?")-(SEARCH("/folders/",Summary!$N$3)+9)),$Q1000)),"OK",IF(ISNUMBER(SEARCH("/file/d/",$Q1000)),"FILE LINK (check)","WRONG DRIVE")),"WRONG DRIVE"))))</f>
        <v/>
      </c>
      <c r="X1000" s="72" t="str">
        <f t="shared" si="111"/>
        <v/>
      </c>
      <c r="Y1000" s="72" t="str">
        <f t="shared" si="112"/>
        <v/>
      </c>
      <c r="Z1000" s="72" t="str">
        <f>IF($X1000="","",COUNTIF($X$2:$X1000,$X1000))</f>
        <v/>
      </c>
      <c r="AA1000" s="72" t="str">
        <f>IF(AND($X1000&lt;&gt;"",$Y1000&gt;=3,$Z1000=1),COUNTIF($AA$1:AA999,"&gt;0")+1,"")</f>
        <v/>
      </c>
    </row>
    <row r="1001" spans="3:27" ht="15" customHeight="1" x14ac:dyDescent="0.25">
      <c r="C1001" s="72" t="str">
        <f t="shared" si="113"/>
        <v/>
      </c>
      <c r="D1001" s="182" t="str">
        <f>IF($B1001="","",IFERROR(VLOOKUP($B1001,'Task library'!$A:$E,2,FALSE()),""))</f>
        <v/>
      </c>
      <c r="E1001" s="182" t="str">
        <f>IF($B1001="","",IFERROR(VLOOKUP($B1001,'Task library'!$A:$E,3,FALSE()),""))</f>
        <v/>
      </c>
      <c r="F1001" s="182" t="str">
        <f>IF($B1001="","",IFERROR(VLOOKUP($B1001,'Task library'!$A:$E,4,FALSE()),""))</f>
        <v/>
      </c>
      <c r="H1001" s="183" t="str">
        <f t="shared" si="108"/>
        <v/>
      </c>
      <c r="I1001" s="183" t="str">
        <f t="shared" si="109"/>
        <v/>
      </c>
      <c r="L1001" s="90" t="str">
        <f t="shared" si="114"/>
        <v/>
      </c>
      <c r="N1001" s="185" t="str">
        <f t="shared" si="110"/>
        <v/>
      </c>
      <c r="W1001" s="179" t="str">
        <f>IF($B1001="","",IF($Q1001="","MISSING LINK",IF(NOT(ISNUMBER(SEARCH("drive.google.com",$Q1001))),"NOT DRIVE LINK",IFERROR(IF(ISNUMBER(SEARCH(MID(Summary!$N$3,SEARCH("/folders/",Summary!$N$3)+9,SEARCH("?",Summary!$N$3&amp;"?")-(SEARCH("/folders/",Summary!$N$3)+9)),$Q1001)),"OK",IF(ISNUMBER(SEARCH("/file/d/",$Q1001)),"FILE LINK (check)","WRONG DRIVE")),"WRONG DRIVE"))))</f>
        <v/>
      </c>
      <c r="X1001" s="72" t="str">
        <f t="shared" si="111"/>
        <v/>
      </c>
      <c r="Y1001" s="72" t="str">
        <f t="shared" si="112"/>
        <v/>
      </c>
      <c r="Z1001" s="72" t="str">
        <f>IF($X1001="","",COUNTIF($X$2:$X1001,$X1001))</f>
        <v/>
      </c>
      <c r="AA1001" s="72" t="str">
        <f>IF(AND($X1001&lt;&gt;"",$Y1001&gt;=3,$Z1001=1),COUNTIF($AA$1:AA1000,"&gt;0")+1,"")</f>
        <v/>
      </c>
    </row>
    <row r="1002" spans="3:27" ht="15" customHeight="1" x14ac:dyDescent="0.25">
      <c r="C1002" s="72" t="str">
        <f t="shared" si="113"/>
        <v/>
      </c>
      <c r="D1002" s="182" t="str">
        <f>IF($B1002="","",IFERROR(VLOOKUP($B1002,'Task library'!$A:$E,2,FALSE()),""))</f>
        <v/>
      </c>
      <c r="E1002" s="182" t="str">
        <f>IF($B1002="","",IFERROR(VLOOKUP($B1002,'Task library'!$A:$E,3,FALSE()),""))</f>
        <v/>
      </c>
      <c r="F1002" s="182" t="str">
        <f>IF($B1002="","",IFERROR(VLOOKUP($B1002,'Task library'!$A:$E,4,FALSE()),""))</f>
        <v/>
      </c>
      <c r="H1002" s="183" t="str">
        <f t="shared" si="108"/>
        <v/>
      </c>
      <c r="I1002" s="183" t="str">
        <f t="shared" si="109"/>
        <v/>
      </c>
      <c r="L1002" s="90" t="str">
        <f t="shared" si="114"/>
        <v/>
      </c>
      <c r="N1002" s="185" t="str">
        <f t="shared" si="110"/>
        <v/>
      </c>
      <c r="W1002" s="179" t="str">
        <f>IF($B1002="","",IF($Q1002="","MISSING LINK",IF(NOT(ISNUMBER(SEARCH("drive.google.com",$Q1002))),"NOT DRIVE LINK",IFERROR(IF(ISNUMBER(SEARCH(MID(Summary!$N$3,SEARCH("/folders/",Summary!$N$3)+9,SEARCH("?",Summary!$N$3&amp;"?")-(SEARCH("/folders/",Summary!$N$3)+9)),$Q1002)),"OK",IF(ISNUMBER(SEARCH("/file/d/",$Q1002)),"FILE LINK (check)","WRONG DRIVE")),"WRONG DRIVE"))))</f>
        <v/>
      </c>
      <c r="X1002" s="72" t="str">
        <f t="shared" si="111"/>
        <v/>
      </c>
      <c r="Y1002" s="72" t="str">
        <f t="shared" si="112"/>
        <v/>
      </c>
      <c r="Z1002" s="72" t="str">
        <f>IF($X1002="","",COUNTIF($X$2:$X1002,$X1002))</f>
        <v/>
      </c>
      <c r="AA1002" s="72" t="str">
        <f>IF(AND($X1002&lt;&gt;"",$Y1002&gt;=3,$Z1002=1),COUNTIF($AA$1:AA1001,"&gt;0")+1,"")</f>
        <v/>
      </c>
    </row>
    <row r="1003" spans="3:27" ht="15" customHeight="1" x14ac:dyDescent="0.25">
      <c r="C1003" s="72" t="str">
        <f t="shared" si="113"/>
        <v/>
      </c>
      <c r="D1003" s="182" t="str">
        <f>IF($B1003="","",IFERROR(VLOOKUP($B1003,'Task library'!$A:$E,2,FALSE()),""))</f>
        <v/>
      </c>
      <c r="E1003" s="182" t="str">
        <f>IF($B1003="","",IFERROR(VLOOKUP($B1003,'Task library'!$A:$E,3,FALSE()),""))</f>
        <v/>
      </c>
      <c r="F1003" s="182" t="str">
        <f>IF($B1003="","",IFERROR(VLOOKUP($B1003,'Task library'!$A:$E,4,FALSE()),""))</f>
        <v/>
      </c>
      <c r="H1003" s="183" t="str">
        <f t="shared" si="108"/>
        <v/>
      </c>
      <c r="I1003" s="183" t="str">
        <f t="shared" si="109"/>
        <v/>
      </c>
      <c r="L1003" s="90" t="str">
        <f t="shared" si="114"/>
        <v/>
      </c>
      <c r="N1003" s="185" t="str">
        <f t="shared" si="110"/>
        <v/>
      </c>
      <c r="W1003" s="179" t="str">
        <f>IF($B1003="","",IF($Q1003="","MISSING LINK",IF(NOT(ISNUMBER(SEARCH("drive.google.com",$Q1003))),"NOT DRIVE LINK",IFERROR(IF(ISNUMBER(SEARCH(MID(Summary!$N$3,SEARCH("/folders/",Summary!$N$3)+9,SEARCH("?",Summary!$N$3&amp;"?")-(SEARCH("/folders/",Summary!$N$3)+9)),$Q1003)),"OK",IF(ISNUMBER(SEARCH("/file/d/",$Q1003)),"FILE LINK (check)","WRONG DRIVE")),"WRONG DRIVE"))))</f>
        <v/>
      </c>
      <c r="X1003" s="72" t="str">
        <f t="shared" si="111"/>
        <v/>
      </c>
      <c r="Y1003" s="72" t="str">
        <f t="shared" si="112"/>
        <v/>
      </c>
      <c r="Z1003" s="72" t="str">
        <f>IF($X1003="","",COUNTIF($X$2:$X1003,$X1003))</f>
        <v/>
      </c>
      <c r="AA1003" s="72" t="str">
        <f>IF(AND($X1003&lt;&gt;"",$Y1003&gt;=3,$Z1003=1),COUNTIF($AA$1:AA1002,"&gt;0")+1,"")</f>
        <v/>
      </c>
    </row>
    <row r="1004" spans="3:27" ht="15" customHeight="1" x14ac:dyDescent="0.25">
      <c r="C1004" s="72" t="str">
        <f t="shared" si="113"/>
        <v/>
      </c>
      <c r="D1004" s="182" t="str">
        <f>IF($B1004="","",IFERROR(VLOOKUP($B1004,'Task library'!$A:$E,2,FALSE()),""))</f>
        <v/>
      </c>
      <c r="E1004" s="182" t="str">
        <f>IF($B1004="","",IFERROR(VLOOKUP($B1004,'Task library'!$A:$E,3,FALSE()),""))</f>
        <v/>
      </c>
      <c r="F1004" s="182" t="str">
        <f>IF($B1004="","",IFERROR(VLOOKUP($B1004,'Task library'!$A:$E,4,FALSE()),""))</f>
        <v/>
      </c>
      <c r="H1004" s="183" t="str">
        <f t="shared" si="108"/>
        <v/>
      </c>
      <c r="I1004" s="183" t="str">
        <f t="shared" si="109"/>
        <v/>
      </c>
      <c r="L1004" s="90" t="str">
        <f t="shared" si="114"/>
        <v/>
      </c>
      <c r="N1004" s="185" t="str">
        <f t="shared" si="110"/>
        <v/>
      </c>
      <c r="W1004" s="179" t="str">
        <f>IF($B1004="","",IF($Q1004="","MISSING LINK",IF(NOT(ISNUMBER(SEARCH("drive.google.com",$Q1004))),"NOT DRIVE LINK",IFERROR(IF(ISNUMBER(SEARCH(MID(Summary!$N$3,SEARCH("/folders/",Summary!$N$3)+9,SEARCH("?",Summary!$N$3&amp;"?")-(SEARCH("/folders/",Summary!$N$3)+9)),$Q1004)),"OK",IF(ISNUMBER(SEARCH("/file/d/",$Q1004)),"FILE LINK (check)","WRONG DRIVE")),"WRONG DRIVE"))))</f>
        <v/>
      </c>
      <c r="X1004" s="72" t="str">
        <f t="shared" si="111"/>
        <v/>
      </c>
      <c r="Y1004" s="72" t="str">
        <f t="shared" si="112"/>
        <v/>
      </c>
      <c r="Z1004" s="72" t="str">
        <f>IF($X1004="","",COUNTIF($X$2:$X1004,$X1004))</f>
        <v/>
      </c>
      <c r="AA1004" s="72" t="str">
        <f>IF(AND($X1004&lt;&gt;"",$Y1004&gt;=3,$Z1004=1),COUNTIF($AA$1:AA1003,"&gt;0")+1,"")</f>
        <v/>
      </c>
    </row>
    <row r="1005" spans="3:27" ht="15" customHeight="1" x14ac:dyDescent="0.25">
      <c r="C1005" s="72" t="str">
        <f t="shared" si="113"/>
        <v/>
      </c>
      <c r="D1005" s="182" t="str">
        <f>IF($B1005="","",IFERROR(VLOOKUP($B1005,'Task library'!$A:$E,2,FALSE()),""))</f>
        <v/>
      </c>
      <c r="E1005" s="182" t="str">
        <f>IF($B1005="","",IFERROR(VLOOKUP($B1005,'Task library'!$A:$E,3,FALSE()),""))</f>
        <v/>
      </c>
      <c r="F1005" s="182" t="str">
        <f>IF($B1005="","",IFERROR(VLOOKUP($B1005,'Task library'!$A:$E,4,FALSE()),""))</f>
        <v/>
      </c>
      <c r="H1005" s="183" t="str">
        <f t="shared" si="108"/>
        <v/>
      </c>
      <c r="I1005" s="183" t="str">
        <f t="shared" si="109"/>
        <v/>
      </c>
      <c r="L1005" s="90" t="str">
        <f t="shared" si="114"/>
        <v/>
      </c>
      <c r="N1005" s="185" t="str">
        <f t="shared" si="110"/>
        <v/>
      </c>
      <c r="W1005" s="179" t="str">
        <f>IF($B1005="","",IF($Q1005="","MISSING LINK",IF(NOT(ISNUMBER(SEARCH("drive.google.com",$Q1005))),"NOT DRIVE LINK",IFERROR(IF(ISNUMBER(SEARCH(MID(Summary!$N$3,SEARCH("/folders/",Summary!$N$3)+9,SEARCH("?",Summary!$N$3&amp;"?")-(SEARCH("/folders/",Summary!$N$3)+9)),$Q1005)),"OK",IF(ISNUMBER(SEARCH("/file/d/",$Q1005)),"FILE LINK (check)","WRONG DRIVE")),"WRONG DRIVE"))))</f>
        <v/>
      </c>
      <c r="X1005" s="72" t="str">
        <f t="shared" si="111"/>
        <v/>
      </c>
      <c r="Y1005" s="72" t="str">
        <f t="shared" si="112"/>
        <v/>
      </c>
      <c r="Z1005" s="72" t="str">
        <f>IF($X1005="","",COUNTIF($X$2:$X1005,$X1005))</f>
        <v/>
      </c>
      <c r="AA1005" s="72" t="str">
        <f>IF(AND($X1005&lt;&gt;"",$Y1005&gt;=3,$Z1005=1),COUNTIF($AA$1:AA1004,"&gt;0")+1,"")</f>
        <v/>
      </c>
    </row>
    <row r="1006" spans="3:27" ht="15" customHeight="1" x14ac:dyDescent="0.25">
      <c r="C1006" s="72" t="str">
        <f t="shared" si="113"/>
        <v/>
      </c>
      <c r="D1006" s="182" t="str">
        <f>IF($B1006="","",IFERROR(VLOOKUP($B1006,'Task library'!$A:$E,2,FALSE()),""))</f>
        <v/>
      </c>
      <c r="E1006" s="182" t="str">
        <f>IF($B1006="","",IFERROR(VLOOKUP($B1006,'Task library'!$A:$E,3,FALSE()),""))</f>
        <v/>
      </c>
      <c r="F1006" s="182" t="str">
        <f>IF($B1006="","",IFERROR(VLOOKUP($B1006,'Task library'!$A:$E,4,FALSE()),""))</f>
        <v/>
      </c>
      <c r="H1006" s="183" t="str">
        <f t="shared" si="108"/>
        <v/>
      </c>
      <c r="I1006" s="183" t="str">
        <f t="shared" si="109"/>
        <v/>
      </c>
      <c r="L1006" s="90" t="str">
        <f t="shared" si="114"/>
        <v/>
      </c>
      <c r="N1006" s="185" t="str">
        <f t="shared" si="110"/>
        <v/>
      </c>
      <c r="W1006" s="179" t="str">
        <f>IF($B1006="","",IF($Q1006="","MISSING LINK",IF(NOT(ISNUMBER(SEARCH("drive.google.com",$Q1006))),"NOT DRIVE LINK",IFERROR(IF(ISNUMBER(SEARCH(MID(Summary!$N$3,SEARCH("/folders/",Summary!$N$3)+9,SEARCH("?",Summary!$N$3&amp;"?")-(SEARCH("/folders/",Summary!$N$3)+9)),$Q1006)),"OK",IF(ISNUMBER(SEARCH("/file/d/",$Q1006)),"FILE LINK (check)","WRONG DRIVE")),"WRONG DRIVE"))))</f>
        <v/>
      </c>
      <c r="X1006" s="72" t="str">
        <f t="shared" si="111"/>
        <v/>
      </c>
      <c r="Y1006" s="72" t="str">
        <f t="shared" si="112"/>
        <v/>
      </c>
      <c r="Z1006" s="72" t="str">
        <f>IF($X1006="","",COUNTIF($X$2:$X1006,$X1006))</f>
        <v/>
      </c>
      <c r="AA1006" s="72" t="str">
        <f>IF(AND($X1006&lt;&gt;"",$Y1006&gt;=3,$Z1006=1),COUNTIF($AA$1:AA1005,"&gt;0")+1,"")</f>
        <v/>
      </c>
    </row>
    <row r="1007" spans="3:27" ht="15" customHeight="1" x14ac:dyDescent="0.25">
      <c r="C1007" s="72" t="str">
        <f t="shared" si="113"/>
        <v/>
      </c>
      <c r="D1007" s="182" t="str">
        <f>IF($B1007="","",IFERROR(VLOOKUP($B1007,'Task library'!$A:$E,2,FALSE()),""))</f>
        <v/>
      </c>
      <c r="E1007" s="182" t="str">
        <f>IF($B1007="","",IFERROR(VLOOKUP($B1007,'Task library'!$A:$E,3,FALSE()),""))</f>
        <v/>
      </c>
      <c r="F1007" s="182" t="str">
        <f>IF($B1007="","",IFERROR(VLOOKUP($B1007,'Task library'!$A:$E,4,FALSE()),""))</f>
        <v/>
      </c>
      <c r="H1007" s="183" t="str">
        <f t="shared" si="108"/>
        <v/>
      </c>
      <c r="I1007" s="183" t="str">
        <f t="shared" si="109"/>
        <v/>
      </c>
      <c r="L1007" s="90" t="str">
        <f t="shared" si="114"/>
        <v/>
      </c>
      <c r="N1007" s="185" t="str">
        <f t="shared" si="110"/>
        <v/>
      </c>
      <c r="W1007" s="179" t="str">
        <f>IF($B1007="","",IF($Q1007="","MISSING LINK",IF(NOT(ISNUMBER(SEARCH("drive.google.com",$Q1007))),"NOT DRIVE LINK",IFERROR(IF(ISNUMBER(SEARCH(MID(Summary!$N$3,SEARCH("/folders/",Summary!$N$3)+9,SEARCH("?",Summary!$N$3&amp;"?")-(SEARCH("/folders/",Summary!$N$3)+9)),$Q1007)),"OK",IF(ISNUMBER(SEARCH("/file/d/",$Q1007)),"FILE LINK (check)","WRONG DRIVE")),"WRONG DRIVE"))))</f>
        <v/>
      </c>
      <c r="X1007" s="72" t="str">
        <f t="shared" si="111"/>
        <v/>
      </c>
      <c r="Y1007" s="72" t="str">
        <f t="shared" si="112"/>
        <v/>
      </c>
      <c r="Z1007" s="72" t="str">
        <f>IF($X1007="","",COUNTIF($X$2:$X1007,$X1007))</f>
        <v/>
      </c>
      <c r="AA1007" s="72" t="str">
        <f>IF(AND($X1007&lt;&gt;"",$Y1007&gt;=3,$Z1007=1),COUNTIF($AA$1:AA1006,"&gt;0")+1,"")</f>
        <v/>
      </c>
    </row>
    <row r="1008" spans="3:27" ht="15" customHeight="1" x14ac:dyDescent="0.25">
      <c r="C1008" s="72" t="str">
        <f t="shared" si="113"/>
        <v/>
      </c>
      <c r="D1008" s="182" t="str">
        <f>IF($B1008="","",IFERROR(VLOOKUP($B1008,'Task library'!$A:$E,2,FALSE()),""))</f>
        <v/>
      </c>
      <c r="E1008" s="182" t="str">
        <f>IF($B1008="","",IFERROR(VLOOKUP($B1008,'Task library'!$A:$E,3,FALSE()),""))</f>
        <v/>
      </c>
      <c r="F1008" s="182" t="str">
        <f>IF($B1008="","",IFERROR(VLOOKUP($B1008,'Task library'!$A:$E,4,FALSE()),""))</f>
        <v/>
      </c>
      <c r="H1008" s="183" t="str">
        <f t="shared" si="108"/>
        <v/>
      </c>
      <c r="I1008" s="183" t="str">
        <f t="shared" si="109"/>
        <v/>
      </c>
      <c r="L1008" s="90" t="str">
        <f t="shared" si="114"/>
        <v/>
      </c>
      <c r="N1008" s="185" t="str">
        <f t="shared" si="110"/>
        <v/>
      </c>
      <c r="W1008" s="179" t="str">
        <f>IF($B1008="","",IF($Q1008="","MISSING LINK",IF(NOT(ISNUMBER(SEARCH("drive.google.com",$Q1008))),"NOT DRIVE LINK",IFERROR(IF(ISNUMBER(SEARCH(MID(Summary!$N$3,SEARCH("/folders/",Summary!$N$3)+9,SEARCH("?",Summary!$N$3&amp;"?")-(SEARCH("/folders/",Summary!$N$3)+9)),$Q1008)),"OK",IF(ISNUMBER(SEARCH("/file/d/",$Q1008)),"FILE LINK (check)","WRONG DRIVE")),"WRONG DRIVE"))))</f>
        <v/>
      </c>
      <c r="X1008" s="72" t="str">
        <f t="shared" si="111"/>
        <v/>
      </c>
      <c r="Y1008" s="72" t="str">
        <f t="shared" si="112"/>
        <v/>
      </c>
      <c r="Z1008" s="72" t="str">
        <f>IF($X1008="","",COUNTIF($X$2:$X1008,$X1008))</f>
        <v/>
      </c>
      <c r="AA1008" s="72" t="str">
        <f>IF(AND($X1008&lt;&gt;"",$Y1008&gt;=3,$Z1008=1),COUNTIF($AA$1:AA1007,"&gt;0")+1,"")</f>
        <v/>
      </c>
    </row>
    <row r="1009" spans="3:27" ht="15" customHeight="1" x14ac:dyDescent="0.25">
      <c r="C1009" s="72" t="str">
        <f t="shared" si="113"/>
        <v/>
      </c>
      <c r="D1009" s="182" t="str">
        <f>IF($B1009="","",IFERROR(VLOOKUP($B1009,'Task library'!$A:$E,2,FALSE()),""))</f>
        <v/>
      </c>
      <c r="E1009" s="182" t="str">
        <f>IF($B1009="","",IFERROR(VLOOKUP($B1009,'Task library'!$A:$E,3,FALSE()),""))</f>
        <v/>
      </c>
      <c r="F1009" s="182" t="str">
        <f>IF($B1009="","",IFERROR(VLOOKUP($B1009,'Task library'!$A:$E,4,FALSE()),""))</f>
        <v/>
      </c>
      <c r="H1009" s="183" t="str">
        <f t="shared" si="108"/>
        <v/>
      </c>
      <c r="I1009" s="183" t="str">
        <f t="shared" si="109"/>
        <v/>
      </c>
      <c r="L1009" s="90" t="str">
        <f t="shared" si="114"/>
        <v/>
      </c>
      <c r="N1009" s="185" t="str">
        <f t="shared" si="110"/>
        <v/>
      </c>
      <c r="W1009" s="179" t="str">
        <f>IF($B1009="","",IF($Q1009="","MISSING LINK",IF(NOT(ISNUMBER(SEARCH("drive.google.com",$Q1009))),"NOT DRIVE LINK",IFERROR(IF(ISNUMBER(SEARCH(MID(Summary!$N$3,SEARCH("/folders/",Summary!$N$3)+9,SEARCH("?",Summary!$N$3&amp;"?")-(SEARCH("/folders/",Summary!$N$3)+9)),$Q1009)),"OK",IF(ISNUMBER(SEARCH("/file/d/",$Q1009)),"FILE LINK (check)","WRONG DRIVE")),"WRONG DRIVE"))))</f>
        <v/>
      </c>
      <c r="X1009" s="72" t="str">
        <f t="shared" si="111"/>
        <v/>
      </c>
      <c r="Y1009" s="72" t="str">
        <f t="shared" si="112"/>
        <v/>
      </c>
      <c r="Z1009" s="72" t="str">
        <f>IF($X1009="","",COUNTIF($X$2:$X1009,$X1009))</f>
        <v/>
      </c>
      <c r="AA1009" s="72" t="str">
        <f>IF(AND($X1009&lt;&gt;"",$Y1009&gt;=3,$Z1009=1),COUNTIF($AA$1:AA1008,"&gt;0")+1,"")</f>
        <v/>
      </c>
    </row>
    <row r="1010" spans="3:27" ht="15" customHeight="1" x14ac:dyDescent="0.25">
      <c r="C1010" s="72" t="str">
        <f t="shared" si="113"/>
        <v/>
      </c>
      <c r="D1010" s="182" t="str">
        <f>IF($B1010="","",IFERROR(VLOOKUP($B1010,'Task library'!$A:$E,2,FALSE()),""))</f>
        <v/>
      </c>
      <c r="E1010" s="182" t="str">
        <f>IF($B1010="","",IFERROR(VLOOKUP($B1010,'Task library'!$A:$E,3,FALSE()),""))</f>
        <v/>
      </c>
      <c r="F1010" s="182" t="str">
        <f>IF($B1010="","",IFERROR(VLOOKUP($B1010,'Task library'!$A:$E,4,FALSE()),""))</f>
        <v/>
      </c>
      <c r="H1010" s="183" t="str">
        <f t="shared" si="108"/>
        <v/>
      </c>
      <c r="I1010" s="183" t="str">
        <f t="shared" si="109"/>
        <v/>
      </c>
      <c r="L1010" s="90" t="str">
        <f t="shared" si="114"/>
        <v/>
      </c>
      <c r="N1010" s="185" t="str">
        <f t="shared" si="110"/>
        <v/>
      </c>
      <c r="W1010" s="179" t="str">
        <f>IF($B1010="","",IF($Q1010="","MISSING LINK",IF(NOT(ISNUMBER(SEARCH("drive.google.com",$Q1010))),"NOT DRIVE LINK",IFERROR(IF(ISNUMBER(SEARCH(MID(Summary!$N$3,SEARCH("/folders/",Summary!$N$3)+9,SEARCH("?",Summary!$N$3&amp;"?")-(SEARCH("/folders/",Summary!$N$3)+9)),$Q1010)),"OK",IF(ISNUMBER(SEARCH("/file/d/",$Q1010)),"FILE LINK (check)","WRONG DRIVE")),"WRONG DRIVE"))))</f>
        <v/>
      </c>
      <c r="X1010" s="72" t="str">
        <f t="shared" si="111"/>
        <v/>
      </c>
      <c r="Y1010" s="72" t="str">
        <f t="shared" si="112"/>
        <v/>
      </c>
      <c r="Z1010" s="72" t="str">
        <f>IF($X1010="","",COUNTIF($X$2:$X1010,$X1010))</f>
        <v/>
      </c>
      <c r="AA1010" s="72" t="str">
        <f>IF(AND($X1010&lt;&gt;"",$Y1010&gt;=3,$Z1010=1),COUNTIF($AA$1:AA1009,"&gt;0")+1,"")</f>
        <v/>
      </c>
    </row>
    <row r="1011" spans="3:27" ht="15" customHeight="1" x14ac:dyDescent="0.25">
      <c r="C1011" s="72" t="str">
        <f t="shared" si="113"/>
        <v/>
      </c>
      <c r="D1011" s="182" t="str">
        <f>IF($B1011="","",IFERROR(VLOOKUP($B1011,'Task library'!$A:$E,2,FALSE()),""))</f>
        <v/>
      </c>
      <c r="E1011" s="182" t="str">
        <f>IF($B1011="","",IFERROR(VLOOKUP($B1011,'Task library'!$A:$E,3,FALSE()),""))</f>
        <v/>
      </c>
      <c r="F1011" s="182" t="str">
        <f>IF($B1011="","",IFERROR(VLOOKUP($B1011,'Task library'!$A:$E,4,FALSE()),""))</f>
        <v/>
      </c>
      <c r="H1011" s="183" t="str">
        <f t="shared" si="108"/>
        <v/>
      </c>
      <c r="I1011" s="183" t="str">
        <f t="shared" si="109"/>
        <v/>
      </c>
      <c r="L1011" s="90" t="str">
        <f t="shared" si="114"/>
        <v/>
      </c>
      <c r="N1011" s="185" t="str">
        <f t="shared" si="110"/>
        <v/>
      </c>
      <c r="W1011" s="179" t="str">
        <f>IF($B1011="","",IF($Q1011="","MISSING LINK",IF(NOT(ISNUMBER(SEARCH("drive.google.com",$Q1011))),"NOT DRIVE LINK",IFERROR(IF(ISNUMBER(SEARCH(MID(Summary!$N$3,SEARCH("/folders/",Summary!$N$3)+9,SEARCH("?",Summary!$N$3&amp;"?")-(SEARCH("/folders/",Summary!$N$3)+9)),$Q1011)),"OK",IF(ISNUMBER(SEARCH("/file/d/",$Q1011)),"FILE LINK (check)","WRONG DRIVE")),"WRONG DRIVE"))))</f>
        <v/>
      </c>
      <c r="X1011" s="72" t="str">
        <f t="shared" si="111"/>
        <v/>
      </c>
      <c r="Y1011" s="72" t="str">
        <f t="shared" si="112"/>
        <v/>
      </c>
      <c r="Z1011" s="72" t="str">
        <f>IF($X1011="","",COUNTIF($X$2:$X1011,$X1011))</f>
        <v/>
      </c>
      <c r="AA1011" s="72" t="str">
        <f>IF(AND($X1011&lt;&gt;"",$Y1011&gt;=3,$Z1011=1),COUNTIF($AA$1:AA1010,"&gt;0")+1,"")</f>
        <v/>
      </c>
    </row>
    <row r="1012" spans="3:27" ht="15" customHeight="1" x14ac:dyDescent="0.25">
      <c r="C1012" s="72" t="str">
        <f t="shared" si="113"/>
        <v/>
      </c>
      <c r="D1012" s="182" t="str">
        <f>IF($B1012="","",IFERROR(VLOOKUP($B1012,'Task library'!$A:$E,2,FALSE()),""))</f>
        <v/>
      </c>
      <c r="E1012" s="182" t="str">
        <f>IF($B1012="","",IFERROR(VLOOKUP($B1012,'Task library'!$A:$E,3,FALSE()),""))</f>
        <v/>
      </c>
      <c r="F1012" s="182" t="str">
        <f>IF($B1012="","",IFERROR(VLOOKUP($B1012,'Task library'!$A:$E,4,FALSE()),""))</f>
        <v/>
      </c>
      <c r="H1012" s="183" t="str">
        <f t="shared" si="108"/>
        <v/>
      </c>
      <c r="I1012" s="183" t="str">
        <f t="shared" si="109"/>
        <v/>
      </c>
      <c r="L1012" s="90" t="str">
        <f t="shared" si="114"/>
        <v/>
      </c>
      <c r="N1012" s="185" t="str">
        <f t="shared" si="110"/>
        <v/>
      </c>
      <c r="W1012" s="179" t="str">
        <f>IF($B1012="","",IF($Q1012="","MISSING LINK",IF(NOT(ISNUMBER(SEARCH("drive.google.com",$Q1012))),"NOT DRIVE LINK",IFERROR(IF(ISNUMBER(SEARCH(MID(Summary!$N$3,SEARCH("/folders/",Summary!$N$3)+9,SEARCH("?",Summary!$N$3&amp;"?")-(SEARCH("/folders/",Summary!$N$3)+9)),$Q1012)),"OK",IF(ISNUMBER(SEARCH("/file/d/",$Q1012)),"FILE LINK (check)","WRONG DRIVE")),"WRONG DRIVE"))))</f>
        <v/>
      </c>
      <c r="X1012" s="72" t="str">
        <f t="shared" si="111"/>
        <v/>
      </c>
      <c r="Y1012" s="72" t="str">
        <f t="shared" si="112"/>
        <v/>
      </c>
      <c r="Z1012" s="72" t="str">
        <f>IF($X1012="","",COUNTIF($X$2:$X1012,$X1012))</f>
        <v/>
      </c>
      <c r="AA1012" s="72" t="str">
        <f>IF(AND($X1012&lt;&gt;"",$Y1012&gt;=3,$Z1012=1),COUNTIF($AA$1:AA1011,"&gt;0")+1,"")</f>
        <v/>
      </c>
    </row>
    <row r="1013" spans="3:27" ht="15" customHeight="1" x14ac:dyDescent="0.25">
      <c r="C1013" s="72" t="str">
        <f t="shared" si="113"/>
        <v/>
      </c>
      <c r="D1013" s="182" t="str">
        <f>IF($B1013="","",IFERROR(VLOOKUP($B1013,'Task library'!$A:$E,2,FALSE()),""))</f>
        <v/>
      </c>
      <c r="E1013" s="182" t="str">
        <f>IF($B1013="","",IFERROR(VLOOKUP($B1013,'Task library'!$A:$E,3,FALSE()),""))</f>
        <v/>
      </c>
      <c r="F1013" s="182" t="str">
        <f>IF($B1013="","",IFERROR(VLOOKUP($B1013,'Task library'!$A:$E,4,FALSE()),""))</f>
        <v/>
      </c>
      <c r="H1013" s="183" t="str">
        <f t="shared" si="108"/>
        <v/>
      </c>
      <c r="I1013" s="183" t="str">
        <f t="shared" si="109"/>
        <v/>
      </c>
      <c r="L1013" s="90" t="str">
        <f t="shared" si="114"/>
        <v/>
      </c>
      <c r="N1013" s="185" t="str">
        <f t="shared" si="110"/>
        <v/>
      </c>
      <c r="W1013" s="179" t="str">
        <f>IF($B1013="","",IF($Q1013="","MISSING LINK",IF(NOT(ISNUMBER(SEARCH("drive.google.com",$Q1013))),"NOT DRIVE LINK",IFERROR(IF(ISNUMBER(SEARCH(MID(Summary!$N$3,SEARCH("/folders/",Summary!$N$3)+9,SEARCH("?",Summary!$N$3&amp;"?")-(SEARCH("/folders/",Summary!$N$3)+9)),$Q1013)),"OK",IF(ISNUMBER(SEARCH("/file/d/",$Q1013)),"FILE LINK (check)","WRONG DRIVE")),"WRONG DRIVE"))))</f>
        <v/>
      </c>
      <c r="X1013" s="72" t="str">
        <f t="shared" si="111"/>
        <v/>
      </c>
      <c r="Y1013" s="72" t="str">
        <f t="shared" si="112"/>
        <v/>
      </c>
      <c r="Z1013" s="72" t="str">
        <f>IF($X1013="","",COUNTIF($X$2:$X1013,$X1013))</f>
        <v/>
      </c>
      <c r="AA1013" s="72" t="str">
        <f>IF(AND($X1013&lt;&gt;"",$Y1013&gt;=3,$Z1013=1),COUNTIF($AA$1:AA1012,"&gt;0")+1,"")</f>
        <v/>
      </c>
    </row>
    <row r="1014" spans="3:27" ht="15" customHeight="1" x14ac:dyDescent="0.25">
      <c r="C1014" s="72" t="str">
        <f t="shared" si="113"/>
        <v/>
      </c>
      <c r="D1014" s="182" t="str">
        <f>IF($B1014="","",IFERROR(VLOOKUP($B1014,'Task library'!$A:$E,2,FALSE()),""))</f>
        <v/>
      </c>
      <c r="E1014" s="182" t="str">
        <f>IF($B1014="","",IFERROR(VLOOKUP($B1014,'Task library'!$A:$E,3,FALSE()),""))</f>
        <v/>
      </c>
      <c r="F1014" s="182" t="str">
        <f>IF($B1014="","",IFERROR(VLOOKUP($B1014,'Task library'!$A:$E,4,FALSE()),""))</f>
        <v/>
      </c>
      <c r="H1014" s="183" t="str">
        <f t="shared" si="108"/>
        <v/>
      </c>
      <c r="I1014" s="183" t="str">
        <f t="shared" si="109"/>
        <v/>
      </c>
      <c r="L1014" s="90" t="str">
        <f t="shared" si="114"/>
        <v/>
      </c>
      <c r="N1014" s="185" t="str">
        <f t="shared" si="110"/>
        <v/>
      </c>
      <c r="W1014" s="179" t="str">
        <f>IF($B1014="","",IF($Q1014="","MISSING LINK",IF(NOT(ISNUMBER(SEARCH("drive.google.com",$Q1014))),"NOT DRIVE LINK",IFERROR(IF(ISNUMBER(SEARCH(MID(Summary!$N$3,SEARCH("/folders/",Summary!$N$3)+9,SEARCH("?",Summary!$N$3&amp;"?")-(SEARCH("/folders/",Summary!$N$3)+9)),$Q1014)),"OK",IF(ISNUMBER(SEARCH("/file/d/",$Q1014)),"FILE LINK (check)","WRONG DRIVE")),"WRONG DRIVE"))))</f>
        <v/>
      </c>
      <c r="X1014" s="72" t="str">
        <f t="shared" si="111"/>
        <v/>
      </c>
      <c r="Y1014" s="72" t="str">
        <f t="shared" si="112"/>
        <v/>
      </c>
      <c r="Z1014" s="72" t="str">
        <f>IF($X1014="","",COUNTIF($X$2:$X1014,$X1014))</f>
        <v/>
      </c>
      <c r="AA1014" s="72" t="str">
        <f>IF(AND($X1014&lt;&gt;"",$Y1014&gt;=3,$Z1014=1),COUNTIF($AA$1:AA1013,"&gt;0")+1,"")</f>
        <v/>
      </c>
    </row>
    <row r="1015" spans="3:27" ht="15" customHeight="1" x14ac:dyDescent="0.25">
      <c r="C1015" s="72" t="str">
        <f t="shared" si="113"/>
        <v/>
      </c>
      <c r="D1015" s="182" t="str">
        <f>IF($B1015="","",IFERROR(VLOOKUP($B1015,'Task library'!$A:$E,2,FALSE()),""))</f>
        <v/>
      </c>
      <c r="E1015" s="182" t="str">
        <f>IF($B1015="","",IFERROR(VLOOKUP($B1015,'Task library'!$A:$E,3,FALSE()),""))</f>
        <v/>
      </c>
      <c r="F1015" s="182" t="str">
        <f>IF($B1015="","",IFERROR(VLOOKUP($B1015,'Task library'!$A:$E,4,FALSE()),""))</f>
        <v/>
      </c>
      <c r="H1015" s="183" t="str">
        <f t="shared" si="108"/>
        <v/>
      </c>
      <c r="I1015" s="183" t="str">
        <f t="shared" si="109"/>
        <v/>
      </c>
      <c r="L1015" s="90" t="str">
        <f t="shared" si="114"/>
        <v/>
      </c>
      <c r="N1015" s="185" t="str">
        <f t="shared" si="110"/>
        <v/>
      </c>
      <c r="W1015" s="179" t="str">
        <f>IF($B1015="","",IF($Q1015="","MISSING LINK",IF(NOT(ISNUMBER(SEARCH("drive.google.com",$Q1015))),"NOT DRIVE LINK",IFERROR(IF(ISNUMBER(SEARCH(MID(Summary!$N$3,SEARCH("/folders/",Summary!$N$3)+9,SEARCH("?",Summary!$N$3&amp;"?")-(SEARCH("/folders/",Summary!$N$3)+9)),$Q1015)),"OK",IF(ISNUMBER(SEARCH("/file/d/",$Q1015)),"FILE LINK (check)","WRONG DRIVE")),"WRONG DRIVE"))))</f>
        <v/>
      </c>
      <c r="X1015" s="72" t="str">
        <f t="shared" si="111"/>
        <v/>
      </c>
      <c r="Y1015" s="72" t="str">
        <f t="shared" si="112"/>
        <v/>
      </c>
      <c r="Z1015" s="72" t="str">
        <f>IF($X1015="","",COUNTIF($X$2:$X1015,$X1015))</f>
        <v/>
      </c>
      <c r="AA1015" s="72" t="str">
        <f>IF(AND($X1015&lt;&gt;"",$Y1015&gt;=3,$Z1015=1),COUNTIF($AA$1:AA1014,"&gt;0")+1,"")</f>
        <v/>
      </c>
    </row>
    <row r="1016" spans="3:27" ht="15" customHeight="1" x14ac:dyDescent="0.25">
      <c r="C1016" s="72" t="str">
        <f t="shared" si="113"/>
        <v/>
      </c>
      <c r="D1016" s="182" t="str">
        <f>IF($B1016="","",IFERROR(VLOOKUP($B1016,'Task library'!$A:$E,2,FALSE()),""))</f>
        <v/>
      </c>
      <c r="E1016" s="182" t="str">
        <f>IF($B1016="","",IFERROR(VLOOKUP($B1016,'Task library'!$A:$E,3,FALSE()),""))</f>
        <v/>
      </c>
      <c r="F1016" s="182" t="str">
        <f>IF($B1016="","",IFERROR(VLOOKUP($B1016,'Task library'!$A:$E,4,FALSE()),""))</f>
        <v/>
      </c>
      <c r="H1016" s="183" t="str">
        <f t="shared" si="108"/>
        <v/>
      </c>
      <c r="I1016" s="183" t="str">
        <f t="shared" si="109"/>
        <v/>
      </c>
      <c r="L1016" s="90" t="str">
        <f t="shared" si="114"/>
        <v/>
      </c>
      <c r="N1016" s="185" t="str">
        <f t="shared" si="110"/>
        <v/>
      </c>
      <c r="W1016" s="179" t="str">
        <f>IF($B1016="","",IF($Q1016="","MISSING LINK",IF(NOT(ISNUMBER(SEARCH("drive.google.com",$Q1016))),"NOT DRIVE LINK",IFERROR(IF(ISNUMBER(SEARCH(MID(Summary!$N$3,SEARCH("/folders/",Summary!$N$3)+9,SEARCH("?",Summary!$N$3&amp;"?")-(SEARCH("/folders/",Summary!$N$3)+9)),$Q1016)),"OK",IF(ISNUMBER(SEARCH("/file/d/",$Q1016)),"FILE LINK (check)","WRONG DRIVE")),"WRONG DRIVE"))))</f>
        <v/>
      </c>
      <c r="X1016" s="72" t="str">
        <f t="shared" si="111"/>
        <v/>
      </c>
      <c r="Y1016" s="72" t="str">
        <f t="shared" si="112"/>
        <v/>
      </c>
      <c r="Z1016" s="72" t="str">
        <f>IF($X1016="","",COUNTIF($X$2:$X1016,$X1016))</f>
        <v/>
      </c>
      <c r="AA1016" s="72" t="str">
        <f>IF(AND($X1016&lt;&gt;"",$Y1016&gt;=3,$Z1016=1),COUNTIF($AA$1:AA1015,"&gt;0")+1,"")</f>
        <v/>
      </c>
    </row>
    <row r="1017" spans="3:27" ht="15" customHeight="1" x14ac:dyDescent="0.25">
      <c r="C1017" s="72" t="str">
        <f t="shared" si="113"/>
        <v/>
      </c>
      <c r="D1017" s="182" t="str">
        <f>IF($B1017="","",IFERROR(VLOOKUP($B1017,'Task library'!$A:$E,2,FALSE()),""))</f>
        <v/>
      </c>
      <c r="E1017" s="182" t="str">
        <f>IF($B1017="","",IFERROR(VLOOKUP($B1017,'Task library'!$A:$E,3,FALSE()),""))</f>
        <v/>
      </c>
      <c r="F1017" s="182" t="str">
        <f>IF($B1017="","",IFERROR(VLOOKUP($B1017,'Task library'!$A:$E,4,FALSE()),""))</f>
        <v/>
      </c>
      <c r="H1017" s="183" t="str">
        <f t="shared" si="108"/>
        <v/>
      </c>
      <c r="I1017" s="183" t="str">
        <f t="shared" si="109"/>
        <v/>
      </c>
      <c r="L1017" s="90" t="str">
        <f t="shared" si="114"/>
        <v/>
      </c>
      <c r="N1017" s="185" t="str">
        <f t="shared" si="110"/>
        <v/>
      </c>
      <c r="W1017" s="179" t="str">
        <f>IF($B1017="","",IF($Q1017="","MISSING LINK",IF(NOT(ISNUMBER(SEARCH("drive.google.com",$Q1017))),"NOT DRIVE LINK",IFERROR(IF(ISNUMBER(SEARCH(MID(Summary!$N$3,SEARCH("/folders/",Summary!$N$3)+9,SEARCH("?",Summary!$N$3&amp;"?")-(SEARCH("/folders/",Summary!$N$3)+9)),$Q1017)),"OK",IF(ISNUMBER(SEARCH("/file/d/",$Q1017)),"FILE LINK (check)","WRONG DRIVE")),"WRONG DRIVE"))))</f>
        <v/>
      </c>
      <c r="X1017" s="72" t="str">
        <f t="shared" si="111"/>
        <v/>
      </c>
      <c r="Y1017" s="72" t="str">
        <f t="shared" si="112"/>
        <v/>
      </c>
      <c r="Z1017" s="72" t="str">
        <f>IF($X1017="","",COUNTIF($X$2:$X1017,$X1017))</f>
        <v/>
      </c>
      <c r="AA1017" s="72" t="str">
        <f>IF(AND($X1017&lt;&gt;"",$Y1017&gt;=3,$Z1017=1),COUNTIF($AA$1:AA1016,"&gt;0")+1,"")</f>
        <v/>
      </c>
    </row>
    <row r="1018" spans="3:27" ht="15" customHeight="1" x14ac:dyDescent="0.25">
      <c r="C1018" s="72" t="str">
        <f t="shared" si="113"/>
        <v/>
      </c>
      <c r="D1018" s="182" t="str">
        <f>IF($B1018="","",IFERROR(VLOOKUP($B1018,'Task library'!$A:$E,2,FALSE()),""))</f>
        <v/>
      </c>
      <c r="E1018" s="182" t="str">
        <f>IF($B1018="","",IFERROR(VLOOKUP($B1018,'Task library'!$A:$E,3,FALSE()),""))</f>
        <v/>
      </c>
      <c r="F1018" s="182" t="str">
        <f>IF($B1018="","",IFERROR(VLOOKUP($B1018,'Task library'!$A:$E,4,FALSE()),""))</f>
        <v/>
      </c>
      <c r="H1018" s="183" t="str">
        <f t="shared" si="108"/>
        <v/>
      </c>
      <c r="I1018" s="183" t="str">
        <f t="shared" si="109"/>
        <v/>
      </c>
      <c r="L1018" s="90" t="str">
        <f t="shared" si="114"/>
        <v/>
      </c>
      <c r="N1018" s="185" t="str">
        <f t="shared" si="110"/>
        <v/>
      </c>
      <c r="W1018" s="179" t="str">
        <f>IF($B1018="","",IF($Q1018="","MISSING LINK",IF(NOT(ISNUMBER(SEARCH("drive.google.com",$Q1018))),"NOT DRIVE LINK",IFERROR(IF(ISNUMBER(SEARCH(MID(Summary!$N$3,SEARCH("/folders/",Summary!$N$3)+9,SEARCH("?",Summary!$N$3&amp;"?")-(SEARCH("/folders/",Summary!$N$3)+9)),$Q1018)),"OK",IF(ISNUMBER(SEARCH("/file/d/",$Q1018)),"FILE LINK (check)","WRONG DRIVE")),"WRONG DRIVE"))))</f>
        <v/>
      </c>
      <c r="X1018" s="72" t="str">
        <f t="shared" si="111"/>
        <v/>
      </c>
      <c r="Y1018" s="72" t="str">
        <f t="shared" si="112"/>
        <v/>
      </c>
      <c r="Z1018" s="72" t="str">
        <f>IF($X1018="","",COUNTIF($X$2:$X1018,$X1018))</f>
        <v/>
      </c>
      <c r="AA1018" s="72" t="str">
        <f>IF(AND($X1018&lt;&gt;"",$Y1018&gt;=3,$Z1018=1),COUNTIF($AA$1:AA1017,"&gt;0")+1,"")</f>
        <v/>
      </c>
    </row>
    <row r="1019" spans="3:27" ht="15" customHeight="1" x14ac:dyDescent="0.25">
      <c r="C1019" s="72" t="str">
        <f t="shared" si="113"/>
        <v/>
      </c>
      <c r="D1019" s="182" t="str">
        <f>IF($B1019="","",IFERROR(VLOOKUP($B1019,'Task library'!$A:$E,2,FALSE()),""))</f>
        <v/>
      </c>
      <c r="E1019" s="182" t="str">
        <f>IF($B1019="","",IFERROR(VLOOKUP($B1019,'Task library'!$A:$E,3,FALSE()),""))</f>
        <v/>
      </c>
      <c r="F1019" s="182" t="str">
        <f>IF($B1019="","",IFERROR(VLOOKUP($B1019,'Task library'!$A:$E,4,FALSE()),""))</f>
        <v/>
      </c>
      <c r="H1019" s="183" t="str">
        <f t="shared" si="108"/>
        <v/>
      </c>
      <c r="I1019" s="183" t="str">
        <f t="shared" si="109"/>
        <v/>
      </c>
      <c r="L1019" s="90" t="str">
        <f t="shared" si="114"/>
        <v/>
      </c>
      <c r="N1019" s="185" t="str">
        <f t="shared" si="110"/>
        <v/>
      </c>
      <c r="W1019" s="179" t="str">
        <f>IF($B1019="","",IF($Q1019="","MISSING LINK",IF(NOT(ISNUMBER(SEARCH("drive.google.com",$Q1019))),"NOT DRIVE LINK",IFERROR(IF(ISNUMBER(SEARCH(MID(Summary!$N$3,SEARCH("/folders/",Summary!$N$3)+9,SEARCH("?",Summary!$N$3&amp;"?")-(SEARCH("/folders/",Summary!$N$3)+9)),$Q1019)),"OK",IF(ISNUMBER(SEARCH("/file/d/",$Q1019)),"FILE LINK (check)","WRONG DRIVE")),"WRONG DRIVE"))))</f>
        <v/>
      </c>
      <c r="X1019" s="72" t="str">
        <f t="shared" si="111"/>
        <v/>
      </c>
      <c r="Y1019" s="72" t="str">
        <f t="shared" si="112"/>
        <v/>
      </c>
      <c r="Z1019" s="72" t="str">
        <f>IF($X1019="","",COUNTIF($X$2:$X1019,$X1019))</f>
        <v/>
      </c>
      <c r="AA1019" s="72" t="str">
        <f>IF(AND($X1019&lt;&gt;"",$Y1019&gt;=3,$Z1019=1),COUNTIF($AA$1:AA1018,"&gt;0")+1,"")</f>
        <v/>
      </c>
    </row>
    <row r="1020" spans="3:27" ht="15" customHeight="1" x14ac:dyDescent="0.25">
      <c r="C1020" s="72" t="str">
        <f t="shared" si="113"/>
        <v/>
      </c>
      <c r="D1020" s="182" t="str">
        <f>IF($B1020="","",IFERROR(VLOOKUP($B1020,'Task library'!$A:$E,2,FALSE()),""))</f>
        <v/>
      </c>
      <c r="E1020" s="182" t="str">
        <f>IF($B1020="","",IFERROR(VLOOKUP($B1020,'Task library'!$A:$E,3,FALSE()),""))</f>
        <v/>
      </c>
      <c r="F1020" s="182" t="str">
        <f>IF($B1020="","",IFERROR(VLOOKUP($B1020,'Task library'!$A:$E,4,FALSE()),""))</f>
        <v/>
      </c>
      <c r="H1020" s="183" t="str">
        <f t="shared" si="108"/>
        <v/>
      </c>
      <c r="I1020" s="183" t="str">
        <f t="shared" si="109"/>
        <v/>
      </c>
      <c r="L1020" s="90" t="str">
        <f t="shared" si="114"/>
        <v/>
      </c>
      <c r="N1020" s="185" t="str">
        <f t="shared" si="110"/>
        <v/>
      </c>
      <c r="W1020" s="179" t="str">
        <f>IF($B1020="","",IF($Q1020="","MISSING LINK",IF(NOT(ISNUMBER(SEARCH("drive.google.com",$Q1020))),"NOT DRIVE LINK",IFERROR(IF(ISNUMBER(SEARCH(MID(Summary!$N$3,SEARCH("/folders/",Summary!$N$3)+9,SEARCH("?",Summary!$N$3&amp;"?")-(SEARCH("/folders/",Summary!$N$3)+9)),$Q1020)),"OK",IF(ISNUMBER(SEARCH("/file/d/",$Q1020)),"FILE LINK (check)","WRONG DRIVE")),"WRONG DRIVE"))))</f>
        <v/>
      </c>
      <c r="X1020" s="72" t="str">
        <f t="shared" si="111"/>
        <v/>
      </c>
      <c r="Y1020" s="72" t="str">
        <f t="shared" si="112"/>
        <v/>
      </c>
      <c r="Z1020" s="72" t="str">
        <f>IF($X1020="","",COUNTIF($X$2:$X1020,$X1020))</f>
        <v/>
      </c>
      <c r="AA1020" s="72" t="str">
        <f>IF(AND($X1020&lt;&gt;"",$Y1020&gt;=3,$Z1020=1),COUNTIF($AA$1:AA1019,"&gt;0")+1,"")</f>
        <v/>
      </c>
    </row>
    <row r="1021" spans="3:27" ht="15" customHeight="1" x14ac:dyDescent="0.25">
      <c r="C1021" s="72" t="str">
        <f t="shared" si="113"/>
        <v/>
      </c>
      <c r="D1021" s="182" t="str">
        <f>IF($B1021="","",IFERROR(VLOOKUP($B1021,'Task library'!$A:$E,2,FALSE()),""))</f>
        <v/>
      </c>
      <c r="E1021" s="182" t="str">
        <f>IF($B1021="","",IFERROR(VLOOKUP($B1021,'Task library'!$A:$E,3,FALSE()),""))</f>
        <v/>
      </c>
      <c r="F1021" s="182" t="str">
        <f>IF($B1021="","",IFERROR(VLOOKUP($B1021,'Task library'!$A:$E,4,FALSE()),""))</f>
        <v/>
      </c>
      <c r="H1021" s="183" t="str">
        <f t="shared" si="108"/>
        <v/>
      </c>
      <c r="I1021" s="183" t="str">
        <f t="shared" si="109"/>
        <v/>
      </c>
      <c r="L1021" s="90" t="str">
        <f t="shared" si="114"/>
        <v/>
      </c>
      <c r="N1021" s="185" t="str">
        <f t="shared" si="110"/>
        <v/>
      </c>
      <c r="W1021" s="179" t="str">
        <f>IF($B1021="","",IF($Q1021="","MISSING LINK",IF(NOT(ISNUMBER(SEARCH("drive.google.com",$Q1021))),"NOT DRIVE LINK",IFERROR(IF(ISNUMBER(SEARCH(MID(Summary!$N$3,SEARCH("/folders/",Summary!$N$3)+9,SEARCH("?",Summary!$N$3&amp;"?")-(SEARCH("/folders/",Summary!$N$3)+9)),$Q1021)),"OK",IF(ISNUMBER(SEARCH("/file/d/",$Q1021)),"FILE LINK (check)","WRONG DRIVE")),"WRONG DRIVE"))))</f>
        <v/>
      </c>
      <c r="X1021" s="72" t="str">
        <f t="shared" si="111"/>
        <v/>
      </c>
      <c r="Y1021" s="72" t="str">
        <f t="shared" si="112"/>
        <v/>
      </c>
      <c r="Z1021" s="72" t="str">
        <f>IF($X1021="","",COUNTIF($X$2:$X1021,$X1021))</f>
        <v/>
      </c>
      <c r="AA1021" s="72" t="str">
        <f>IF(AND($X1021&lt;&gt;"",$Y1021&gt;=3,$Z1021=1),COUNTIF($AA$1:AA1020,"&gt;0")+1,"")</f>
        <v/>
      </c>
    </row>
    <row r="1022" spans="3:27" ht="15" customHeight="1" x14ac:dyDescent="0.25">
      <c r="C1022" s="72" t="str">
        <f t="shared" si="113"/>
        <v/>
      </c>
      <c r="D1022" s="182" t="str">
        <f>IF($B1022="","",IFERROR(VLOOKUP($B1022,'Task library'!$A:$E,2,FALSE()),""))</f>
        <v/>
      </c>
      <c r="E1022" s="182" t="str">
        <f>IF($B1022="","",IFERROR(VLOOKUP($B1022,'Task library'!$A:$E,3,FALSE()),""))</f>
        <v/>
      </c>
      <c r="F1022" s="182" t="str">
        <f>IF($B1022="","",IFERROR(VLOOKUP($B1022,'Task library'!$A:$E,4,FALSE()),""))</f>
        <v/>
      </c>
      <c r="H1022" s="183" t="str">
        <f t="shared" si="108"/>
        <v/>
      </c>
      <c r="I1022" s="183" t="str">
        <f t="shared" si="109"/>
        <v/>
      </c>
      <c r="L1022" s="90" t="str">
        <f t="shared" si="114"/>
        <v/>
      </c>
      <c r="N1022" s="185" t="str">
        <f t="shared" si="110"/>
        <v/>
      </c>
      <c r="W1022" s="179" t="str">
        <f>IF($B1022="","",IF($Q1022="","MISSING LINK",IF(NOT(ISNUMBER(SEARCH("drive.google.com",$Q1022))),"NOT DRIVE LINK",IFERROR(IF(ISNUMBER(SEARCH(MID(Summary!$N$3,SEARCH("/folders/",Summary!$N$3)+9,SEARCH("?",Summary!$N$3&amp;"?")-(SEARCH("/folders/",Summary!$N$3)+9)),$Q1022)),"OK",IF(ISNUMBER(SEARCH("/file/d/",$Q1022)),"FILE LINK (check)","WRONG DRIVE")),"WRONG DRIVE"))))</f>
        <v/>
      </c>
      <c r="X1022" s="72" t="str">
        <f t="shared" si="111"/>
        <v/>
      </c>
      <c r="Y1022" s="72" t="str">
        <f t="shared" si="112"/>
        <v/>
      </c>
      <c r="Z1022" s="72" t="str">
        <f>IF($X1022="","",COUNTIF($X$2:$X1022,$X1022))</f>
        <v/>
      </c>
      <c r="AA1022" s="72" t="str">
        <f>IF(AND($X1022&lt;&gt;"",$Y1022&gt;=3,$Z1022=1),COUNTIF($AA$1:AA1021,"&gt;0")+1,"")</f>
        <v/>
      </c>
    </row>
    <row r="1023" spans="3:27" ht="15" customHeight="1" x14ac:dyDescent="0.25">
      <c r="C1023" s="72" t="str">
        <f t="shared" si="113"/>
        <v/>
      </c>
      <c r="D1023" s="182" t="str">
        <f>IF($B1023="","",IFERROR(VLOOKUP($B1023,'Task library'!$A:$E,2,FALSE()),""))</f>
        <v/>
      </c>
      <c r="E1023" s="182" t="str">
        <f>IF($B1023="","",IFERROR(VLOOKUP($B1023,'Task library'!$A:$E,3,FALSE()),""))</f>
        <v/>
      </c>
      <c r="F1023" s="182" t="str">
        <f>IF($B1023="","",IFERROR(VLOOKUP($B1023,'Task library'!$A:$E,4,FALSE()),""))</f>
        <v/>
      </c>
      <c r="H1023" s="183" t="str">
        <f t="shared" si="108"/>
        <v/>
      </c>
      <c r="I1023" s="183" t="str">
        <f t="shared" si="109"/>
        <v/>
      </c>
      <c r="L1023" s="90" t="str">
        <f t="shared" si="114"/>
        <v/>
      </c>
      <c r="N1023" s="185" t="str">
        <f t="shared" si="110"/>
        <v/>
      </c>
      <c r="W1023" s="179" t="str">
        <f>IF($B1023="","",IF($Q1023="","MISSING LINK",IF(NOT(ISNUMBER(SEARCH("drive.google.com",$Q1023))),"NOT DRIVE LINK",IFERROR(IF(ISNUMBER(SEARCH(MID(Summary!$N$3,SEARCH("/folders/",Summary!$N$3)+9,SEARCH("?",Summary!$N$3&amp;"?")-(SEARCH("/folders/",Summary!$N$3)+9)),$Q1023)),"OK",IF(ISNUMBER(SEARCH("/file/d/",$Q1023)),"FILE LINK (check)","WRONG DRIVE")),"WRONG DRIVE"))))</f>
        <v/>
      </c>
      <c r="X1023" s="72" t="str">
        <f t="shared" si="111"/>
        <v/>
      </c>
      <c r="Y1023" s="72" t="str">
        <f t="shared" si="112"/>
        <v/>
      </c>
      <c r="Z1023" s="72" t="str">
        <f>IF($X1023="","",COUNTIF($X$2:$X1023,$X1023))</f>
        <v/>
      </c>
      <c r="AA1023" s="72" t="str">
        <f>IF(AND($X1023&lt;&gt;"",$Y1023&gt;=3,$Z1023=1),COUNTIF($AA$1:AA1022,"&gt;0")+1,"")</f>
        <v/>
      </c>
    </row>
    <row r="1024" spans="3:27" ht="15" customHeight="1" x14ac:dyDescent="0.25">
      <c r="C1024" s="72" t="str">
        <f t="shared" si="113"/>
        <v/>
      </c>
      <c r="D1024" s="182" t="str">
        <f>IF($B1024="","",IFERROR(VLOOKUP($B1024,'Task library'!$A:$E,2,FALSE()),""))</f>
        <v/>
      </c>
      <c r="E1024" s="182" t="str">
        <f>IF($B1024="","",IFERROR(VLOOKUP($B1024,'Task library'!$A:$E,3,FALSE()),""))</f>
        <v/>
      </c>
      <c r="F1024" s="182" t="str">
        <f>IF($B1024="","",IFERROR(VLOOKUP($B1024,'Task library'!$A:$E,4,FALSE()),""))</f>
        <v/>
      </c>
      <c r="H1024" s="183" t="str">
        <f t="shared" si="108"/>
        <v/>
      </c>
      <c r="I1024" s="183" t="str">
        <f t="shared" si="109"/>
        <v/>
      </c>
      <c r="L1024" s="90" t="str">
        <f t="shared" si="114"/>
        <v/>
      </c>
      <c r="N1024" s="185" t="str">
        <f t="shared" si="110"/>
        <v/>
      </c>
      <c r="W1024" s="179" t="str">
        <f>IF($B1024="","",IF($Q1024="","MISSING LINK",IF(NOT(ISNUMBER(SEARCH("drive.google.com",$Q1024))),"NOT DRIVE LINK",IFERROR(IF(ISNUMBER(SEARCH(MID(Summary!$N$3,SEARCH("/folders/",Summary!$N$3)+9,SEARCH("?",Summary!$N$3&amp;"?")-(SEARCH("/folders/",Summary!$N$3)+9)),$Q1024)),"OK",IF(ISNUMBER(SEARCH("/file/d/",$Q1024)),"FILE LINK (check)","WRONG DRIVE")),"WRONG DRIVE"))))</f>
        <v/>
      </c>
      <c r="X1024" s="72" t="str">
        <f t="shared" si="111"/>
        <v/>
      </c>
      <c r="Y1024" s="72" t="str">
        <f t="shared" si="112"/>
        <v/>
      </c>
      <c r="Z1024" s="72" t="str">
        <f>IF($X1024="","",COUNTIF($X$2:$X1024,$X1024))</f>
        <v/>
      </c>
      <c r="AA1024" s="72" t="str">
        <f>IF(AND($X1024&lt;&gt;"",$Y1024&gt;=3,$Z1024=1),COUNTIF($AA$1:AA1023,"&gt;0")+1,"")</f>
        <v/>
      </c>
    </row>
    <row r="1025" spans="3:27" ht="15" customHeight="1" x14ac:dyDescent="0.25">
      <c r="C1025" s="72" t="str">
        <f t="shared" si="113"/>
        <v/>
      </c>
      <c r="D1025" s="182" t="str">
        <f>IF($B1025="","",IFERROR(VLOOKUP($B1025,'Task library'!$A:$E,2,FALSE()),""))</f>
        <v/>
      </c>
      <c r="E1025" s="182" t="str">
        <f>IF($B1025="","",IFERROR(VLOOKUP($B1025,'Task library'!$A:$E,3,FALSE()),""))</f>
        <v/>
      </c>
      <c r="F1025" s="182" t="str">
        <f>IF($B1025="","",IFERROR(VLOOKUP($B1025,'Task library'!$A:$E,4,FALSE()),""))</f>
        <v/>
      </c>
      <c r="H1025" s="183" t="str">
        <f t="shared" si="108"/>
        <v/>
      </c>
      <c r="I1025" s="183" t="str">
        <f t="shared" si="109"/>
        <v/>
      </c>
      <c r="L1025" s="90" t="str">
        <f t="shared" si="114"/>
        <v/>
      </c>
      <c r="N1025" s="185" t="str">
        <f t="shared" si="110"/>
        <v/>
      </c>
      <c r="W1025" s="179" t="str">
        <f>IF($B1025="","",IF($Q1025="","MISSING LINK",IF(NOT(ISNUMBER(SEARCH("drive.google.com",$Q1025))),"NOT DRIVE LINK",IFERROR(IF(ISNUMBER(SEARCH(MID(Summary!$N$3,SEARCH("/folders/",Summary!$N$3)+9,SEARCH("?",Summary!$N$3&amp;"?")-(SEARCH("/folders/",Summary!$N$3)+9)),$Q1025)),"OK",IF(ISNUMBER(SEARCH("/file/d/",$Q1025)),"FILE LINK (check)","WRONG DRIVE")),"WRONG DRIVE"))))</f>
        <v/>
      </c>
      <c r="X1025" s="72" t="str">
        <f t="shared" si="111"/>
        <v/>
      </c>
      <c r="Y1025" s="72" t="str">
        <f t="shared" si="112"/>
        <v/>
      </c>
      <c r="Z1025" s="72" t="str">
        <f>IF($X1025="","",COUNTIF($X$2:$X1025,$X1025))</f>
        <v/>
      </c>
      <c r="AA1025" s="72" t="str">
        <f>IF(AND($X1025&lt;&gt;"",$Y1025&gt;=3,$Z1025=1),COUNTIF($AA$1:AA1024,"&gt;0")+1,"")</f>
        <v/>
      </c>
    </row>
    <row r="1026" spans="3:27" ht="15" customHeight="1" x14ac:dyDescent="0.25">
      <c r="C1026" s="72" t="str">
        <f t="shared" si="113"/>
        <v/>
      </c>
      <c r="D1026" s="182" t="str">
        <f>IF($B1026="","",IFERROR(VLOOKUP($B1026,'Task library'!$A:$E,2,FALSE()),""))</f>
        <v/>
      </c>
      <c r="E1026" s="182" t="str">
        <f>IF($B1026="","",IFERROR(VLOOKUP($B1026,'Task library'!$A:$E,3,FALSE()),""))</f>
        <v/>
      </c>
      <c r="F1026" s="182" t="str">
        <f>IF($B1026="","",IFERROR(VLOOKUP($B1026,'Task library'!$A:$E,4,FALSE()),""))</f>
        <v/>
      </c>
      <c r="H1026" s="183" t="str">
        <f t="shared" ref="H1026:H1089" si="115">IF(OR($B1026="",$I1026=""),"",IFERROR($I1026-$G1026,""))</f>
        <v/>
      </c>
      <c r="I1026" s="183" t="str">
        <f t="shared" ref="I1026:I1089" si="116">IF($B1026="","",IF($G1026="","",IF(ISNUMBER($U1026),MAX(0,MIN($G1026,$G1026/10*$U1026)),IF(OR(NOT(ISNUMBER($M1026)),$M1026&lt;=0,$Q1026="",NOT(OR($W1026="OK",$W1026="FILE LINK (check)"))),"",IF($G1026&lt;=$M1026+5,$G1026,$M1026)))))</f>
        <v/>
      </c>
      <c r="L1026" s="90" t="str">
        <f t="shared" si="114"/>
        <v/>
      </c>
      <c r="N1026" s="185" t="str">
        <f t="shared" ref="N1026:N1089" si="117">IF($B1026="","",IF($G1026="","",IF(ISNUMBER($M1026),$M1026,0)-$G1026))</f>
        <v/>
      </c>
      <c r="W1026" s="179" t="str">
        <f>IF($B1026="","",IF($Q1026="","MISSING LINK",IF(NOT(ISNUMBER(SEARCH("drive.google.com",$Q1026))),"NOT DRIVE LINK",IFERROR(IF(ISNUMBER(SEARCH(MID(Summary!$N$3,SEARCH("/folders/",Summary!$N$3)+9,SEARCH("?",Summary!$N$3&amp;"?")-(SEARCH("/folders/",Summary!$N$3)+9)),$Q1026)),"OK",IF(ISNUMBER(SEARCH("/file/d/",$Q1026)),"FILE LINK (check)","WRONG DRIVE")),"WRONG DRIVE"))))</f>
        <v/>
      </c>
      <c r="X1026" s="72" t="str">
        <f t="shared" ref="X1026:X1089" si="118">IF(OR($B1026=2001,$B1026=2002),IF(OR(LEN(TRIM($R1026))=0,LEN(TRIM($S1026))=0),"",TRIM($R1026)&amp;" | "&amp;TRIM($S1026)),"")</f>
        <v/>
      </c>
      <c r="Y1026" s="72" t="str">
        <f t="shared" ref="Y1026:Y1089" si="119">IF($X1026="","",COUNTIF($X$2:$X$1500,$X1026))</f>
        <v/>
      </c>
      <c r="Z1026" s="72" t="str">
        <f>IF($X1026="","",COUNTIF($X$2:$X1026,$X1026))</f>
        <v/>
      </c>
      <c r="AA1026" s="72" t="str">
        <f>IF(AND($X1026&lt;&gt;"",$Y1026&gt;=3,$Z1026=1),COUNTIF($AA$1:AA1025,"&gt;0")+1,"")</f>
        <v/>
      </c>
    </row>
    <row r="1027" spans="3:27" ht="15" customHeight="1" x14ac:dyDescent="0.25">
      <c r="C1027" s="72" t="str">
        <f t="shared" si="113"/>
        <v/>
      </c>
      <c r="D1027" s="182" t="str">
        <f>IF($B1027="","",IFERROR(VLOOKUP($B1027,'Task library'!$A:$E,2,FALSE()),""))</f>
        <v/>
      </c>
      <c r="E1027" s="182" t="str">
        <f>IF($B1027="","",IFERROR(VLOOKUP($B1027,'Task library'!$A:$E,3,FALSE()),""))</f>
        <v/>
      </c>
      <c r="F1027" s="182" t="str">
        <f>IF($B1027="","",IFERROR(VLOOKUP($B1027,'Task library'!$A:$E,4,FALSE()),""))</f>
        <v/>
      </c>
      <c r="H1027" s="183" t="str">
        <f t="shared" si="115"/>
        <v/>
      </c>
      <c r="I1027" s="183" t="str">
        <f t="shared" si="116"/>
        <v/>
      </c>
      <c r="L1027" s="90" t="str">
        <f t="shared" si="114"/>
        <v/>
      </c>
      <c r="N1027" s="185" t="str">
        <f t="shared" si="117"/>
        <v/>
      </c>
      <c r="W1027" s="179" t="str">
        <f>IF($B1027="","",IF($Q1027="","MISSING LINK",IF(NOT(ISNUMBER(SEARCH("drive.google.com",$Q1027))),"NOT DRIVE LINK",IFERROR(IF(ISNUMBER(SEARCH(MID(Summary!$N$3,SEARCH("/folders/",Summary!$N$3)+9,SEARCH("?",Summary!$N$3&amp;"?")-(SEARCH("/folders/",Summary!$N$3)+9)),$Q1027)),"OK",IF(ISNUMBER(SEARCH("/file/d/",$Q1027)),"FILE LINK (check)","WRONG DRIVE")),"WRONG DRIVE"))))</f>
        <v/>
      </c>
      <c r="X1027" s="72" t="str">
        <f t="shared" si="118"/>
        <v/>
      </c>
      <c r="Y1027" s="72" t="str">
        <f t="shared" si="119"/>
        <v/>
      </c>
      <c r="Z1027" s="72" t="str">
        <f>IF($X1027="","",COUNTIF($X$2:$X1027,$X1027))</f>
        <v/>
      </c>
      <c r="AA1027" s="72" t="str">
        <f>IF(AND($X1027&lt;&gt;"",$Y1027&gt;=3,$Z1027=1),COUNTIF($AA$1:AA1026,"&gt;0")+1,"")</f>
        <v/>
      </c>
    </row>
    <row r="1028" spans="3:27" ht="15" customHeight="1" x14ac:dyDescent="0.25">
      <c r="C1028" s="72" t="str">
        <f t="shared" si="113"/>
        <v/>
      </c>
      <c r="D1028" s="182" t="str">
        <f>IF($B1028="","",IFERROR(VLOOKUP($B1028,'Task library'!$A:$E,2,FALSE()),""))</f>
        <v/>
      </c>
      <c r="E1028" s="182" t="str">
        <f>IF($B1028="","",IFERROR(VLOOKUP($B1028,'Task library'!$A:$E,3,FALSE()),""))</f>
        <v/>
      </c>
      <c r="F1028" s="182" t="str">
        <f>IF($B1028="","",IFERROR(VLOOKUP($B1028,'Task library'!$A:$E,4,FALSE()),""))</f>
        <v/>
      </c>
      <c r="H1028" s="183" t="str">
        <f t="shared" si="115"/>
        <v/>
      </c>
      <c r="I1028" s="183" t="str">
        <f t="shared" si="116"/>
        <v/>
      </c>
      <c r="L1028" s="90" t="str">
        <f t="shared" si="114"/>
        <v/>
      </c>
      <c r="N1028" s="185" t="str">
        <f t="shared" si="117"/>
        <v/>
      </c>
      <c r="W1028" s="179" t="str">
        <f>IF($B1028="","",IF($Q1028="","MISSING LINK",IF(NOT(ISNUMBER(SEARCH("drive.google.com",$Q1028))),"NOT DRIVE LINK",IFERROR(IF(ISNUMBER(SEARCH(MID(Summary!$N$3,SEARCH("/folders/",Summary!$N$3)+9,SEARCH("?",Summary!$N$3&amp;"?")-(SEARCH("/folders/",Summary!$N$3)+9)),$Q1028)),"OK",IF(ISNUMBER(SEARCH("/file/d/",$Q1028)),"FILE LINK (check)","WRONG DRIVE")),"WRONG DRIVE"))))</f>
        <v/>
      </c>
      <c r="X1028" s="72" t="str">
        <f t="shared" si="118"/>
        <v/>
      </c>
      <c r="Y1028" s="72" t="str">
        <f t="shared" si="119"/>
        <v/>
      </c>
      <c r="Z1028" s="72" t="str">
        <f>IF($X1028="","",COUNTIF($X$2:$X1028,$X1028))</f>
        <v/>
      </c>
      <c r="AA1028" s="72" t="str">
        <f>IF(AND($X1028&lt;&gt;"",$Y1028&gt;=3,$Z1028=1),COUNTIF($AA$1:AA1027,"&gt;0")+1,"")</f>
        <v/>
      </c>
    </row>
    <row r="1029" spans="3:27" ht="15" customHeight="1" x14ac:dyDescent="0.25">
      <c r="C1029" s="72" t="str">
        <f t="shared" si="113"/>
        <v/>
      </c>
      <c r="D1029" s="182" t="str">
        <f>IF($B1029="","",IFERROR(VLOOKUP($B1029,'Task library'!$A:$E,2,FALSE()),""))</f>
        <v/>
      </c>
      <c r="E1029" s="182" t="str">
        <f>IF($B1029="","",IFERROR(VLOOKUP($B1029,'Task library'!$A:$E,3,FALSE()),""))</f>
        <v/>
      </c>
      <c r="F1029" s="182" t="str">
        <f>IF($B1029="","",IFERROR(VLOOKUP($B1029,'Task library'!$A:$E,4,FALSE()),""))</f>
        <v/>
      </c>
      <c r="H1029" s="183" t="str">
        <f t="shared" si="115"/>
        <v/>
      </c>
      <c r="I1029" s="183" t="str">
        <f t="shared" si="116"/>
        <v/>
      </c>
      <c r="L1029" s="90" t="str">
        <f t="shared" si="114"/>
        <v/>
      </c>
      <c r="N1029" s="185" t="str">
        <f t="shared" si="117"/>
        <v/>
      </c>
      <c r="W1029" s="179" t="str">
        <f>IF($B1029="","",IF($Q1029="","MISSING LINK",IF(NOT(ISNUMBER(SEARCH("drive.google.com",$Q1029))),"NOT DRIVE LINK",IFERROR(IF(ISNUMBER(SEARCH(MID(Summary!$N$3,SEARCH("/folders/",Summary!$N$3)+9,SEARCH("?",Summary!$N$3&amp;"?")-(SEARCH("/folders/",Summary!$N$3)+9)),$Q1029)),"OK",IF(ISNUMBER(SEARCH("/file/d/",$Q1029)),"FILE LINK (check)","WRONG DRIVE")),"WRONG DRIVE"))))</f>
        <v/>
      </c>
      <c r="X1029" s="72" t="str">
        <f t="shared" si="118"/>
        <v/>
      </c>
      <c r="Y1029" s="72" t="str">
        <f t="shared" si="119"/>
        <v/>
      </c>
      <c r="Z1029" s="72" t="str">
        <f>IF($X1029="","",COUNTIF($X$2:$X1029,$X1029))</f>
        <v/>
      </c>
      <c r="AA1029" s="72" t="str">
        <f>IF(AND($X1029&lt;&gt;"",$Y1029&gt;=3,$Z1029=1),COUNTIF($AA$1:AA1028,"&gt;0")+1,"")</f>
        <v/>
      </c>
    </row>
    <row r="1030" spans="3:27" ht="15" customHeight="1" x14ac:dyDescent="0.25">
      <c r="C1030" s="72" t="str">
        <f t="shared" ref="C1030:C1093" si="120">IF($B1030="","",1)</f>
        <v/>
      </c>
      <c r="D1030" s="182" t="str">
        <f>IF($B1030="","",IFERROR(VLOOKUP($B1030,'Task library'!$A:$E,2,FALSE()),""))</f>
        <v/>
      </c>
      <c r="E1030" s="182" t="str">
        <f>IF($B1030="","",IFERROR(VLOOKUP($B1030,'Task library'!$A:$E,3,FALSE()),""))</f>
        <v/>
      </c>
      <c r="F1030" s="182" t="str">
        <f>IF($B1030="","",IFERROR(VLOOKUP($B1030,'Task library'!$A:$E,4,FALSE()),""))</f>
        <v/>
      </c>
      <c r="H1030" s="183" t="str">
        <f t="shared" si="115"/>
        <v/>
      </c>
      <c r="I1030" s="183" t="str">
        <f t="shared" si="116"/>
        <v/>
      </c>
      <c r="L1030" s="90" t="str">
        <f t="shared" si="114"/>
        <v/>
      </c>
      <c r="N1030" s="185" t="str">
        <f t="shared" si="117"/>
        <v/>
      </c>
      <c r="W1030" s="179" t="str">
        <f>IF($B1030="","",IF($Q1030="","MISSING LINK",IF(NOT(ISNUMBER(SEARCH("drive.google.com",$Q1030))),"NOT DRIVE LINK",IFERROR(IF(ISNUMBER(SEARCH(MID(Summary!$N$3,SEARCH("/folders/",Summary!$N$3)+9,SEARCH("?",Summary!$N$3&amp;"?")-(SEARCH("/folders/",Summary!$N$3)+9)),$Q1030)),"OK",IF(ISNUMBER(SEARCH("/file/d/",$Q1030)),"FILE LINK (check)","WRONG DRIVE")),"WRONG DRIVE"))))</f>
        <v/>
      </c>
      <c r="X1030" s="72" t="str">
        <f t="shared" si="118"/>
        <v/>
      </c>
      <c r="Y1030" s="72" t="str">
        <f t="shared" si="119"/>
        <v/>
      </c>
      <c r="Z1030" s="72" t="str">
        <f>IF($X1030="","",COUNTIF($X$2:$X1030,$X1030))</f>
        <v/>
      </c>
      <c r="AA1030" s="72" t="str">
        <f>IF(AND($X1030&lt;&gt;"",$Y1030&gt;=3,$Z1030=1),COUNTIF($AA$1:AA1029,"&gt;0")+1,"")</f>
        <v/>
      </c>
    </row>
    <row r="1031" spans="3:27" ht="15" customHeight="1" x14ac:dyDescent="0.25">
      <c r="C1031" s="72" t="str">
        <f t="shared" si="120"/>
        <v/>
      </c>
      <c r="D1031" s="182" t="str">
        <f>IF($B1031="","",IFERROR(VLOOKUP($B1031,'Task library'!$A:$E,2,FALSE()),""))</f>
        <v/>
      </c>
      <c r="E1031" s="182" t="str">
        <f>IF($B1031="","",IFERROR(VLOOKUP($B1031,'Task library'!$A:$E,3,FALSE()),""))</f>
        <v/>
      </c>
      <c r="F1031" s="182" t="str">
        <f>IF($B1031="","",IFERROR(VLOOKUP($B1031,'Task library'!$A:$E,4,FALSE()),""))</f>
        <v/>
      </c>
      <c r="H1031" s="183" t="str">
        <f t="shared" si="115"/>
        <v/>
      </c>
      <c r="I1031" s="183" t="str">
        <f t="shared" si="116"/>
        <v/>
      </c>
      <c r="L1031" s="90" t="str">
        <f t="shared" si="114"/>
        <v/>
      </c>
      <c r="N1031" s="185" t="str">
        <f t="shared" si="117"/>
        <v/>
      </c>
      <c r="W1031" s="179" t="str">
        <f>IF($B1031="","",IF($Q1031="","MISSING LINK",IF(NOT(ISNUMBER(SEARCH("drive.google.com",$Q1031))),"NOT DRIVE LINK",IFERROR(IF(ISNUMBER(SEARCH(MID(Summary!$N$3,SEARCH("/folders/",Summary!$N$3)+9,SEARCH("?",Summary!$N$3&amp;"?")-(SEARCH("/folders/",Summary!$N$3)+9)),$Q1031)),"OK",IF(ISNUMBER(SEARCH("/file/d/",$Q1031)),"FILE LINK (check)","WRONG DRIVE")),"WRONG DRIVE"))))</f>
        <v/>
      </c>
      <c r="X1031" s="72" t="str">
        <f t="shared" si="118"/>
        <v/>
      </c>
      <c r="Y1031" s="72" t="str">
        <f t="shared" si="119"/>
        <v/>
      </c>
      <c r="Z1031" s="72" t="str">
        <f>IF($X1031="","",COUNTIF($X$2:$X1031,$X1031))</f>
        <v/>
      </c>
      <c r="AA1031" s="72" t="str">
        <f>IF(AND($X1031&lt;&gt;"",$Y1031&gt;=3,$Z1031=1),COUNTIF($AA$1:AA1030,"&gt;0")+1,"")</f>
        <v/>
      </c>
    </row>
    <row r="1032" spans="3:27" ht="15" customHeight="1" x14ac:dyDescent="0.25">
      <c r="C1032" s="72" t="str">
        <f t="shared" si="120"/>
        <v/>
      </c>
      <c r="D1032" s="182" t="str">
        <f>IF($B1032="","",IFERROR(VLOOKUP($B1032,'Task library'!$A:$E,2,FALSE()),""))</f>
        <v/>
      </c>
      <c r="E1032" s="182" t="str">
        <f>IF($B1032="","",IFERROR(VLOOKUP($B1032,'Task library'!$A:$E,3,FALSE()),""))</f>
        <v/>
      </c>
      <c r="F1032" s="182" t="str">
        <f>IF($B1032="","",IFERROR(VLOOKUP($B1032,'Task library'!$A:$E,4,FALSE()),""))</f>
        <v/>
      </c>
      <c r="H1032" s="183" t="str">
        <f t="shared" si="115"/>
        <v/>
      </c>
      <c r="I1032" s="183" t="str">
        <f t="shared" si="116"/>
        <v/>
      </c>
      <c r="L1032" s="90" t="str">
        <f t="shared" si="114"/>
        <v/>
      </c>
      <c r="N1032" s="185" t="str">
        <f t="shared" si="117"/>
        <v/>
      </c>
      <c r="W1032" s="179" t="str">
        <f>IF($B1032="","",IF($Q1032="","MISSING LINK",IF(NOT(ISNUMBER(SEARCH("drive.google.com",$Q1032))),"NOT DRIVE LINK",IFERROR(IF(ISNUMBER(SEARCH(MID(Summary!$N$3,SEARCH("/folders/",Summary!$N$3)+9,SEARCH("?",Summary!$N$3&amp;"?")-(SEARCH("/folders/",Summary!$N$3)+9)),$Q1032)),"OK",IF(ISNUMBER(SEARCH("/file/d/",$Q1032)),"FILE LINK (check)","WRONG DRIVE")),"WRONG DRIVE"))))</f>
        <v/>
      </c>
      <c r="X1032" s="72" t="str">
        <f t="shared" si="118"/>
        <v/>
      </c>
      <c r="Y1032" s="72" t="str">
        <f t="shared" si="119"/>
        <v/>
      </c>
      <c r="Z1032" s="72" t="str">
        <f>IF($X1032="","",COUNTIF($X$2:$X1032,$X1032))</f>
        <v/>
      </c>
      <c r="AA1032" s="72" t="str">
        <f>IF(AND($X1032&lt;&gt;"",$Y1032&gt;=3,$Z1032=1),COUNTIF($AA$1:AA1031,"&gt;0")+1,"")</f>
        <v/>
      </c>
    </row>
    <row r="1033" spans="3:27" ht="15" customHeight="1" x14ac:dyDescent="0.25">
      <c r="C1033" s="72" t="str">
        <f t="shared" si="120"/>
        <v/>
      </c>
      <c r="D1033" s="182" t="str">
        <f>IF($B1033="","",IFERROR(VLOOKUP($B1033,'Task library'!$A:$E,2,FALSE()),""))</f>
        <v/>
      </c>
      <c r="E1033" s="182" t="str">
        <f>IF($B1033="","",IFERROR(VLOOKUP($B1033,'Task library'!$A:$E,3,FALSE()),""))</f>
        <v/>
      </c>
      <c r="F1033" s="182" t="str">
        <f>IF($B1033="","",IFERROR(VLOOKUP($B1033,'Task library'!$A:$E,4,FALSE()),""))</f>
        <v/>
      </c>
      <c r="H1033" s="183" t="str">
        <f t="shared" si="115"/>
        <v/>
      </c>
      <c r="I1033" s="183" t="str">
        <f t="shared" si="116"/>
        <v/>
      </c>
      <c r="L1033" s="90" t="str">
        <f t="shared" si="114"/>
        <v/>
      </c>
      <c r="N1033" s="185" t="str">
        <f t="shared" si="117"/>
        <v/>
      </c>
      <c r="W1033" s="179" t="str">
        <f>IF($B1033="","",IF($Q1033="","MISSING LINK",IF(NOT(ISNUMBER(SEARCH("drive.google.com",$Q1033))),"NOT DRIVE LINK",IFERROR(IF(ISNUMBER(SEARCH(MID(Summary!$N$3,SEARCH("/folders/",Summary!$N$3)+9,SEARCH("?",Summary!$N$3&amp;"?")-(SEARCH("/folders/",Summary!$N$3)+9)),$Q1033)),"OK",IF(ISNUMBER(SEARCH("/file/d/",$Q1033)),"FILE LINK (check)","WRONG DRIVE")),"WRONG DRIVE"))))</f>
        <v/>
      </c>
      <c r="X1033" s="72" t="str">
        <f t="shared" si="118"/>
        <v/>
      </c>
      <c r="Y1033" s="72" t="str">
        <f t="shared" si="119"/>
        <v/>
      </c>
      <c r="Z1033" s="72" t="str">
        <f>IF($X1033="","",COUNTIF($X$2:$X1033,$X1033))</f>
        <v/>
      </c>
      <c r="AA1033" s="72" t="str">
        <f>IF(AND($X1033&lt;&gt;"",$Y1033&gt;=3,$Z1033=1),COUNTIF($AA$1:AA1032,"&gt;0")+1,"")</f>
        <v/>
      </c>
    </row>
    <row r="1034" spans="3:27" ht="15" customHeight="1" x14ac:dyDescent="0.25">
      <c r="C1034" s="72" t="str">
        <f t="shared" si="120"/>
        <v/>
      </c>
      <c r="D1034" s="182" t="str">
        <f>IF($B1034="","",IFERROR(VLOOKUP($B1034,'Task library'!$A:$E,2,FALSE()),""))</f>
        <v/>
      </c>
      <c r="E1034" s="182" t="str">
        <f>IF($B1034="","",IFERROR(VLOOKUP($B1034,'Task library'!$A:$E,3,FALSE()),""))</f>
        <v/>
      </c>
      <c r="F1034" s="182" t="str">
        <f>IF($B1034="","",IFERROR(VLOOKUP($B1034,'Task library'!$A:$E,4,FALSE()),""))</f>
        <v/>
      </c>
      <c r="H1034" s="183" t="str">
        <f t="shared" si="115"/>
        <v/>
      </c>
      <c r="I1034" s="183" t="str">
        <f t="shared" si="116"/>
        <v/>
      </c>
      <c r="L1034" s="90" t="str">
        <f t="shared" si="114"/>
        <v/>
      </c>
      <c r="N1034" s="185" t="str">
        <f t="shared" si="117"/>
        <v/>
      </c>
      <c r="W1034" s="179" t="str">
        <f>IF($B1034="","",IF($Q1034="","MISSING LINK",IF(NOT(ISNUMBER(SEARCH("drive.google.com",$Q1034))),"NOT DRIVE LINK",IFERROR(IF(ISNUMBER(SEARCH(MID(Summary!$N$3,SEARCH("/folders/",Summary!$N$3)+9,SEARCH("?",Summary!$N$3&amp;"?")-(SEARCH("/folders/",Summary!$N$3)+9)),$Q1034)),"OK",IF(ISNUMBER(SEARCH("/file/d/",$Q1034)),"FILE LINK (check)","WRONG DRIVE")),"WRONG DRIVE"))))</f>
        <v/>
      </c>
      <c r="X1034" s="72" t="str">
        <f t="shared" si="118"/>
        <v/>
      </c>
      <c r="Y1034" s="72" t="str">
        <f t="shared" si="119"/>
        <v/>
      </c>
      <c r="Z1034" s="72" t="str">
        <f>IF($X1034="","",COUNTIF($X$2:$X1034,$X1034))</f>
        <v/>
      </c>
      <c r="AA1034" s="72" t="str">
        <f>IF(AND($X1034&lt;&gt;"",$Y1034&gt;=3,$Z1034=1),COUNTIF($AA$1:AA1033,"&gt;0")+1,"")</f>
        <v/>
      </c>
    </row>
    <row r="1035" spans="3:27" ht="15" customHeight="1" x14ac:dyDescent="0.25">
      <c r="C1035" s="72" t="str">
        <f t="shared" si="120"/>
        <v/>
      </c>
      <c r="D1035" s="182" t="str">
        <f>IF($B1035="","",IFERROR(VLOOKUP($B1035,'Task library'!$A:$E,2,FALSE()),""))</f>
        <v/>
      </c>
      <c r="E1035" s="182" t="str">
        <f>IF($B1035="","",IFERROR(VLOOKUP($B1035,'Task library'!$A:$E,3,FALSE()),""))</f>
        <v/>
      </c>
      <c r="F1035" s="182" t="str">
        <f>IF($B1035="","",IFERROR(VLOOKUP($B1035,'Task library'!$A:$E,4,FALSE()),""))</f>
        <v/>
      </c>
      <c r="H1035" s="183" t="str">
        <f t="shared" si="115"/>
        <v/>
      </c>
      <c r="I1035" s="183" t="str">
        <f t="shared" si="116"/>
        <v/>
      </c>
      <c r="L1035" s="90" t="str">
        <f t="shared" si="114"/>
        <v/>
      </c>
      <c r="N1035" s="185" t="str">
        <f t="shared" si="117"/>
        <v/>
      </c>
      <c r="W1035" s="179" t="str">
        <f>IF($B1035="","",IF($Q1035="","MISSING LINK",IF(NOT(ISNUMBER(SEARCH("drive.google.com",$Q1035))),"NOT DRIVE LINK",IFERROR(IF(ISNUMBER(SEARCH(MID(Summary!$N$3,SEARCH("/folders/",Summary!$N$3)+9,SEARCH("?",Summary!$N$3&amp;"?")-(SEARCH("/folders/",Summary!$N$3)+9)),$Q1035)),"OK",IF(ISNUMBER(SEARCH("/file/d/",$Q1035)),"FILE LINK (check)","WRONG DRIVE")),"WRONG DRIVE"))))</f>
        <v/>
      </c>
      <c r="X1035" s="72" t="str">
        <f t="shared" si="118"/>
        <v/>
      </c>
      <c r="Y1035" s="72" t="str">
        <f t="shared" si="119"/>
        <v/>
      </c>
      <c r="Z1035" s="72" t="str">
        <f>IF($X1035="","",COUNTIF($X$2:$X1035,$X1035))</f>
        <v/>
      </c>
      <c r="AA1035" s="72" t="str">
        <f>IF(AND($X1035&lt;&gt;"",$Y1035&gt;=3,$Z1035=1),COUNTIF($AA$1:AA1034,"&gt;0")+1,"")</f>
        <v/>
      </c>
    </row>
    <row r="1036" spans="3:27" ht="15" customHeight="1" x14ac:dyDescent="0.25">
      <c r="C1036" s="72" t="str">
        <f t="shared" si="120"/>
        <v/>
      </c>
      <c r="D1036" s="182" t="str">
        <f>IF($B1036="","",IFERROR(VLOOKUP($B1036,'Task library'!$A:$E,2,FALSE()),""))</f>
        <v/>
      </c>
      <c r="E1036" s="182" t="str">
        <f>IF($B1036="","",IFERROR(VLOOKUP($B1036,'Task library'!$A:$E,3,FALSE()),""))</f>
        <v/>
      </c>
      <c r="F1036" s="182" t="str">
        <f>IF($B1036="","",IFERROR(VLOOKUP($B1036,'Task library'!$A:$E,4,FALSE()),""))</f>
        <v/>
      </c>
      <c r="H1036" s="183" t="str">
        <f t="shared" si="115"/>
        <v/>
      </c>
      <c r="I1036" s="183" t="str">
        <f t="shared" si="116"/>
        <v/>
      </c>
      <c r="L1036" s="90" t="str">
        <f t="shared" si="114"/>
        <v/>
      </c>
      <c r="N1036" s="185" t="str">
        <f t="shared" si="117"/>
        <v/>
      </c>
      <c r="W1036" s="179" t="str">
        <f>IF($B1036="","",IF($Q1036="","MISSING LINK",IF(NOT(ISNUMBER(SEARCH("drive.google.com",$Q1036))),"NOT DRIVE LINK",IFERROR(IF(ISNUMBER(SEARCH(MID(Summary!$N$3,SEARCH("/folders/",Summary!$N$3)+9,SEARCH("?",Summary!$N$3&amp;"?")-(SEARCH("/folders/",Summary!$N$3)+9)),$Q1036)),"OK",IF(ISNUMBER(SEARCH("/file/d/",$Q1036)),"FILE LINK (check)","WRONG DRIVE")),"WRONG DRIVE"))))</f>
        <v/>
      </c>
      <c r="X1036" s="72" t="str">
        <f t="shared" si="118"/>
        <v/>
      </c>
      <c r="Y1036" s="72" t="str">
        <f t="shared" si="119"/>
        <v/>
      </c>
      <c r="Z1036" s="72" t="str">
        <f>IF($X1036="","",COUNTIF($X$2:$X1036,$X1036))</f>
        <v/>
      </c>
      <c r="AA1036" s="72" t="str">
        <f>IF(AND($X1036&lt;&gt;"",$Y1036&gt;=3,$Z1036=1),COUNTIF($AA$1:AA1035,"&gt;0")+1,"")</f>
        <v/>
      </c>
    </row>
    <row r="1037" spans="3:27" ht="15" customHeight="1" x14ac:dyDescent="0.25">
      <c r="C1037" s="72" t="str">
        <f t="shared" si="120"/>
        <v/>
      </c>
      <c r="D1037" s="182" t="str">
        <f>IF($B1037="","",IFERROR(VLOOKUP($B1037,'Task library'!$A:$E,2,FALSE()),""))</f>
        <v/>
      </c>
      <c r="E1037" s="182" t="str">
        <f>IF($B1037="","",IFERROR(VLOOKUP($B1037,'Task library'!$A:$E,3,FALSE()),""))</f>
        <v/>
      </c>
      <c r="F1037" s="182" t="str">
        <f>IF($B1037="","",IFERROR(VLOOKUP($B1037,'Task library'!$A:$E,4,FALSE()),""))</f>
        <v/>
      </c>
      <c r="H1037" s="183" t="str">
        <f t="shared" si="115"/>
        <v/>
      </c>
      <c r="I1037" s="183" t="str">
        <f t="shared" si="116"/>
        <v/>
      </c>
      <c r="L1037" s="90" t="str">
        <f t="shared" si="114"/>
        <v/>
      </c>
      <c r="N1037" s="185" t="str">
        <f t="shared" si="117"/>
        <v/>
      </c>
      <c r="W1037" s="179" t="str">
        <f>IF($B1037="","",IF($Q1037="","MISSING LINK",IF(NOT(ISNUMBER(SEARCH("drive.google.com",$Q1037))),"NOT DRIVE LINK",IFERROR(IF(ISNUMBER(SEARCH(MID(Summary!$N$3,SEARCH("/folders/",Summary!$N$3)+9,SEARCH("?",Summary!$N$3&amp;"?")-(SEARCH("/folders/",Summary!$N$3)+9)),$Q1037)),"OK",IF(ISNUMBER(SEARCH("/file/d/",$Q1037)),"FILE LINK (check)","WRONG DRIVE")),"WRONG DRIVE"))))</f>
        <v/>
      </c>
      <c r="X1037" s="72" t="str">
        <f t="shared" si="118"/>
        <v/>
      </c>
      <c r="Y1037" s="72" t="str">
        <f t="shared" si="119"/>
        <v/>
      </c>
      <c r="Z1037" s="72" t="str">
        <f>IF($X1037="","",COUNTIF($X$2:$X1037,$X1037))</f>
        <v/>
      </c>
      <c r="AA1037" s="72" t="str">
        <f>IF(AND($X1037&lt;&gt;"",$Y1037&gt;=3,$Z1037=1),COUNTIF($AA$1:AA1036,"&gt;0")+1,"")</f>
        <v/>
      </c>
    </row>
    <row r="1038" spans="3:27" ht="15" customHeight="1" x14ac:dyDescent="0.25">
      <c r="C1038" s="72" t="str">
        <f t="shared" si="120"/>
        <v/>
      </c>
      <c r="D1038" s="182" t="str">
        <f>IF($B1038="","",IFERROR(VLOOKUP($B1038,'Task library'!$A:$E,2,FALSE()),""))</f>
        <v/>
      </c>
      <c r="E1038" s="182" t="str">
        <f>IF($B1038="","",IFERROR(VLOOKUP($B1038,'Task library'!$A:$E,3,FALSE()),""))</f>
        <v/>
      </c>
      <c r="F1038" s="182" t="str">
        <f>IF($B1038="","",IFERROR(VLOOKUP($B1038,'Task library'!$A:$E,4,FALSE()),""))</f>
        <v/>
      </c>
      <c r="H1038" s="183" t="str">
        <f t="shared" si="115"/>
        <v/>
      </c>
      <c r="I1038" s="183" t="str">
        <f t="shared" si="116"/>
        <v/>
      </c>
      <c r="L1038" s="90" t="str">
        <f t="shared" si="114"/>
        <v/>
      </c>
      <c r="N1038" s="185" t="str">
        <f t="shared" si="117"/>
        <v/>
      </c>
      <c r="W1038" s="179" t="str">
        <f>IF($B1038="","",IF($Q1038="","MISSING LINK",IF(NOT(ISNUMBER(SEARCH("drive.google.com",$Q1038))),"NOT DRIVE LINK",IFERROR(IF(ISNUMBER(SEARCH(MID(Summary!$N$3,SEARCH("/folders/",Summary!$N$3)+9,SEARCH("?",Summary!$N$3&amp;"?")-(SEARCH("/folders/",Summary!$N$3)+9)),$Q1038)),"OK",IF(ISNUMBER(SEARCH("/file/d/",$Q1038)),"FILE LINK (check)","WRONG DRIVE")),"WRONG DRIVE"))))</f>
        <v/>
      </c>
      <c r="X1038" s="72" t="str">
        <f t="shared" si="118"/>
        <v/>
      </c>
      <c r="Y1038" s="72" t="str">
        <f t="shared" si="119"/>
        <v/>
      </c>
      <c r="Z1038" s="72" t="str">
        <f>IF($X1038="","",COUNTIF($X$2:$X1038,$X1038))</f>
        <v/>
      </c>
      <c r="AA1038" s="72" t="str">
        <f>IF(AND($X1038&lt;&gt;"",$Y1038&gt;=3,$Z1038=1),COUNTIF($AA$1:AA1037,"&gt;0")+1,"")</f>
        <v/>
      </c>
    </row>
    <row r="1039" spans="3:27" ht="15" customHeight="1" x14ac:dyDescent="0.25">
      <c r="C1039" s="72" t="str">
        <f t="shared" si="120"/>
        <v/>
      </c>
      <c r="D1039" s="182" t="str">
        <f>IF($B1039="","",IFERROR(VLOOKUP($B1039,'Task library'!$A:$E,2,FALSE()),""))</f>
        <v/>
      </c>
      <c r="E1039" s="182" t="str">
        <f>IF($B1039="","",IFERROR(VLOOKUP($B1039,'Task library'!$A:$E,3,FALSE()),""))</f>
        <v/>
      </c>
      <c r="F1039" s="182" t="str">
        <f>IF($B1039="","",IFERROR(VLOOKUP($B1039,'Task library'!$A:$E,4,FALSE()),""))</f>
        <v/>
      </c>
      <c r="H1039" s="183" t="str">
        <f t="shared" si="115"/>
        <v/>
      </c>
      <c r="I1039" s="183" t="str">
        <f t="shared" si="116"/>
        <v/>
      </c>
      <c r="L1039" s="90" t="str">
        <f t="shared" si="114"/>
        <v/>
      </c>
      <c r="N1039" s="185" t="str">
        <f t="shared" si="117"/>
        <v/>
      </c>
      <c r="W1039" s="179" t="str">
        <f>IF($B1039="","",IF($Q1039="","MISSING LINK",IF(NOT(ISNUMBER(SEARCH("drive.google.com",$Q1039))),"NOT DRIVE LINK",IFERROR(IF(ISNUMBER(SEARCH(MID(Summary!$N$3,SEARCH("/folders/",Summary!$N$3)+9,SEARCH("?",Summary!$N$3&amp;"?")-(SEARCH("/folders/",Summary!$N$3)+9)),$Q1039)),"OK",IF(ISNUMBER(SEARCH("/file/d/",$Q1039)),"FILE LINK (check)","WRONG DRIVE")),"WRONG DRIVE"))))</f>
        <v/>
      </c>
      <c r="X1039" s="72" t="str">
        <f t="shared" si="118"/>
        <v/>
      </c>
      <c r="Y1039" s="72" t="str">
        <f t="shared" si="119"/>
        <v/>
      </c>
      <c r="Z1039" s="72" t="str">
        <f>IF($X1039="","",COUNTIF($X$2:$X1039,$X1039))</f>
        <v/>
      </c>
      <c r="AA1039" s="72" t="str">
        <f>IF(AND($X1039&lt;&gt;"",$Y1039&gt;=3,$Z1039=1),COUNTIF($AA$1:AA1038,"&gt;0")+1,"")</f>
        <v/>
      </c>
    </row>
    <row r="1040" spans="3:27" ht="15" customHeight="1" x14ac:dyDescent="0.25">
      <c r="C1040" s="72" t="str">
        <f t="shared" si="120"/>
        <v/>
      </c>
      <c r="D1040" s="182" t="str">
        <f>IF($B1040="","",IFERROR(VLOOKUP($B1040,'Task library'!$A:$E,2,FALSE()),""))</f>
        <v/>
      </c>
      <c r="E1040" s="182" t="str">
        <f>IF($B1040="","",IFERROR(VLOOKUP($B1040,'Task library'!$A:$E,3,FALSE()),""))</f>
        <v/>
      </c>
      <c r="F1040" s="182" t="str">
        <f>IF($B1040="","",IFERROR(VLOOKUP($B1040,'Task library'!$A:$E,4,FALSE()),""))</f>
        <v/>
      </c>
      <c r="H1040" s="183" t="str">
        <f t="shared" si="115"/>
        <v/>
      </c>
      <c r="I1040" s="183" t="str">
        <f t="shared" si="116"/>
        <v/>
      </c>
      <c r="L1040" s="90" t="str">
        <f t="shared" si="114"/>
        <v/>
      </c>
      <c r="N1040" s="185" t="str">
        <f t="shared" si="117"/>
        <v/>
      </c>
      <c r="W1040" s="179" t="str">
        <f>IF($B1040="","",IF($Q1040="","MISSING LINK",IF(NOT(ISNUMBER(SEARCH("drive.google.com",$Q1040))),"NOT DRIVE LINK",IFERROR(IF(ISNUMBER(SEARCH(MID(Summary!$N$3,SEARCH("/folders/",Summary!$N$3)+9,SEARCH("?",Summary!$N$3&amp;"?")-(SEARCH("/folders/",Summary!$N$3)+9)),$Q1040)),"OK",IF(ISNUMBER(SEARCH("/file/d/",$Q1040)),"FILE LINK (check)","WRONG DRIVE")),"WRONG DRIVE"))))</f>
        <v/>
      </c>
      <c r="X1040" s="72" t="str">
        <f t="shared" si="118"/>
        <v/>
      </c>
      <c r="Y1040" s="72" t="str">
        <f t="shared" si="119"/>
        <v/>
      </c>
      <c r="Z1040" s="72" t="str">
        <f>IF($X1040="","",COUNTIF($X$2:$X1040,$X1040))</f>
        <v/>
      </c>
      <c r="AA1040" s="72" t="str">
        <f>IF(AND($X1040&lt;&gt;"",$Y1040&gt;=3,$Z1040=1),COUNTIF($AA$1:AA1039,"&gt;0")+1,"")</f>
        <v/>
      </c>
    </row>
    <row r="1041" spans="3:27" ht="15" customHeight="1" x14ac:dyDescent="0.25">
      <c r="C1041" s="72" t="str">
        <f t="shared" si="120"/>
        <v/>
      </c>
      <c r="D1041" s="182" t="str">
        <f>IF($B1041="","",IFERROR(VLOOKUP($B1041,'Task library'!$A:$E,2,FALSE()),""))</f>
        <v/>
      </c>
      <c r="E1041" s="182" t="str">
        <f>IF($B1041="","",IFERROR(VLOOKUP($B1041,'Task library'!$A:$E,3,FALSE()),""))</f>
        <v/>
      </c>
      <c r="F1041" s="182" t="str">
        <f>IF($B1041="","",IFERROR(VLOOKUP($B1041,'Task library'!$A:$E,4,FALSE()),""))</f>
        <v/>
      </c>
      <c r="H1041" s="183" t="str">
        <f t="shared" si="115"/>
        <v/>
      </c>
      <c r="I1041" s="183" t="str">
        <f t="shared" si="116"/>
        <v/>
      </c>
      <c r="L1041" s="90" t="str">
        <f t="shared" si="114"/>
        <v/>
      </c>
      <c r="N1041" s="185" t="str">
        <f t="shared" si="117"/>
        <v/>
      </c>
      <c r="W1041" s="179" t="str">
        <f>IF($B1041="","",IF($Q1041="","MISSING LINK",IF(NOT(ISNUMBER(SEARCH("drive.google.com",$Q1041))),"NOT DRIVE LINK",IFERROR(IF(ISNUMBER(SEARCH(MID(Summary!$N$3,SEARCH("/folders/",Summary!$N$3)+9,SEARCH("?",Summary!$N$3&amp;"?")-(SEARCH("/folders/",Summary!$N$3)+9)),$Q1041)),"OK",IF(ISNUMBER(SEARCH("/file/d/",$Q1041)),"FILE LINK (check)","WRONG DRIVE")),"WRONG DRIVE"))))</f>
        <v/>
      </c>
      <c r="X1041" s="72" t="str">
        <f t="shared" si="118"/>
        <v/>
      </c>
      <c r="Y1041" s="72" t="str">
        <f t="shared" si="119"/>
        <v/>
      </c>
      <c r="Z1041" s="72" t="str">
        <f>IF($X1041="","",COUNTIF($X$2:$X1041,$X1041))</f>
        <v/>
      </c>
      <c r="AA1041" s="72" t="str">
        <f>IF(AND($X1041&lt;&gt;"",$Y1041&gt;=3,$Z1041=1),COUNTIF($AA$1:AA1040,"&gt;0")+1,"")</f>
        <v/>
      </c>
    </row>
    <row r="1042" spans="3:27" ht="15" customHeight="1" x14ac:dyDescent="0.25">
      <c r="C1042" s="72" t="str">
        <f t="shared" si="120"/>
        <v/>
      </c>
      <c r="D1042" s="182" t="str">
        <f>IF($B1042="","",IFERROR(VLOOKUP($B1042,'Task library'!$A:$E,2,FALSE()),""))</f>
        <v/>
      </c>
      <c r="E1042" s="182" t="str">
        <f>IF($B1042="","",IFERROR(VLOOKUP($B1042,'Task library'!$A:$E,3,FALSE()),""))</f>
        <v/>
      </c>
      <c r="F1042" s="182" t="str">
        <f>IF($B1042="","",IFERROR(VLOOKUP($B1042,'Task library'!$A:$E,4,FALSE()),""))</f>
        <v/>
      </c>
      <c r="H1042" s="183" t="str">
        <f t="shared" si="115"/>
        <v/>
      </c>
      <c r="I1042" s="183" t="str">
        <f t="shared" si="116"/>
        <v/>
      </c>
      <c r="L1042" s="90" t="str">
        <f t="shared" si="114"/>
        <v/>
      </c>
      <c r="N1042" s="185" t="str">
        <f t="shared" si="117"/>
        <v/>
      </c>
      <c r="W1042" s="179" t="str">
        <f>IF($B1042="","",IF($Q1042="","MISSING LINK",IF(NOT(ISNUMBER(SEARCH("drive.google.com",$Q1042))),"NOT DRIVE LINK",IFERROR(IF(ISNUMBER(SEARCH(MID(Summary!$N$3,SEARCH("/folders/",Summary!$N$3)+9,SEARCH("?",Summary!$N$3&amp;"?")-(SEARCH("/folders/",Summary!$N$3)+9)),$Q1042)),"OK",IF(ISNUMBER(SEARCH("/file/d/",$Q1042)),"FILE LINK (check)","WRONG DRIVE")),"WRONG DRIVE"))))</f>
        <v/>
      </c>
      <c r="X1042" s="72" t="str">
        <f t="shared" si="118"/>
        <v/>
      </c>
      <c r="Y1042" s="72" t="str">
        <f t="shared" si="119"/>
        <v/>
      </c>
      <c r="Z1042" s="72" t="str">
        <f>IF($X1042="","",COUNTIF($X$2:$X1042,$X1042))</f>
        <v/>
      </c>
      <c r="AA1042" s="72" t="str">
        <f>IF(AND($X1042&lt;&gt;"",$Y1042&gt;=3,$Z1042=1),COUNTIF($AA$1:AA1041,"&gt;0")+1,"")</f>
        <v/>
      </c>
    </row>
    <row r="1043" spans="3:27" ht="15" customHeight="1" x14ac:dyDescent="0.25">
      <c r="C1043" s="72" t="str">
        <f t="shared" si="120"/>
        <v/>
      </c>
      <c r="D1043" s="182" t="str">
        <f>IF($B1043="","",IFERROR(VLOOKUP($B1043,'Task library'!$A:$E,2,FALSE()),""))</f>
        <v/>
      </c>
      <c r="E1043" s="182" t="str">
        <f>IF($B1043="","",IFERROR(VLOOKUP($B1043,'Task library'!$A:$E,3,FALSE()),""))</f>
        <v/>
      </c>
      <c r="F1043" s="182" t="str">
        <f>IF($B1043="","",IFERROR(VLOOKUP($B1043,'Task library'!$A:$E,4,FALSE()),""))</f>
        <v/>
      </c>
      <c r="H1043" s="183" t="str">
        <f t="shared" si="115"/>
        <v/>
      </c>
      <c r="I1043" s="183" t="str">
        <f t="shared" si="116"/>
        <v/>
      </c>
      <c r="L1043" s="90" t="str">
        <f t="shared" si="114"/>
        <v/>
      </c>
      <c r="N1043" s="185" t="str">
        <f t="shared" si="117"/>
        <v/>
      </c>
      <c r="W1043" s="179" t="str">
        <f>IF($B1043="","",IF($Q1043="","MISSING LINK",IF(NOT(ISNUMBER(SEARCH("drive.google.com",$Q1043))),"NOT DRIVE LINK",IFERROR(IF(ISNUMBER(SEARCH(MID(Summary!$N$3,SEARCH("/folders/",Summary!$N$3)+9,SEARCH("?",Summary!$N$3&amp;"?")-(SEARCH("/folders/",Summary!$N$3)+9)),$Q1043)),"OK",IF(ISNUMBER(SEARCH("/file/d/",$Q1043)),"FILE LINK (check)","WRONG DRIVE")),"WRONG DRIVE"))))</f>
        <v/>
      </c>
      <c r="X1043" s="72" t="str">
        <f t="shared" si="118"/>
        <v/>
      </c>
      <c r="Y1043" s="72" t="str">
        <f t="shared" si="119"/>
        <v/>
      </c>
      <c r="Z1043" s="72" t="str">
        <f>IF($X1043="","",COUNTIF($X$2:$X1043,$X1043))</f>
        <v/>
      </c>
      <c r="AA1043" s="72" t="str">
        <f>IF(AND($X1043&lt;&gt;"",$Y1043&gt;=3,$Z1043=1),COUNTIF($AA$1:AA1042,"&gt;0")+1,"")</f>
        <v/>
      </c>
    </row>
    <row r="1044" spans="3:27" ht="15" customHeight="1" x14ac:dyDescent="0.25">
      <c r="C1044" s="72" t="str">
        <f t="shared" si="120"/>
        <v/>
      </c>
      <c r="D1044" s="182" t="str">
        <f>IF($B1044="","",IFERROR(VLOOKUP($B1044,'Task library'!$A:$E,2,FALSE()),""))</f>
        <v/>
      </c>
      <c r="E1044" s="182" t="str">
        <f>IF($B1044="","",IFERROR(VLOOKUP($B1044,'Task library'!$A:$E,3,FALSE()),""))</f>
        <v/>
      </c>
      <c r="F1044" s="182" t="str">
        <f>IF($B1044="","",IFERROR(VLOOKUP($B1044,'Task library'!$A:$E,4,FALSE()),""))</f>
        <v/>
      </c>
      <c r="H1044" s="183" t="str">
        <f t="shared" si="115"/>
        <v/>
      </c>
      <c r="I1044" s="183" t="str">
        <f t="shared" si="116"/>
        <v/>
      </c>
      <c r="L1044" s="90" t="str">
        <f t="shared" ref="L1044:L1107" si="121">IF($B1044="","",1)</f>
        <v/>
      </c>
      <c r="N1044" s="185" t="str">
        <f t="shared" si="117"/>
        <v/>
      </c>
      <c r="W1044" s="179" t="str">
        <f>IF($B1044="","",IF($Q1044="","MISSING LINK",IF(NOT(ISNUMBER(SEARCH("drive.google.com",$Q1044))),"NOT DRIVE LINK",IFERROR(IF(ISNUMBER(SEARCH(MID(Summary!$N$3,SEARCH("/folders/",Summary!$N$3)+9,SEARCH("?",Summary!$N$3&amp;"?")-(SEARCH("/folders/",Summary!$N$3)+9)),$Q1044)),"OK",IF(ISNUMBER(SEARCH("/file/d/",$Q1044)),"FILE LINK (check)","WRONG DRIVE")),"WRONG DRIVE"))))</f>
        <v/>
      </c>
      <c r="X1044" s="72" t="str">
        <f t="shared" si="118"/>
        <v/>
      </c>
      <c r="Y1044" s="72" t="str">
        <f t="shared" si="119"/>
        <v/>
      </c>
      <c r="Z1044" s="72" t="str">
        <f>IF($X1044="","",COUNTIF($X$2:$X1044,$X1044))</f>
        <v/>
      </c>
      <c r="AA1044" s="72" t="str">
        <f>IF(AND($X1044&lt;&gt;"",$Y1044&gt;=3,$Z1044=1),COUNTIF($AA$1:AA1043,"&gt;0")+1,"")</f>
        <v/>
      </c>
    </row>
    <row r="1045" spans="3:27" ht="15" customHeight="1" x14ac:dyDescent="0.25">
      <c r="C1045" s="72" t="str">
        <f t="shared" si="120"/>
        <v/>
      </c>
      <c r="D1045" s="182" t="str">
        <f>IF($B1045="","",IFERROR(VLOOKUP($B1045,'Task library'!$A:$E,2,FALSE()),""))</f>
        <v/>
      </c>
      <c r="E1045" s="182" t="str">
        <f>IF($B1045="","",IFERROR(VLOOKUP($B1045,'Task library'!$A:$E,3,FALSE()),""))</f>
        <v/>
      </c>
      <c r="F1045" s="182" t="str">
        <f>IF($B1045="","",IFERROR(VLOOKUP($B1045,'Task library'!$A:$E,4,FALSE()),""))</f>
        <v/>
      </c>
      <c r="H1045" s="183" t="str">
        <f t="shared" si="115"/>
        <v/>
      </c>
      <c r="I1045" s="183" t="str">
        <f t="shared" si="116"/>
        <v/>
      </c>
      <c r="L1045" s="90" t="str">
        <f t="shared" si="121"/>
        <v/>
      </c>
      <c r="N1045" s="185" t="str">
        <f t="shared" si="117"/>
        <v/>
      </c>
      <c r="W1045" s="179" t="str">
        <f>IF($B1045="","",IF($Q1045="","MISSING LINK",IF(NOT(ISNUMBER(SEARCH("drive.google.com",$Q1045))),"NOT DRIVE LINK",IFERROR(IF(ISNUMBER(SEARCH(MID(Summary!$N$3,SEARCH("/folders/",Summary!$N$3)+9,SEARCH("?",Summary!$N$3&amp;"?")-(SEARCH("/folders/",Summary!$N$3)+9)),$Q1045)),"OK",IF(ISNUMBER(SEARCH("/file/d/",$Q1045)),"FILE LINK (check)","WRONG DRIVE")),"WRONG DRIVE"))))</f>
        <v/>
      </c>
      <c r="X1045" s="72" t="str">
        <f t="shared" si="118"/>
        <v/>
      </c>
      <c r="Y1045" s="72" t="str">
        <f t="shared" si="119"/>
        <v/>
      </c>
      <c r="Z1045" s="72" t="str">
        <f>IF($X1045="","",COUNTIF($X$2:$X1045,$X1045))</f>
        <v/>
      </c>
      <c r="AA1045" s="72" t="str">
        <f>IF(AND($X1045&lt;&gt;"",$Y1045&gt;=3,$Z1045=1),COUNTIF($AA$1:AA1044,"&gt;0")+1,"")</f>
        <v/>
      </c>
    </row>
    <row r="1046" spans="3:27" ht="15" customHeight="1" x14ac:dyDescent="0.25">
      <c r="C1046" s="72" t="str">
        <f t="shared" si="120"/>
        <v/>
      </c>
      <c r="D1046" s="182" t="str">
        <f>IF($B1046="","",IFERROR(VLOOKUP($B1046,'Task library'!$A:$E,2,FALSE()),""))</f>
        <v/>
      </c>
      <c r="E1046" s="182" t="str">
        <f>IF($B1046="","",IFERROR(VLOOKUP($B1046,'Task library'!$A:$E,3,FALSE()),""))</f>
        <v/>
      </c>
      <c r="F1046" s="182" t="str">
        <f>IF($B1046="","",IFERROR(VLOOKUP($B1046,'Task library'!$A:$E,4,FALSE()),""))</f>
        <v/>
      </c>
      <c r="H1046" s="183" t="str">
        <f t="shared" si="115"/>
        <v/>
      </c>
      <c r="I1046" s="183" t="str">
        <f t="shared" si="116"/>
        <v/>
      </c>
      <c r="L1046" s="90" t="str">
        <f t="shared" si="121"/>
        <v/>
      </c>
      <c r="N1046" s="185" t="str">
        <f t="shared" si="117"/>
        <v/>
      </c>
      <c r="W1046" s="179" t="str">
        <f>IF($B1046="","",IF($Q1046="","MISSING LINK",IF(NOT(ISNUMBER(SEARCH("drive.google.com",$Q1046))),"NOT DRIVE LINK",IFERROR(IF(ISNUMBER(SEARCH(MID(Summary!$N$3,SEARCH("/folders/",Summary!$N$3)+9,SEARCH("?",Summary!$N$3&amp;"?")-(SEARCH("/folders/",Summary!$N$3)+9)),$Q1046)),"OK",IF(ISNUMBER(SEARCH("/file/d/",$Q1046)),"FILE LINK (check)","WRONG DRIVE")),"WRONG DRIVE"))))</f>
        <v/>
      </c>
      <c r="X1046" s="72" t="str">
        <f t="shared" si="118"/>
        <v/>
      </c>
      <c r="Y1046" s="72" t="str">
        <f t="shared" si="119"/>
        <v/>
      </c>
      <c r="Z1046" s="72" t="str">
        <f>IF($X1046="","",COUNTIF($X$2:$X1046,$X1046))</f>
        <v/>
      </c>
      <c r="AA1046" s="72" t="str">
        <f>IF(AND($X1046&lt;&gt;"",$Y1046&gt;=3,$Z1046=1),COUNTIF($AA$1:AA1045,"&gt;0")+1,"")</f>
        <v/>
      </c>
    </row>
    <row r="1047" spans="3:27" ht="15" customHeight="1" x14ac:dyDescent="0.25">
      <c r="C1047" s="72" t="str">
        <f t="shared" si="120"/>
        <v/>
      </c>
      <c r="D1047" s="182" t="str">
        <f>IF($B1047="","",IFERROR(VLOOKUP($B1047,'Task library'!$A:$E,2,FALSE()),""))</f>
        <v/>
      </c>
      <c r="E1047" s="182" t="str">
        <f>IF($B1047="","",IFERROR(VLOOKUP($B1047,'Task library'!$A:$E,3,FALSE()),""))</f>
        <v/>
      </c>
      <c r="F1047" s="182" t="str">
        <f>IF($B1047="","",IFERROR(VLOOKUP($B1047,'Task library'!$A:$E,4,FALSE()),""))</f>
        <v/>
      </c>
      <c r="H1047" s="183" t="str">
        <f t="shared" si="115"/>
        <v/>
      </c>
      <c r="I1047" s="183" t="str">
        <f t="shared" si="116"/>
        <v/>
      </c>
      <c r="L1047" s="90" t="str">
        <f t="shared" si="121"/>
        <v/>
      </c>
      <c r="N1047" s="185" t="str">
        <f t="shared" si="117"/>
        <v/>
      </c>
      <c r="W1047" s="179" t="str">
        <f>IF($B1047="","",IF($Q1047="","MISSING LINK",IF(NOT(ISNUMBER(SEARCH("drive.google.com",$Q1047))),"NOT DRIVE LINK",IFERROR(IF(ISNUMBER(SEARCH(MID(Summary!$N$3,SEARCH("/folders/",Summary!$N$3)+9,SEARCH("?",Summary!$N$3&amp;"?")-(SEARCH("/folders/",Summary!$N$3)+9)),$Q1047)),"OK",IF(ISNUMBER(SEARCH("/file/d/",$Q1047)),"FILE LINK (check)","WRONG DRIVE")),"WRONG DRIVE"))))</f>
        <v/>
      </c>
      <c r="X1047" s="72" t="str">
        <f t="shared" si="118"/>
        <v/>
      </c>
      <c r="Y1047" s="72" t="str">
        <f t="shared" si="119"/>
        <v/>
      </c>
      <c r="Z1047" s="72" t="str">
        <f>IF($X1047="","",COUNTIF($X$2:$X1047,$X1047))</f>
        <v/>
      </c>
      <c r="AA1047" s="72" t="str">
        <f>IF(AND($X1047&lt;&gt;"",$Y1047&gt;=3,$Z1047=1),COUNTIF($AA$1:AA1046,"&gt;0")+1,"")</f>
        <v/>
      </c>
    </row>
    <row r="1048" spans="3:27" ht="15" customHeight="1" x14ac:dyDescent="0.25">
      <c r="C1048" s="72" t="str">
        <f t="shared" si="120"/>
        <v/>
      </c>
      <c r="D1048" s="182" t="str">
        <f>IF($B1048="","",IFERROR(VLOOKUP($B1048,'Task library'!$A:$E,2,FALSE()),""))</f>
        <v/>
      </c>
      <c r="E1048" s="182" t="str">
        <f>IF($B1048="","",IFERROR(VLOOKUP($B1048,'Task library'!$A:$E,3,FALSE()),""))</f>
        <v/>
      </c>
      <c r="F1048" s="182" t="str">
        <f>IF($B1048="","",IFERROR(VLOOKUP($B1048,'Task library'!$A:$E,4,FALSE()),""))</f>
        <v/>
      </c>
      <c r="H1048" s="183" t="str">
        <f t="shared" si="115"/>
        <v/>
      </c>
      <c r="I1048" s="183" t="str">
        <f t="shared" si="116"/>
        <v/>
      </c>
      <c r="L1048" s="90" t="str">
        <f t="shared" si="121"/>
        <v/>
      </c>
      <c r="N1048" s="185" t="str">
        <f t="shared" si="117"/>
        <v/>
      </c>
      <c r="W1048" s="179" t="str">
        <f>IF($B1048="","",IF($Q1048="","MISSING LINK",IF(NOT(ISNUMBER(SEARCH("drive.google.com",$Q1048))),"NOT DRIVE LINK",IFERROR(IF(ISNUMBER(SEARCH(MID(Summary!$N$3,SEARCH("/folders/",Summary!$N$3)+9,SEARCH("?",Summary!$N$3&amp;"?")-(SEARCH("/folders/",Summary!$N$3)+9)),$Q1048)),"OK",IF(ISNUMBER(SEARCH("/file/d/",$Q1048)),"FILE LINK (check)","WRONG DRIVE")),"WRONG DRIVE"))))</f>
        <v/>
      </c>
      <c r="X1048" s="72" t="str">
        <f t="shared" si="118"/>
        <v/>
      </c>
      <c r="Y1048" s="72" t="str">
        <f t="shared" si="119"/>
        <v/>
      </c>
      <c r="Z1048" s="72" t="str">
        <f>IF($X1048="","",COUNTIF($X$2:$X1048,$X1048))</f>
        <v/>
      </c>
      <c r="AA1048" s="72" t="str">
        <f>IF(AND($X1048&lt;&gt;"",$Y1048&gt;=3,$Z1048=1),COUNTIF($AA$1:AA1047,"&gt;0")+1,"")</f>
        <v/>
      </c>
    </row>
    <row r="1049" spans="3:27" ht="15" customHeight="1" x14ac:dyDescent="0.25">
      <c r="C1049" s="72" t="str">
        <f t="shared" si="120"/>
        <v/>
      </c>
      <c r="D1049" s="182" t="str">
        <f>IF($B1049="","",IFERROR(VLOOKUP($B1049,'Task library'!$A:$E,2,FALSE()),""))</f>
        <v/>
      </c>
      <c r="E1049" s="182" t="str">
        <f>IF($B1049="","",IFERROR(VLOOKUP($B1049,'Task library'!$A:$E,3,FALSE()),""))</f>
        <v/>
      </c>
      <c r="F1049" s="182" t="str">
        <f>IF($B1049="","",IFERROR(VLOOKUP($B1049,'Task library'!$A:$E,4,FALSE()),""))</f>
        <v/>
      </c>
      <c r="H1049" s="183" t="str">
        <f t="shared" si="115"/>
        <v/>
      </c>
      <c r="I1049" s="183" t="str">
        <f t="shared" si="116"/>
        <v/>
      </c>
      <c r="L1049" s="90" t="str">
        <f t="shared" si="121"/>
        <v/>
      </c>
      <c r="N1049" s="185" t="str">
        <f t="shared" si="117"/>
        <v/>
      </c>
      <c r="W1049" s="179" t="str">
        <f>IF($B1049="","",IF($Q1049="","MISSING LINK",IF(NOT(ISNUMBER(SEARCH("drive.google.com",$Q1049))),"NOT DRIVE LINK",IFERROR(IF(ISNUMBER(SEARCH(MID(Summary!$N$3,SEARCH("/folders/",Summary!$N$3)+9,SEARCH("?",Summary!$N$3&amp;"?")-(SEARCH("/folders/",Summary!$N$3)+9)),$Q1049)),"OK",IF(ISNUMBER(SEARCH("/file/d/",$Q1049)),"FILE LINK (check)","WRONG DRIVE")),"WRONG DRIVE"))))</f>
        <v/>
      </c>
      <c r="X1049" s="72" t="str">
        <f t="shared" si="118"/>
        <v/>
      </c>
      <c r="Y1049" s="72" t="str">
        <f t="shared" si="119"/>
        <v/>
      </c>
      <c r="Z1049" s="72" t="str">
        <f>IF($X1049="","",COUNTIF($X$2:$X1049,$X1049))</f>
        <v/>
      </c>
      <c r="AA1049" s="72" t="str">
        <f>IF(AND($X1049&lt;&gt;"",$Y1049&gt;=3,$Z1049=1),COUNTIF($AA$1:AA1048,"&gt;0")+1,"")</f>
        <v/>
      </c>
    </row>
    <row r="1050" spans="3:27" ht="15" customHeight="1" x14ac:dyDescent="0.25">
      <c r="C1050" s="72" t="str">
        <f t="shared" si="120"/>
        <v/>
      </c>
      <c r="D1050" s="182" t="str">
        <f>IF($B1050="","",IFERROR(VLOOKUP($B1050,'Task library'!$A:$E,2,FALSE()),""))</f>
        <v/>
      </c>
      <c r="E1050" s="182" t="str">
        <f>IF($B1050="","",IFERROR(VLOOKUP($B1050,'Task library'!$A:$E,3,FALSE()),""))</f>
        <v/>
      </c>
      <c r="F1050" s="182" t="str">
        <f>IF($B1050="","",IFERROR(VLOOKUP($B1050,'Task library'!$A:$E,4,FALSE()),""))</f>
        <v/>
      </c>
      <c r="H1050" s="183" t="str">
        <f t="shared" si="115"/>
        <v/>
      </c>
      <c r="I1050" s="183" t="str">
        <f t="shared" si="116"/>
        <v/>
      </c>
      <c r="L1050" s="90" t="str">
        <f t="shared" si="121"/>
        <v/>
      </c>
      <c r="N1050" s="185" t="str">
        <f t="shared" si="117"/>
        <v/>
      </c>
      <c r="W1050" s="179" t="str">
        <f>IF($B1050="","",IF($Q1050="","MISSING LINK",IF(NOT(ISNUMBER(SEARCH("drive.google.com",$Q1050))),"NOT DRIVE LINK",IFERROR(IF(ISNUMBER(SEARCH(MID(Summary!$N$3,SEARCH("/folders/",Summary!$N$3)+9,SEARCH("?",Summary!$N$3&amp;"?")-(SEARCH("/folders/",Summary!$N$3)+9)),$Q1050)),"OK",IF(ISNUMBER(SEARCH("/file/d/",$Q1050)),"FILE LINK (check)","WRONG DRIVE")),"WRONG DRIVE"))))</f>
        <v/>
      </c>
      <c r="X1050" s="72" t="str">
        <f t="shared" si="118"/>
        <v/>
      </c>
      <c r="Y1050" s="72" t="str">
        <f t="shared" si="119"/>
        <v/>
      </c>
      <c r="Z1050" s="72" t="str">
        <f>IF($X1050="","",COUNTIF($X$2:$X1050,$X1050))</f>
        <v/>
      </c>
      <c r="AA1050" s="72" t="str">
        <f>IF(AND($X1050&lt;&gt;"",$Y1050&gt;=3,$Z1050=1),COUNTIF($AA$1:AA1049,"&gt;0")+1,"")</f>
        <v/>
      </c>
    </row>
    <row r="1051" spans="3:27" ht="15" customHeight="1" x14ac:dyDescent="0.25">
      <c r="C1051" s="72" t="str">
        <f t="shared" si="120"/>
        <v/>
      </c>
      <c r="D1051" s="182" t="str">
        <f>IF($B1051="","",IFERROR(VLOOKUP($B1051,'Task library'!$A:$E,2,FALSE()),""))</f>
        <v/>
      </c>
      <c r="E1051" s="182" t="str">
        <f>IF($B1051="","",IFERROR(VLOOKUP($B1051,'Task library'!$A:$E,3,FALSE()),""))</f>
        <v/>
      </c>
      <c r="F1051" s="182" t="str">
        <f>IF($B1051="","",IFERROR(VLOOKUP($B1051,'Task library'!$A:$E,4,FALSE()),""))</f>
        <v/>
      </c>
      <c r="H1051" s="183" t="str">
        <f t="shared" si="115"/>
        <v/>
      </c>
      <c r="I1051" s="183" t="str">
        <f t="shared" si="116"/>
        <v/>
      </c>
      <c r="L1051" s="90" t="str">
        <f t="shared" si="121"/>
        <v/>
      </c>
      <c r="N1051" s="185" t="str">
        <f t="shared" si="117"/>
        <v/>
      </c>
      <c r="W1051" s="179" t="str">
        <f>IF($B1051="","",IF($Q1051="","MISSING LINK",IF(NOT(ISNUMBER(SEARCH("drive.google.com",$Q1051))),"NOT DRIVE LINK",IFERROR(IF(ISNUMBER(SEARCH(MID(Summary!$N$3,SEARCH("/folders/",Summary!$N$3)+9,SEARCH("?",Summary!$N$3&amp;"?")-(SEARCH("/folders/",Summary!$N$3)+9)),$Q1051)),"OK",IF(ISNUMBER(SEARCH("/file/d/",$Q1051)),"FILE LINK (check)","WRONG DRIVE")),"WRONG DRIVE"))))</f>
        <v/>
      </c>
      <c r="X1051" s="72" t="str">
        <f t="shared" si="118"/>
        <v/>
      </c>
      <c r="Y1051" s="72" t="str">
        <f t="shared" si="119"/>
        <v/>
      </c>
      <c r="Z1051" s="72" t="str">
        <f>IF($X1051="","",COUNTIF($X$2:$X1051,$X1051))</f>
        <v/>
      </c>
      <c r="AA1051" s="72" t="str">
        <f>IF(AND($X1051&lt;&gt;"",$Y1051&gt;=3,$Z1051=1),COUNTIF($AA$1:AA1050,"&gt;0")+1,"")</f>
        <v/>
      </c>
    </row>
    <row r="1052" spans="3:27" ht="15" customHeight="1" x14ac:dyDescent="0.25">
      <c r="C1052" s="72" t="str">
        <f t="shared" si="120"/>
        <v/>
      </c>
      <c r="D1052" s="182" t="str">
        <f>IF($B1052="","",IFERROR(VLOOKUP($B1052,'Task library'!$A:$E,2,FALSE()),""))</f>
        <v/>
      </c>
      <c r="E1052" s="182" t="str">
        <f>IF($B1052="","",IFERROR(VLOOKUP($B1052,'Task library'!$A:$E,3,FALSE()),""))</f>
        <v/>
      </c>
      <c r="F1052" s="182" t="str">
        <f>IF($B1052="","",IFERROR(VLOOKUP($B1052,'Task library'!$A:$E,4,FALSE()),""))</f>
        <v/>
      </c>
      <c r="H1052" s="183" t="str">
        <f t="shared" si="115"/>
        <v/>
      </c>
      <c r="I1052" s="183" t="str">
        <f t="shared" si="116"/>
        <v/>
      </c>
      <c r="L1052" s="90" t="str">
        <f t="shared" si="121"/>
        <v/>
      </c>
      <c r="N1052" s="185" t="str">
        <f t="shared" si="117"/>
        <v/>
      </c>
      <c r="W1052" s="179" t="str">
        <f>IF($B1052="","",IF($Q1052="","MISSING LINK",IF(NOT(ISNUMBER(SEARCH("drive.google.com",$Q1052))),"NOT DRIVE LINK",IFERROR(IF(ISNUMBER(SEARCH(MID(Summary!$N$3,SEARCH("/folders/",Summary!$N$3)+9,SEARCH("?",Summary!$N$3&amp;"?")-(SEARCH("/folders/",Summary!$N$3)+9)),$Q1052)),"OK",IF(ISNUMBER(SEARCH("/file/d/",$Q1052)),"FILE LINK (check)","WRONG DRIVE")),"WRONG DRIVE"))))</f>
        <v/>
      </c>
      <c r="X1052" s="72" t="str">
        <f t="shared" si="118"/>
        <v/>
      </c>
      <c r="Y1052" s="72" t="str">
        <f t="shared" si="119"/>
        <v/>
      </c>
      <c r="Z1052" s="72" t="str">
        <f>IF($X1052="","",COUNTIF($X$2:$X1052,$X1052))</f>
        <v/>
      </c>
      <c r="AA1052" s="72" t="str">
        <f>IF(AND($X1052&lt;&gt;"",$Y1052&gt;=3,$Z1052=1),COUNTIF($AA$1:AA1051,"&gt;0")+1,"")</f>
        <v/>
      </c>
    </row>
    <row r="1053" spans="3:27" ht="15" customHeight="1" x14ac:dyDescent="0.25">
      <c r="C1053" s="72" t="str">
        <f t="shared" si="120"/>
        <v/>
      </c>
      <c r="D1053" s="182" t="str">
        <f>IF($B1053="","",IFERROR(VLOOKUP($B1053,'Task library'!$A:$E,2,FALSE()),""))</f>
        <v/>
      </c>
      <c r="E1053" s="182" t="str">
        <f>IF($B1053="","",IFERROR(VLOOKUP($B1053,'Task library'!$A:$E,3,FALSE()),""))</f>
        <v/>
      </c>
      <c r="F1053" s="182" t="str">
        <f>IF($B1053="","",IFERROR(VLOOKUP($B1053,'Task library'!$A:$E,4,FALSE()),""))</f>
        <v/>
      </c>
      <c r="H1053" s="183" t="str">
        <f t="shared" si="115"/>
        <v/>
      </c>
      <c r="I1053" s="183" t="str">
        <f t="shared" si="116"/>
        <v/>
      </c>
      <c r="L1053" s="90" t="str">
        <f t="shared" si="121"/>
        <v/>
      </c>
      <c r="N1053" s="185" t="str">
        <f t="shared" si="117"/>
        <v/>
      </c>
      <c r="W1053" s="179" t="str">
        <f>IF($B1053="","",IF($Q1053="","MISSING LINK",IF(NOT(ISNUMBER(SEARCH("drive.google.com",$Q1053))),"NOT DRIVE LINK",IFERROR(IF(ISNUMBER(SEARCH(MID(Summary!$N$3,SEARCH("/folders/",Summary!$N$3)+9,SEARCH("?",Summary!$N$3&amp;"?")-(SEARCH("/folders/",Summary!$N$3)+9)),$Q1053)),"OK",IF(ISNUMBER(SEARCH("/file/d/",$Q1053)),"FILE LINK (check)","WRONG DRIVE")),"WRONG DRIVE"))))</f>
        <v/>
      </c>
      <c r="X1053" s="72" t="str">
        <f t="shared" si="118"/>
        <v/>
      </c>
      <c r="Y1053" s="72" t="str">
        <f t="shared" si="119"/>
        <v/>
      </c>
      <c r="Z1053" s="72" t="str">
        <f>IF($X1053="","",COUNTIF($X$2:$X1053,$X1053))</f>
        <v/>
      </c>
      <c r="AA1053" s="72" t="str">
        <f>IF(AND($X1053&lt;&gt;"",$Y1053&gt;=3,$Z1053=1),COUNTIF($AA$1:AA1052,"&gt;0")+1,"")</f>
        <v/>
      </c>
    </row>
    <row r="1054" spans="3:27" ht="15" customHeight="1" x14ac:dyDescent="0.25">
      <c r="C1054" s="72" t="str">
        <f t="shared" si="120"/>
        <v/>
      </c>
      <c r="D1054" s="182" t="str">
        <f>IF($B1054="","",IFERROR(VLOOKUP($B1054,'Task library'!$A:$E,2,FALSE()),""))</f>
        <v/>
      </c>
      <c r="E1054" s="182" t="str">
        <f>IF($B1054="","",IFERROR(VLOOKUP($B1054,'Task library'!$A:$E,3,FALSE()),""))</f>
        <v/>
      </c>
      <c r="F1054" s="182" t="str">
        <f>IF($B1054="","",IFERROR(VLOOKUP($B1054,'Task library'!$A:$E,4,FALSE()),""))</f>
        <v/>
      </c>
      <c r="H1054" s="183" t="str">
        <f t="shared" si="115"/>
        <v/>
      </c>
      <c r="I1054" s="183" t="str">
        <f t="shared" si="116"/>
        <v/>
      </c>
      <c r="L1054" s="90" t="str">
        <f t="shared" si="121"/>
        <v/>
      </c>
      <c r="N1054" s="185" t="str">
        <f t="shared" si="117"/>
        <v/>
      </c>
      <c r="W1054" s="179" t="str">
        <f>IF($B1054="","",IF($Q1054="","MISSING LINK",IF(NOT(ISNUMBER(SEARCH("drive.google.com",$Q1054))),"NOT DRIVE LINK",IFERROR(IF(ISNUMBER(SEARCH(MID(Summary!$N$3,SEARCH("/folders/",Summary!$N$3)+9,SEARCH("?",Summary!$N$3&amp;"?")-(SEARCH("/folders/",Summary!$N$3)+9)),$Q1054)),"OK",IF(ISNUMBER(SEARCH("/file/d/",$Q1054)),"FILE LINK (check)","WRONG DRIVE")),"WRONG DRIVE"))))</f>
        <v/>
      </c>
      <c r="X1054" s="72" t="str">
        <f t="shared" si="118"/>
        <v/>
      </c>
      <c r="Y1054" s="72" t="str">
        <f t="shared" si="119"/>
        <v/>
      </c>
      <c r="Z1054" s="72" t="str">
        <f>IF($X1054="","",COUNTIF($X$2:$X1054,$X1054))</f>
        <v/>
      </c>
      <c r="AA1054" s="72" t="str">
        <f>IF(AND($X1054&lt;&gt;"",$Y1054&gt;=3,$Z1054=1),COUNTIF($AA$1:AA1053,"&gt;0")+1,"")</f>
        <v/>
      </c>
    </row>
    <row r="1055" spans="3:27" ht="15" customHeight="1" x14ac:dyDescent="0.25">
      <c r="C1055" s="72" t="str">
        <f t="shared" si="120"/>
        <v/>
      </c>
      <c r="D1055" s="182" t="str">
        <f>IF($B1055="","",IFERROR(VLOOKUP($B1055,'Task library'!$A:$E,2,FALSE()),""))</f>
        <v/>
      </c>
      <c r="E1055" s="182" t="str">
        <f>IF($B1055="","",IFERROR(VLOOKUP($B1055,'Task library'!$A:$E,3,FALSE()),""))</f>
        <v/>
      </c>
      <c r="F1055" s="182" t="str">
        <f>IF($B1055="","",IFERROR(VLOOKUP($B1055,'Task library'!$A:$E,4,FALSE()),""))</f>
        <v/>
      </c>
      <c r="H1055" s="183" t="str">
        <f t="shared" si="115"/>
        <v/>
      </c>
      <c r="I1055" s="183" t="str">
        <f t="shared" si="116"/>
        <v/>
      </c>
      <c r="L1055" s="90" t="str">
        <f t="shared" si="121"/>
        <v/>
      </c>
      <c r="N1055" s="185" t="str">
        <f t="shared" si="117"/>
        <v/>
      </c>
      <c r="W1055" s="179" t="str">
        <f>IF($B1055="","",IF($Q1055="","MISSING LINK",IF(NOT(ISNUMBER(SEARCH("drive.google.com",$Q1055))),"NOT DRIVE LINK",IFERROR(IF(ISNUMBER(SEARCH(MID(Summary!$N$3,SEARCH("/folders/",Summary!$N$3)+9,SEARCH("?",Summary!$N$3&amp;"?")-(SEARCH("/folders/",Summary!$N$3)+9)),$Q1055)),"OK",IF(ISNUMBER(SEARCH("/file/d/",$Q1055)),"FILE LINK (check)","WRONG DRIVE")),"WRONG DRIVE"))))</f>
        <v/>
      </c>
      <c r="X1055" s="72" t="str">
        <f t="shared" si="118"/>
        <v/>
      </c>
      <c r="Y1055" s="72" t="str">
        <f t="shared" si="119"/>
        <v/>
      </c>
      <c r="Z1055" s="72" t="str">
        <f>IF($X1055="","",COUNTIF($X$2:$X1055,$X1055))</f>
        <v/>
      </c>
      <c r="AA1055" s="72" t="str">
        <f>IF(AND($X1055&lt;&gt;"",$Y1055&gt;=3,$Z1055=1),COUNTIF($AA$1:AA1054,"&gt;0")+1,"")</f>
        <v/>
      </c>
    </row>
    <row r="1056" spans="3:27" ht="15" customHeight="1" x14ac:dyDescent="0.25">
      <c r="C1056" s="72" t="str">
        <f t="shared" si="120"/>
        <v/>
      </c>
      <c r="D1056" s="182" t="str">
        <f>IF($B1056="","",IFERROR(VLOOKUP($B1056,'Task library'!$A:$E,2,FALSE()),""))</f>
        <v/>
      </c>
      <c r="E1056" s="182" t="str">
        <f>IF($B1056="","",IFERROR(VLOOKUP($B1056,'Task library'!$A:$E,3,FALSE()),""))</f>
        <v/>
      </c>
      <c r="F1056" s="182" t="str">
        <f>IF($B1056="","",IFERROR(VLOOKUP($B1056,'Task library'!$A:$E,4,FALSE()),""))</f>
        <v/>
      </c>
      <c r="H1056" s="183" t="str">
        <f t="shared" si="115"/>
        <v/>
      </c>
      <c r="I1056" s="183" t="str">
        <f t="shared" si="116"/>
        <v/>
      </c>
      <c r="L1056" s="90" t="str">
        <f t="shared" si="121"/>
        <v/>
      </c>
      <c r="N1056" s="185" t="str">
        <f t="shared" si="117"/>
        <v/>
      </c>
      <c r="W1056" s="179" t="str">
        <f>IF($B1056="","",IF($Q1056="","MISSING LINK",IF(NOT(ISNUMBER(SEARCH("drive.google.com",$Q1056))),"NOT DRIVE LINK",IFERROR(IF(ISNUMBER(SEARCH(MID(Summary!$N$3,SEARCH("/folders/",Summary!$N$3)+9,SEARCH("?",Summary!$N$3&amp;"?")-(SEARCH("/folders/",Summary!$N$3)+9)),$Q1056)),"OK",IF(ISNUMBER(SEARCH("/file/d/",$Q1056)),"FILE LINK (check)","WRONG DRIVE")),"WRONG DRIVE"))))</f>
        <v/>
      </c>
      <c r="X1056" s="72" t="str">
        <f t="shared" si="118"/>
        <v/>
      </c>
      <c r="Y1056" s="72" t="str">
        <f t="shared" si="119"/>
        <v/>
      </c>
      <c r="Z1056" s="72" t="str">
        <f>IF($X1056="","",COUNTIF($X$2:$X1056,$X1056))</f>
        <v/>
      </c>
      <c r="AA1056" s="72" t="str">
        <f>IF(AND($X1056&lt;&gt;"",$Y1056&gt;=3,$Z1056=1),COUNTIF($AA$1:AA1055,"&gt;0")+1,"")</f>
        <v/>
      </c>
    </row>
    <row r="1057" spans="3:27" ht="15" customHeight="1" x14ac:dyDescent="0.25">
      <c r="C1057" s="72" t="str">
        <f t="shared" si="120"/>
        <v/>
      </c>
      <c r="D1057" s="182" t="str">
        <f>IF($B1057="","",IFERROR(VLOOKUP($B1057,'Task library'!$A:$E,2,FALSE()),""))</f>
        <v/>
      </c>
      <c r="E1057" s="182" t="str">
        <f>IF($B1057="","",IFERROR(VLOOKUP($B1057,'Task library'!$A:$E,3,FALSE()),""))</f>
        <v/>
      </c>
      <c r="F1057" s="182" t="str">
        <f>IF($B1057="","",IFERROR(VLOOKUP($B1057,'Task library'!$A:$E,4,FALSE()),""))</f>
        <v/>
      </c>
      <c r="H1057" s="183" t="str">
        <f t="shared" si="115"/>
        <v/>
      </c>
      <c r="I1057" s="183" t="str">
        <f t="shared" si="116"/>
        <v/>
      </c>
      <c r="L1057" s="90" t="str">
        <f t="shared" si="121"/>
        <v/>
      </c>
      <c r="N1057" s="185" t="str">
        <f t="shared" si="117"/>
        <v/>
      </c>
      <c r="W1057" s="179" t="str">
        <f>IF($B1057="","",IF($Q1057="","MISSING LINK",IF(NOT(ISNUMBER(SEARCH("drive.google.com",$Q1057))),"NOT DRIVE LINK",IFERROR(IF(ISNUMBER(SEARCH(MID(Summary!$N$3,SEARCH("/folders/",Summary!$N$3)+9,SEARCH("?",Summary!$N$3&amp;"?")-(SEARCH("/folders/",Summary!$N$3)+9)),$Q1057)),"OK",IF(ISNUMBER(SEARCH("/file/d/",$Q1057)),"FILE LINK (check)","WRONG DRIVE")),"WRONG DRIVE"))))</f>
        <v/>
      </c>
      <c r="X1057" s="72" t="str">
        <f t="shared" si="118"/>
        <v/>
      </c>
      <c r="Y1057" s="72" t="str">
        <f t="shared" si="119"/>
        <v/>
      </c>
      <c r="Z1057" s="72" t="str">
        <f>IF($X1057="","",COUNTIF($X$2:$X1057,$X1057))</f>
        <v/>
      </c>
      <c r="AA1057" s="72" t="str">
        <f>IF(AND($X1057&lt;&gt;"",$Y1057&gt;=3,$Z1057=1),COUNTIF($AA$1:AA1056,"&gt;0")+1,"")</f>
        <v/>
      </c>
    </row>
    <row r="1058" spans="3:27" ht="15" customHeight="1" x14ac:dyDescent="0.25">
      <c r="C1058" s="72" t="str">
        <f t="shared" si="120"/>
        <v/>
      </c>
      <c r="D1058" s="182" t="str">
        <f>IF($B1058="","",IFERROR(VLOOKUP($B1058,'Task library'!$A:$E,2,FALSE()),""))</f>
        <v/>
      </c>
      <c r="E1058" s="182" t="str">
        <f>IF($B1058="","",IFERROR(VLOOKUP($B1058,'Task library'!$A:$E,3,FALSE()),""))</f>
        <v/>
      </c>
      <c r="F1058" s="182" t="str">
        <f>IF($B1058="","",IFERROR(VLOOKUP($B1058,'Task library'!$A:$E,4,FALSE()),""))</f>
        <v/>
      </c>
      <c r="H1058" s="183" t="str">
        <f t="shared" si="115"/>
        <v/>
      </c>
      <c r="I1058" s="183" t="str">
        <f t="shared" si="116"/>
        <v/>
      </c>
      <c r="L1058" s="90" t="str">
        <f t="shared" si="121"/>
        <v/>
      </c>
      <c r="N1058" s="185" t="str">
        <f t="shared" si="117"/>
        <v/>
      </c>
      <c r="W1058" s="179" t="str">
        <f>IF($B1058="","",IF($Q1058="","MISSING LINK",IF(NOT(ISNUMBER(SEARCH("drive.google.com",$Q1058))),"NOT DRIVE LINK",IFERROR(IF(ISNUMBER(SEARCH(MID(Summary!$N$3,SEARCH("/folders/",Summary!$N$3)+9,SEARCH("?",Summary!$N$3&amp;"?")-(SEARCH("/folders/",Summary!$N$3)+9)),$Q1058)),"OK",IF(ISNUMBER(SEARCH("/file/d/",$Q1058)),"FILE LINK (check)","WRONG DRIVE")),"WRONG DRIVE"))))</f>
        <v/>
      </c>
      <c r="X1058" s="72" t="str">
        <f t="shared" si="118"/>
        <v/>
      </c>
      <c r="Y1058" s="72" t="str">
        <f t="shared" si="119"/>
        <v/>
      </c>
      <c r="Z1058" s="72" t="str">
        <f>IF($X1058="","",COUNTIF($X$2:$X1058,$X1058))</f>
        <v/>
      </c>
      <c r="AA1058" s="72" t="str">
        <f>IF(AND($X1058&lt;&gt;"",$Y1058&gt;=3,$Z1058=1),COUNTIF($AA$1:AA1057,"&gt;0")+1,"")</f>
        <v/>
      </c>
    </row>
    <row r="1059" spans="3:27" ht="15" customHeight="1" x14ac:dyDescent="0.25">
      <c r="C1059" s="72" t="str">
        <f t="shared" si="120"/>
        <v/>
      </c>
      <c r="D1059" s="182" t="str">
        <f>IF($B1059="","",IFERROR(VLOOKUP($B1059,'Task library'!$A:$E,2,FALSE()),""))</f>
        <v/>
      </c>
      <c r="E1059" s="182" t="str">
        <f>IF($B1059="","",IFERROR(VLOOKUP($B1059,'Task library'!$A:$E,3,FALSE()),""))</f>
        <v/>
      </c>
      <c r="F1059" s="182" t="str">
        <f>IF($B1059="","",IFERROR(VLOOKUP($B1059,'Task library'!$A:$E,4,FALSE()),""))</f>
        <v/>
      </c>
      <c r="H1059" s="183" t="str">
        <f t="shared" si="115"/>
        <v/>
      </c>
      <c r="I1059" s="183" t="str">
        <f t="shared" si="116"/>
        <v/>
      </c>
      <c r="L1059" s="90" t="str">
        <f t="shared" si="121"/>
        <v/>
      </c>
      <c r="N1059" s="185" t="str">
        <f t="shared" si="117"/>
        <v/>
      </c>
      <c r="W1059" s="179" t="str">
        <f>IF($B1059="","",IF($Q1059="","MISSING LINK",IF(NOT(ISNUMBER(SEARCH("drive.google.com",$Q1059))),"NOT DRIVE LINK",IFERROR(IF(ISNUMBER(SEARCH(MID(Summary!$N$3,SEARCH("/folders/",Summary!$N$3)+9,SEARCH("?",Summary!$N$3&amp;"?")-(SEARCH("/folders/",Summary!$N$3)+9)),$Q1059)),"OK",IF(ISNUMBER(SEARCH("/file/d/",$Q1059)),"FILE LINK (check)","WRONG DRIVE")),"WRONG DRIVE"))))</f>
        <v/>
      </c>
      <c r="X1059" s="72" t="str">
        <f t="shared" si="118"/>
        <v/>
      </c>
      <c r="Y1059" s="72" t="str">
        <f t="shared" si="119"/>
        <v/>
      </c>
      <c r="Z1059" s="72" t="str">
        <f>IF($X1059="","",COUNTIF($X$2:$X1059,$X1059))</f>
        <v/>
      </c>
      <c r="AA1059" s="72" t="str">
        <f>IF(AND($X1059&lt;&gt;"",$Y1059&gt;=3,$Z1059=1),COUNTIF($AA$1:AA1058,"&gt;0")+1,"")</f>
        <v/>
      </c>
    </row>
    <row r="1060" spans="3:27" ht="15" customHeight="1" x14ac:dyDescent="0.25">
      <c r="C1060" s="72" t="str">
        <f t="shared" si="120"/>
        <v/>
      </c>
      <c r="D1060" s="182" t="str">
        <f>IF($B1060="","",IFERROR(VLOOKUP($B1060,'Task library'!$A:$E,2,FALSE()),""))</f>
        <v/>
      </c>
      <c r="E1060" s="182" t="str">
        <f>IF($B1060="","",IFERROR(VLOOKUP($B1060,'Task library'!$A:$E,3,FALSE()),""))</f>
        <v/>
      </c>
      <c r="F1060" s="182" t="str">
        <f>IF($B1060="","",IFERROR(VLOOKUP($B1060,'Task library'!$A:$E,4,FALSE()),""))</f>
        <v/>
      </c>
      <c r="H1060" s="183" t="str">
        <f t="shared" si="115"/>
        <v/>
      </c>
      <c r="I1060" s="183" t="str">
        <f t="shared" si="116"/>
        <v/>
      </c>
      <c r="L1060" s="90" t="str">
        <f t="shared" si="121"/>
        <v/>
      </c>
      <c r="N1060" s="185" t="str">
        <f t="shared" si="117"/>
        <v/>
      </c>
      <c r="W1060" s="179" t="str">
        <f>IF($B1060="","",IF($Q1060="","MISSING LINK",IF(NOT(ISNUMBER(SEARCH("drive.google.com",$Q1060))),"NOT DRIVE LINK",IFERROR(IF(ISNUMBER(SEARCH(MID(Summary!$N$3,SEARCH("/folders/",Summary!$N$3)+9,SEARCH("?",Summary!$N$3&amp;"?")-(SEARCH("/folders/",Summary!$N$3)+9)),$Q1060)),"OK",IF(ISNUMBER(SEARCH("/file/d/",$Q1060)),"FILE LINK (check)","WRONG DRIVE")),"WRONG DRIVE"))))</f>
        <v/>
      </c>
      <c r="X1060" s="72" t="str">
        <f t="shared" si="118"/>
        <v/>
      </c>
      <c r="Y1060" s="72" t="str">
        <f t="shared" si="119"/>
        <v/>
      </c>
      <c r="Z1060" s="72" t="str">
        <f>IF($X1060="","",COUNTIF($X$2:$X1060,$X1060))</f>
        <v/>
      </c>
      <c r="AA1060" s="72" t="str">
        <f>IF(AND($X1060&lt;&gt;"",$Y1060&gt;=3,$Z1060=1),COUNTIF($AA$1:AA1059,"&gt;0")+1,"")</f>
        <v/>
      </c>
    </row>
    <row r="1061" spans="3:27" ht="15" customHeight="1" x14ac:dyDescent="0.25">
      <c r="C1061" s="72" t="str">
        <f t="shared" si="120"/>
        <v/>
      </c>
      <c r="D1061" s="182" t="str">
        <f>IF($B1061="","",IFERROR(VLOOKUP($B1061,'Task library'!$A:$E,2,FALSE()),""))</f>
        <v/>
      </c>
      <c r="E1061" s="182" t="str">
        <f>IF($B1061="","",IFERROR(VLOOKUP($B1061,'Task library'!$A:$E,3,FALSE()),""))</f>
        <v/>
      </c>
      <c r="F1061" s="182" t="str">
        <f>IF($B1061="","",IFERROR(VLOOKUP($B1061,'Task library'!$A:$E,4,FALSE()),""))</f>
        <v/>
      </c>
      <c r="H1061" s="183" t="str">
        <f t="shared" si="115"/>
        <v/>
      </c>
      <c r="I1061" s="183" t="str">
        <f t="shared" si="116"/>
        <v/>
      </c>
      <c r="L1061" s="90" t="str">
        <f t="shared" si="121"/>
        <v/>
      </c>
      <c r="N1061" s="185" t="str">
        <f t="shared" si="117"/>
        <v/>
      </c>
      <c r="W1061" s="179" t="str">
        <f>IF($B1061="","",IF($Q1061="","MISSING LINK",IF(NOT(ISNUMBER(SEARCH("drive.google.com",$Q1061))),"NOT DRIVE LINK",IFERROR(IF(ISNUMBER(SEARCH(MID(Summary!$N$3,SEARCH("/folders/",Summary!$N$3)+9,SEARCH("?",Summary!$N$3&amp;"?")-(SEARCH("/folders/",Summary!$N$3)+9)),$Q1061)),"OK",IF(ISNUMBER(SEARCH("/file/d/",$Q1061)),"FILE LINK (check)","WRONG DRIVE")),"WRONG DRIVE"))))</f>
        <v/>
      </c>
      <c r="X1061" s="72" t="str">
        <f t="shared" si="118"/>
        <v/>
      </c>
      <c r="Y1061" s="72" t="str">
        <f t="shared" si="119"/>
        <v/>
      </c>
      <c r="Z1061" s="72" t="str">
        <f>IF($X1061="","",COUNTIF($X$2:$X1061,$X1061))</f>
        <v/>
      </c>
      <c r="AA1061" s="72" t="str">
        <f>IF(AND($X1061&lt;&gt;"",$Y1061&gt;=3,$Z1061=1),COUNTIF($AA$1:AA1060,"&gt;0")+1,"")</f>
        <v/>
      </c>
    </row>
    <row r="1062" spans="3:27" ht="15" customHeight="1" x14ac:dyDescent="0.25">
      <c r="C1062" s="72" t="str">
        <f t="shared" si="120"/>
        <v/>
      </c>
      <c r="D1062" s="182" t="str">
        <f>IF($B1062="","",IFERROR(VLOOKUP($B1062,'Task library'!$A:$E,2,FALSE()),""))</f>
        <v/>
      </c>
      <c r="E1062" s="182" t="str">
        <f>IF($B1062="","",IFERROR(VLOOKUP($B1062,'Task library'!$A:$E,3,FALSE()),""))</f>
        <v/>
      </c>
      <c r="F1062" s="182" t="str">
        <f>IF($B1062="","",IFERROR(VLOOKUP($B1062,'Task library'!$A:$E,4,FALSE()),""))</f>
        <v/>
      </c>
      <c r="H1062" s="183" t="str">
        <f t="shared" si="115"/>
        <v/>
      </c>
      <c r="I1062" s="183" t="str">
        <f t="shared" si="116"/>
        <v/>
      </c>
      <c r="L1062" s="90" t="str">
        <f t="shared" si="121"/>
        <v/>
      </c>
      <c r="N1062" s="185" t="str">
        <f t="shared" si="117"/>
        <v/>
      </c>
      <c r="W1062" s="179" t="str">
        <f>IF($B1062="","",IF($Q1062="","MISSING LINK",IF(NOT(ISNUMBER(SEARCH("drive.google.com",$Q1062))),"NOT DRIVE LINK",IFERROR(IF(ISNUMBER(SEARCH(MID(Summary!$N$3,SEARCH("/folders/",Summary!$N$3)+9,SEARCH("?",Summary!$N$3&amp;"?")-(SEARCH("/folders/",Summary!$N$3)+9)),$Q1062)),"OK",IF(ISNUMBER(SEARCH("/file/d/",$Q1062)),"FILE LINK (check)","WRONG DRIVE")),"WRONG DRIVE"))))</f>
        <v/>
      </c>
      <c r="X1062" s="72" t="str">
        <f t="shared" si="118"/>
        <v/>
      </c>
      <c r="Y1062" s="72" t="str">
        <f t="shared" si="119"/>
        <v/>
      </c>
      <c r="Z1062" s="72" t="str">
        <f>IF($X1062="","",COUNTIF($X$2:$X1062,$X1062))</f>
        <v/>
      </c>
      <c r="AA1062" s="72" t="str">
        <f>IF(AND($X1062&lt;&gt;"",$Y1062&gt;=3,$Z1062=1),COUNTIF($AA$1:AA1061,"&gt;0")+1,"")</f>
        <v/>
      </c>
    </row>
    <row r="1063" spans="3:27" ht="15" customHeight="1" x14ac:dyDescent="0.25">
      <c r="C1063" s="72" t="str">
        <f t="shared" si="120"/>
        <v/>
      </c>
      <c r="D1063" s="182" t="str">
        <f>IF($B1063="","",IFERROR(VLOOKUP($B1063,'Task library'!$A:$E,2,FALSE()),""))</f>
        <v/>
      </c>
      <c r="E1063" s="182" t="str">
        <f>IF($B1063="","",IFERROR(VLOOKUP($B1063,'Task library'!$A:$E,3,FALSE()),""))</f>
        <v/>
      </c>
      <c r="F1063" s="182" t="str">
        <f>IF($B1063="","",IFERROR(VLOOKUP($B1063,'Task library'!$A:$E,4,FALSE()),""))</f>
        <v/>
      </c>
      <c r="H1063" s="183" t="str">
        <f t="shared" si="115"/>
        <v/>
      </c>
      <c r="I1063" s="183" t="str">
        <f t="shared" si="116"/>
        <v/>
      </c>
      <c r="L1063" s="90" t="str">
        <f t="shared" si="121"/>
        <v/>
      </c>
      <c r="N1063" s="185" t="str">
        <f t="shared" si="117"/>
        <v/>
      </c>
      <c r="W1063" s="179" t="str">
        <f>IF($B1063="","",IF($Q1063="","MISSING LINK",IF(NOT(ISNUMBER(SEARCH("drive.google.com",$Q1063))),"NOT DRIVE LINK",IFERROR(IF(ISNUMBER(SEARCH(MID(Summary!$N$3,SEARCH("/folders/",Summary!$N$3)+9,SEARCH("?",Summary!$N$3&amp;"?")-(SEARCH("/folders/",Summary!$N$3)+9)),$Q1063)),"OK",IF(ISNUMBER(SEARCH("/file/d/",$Q1063)),"FILE LINK (check)","WRONG DRIVE")),"WRONG DRIVE"))))</f>
        <v/>
      </c>
      <c r="X1063" s="72" t="str">
        <f t="shared" si="118"/>
        <v/>
      </c>
      <c r="Y1063" s="72" t="str">
        <f t="shared" si="119"/>
        <v/>
      </c>
      <c r="Z1063" s="72" t="str">
        <f>IF($X1063="","",COUNTIF($X$2:$X1063,$X1063))</f>
        <v/>
      </c>
      <c r="AA1063" s="72" t="str">
        <f>IF(AND($X1063&lt;&gt;"",$Y1063&gt;=3,$Z1063=1),COUNTIF($AA$1:AA1062,"&gt;0")+1,"")</f>
        <v/>
      </c>
    </row>
    <row r="1064" spans="3:27" ht="15" customHeight="1" x14ac:dyDescent="0.25">
      <c r="C1064" s="72" t="str">
        <f t="shared" si="120"/>
        <v/>
      </c>
      <c r="D1064" s="182" t="str">
        <f>IF($B1064="","",IFERROR(VLOOKUP($B1064,'Task library'!$A:$E,2,FALSE()),""))</f>
        <v/>
      </c>
      <c r="E1064" s="182" t="str">
        <f>IF($B1064="","",IFERROR(VLOOKUP($B1064,'Task library'!$A:$E,3,FALSE()),""))</f>
        <v/>
      </c>
      <c r="F1064" s="182" t="str">
        <f>IF($B1064="","",IFERROR(VLOOKUP($B1064,'Task library'!$A:$E,4,FALSE()),""))</f>
        <v/>
      </c>
      <c r="H1064" s="183" t="str">
        <f t="shared" si="115"/>
        <v/>
      </c>
      <c r="I1064" s="183" t="str">
        <f t="shared" si="116"/>
        <v/>
      </c>
      <c r="L1064" s="90" t="str">
        <f t="shared" si="121"/>
        <v/>
      </c>
      <c r="N1064" s="185" t="str">
        <f t="shared" si="117"/>
        <v/>
      </c>
      <c r="W1064" s="179" t="str">
        <f>IF($B1064="","",IF($Q1064="","MISSING LINK",IF(NOT(ISNUMBER(SEARCH("drive.google.com",$Q1064))),"NOT DRIVE LINK",IFERROR(IF(ISNUMBER(SEARCH(MID(Summary!$N$3,SEARCH("/folders/",Summary!$N$3)+9,SEARCH("?",Summary!$N$3&amp;"?")-(SEARCH("/folders/",Summary!$N$3)+9)),$Q1064)),"OK",IF(ISNUMBER(SEARCH("/file/d/",$Q1064)),"FILE LINK (check)","WRONG DRIVE")),"WRONG DRIVE"))))</f>
        <v/>
      </c>
      <c r="X1064" s="72" t="str">
        <f t="shared" si="118"/>
        <v/>
      </c>
      <c r="Y1064" s="72" t="str">
        <f t="shared" si="119"/>
        <v/>
      </c>
      <c r="Z1064" s="72" t="str">
        <f>IF($X1064="","",COUNTIF($X$2:$X1064,$X1064))</f>
        <v/>
      </c>
      <c r="AA1064" s="72" t="str">
        <f>IF(AND($X1064&lt;&gt;"",$Y1064&gt;=3,$Z1064=1),COUNTIF($AA$1:AA1063,"&gt;0")+1,"")</f>
        <v/>
      </c>
    </row>
    <row r="1065" spans="3:27" ht="15" customHeight="1" x14ac:dyDescent="0.25">
      <c r="C1065" s="72" t="str">
        <f t="shared" si="120"/>
        <v/>
      </c>
      <c r="D1065" s="182" t="str">
        <f>IF($B1065="","",IFERROR(VLOOKUP($B1065,'Task library'!$A:$E,2,FALSE()),""))</f>
        <v/>
      </c>
      <c r="E1065" s="182" t="str">
        <f>IF($B1065="","",IFERROR(VLOOKUP($B1065,'Task library'!$A:$E,3,FALSE()),""))</f>
        <v/>
      </c>
      <c r="F1065" s="182" t="str">
        <f>IF($B1065="","",IFERROR(VLOOKUP($B1065,'Task library'!$A:$E,4,FALSE()),""))</f>
        <v/>
      </c>
      <c r="H1065" s="183" t="str">
        <f t="shared" si="115"/>
        <v/>
      </c>
      <c r="I1065" s="183" t="str">
        <f t="shared" si="116"/>
        <v/>
      </c>
      <c r="L1065" s="90" t="str">
        <f t="shared" si="121"/>
        <v/>
      </c>
      <c r="N1065" s="185" t="str">
        <f t="shared" si="117"/>
        <v/>
      </c>
      <c r="W1065" s="179" t="str">
        <f>IF($B1065="","",IF($Q1065="","MISSING LINK",IF(NOT(ISNUMBER(SEARCH("drive.google.com",$Q1065))),"NOT DRIVE LINK",IFERROR(IF(ISNUMBER(SEARCH(MID(Summary!$N$3,SEARCH("/folders/",Summary!$N$3)+9,SEARCH("?",Summary!$N$3&amp;"?")-(SEARCH("/folders/",Summary!$N$3)+9)),$Q1065)),"OK",IF(ISNUMBER(SEARCH("/file/d/",$Q1065)),"FILE LINK (check)","WRONG DRIVE")),"WRONG DRIVE"))))</f>
        <v/>
      </c>
      <c r="X1065" s="72" t="str">
        <f t="shared" si="118"/>
        <v/>
      </c>
      <c r="Y1065" s="72" t="str">
        <f t="shared" si="119"/>
        <v/>
      </c>
      <c r="Z1065" s="72" t="str">
        <f>IF($X1065="","",COUNTIF($X$2:$X1065,$X1065))</f>
        <v/>
      </c>
      <c r="AA1065" s="72" t="str">
        <f>IF(AND($X1065&lt;&gt;"",$Y1065&gt;=3,$Z1065=1),COUNTIF($AA$1:AA1064,"&gt;0")+1,"")</f>
        <v/>
      </c>
    </row>
    <row r="1066" spans="3:27" ht="15" customHeight="1" x14ac:dyDescent="0.25">
      <c r="C1066" s="72" t="str">
        <f t="shared" si="120"/>
        <v/>
      </c>
      <c r="D1066" s="182" t="str">
        <f>IF($B1066="","",IFERROR(VLOOKUP($B1066,'Task library'!$A:$E,2,FALSE()),""))</f>
        <v/>
      </c>
      <c r="E1066" s="182" t="str">
        <f>IF($B1066="","",IFERROR(VLOOKUP($B1066,'Task library'!$A:$E,3,FALSE()),""))</f>
        <v/>
      </c>
      <c r="F1066" s="182" t="str">
        <f>IF($B1066="","",IFERROR(VLOOKUP($B1066,'Task library'!$A:$E,4,FALSE()),""))</f>
        <v/>
      </c>
      <c r="H1066" s="183" t="str">
        <f t="shared" si="115"/>
        <v/>
      </c>
      <c r="I1066" s="183" t="str">
        <f t="shared" si="116"/>
        <v/>
      </c>
      <c r="L1066" s="90" t="str">
        <f t="shared" si="121"/>
        <v/>
      </c>
      <c r="N1066" s="185" t="str">
        <f t="shared" si="117"/>
        <v/>
      </c>
      <c r="W1066" s="179" t="str">
        <f>IF($B1066="","",IF($Q1066="","MISSING LINK",IF(NOT(ISNUMBER(SEARCH("drive.google.com",$Q1066))),"NOT DRIVE LINK",IFERROR(IF(ISNUMBER(SEARCH(MID(Summary!$N$3,SEARCH("/folders/",Summary!$N$3)+9,SEARCH("?",Summary!$N$3&amp;"?")-(SEARCH("/folders/",Summary!$N$3)+9)),$Q1066)),"OK",IF(ISNUMBER(SEARCH("/file/d/",$Q1066)),"FILE LINK (check)","WRONG DRIVE")),"WRONG DRIVE"))))</f>
        <v/>
      </c>
      <c r="X1066" s="72" t="str">
        <f t="shared" si="118"/>
        <v/>
      </c>
      <c r="Y1066" s="72" t="str">
        <f t="shared" si="119"/>
        <v/>
      </c>
      <c r="Z1066" s="72" t="str">
        <f>IF($X1066="","",COUNTIF($X$2:$X1066,$X1066))</f>
        <v/>
      </c>
      <c r="AA1066" s="72" t="str">
        <f>IF(AND($X1066&lt;&gt;"",$Y1066&gt;=3,$Z1066=1),COUNTIF($AA$1:AA1065,"&gt;0")+1,"")</f>
        <v/>
      </c>
    </row>
    <row r="1067" spans="3:27" ht="15" customHeight="1" x14ac:dyDescent="0.25">
      <c r="C1067" s="72" t="str">
        <f t="shared" si="120"/>
        <v/>
      </c>
      <c r="D1067" s="182" t="str">
        <f>IF($B1067="","",IFERROR(VLOOKUP($B1067,'Task library'!$A:$E,2,FALSE()),""))</f>
        <v/>
      </c>
      <c r="E1067" s="182" t="str">
        <f>IF($B1067="","",IFERROR(VLOOKUP($B1067,'Task library'!$A:$E,3,FALSE()),""))</f>
        <v/>
      </c>
      <c r="F1067" s="182" t="str">
        <f>IF($B1067="","",IFERROR(VLOOKUP($B1067,'Task library'!$A:$E,4,FALSE()),""))</f>
        <v/>
      </c>
      <c r="H1067" s="183" t="str">
        <f t="shared" si="115"/>
        <v/>
      </c>
      <c r="I1067" s="183" t="str">
        <f t="shared" si="116"/>
        <v/>
      </c>
      <c r="L1067" s="90" t="str">
        <f t="shared" si="121"/>
        <v/>
      </c>
      <c r="N1067" s="185" t="str">
        <f t="shared" si="117"/>
        <v/>
      </c>
      <c r="W1067" s="179" t="str">
        <f>IF($B1067="","",IF($Q1067="","MISSING LINK",IF(NOT(ISNUMBER(SEARCH("drive.google.com",$Q1067))),"NOT DRIVE LINK",IFERROR(IF(ISNUMBER(SEARCH(MID(Summary!$N$3,SEARCH("/folders/",Summary!$N$3)+9,SEARCH("?",Summary!$N$3&amp;"?")-(SEARCH("/folders/",Summary!$N$3)+9)),$Q1067)),"OK",IF(ISNUMBER(SEARCH("/file/d/",$Q1067)),"FILE LINK (check)","WRONG DRIVE")),"WRONG DRIVE"))))</f>
        <v/>
      </c>
      <c r="X1067" s="72" t="str">
        <f t="shared" si="118"/>
        <v/>
      </c>
      <c r="Y1067" s="72" t="str">
        <f t="shared" si="119"/>
        <v/>
      </c>
      <c r="Z1067" s="72" t="str">
        <f>IF($X1067="","",COUNTIF($X$2:$X1067,$X1067))</f>
        <v/>
      </c>
      <c r="AA1067" s="72" t="str">
        <f>IF(AND($X1067&lt;&gt;"",$Y1067&gt;=3,$Z1067=1),COUNTIF($AA$1:AA1066,"&gt;0")+1,"")</f>
        <v/>
      </c>
    </row>
    <row r="1068" spans="3:27" ht="15" customHeight="1" x14ac:dyDescent="0.25">
      <c r="C1068" s="72" t="str">
        <f t="shared" si="120"/>
        <v/>
      </c>
      <c r="D1068" s="182" t="str">
        <f>IF($B1068="","",IFERROR(VLOOKUP($B1068,'Task library'!$A:$E,2,FALSE()),""))</f>
        <v/>
      </c>
      <c r="E1068" s="182" t="str">
        <f>IF($B1068="","",IFERROR(VLOOKUP($B1068,'Task library'!$A:$E,3,FALSE()),""))</f>
        <v/>
      </c>
      <c r="F1068" s="182" t="str">
        <f>IF($B1068="","",IFERROR(VLOOKUP($B1068,'Task library'!$A:$E,4,FALSE()),""))</f>
        <v/>
      </c>
      <c r="H1068" s="183" t="str">
        <f t="shared" si="115"/>
        <v/>
      </c>
      <c r="I1068" s="183" t="str">
        <f t="shared" si="116"/>
        <v/>
      </c>
      <c r="L1068" s="90" t="str">
        <f t="shared" si="121"/>
        <v/>
      </c>
      <c r="N1068" s="185" t="str">
        <f t="shared" si="117"/>
        <v/>
      </c>
      <c r="W1068" s="179" t="str">
        <f>IF($B1068="","",IF($Q1068="","MISSING LINK",IF(NOT(ISNUMBER(SEARCH("drive.google.com",$Q1068))),"NOT DRIVE LINK",IFERROR(IF(ISNUMBER(SEARCH(MID(Summary!$N$3,SEARCH("/folders/",Summary!$N$3)+9,SEARCH("?",Summary!$N$3&amp;"?")-(SEARCH("/folders/",Summary!$N$3)+9)),$Q1068)),"OK",IF(ISNUMBER(SEARCH("/file/d/",$Q1068)),"FILE LINK (check)","WRONG DRIVE")),"WRONG DRIVE"))))</f>
        <v/>
      </c>
      <c r="X1068" s="72" t="str">
        <f t="shared" si="118"/>
        <v/>
      </c>
      <c r="Y1068" s="72" t="str">
        <f t="shared" si="119"/>
        <v/>
      </c>
      <c r="Z1068" s="72" t="str">
        <f>IF($X1068="","",COUNTIF($X$2:$X1068,$X1068))</f>
        <v/>
      </c>
      <c r="AA1068" s="72" t="str">
        <f>IF(AND($X1068&lt;&gt;"",$Y1068&gt;=3,$Z1068=1),COUNTIF($AA$1:AA1067,"&gt;0")+1,"")</f>
        <v/>
      </c>
    </row>
    <row r="1069" spans="3:27" ht="15" customHeight="1" x14ac:dyDescent="0.25">
      <c r="C1069" s="72" t="str">
        <f t="shared" si="120"/>
        <v/>
      </c>
      <c r="D1069" s="182" t="str">
        <f>IF($B1069="","",IFERROR(VLOOKUP($B1069,'Task library'!$A:$E,2,FALSE()),""))</f>
        <v/>
      </c>
      <c r="E1069" s="182" t="str">
        <f>IF($B1069="","",IFERROR(VLOOKUP($B1069,'Task library'!$A:$E,3,FALSE()),""))</f>
        <v/>
      </c>
      <c r="F1069" s="182" t="str">
        <f>IF($B1069="","",IFERROR(VLOOKUP($B1069,'Task library'!$A:$E,4,FALSE()),""))</f>
        <v/>
      </c>
      <c r="H1069" s="183" t="str">
        <f t="shared" si="115"/>
        <v/>
      </c>
      <c r="I1069" s="183" t="str">
        <f t="shared" si="116"/>
        <v/>
      </c>
      <c r="L1069" s="90" t="str">
        <f t="shared" si="121"/>
        <v/>
      </c>
      <c r="N1069" s="185" t="str">
        <f t="shared" si="117"/>
        <v/>
      </c>
      <c r="W1069" s="179" t="str">
        <f>IF($B1069="","",IF($Q1069="","MISSING LINK",IF(NOT(ISNUMBER(SEARCH("drive.google.com",$Q1069))),"NOT DRIVE LINK",IFERROR(IF(ISNUMBER(SEARCH(MID(Summary!$N$3,SEARCH("/folders/",Summary!$N$3)+9,SEARCH("?",Summary!$N$3&amp;"?")-(SEARCH("/folders/",Summary!$N$3)+9)),$Q1069)),"OK",IF(ISNUMBER(SEARCH("/file/d/",$Q1069)),"FILE LINK (check)","WRONG DRIVE")),"WRONG DRIVE"))))</f>
        <v/>
      </c>
      <c r="X1069" s="72" t="str">
        <f t="shared" si="118"/>
        <v/>
      </c>
      <c r="Y1069" s="72" t="str">
        <f t="shared" si="119"/>
        <v/>
      </c>
      <c r="Z1069" s="72" t="str">
        <f>IF($X1069="","",COUNTIF($X$2:$X1069,$X1069))</f>
        <v/>
      </c>
      <c r="AA1069" s="72" t="str">
        <f>IF(AND($X1069&lt;&gt;"",$Y1069&gt;=3,$Z1069=1),COUNTIF($AA$1:AA1068,"&gt;0")+1,"")</f>
        <v/>
      </c>
    </row>
    <row r="1070" spans="3:27" ht="15" customHeight="1" x14ac:dyDescent="0.25">
      <c r="C1070" s="72" t="str">
        <f t="shared" si="120"/>
        <v/>
      </c>
      <c r="D1070" s="182" t="str">
        <f>IF($B1070="","",IFERROR(VLOOKUP($B1070,'Task library'!$A:$E,2,FALSE()),""))</f>
        <v/>
      </c>
      <c r="E1070" s="182" t="str">
        <f>IF($B1070="","",IFERROR(VLOOKUP($B1070,'Task library'!$A:$E,3,FALSE()),""))</f>
        <v/>
      </c>
      <c r="F1070" s="182" t="str">
        <f>IF($B1070="","",IFERROR(VLOOKUP($B1070,'Task library'!$A:$E,4,FALSE()),""))</f>
        <v/>
      </c>
      <c r="H1070" s="183" t="str">
        <f t="shared" si="115"/>
        <v/>
      </c>
      <c r="I1070" s="183" t="str">
        <f t="shared" si="116"/>
        <v/>
      </c>
      <c r="L1070" s="90" t="str">
        <f t="shared" si="121"/>
        <v/>
      </c>
      <c r="N1070" s="185" t="str">
        <f t="shared" si="117"/>
        <v/>
      </c>
      <c r="W1070" s="179" t="str">
        <f>IF($B1070="","",IF($Q1070="","MISSING LINK",IF(NOT(ISNUMBER(SEARCH("drive.google.com",$Q1070))),"NOT DRIVE LINK",IFERROR(IF(ISNUMBER(SEARCH(MID(Summary!$N$3,SEARCH("/folders/",Summary!$N$3)+9,SEARCH("?",Summary!$N$3&amp;"?")-(SEARCH("/folders/",Summary!$N$3)+9)),$Q1070)),"OK",IF(ISNUMBER(SEARCH("/file/d/",$Q1070)),"FILE LINK (check)","WRONG DRIVE")),"WRONG DRIVE"))))</f>
        <v/>
      </c>
      <c r="X1070" s="72" t="str">
        <f t="shared" si="118"/>
        <v/>
      </c>
      <c r="Y1070" s="72" t="str">
        <f t="shared" si="119"/>
        <v/>
      </c>
      <c r="Z1070" s="72" t="str">
        <f>IF($X1070="","",COUNTIF($X$2:$X1070,$X1070))</f>
        <v/>
      </c>
      <c r="AA1070" s="72" t="str">
        <f>IF(AND($X1070&lt;&gt;"",$Y1070&gt;=3,$Z1070=1),COUNTIF($AA$1:AA1069,"&gt;0")+1,"")</f>
        <v/>
      </c>
    </row>
    <row r="1071" spans="3:27" ht="15" customHeight="1" x14ac:dyDescent="0.25">
      <c r="C1071" s="72" t="str">
        <f t="shared" si="120"/>
        <v/>
      </c>
      <c r="D1071" s="182" t="str">
        <f>IF($B1071="","",IFERROR(VLOOKUP($B1071,'Task library'!$A:$E,2,FALSE()),""))</f>
        <v/>
      </c>
      <c r="E1071" s="182" t="str">
        <f>IF($B1071="","",IFERROR(VLOOKUP($B1071,'Task library'!$A:$E,3,FALSE()),""))</f>
        <v/>
      </c>
      <c r="F1071" s="182" t="str">
        <f>IF($B1071="","",IFERROR(VLOOKUP($B1071,'Task library'!$A:$E,4,FALSE()),""))</f>
        <v/>
      </c>
      <c r="H1071" s="183" t="str">
        <f t="shared" si="115"/>
        <v/>
      </c>
      <c r="I1071" s="183" t="str">
        <f t="shared" si="116"/>
        <v/>
      </c>
      <c r="L1071" s="90" t="str">
        <f t="shared" si="121"/>
        <v/>
      </c>
      <c r="N1071" s="185" t="str">
        <f t="shared" si="117"/>
        <v/>
      </c>
      <c r="W1071" s="179" t="str">
        <f>IF($B1071="","",IF($Q1071="","MISSING LINK",IF(NOT(ISNUMBER(SEARCH("drive.google.com",$Q1071))),"NOT DRIVE LINK",IFERROR(IF(ISNUMBER(SEARCH(MID(Summary!$N$3,SEARCH("/folders/",Summary!$N$3)+9,SEARCH("?",Summary!$N$3&amp;"?")-(SEARCH("/folders/",Summary!$N$3)+9)),$Q1071)),"OK",IF(ISNUMBER(SEARCH("/file/d/",$Q1071)),"FILE LINK (check)","WRONG DRIVE")),"WRONG DRIVE"))))</f>
        <v/>
      </c>
      <c r="X1071" s="72" t="str">
        <f t="shared" si="118"/>
        <v/>
      </c>
      <c r="Y1071" s="72" t="str">
        <f t="shared" si="119"/>
        <v/>
      </c>
      <c r="Z1071" s="72" t="str">
        <f>IF($X1071="","",COUNTIF($X$2:$X1071,$X1071))</f>
        <v/>
      </c>
      <c r="AA1071" s="72" t="str">
        <f>IF(AND($X1071&lt;&gt;"",$Y1071&gt;=3,$Z1071=1),COUNTIF($AA$1:AA1070,"&gt;0")+1,"")</f>
        <v/>
      </c>
    </row>
    <row r="1072" spans="3:27" ht="15" customHeight="1" x14ac:dyDescent="0.25">
      <c r="C1072" s="72" t="str">
        <f t="shared" si="120"/>
        <v/>
      </c>
      <c r="D1072" s="182" t="str">
        <f>IF($B1072="","",IFERROR(VLOOKUP($B1072,'Task library'!$A:$E,2,FALSE()),""))</f>
        <v/>
      </c>
      <c r="E1072" s="182" t="str">
        <f>IF($B1072="","",IFERROR(VLOOKUP($B1072,'Task library'!$A:$E,3,FALSE()),""))</f>
        <v/>
      </c>
      <c r="F1072" s="182" t="str">
        <f>IF($B1072="","",IFERROR(VLOOKUP($B1072,'Task library'!$A:$E,4,FALSE()),""))</f>
        <v/>
      </c>
      <c r="H1072" s="183" t="str">
        <f t="shared" si="115"/>
        <v/>
      </c>
      <c r="I1072" s="183" t="str">
        <f t="shared" si="116"/>
        <v/>
      </c>
      <c r="L1072" s="90" t="str">
        <f t="shared" si="121"/>
        <v/>
      </c>
      <c r="N1072" s="185" t="str">
        <f t="shared" si="117"/>
        <v/>
      </c>
      <c r="W1072" s="179" t="str">
        <f>IF($B1072="","",IF($Q1072="","MISSING LINK",IF(NOT(ISNUMBER(SEARCH("drive.google.com",$Q1072))),"NOT DRIVE LINK",IFERROR(IF(ISNUMBER(SEARCH(MID(Summary!$N$3,SEARCH("/folders/",Summary!$N$3)+9,SEARCH("?",Summary!$N$3&amp;"?")-(SEARCH("/folders/",Summary!$N$3)+9)),$Q1072)),"OK",IF(ISNUMBER(SEARCH("/file/d/",$Q1072)),"FILE LINK (check)","WRONG DRIVE")),"WRONG DRIVE"))))</f>
        <v/>
      </c>
      <c r="X1072" s="72" t="str">
        <f t="shared" si="118"/>
        <v/>
      </c>
      <c r="Y1072" s="72" t="str">
        <f t="shared" si="119"/>
        <v/>
      </c>
      <c r="Z1072" s="72" t="str">
        <f>IF($X1072="","",COUNTIF($X$2:$X1072,$X1072))</f>
        <v/>
      </c>
      <c r="AA1072" s="72" t="str">
        <f>IF(AND($X1072&lt;&gt;"",$Y1072&gt;=3,$Z1072=1),COUNTIF($AA$1:AA1071,"&gt;0")+1,"")</f>
        <v/>
      </c>
    </row>
    <row r="1073" spans="3:27" ht="15" customHeight="1" x14ac:dyDescent="0.25">
      <c r="C1073" s="72" t="str">
        <f t="shared" si="120"/>
        <v/>
      </c>
      <c r="D1073" s="182" t="str">
        <f>IF($B1073="","",IFERROR(VLOOKUP($B1073,'Task library'!$A:$E,2,FALSE()),""))</f>
        <v/>
      </c>
      <c r="E1073" s="182" t="str">
        <f>IF($B1073="","",IFERROR(VLOOKUP($B1073,'Task library'!$A:$E,3,FALSE()),""))</f>
        <v/>
      </c>
      <c r="F1073" s="182" t="str">
        <f>IF($B1073="","",IFERROR(VLOOKUP($B1073,'Task library'!$A:$E,4,FALSE()),""))</f>
        <v/>
      </c>
      <c r="H1073" s="183" t="str">
        <f t="shared" si="115"/>
        <v/>
      </c>
      <c r="I1073" s="183" t="str">
        <f t="shared" si="116"/>
        <v/>
      </c>
      <c r="L1073" s="90" t="str">
        <f t="shared" si="121"/>
        <v/>
      </c>
      <c r="N1073" s="185" t="str">
        <f t="shared" si="117"/>
        <v/>
      </c>
      <c r="W1073" s="179" t="str">
        <f>IF($B1073="","",IF($Q1073="","MISSING LINK",IF(NOT(ISNUMBER(SEARCH("drive.google.com",$Q1073))),"NOT DRIVE LINK",IFERROR(IF(ISNUMBER(SEARCH(MID(Summary!$N$3,SEARCH("/folders/",Summary!$N$3)+9,SEARCH("?",Summary!$N$3&amp;"?")-(SEARCH("/folders/",Summary!$N$3)+9)),$Q1073)),"OK",IF(ISNUMBER(SEARCH("/file/d/",$Q1073)),"FILE LINK (check)","WRONG DRIVE")),"WRONG DRIVE"))))</f>
        <v/>
      </c>
      <c r="X1073" s="72" t="str">
        <f t="shared" si="118"/>
        <v/>
      </c>
      <c r="Y1073" s="72" t="str">
        <f t="shared" si="119"/>
        <v/>
      </c>
      <c r="Z1073" s="72" t="str">
        <f>IF($X1073="","",COUNTIF($X$2:$X1073,$X1073))</f>
        <v/>
      </c>
      <c r="AA1073" s="72" t="str">
        <f>IF(AND($X1073&lt;&gt;"",$Y1073&gt;=3,$Z1073=1),COUNTIF($AA$1:AA1072,"&gt;0")+1,"")</f>
        <v/>
      </c>
    </row>
    <row r="1074" spans="3:27" ht="15" customHeight="1" x14ac:dyDescent="0.25">
      <c r="C1074" s="72" t="str">
        <f t="shared" si="120"/>
        <v/>
      </c>
      <c r="D1074" s="182" t="str">
        <f>IF($B1074="","",IFERROR(VLOOKUP($B1074,'Task library'!$A:$E,2,FALSE()),""))</f>
        <v/>
      </c>
      <c r="E1074" s="182" t="str">
        <f>IF($B1074="","",IFERROR(VLOOKUP($B1074,'Task library'!$A:$E,3,FALSE()),""))</f>
        <v/>
      </c>
      <c r="F1074" s="182" t="str">
        <f>IF($B1074="","",IFERROR(VLOOKUP($B1074,'Task library'!$A:$E,4,FALSE()),""))</f>
        <v/>
      </c>
      <c r="H1074" s="183" t="str">
        <f t="shared" si="115"/>
        <v/>
      </c>
      <c r="I1074" s="183" t="str">
        <f t="shared" si="116"/>
        <v/>
      </c>
      <c r="L1074" s="90" t="str">
        <f t="shared" si="121"/>
        <v/>
      </c>
      <c r="N1074" s="185" t="str">
        <f t="shared" si="117"/>
        <v/>
      </c>
      <c r="W1074" s="179" t="str">
        <f>IF($B1074="","",IF($Q1074="","MISSING LINK",IF(NOT(ISNUMBER(SEARCH("drive.google.com",$Q1074))),"NOT DRIVE LINK",IFERROR(IF(ISNUMBER(SEARCH(MID(Summary!$N$3,SEARCH("/folders/",Summary!$N$3)+9,SEARCH("?",Summary!$N$3&amp;"?")-(SEARCH("/folders/",Summary!$N$3)+9)),$Q1074)),"OK",IF(ISNUMBER(SEARCH("/file/d/",$Q1074)),"FILE LINK (check)","WRONG DRIVE")),"WRONG DRIVE"))))</f>
        <v/>
      </c>
      <c r="X1074" s="72" t="str">
        <f t="shared" si="118"/>
        <v/>
      </c>
      <c r="Y1074" s="72" t="str">
        <f t="shared" si="119"/>
        <v/>
      </c>
      <c r="Z1074" s="72" t="str">
        <f>IF($X1074="","",COUNTIF($X$2:$X1074,$X1074))</f>
        <v/>
      </c>
      <c r="AA1074" s="72" t="str">
        <f>IF(AND($X1074&lt;&gt;"",$Y1074&gt;=3,$Z1074=1),COUNTIF($AA$1:AA1073,"&gt;0")+1,"")</f>
        <v/>
      </c>
    </row>
    <row r="1075" spans="3:27" ht="15" customHeight="1" x14ac:dyDescent="0.25">
      <c r="C1075" s="72" t="str">
        <f t="shared" si="120"/>
        <v/>
      </c>
      <c r="D1075" s="182" t="str">
        <f>IF($B1075="","",IFERROR(VLOOKUP($B1075,'Task library'!$A:$E,2,FALSE()),""))</f>
        <v/>
      </c>
      <c r="E1075" s="182" t="str">
        <f>IF($B1075="","",IFERROR(VLOOKUP($B1075,'Task library'!$A:$E,3,FALSE()),""))</f>
        <v/>
      </c>
      <c r="F1075" s="182" t="str">
        <f>IF($B1075="","",IFERROR(VLOOKUP($B1075,'Task library'!$A:$E,4,FALSE()),""))</f>
        <v/>
      </c>
      <c r="H1075" s="183" t="str">
        <f t="shared" si="115"/>
        <v/>
      </c>
      <c r="I1075" s="183" t="str">
        <f t="shared" si="116"/>
        <v/>
      </c>
      <c r="L1075" s="90" t="str">
        <f t="shared" si="121"/>
        <v/>
      </c>
      <c r="N1075" s="185" t="str">
        <f t="shared" si="117"/>
        <v/>
      </c>
      <c r="W1075" s="179" t="str">
        <f>IF($B1075="","",IF($Q1075="","MISSING LINK",IF(NOT(ISNUMBER(SEARCH("drive.google.com",$Q1075))),"NOT DRIVE LINK",IFERROR(IF(ISNUMBER(SEARCH(MID(Summary!$N$3,SEARCH("/folders/",Summary!$N$3)+9,SEARCH("?",Summary!$N$3&amp;"?")-(SEARCH("/folders/",Summary!$N$3)+9)),$Q1075)),"OK",IF(ISNUMBER(SEARCH("/file/d/",$Q1075)),"FILE LINK (check)","WRONG DRIVE")),"WRONG DRIVE"))))</f>
        <v/>
      </c>
      <c r="X1075" s="72" t="str">
        <f t="shared" si="118"/>
        <v/>
      </c>
      <c r="Y1075" s="72" t="str">
        <f t="shared" si="119"/>
        <v/>
      </c>
      <c r="Z1075" s="72" t="str">
        <f>IF($X1075="","",COUNTIF($X$2:$X1075,$X1075))</f>
        <v/>
      </c>
      <c r="AA1075" s="72" t="str">
        <f>IF(AND($X1075&lt;&gt;"",$Y1075&gt;=3,$Z1075=1),COUNTIF($AA$1:AA1074,"&gt;0")+1,"")</f>
        <v/>
      </c>
    </row>
    <row r="1076" spans="3:27" ht="15" customHeight="1" x14ac:dyDescent="0.25">
      <c r="C1076" s="72" t="str">
        <f t="shared" si="120"/>
        <v/>
      </c>
      <c r="D1076" s="182" t="str">
        <f>IF($B1076="","",IFERROR(VLOOKUP($B1076,'Task library'!$A:$E,2,FALSE()),""))</f>
        <v/>
      </c>
      <c r="E1076" s="182" t="str">
        <f>IF($B1076="","",IFERROR(VLOOKUP($B1076,'Task library'!$A:$E,3,FALSE()),""))</f>
        <v/>
      </c>
      <c r="F1076" s="182" t="str">
        <f>IF($B1076="","",IFERROR(VLOOKUP($B1076,'Task library'!$A:$E,4,FALSE()),""))</f>
        <v/>
      </c>
      <c r="H1076" s="183" t="str">
        <f t="shared" si="115"/>
        <v/>
      </c>
      <c r="I1076" s="183" t="str">
        <f t="shared" si="116"/>
        <v/>
      </c>
      <c r="L1076" s="90" t="str">
        <f t="shared" si="121"/>
        <v/>
      </c>
      <c r="N1076" s="185" t="str">
        <f t="shared" si="117"/>
        <v/>
      </c>
      <c r="W1076" s="179" t="str">
        <f>IF($B1076="","",IF($Q1076="","MISSING LINK",IF(NOT(ISNUMBER(SEARCH("drive.google.com",$Q1076))),"NOT DRIVE LINK",IFERROR(IF(ISNUMBER(SEARCH(MID(Summary!$N$3,SEARCH("/folders/",Summary!$N$3)+9,SEARCH("?",Summary!$N$3&amp;"?")-(SEARCH("/folders/",Summary!$N$3)+9)),$Q1076)),"OK",IF(ISNUMBER(SEARCH("/file/d/",$Q1076)),"FILE LINK (check)","WRONG DRIVE")),"WRONG DRIVE"))))</f>
        <v/>
      </c>
      <c r="X1076" s="72" t="str">
        <f t="shared" si="118"/>
        <v/>
      </c>
      <c r="Y1076" s="72" t="str">
        <f t="shared" si="119"/>
        <v/>
      </c>
      <c r="Z1076" s="72" t="str">
        <f>IF($X1076="","",COUNTIF($X$2:$X1076,$X1076))</f>
        <v/>
      </c>
      <c r="AA1076" s="72" t="str">
        <f>IF(AND($X1076&lt;&gt;"",$Y1076&gt;=3,$Z1076=1),COUNTIF($AA$1:AA1075,"&gt;0")+1,"")</f>
        <v/>
      </c>
    </row>
    <row r="1077" spans="3:27" ht="15" customHeight="1" x14ac:dyDescent="0.25">
      <c r="C1077" s="72" t="str">
        <f t="shared" si="120"/>
        <v/>
      </c>
      <c r="D1077" s="182" t="str">
        <f>IF($B1077="","",IFERROR(VLOOKUP($B1077,'Task library'!$A:$E,2,FALSE()),""))</f>
        <v/>
      </c>
      <c r="E1077" s="182" t="str">
        <f>IF($B1077="","",IFERROR(VLOOKUP($B1077,'Task library'!$A:$E,3,FALSE()),""))</f>
        <v/>
      </c>
      <c r="F1077" s="182" t="str">
        <f>IF($B1077="","",IFERROR(VLOOKUP($B1077,'Task library'!$A:$E,4,FALSE()),""))</f>
        <v/>
      </c>
      <c r="H1077" s="183" t="str">
        <f t="shared" si="115"/>
        <v/>
      </c>
      <c r="I1077" s="183" t="str">
        <f t="shared" si="116"/>
        <v/>
      </c>
      <c r="L1077" s="90" t="str">
        <f t="shared" si="121"/>
        <v/>
      </c>
      <c r="N1077" s="185" t="str">
        <f t="shared" si="117"/>
        <v/>
      </c>
      <c r="W1077" s="179" t="str">
        <f>IF($B1077="","",IF($Q1077="","MISSING LINK",IF(NOT(ISNUMBER(SEARCH("drive.google.com",$Q1077))),"NOT DRIVE LINK",IFERROR(IF(ISNUMBER(SEARCH(MID(Summary!$N$3,SEARCH("/folders/",Summary!$N$3)+9,SEARCH("?",Summary!$N$3&amp;"?")-(SEARCH("/folders/",Summary!$N$3)+9)),$Q1077)),"OK",IF(ISNUMBER(SEARCH("/file/d/",$Q1077)),"FILE LINK (check)","WRONG DRIVE")),"WRONG DRIVE"))))</f>
        <v/>
      </c>
      <c r="X1077" s="72" t="str">
        <f t="shared" si="118"/>
        <v/>
      </c>
      <c r="Y1077" s="72" t="str">
        <f t="shared" si="119"/>
        <v/>
      </c>
      <c r="Z1077" s="72" t="str">
        <f>IF($X1077="","",COUNTIF($X$2:$X1077,$X1077))</f>
        <v/>
      </c>
      <c r="AA1077" s="72" t="str">
        <f>IF(AND($X1077&lt;&gt;"",$Y1077&gt;=3,$Z1077=1),COUNTIF($AA$1:AA1076,"&gt;0")+1,"")</f>
        <v/>
      </c>
    </row>
    <row r="1078" spans="3:27" ht="15" customHeight="1" x14ac:dyDescent="0.25">
      <c r="C1078" s="72" t="str">
        <f t="shared" si="120"/>
        <v/>
      </c>
      <c r="D1078" s="182" t="str">
        <f>IF($B1078="","",IFERROR(VLOOKUP($B1078,'Task library'!$A:$E,2,FALSE()),""))</f>
        <v/>
      </c>
      <c r="E1078" s="182" t="str">
        <f>IF($B1078="","",IFERROR(VLOOKUP($B1078,'Task library'!$A:$E,3,FALSE()),""))</f>
        <v/>
      </c>
      <c r="F1078" s="182" t="str">
        <f>IF($B1078="","",IFERROR(VLOOKUP($B1078,'Task library'!$A:$E,4,FALSE()),""))</f>
        <v/>
      </c>
      <c r="H1078" s="183" t="str">
        <f t="shared" si="115"/>
        <v/>
      </c>
      <c r="I1078" s="183" t="str">
        <f t="shared" si="116"/>
        <v/>
      </c>
      <c r="L1078" s="90" t="str">
        <f t="shared" si="121"/>
        <v/>
      </c>
      <c r="N1078" s="185" t="str">
        <f t="shared" si="117"/>
        <v/>
      </c>
      <c r="W1078" s="179" t="str">
        <f>IF($B1078="","",IF($Q1078="","MISSING LINK",IF(NOT(ISNUMBER(SEARCH("drive.google.com",$Q1078))),"NOT DRIVE LINK",IFERROR(IF(ISNUMBER(SEARCH(MID(Summary!$N$3,SEARCH("/folders/",Summary!$N$3)+9,SEARCH("?",Summary!$N$3&amp;"?")-(SEARCH("/folders/",Summary!$N$3)+9)),$Q1078)),"OK",IF(ISNUMBER(SEARCH("/file/d/",$Q1078)),"FILE LINK (check)","WRONG DRIVE")),"WRONG DRIVE"))))</f>
        <v/>
      </c>
      <c r="X1078" s="72" t="str">
        <f t="shared" si="118"/>
        <v/>
      </c>
      <c r="Y1078" s="72" t="str">
        <f t="shared" si="119"/>
        <v/>
      </c>
      <c r="Z1078" s="72" t="str">
        <f>IF($X1078="","",COUNTIF($X$2:$X1078,$X1078))</f>
        <v/>
      </c>
      <c r="AA1078" s="72" t="str">
        <f>IF(AND($X1078&lt;&gt;"",$Y1078&gt;=3,$Z1078=1),COUNTIF($AA$1:AA1077,"&gt;0")+1,"")</f>
        <v/>
      </c>
    </row>
    <row r="1079" spans="3:27" ht="15" customHeight="1" x14ac:dyDescent="0.25">
      <c r="C1079" s="72" t="str">
        <f t="shared" si="120"/>
        <v/>
      </c>
      <c r="D1079" s="182" t="str">
        <f>IF($B1079="","",IFERROR(VLOOKUP($B1079,'Task library'!$A:$E,2,FALSE()),""))</f>
        <v/>
      </c>
      <c r="E1079" s="182" t="str">
        <f>IF($B1079="","",IFERROR(VLOOKUP($B1079,'Task library'!$A:$E,3,FALSE()),""))</f>
        <v/>
      </c>
      <c r="F1079" s="182" t="str">
        <f>IF($B1079="","",IFERROR(VLOOKUP($B1079,'Task library'!$A:$E,4,FALSE()),""))</f>
        <v/>
      </c>
      <c r="H1079" s="183" t="str">
        <f t="shared" si="115"/>
        <v/>
      </c>
      <c r="I1079" s="183" t="str">
        <f t="shared" si="116"/>
        <v/>
      </c>
      <c r="L1079" s="90" t="str">
        <f t="shared" si="121"/>
        <v/>
      </c>
      <c r="N1079" s="185" t="str">
        <f t="shared" si="117"/>
        <v/>
      </c>
      <c r="W1079" s="179" t="str">
        <f>IF($B1079="","",IF($Q1079="","MISSING LINK",IF(NOT(ISNUMBER(SEARCH("drive.google.com",$Q1079))),"NOT DRIVE LINK",IFERROR(IF(ISNUMBER(SEARCH(MID(Summary!$N$3,SEARCH("/folders/",Summary!$N$3)+9,SEARCH("?",Summary!$N$3&amp;"?")-(SEARCH("/folders/",Summary!$N$3)+9)),$Q1079)),"OK",IF(ISNUMBER(SEARCH("/file/d/",$Q1079)),"FILE LINK (check)","WRONG DRIVE")),"WRONG DRIVE"))))</f>
        <v/>
      </c>
      <c r="X1079" s="72" t="str">
        <f t="shared" si="118"/>
        <v/>
      </c>
      <c r="Y1079" s="72" t="str">
        <f t="shared" si="119"/>
        <v/>
      </c>
      <c r="Z1079" s="72" t="str">
        <f>IF($X1079="","",COUNTIF($X$2:$X1079,$X1079))</f>
        <v/>
      </c>
      <c r="AA1079" s="72" t="str">
        <f>IF(AND($X1079&lt;&gt;"",$Y1079&gt;=3,$Z1079=1),COUNTIF($AA$1:AA1078,"&gt;0")+1,"")</f>
        <v/>
      </c>
    </row>
    <row r="1080" spans="3:27" ht="15" customHeight="1" x14ac:dyDescent="0.25">
      <c r="C1080" s="72" t="str">
        <f t="shared" si="120"/>
        <v/>
      </c>
      <c r="D1080" s="182" t="str">
        <f>IF($B1080="","",IFERROR(VLOOKUP($B1080,'Task library'!$A:$E,2,FALSE()),""))</f>
        <v/>
      </c>
      <c r="E1080" s="182" t="str">
        <f>IF($B1080="","",IFERROR(VLOOKUP($B1080,'Task library'!$A:$E,3,FALSE()),""))</f>
        <v/>
      </c>
      <c r="F1080" s="182" t="str">
        <f>IF($B1080="","",IFERROR(VLOOKUP($B1080,'Task library'!$A:$E,4,FALSE()),""))</f>
        <v/>
      </c>
      <c r="H1080" s="183" t="str">
        <f t="shared" si="115"/>
        <v/>
      </c>
      <c r="I1080" s="183" t="str">
        <f t="shared" si="116"/>
        <v/>
      </c>
      <c r="L1080" s="90" t="str">
        <f t="shared" si="121"/>
        <v/>
      </c>
      <c r="N1080" s="185" t="str">
        <f t="shared" si="117"/>
        <v/>
      </c>
      <c r="W1080" s="179" t="str">
        <f>IF($B1080="","",IF($Q1080="","MISSING LINK",IF(NOT(ISNUMBER(SEARCH("drive.google.com",$Q1080))),"NOT DRIVE LINK",IFERROR(IF(ISNUMBER(SEARCH(MID(Summary!$N$3,SEARCH("/folders/",Summary!$N$3)+9,SEARCH("?",Summary!$N$3&amp;"?")-(SEARCH("/folders/",Summary!$N$3)+9)),$Q1080)),"OK",IF(ISNUMBER(SEARCH("/file/d/",$Q1080)),"FILE LINK (check)","WRONG DRIVE")),"WRONG DRIVE"))))</f>
        <v/>
      </c>
      <c r="X1080" s="72" t="str">
        <f t="shared" si="118"/>
        <v/>
      </c>
      <c r="Y1080" s="72" t="str">
        <f t="shared" si="119"/>
        <v/>
      </c>
      <c r="Z1080" s="72" t="str">
        <f>IF($X1080="","",COUNTIF($X$2:$X1080,$X1080))</f>
        <v/>
      </c>
      <c r="AA1080" s="72" t="str">
        <f>IF(AND($X1080&lt;&gt;"",$Y1080&gt;=3,$Z1080=1),COUNTIF($AA$1:AA1079,"&gt;0")+1,"")</f>
        <v/>
      </c>
    </row>
    <row r="1081" spans="3:27" ht="15" customHeight="1" x14ac:dyDescent="0.25">
      <c r="C1081" s="72" t="str">
        <f t="shared" si="120"/>
        <v/>
      </c>
      <c r="D1081" s="182" t="str">
        <f>IF($B1081="","",IFERROR(VLOOKUP($B1081,'Task library'!$A:$E,2,FALSE()),""))</f>
        <v/>
      </c>
      <c r="E1081" s="182" t="str">
        <f>IF($B1081="","",IFERROR(VLOOKUP($B1081,'Task library'!$A:$E,3,FALSE()),""))</f>
        <v/>
      </c>
      <c r="F1081" s="182" t="str">
        <f>IF($B1081="","",IFERROR(VLOOKUP($B1081,'Task library'!$A:$E,4,FALSE()),""))</f>
        <v/>
      </c>
      <c r="H1081" s="183" t="str">
        <f t="shared" si="115"/>
        <v/>
      </c>
      <c r="I1081" s="183" t="str">
        <f t="shared" si="116"/>
        <v/>
      </c>
      <c r="L1081" s="90" t="str">
        <f t="shared" si="121"/>
        <v/>
      </c>
      <c r="N1081" s="185" t="str">
        <f t="shared" si="117"/>
        <v/>
      </c>
      <c r="W1081" s="179" t="str">
        <f>IF($B1081="","",IF($Q1081="","MISSING LINK",IF(NOT(ISNUMBER(SEARCH("drive.google.com",$Q1081))),"NOT DRIVE LINK",IFERROR(IF(ISNUMBER(SEARCH(MID(Summary!$N$3,SEARCH("/folders/",Summary!$N$3)+9,SEARCH("?",Summary!$N$3&amp;"?")-(SEARCH("/folders/",Summary!$N$3)+9)),$Q1081)),"OK",IF(ISNUMBER(SEARCH("/file/d/",$Q1081)),"FILE LINK (check)","WRONG DRIVE")),"WRONG DRIVE"))))</f>
        <v/>
      </c>
      <c r="X1081" s="72" t="str">
        <f t="shared" si="118"/>
        <v/>
      </c>
      <c r="Y1081" s="72" t="str">
        <f t="shared" si="119"/>
        <v/>
      </c>
      <c r="Z1081" s="72" t="str">
        <f>IF($X1081="","",COUNTIF($X$2:$X1081,$X1081))</f>
        <v/>
      </c>
      <c r="AA1081" s="72" t="str">
        <f>IF(AND($X1081&lt;&gt;"",$Y1081&gt;=3,$Z1081=1),COUNTIF($AA$1:AA1080,"&gt;0")+1,"")</f>
        <v/>
      </c>
    </row>
    <row r="1082" spans="3:27" ht="15" customHeight="1" x14ac:dyDescent="0.25">
      <c r="C1082" s="72" t="str">
        <f t="shared" si="120"/>
        <v/>
      </c>
      <c r="D1082" s="182" t="str">
        <f>IF($B1082="","",IFERROR(VLOOKUP($B1082,'Task library'!$A:$E,2,FALSE()),""))</f>
        <v/>
      </c>
      <c r="E1082" s="182" t="str">
        <f>IF($B1082="","",IFERROR(VLOOKUP($B1082,'Task library'!$A:$E,3,FALSE()),""))</f>
        <v/>
      </c>
      <c r="F1082" s="182" t="str">
        <f>IF($B1082="","",IFERROR(VLOOKUP($B1082,'Task library'!$A:$E,4,FALSE()),""))</f>
        <v/>
      </c>
      <c r="H1082" s="183" t="str">
        <f t="shared" si="115"/>
        <v/>
      </c>
      <c r="I1082" s="183" t="str">
        <f t="shared" si="116"/>
        <v/>
      </c>
      <c r="L1082" s="90" t="str">
        <f t="shared" si="121"/>
        <v/>
      </c>
      <c r="N1082" s="185" t="str">
        <f t="shared" si="117"/>
        <v/>
      </c>
      <c r="W1082" s="179" t="str">
        <f>IF($B1082="","",IF($Q1082="","MISSING LINK",IF(NOT(ISNUMBER(SEARCH("drive.google.com",$Q1082))),"NOT DRIVE LINK",IFERROR(IF(ISNUMBER(SEARCH(MID(Summary!$N$3,SEARCH("/folders/",Summary!$N$3)+9,SEARCH("?",Summary!$N$3&amp;"?")-(SEARCH("/folders/",Summary!$N$3)+9)),$Q1082)),"OK",IF(ISNUMBER(SEARCH("/file/d/",$Q1082)),"FILE LINK (check)","WRONG DRIVE")),"WRONG DRIVE"))))</f>
        <v/>
      </c>
      <c r="X1082" s="72" t="str">
        <f t="shared" si="118"/>
        <v/>
      </c>
      <c r="Y1082" s="72" t="str">
        <f t="shared" si="119"/>
        <v/>
      </c>
      <c r="Z1082" s="72" t="str">
        <f>IF($X1082="","",COUNTIF($X$2:$X1082,$X1082))</f>
        <v/>
      </c>
      <c r="AA1082" s="72" t="str">
        <f>IF(AND($X1082&lt;&gt;"",$Y1082&gt;=3,$Z1082=1),COUNTIF($AA$1:AA1081,"&gt;0")+1,"")</f>
        <v/>
      </c>
    </row>
    <row r="1083" spans="3:27" ht="15" customHeight="1" x14ac:dyDescent="0.25">
      <c r="C1083" s="72" t="str">
        <f t="shared" si="120"/>
        <v/>
      </c>
      <c r="D1083" s="182" t="str">
        <f>IF($B1083="","",IFERROR(VLOOKUP($B1083,'Task library'!$A:$E,2,FALSE()),""))</f>
        <v/>
      </c>
      <c r="E1083" s="182" t="str">
        <f>IF($B1083="","",IFERROR(VLOOKUP($B1083,'Task library'!$A:$E,3,FALSE()),""))</f>
        <v/>
      </c>
      <c r="F1083" s="182" t="str">
        <f>IF($B1083="","",IFERROR(VLOOKUP($B1083,'Task library'!$A:$E,4,FALSE()),""))</f>
        <v/>
      </c>
      <c r="H1083" s="183" t="str">
        <f t="shared" si="115"/>
        <v/>
      </c>
      <c r="I1083" s="183" t="str">
        <f t="shared" si="116"/>
        <v/>
      </c>
      <c r="L1083" s="90" t="str">
        <f t="shared" si="121"/>
        <v/>
      </c>
      <c r="N1083" s="185" t="str">
        <f t="shared" si="117"/>
        <v/>
      </c>
      <c r="W1083" s="179" t="str">
        <f>IF($B1083="","",IF($Q1083="","MISSING LINK",IF(NOT(ISNUMBER(SEARCH("drive.google.com",$Q1083))),"NOT DRIVE LINK",IFERROR(IF(ISNUMBER(SEARCH(MID(Summary!$N$3,SEARCH("/folders/",Summary!$N$3)+9,SEARCH("?",Summary!$N$3&amp;"?")-(SEARCH("/folders/",Summary!$N$3)+9)),$Q1083)),"OK",IF(ISNUMBER(SEARCH("/file/d/",$Q1083)),"FILE LINK (check)","WRONG DRIVE")),"WRONG DRIVE"))))</f>
        <v/>
      </c>
      <c r="X1083" s="72" t="str">
        <f t="shared" si="118"/>
        <v/>
      </c>
      <c r="Y1083" s="72" t="str">
        <f t="shared" si="119"/>
        <v/>
      </c>
      <c r="Z1083" s="72" t="str">
        <f>IF($X1083="","",COUNTIF($X$2:$X1083,$X1083))</f>
        <v/>
      </c>
      <c r="AA1083" s="72" t="str">
        <f>IF(AND($X1083&lt;&gt;"",$Y1083&gt;=3,$Z1083=1),COUNTIF($AA$1:AA1082,"&gt;0")+1,"")</f>
        <v/>
      </c>
    </row>
    <row r="1084" spans="3:27" ht="15" customHeight="1" x14ac:dyDescent="0.25">
      <c r="C1084" s="72" t="str">
        <f t="shared" si="120"/>
        <v/>
      </c>
      <c r="D1084" s="182" t="str">
        <f>IF($B1084="","",IFERROR(VLOOKUP($B1084,'Task library'!$A:$E,2,FALSE()),""))</f>
        <v/>
      </c>
      <c r="E1084" s="182" t="str">
        <f>IF($B1084="","",IFERROR(VLOOKUP($B1084,'Task library'!$A:$E,3,FALSE()),""))</f>
        <v/>
      </c>
      <c r="F1084" s="182" t="str">
        <f>IF($B1084="","",IFERROR(VLOOKUP($B1084,'Task library'!$A:$E,4,FALSE()),""))</f>
        <v/>
      </c>
      <c r="H1084" s="183" t="str">
        <f t="shared" si="115"/>
        <v/>
      </c>
      <c r="I1084" s="183" t="str">
        <f t="shared" si="116"/>
        <v/>
      </c>
      <c r="L1084" s="90" t="str">
        <f t="shared" si="121"/>
        <v/>
      </c>
      <c r="N1084" s="185" t="str">
        <f t="shared" si="117"/>
        <v/>
      </c>
      <c r="W1084" s="179" t="str">
        <f>IF($B1084="","",IF($Q1084="","MISSING LINK",IF(NOT(ISNUMBER(SEARCH("drive.google.com",$Q1084))),"NOT DRIVE LINK",IFERROR(IF(ISNUMBER(SEARCH(MID(Summary!$N$3,SEARCH("/folders/",Summary!$N$3)+9,SEARCH("?",Summary!$N$3&amp;"?")-(SEARCH("/folders/",Summary!$N$3)+9)),$Q1084)),"OK",IF(ISNUMBER(SEARCH("/file/d/",$Q1084)),"FILE LINK (check)","WRONG DRIVE")),"WRONG DRIVE"))))</f>
        <v/>
      </c>
      <c r="X1084" s="72" t="str">
        <f t="shared" si="118"/>
        <v/>
      </c>
      <c r="Y1084" s="72" t="str">
        <f t="shared" si="119"/>
        <v/>
      </c>
      <c r="Z1084" s="72" t="str">
        <f>IF($X1084="","",COUNTIF($X$2:$X1084,$X1084))</f>
        <v/>
      </c>
      <c r="AA1084" s="72" t="str">
        <f>IF(AND($X1084&lt;&gt;"",$Y1084&gt;=3,$Z1084=1),COUNTIF($AA$1:AA1083,"&gt;0")+1,"")</f>
        <v/>
      </c>
    </row>
    <row r="1085" spans="3:27" ht="15" customHeight="1" x14ac:dyDescent="0.25">
      <c r="C1085" s="72" t="str">
        <f t="shared" si="120"/>
        <v/>
      </c>
      <c r="D1085" s="182" t="str">
        <f>IF($B1085="","",IFERROR(VLOOKUP($B1085,'Task library'!$A:$E,2,FALSE()),""))</f>
        <v/>
      </c>
      <c r="E1085" s="182" t="str">
        <f>IF($B1085="","",IFERROR(VLOOKUP($B1085,'Task library'!$A:$E,3,FALSE()),""))</f>
        <v/>
      </c>
      <c r="F1085" s="182" t="str">
        <f>IF($B1085="","",IFERROR(VLOOKUP($B1085,'Task library'!$A:$E,4,FALSE()),""))</f>
        <v/>
      </c>
      <c r="H1085" s="183" t="str">
        <f t="shared" si="115"/>
        <v/>
      </c>
      <c r="I1085" s="183" t="str">
        <f t="shared" si="116"/>
        <v/>
      </c>
      <c r="L1085" s="90" t="str">
        <f t="shared" si="121"/>
        <v/>
      </c>
      <c r="N1085" s="185" t="str">
        <f t="shared" si="117"/>
        <v/>
      </c>
      <c r="W1085" s="179" t="str">
        <f>IF($B1085="","",IF($Q1085="","MISSING LINK",IF(NOT(ISNUMBER(SEARCH("drive.google.com",$Q1085))),"NOT DRIVE LINK",IFERROR(IF(ISNUMBER(SEARCH(MID(Summary!$N$3,SEARCH("/folders/",Summary!$N$3)+9,SEARCH("?",Summary!$N$3&amp;"?")-(SEARCH("/folders/",Summary!$N$3)+9)),$Q1085)),"OK",IF(ISNUMBER(SEARCH("/file/d/",$Q1085)),"FILE LINK (check)","WRONG DRIVE")),"WRONG DRIVE"))))</f>
        <v/>
      </c>
      <c r="X1085" s="72" t="str">
        <f t="shared" si="118"/>
        <v/>
      </c>
      <c r="Y1085" s="72" t="str">
        <f t="shared" si="119"/>
        <v/>
      </c>
      <c r="Z1085" s="72" t="str">
        <f>IF($X1085="","",COUNTIF($X$2:$X1085,$X1085))</f>
        <v/>
      </c>
      <c r="AA1085" s="72" t="str">
        <f>IF(AND($X1085&lt;&gt;"",$Y1085&gt;=3,$Z1085=1),COUNTIF($AA$1:AA1084,"&gt;0")+1,"")</f>
        <v/>
      </c>
    </row>
    <row r="1086" spans="3:27" ht="15" customHeight="1" x14ac:dyDescent="0.25">
      <c r="C1086" s="72" t="str">
        <f t="shared" si="120"/>
        <v/>
      </c>
      <c r="D1086" s="182" t="str">
        <f>IF($B1086="","",IFERROR(VLOOKUP($B1086,'Task library'!$A:$E,2,FALSE()),""))</f>
        <v/>
      </c>
      <c r="E1086" s="182" t="str">
        <f>IF($B1086="","",IFERROR(VLOOKUP($B1086,'Task library'!$A:$E,3,FALSE()),""))</f>
        <v/>
      </c>
      <c r="F1086" s="182" t="str">
        <f>IF($B1086="","",IFERROR(VLOOKUP($B1086,'Task library'!$A:$E,4,FALSE()),""))</f>
        <v/>
      </c>
      <c r="H1086" s="183" t="str">
        <f t="shared" si="115"/>
        <v/>
      </c>
      <c r="I1086" s="183" t="str">
        <f t="shared" si="116"/>
        <v/>
      </c>
      <c r="L1086" s="90" t="str">
        <f t="shared" si="121"/>
        <v/>
      </c>
      <c r="N1086" s="185" t="str">
        <f t="shared" si="117"/>
        <v/>
      </c>
      <c r="W1086" s="179" t="str">
        <f>IF($B1086="","",IF($Q1086="","MISSING LINK",IF(NOT(ISNUMBER(SEARCH("drive.google.com",$Q1086))),"NOT DRIVE LINK",IFERROR(IF(ISNUMBER(SEARCH(MID(Summary!$N$3,SEARCH("/folders/",Summary!$N$3)+9,SEARCH("?",Summary!$N$3&amp;"?")-(SEARCH("/folders/",Summary!$N$3)+9)),$Q1086)),"OK",IF(ISNUMBER(SEARCH("/file/d/",$Q1086)),"FILE LINK (check)","WRONG DRIVE")),"WRONG DRIVE"))))</f>
        <v/>
      </c>
      <c r="X1086" s="72" t="str">
        <f t="shared" si="118"/>
        <v/>
      </c>
      <c r="Y1086" s="72" t="str">
        <f t="shared" si="119"/>
        <v/>
      </c>
      <c r="Z1086" s="72" t="str">
        <f>IF($X1086="","",COUNTIF($X$2:$X1086,$X1086))</f>
        <v/>
      </c>
      <c r="AA1086" s="72" t="str">
        <f>IF(AND($X1086&lt;&gt;"",$Y1086&gt;=3,$Z1086=1),COUNTIF($AA$1:AA1085,"&gt;0")+1,"")</f>
        <v/>
      </c>
    </row>
    <row r="1087" spans="3:27" ht="15" customHeight="1" x14ac:dyDescent="0.25">
      <c r="C1087" s="72" t="str">
        <f t="shared" si="120"/>
        <v/>
      </c>
      <c r="D1087" s="182" t="str">
        <f>IF($B1087="","",IFERROR(VLOOKUP($B1087,'Task library'!$A:$E,2,FALSE()),""))</f>
        <v/>
      </c>
      <c r="E1087" s="182" t="str">
        <f>IF($B1087="","",IFERROR(VLOOKUP($B1087,'Task library'!$A:$E,3,FALSE()),""))</f>
        <v/>
      </c>
      <c r="F1087" s="182" t="str">
        <f>IF($B1087="","",IFERROR(VLOOKUP($B1087,'Task library'!$A:$E,4,FALSE()),""))</f>
        <v/>
      </c>
      <c r="H1087" s="183" t="str">
        <f t="shared" si="115"/>
        <v/>
      </c>
      <c r="I1087" s="183" t="str">
        <f t="shared" si="116"/>
        <v/>
      </c>
      <c r="L1087" s="90" t="str">
        <f t="shared" si="121"/>
        <v/>
      </c>
      <c r="N1087" s="185" t="str">
        <f t="shared" si="117"/>
        <v/>
      </c>
      <c r="W1087" s="179" t="str">
        <f>IF($B1087="","",IF($Q1087="","MISSING LINK",IF(NOT(ISNUMBER(SEARCH("drive.google.com",$Q1087))),"NOT DRIVE LINK",IFERROR(IF(ISNUMBER(SEARCH(MID(Summary!$N$3,SEARCH("/folders/",Summary!$N$3)+9,SEARCH("?",Summary!$N$3&amp;"?")-(SEARCH("/folders/",Summary!$N$3)+9)),$Q1087)),"OK",IF(ISNUMBER(SEARCH("/file/d/",$Q1087)),"FILE LINK (check)","WRONG DRIVE")),"WRONG DRIVE"))))</f>
        <v/>
      </c>
      <c r="X1087" s="72" t="str">
        <f t="shared" si="118"/>
        <v/>
      </c>
      <c r="Y1087" s="72" t="str">
        <f t="shared" si="119"/>
        <v/>
      </c>
      <c r="Z1087" s="72" t="str">
        <f>IF($X1087="","",COUNTIF($X$2:$X1087,$X1087))</f>
        <v/>
      </c>
      <c r="AA1087" s="72" t="str">
        <f>IF(AND($X1087&lt;&gt;"",$Y1087&gt;=3,$Z1087=1),COUNTIF($AA$1:AA1086,"&gt;0")+1,"")</f>
        <v/>
      </c>
    </row>
    <row r="1088" spans="3:27" ht="15" customHeight="1" x14ac:dyDescent="0.25">
      <c r="C1088" s="72" t="str">
        <f t="shared" si="120"/>
        <v/>
      </c>
      <c r="D1088" s="182" t="str">
        <f>IF($B1088="","",IFERROR(VLOOKUP($B1088,'Task library'!$A:$E,2,FALSE()),""))</f>
        <v/>
      </c>
      <c r="E1088" s="182" t="str">
        <f>IF($B1088="","",IFERROR(VLOOKUP($B1088,'Task library'!$A:$E,3,FALSE()),""))</f>
        <v/>
      </c>
      <c r="F1088" s="182" t="str">
        <f>IF($B1088="","",IFERROR(VLOOKUP($B1088,'Task library'!$A:$E,4,FALSE()),""))</f>
        <v/>
      </c>
      <c r="H1088" s="183" t="str">
        <f t="shared" si="115"/>
        <v/>
      </c>
      <c r="I1088" s="183" t="str">
        <f t="shared" si="116"/>
        <v/>
      </c>
      <c r="L1088" s="90" t="str">
        <f t="shared" si="121"/>
        <v/>
      </c>
      <c r="N1088" s="185" t="str">
        <f t="shared" si="117"/>
        <v/>
      </c>
      <c r="W1088" s="179" t="str">
        <f>IF($B1088="","",IF($Q1088="","MISSING LINK",IF(NOT(ISNUMBER(SEARCH("drive.google.com",$Q1088))),"NOT DRIVE LINK",IFERROR(IF(ISNUMBER(SEARCH(MID(Summary!$N$3,SEARCH("/folders/",Summary!$N$3)+9,SEARCH("?",Summary!$N$3&amp;"?")-(SEARCH("/folders/",Summary!$N$3)+9)),$Q1088)),"OK",IF(ISNUMBER(SEARCH("/file/d/",$Q1088)),"FILE LINK (check)","WRONG DRIVE")),"WRONG DRIVE"))))</f>
        <v/>
      </c>
      <c r="X1088" s="72" t="str">
        <f t="shared" si="118"/>
        <v/>
      </c>
      <c r="Y1088" s="72" t="str">
        <f t="shared" si="119"/>
        <v/>
      </c>
      <c r="Z1088" s="72" t="str">
        <f>IF($X1088="","",COUNTIF($X$2:$X1088,$X1088))</f>
        <v/>
      </c>
      <c r="AA1088" s="72" t="str">
        <f>IF(AND($X1088&lt;&gt;"",$Y1088&gt;=3,$Z1088=1),COUNTIF($AA$1:AA1087,"&gt;0")+1,"")</f>
        <v/>
      </c>
    </row>
    <row r="1089" spans="3:27" ht="15" customHeight="1" x14ac:dyDescent="0.25">
      <c r="C1089" s="72" t="str">
        <f t="shared" si="120"/>
        <v/>
      </c>
      <c r="D1089" s="182" t="str">
        <f>IF($B1089="","",IFERROR(VLOOKUP($B1089,'Task library'!$A:$E,2,FALSE()),""))</f>
        <v/>
      </c>
      <c r="E1089" s="182" t="str">
        <f>IF($B1089="","",IFERROR(VLOOKUP($B1089,'Task library'!$A:$E,3,FALSE()),""))</f>
        <v/>
      </c>
      <c r="F1089" s="182" t="str">
        <f>IF($B1089="","",IFERROR(VLOOKUP($B1089,'Task library'!$A:$E,4,FALSE()),""))</f>
        <v/>
      </c>
      <c r="H1089" s="183" t="str">
        <f t="shared" si="115"/>
        <v/>
      </c>
      <c r="I1089" s="183" t="str">
        <f t="shared" si="116"/>
        <v/>
      </c>
      <c r="L1089" s="90" t="str">
        <f t="shared" si="121"/>
        <v/>
      </c>
      <c r="N1089" s="185" t="str">
        <f t="shared" si="117"/>
        <v/>
      </c>
      <c r="W1089" s="179" t="str">
        <f>IF($B1089="","",IF($Q1089="","MISSING LINK",IF(NOT(ISNUMBER(SEARCH("drive.google.com",$Q1089))),"NOT DRIVE LINK",IFERROR(IF(ISNUMBER(SEARCH(MID(Summary!$N$3,SEARCH("/folders/",Summary!$N$3)+9,SEARCH("?",Summary!$N$3&amp;"?")-(SEARCH("/folders/",Summary!$N$3)+9)),$Q1089)),"OK",IF(ISNUMBER(SEARCH("/file/d/",$Q1089)),"FILE LINK (check)","WRONG DRIVE")),"WRONG DRIVE"))))</f>
        <v/>
      </c>
      <c r="X1089" s="72" t="str">
        <f t="shared" si="118"/>
        <v/>
      </c>
      <c r="Y1089" s="72" t="str">
        <f t="shared" si="119"/>
        <v/>
      </c>
      <c r="Z1089" s="72" t="str">
        <f>IF($X1089="","",COUNTIF($X$2:$X1089,$X1089))</f>
        <v/>
      </c>
      <c r="AA1089" s="72" t="str">
        <f>IF(AND($X1089&lt;&gt;"",$Y1089&gt;=3,$Z1089=1),COUNTIF($AA$1:AA1088,"&gt;0")+1,"")</f>
        <v/>
      </c>
    </row>
    <row r="1090" spans="3:27" ht="15" customHeight="1" x14ac:dyDescent="0.25">
      <c r="C1090" s="72" t="str">
        <f t="shared" si="120"/>
        <v/>
      </c>
      <c r="D1090" s="182" t="str">
        <f>IF($B1090="","",IFERROR(VLOOKUP($B1090,'Task library'!$A:$E,2,FALSE()),""))</f>
        <v/>
      </c>
      <c r="E1090" s="182" t="str">
        <f>IF($B1090="","",IFERROR(VLOOKUP($B1090,'Task library'!$A:$E,3,FALSE()),""))</f>
        <v/>
      </c>
      <c r="F1090" s="182" t="str">
        <f>IF($B1090="","",IFERROR(VLOOKUP($B1090,'Task library'!$A:$E,4,FALSE()),""))</f>
        <v/>
      </c>
      <c r="H1090" s="183" t="str">
        <f t="shared" ref="H1090:H1153" si="122">IF(OR($B1090="",$I1090=""),"",IFERROR($I1090-$G1090,""))</f>
        <v/>
      </c>
      <c r="I1090" s="183" t="str">
        <f t="shared" ref="I1090:I1153" si="123">IF($B1090="","",IF($G1090="","",IF(ISNUMBER($U1090),MAX(0,MIN($G1090,$G1090/10*$U1090)),IF(OR(NOT(ISNUMBER($M1090)),$M1090&lt;=0,$Q1090="",NOT(OR($W1090="OK",$W1090="FILE LINK (check)"))),"",IF($G1090&lt;=$M1090+5,$G1090,$M1090)))))</f>
        <v/>
      </c>
      <c r="L1090" s="90" t="str">
        <f t="shared" si="121"/>
        <v/>
      </c>
      <c r="N1090" s="185" t="str">
        <f t="shared" ref="N1090:N1153" si="124">IF($B1090="","",IF($G1090="","",IF(ISNUMBER($M1090),$M1090,0)-$G1090))</f>
        <v/>
      </c>
      <c r="W1090" s="179" t="str">
        <f>IF($B1090="","",IF($Q1090="","MISSING LINK",IF(NOT(ISNUMBER(SEARCH("drive.google.com",$Q1090))),"NOT DRIVE LINK",IFERROR(IF(ISNUMBER(SEARCH(MID(Summary!$N$3,SEARCH("/folders/",Summary!$N$3)+9,SEARCH("?",Summary!$N$3&amp;"?")-(SEARCH("/folders/",Summary!$N$3)+9)),$Q1090)),"OK",IF(ISNUMBER(SEARCH("/file/d/",$Q1090)),"FILE LINK (check)","WRONG DRIVE")),"WRONG DRIVE"))))</f>
        <v/>
      </c>
      <c r="X1090" s="72" t="str">
        <f t="shared" ref="X1090:X1153" si="125">IF(OR($B1090=2001,$B1090=2002),IF(OR(LEN(TRIM($R1090))=0,LEN(TRIM($S1090))=0),"",TRIM($R1090)&amp;" | "&amp;TRIM($S1090)),"")</f>
        <v/>
      </c>
      <c r="Y1090" s="72" t="str">
        <f t="shared" ref="Y1090:Y1153" si="126">IF($X1090="","",COUNTIF($X$2:$X$1500,$X1090))</f>
        <v/>
      </c>
      <c r="Z1090" s="72" t="str">
        <f>IF($X1090="","",COUNTIF($X$2:$X1090,$X1090))</f>
        <v/>
      </c>
      <c r="AA1090" s="72" t="str">
        <f>IF(AND($X1090&lt;&gt;"",$Y1090&gt;=3,$Z1090=1),COUNTIF($AA$1:AA1089,"&gt;0")+1,"")</f>
        <v/>
      </c>
    </row>
    <row r="1091" spans="3:27" ht="15" customHeight="1" x14ac:dyDescent="0.25">
      <c r="C1091" s="72" t="str">
        <f t="shared" si="120"/>
        <v/>
      </c>
      <c r="D1091" s="182" t="str">
        <f>IF($B1091="","",IFERROR(VLOOKUP($B1091,'Task library'!$A:$E,2,FALSE()),""))</f>
        <v/>
      </c>
      <c r="E1091" s="182" t="str">
        <f>IF($B1091="","",IFERROR(VLOOKUP($B1091,'Task library'!$A:$E,3,FALSE()),""))</f>
        <v/>
      </c>
      <c r="F1091" s="182" t="str">
        <f>IF($B1091="","",IFERROR(VLOOKUP($B1091,'Task library'!$A:$E,4,FALSE()),""))</f>
        <v/>
      </c>
      <c r="H1091" s="183" t="str">
        <f t="shared" si="122"/>
        <v/>
      </c>
      <c r="I1091" s="183" t="str">
        <f t="shared" si="123"/>
        <v/>
      </c>
      <c r="L1091" s="90" t="str">
        <f t="shared" si="121"/>
        <v/>
      </c>
      <c r="N1091" s="185" t="str">
        <f t="shared" si="124"/>
        <v/>
      </c>
      <c r="W1091" s="179" t="str">
        <f>IF($B1091="","",IF($Q1091="","MISSING LINK",IF(NOT(ISNUMBER(SEARCH("drive.google.com",$Q1091))),"NOT DRIVE LINK",IFERROR(IF(ISNUMBER(SEARCH(MID(Summary!$N$3,SEARCH("/folders/",Summary!$N$3)+9,SEARCH("?",Summary!$N$3&amp;"?")-(SEARCH("/folders/",Summary!$N$3)+9)),$Q1091)),"OK",IF(ISNUMBER(SEARCH("/file/d/",$Q1091)),"FILE LINK (check)","WRONG DRIVE")),"WRONG DRIVE"))))</f>
        <v/>
      </c>
      <c r="X1091" s="72" t="str">
        <f t="shared" si="125"/>
        <v/>
      </c>
      <c r="Y1091" s="72" t="str">
        <f t="shared" si="126"/>
        <v/>
      </c>
      <c r="Z1091" s="72" t="str">
        <f>IF($X1091="","",COUNTIF($X$2:$X1091,$X1091))</f>
        <v/>
      </c>
      <c r="AA1091" s="72" t="str">
        <f>IF(AND($X1091&lt;&gt;"",$Y1091&gt;=3,$Z1091=1),COUNTIF($AA$1:AA1090,"&gt;0")+1,"")</f>
        <v/>
      </c>
    </row>
    <row r="1092" spans="3:27" ht="15" customHeight="1" x14ac:dyDescent="0.25">
      <c r="C1092" s="72" t="str">
        <f t="shared" si="120"/>
        <v/>
      </c>
      <c r="D1092" s="182" t="str">
        <f>IF($B1092="","",IFERROR(VLOOKUP($B1092,'Task library'!$A:$E,2,FALSE()),""))</f>
        <v/>
      </c>
      <c r="E1092" s="182" t="str">
        <f>IF($B1092="","",IFERROR(VLOOKUP($B1092,'Task library'!$A:$E,3,FALSE()),""))</f>
        <v/>
      </c>
      <c r="F1092" s="182" t="str">
        <f>IF($B1092="","",IFERROR(VLOOKUP($B1092,'Task library'!$A:$E,4,FALSE()),""))</f>
        <v/>
      </c>
      <c r="H1092" s="183" t="str">
        <f t="shared" si="122"/>
        <v/>
      </c>
      <c r="I1092" s="183" t="str">
        <f t="shared" si="123"/>
        <v/>
      </c>
      <c r="L1092" s="90" t="str">
        <f t="shared" si="121"/>
        <v/>
      </c>
      <c r="N1092" s="185" t="str">
        <f t="shared" si="124"/>
        <v/>
      </c>
      <c r="W1092" s="179" t="str">
        <f>IF($B1092="","",IF($Q1092="","MISSING LINK",IF(NOT(ISNUMBER(SEARCH("drive.google.com",$Q1092))),"NOT DRIVE LINK",IFERROR(IF(ISNUMBER(SEARCH(MID(Summary!$N$3,SEARCH("/folders/",Summary!$N$3)+9,SEARCH("?",Summary!$N$3&amp;"?")-(SEARCH("/folders/",Summary!$N$3)+9)),$Q1092)),"OK",IF(ISNUMBER(SEARCH("/file/d/",$Q1092)),"FILE LINK (check)","WRONG DRIVE")),"WRONG DRIVE"))))</f>
        <v/>
      </c>
      <c r="X1092" s="72" t="str">
        <f t="shared" si="125"/>
        <v/>
      </c>
      <c r="Y1092" s="72" t="str">
        <f t="shared" si="126"/>
        <v/>
      </c>
      <c r="Z1092" s="72" t="str">
        <f>IF($X1092="","",COUNTIF($X$2:$X1092,$X1092))</f>
        <v/>
      </c>
      <c r="AA1092" s="72" t="str">
        <f>IF(AND($X1092&lt;&gt;"",$Y1092&gt;=3,$Z1092=1),COUNTIF($AA$1:AA1091,"&gt;0")+1,"")</f>
        <v/>
      </c>
    </row>
    <row r="1093" spans="3:27" ht="15" customHeight="1" x14ac:dyDescent="0.25">
      <c r="C1093" s="72" t="str">
        <f t="shared" si="120"/>
        <v/>
      </c>
      <c r="D1093" s="182" t="str">
        <f>IF($B1093="","",IFERROR(VLOOKUP($B1093,'Task library'!$A:$E,2,FALSE()),""))</f>
        <v/>
      </c>
      <c r="E1093" s="182" t="str">
        <f>IF($B1093="","",IFERROR(VLOOKUP($B1093,'Task library'!$A:$E,3,FALSE()),""))</f>
        <v/>
      </c>
      <c r="F1093" s="182" t="str">
        <f>IF($B1093="","",IFERROR(VLOOKUP($B1093,'Task library'!$A:$E,4,FALSE()),""))</f>
        <v/>
      </c>
      <c r="H1093" s="183" t="str">
        <f t="shared" si="122"/>
        <v/>
      </c>
      <c r="I1093" s="183" t="str">
        <f t="shared" si="123"/>
        <v/>
      </c>
      <c r="L1093" s="90" t="str">
        <f t="shared" si="121"/>
        <v/>
      </c>
      <c r="N1093" s="185" t="str">
        <f t="shared" si="124"/>
        <v/>
      </c>
      <c r="W1093" s="179" t="str">
        <f>IF($B1093="","",IF($Q1093="","MISSING LINK",IF(NOT(ISNUMBER(SEARCH("drive.google.com",$Q1093))),"NOT DRIVE LINK",IFERROR(IF(ISNUMBER(SEARCH(MID(Summary!$N$3,SEARCH("/folders/",Summary!$N$3)+9,SEARCH("?",Summary!$N$3&amp;"?")-(SEARCH("/folders/",Summary!$N$3)+9)),$Q1093)),"OK",IF(ISNUMBER(SEARCH("/file/d/",$Q1093)),"FILE LINK (check)","WRONG DRIVE")),"WRONG DRIVE"))))</f>
        <v/>
      </c>
      <c r="X1093" s="72" t="str">
        <f t="shared" si="125"/>
        <v/>
      </c>
      <c r="Y1093" s="72" t="str">
        <f t="shared" si="126"/>
        <v/>
      </c>
      <c r="Z1093" s="72" t="str">
        <f>IF($X1093="","",COUNTIF($X$2:$X1093,$X1093))</f>
        <v/>
      </c>
      <c r="AA1093" s="72" t="str">
        <f>IF(AND($X1093&lt;&gt;"",$Y1093&gt;=3,$Z1093=1),COUNTIF($AA$1:AA1092,"&gt;0")+1,"")</f>
        <v/>
      </c>
    </row>
    <row r="1094" spans="3:27" ht="15" customHeight="1" x14ac:dyDescent="0.25">
      <c r="C1094" s="72" t="str">
        <f t="shared" ref="C1094:C1157" si="127">IF($B1094="","",1)</f>
        <v/>
      </c>
      <c r="D1094" s="182" t="str">
        <f>IF($B1094="","",IFERROR(VLOOKUP($B1094,'Task library'!$A:$E,2,FALSE()),""))</f>
        <v/>
      </c>
      <c r="E1094" s="182" t="str">
        <f>IF($B1094="","",IFERROR(VLOOKUP($B1094,'Task library'!$A:$E,3,FALSE()),""))</f>
        <v/>
      </c>
      <c r="F1094" s="182" t="str">
        <f>IF($B1094="","",IFERROR(VLOOKUP($B1094,'Task library'!$A:$E,4,FALSE()),""))</f>
        <v/>
      </c>
      <c r="H1094" s="183" t="str">
        <f t="shared" si="122"/>
        <v/>
      </c>
      <c r="I1094" s="183" t="str">
        <f t="shared" si="123"/>
        <v/>
      </c>
      <c r="L1094" s="90" t="str">
        <f t="shared" si="121"/>
        <v/>
      </c>
      <c r="N1094" s="185" t="str">
        <f t="shared" si="124"/>
        <v/>
      </c>
      <c r="W1094" s="179" t="str">
        <f>IF($B1094="","",IF($Q1094="","MISSING LINK",IF(NOT(ISNUMBER(SEARCH("drive.google.com",$Q1094))),"NOT DRIVE LINK",IFERROR(IF(ISNUMBER(SEARCH(MID(Summary!$N$3,SEARCH("/folders/",Summary!$N$3)+9,SEARCH("?",Summary!$N$3&amp;"?")-(SEARCH("/folders/",Summary!$N$3)+9)),$Q1094)),"OK",IF(ISNUMBER(SEARCH("/file/d/",$Q1094)),"FILE LINK (check)","WRONG DRIVE")),"WRONG DRIVE"))))</f>
        <v/>
      </c>
      <c r="X1094" s="72" t="str">
        <f t="shared" si="125"/>
        <v/>
      </c>
      <c r="Y1094" s="72" t="str">
        <f t="shared" si="126"/>
        <v/>
      </c>
      <c r="Z1094" s="72" t="str">
        <f>IF($X1094="","",COUNTIF($X$2:$X1094,$X1094))</f>
        <v/>
      </c>
      <c r="AA1094" s="72" t="str">
        <f>IF(AND($X1094&lt;&gt;"",$Y1094&gt;=3,$Z1094=1),COUNTIF($AA$1:AA1093,"&gt;0")+1,"")</f>
        <v/>
      </c>
    </row>
    <row r="1095" spans="3:27" ht="15" customHeight="1" x14ac:dyDescent="0.25">
      <c r="C1095" s="72" t="str">
        <f t="shared" si="127"/>
        <v/>
      </c>
      <c r="D1095" s="182" t="str">
        <f>IF($B1095="","",IFERROR(VLOOKUP($B1095,'Task library'!$A:$E,2,FALSE()),""))</f>
        <v/>
      </c>
      <c r="E1095" s="182" t="str">
        <f>IF($B1095="","",IFERROR(VLOOKUP($B1095,'Task library'!$A:$E,3,FALSE()),""))</f>
        <v/>
      </c>
      <c r="F1095" s="182" t="str">
        <f>IF($B1095="","",IFERROR(VLOOKUP($B1095,'Task library'!$A:$E,4,FALSE()),""))</f>
        <v/>
      </c>
      <c r="H1095" s="183" t="str">
        <f t="shared" si="122"/>
        <v/>
      </c>
      <c r="I1095" s="183" t="str">
        <f t="shared" si="123"/>
        <v/>
      </c>
      <c r="L1095" s="90" t="str">
        <f t="shared" si="121"/>
        <v/>
      </c>
      <c r="N1095" s="185" t="str">
        <f t="shared" si="124"/>
        <v/>
      </c>
      <c r="W1095" s="179" t="str">
        <f>IF($B1095="","",IF($Q1095="","MISSING LINK",IF(NOT(ISNUMBER(SEARCH("drive.google.com",$Q1095))),"NOT DRIVE LINK",IFERROR(IF(ISNUMBER(SEARCH(MID(Summary!$N$3,SEARCH("/folders/",Summary!$N$3)+9,SEARCH("?",Summary!$N$3&amp;"?")-(SEARCH("/folders/",Summary!$N$3)+9)),$Q1095)),"OK",IF(ISNUMBER(SEARCH("/file/d/",$Q1095)),"FILE LINK (check)","WRONG DRIVE")),"WRONG DRIVE"))))</f>
        <v/>
      </c>
      <c r="X1095" s="72" t="str">
        <f t="shared" si="125"/>
        <v/>
      </c>
      <c r="Y1095" s="72" t="str">
        <f t="shared" si="126"/>
        <v/>
      </c>
      <c r="Z1095" s="72" t="str">
        <f>IF($X1095="","",COUNTIF($X$2:$X1095,$X1095))</f>
        <v/>
      </c>
      <c r="AA1095" s="72" t="str">
        <f>IF(AND($X1095&lt;&gt;"",$Y1095&gt;=3,$Z1095=1),COUNTIF($AA$1:AA1094,"&gt;0")+1,"")</f>
        <v/>
      </c>
    </row>
    <row r="1096" spans="3:27" ht="15" customHeight="1" x14ac:dyDescent="0.25">
      <c r="C1096" s="72" t="str">
        <f t="shared" si="127"/>
        <v/>
      </c>
      <c r="D1096" s="182" t="str">
        <f>IF($B1096="","",IFERROR(VLOOKUP($B1096,'Task library'!$A:$E,2,FALSE()),""))</f>
        <v/>
      </c>
      <c r="E1096" s="182" t="str">
        <f>IF($B1096="","",IFERROR(VLOOKUP($B1096,'Task library'!$A:$E,3,FALSE()),""))</f>
        <v/>
      </c>
      <c r="F1096" s="182" t="str">
        <f>IF($B1096="","",IFERROR(VLOOKUP($B1096,'Task library'!$A:$E,4,FALSE()),""))</f>
        <v/>
      </c>
      <c r="H1096" s="183" t="str">
        <f t="shared" si="122"/>
        <v/>
      </c>
      <c r="I1096" s="183" t="str">
        <f t="shared" si="123"/>
        <v/>
      </c>
      <c r="L1096" s="90" t="str">
        <f t="shared" si="121"/>
        <v/>
      </c>
      <c r="N1096" s="185" t="str">
        <f t="shared" si="124"/>
        <v/>
      </c>
      <c r="W1096" s="179" t="str">
        <f>IF($B1096="","",IF($Q1096="","MISSING LINK",IF(NOT(ISNUMBER(SEARCH("drive.google.com",$Q1096))),"NOT DRIVE LINK",IFERROR(IF(ISNUMBER(SEARCH(MID(Summary!$N$3,SEARCH("/folders/",Summary!$N$3)+9,SEARCH("?",Summary!$N$3&amp;"?")-(SEARCH("/folders/",Summary!$N$3)+9)),$Q1096)),"OK",IF(ISNUMBER(SEARCH("/file/d/",$Q1096)),"FILE LINK (check)","WRONG DRIVE")),"WRONG DRIVE"))))</f>
        <v/>
      </c>
      <c r="X1096" s="72" t="str">
        <f t="shared" si="125"/>
        <v/>
      </c>
      <c r="Y1096" s="72" t="str">
        <f t="shared" si="126"/>
        <v/>
      </c>
      <c r="Z1096" s="72" t="str">
        <f>IF($X1096="","",COUNTIF($X$2:$X1096,$X1096))</f>
        <v/>
      </c>
      <c r="AA1096" s="72" t="str">
        <f>IF(AND($X1096&lt;&gt;"",$Y1096&gt;=3,$Z1096=1),COUNTIF($AA$1:AA1095,"&gt;0")+1,"")</f>
        <v/>
      </c>
    </row>
    <row r="1097" spans="3:27" ht="15" customHeight="1" x14ac:dyDescent="0.25">
      <c r="C1097" s="72" t="str">
        <f t="shared" si="127"/>
        <v/>
      </c>
      <c r="D1097" s="182" t="str">
        <f>IF($B1097="","",IFERROR(VLOOKUP($B1097,'Task library'!$A:$E,2,FALSE()),""))</f>
        <v/>
      </c>
      <c r="E1097" s="182" t="str">
        <f>IF($B1097="","",IFERROR(VLOOKUP($B1097,'Task library'!$A:$E,3,FALSE()),""))</f>
        <v/>
      </c>
      <c r="F1097" s="182" t="str">
        <f>IF($B1097="","",IFERROR(VLOOKUP($B1097,'Task library'!$A:$E,4,FALSE()),""))</f>
        <v/>
      </c>
      <c r="H1097" s="183" t="str">
        <f t="shared" si="122"/>
        <v/>
      </c>
      <c r="I1097" s="183" t="str">
        <f t="shared" si="123"/>
        <v/>
      </c>
      <c r="L1097" s="90" t="str">
        <f t="shared" si="121"/>
        <v/>
      </c>
      <c r="N1097" s="185" t="str">
        <f t="shared" si="124"/>
        <v/>
      </c>
      <c r="W1097" s="179" t="str">
        <f>IF($B1097="","",IF($Q1097="","MISSING LINK",IF(NOT(ISNUMBER(SEARCH("drive.google.com",$Q1097))),"NOT DRIVE LINK",IFERROR(IF(ISNUMBER(SEARCH(MID(Summary!$N$3,SEARCH("/folders/",Summary!$N$3)+9,SEARCH("?",Summary!$N$3&amp;"?")-(SEARCH("/folders/",Summary!$N$3)+9)),$Q1097)),"OK",IF(ISNUMBER(SEARCH("/file/d/",$Q1097)),"FILE LINK (check)","WRONG DRIVE")),"WRONG DRIVE"))))</f>
        <v/>
      </c>
      <c r="X1097" s="72" t="str">
        <f t="shared" si="125"/>
        <v/>
      </c>
      <c r="Y1097" s="72" t="str">
        <f t="shared" si="126"/>
        <v/>
      </c>
      <c r="Z1097" s="72" t="str">
        <f>IF($X1097="","",COUNTIF($X$2:$X1097,$X1097))</f>
        <v/>
      </c>
      <c r="AA1097" s="72" t="str">
        <f>IF(AND($X1097&lt;&gt;"",$Y1097&gt;=3,$Z1097=1),COUNTIF($AA$1:AA1096,"&gt;0")+1,"")</f>
        <v/>
      </c>
    </row>
    <row r="1098" spans="3:27" ht="15" customHeight="1" x14ac:dyDescent="0.25">
      <c r="C1098" s="72" t="str">
        <f t="shared" si="127"/>
        <v/>
      </c>
      <c r="D1098" s="182" t="str">
        <f>IF($B1098="","",IFERROR(VLOOKUP($B1098,'Task library'!$A:$E,2,FALSE()),""))</f>
        <v/>
      </c>
      <c r="E1098" s="182" t="str">
        <f>IF($B1098="","",IFERROR(VLOOKUP($B1098,'Task library'!$A:$E,3,FALSE()),""))</f>
        <v/>
      </c>
      <c r="F1098" s="182" t="str">
        <f>IF($B1098="","",IFERROR(VLOOKUP($B1098,'Task library'!$A:$E,4,FALSE()),""))</f>
        <v/>
      </c>
      <c r="H1098" s="183" t="str">
        <f t="shared" si="122"/>
        <v/>
      </c>
      <c r="I1098" s="183" t="str">
        <f t="shared" si="123"/>
        <v/>
      </c>
      <c r="L1098" s="90" t="str">
        <f t="shared" si="121"/>
        <v/>
      </c>
      <c r="N1098" s="185" t="str">
        <f t="shared" si="124"/>
        <v/>
      </c>
      <c r="W1098" s="179" t="str">
        <f>IF($B1098="","",IF($Q1098="","MISSING LINK",IF(NOT(ISNUMBER(SEARCH("drive.google.com",$Q1098))),"NOT DRIVE LINK",IFERROR(IF(ISNUMBER(SEARCH(MID(Summary!$N$3,SEARCH("/folders/",Summary!$N$3)+9,SEARCH("?",Summary!$N$3&amp;"?")-(SEARCH("/folders/",Summary!$N$3)+9)),$Q1098)),"OK",IF(ISNUMBER(SEARCH("/file/d/",$Q1098)),"FILE LINK (check)","WRONG DRIVE")),"WRONG DRIVE"))))</f>
        <v/>
      </c>
      <c r="X1098" s="72" t="str">
        <f t="shared" si="125"/>
        <v/>
      </c>
      <c r="Y1098" s="72" t="str">
        <f t="shared" si="126"/>
        <v/>
      </c>
      <c r="Z1098" s="72" t="str">
        <f>IF($X1098="","",COUNTIF($X$2:$X1098,$X1098))</f>
        <v/>
      </c>
      <c r="AA1098" s="72" t="str">
        <f>IF(AND($X1098&lt;&gt;"",$Y1098&gt;=3,$Z1098=1),COUNTIF($AA$1:AA1097,"&gt;0")+1,"")</f>
        <v/>
      </c>
    </row>
    <row r="1099" spans="3:27" ht="15" customHeight="1" x14ac:dyDescent="0.25">
      <c r="C1099" s="72" t="str">
        <f t="shared" si="127"/>
        <v/>
      </c>
      <c r="D1099" s="182" t="str">
        <f>IF($B1099="","",IFERROR(VLOOKUP($B1099,'Task library'!$A:$E,2,FALSE()),""))</f>
        <v/>
      </c>
      <c r="E1099" s="182" t="str">
        <f>IF($B1099="","",IFERROR(VLOOKUP($B1099,'Task library'!$A:$E,3,FALSE()),""))</f>
        <v/>
      </c>
      <c r="F1099" s="182" t="str">
        <f>IF($B1099="","",IFERROR(VLOOKUP($B1099,'Task library'!$A:$E,4,FALSE()),""))</f>
        <v/>
      </c>
      <c r="H1099" s="183" t="str">
        <f t="shared" si="122"/>
        <v/>
      </c>
      <c r="I1099" s="183" t="str">
        <f t="shared" si="123"/>
        <v/>
      </c>
      <c r="L1099" s="90" t="str">
        <f t="shared" si="121"/>
        <v/>
      </c>
      <c r="N1099" s="185" t="str">
        <f t="shared" si="124"/>
        <v/>
      </c>
      <c r="W1099" s="179" t="str">
        <f>IF($B1099="","",IF($Q1099="","MISSING LINK",IF(NOT(ISNUMBER(SEARCH("drive.google.com",$Q1099))),"NOT DRIVE LINK",IFERROR(IF(ISNUMBER(SEARCH(MID(Summary!$N$3,SEARCH("/folders/",Summary!$N$3)+9,SEARCH("?",Summary!$N$3&amp;"?")-(SEARCH("/folders/",Summary!$N$3)+9)),$Q1099)),"OK",IF(ISNUMBER(SEARCH("/file/d/",$Q1099)),"FILE LINK (check)","WRONG DRIVE")),"WRONG DRIVE"))))</f>
        <v/>
      </c>
      <c r="X1099" s="72" t="str">
        <f t="shared" si="125"/>
        <v/>
      </c>
      <c r="Y1099" s="72" t="str">
        <f t="shared" si="126"/>
        <v/>
      </c>
      <c r="Z1099" s="72" t="str">
        <f>IF($X1099="","",COUNTIF($X$2:$X1099,$X1099))</f>
        <v/>
      </c>
      <c r="AA1099" s="72" t="str">
        <f>IF(AND($X1099&lt;&gt;"",$Y1099&gt;=3,$Z1099=1),COUNTIF($AA$1:AA1098,"&gt;0")+1,"")</f>
        <v/>
      </c>
    </row>
    <row r="1100" spans="3:27" ht="15" customHeight="1" x14ac:dyDescent="0.25">
      <c r="C1100" s="72" t="str">
        <f t="shared" si="127"/>
        <v/>
      </c>
      <c r="D1100" s="182" t="str">
        <f>IF($B1100="","",IFERROR(VLOOKUP($B1100,'Task library'!$A:$E,2,FALSE()),""))</f>
        <v/>
      </c>
      <c r="E1100" s="182" t="str">
        <f>IF($B1100="","",IFERROR(VLOOKUP($B1100,'Task library'!$A:$E,3,FALSE()),""))</f>
        <v/>
      </c>
      <c r="F1100" s="182" t="str">
        <f>IF($B1100="","",IFERROR(VLOOKUP($B1100,'Task library'!$A:$E,4,FALSE()),""))</f>
        <v/>
      </c>
      <c r="H1100" s="183" t="str">
        <f t="shared" si="122"/>
        <v/>
      </c>
      <c r="I1100" s="183" t="str">
        <f t="shared" si="123"/>
        <v/>
      </c>
      <c r="L1100" s="90" t="str">
        <f t="shared" si="121"/>
        <v/>
      </c>
      <c r="N1100" s="185" t="str">
        <f t="shared" si="124"/>
        <v/>
      </c>
      <c r="W1100" s="179" t="str">
        <f>IF($B1100="","",IF($Q1100="","MISSING LINK",IF(NOT(ISNUMBER(SEARCH("drive.google.com",$Q1100))),"NOT DRIVE LINK",IFERROR(IF(ISNUMBER(SEARCH(MID(Summary!$N$3,SEARCH("/folders/",Summary!$N$3)+9,SEARCH("?",Summary!$N$3&amp;"?")-(SEARCH("/folders/",Summary!$N$3)+9)),$Q1100)),"OK",IF(ISNUMBER(SEARCH("/file/d/",$Q1100)),"FILE LINK (check)","WRONG DRIVE")),"WRONG DRIVE"))))</f>
        <v/>
      </c>
      <c r="X1100" s="72" t="str">
        <f t="shared" si="125"/>
        <v/>
      </c>
      <c r="Y1100" s="72" t="str">
        <f t="shared" si="126"/>
        <v/>
      </c>
      <c r="Z1100" s="72" t="str">
        <f>IF($X1100="","",COUNTIF($X$2:$X1100,$X1100))</f>
        <v/>
      </c>
      <c r="AA1100" s="72" t="str">
        <f>IF(AND($X1100&lt;&gt;"",$Y1100&gt;=3,$Z1100=1),COUNTIF($AA$1:AA1099,"&gt;0")+1,"")</f>
        <v/>
      </c>
    </row>
    <row r="1101" spans="3:27" ht="15" customHeight="1" x14ac:dyDescent="0.25">
      <c r="C1101" s="72" t="str">
        <f t="shared" si="127"/>
        <v/>
      </c>
      <c r="D1101" s="182" t="str">
        <f>IF($B1101="","",IFERROR(VLOOKUP($B1101,'Task library'!$A:$E,2,FALSE()),""))</f>
        <v/>
      </c>
      <c r="E1101" s="182" t="str">
        <f>IF($B1101="","",IFERROR(VLOOKUP($B1101,'Task library'!$A:$E,3,FALSE()),""))</f>
        <v/>
      </c>
      <c r="F1101" s="182" t="str">
        <f>IF($B1101="","",IFERROR(VLOOKUP($B1101,'Task library'!$A:$E,4,FALSE()),""))</f>
        <v/>
      </c>
      <c r="H1101" s="183" t="str">
        <f t="shared" si="122"/>
        <v/>
      </c>
      <c r="I1101" s="183" t="str">
        <f t="shared" si="123"/>
        <v/>
      </c>
      <c r="L1101" s="90" t="str">
        <f t="shared" si="121"/>
        <v/>
      </c>
      <c r="N1101" s="185" t="str">
        <f t="shared" si="124"/>
        <v/>
      </c>
      <c r="W1101" s="179" t="str">
        <f>IF($B1101="","",IF($Q1101="","MISSING LINK",IF(NOT(ISNUMBER(SEARCH("drive.google.com",$Q1101))),"NOT DRIVE LINK",IFERROR(IF(ISNUMBER(SEARCH(MID(Summary!$N$3,SEARCH("/folders/",Summary!$N$3)+9,SEARCH("?",Summary!$N$3&amp;"?")-(SEARCH("/folders/",Summary!$N$3)+9)),$Q1101)),"OK",IF(ISNUMBER(SEARCH("/file/d/",$Q1101)),"FILE LINK (check)","WRONG DRIVE")),"WRONG DRIVE"))))</f>
        <v/>
      </c>
      <c r="X1101" s="72" t="str">
        <f t="shared" si="125"/>
        <v/>
      </c>
      <c r="Y1101" s="72" t="str">
        <f t="shared" si="126"/>
        <v/>
      </c>
      <c r="Z1101" s="72" t="str">
        <f>IF($X1101="","",COUNTIF($X$2:$X1101,$X1101))</f>
        <v/>
      </c>
      <c r="AA1101" s="72" t="str">
        <f>IF(AND($X1101&lt;&gt;"",$Y1101&gt;=3,$Z1101=1),COUNTIF($AA$1:AA1100,"&gt;0")+1,"")</f>
        <v/>
      </c>
    </row>
    <row r="1102" spans="3:27" ht="15" customHeight="1" x14ac:dyDescent="0.25">
      <c r="C1102" s="72" t="str">
        <f t="shared" si="127"/>
        <v/>
      </c>
      <c r="D1102" s="182" t="str">
        <f>IF($B1102="","",IFERROR(VLOOKUP($B1102,'Task library'!$A:$E,2,FALSE()),""))</f>
        <v/>
      </c>
      <c r="E1102" s="182" t="str">
        <f>IF($B1102="","",IFERROR(VLOOKUP($B1102,'Task library'!$A:$E,3,FALSE()),""))</f>
        <v/>
      </c>
      <c r="F1102" s="182" t="str">
        <f>IF($B1102="","",IFERROR(VLOOKUP($B1102,'Task library'!$A:$E,4,FALSE()),""))</f>
        <v/>
      </c>
      <c r="H1102" s="183" t="str">
        <f t="shared" si="122"/>
        <v/>
      </c>
      <c r="I1102" s="183" t="str">
        <f t="shared" si="123"/>
        <v/>
      </c>
      <c r="L1102" s="90" t="str">
        <f t="shared" si="121"/>
        <v/>
      </c>
      <c r="N1102" s="185" t="str">
        <f t="shared" si="124"/>
        <v/>
      </c>
      <c r="W1102" s="179" t="str">
        <f>IF($B1102="","",IF($Q1102="","MISSING LINK",IF(NOT(ISNUMBER(SEARCH("drive.google.com",$Q1102))),"NOT DRIVE LINK",IFERROR(IF(ISNUMBER(SEARCH(MID(Summary!$N$3,SEARCH("/folders/",Summary!$N$3)+9,SEARCH("?",Summary!$N$3&amp;"?")-(SEARCH("/folders/",Summary!$N$3)+9)),$Q1102)),"OK",IF(ISNUMBER(SEARCH("/file/d/",$Q1102)),"FILE LINK (check)","WRONG DRIVE")),"WRONG DRIVE"))))</f>
        <v/>
      </c>
      <c r="X1102" s="72" t="str">
        <f t="shared" si="125"/>
        <v/>
      </c>
      <c r="Y1102" s="72" t="str">
        <f t="shared" si="126"/>
        <v/>
      </c>
      <c r="Z1102" s="72" t="str">
        <f>IF($X1102="","",COUNTIF($X$2:$X1102,$X1102))</f>
        <v/>
      </c>
      <c r="AA1102" s="72" t="str">
        <f>IF(AND($X1102&lt;&gt;"",$Y1102&gt;=3,$Z1102=1),COUNTIF($AA$1:AA1101,"&gt;0")+1,"")</f>
        <v/>
      </c>
    </row>
    <row r="1103" spans="3:27" ht="15" customHeight="1" x14ac:dyDescent="0.25">
      <c r="C1103" s="72" t="str">
        <f t="shared" si="127"/>
        <v/>
      </c>
      <c r="D1103" s="182" t="str">
        <f>IF($B1103="","",IFERROR(VLOOKUP($B1103,'Task library'!$A:$E,2,FALSE()),""))</f>
        <v/>
      </c>
      <c r="E1103" s="182" t="str">
        <f>IF($B1103="","",IFERROR(VLOOKUP($B1103,'Task library'!$A:$E,3,FALSE()),""))</f>
        <v/>
      </c>
      <c r="F1103" s="182" t="str">
        <f>IF($B1103="","",IFERROR(VLOOKUP($B1103,'Task library'!$A:$E,4,FALSE()),""))</f>
        <v/>
      </c>
      <c r="H1103" s="183" t="str">
        <f t="shared" si="122"/>
        <v/>
      </c>
      <c r="I1103" s="183" t="str">
        <f t="shared" si="123"/>
        <v/>
      </c>
      <c r="L1103" s="90" t="str">
        <f t="shared" si="121"/>
        <v/>
      </c>
      <c r="N1103" s="185" t="str">
        <f t="shared" si="124"/>
        <v/>
      </c>
      <c r="W1103" s="179" t="str">
        <f>IF($B1103="","",IF($Q1103="","MISSING LINK",IF(NOT(ISNUMBER(SEARCH("drive.google.com",$Q1103))),"NOT DRIVE LINK",IFERROR(IF(ISNUMBER(SEARCH(MID(Summary!$N$3,SEARCH("/folders/",Summary!$N$3)+9,SEARCH("?",Summary!$N$3&amp;"?")-(SEARCH("/folders/",Summary!$N$3)+9)),$Q1103)),"OK",IF(ISNUMBER(SEARCH("/file/d/",$Q1103)),"FILE LINK (check)","WRONG DRIVE")),"WRONG DRIVE"))))</f>
        <v/>
      </c>
      <c r="X1103" s="72" t="str">
        <f t="shared" si="125"/>
        <v/>
      </c>
      <c r="Y1103" s="72" t="str">
        <f t="shared" si="126"/>
        <v/>
      </c>
      <c r="Z1103" s="72" t="str">
        <f>IF($X1103="","",COUNTIF($X$2:$X1103,$X1103))</f>
        <v/>
      </c>
      <c r="AA1103" s="72" t="str">
        <f>IF(AND($X1103&lt;&gt;"",$Y1103&gt;=3,$Z1103=1),COUNTIF($AA$1:AA1102,"&gt;0")+1,"")</f>
        <v/>
      </c>
    </row>
    <row r="1104" spans="3:27" ht="15" customHeight="1" x14ac:dyDescent="0.25">
      <c r="C1104" s="72" t="str">
        <f t="shared" si="127"/>
        <v/>
      </c>
      <c r="D1104" s="182" t="str">
        <f>IF($B1104="","",IFERROR(VLOOKUP($B1104,'Task library'!$A:$E,2,FALSE()),""))</f>
        <v/>
      </c>
      <c r="E1104" s="182" t="str">
        <f>IF($B1104="","",IFERROR(VLOOKUP($B1104,'Task library'!$A:$E,3,FALSE()),""))</f>
        <v/>
      </c>
      <c r="F1104" s="182" t="str">
        <f>IF($B1104="","",IFERROR(VLOOKUP($B1104,'Task library'!$A:$E,4,FALSE()),""))</f>
        <v/>
      </c>
      <c r="H1104" s="183" t="str">
        <f t="shared" si="122"/>
        <v/>
      </c>
      <c r="I1104" s="183" t="str">
        <f t="shared" si="123"/>
        <v/>
      </c>
      <c r="L1104" s="90" t="str">
        <f t="shared" si="121"/>
        <v/>
      </c>
      <c r="N1104" s="185" t="str">
        <f t="shared" si="124"/>
        <v/>
      </c>
      <c r="W1104" s="179" t="str">
        <f>IF($B1104="","",IF($Q1104="","MISSING LINK",IF(NOT(ISNUMBER(SEARCH("drive.google.com",$Q1104))),"NOT DRIVE LINK",IFERROR(IF(ISNUMBER(SEARCH(MID(Summary!$N$3,SEARCH("/folders/",Summary!$N$3)+9,SEARCH("?",Summary!$N$3&amp;"?")-(SEARCH("/folders/",Summary!$N$3)+9)),$Q1104)),"OK",IF(ISNUMBER(SEARCH("/file/d/",$Q1104)),"FILE LINK (check)","WRONG DRIVE")),"WRONG DRIVE"))))</f>
        <v/>
      </c>
      <c r="X1104" s="72" t="str">
        <f t="shared" si="125"/>
        <v/>
      </c>
      <c r="Y1104" s="72" t="str">
        <f t="shared" si="126"/>
        <v/>
      </c>
      <c r="Z1104" s="72" t="str">
        <f>IF($X1104="","",COUNTIF($X$2:$X1104,$X1104))</f>
        <v/>
      </c>
      <c r="AA1104" s="72" t="str">
        <f>IF(AND($X1104&lt;&gt;"",$Y1104&gt;=3,$Z1104=1),COUNTIF($AA$1:AA1103,"&gt;0")+1,"")</f>
        <v/>
      </c>
    </row>
    <row r="1105" spans="3:27" ht="15" customHeight="1" x14ac:dyDescent="0.25">
      <c r="C1105" s="72" t="str">
        <f t="shared" si="127"/>
        <v/>
      </c>
      <c r="D1105" s="182" t="str">
        <f>IF($B1105="","",IFERROR(VLOOKUP($B1105,'Task library'!$A:$E,2,FALSE()),""))</f>
        <v/>
      </c>
      <c r="E1105" s="182" t="str">
        <f>IF($B1105="","",IFERROR(VLOOKUP($B1105,'Task library'!$A:$E,3,FALSE()),""))</f>
        <v/>
      </c>
      <c r="F1105" s="182" t="str">
        <f>IF($B1105="","",IFERROR(VLOOKUP($B1105,'Task library'!$A:$E,4,FALSE()),""))</f>
        <v/>
      </c>
      <c r="H1105" s="183" t="str">
        <f t="shared" si="122"/>
        <v/>
      </c>
      <c r="I1105" s="183" t="str">
        <f t="shared" si="123"/>
        <v/>
      </c>
      <c r="L1105" s="90" t="str">
        <f t="shared" si="121"/>
        <v/>
      </c>
      <c r="N1105" s="185" t="str">
        <f t="shared" si="124"/>
        <v/>
      </c>
      <c r="W1105" s="179" t="str">
        <f>IF($B1105="","",IF($Q1105="","MISSING LINK",IF(NOT(ISNUMBER(SEARCH("drive.google.com",$Q1105))),"NOT DRIVE LINK",IFERROR(IF(ISNUMBER(SEARCH(MID(Summary!$N$3,SEARCH("/folders/",Summary!$N$3)+9,SEARCH("?",Summary!$N$3&amp;"?")-(SEARCH("/folders/",Summary!$N$3)+9)),$Q1105)),"OK",IF(ISNUMBER(SEARCH("/file/d/",$Q1105)),"FILE LINK (check)","WRONG DRIVE")),"WRONG DRIVE"))))</f>
        <v/>
      </c>
      <c r="X1105" s="72" t="str">
        <f t="shared" si="125"/>
        <v/>
      </c>
      <c r="Y1105" s="72" t="str">
        <f t="shared" si="126"/>
        <v/>
      </c>
      <c r="Z1105" s="72" t="str">
        <f>IF($X1105="","",COUNTIF($X$2:$X1105,$X1105))</f>
        <v/>
      </c>
      <c r="AA1105" s="72" t="str">
        <f>IF(AND($X1105&lt;&gt;"",$Y1105&gt;=3,$Z1105=1),COUNTIF($AA$1:AA1104,"&gt;0")+1,"")</f>
        <v/>
      </c>
    </row>
    <row r="1106" spans="3:27" ht="15" customHeight="1" x14ac:dyDescent="0.25">
      <c r="C1106" s="72" t="str">
        <f t="shared" si="127"/>
        <v/>
      </c>
      <c r="D1106" s="182" t="str">
        <f>IF($B1106="","",IFERROR(VLOOKUP($B1106,'Task library'!$A:$E,2,FALSE()),""))</f>
        <v/>
      </c>
      <c r="E1106" s="182" t="str">
        <f>IF($B1106="","",IFERROR(VLOOKUP($B1106,'Task library'!$A:$E,3,FALSE()),""))</f>
        <v/>
      </c>
      <c r="F1106" s="182" t="str">
        <f>IF($B1106="","",IFERROR(VLOOKUP($B1106,'Task library'!$A:$E,4,FALSE()),""))</f>
        <v/>
      </c>
      <c r="H1106" s="183" t="str">
        <f t="shared" si="122"/>
        <v/>
      </c>
      <c r="I1106" s="183" t="str">
        <f t="shared" si="123"/>
        <v/>
      </c>
      <c r="L1106" s="90" t="str">
        <f t="shared" si="121"/>
        <v/>
      </c>
      <c r="N1106" s="185" t="str">
        <f t="shared" si="124"/>
        <v/>
      </c>
      <c r="W1106" s="179" t="str">
        <f>IF($B1106="","",IF($Q1106="","MISSING LINK",IF(NOT(ISNUMBER(SEARCH("drive.google.com",$Q1106))),"NOT DRIVE LINK",IFERROR(IF(ISNUMBER(SEARCH(MID(Summary!$N$3,SEARCH("/folders/",Summary!$N$3)+9,SEARCH("?",Summary!$N$3&amp;"?")-(SEARCH("/folders/",Summary!$N$3)+9)),$Q1106)),"OK",IF(ISNUMBER(SEARCH("/file/d/",$Q1106)),"FILE LINK (check)","WRONG DRIVE")),"WRONG DRIVE"))))</f>
        <v/>
      </c>
      <c r="X1106" s="72" t="str">
        <f t="shared" si="125"/>
        <v/>
      </c>
      <c r="Y1106" s="72" t="str">
        <f t="shared" si="126"/>
        <v/>
      </c>
      <c r="Z1106" s="72" t="str">
        <f>IF($X1106="","",COUNTIF($X$2:$X1106,$X1106))</f>
        <v/>
      </c>
      <c r="AA1106" s="72" t="str">
        <f>IF(AND($X1106&lt;&gt;"",$Y1106&gt;=3,$Z1106=1),COUNTIF($AA$1:AA1105,"&gt;0")+1,"")</f>
        <v/>
      </c>
    </row>
    <row r="1107" spans="3:27" ht="15" customHeight="1" x14ac:dyDescent="0.25">
      <c r="C1107" s="72" t="str">
        <f t="shared" si="127"/>
        <v/>
      </c>
      <c r="D1107" s="182" t="str">
        <f>IF($B1107="","",IFERROR(VLOOKUP($B1107,'Task library'!$A:$E,2,FALSE()),""))</f>
        <v/>
      </c>
      <c r="E1107" s="182" t="str">
        <f>IF($B1107="","",IFERROR(VLOOKUP($B1107,'Task library'!$A:$E,3,FALSE()),""))</f>
        <v/>
      </c>
      <c r="F1107" s="182" t="str">
        <f>IF($B1107="","",IFERROR(VLOOKUP($B1107,'Task library'!$A:$E,4,FALSE()),""))</f>
        <v/>
      </c>
      <c r="H1107" s="183" t="str">
        <f t="shared" si="122"/>
        <v/>
      </c>
      <c r="I1107" s="183" t="str">
        <f t="shared" si="123"/>
        <v/>
      </c>
      <c r="L1107" s="90" t="str">
        <f t="shared" si="121"/>
        <v/>
      </c>
      <c r="N1107" s="185" t="str">
        <f t="shared" si="124"/>
        <v/>
      </c>
      <c r="W1107" s="179" t="str">
        <f>IF($B1107="","",IF($Q1107="","MISSING LINK",IF(NOT(ISNUMBER(SEARCH("drive.google.com",$Q1107))),"NOT DRIVE LINK",IFERROR(IF(ISNUMBER(SEARCH(MID(Summary!$N$3,SEARCH("/folders/",Summary!$N$3)+9,SEARCH("?",Summary!$N$3&amp;"?")-(SEARCH("/folders/",Summary!$N$3)+9)),$Q1107)),"OK",IF(ISNUMBER(SEARCH("/file/d/",$Q1107)),"FILE LINK (check)","WRONG DRIVE")),"WRONG DRIVE"))))</f>
        <v/>
      </c>
      <c r="X1107" s="72" t="str">
        <f t="shared" si="125"/>
        <v/>
      </c>
      <c r="Y1107" s="72" t="str">
        <f t="shared" si="126"/>
        <v/>
      </c>
      <c r="Z1107" s="72" t="str">
        <f>IF($X1107="","",COUNTIF($X$2:$X1107,$X1107))</f>
        <v/>
      </c>
      <c r="AA1107" s="72" t="str">
        <f>IF(AND($X1107&lt;&gt;"",$Y1107&gt;=3,$Z1107=1),COUNTIF($AA$1:AA1106,"&gt;0")+1,"")</f>
        <v/>
      </c>
    </row>
    <row r="1108" spans="3:27" ht="15" customHeight="1" x14ac:dyDescent="0.25">
      <c r="C1108" s="72" t="str">
        <f t="shared" si="127"/>
        <v/>
      </c>
      <c r="D1108" s="182" t="str">
        <f>IF($B1108="","",IFERROR(VLOOKUP($B1108,'Task library'!$A:$E,2,FALSE()),""))</f>
        <v/>
      </c>
      <c r="E1108" s="182" t="str">
        <f>IF($B1108="","",IFERROR(VLOOKUP($B1108,'Task library'!$A:$E,3,FALSE()),""))</f>
        <v/>
      </c>
      <c r="F1108" s="182" t="str">
        <f>IF($B1108="","",IFERROR(VLOOKUP($B1108,'Task library'!$A:$E,4,FALSE()),""))</f>
        <v/>
      </c>
      <c r="H1108" s="183" t="str">
        <f t="shared" si="122"/>
        <v/>
      </c>
      <c r="I1108" s="183" t="str">
        <f t="shared" si="123"/>
        <v/>
      </c>
      <c r="L1108" s="90" t="str">
        <f t="shared" ref="L1108:L1171" si="128">IF($B1108="","",1)</f>
        <v/>
      </c>
      <c r="N1108" s="185" t="str">
        <f t="shared" si="124"/>
        <v/>
      </c>
      <c r="W1108" s="179" t="str">
        <f>IF($B1108="","",IF($Q1108="","MISSING LINK",IF(NOT(ISNUMBER(SEARCH("drive.google.com",$Q1108))),"NOT DRIVE LINK",IFERROR(IF(ISNUMBER(SEARCH(MID(Summary!$N$3,SEARCH("/folders/",Summary!$N$3)+9,SEARCH("?",Summary!$N$3&amp;"?")-(SEARCH("/folders/",Summary!$N$3)+9)),$Q1108)),"OK",IF(ISNUMBER(SEARCH("/file/d/",$Q1108)),"FILE LINK (check)","WRONG DRIVE")),"WRONG DRIVE"))))</f>
        <v/>
      </c>
      <c r="X1108" s="72" t="str">
        <f t="shared" si="125"/>
        <v/>
      </c>
      <c r="Y1108" s="72" t="str">
        <f t="shared" si="126"/>
        <v/>
      </c>
      <c r="Z1108" s="72" t="str">
        <f>IF($X1108="","",COUNTIF($X$2:$X1108,$X1108))</f>
        <v/>
      </c>
      <c r="AA1108" s="72" t="str">
        <f>IF(AND($X1108&lt;&gt;"",$Y1108&gt;=3,$Z1108=1),COUNTIF($AA$1:AA1107,"&gt;0")+1,"")</f>
        <v/>
      </c>
    </row>
    <row r="1109" spans="3:27" ht="15" customHeight="1" x14ac:dyDescent="0.25">
      <c r="C1109" s="72" t="str">
        <f t="shared" si="127"/>
        <v/>
      </c>
      <c r="D1109" s="182" t="str">
        <f>IF($B1109="","",IFERROR(VLOOKUP($B1109,'Task library'!$A:$E,2,FALSE()),""))</f>
        <v/>
      </c>
      <c r="E1109" s="182" t="str">
        <f>IF($B1109="","",IFERROR(VLOOKUP($B1109,'Task library'!$A:$E,3,FALSE()),""))</f>
        <v/>
      </c>
      <c r="F1109" s="182" t="str">
        <f>IF($B1109="","",IFERROR(VLOOKUP($B1109,'Task library'!$A:$E,4,FALSE()),""))</f>
        <v/>
      </c>
      <c r="H1109" s="183" t="str">
        <f t="shared" si="122"/>
        <v/>
      </c>
      <c r="I1109" s="183" t="str">
        <f t="shared" si="123"/>
        <v/>
      </c>
      <c r="L1109" s="90" t="str">
        <f t="shared" si="128"/>
        <v/>
      </c>
      <c r="N1109" s="185" t="str">
        <f t="shared" si="124"/>
        <v/>
      </c>
      <c r="W1109" s="179" t="str">
        <f>IF($B1109="","",IF($Q1109="","MISSING LINK",IF(NOT(ISNUMBER(SEARCH("drive.google.com",$Q1109))),"NOT DRIVE LINK",IFERROR(IF(ISNUMBER(SEARCH(MID(Summary!$N$3,SEARCH("/folders/",Summary!$N$3)+9,SEARCH("?",Summary!$N$3&amp;"?")-(SEARCH("/folders/",Summary!$N$3)+9)),$Q1109)),"OK",IF(ISNUMBER(SEARCH("/file/d/",$Q1109)),"FILE LINK (check)","WRONG DRIVE")),"WRONG DRIVE"))))</f>
        <v/>
      </c>
      <c r="X1109" s="72" t="str">
        <f t="shared" si="125"/>
        <v/>
      </c>
      <c r="Y1109" s="72" t="str">
        <f t="shared" si="126"/>
        <v/>
      </c>
      <c r="Z1109" s="72" t="str">
        <f>IF($X1109="","",COUNTIF($X$2:$X1109,$X1109))</f>
        <v/>
      </c>
      <c r="AA1109" s="72" t="str">
        <f>IF(AND($X1109&lt;&gt;"",$Y1109&gt;=3,$Z1109=1),COUNTIF($AA$1:AA1108,"&gt;0")+1,"")</f>
        <v/>
      </c>
    </row>
    <row r="1110" spans="3:27" ht="15" customHeight="1" x14ac:dyDescent="0.25">
      <c r="C1110" s="72" t="str">
        <f t="shared" si="127"/>
        <v/>
      </c>
      <c r="D1110" s="182" t="str">
        <f>IF($B1110="","",IFERROR(VLOOKUP($B1110,'Task library'!$A:$E,2,FALSE()),""))</f>
        <v/>
      </c>
      <c r="E1110" s="182" t="str">
        <f>IF($B1110="","",IFERROR(VLOOKUP($B1110,'Task library'!$A:$E,3,FALSE()),""))</f>
        <v/>
      </c>
      <c r="F1110" s="182" t="str">
        <f>IF($B1110="","",IFERROR(VLOOKUP($B1110,'Task library'!$A:$E,4,FALSE()),""))</f>
        <v/>
      </c>
      <c r="H1110" s="183" t="str">
        <f t="shared" si="122"/>
        <v/>
      </c>
      <c r="I1110" s="183" t="str">
        <f t="shared" si="123"/>
        <v/>
      </c>
      <c r="L1110" s="90" t="str">
        <f t="shared" si="128"/>
        <v/>
      </c>
      <c r="N1110" s="185" t="str">
        <f t="shared" si="124"/>
        <v/>
      </c>
      <c r="W1110" s="179" t="str">
        <f>IF($B1110="","",IF($Q1110="","MISSING LINK",IF(NOT(ISNUMBER(SEARCH("drive.google.com",$Q1110))),"NOT DRIVE LINK",IFERROR(IF(ISNUMBER(SEARCH(MID(Summary!$N$3,SEARCH("/folders/",Summary!$N$3)+9,SEARCH("?",Summary!$N$3&amp;"?")-(SEARCH("/folders/",Summary!$N$3)+9)),$Q1110)),"OK",IF(ISNUMBER(SEARCH("/file/d/",$Q1110)),"FILE LINK (check)","WRONG DRIVE")),"WRONG DRIVE"))))</f>
        <v/>
      </c>
      <c r="X1110" s="72" t="str">
        <f t="shared" si="125"/>
        <v/>
      </c>
      <c r="Y1110" s="72" t="str">
        <f t="shared" si="126"/>
        <v/>
      </c>
      <c r="Z1110" s="72" t="str">
        <f>IF($X1110="","",COUNTIF($X$2:$X1110,$X1110))</f>
        <v/>
      </c>
      <c r="AA1110" s="72" t="str">
        <f>IF(AND($X1110&lt;&gt;"",$Y1110&gt;=3,$Z1110=1),COUNTIF($AA$1:AA1109,"&gt;0")+1,"")</f>
        <v/>
      </c>
    </row>
    <row r="1111" spans="3:27" ht="15" customHeight="1" x14ac:dyDescent="0.25">
      <c r="C1111" s="72" t="str">
        <f t="shared" si="127"/>
        <v/>
      </c>
      <c r="D1111" s="182" t="str">
        <f>IF($B1111="","",IFERROR(VLOOKUP($B1111,'Task library'!$A:$E,2,FALSE()),""))</f>
        <v/>
      </c>
      <c r="E1111" s="182" t="str">
        <f>IF($B1111="","",IFERROR(VLOOKUP($B1111,'Task library'!$A:$E,3,FALSE()),""))</f>
        <v/>
      </c>
      <c r="F1111" s="182" t="str">
        <f>IF($B1111="","",IFERROR(VLOOKUP($B1111,'Task library'!$A:$E,4,FALSE()),""))</f>
        <v/>
      </c>
      <c r="H1111" s="183" t="str">
        <f t="shared" si="122"/>
        <v/>
      </c>
      <c r="I1111" s="183" t="str">
        <f t="shared" si="123"/>
        <v/>
      </c>
      <c r="L1111" s="90" t="str">
        <f t="shared" si="128"/>
        <v/>
      </c>
      <c r="N1111" s="185" t="str">
        <f t="shared" si="124"/>
        <v/>
      </c>
      <c r="W1111" s="179" t="str">
        <f>IF($B1111="","",IF($Q1111="","MISSING LINK",IF(NOT(ISNUMBER(SEARCH("drive.google.com",$Q1111))),"NOT DRIVE LINK",IFERROR(IF(ISNUMBER(SEARCH(MID(Summary!$N$3,SEARCH("/folders/",Summary!$N$3)+9,SEARCH("?",Summary!$N$3&amp;"?")-(SEARCH("/folders/",Summary!$N$3)+9)),$Q1111)),"OK",IF(ISNUMBER(SEARCH("/file/d/",$Q1111)),"FILE LINK (check)","WRONG DRIVE")),"WRONG DRIVE"))))</f>
        <v/>
      </c>
      <c r="X1111" s="72" t="str">
        <f t="shared" si="125"/>
        <v/>
      </c>
      <c r="Y1111" s="72" t="str">
        <f t="shared" si="126"/>
        <v/>
      </c>
      <c r="Z1111" s="72" t="str">
        <f>IF($X1111="","",COUNTIF($X$2:$X1111,$X1111))</f>
        <v/>
      </c>
      <c r="AA1111" s="72" t="str">
        <f>IF(AND($X1111&lt;&gt;"",$Y1111&gt;=3,$Z1111=1),COUNTIF($AA$1:AA1110,"&gt;0")+1,"")</f>
        <v/>
      </c>
    </row>
    <row r="1112" spans="3:27" ht="15" customHeight="1" x14ac:dyDescent="0.25">
      <c r="C1112" s="72" t="str">
        <f t="shared" si="127"/>
        <v/>
      </c>
      <c r="D1112" s="182" t="str">
        <f>IF($B1112="","",IFERROR(VLOOKUP($B1112,'Task library'!$A:$E,2,FALSE()),""))</f>
        <v/>
      </c>
      <c r="E1112" s="182" t="str">
        <f>IF($B1112="","",IFERROR(VLOOKUP($B1112,'Task library'!$A:$E,3,FALSE()),""))</f>
        <v/>
      </c>
      <c r="F1112" s="182" t="str">
        <f>IF($B1112="","",IFERROR(VLOOKUP($B1112,'Task library'!$A:$E,4,FALSE()),""))</f>
        <v/>
      </c>
      <c r="H1112" s="183" t="str">
        <f t="shared" si="122"/>
        <v/>
      </c>
      <c r="I1112" s="183" t="str">
        <f t="shared" si="123"/>
        <v/>
      </c>
      <c r="L1112" s="90" t="str">
        <f t="shared" si="128"/>
        <v/>
      </c>
      <c r="N1112" s="185" t="str">
        <f t="shared" si="124"/>
        <v/>
      </c>
      <c r="W1112" s="179" t="str">
        <f>IF($B1112="","",IF($Q1112="","MISSING LINK",IF(NOT(ISNUMBER(SEARCH("drive.google.com",$Q1112))),"NOT DRIVE LINK",IFERROR(IF(ISNUMBER(SEARCH(MID(Summary!$N$3,SEARCH("/folders/",Summary!$N$3)+9,SEARCH("?",Summary!$N$3&amp;"?")-(SEARCH("/folders/",Summary!$N$3)+9)),$Q1112)),"OK",IF(ISNUMBER(SEARCH("/file/d/",$Q1112)),"FILE LINK (check)","WRONG DRIVE")),"WRONG DRIVE"))))</f>
        <v/>
      </c>
      <c r="X1112" s="72" t="str">
        <f t="shared" si="125"/>
        <v/>
      </c>
      <c r="Y1112" s="72" t="str">
        <f t="shared" si="126"/>
        <v/>
      </c>
      <c r="Z1112" s="72" t="str">
        <f>IF($X1112="","",COUNTIF($X$2:$X1112,$X1112))</f>
        <v/>
      </c>
      <c r="AA1112" s="72" t="str">
        <f>IF(AND($X1112&lt;&gt;"",$Y1112&gt;=3,$Z1112=1),COUNTIF($AA$1:AA1111,"&gt;0")+1,"")</f>
        <v/>
      </c>
    </row>
    <row r="1113" spans="3:27" ht="15" customHeight="1" x14ac:dyDescent="0.25">
      <c r="C1113" s="72" t="str">
        <f t="shared" si="127"/>
        <v/>
      </c>
      <c r="D1113" s="182" t="str">
        <f>IF($B1113="","",IFERROR(VLOOKUP($B1113,'Task library'!$A:$E,2,FALSE()),""))</f>
        <v/>
      </c>
      <c r="E1113" s="182" t="str">
        <f>IF($B1113="","",IFERROR(VLOOKUP($B1113,'Task library'!$A:$E,3,FALSE()),""))</f>
        <v/>
      </c>
      <c r="F1113" s="182" t="str">
        <f>IF($B1113="","",IFERROR(VLOOKUP($B1113,'Task library'!$A:$E,4,FALSE()),""))</f>
        <v/>
      </c>
      <c r="H1113" s="183" t="str">
        <f t="shared" si="122"/>
        <v/>
      </c>
      <c r="I1113" s="183" t="str">
        <f t="shared" si="123"/>
        <v/>
      </c>
      <c r="L1113" s="90" t="str">
        <f t="shared" si="128"/>
        <v/>
      </c>
      <c r="N1113" s="185" t="str">
        <f t="shared" si="124"/>
        <v/>
      </c>
      <c r="W1113" s="179" t="str">
        <f>IF($B1113="","",IF($Q1113="","MISSING LINK",IF(NOT(ISNUMBER(SEARCH("drive.google.com",$Q1113))),"NOT DRIVE LINK",IFERROR(IF(ISNUMBER(SEARCH(MID(Summary!$N$3,SEARCH("/folders/",Summary!$N$3)+9,SEARCH("?",Summary!$N$3&amp;"?")-(SEARCH("/folders/",Summary!$N$3)+9)),$Q1113)),"OK",IF(ISNUMBER(SEARCH("/file/d/",$Q1113)),"FILE LINK (check)","WRONG DRIVE")),"WRONG DRIVE"))))</f>
        <v/>
      </c>
      <c r="X1113" s="72" t="str">
        <f t="shared" si="125"/>
        <v/>
      </c>
      <c r="Y1113" s="72" t="str">
        <f t="shared" si="126"/>
        <v/>
      </c>
      <c r="Z1113" s="72" t="str">
        <f>IF($X1113="","",COUNTIF($X$2:$X1113,$X1113))</f>
        <v/>
      </c>
      <c r="AA1113" s="72" t="str">
        <f>IF(AND($X1113&lt;&gt;"",$Y1113&gt;=3,$Z1113=1),COUNTIF($AA$1:AA1112,"&gt;0")+1,"")</f>
        <v/>
      </c>
    </row>
    <row r="1114" spans="3:27" ht="15" customHeight="1" x14ac:dyDescent="0.25">
      <c r="C1114" s="72" t="str">
        <f t="shared" si="127"/>
        <v/>
      </c>
      <c r="D1114" s="182" t="str">
        <f>IF($B1114="","",IFERROR(VLOOKUP($B1114,'Task library'!$A:$E,2,FALSE()),""))</f>
        <v/>
      </c>
      <c r="E1114" s="182" t="str">
        <f>IF($B1114="","",IFERROR(VLOOKUP($B1114,'Task library'!$A:$E,3,FALSE()),""))</f>
        <v/>
      </c>
      <c r="F1114" s="182" t="str">
        <f>IF($B1114="","",IFERROR(VLOOKUP($B1114,'Task library'!$A:$E,4,FALSE()),""))</f>
        <v/>
      </c>
      <c r="H1114" s="183" t="str">
        <f t="shared" si="122"/>
        <v/>
      </c>
      <c r="I1114" s="183" t="str">
        <f t="shared" si="123"/>
        <v/>
      </c>
      <c r="L1114" s="90" t="str">
        <f t="shared" si="128"/>
        <v/>
      </c>
      <c r="N1114" s="185" t="str">
        <f t="shared" si="124"/>
        <v/>
      </c>
      <c r="W1114" s="179" t="str">
        <f>IF($B1114="","",IF($Q1114="","MISSING LINK",IF(NOT(ISNUMBER(SEARCH("drive.google.com",$Q1114))),"NOT DRIVE LINK",IFERROR(IF(ISNUMBER(SEARCH(MID(Summary!$N$3,SEARCH("/folders/",Summary!$N$3)+9,SEARCH("?",Summary!$N$3&amp;"?")-(SEARCH("/folders/",Summary!$N$3)+9)),$Q1114)),"OK",IF(ISNUMBER(SEARCH("/file/d/",$Q1114)),"FILE LINK (check)","WRONG DRIVE")),"WRONG DRIVE"))))</f>
        <v/>
      </c>
      <c r="X1114" s="72" t="str">
        <f t="shared" si="125"/>
        <v/>
      </c>
      <c r="Y1114" s="72" t="str">
        <f t="shared" si="126"/>
        <v/>
      </c>
      <c r="Z1114" s="72" t="str">
        <f>IF($X1114="","",COUNTIF($X$2:$X1114,$X1114))</f>
        <v/>
      </c>
      <c r="AA1114" s="72" t="str">
        <f>IF(AND($X1114&lt;&gt;"",$Y1114&gt;=3,$Z1114=1),COUNTIF($AA$1:AA1113,"&gt;0")+1,"")</f>
        <v/>
      </c>
    </row>
    <row r="1115" spans="3:27" ht="15" customHeight="1" x14ac:dyDescent="0.25">
      <c r="C1115" s="72" t="str">
        <f t="shared" si="127"/>
        <v/>
      </c>
      <c r="D1115" s="182" t="str">
        <f>IF($B1115="","",IFERROR(VLOOKUP($B1115,'Task library'!$A:$E,2,FALSE()),""))</f>
        <v/>
      </c>
      <c r="E1115" s="182" t="str">
        <f>IF($B1115="","",IFERROR(VLOOKUP($B1115,'Task library'!$A:$E,3,FALSE()),""))</f>
        <v/>
      </c>
      <c r="F1115" s="182" t="str">
        <f>IF($B1115="","",IFERROR(VLOOKUP($B1115,'Task library'!$A:$E,4,FALSE()),""))</f>
        <v/>
      </c>
      <c r="H1115" s="183" t="str">
        <f t="shared" si="122"/>
        <v/>
      </c>
      <c r="I1115" s="183" t="str">
        <f t="shared" si="123"/>
        <v/>
      </c>
      <c r="L1115" s="90" t="str">
        <f t="shared" si="128"/>
        <v/>
      </c>
      <c r="N1115" s="185" t="str">
        <f t="shared" si="124"/>
        <v/>
      </c>
      <c r="W1115" s="179" t="str">
        <f>IF($B1115="","",IF($Q1115="","MISSING LINK",IF(NOT(ISNUMBER(SEARCH("drive.google.com",$Q1115))),"NOT DRIVE LINK",IFERROR(IF(ISNUMBER(SEARCH(MID(Summary!$N$3,SEARCH("/folders/",Summary!$N$3)+9,SEARCH("?",Summary!$N$3&amp;"?")-(SEARCH("/folders/",Summary!$N$3)+9)),$Q1115)),"OK",IF(ISNUMBER(SEARCH("/file/d/",$Q1115)),"FILE LINK (check)","WRONG DRIVE")),"WRONG DRIVE"))))</f>
        <v/>
      </c>
      <c r="X1115" s="72" t="str">
        <f t="shared" si="125"/>
        <v/>
      </c>
      <c r="Y1115" s="72" t="str">
        <f t="shared" si="126"/>
        <v/>
      </c>
      <c r="Z1115" s="72" t="str">
        <f>IF($X1115="","",COUNTIF($X$2:$X1115,$X1115))</f>
        <v/>
      </c>
      <c r="AA1115" s="72" t="str">
        <f>IF(AND($X1115&lt;&gt;"",$Y1115&gt;=3,$Z1115=1),COUNTIF($AA$1:AA1114,"&gt;0")+1,"")</f>
        <v/>
      </c>
    </row>
    <row r="1116" spans="3:27" ht="15" customHeight="1" x14ac:dyDescent="0.25">
      <c r="C1116" s="72" t="str">
        <f t="shared" si="127"/>
        <v/>
      </c>
      <c r="D1116" s="182" t="str">
        <f>IF($B1116="","",IFERROR(VLOOKUP($B1116,'Task library'!$A:$E,2,FALSE()),""))</f>
        <v/>
      </c>
      <c r="E1116" s="182" t="str">
        <f>IF($B1116="","",IFERROR(VLOOKUP($B1116,'Task library'!$A:$E,3,FALSE()),""))</f>
        <v/>
      </c>
      <c r="F1116" s="182" t="str">
        <f>IF($B1116="","",IFERROR(VLOOKUP($B1116,'Task library'!$A:$E,4,FALSE()),""))</f>
        <v/>
      </c>
      <c r="H1116" s="183" t="str">
        <f t="shared" si="122"/>
        <v/>
      </c>
      <c r="I1116" s="183" t="str">
        <f t="shared" si="123"/>
        <v/>
      </c>
      <c r="L1116" s="90" t="str">
        <f t="shared" si="128"/>
        <v/>
      </c>
      <c r="N1116" s="185" t="str">
        <f t="shared" si="124"/>
        <v/>
      </c>
      <c r="W1116" s="179" t="str">
        <f>IF($B1116="","",IF($Q1116="","MISSING LINK",IF(NOT(ISNUMBER(SEARCH("drive.google.com",$Q1116))),"NOT DRIVE LINK",IFERROR(IF(ISNUMBER(SEARCH(MID(Summary!$N$3,SEARCH("/folders/",Summary!$N$3)+9,SEARCH("?",Summary!$N$3&amp;"?")-(SEARCH("/folders/",Summary!$N$3)+9)),$Q1116)),"OK",IF(ISNUMBER(SEARCH("/file/d/",$Q1116)),"FILE LINK (check)","WRONG DRIVE")),"WRONG DRIVE"))))</f>
        <v/>
      </c>
      <c r="X1116" s="72" t="str">
        <f t="shared" si="125"/>
        <v/>
      </c>
      <c r="Y1116" s="72" t="str">
        <f t="shared" si="126"/>
        <v/>
      </c>
      <c r="Z1116" s="72" t="str">
        <f>IF($X1116="","",COUNTIF($X$2:$X1116,$X1116))</f>
        <v/>
      </c>
      <c r="AA1116" s="72" t="str">
        <f>IF(AND($X1116&lt;&gt;"",$Y1116&gt;=3,$Z1116=1),COUNTIF($AA$1:AA1115,"&gt;0")+1,"")</f>
        <v/>
      </c>
    </row>
    <row r="1117" spans="3:27" ht="15" customHeight="1" x14ac:dyDescent="0.25">
      <c r="C1117" s="72" t="str">
        <f t="shared" si="127"/>
        <v/>
      </c>
      <c r="D1117" s="182" t="str">
        <f>IF($B1117="","",IFERROR(VLOOKUP($B1117,'Task library'!$A:$E,2,FALSE()),""))</f>
        <v/>
      </c>
      <c r="E1117" s="182" t="str">
        <f>IF($B1117="","",IFERROR(VLOOKUP($B1117,'Task library'!$A:$E,3,FALSE()),""))</f>
        <v/>
      </c>
      <c r="F1117" s="182" t="str">
        <f>IF($B1117="","",IFERROR(VLOOKUP($B1117,'Task library'!$A:$E,4,FALSE()),""))</f>
        <v/>
      </c>
      <c r="H1117" s="183" t="str">
        <f t="shared" si="122"/>
        <v/>
      </c>
      <c r="I1117" s="183" t="str">
        <f t="shared" si="123"/>
        <v/>
      </c>
      <c r="L1117" s="90" t="str">
        <f t="shared" si="128"/>
        <v/>
      </c>
      <c r="N1117" s="185" t="str">
        <f t="shared" si="124"/>
        <v/>
      </c>
      <c r="W1117" s="179" t="str">
        <f>IF($B1117="","",IF($Q1117="","MISSING LINK",IF(NOT(ISNUMBER(SEARCH("drive.google.com",$Q1117))),"NOT DRIVE LINK",IFERROR(IF(ISNUMBER(SEARCH(MID(Summary!$N$3,SEARCH("/folders/",Summary!$N$3)+9,SEARCH("?",Summary!$N$3&amp;"?")-(SEARCH("/folders/",Summary!$N$3)+9)),$Q1117)),"OK",IF(ISNUMBER(SEARCH("/file/d/",$Q1117)),"FILE LINK (check)","WRONG DRIVE")),"WRONG DRIVE"))))</f>
        <v/>
      </c>
      <c r="X1117" s="72" t="str">
        <f t="shared" si="125"/>
        <v/>
      </c>
      <c r="Y1117" s="72" t="str">
        <f t="shared" si="126"/>
        <v/>
      </c>
      <c r="Z1117" s="72" t="str">
        <f>IF($X1117="","",COUNTIF($X$2:$X1117,$X1117))</f>
        <v/>
      </c>
      <c r="AA1117" s="72" t="str">
        <f>IF(AND($X1117&lt;&gt;"",$Y1117&gt;=3,$Z1117=1),COUNTIF($AA$1:AA1116,"&gt;0")+1,"")</f>
        <v/>
      </c>
    </row>
    <row r="1118" spans="3:27" ht="15" customHeight="1" x14ac:dyDescent="0.25">
      <c r="C1118" s="72" t="str">
        <f t="shared" si="127"/>
        <v/>
      </c>
      <c r="D1118" s="182" t="str">
        <f>IF($B1118="","",IFERROR(VLOOKUP($B1118,'Task library'!$A:$E,2,FALSE()),""))</f>
        <v/>
      </c>
      <c r="E1118" s="182" t="str">
        <f>IF($B1118="","",IFERROR(VLOOKUP($B1118,'Task library'!$A:$E,3,FALSE()),""))</f>
        <v/>
      </c>
      <c r="F1118" s="182" t="str">
        <f>IF($B1118="","",IFERROR(VLOOKUP($B1118,'Task library'!$A:$E,4,FALSE()),""))</f>
        <v/>
      </c>
      <c r="H1118" s="183" t="str">
        <f t="shared" si="122"/>
        <v/>
      </c>
      <c r="I1118" s="183" t="str">
        <f t="shared" si="123"/>
        <v/>
      </c>
      <c r="L1118" s="90" t="str">
        <f t="shared" si="128"/>
        <v/>
      </c>
      <c r="N1118" s="185" t="str">
        <f t="shared" si="124"/>
        <v/>
      </c>
      <c r="W1118" s="179" t="str">
        <f>IF($B1118="","",IF($Q1118="","MISSING LINK",IF(NOT(ISNUMBER(SEARCH("drive.google.com",$Q1118))),"NOT DRIVE LINK",IFERROR(IF(ISNUMBER(SEARCH(MID(Summary!$N$3,SEARCH("/folders/",Summary!$N$3)+9,SEARCH("?",Summary!$N$3&amp;"?")-(SEARCH("/folders/",Summary!$N$3)+9)),$Q1118)),"OK",IF(ISNUMBER(SEARCH("/file/d/",$Q1118)),"FILE LINK (check)","WRONG DRIVE")),"WRONG DRIVE"))))</f>
        <v/>
      </c>
      <c r="X1118" s="72" t="str">
        <f t="shared" si="125"/>
        <v/>
      </c>
      <c r="Y1118" s="72" t="str">
        <f t="shared" si="126"/>
        <v/>
      </c>
      <c r="Z1118" s="72" t="str">
        <f>IF($X1118="","",COUNTIF($X$2:$X1118,$X1118))</f>
        <v/>
      </c>
      <c r="AA1118" s="72" t="str">
        <f>IF(AND($X1118&lt;&gt;"",$Y1118&gt;=3,$Z1118=1),COUNTIF($AA$1:AA1117,"&gt;0")+1,"")</f>
        <v/>
      </c>
    </row>
    <row r="1119" spans="3:27" ht="15" customHeight="1" x14ac:dyDescent="0.25">
      <c r="C1119" s="72" t="str">
        <f t="shared" si="127"/>
        <v/>
      </c>
      <c r="D1119" s="182" t="str">
        <f>IF($B1119="","",IFERROR(VLOOKUP($B1119,'Task library'!$A:$E,2,FALSE()),""))</f>
        <v/>
      </c>
      <c r="E1119" s="182" t="str">
        <f>IF($B1119="","",IFERROR(VLOOKUP($B1119,'Task library'!$A:$E,3,FALSE()),""))</f>
        <v/>
      </c>
      <c r="F1119" s="182" t="str">
        <f>IF($B1119="","",IFERROR(VLOOKUP($B1119,'Task library'!$A:$E,4,FALSE()),""))</f>
        <v/>
      </c>
      <c r="H1119" s="183" t="str">
        <f t="shared" si="122"/>
        <v/>
      </c>
      <c r="I1119" s="183" t="str">
        <f t="shared" si="123"/>
        <v/>
      </c>
      <c r="L1119" s="90" t="str">
        <f t="shared" si="128"/>
        <v/>
      </c>
      <c r="N1119" s="185" t="str">
        <f t="shared" si="124"/>
        <v/>
      </c>
      <c r="W1119" s="179" t="str">
        <f>IF($B1119="","",IF($Q1119="","MISSING LINK",IF(NOT(ISNUMBER(SEARCH("drive.google.com",$Q1119))),"NOT DRIVE LINK",IFERROR(IF(ISNUMBER(SEARCH(MID(Summary!$N$3,SEARCH("/folders/",Summary!$N$3)+9,SEARCH("?",Summary!$N$3&amp;"?")-(SEARCH("/folders/",Summary!$N$3)+9)),$Q1119)),"OK",IF(ISNUMBER(SEARCH("/file/d/",$Q1119)),"FILE LINK (check)","WRONG DRIVE")),"WRONG DRIVE"))))</f>
        <v/>
      </c>
      <c r="X1119" s="72" t="str">
        <f t="shared" si="125"/>
        <v/>
      </c>
      <c r="Y1119" s="72" t="str">
        <f t="shared" si="126"/>
        <v/>
      </c>
      <c r="Z1119" s="72" t="str">
        <f>IF($X1119="","",COUNTIF($X$2:$X1119,$X1119))</f>
        <v/>
      </c>
      <c r="AA1119" s="72" t="str">
        <f>IF(AND($X1119&lt;&gt;"",$Y1119&gt;=3,$Z1119=1),COUNTIF($AA$1:AA1118,"&gt;0")+1,"")</f>
        <v/>
      </c>
    </row>
    <row r="1120" spans="3:27" ht="15" customHeight="1" x14ac:dyDescent="0.25">
      <c r="C1120" s="72" t="str">
        <f t="shared" si="127"/>
        <v/>
      </c>
      <c r="D1120" s="182" t="str">
        <f>IF($B1120="","",IFERROR(VLOOKUP($B1120,'Task library'!$A:$E,2,FALSE()),""))</f>
        <v/>
      </c>
      <c r="E1120" s="182" t="str">
        <f>IF($B1120="","",IFERROR(VLOOKUP($B1120,'Task library'!$A:$E,3,FALSE()),""))</f>
        <v/>
      </c>
      <c r="F1120" s="182" t="str">
        <f>IF($B1120="","",IFERROR(VLOOKUP($B1120,'Task library'!$A:$E,4,FALSE()),""))</f>
        <v/>
      </c>
      <c r="H1120" s="183" t="str">
        <f t="shared" si="122"/>
        <v/>
      </c>
      <c r="I1120" s="183" t="str">
        <f t="shared" si="123"/>
        <v/>
      </c>
      <c r="L1120" s="90" t="str">
        <f t="shared" si="128"/>
        <v/>
      </c>
      <c r="N1120" s="185" t="str">
        <f t="shared" si="124"/>
        <v/>
      </c>
      <c r="W1120" s="179" t="str">
        <f>IF($B1120="","",IF($Q1120="","MISSING LINK",IF(NOT(ISNUMBER(SEARCH("drive.google.com",$Q1120))),"NOT DRIVE LINK",IFERROR(IF(ISNUMBER(SEARCH(MID(Summary!$N$3,SEARCH("/folders/",Summary!$N$3)+9,SEARCH("?",Summary!$N$3&amp;"?")-(SEARCH("/folders/",Summary!$N$3)+9)),$Q1120)),"OK",IF(ISNUMBER(SEARCH("/file/d/",$Q1120)),"FILE LINK (check)","WRONG DRIVE")),"WRONG DRIVE"))))</f>
        <v/>
      </c>
      <c r="X1120" s="72" t="str">
        <f t="shared" si="125"/>
        <v/>
      </c>
      <c r="Y1120" s="72" t="str">
        <f t="shared" si="126"/>
        <v/>
      </c>
      <c r="Z1120" s="72" t="str">
        <f>IF($X1120="","",COUNTIF($X$2:$X1120,$X1120))</f>
        <v/>
      </c>
      <c r="AA1120" s="72" t="str">
        <f>IF(AND($X1120&lt;&gt;"",$Y1120&gt;=3,$Z1120=1),COUNTIF($AA$1:AA1119,"&gt;0")+1,"")</f>
        <v/>
      </c>
    </row>
    <row r="1121" spans="3:27" ht="15" customHeight="1" x14ac:dyDescent="0.25">
      <c r="C1121" s="72" t="str">
        <f t="shared" si="127"/>
        <v/>
      </c>
      <c r="D1121" s="182" t="str">
        <f>IF($B1121="","",IFERROR(VLOOKUP($B1121,'Task library'!$A:$E,2,FALSE()),""))</f>
        <v/>
      </c>
      <c r="E1121" s="182" t="str">
        <f>IF($B1121="","",IFERROR(VLOOKUP($B1121,'Task library'!$A:$E,3,FALSE()),""))</f>
        <v/>
      </c>
      <c r="F1121" s="182" t="str">
        <f>IF($B1121="","",IFERROR(VLOOKUP($B1121,'Task library'!$A:$E,4,FALSE()),""))</f>
        <v/>
      </c>
      <c r="H1121" s="183" t="str">
        <f t="shared" si="122"/>
        <v/>
      </c>
      <c r="I1121" s="183" t="str">
        <f t="shared" si="123"/>
        <v/>
      </c>
      <c r="L1121" s="90" t="str">
        <f t="shared" si="128"/>
        <v/>
      </c>
      <c r="N1121" s="185" t="str">
        <f t="shared" si="124"/>
        <v/>
      </c>
      <c r="W1121" s="179" t="str">
        <f>IF($B1121="","",IF($Q1121="","MISSING LINK",IF(NOT(ISNUMBER(SEARCH("drive.google.com",$Q1121))),"NOT DRIVE LINK",IFERROR(IF(ISNUMBER(SEARCH(MID(Summary!$N$3,SEARCH("/folders/",Summary!$N$3)+9,SEARCH("?",Summary!$N$3&amp;"?")-(SEARCH("/folders/",Summary!$N$3)+9)),$Q1121)),"OK",IF(ISNUMBER(SEARCH("/file/d/",$Q1121)),"FILE LINK (check)","WRONG DRIVE")),"WRONG DRIVE"))))</f>
        <v/>
      </c>
      <c r="X1121" s="72" t="str">
        <f t="shared" si="125"/>
        <v/>
      </c>
      <c r="Y1121" s="72" t="str">
        <f t="shared" si="126"/>
        <v/>
      </c>
      <c r="Z1121" s="72" t="str">
        <f>IF($X1121="","",COUNTIF($X$2:$X1121,$X1121))</f>
        <v/>
      </c>
      <c r="AA1121" s="72" t="str">
        <f>IF(AND($X1121&lt;&gt;"",$Y1121&gt;=3,$Z1121=1),COUNTIF($AA$1:AA1120,"&gt;0")+1,"")</f>
        <v/>
      </c>
    </row>
    <row r="1122" spans="3:27" ht="15" customHeight="1" x14ac:dyDescent="0.25">
      <c r="C1122" s="72" t="str">
        <f t="shared" si="127"/>
        <v/>
      </c>
      <c r="D1122" s="182" t="str">
        <f>IF($B1122="","",IFERROR(VLOOKUP($B1122,'Task library'!$A:$E,2,FALSE()),""))</f>
        <v/>
      </c>
      <c r="E1122" s="182" t="str">
        <f>IF($B1122="","",IFERROR(VLOOKUP($B1122,'Task library'!$A:$E,3,FALSE()),""))</f>
        <v/>
      </c>
      <c r="F1122" s="182" t="str">
        <f>IF($B1122="","",IFERROR(VLOOKUP($B1122,'Task library'!$A:$E,4,FALSE()),""))</f>
        <v/>
      </c>
      <c r="H1122" s="183" t="str">
        <f t="shared" si="122"/>
        <v/>
      </c>
      <c r="I1122" s="183" t="str">
        <f t="shared" si="123"/>
        <v/>
      </c>
      <c r="L1122" s="90" t="str">
        <f t="shared" si="128"/>
        <v/>
      </c>
      <c r="N1122" s="185" t="str">
        <f t="shared" si="124"/>
        <v/>
      </c>
      <c r="W1122" s="179" t="str">
        <f>IF($B1122="","",IF($Q1122="","MISSING LINK",IF(NOT(ISNUMBER(SEARCH("drive.google.com",$Q1122))),"NOT DRIVE LINK",IFERROR(IF(ISNUMBER(SEARCH(MID(Summary!$N$3,SEARCH("/folders/",Summary!$N$3)+9,SEARCH("?",Summary!$N$3&amp;"?")-(SEARCH("/folders/",Summary!$N$3)+9)),$Q1122)),"OK",IF(ISNUMBER(SEARCH("/file/d/",$Q1122)),"FILE LINK (check)","WRONG DRIVE")),"WRONG DRIVE"))))</f>
        <v/>
      </c>
      <c r="X1122" s="72" t="str">
        <f t="shared" si="125"/>
        <v/>
      </c>
      <c r="Y1122" s="72" t="str">
        <f t="shared" si="126"/>
        <v/>
      </c>
      <c r="Z1122" s="72" t="str">
        <f>IF($X1122="","",COUNTIF($X$2:$X1122,$X1122))</f>
        <v/>
      </c>
      <c r="AA1122" s="72" t="str">
        <f>IF(AND($X1122&lt;&gt;"",$Y1122&gt;=3,$Z1122=1),COUNTIF($AA$1:AA1121,"&gt;0")+1,"")</f>
        <v/>
      </c>
    </row>
    <row r="1123" spans="3:27" ht="15" customHeight="1" x14ac:dyDescent="0.25">
      <c r="C1123" s="72" t="str">
        <f t="shared" si="127"/>
        <v/>
      </c>
      <c r="D1123" s="182" t="str">
        <f>IF($B1123="","",IFERROR(VLOOKUP($B1123,'Task library'!$A:$E,2,FALSE()),""))</f>
        <v/>
      </c>
      <c r="E1123" s="182" t="str">
        <f>IF($B1123="","",IFERROR(VLOOKUP($B1123,'Task library'!$A:$E,3,FALSE()),""))</f>
        <v/>
      </c>
      <c r="F1123" s="182" t="str">
        <f>IF($B1123="","",IFERROR(VLOOKUP($B1123,'Task library'!$A:$E,4,FALSE()),""))</f>
        <v/>
      </c>
      <c r="H1123" s="183" t="str">
        <f t="shared" si="122"/>
        <v/>
      </c>
      <c r="I1123" s="183" t="str">
        <f t="shared" si="123"/>
        <v/>
      </c>
      <c r="L1123" s="90" t="str">
        <f t="shared" si="128"/>
        <v/>
      </c>
      <c r="N1123" s="185" t="str">
        <f t="shared" si="124"/>
        <v/>
      </c>
      <c r="W1123" s="179" t="str">
        <f>IF($B1123="","",IF($Q1123="","MISSING LINK",IF(NOT(ISNUMBER(SEARCH("drive.google.com",$Q1123))),"NOT DRIVE LINK",IFERROR(IF(ISNUMBER(SEARCH(MID(Summary!$N$3,SEARCH("/folders/",Summary!$N$3)+9,SEARCH("?",Summary!$N$3&amp;"?")-(SEARCH("/folders/",Summary!$N$3)+9)),$Q1123)),"OK",IF(ISNUMBER(SEARCH("/file/d/",$Q1123)),"FILE LINK (check)","WRONG DRIVE")),"WRONG DRIVE"))))</f>
        <v/>
      </c>
      <c r="X1123" s="72" t="str">
        <f t="shared" si="125"/>
        <v/>
      </c>
      <c r="Y1123" s="72" t="str">
        <f t="shared" si="126"/>
        <v/>
      </c>
      <c r="Z1123" s="72" t="str">
        <f>IF($X1123="","",COUNTIF($X$2:$X1123,$X1123))</f>
        <v/>
      </c>
      <c r="AA1123" s="72" t="str">
        <f>IF(AND($X1123&lt;&gt;"",$Y1123&gt;=3,$Z1123=1),COUNTIF($AA$1:AA1122,"&gt;0")+1,"")</f>
        <v/>
      </c>
    </row>
    <row r="1124" spans="3:27" ht="15" customHeight="1" x14ac:dyDescent="0.25">
      <c r="C1124" s="72" t="str">
        <f t="shared" si="127"/>
        <v/>
      </c>
      <c r="D1124" s="182" t="str">
        <f>IF($B1124="","",IFERROR(VLOOKUP($B1124,'Task library'!$A:$E,2,FALSE()),""))</f>
        <v/>
      </c>
      <c r="E1124" s="182" t="str">
        <f>IF($B1124="","",IFERROR(VLOOKUP($B1124,'Task library'!$A:$E,3,FALSE()),""))</f>
        <v/>
      </c>
      <c r="F1124" s="182" t="str">
        <f>IF($B1124="","",IFERROR(VLOOKUP($B1124,'Task library'!$A:$E,4,FALSE()),""))</f>
        <v/>
      </c>
      <c r="H1124" s="183" t="str">
        <f t="shared" si="122"/>
        <v/>
      </c>
      <c r="I1124" s="183" t="str">
        <f t="shared" si="123"/>
        <v/>
      </c>
      <c r="L1124" s="90" t="str">
        <f t="shared" si="128"/>
        <v/>
      </c>
      <c r="N1124" s="185" t="str">
        <f t="shared" si="124"/>
        <v/>
      </c>
      <c r="W1124" s="179" t="str">
        <f>IF($B1124="","",IF($Q1124="","MISSING LINK",IF(NOT(ISNUMBER(SEARCH("drive.google.com",$Q1124))),"NOT DRIVE LINK",IFERROR(IF(ISNUMBER(SEARCH(MID(Summary!$N$3,SEARCH("/folders/",Summary!$N$3)+9,SEARCH("?",Summary!$N$3&amp;"?")-(SEARCH("/folders/",Summary!$N$3)+9)),$Q1124)),"OK",IF(ISNUMBER(SEARCH("/file/d/",$Q1124)),"FILE LINK (check)","WRONG DRIVE")),"WRONG DRIVE"))))</f>
        <v/>
      </c>
      <c r="X1124" s="72" t="str">
        <f t="shared" si="125"/>
        <v/>
      </c>
      <c r="Y1124" s="72" t="str">
        <f t="shared" si="126"/>
        <v/>
      </c>
      <c r="Z1124" s="72" t="str">
        <f>IF($X1124="","",COUNTIF($X$2:$X1124,$X1124))</f>
        <v/>
      </c>
      <c r="AA1124" s="72" t="str">
        <f>IF(AND($X1124&lt;&gt;"",$Y1124&gt;=3,$Z1124=1),COUNTIF($AA$1:AA1123,"&gt;0")+1,"")</f>
        <v/>
      </c>
    </row>
    <row r="1125" spans="3:27" ht="15" customHeight="1" x14ac:dyDescent="0.25">
      <c r="C1125" s="72" t="str">
        <f t="shared" si="127"/>
        <v/>
      </c>
      <c r="D1125" s="182" t="str">
        <f>IF($B1125="","",IFERROR(VLOOKUP($B1125,'Task library'!$A:$E,2,FALSE()),""))</f>
        <v/>
      </c>
      <c r="E1125" s="182" t="str">
        <f>IF($B1125="","",IFERROR(VLOOKUP($B1125,'Task library'!$A:$E,3,FALSE()),""))</f>
        <v/>
      </c>
      <c r="F1125" s="182" t="str">
        <f>IF($B1125="","",IFERROR(VLOOKUP($B1125,'Task library'!$A:$E,4,FALSE()),""))</f>
        <v/>
      </c>
      <c r="H1125" s="183" t="str">
        <f t="shared" si="122"/>
        <v/>
      </c>
      <c r="I1125" s="183" t="str">
        <f t="shared" si="123"/>
        <v/>
      </c>
      <c r="L1125" s="90" t="str">
        <f t="shared" si="128"/>
        <v/>
      </c>
      <c r="N1125" s="185" t="str">
        <f t="shared" si="124"/>
        <v/>
      </c>
      <c r="W1125" s="179" t="str">
        <f>IF($B1125="","",IF($Q1125="","MISSING LINK",IF(NOT(ISNUMBER(SEARCH("drive.google.com",$Q1125))),"NOT DRIVE LINK",IFERROR(IF(ISNUMBER(SEARCH(MID(Summary!$N$3,SEARCH("/folders/",Summary!$N$3)+9,SEARCH("?",Summary!$N$3&amp;"?")-(SEARCH("/folders/",Summary!$N$3)+9)),$Q1125)),"OK",IF(ISNUMBER(SEARCH("/file/d/",$Q1125)),"FILE LINK (check)","WRONG DRIVE")),"WRONG DRIVE"))))</f>
        <v/>
      </c>
      <c r="X1125" s="72" t="str">
        <f t="shared" si="125"/>
        <v/>
      </c>
      <c r="Y1125" s="72" t="str">
        <f t="shared" si="126"/>
        <v/>
      </c>
      <c r="Z1125" s="72" t="str">
        <f>IF($X1125="","",COUNTIF($X$2:$X1125,$X1125))</f>
        <v/>
      </c>
      <c r="AA1125" s="72" t="str">
        <f>IF(AND($X1125&lt;&gt;"",$Y1125&gt;=3,$Z1125=1),COUNTIF($AA$1:AA1124,"&gt;0")+1,"")</f>
        <v/>
      </c>
    </row>
    <row r="1126" spans="3:27" ht="15" customHeight="1" x14ac:dyDescent="0.25">
      <c r="C1126" s="72" t="str">
        <f t="shared" si="127"/>
        <v/>
      </c>
      <c r="D1126" s="182" t="str">
        <f>IF($B1126="","",IFERROR(VLOOKUP($B1126,'Task library'!$A:$E,2,FALSE()),""))</f>
        <v/>
      </c>
      <c r="E1126" s="182" t="str">
        <f>IF($B1126="","",IFERROR(VLOOKUP($B1126,'Task library'!$A:$E,3,FALSE()),""))</f>
        <v/>
      </c>
      <c r="F1126" s="182" t="str">
        <f>IF($B1126="","",IFERROR(VLOOKUP($B1126,'Task library'!$A:$E,4,FALSE()),""))</f>
        <v/>
      </c>
      <c r="H1126" s="183" t="str">
        <f t="shared" si="122"/>
        <v/>
      </c>
      <c r="I1126" s="183" t="str">
        <f t="shared" si="123"/>
        <v/>
      </c>
      <c r="L1126" s="90" t="str">
        <f t="shared" si="128"/>
        <v/>
      </c>
      <c r="N1126" s="185" t="str">
        <f t="shared" si="124"/>
        <v/>
      </c>
      <c r="W1126" s="179" t="str">
        <f>IF($B1126="","",IF($Q1126="","MISSING LINK",IF(NOT(ISNUMBER(SEARCH("drive.google.com",$Q1126))),"NOT DRIVE LINK",IFERROR(IF(ISNUMBER(SEARCH(MID(Summary!$N$3,SEARCH("/folders/",Summary!$N$3)+9,SEARCH("?",Summary!$N$3&amp;"?")-(SEARCH("/folders/",Summary!$N$3)+9)),$Q1126)),"OK",IF(ISNUMBER(SEARCH("/file/d/",$Q1126)),"FILE LINK (check)","WRONG DRIVE")),"WRONG DRIVE"))))</f>
        <v/>
      </c>
      <c r="X1126" s="72" t="str">
        <f t="shared" si="125"/>
        <v/>
      </c>
      <c r="Y1126" s="72" t="str">
        <f t="shared" si="126"/>
        <v/>
      </c>
      <c r="Z1126" s="72" t="str">
        <f>IF($X1126="","",COUNTIF($X$2:$X1126,$X1126))</f>
        <v/>
      </c>
      <c r="AA1126" s="72" t="str">
        <f>IF(AND($X1126&lt;&gt;"",$Y1126&gt;=3,$Z1126=1),COUNTIF($AA$1:AA1125,"&gt;0")+1,"")</f>
        <v/>
      </c>
    </row>
    <row r="1127" spans="3:27" ht="15" customHeight="1" x14ac:dyDescent="0.25">
      <c r="C1127" s="72" t="str">
        <f t="shared" si="127"/>
        <v/>
      </c>
      <c r="D1127" s="182" t="str">
        <f>IF($B1127="","",IFERROR(VLOOKUP($B1127,'Task library'!$A:$E,2,FALSE()),""))</f>
        <v/>
      </c>
      <c r="E1127" s="182" t="str">
        <f>IF($B1127="","",IFERROR(VLOOKUP($B1127,'Task library'!$A:$E,3,FALSE()),""))</f>
        <v/>
      </c>
      <c r="F1127" s="182" t="str">
        <f>IF($B1127="","",IFERROR(VLOOKUP($B1127,'Task library'!$A:$E,4,FALSE()),""))</f>
        <v/>
      </c>
      <c r="H1127" s="183" t="str">
        <f t="shared" si="122"/>
        <v/>
      </c>
      <c r="I1127" s="183" t="str">
        <f t="shared" si="123"/>
        <v/>
      </c>
      <c r="L1127" s="90" t="str">
        <f t="shared" si="128"/>
        <v/>
      </c>
      <c r="N1127" s="185" t="str">
        <f t="shared" si="124"/>
        <v/>
      </c>
      <c r="W1127" s="179" t="str">
        <f>IF($B1127="","",IF($Q1127="","MISSING LINK",IF(NOT(ISNUMBER(SEARCH("drive.google.com",$Q1127))),"NOT DRIVE LINK",IFERROR(IF(ISNUMBER(SEARCH(MID(Summary!$N$3,SEARCH("/folders/",Summary!$N$3)+9,SEARCH("?",Summary!$N$3&amp;"?")-(SEARCH("/folders/",Summary!$N$3)+9)),$Q1127)),"OK",IF(ISNUMBER(SEARCH("/file/d/",$Q1127)),"FILE LINK (check)","WRONG DRIVE")),"WRONG DRIVE"))))</f>
        <v/>
      </c>
      <c r="X1127" s="72" t="str">
        <f t="shared" si="125"/>
        <v/>
      </c>
      <c r="Y1127" s="72" t="str">
        <f t="shared" si="126"/>
        <v/>
      </c>
      <c r="Z1127" s="72" t="str">
        <f>IF($X1127="","",COUNTIF($X$2:$X1127,$X1127))</f>
        <v/>
      </c>
      <c r="AA1127" s="72" t="str">
        <f>IF(AND($X1127&lt;&gt;"",$Y1127&gt;=3,$Z1127=1),COUNTIF($AA$1:AA1126,"&gt;0")+1,"")</f>
        <v/>
      </c>
    </row>
    <row r="1128" spans="3:27" ht="15" customHeight="1" x14ac:dyDescent="0.25">
      <c r="C1128" s="72" t="str">
        <f t="shared" si="127"/>
        <v/>
      </c>
      <c r="D1128" s="182" t="str">
        <f>IF($B1128="","",IFERROR(VLOOKUP($B1128,'Task library'!$A:$E,2,FALSE()),""))</f>
        <v/>
      </c>
      <c r="E1128" s="182" t="str">
        <f>IF($B1128="","",IFERROR(VLOOKUP($B1128,'Task library'!$A:$E,3,FALSE()),""))</f>
        <v/>
      </c>
      <c r="F1128" s="182" t="str">
        <f>IF($B1128="","",IFERROR(VLOOKUP($B1128,'Task library'!$A:$E,4,FALSE()),""))</f>
        <v/>
      </c>
      <c r="H1128" s="183" t="str">
        <f t="shared" si="122"/>
        <v/>
      </c>
      <c r="I1128" s="183" t="str">
        <f t="shared" si="123"/>
        <v/>
      </c>
      <c r="L1128" s="90" t="str">
        <f t="shared" si="128"/>
        <v/>
      </c>
      <c r="N1128" s="185" t="str">
        <f t="shared" si="124"/>
        <v/>
      </c>
      <c r="W1128" s="179" t="str">
        <f>IF($B1128="","",IF($Q1128="","MISSING LINK",IF(NOT(ISNUMBER(SEARCH("drive.google.com",$Q1128))),"NOT DRIVE LINK",IFERROR(IF(ISNUMBER(SEARCH(MID(Summary!$N$3,SEARCH("/folders/",Summary!$N$3)+9,SEARCH("?",Summary!$N$3&amp;"?")-(SEARCH("/folders/",Summary!$N$3)+9)),$Q1128)),"OK",IF(ISNUMBER(SEARCH("/file/d/",$Q1128)),"FILE LINK (check)","WRONG DRIVE")),"WRONG DRIVE"))))</f>
        <v/>
      </c>
      <c r="X1128" s="72" t="str">
        <f t="shared" si="125"/>
        <v/>
      </c>
      <c r="Y1128" s="72" t="str">
        <f t="shared" si="126"/>
        <v/>
      </c>
      <c r="Z1128" s="72" t="str">
        <f>IF($X1128="","",COUNTIF($X$2:$X1128,$X1128))</f>
        <v/>
      </c>
      <c r="AA1128" s="72" t="str">
        <f>IF(AND($X1128&lt;&gt;"",$Y1128&gt;=3,$Z1128=1),COUNTIF($AA$1:AA1127,"&gt;0")+1,"")</f>
        <v/>
      </c>
    </row>
    <row r="1129" spans="3:27" ht="15" customHeight="1" x14ac:dyDescent="0.25">
      <c r="C1129" s="72" t="str">
        <f t="shared" si="127"/>
        <v/>
      </c>
      <c r="D1129" s="182" t="str">
        <f>IF($B1129="","",IFERROR(VLOOKUP($B1129,'Task library'!$A:$E,2,FALSE()),""))</f>
        <v/>
      </c>
      <c r="E1129" s="182" t="str">
        <f>IF($B1129="","",IFERROR(VLOOKUP($B1129,'Task library'!$A:$E,3,FALSE()),""))</f>
        <v/>
      </c>
      <c r="F1129" s="182" t="str">
        <f>IF($B1129="","",IFERROR(VLOOKUP($B1129,'Task library'!$A:$E,4,FALSE()),""))</f>
        <v/>
      </c>
      <c r="H1129" s="183" t="str">
        <f t="shared" si="122"/>
        <v/>
      </c>
      <c r="I1129" s="183" t="str">
        <f t="shared" si="123"/>
        <v/>
      </c>
      <c r="L1129" s="90" t="str">
        <f t="shared" si="128"/>
        <v/>
      </c>
      <c r="N1129" s="185" t="str">
        <f t="shared" si="124"/>
        <v/>
      </c>
      <c r="W1129" s="179" t="str">
        <f>IF($B1129="","",IF($Q1129="","MISSING LINK",IF(NOT(ISNUMBER(SEARCH("drive.google.com",$Q1129))),"NOT DRIVE LINK",IFERROR(IF(ISNUMBER(SEARCH(MID(Summary!$N$3,SEARCH("/folders/",Summary!$N$3)+9,SEARCH("?",Summary!$N$3&amp;"?")-(SEARCH("/folders/",Summary!$N$3)+9)),$Q1129)),"OK",IF(ISNUMBER(SEARCH("/file/d/",$Q1129)),"FILE LINK (check)","WRONG DRIVE")),"WRONG DRIVE"))))</f>
        <v/>
      </c>
      <c r="X1129" s="72" t="str">
        <f t="shared" si="125"/>
        <v/>
      </c>
      <c r="Y1129" s="72" t="str">
        <f t="shared" si="126"/>
        <v/>
      </c>
      <c r="Z1129" s="72" t="str">
        <f>IF($X1129="","",COUNTIF($X$2:$X1129,$X1129))</f>
        <v/>
      </c>
      <c r="AA1129" s="72" t="str">
        <f>IF(AND($X1129&lt;&gt;"",$Y1129&gt;=3,$Z1129=1),COUNTIF($AA$1:AA1128,"&gt;0")+1,"")</f>
        <v/>
      </c>
    </row>
    <row r="1130" spans="3:27" ht="15" customHeight="1" x14ac:dyDescent="0.25">
      <c r="C1130" s="72" t="str">
        <f t="shared" si="127"/>
        <v/>
      </c>
      <c r="D1130" s="182" t="str">
        <f>IF($B1130="","",IFERROR(VLOOKUP($B1130,'Task library'!$A:$E,2,FALSE()),""))</f>
        <v/>
      </c>
      <c r="E1130" s="182" t="str">
        <f>IF($B1130="","",IFERROR(VLOOKUP($B1130,'Task library'!$A:$E,3,FALSE()),""))</f>
        <v/>
      </c>
      <c r="F1130" s="182" t="str">
        <f>IF($B1130="","",IFERROR(VLOOKUP($B1130,'Task library'!$A:$E,4,FALSE()),""))</f>
        <v/>
      </c>
      <c r="H1130" s="183" t="str">
        <f t="shared" si="122"/>
        <v/>
      </c>
      <c r="I1130" s="183" t="str">
        <f t="shared" si="123"/>
        <v/>
      </c>
      <c r="L1130" s="90" t="str">
        <f t="shared" si="128"/>
        <v/>
      </c>
      <c r="N1130" s="185" t="str">
        <f t="shared" si="124"/>
        <v/>
      </c>
      <c r="W1130" s="179" t="str">
        <f>IF($B1130="","",IF($Q1130="","MISSING LINK",IF(NOT(ISNUMBER(SEARCH("drive.google.com",$Q1130))),"NOT DRIVE LINK",IFERROR(IF(ISNUMBER(SEARCH(MID(Summary!$N$3,SEARCH("/folders/",Summary!$N$3)+9,SEARCH("?",Summary!$N$3&amp;"?")-(SEARCH("/folders/",Summary!$N$3)+9)),$Q1130)),"OK",IF(ISNUMBER(SEARCH("/file/d/",$Q1130)),"FILE LINK (check)","WRONG DRIVE")),"WRONG DRIVE"))))</f>
        <v/>
      </c>
      <c r="X1130" s="72" t="str">
        <f t="shared" si="125"/>
        <v/>
      </c>
      <c r="Y1130" s="72" t="str">
        <f t="shared" si="126"/>
        <v/>
      </c>
      <c r="Z1130" s="72" t="str">
        <f>IF($X1130="","",COUNTIF($X$2:$X1130,$X1130))</f>
        <v/>
      </c>
      <c r="AA1130" s="72" t="str">
        <f>IF(AND($X1130&lt;&gt;"",$Y1130&gt;=3,$Z1130=1),COUNTIF($AA$1:AA1129,"&gt;0")+1,"")</f>
        <v/>
      </c>
    </row>
    <row r="1131" spans="3:27" ht="15" customHeight="1" x14ac:dyDescent="0.25">
      <c r="C1131" s="72" t="str">
        <f t="shared" si="127"/>
        <v/>
      </c>
      <c r="D1131" s="182" t="str">
        <f>IF($B1131="","",IFERROR(VLOOKUP($B1131,'Task library'!$A:$E,2,FALSE()),""))</f>
        <v/>
      </c>
      <c r="E1131" s="182" t="str">
        <f>IF($B1131="","",IFERROR(VLOOKUP($B1131,'Task library'!$A:$E,3,FALSE()),""))</f>
        <v/>
      </c>
      <c r="F1131" s="182" t="str">
        <f>IF($B1131="","",IFERROR(VLOOKUP($B1131,'Task library'!$A:$E,4,FALSE()),""))</f>
        <v/>
      </c>
      <c r="H1131" s="183" t="str">
        <f t="shared" si="122"/>
        <v/>
      </c>
      <c r="I1131" s="183" t="str">
        <f t="shared" si="123"/>
        <v/>
      </c>
      <c r="L1131" s="90" t="str">
        <f t="shared" si="128"/>
        <v/>
      </c>
      <c r="N1131" s="185" t="str">
        <f t="shared" si="124"/>
        <v/>
      </c>
      <c r="W1131" s="179" t="str">
        <f>IF($B1131="","",IF($Q1131="","MISSING LINK",IF(NOT(ISNUMBER(SEARCH("drive.google.com",$Q1131))),"NOT DRIVE LINK",IFERROR(IF(ISNUMBER(SEARCH(MID(Summary!$N$3,SEARCH("/folders/",Summary!$N$3)+9,SEARCH("?",Summary!$N$3&amp;"?")-(SEARCH("/folders/",Summary!$N$3)+9)),$Q1131)),"OK",IF(ISNUMBER(SEARCH("/file/d/",$Q1131)),"FILE LINK (check)","WRONG DRIVE")),"WRONG DRIVE"))))</f>
        <v/>
      </c>
      <c r="X1131" s="72" t="str">
        <f t="shared" si="125"/>
        <v/>
      </c>
      <c r="Y1131" s="72" t="str">
        <f t="shared" si="126"/>
        <v/>
      </c>
      <c r="Z1131" s="72" t="str">
        <f>IF($X1131="","",COUNTIF($X$2:$X1131,$X1131))</f>
        <v/>
      </c>
      <c r="AA1131" s="72" t="str">
        <f>IF(AND($X1131&lt;&gt;"",$Y1131&gt;=3,$Z1131=1),COUNTIF($AA$1:AA1130,"&gt;0")+1,"")</f>
        <v/>
      </c>
    </row>
    <row r="1132" spans="3:27" ht="15" customHeight="1" x14ac:dyDescent="0.25">
      <c r="C1132" s="72" t="str">
        <f t="shared" si="127"/>
        <v/>
      </c>
      <c r="D1132" s="182" t="str">
        <f>IF($B1132="","",IFERROR(VLOOKUP($B1132,'Task library'!$A:$E,2,FALSE()),""))</f>
        <v/>
      </c>
      <c r="E1132" s="182" t="str">
        <f>IF($B1132="","",IFERROR(VLOOKUP($B1132,'Task library'!$A:$E,3,FALSE()),""))</f>
        <v/>
      </c>
      <c r="F1132" s="182" t="str">
        <f>IF($B1132="","",IFERROR(VLOOKUP($B1132,'Task library'!$A:$E,4,FALSE()),""))</f>
        <v/>
      </c>
      <c r="H1132" s="183" t="str">
        <f t="shared" si="122"/>
        <v/>
      </c>
      <c r="I1132" s="183" t="str">
        <f t="shared" si="123"/>
        <v/>
      </c>
      <c r="L1132" s="90" t="str">
        <f t="shared" si="128"/>
        <v/>
      </c>
      <c r="N1132" s="185" t="str">
        <f t="shared" si="124"/>
        <v/>
      </c>
      <c r="W1132" s="179" t="str">
        <f>IF($B1132="","",IF($Q1132="","MISSING LINK",IF(NOT(ISNUMBER(SEARCH("drive.google.com",$Q1132))),"NOT DRIVE LINK",IFERROR(IF(ISNUMBER(SEARCH(MID(Summary!$N$3,SEARCH("/folders/",Summary!$N$3)+9,SEARCH("?",Summary!$N$3&amp;"?")-(SEARCH("/folders/",Summary!$N$3)+9)),$Q1132)),"OK",IF(ISNUMBER(SEARCH("/file/d/",$Q1132)),"FILE LINK (check)","WRONG DRIVE")),"WRONG DRIVE"))))</f>
        <v/>
      </c>
      <c r="X1132" s="72" t="str">
        <f t="shared" si="125"/>
        <v/>
      </c>
      <c r="Y1132" s="72" t="str">
        <f t="shared" si="126"/>
        <v/>
      </c>
      <c r="Z1132" s="72" t="str">
        <f>IF($X1132="","",COUNTIF($X$2:$X1132,$X1132))</f>
        <v/>
      </c>
      <c r="AA1132" s="72" t="str">
        <f>IF(AND($X1132&lt;&gt;"",$Y1132&gt;=3,$Z1132=1),COUNTIF($AA$1:AA1131,"&gt;0")+1,"")</f>
        <v/>
      </c>
    </row>
    <row r="1133" spans="3:27" ht="15" customHeight="1" x14ac:dyDescent="0.25">
      <c r="C1133" s="72" t="str">
        <f t="shared" si="127"/>
        <v/>
      </c>
      <c r="D1133" s="182" t="str">
        <f>IF($B1133="","",IFERROR(VLOOKUP($B1133,'Task library'!$A:$E,2,FALSE()),""))</f>
        <v/>
      </c>
      <c r="E1133" s="182" t="str">
        <f>IF($B1133="","",IFERROR(VLOOKUP($B1133,'Task library'!$A:$E,3,FALSE()),""))</f>
        <v/>
      </c>
      <c r="F1133" s="182" t="str">
        <f>IF($B1133="","",IFERROR(VLOOKUP($B1133,'Task library'!$A:$E,4,FALSE()),""))</f>
        <v/>
      </c>
      <c r="H1133" s="183" t="str">
        <f t="shared" si="122"/>
        <v/>
      </c>
      <c r="I1133" s="183" t="str">
        <f t="shared" si="123"/>
        <v/>
      </c>
      <c r="L1133" s="90" t="str">
        <f t="shared" si="128"/>
        <v/>
      </c>
      <c r="N1133" s="185" t="str">
        <f t="shared" si="124"/>
        <v/>
      </c>
      <c r="W1133" s="179" t="str">
        <f>IF($B1133="","",IF($Q1133="","MISSING LINK",IF(NOT(ISNUMBER(SEARCH("drive.google.com",$Q1133))),"NOT DRIVE LINK",IFERROR(IF(ISNUMBER(SEARCH(MID(Summary!$N$3,SEARCH("/folders/",Summary!$N$3)+9,SEARCH("?",Summary!$N$3&amp;"?")-(SEARCH("/folders/",Summary!$N$3)+9)),$Q1133)),"OK",IF(ISNUMBER(SEARCH("/file/d/",$Q1133)),"FILE LINK (check)","WRONG DRIVE")),"WRONG DRIVE"))))</f>
        <v/>
      </c>
      <c r="X1133" s="72" t="str">
        <f t="shared" si="125"/>
        <v/>
      </c>
      <c r="Y1133" s="72" t="str">
        <f t="shared" si="126"/>
        <v/>
      </c>
      <c r="Z1133" s="72" t="str">
        <f>IF($X1133="","",COUNTIF($X$2:$X1133,$X1133))</f>
        <v/>
      </c>
      <c r="AA1133" s="72" t="str">
        <f>IF(AND($X1133&lt;&gt;"",$Y1133&gt;=3,$Z1133=1),COUNTIF($AA$1:AA1132,"&gt;0")+1,"")</f>
        <v/>
      </c>
    </row>
    <row r="1134" spans="3:27" ht="15" customHeight="1" x14ac:dyDescent="0.25">
      <c r="C1134" s="72" t="str">
        <f t="shared" si="127"/>
        <v/>
      </c>
      <c r="D1134" s="182" t="str">
        <f>IF($B1134="","",IFERROR(VLOOKUP($B1134,'Task library'!$A:$E,2,FALSE()),""))</f>
        <v/>
      </c>
      <c r="E1134" s="182" t="str">
        <f>IF($B1134="","",IFERROR(VLOOKUP($B1134,'Task library'!$A:$E,3,FALSE()),""))</f>
        <v/>
      </c>
      <c r="F1134" s="182" t="str">
        <f>IF($B1134="","",IFERROR(VLOOKUP($B1134,'Task library'!$A:$E,4,FALSE()),""))</f>
        <v/>
      </c>
      <c r="H1134" s="183" t="str">
        <f t="shared" si="122"/>
        <v/>
      </c>
      <c r="I1134" s="183" t="str">
        <f t="shared" si="123"/>
        <v/>
      </c>
      <c r="L1134" s="90" t="str">
        <f t="shared" si="128"/>
        <v/>
      </c>
      <c r="N1134" s="185" t="str">
        <f t="shared" si="124"/>
        <v/>
      </c>
      <c r="W1134" s="179" t="str">
        <f>IF($B1134="","",IF($Q1134="","MISSING LINK",IF(NOT(ISNUMBER(SEARCH("drive.google.com",$Q1134))),"NOT DRIVE LINK",IFERROR(IF(ISNUMBER(SEARCH(MID(Summary!$N$3,SEARCH("/folders/",Summary!$N$3)+9,SEARCH("?",Summary!$N$3&amp;"?")-(SEARCH("/folders/",Summary!$N$3)+9)),$Q1134)),"OK",IF(ISNUMBER(SEARCH("/file/d/",$Q1134)),"FILE LINK (check)","WRONG DRIVE")),"WRONG DRIVE"))))</f>
        <v/>
      </c>
      <c r="X1134" s="72" t="str">
        <f t="shared" si="125"/>
        <v/>
      </c>
      <c r="Y1134" s="72" t="str">
        <f t="shared" si="126"/>
        <v/>
      </c>
      <c r="Z1134" s="72" t="str">
        <f>IF($X1134="","",COUNTIF($X$2:$X1134,$X1134))</f>
        <v/>
      </c>
      <c r="AA1134" s="72" t="str">
        <f>IF(AND($X1134&lt;&gt;"",$Y1134&gt;=3,$Z1134=1),COUNTIF($AA$1:AA1133,"&gt;0")+1,"")</f>
        <v/>
      </c>
    </row>
    <row r="1135" spans="3:27" ht="15" customHeight="1" x14ac:dyDescent="0.25">
      <c r="C1135" s="72" t="str">
        <f t="shared" si="127"/>
        <v/>
      </c>
      <c r="D1135" s="182" t="str">
        <f>IF($B1135="","",IFERROR(VLOOKUP($B1135,'Task library'!$A:$E,2,FALSE()),""))</f>
        <v/>
      </c>
      <c r="E1135" s="182" t="str">
        <f>IF($B1135="","",IFERROR(VLOOKUP($B1135,'Task library'!$A:$E,3,FALSE()),""))</f>
        <v/>
      </c>
      <c r="F1135" s="182" t="str">
        <f>IF($B1135="","",IFERROR(VLOOKUP($B1135,'Task library'!$A:$E,4,FALSE()),""))</f>
        <v/>
      </c>
      <c r="H1135" s="183" t="str">
        <f t="shared" si="122"/>
        <v/>
      </c>
      <c r="I1135" s="183" t="str">
        <f t="shared" si="123"/>
        <v/>
      </c>
      <c r="L1135" s="90" t="str">
        <f t="shared" si="128"/>
        <v/>
      </c>
      <c r="N1135" s="185" t="str">
        <f t="shared" si="124"/>
        <v/>
      </c>
      <c r="W1135" s="179" t="str">
        <f>IF($B1135="","",IF($Q1135="","MISSING LINK",IF(NOT(ISNUMBER(SEARCH("drive.google.com",$Q1135))),"NOT DRIVE LINK",IFERROR(IF(ISNUMBER(SEARCH(MID(Summary!$N$3,SEARCH("/folders/",Summary!$N$3)+9,SEARCH("?",Summary!$N$3&amp;"?")-(SEARCH("/folders/",Summary!$N$3)+9)),$Q1135)),"OK",IF(ISNUMBER(SEARCH("/file/d/",$Q1135)),"FILE LINK (check)","WRONG DRIVE")),"WRONG DRIVE"))))</f>
        <v/>
      </c>
      <c r="X1135" s="72" t="str">
        <f t="shared" si="125"/>
        <v/>
      </c>
      <c r="Y1135" s="72" t="str">
        <f t="shared" si="126"/>
        <v/>
      </c>
      <c r="Z1135" s="72" t="str">
        <f>IF($X1135="","",COUNTIF($X$2:$X1135,$X1135))</f>
        <v/>
      </c>
      <c r="AA1135" s="72" t="str">
        <f>IF(AND($X1135&lt;&gt;"",$Y1135&gt;=3,$Z1135=1),COUNTIF($AA$1:AA1134,"&gt;0")+1,"")</f>
        <v/>
      </c>
    </row>
    <row r="1136" spans="3:27" ht="15" customHeight="1" x14ac:dyDescent="0.25">
      <c r="C1136" s="72" t="str">
        <f t="shared" si="127"/>
        <v/>
      </c>
      <c r="D1136" s="182" t="str">
        <f>IF($B1136="","",IFERROR(VLOOKUP($B1136,'Task library'!$A:$E,2,FALSE()),""))</f>
        <v/>
      </c>
      <c r="E1136" s="182" t="str">
        <f>IF($B1136="","",IFERROR(VLOOKUP($B1136,'Task library'!$A:$E,3,FALSE()),""))</f>
        <v/>
      </c>
      <c r="F1136" s="182" t="str">
        <f>IF($B1136="","",IFERROR(VLOOKUP($B1136,'Task library'!$A:$E,4,FALSE()),""))</f>
        <v/>
      </c>
      <c r="H1136" s="183" t="str">
        <f t="shared" si="122"/>
        <v/>
      </c>
      <c r="I1136" s="183" t="str">
        <f t="shared" si="123"/>
        <v/>
      </c>
      <c r="L1136" s="90" t="str">
        <f t="shared" si="128"/>
        <v/>
      </c>
      <c r="N1136" s="185" t="str">
        <f t="shared" si="124"/>
        <v/>
      </c>
      <c r="W1136" s="179" t="str">
        <f>IF($B1136="","",IF($Q1136="","MISSING LINK",IF(NOT(ISNUMBER(SEARCH("drive.google.com",$Q1136))),"NOT DRIVE LINK",IFERROR(IF(ISNUMBER(SEARCH(MID(Summary!$N$3,SEARCH("/folders/",Summary!$N$3)+9,SEARCH("?",Summary!$N$3&amp;"?")-(SEARCH("/folders/",Summary!$N$3)+9)),$Q1136)),"OK",IF(ISNUMBER(SEARCH("/file/d/",$Q1136)),"FILE LINK (check)","WRONG DRIVE")),"WRONG DRIVE"))))</f>
        <v/>
      </c>
      <c r="X1136" s="72" t="str">
        <f t="shared" si="125"/>
        <v/>
      </c>
      <c r="Y1136" s="72" t="str">
        <f t="shared" si="126"/>
        <v/>
      </c>
      <c r="Z1136" s="72" t="str">
        <f>IF($X1136="","",COUNTIF($X$2:$X1136,$X1136))</f>
        <v/>
      </c>
      <c r="AA1136" s="72" t="str">
        <f>IF(AND($X1136&lt;&gt;"",$Y1136&gt;=3,$Z1136=1),COUNTIF($AA$1:AA1135,"&gt;0")+1,"")</f>
        <v/>
      </c>
    </row>
    <row r="1137" spans="3:27" ht="15" customHeight="1" x14ac:dyDescent="0.25">
      <c r="C1137" s="72" t="str">
        <f t="shared" si="127"/>
        <v/>
      </c>
      <c r="D1137" s="182" t="str">
        <f>IF($B1137="","",IFERROR(VLOOKUP($B1137,'Task library'!$A:$E,2,FALSE()),""))</f>
        <v/>
      </c>
      <c r="E1137" s="182" t="str">
        <f>IF($B1137="","",IFERROR(VLOOKUP($B1137,'Task library'!$A:$E,3,FALSE()),""))</f>
        <v/>
      </c>
      <c r="F1137" s="182" t="str">
        <f>IF($B1137="","",IFERROR(VLOOKUP($B1137,'Task library'!$A:$E,4,FALSE()),""))</f>
        <v/>
      </c>
      <c r="H1137" s="183" t="str">
        <f t="shared" si="122"/>
        <v/>
      </c>
      <c r="I1137" s="183" t="str">
        <f t="shared" si="123"/>
        <v/>
      </c>
      <c r="L1137" s="90" t="str">
        <f t="shared" si="128"/>
        <v/>
      </c>
      <c r="N1137" s="185" t="str">
        <f t="shared" si="124"/>
        <v/>
      </c>
      <c r="W1137" s="179" t="str">
        <f>IF($B1137="","",IF($Q1137="","MISSING LINK",IF(NOT(ISNUMBER(SEARCH("drive.google.com",$Q1137))),"NOT DRIVE LINK",IFERROR(IF(ISNUMBER(SEARCH(MID(Summary!$N$3,SEARCH("/folders/",Summary!$N$3)+9,SEARCH("?",Summary!$N$3&amp;"?")-(SEARCH("/folders/",Summary!$N$3)+9)),$Q1137)),"OK",IF(ISNUMBER(SEARCH("/file/d/",$Q1137)),"FILE LINK (check)","WRONG DRIVE")),"WRONG DRIVE"))))</f>
        <v/>
      </c>
      <c r="X1137" s="72" t="str">
        <f t="shared" si="125"/>
        <v/>
      </c>
      <c r="Y1137" s="72" t="str">
        <f t="shared" si="126"/>
        <v/>
      </c>
      <c r="Z1137" s="72" t="str">
        <f>IF($X1137="","",COUNTIF($X$2:$X1137,$X1137))</f>
        <v/>
      </c>
      <c r="AA1137" s="72" t="str">
        <f>IF(AND($X1137&lt;&gt;"",$Y1137&gt;=3,$Z1137=1),COUNTIF($AA$1:AA1136,"&gt;0")+1,"")</f>
        <v/>
      </c>
    </row>
    <row r="1138" spans="3:27" ht="15" customHeight="1" x14ac:dyDescent="0.25">
      <c r="C1138" s="72" t="str">
        <f t="shared" si="127"/>
        <v/>
      </c>
      <c r="D1138" s="182" t="str">
        <f>IF($B1138="","",IFERROR(VLOOKUP($B1138,'Task library'!$A:$E,2,FALSE()),""))</f>
        <v/>
      </c>
      <c r="E1138" s="182" t="str">
        <f>IF($B1138="","",IFERROR(VLOOKUP($B1138,'Task library'!$A:$E,3,FALSE()),""))</f>
        <v/>
      </c>
      <c r="F1138" s="182" t="str">
        <f>IF($B1138="","",IFERROR(VLOOKUP($B1138,'Task library'!$A:$E,4,FALSE()),""))</f>
        <v/>
      </c>
      <c r="H1138" s="183" t="str">
        <f t="shared" si="122"/>
        <v/>
      </c>
      <c r="I1138" s="183" t="str">
        <f t="shared" si="123"/>
        <v/>
      </c>
      <c r="L1138" s="90" t="str">
        <f t="shared" si="128"/>
        <v/>
      </c>
      <c r="N1138" s="185" t="str">
        <f t="shared" si="124"/>
        <v/>
      </c>
      <c r="W1138" s="179" t="str">
        <f>IF($B1138="","",IF($Q1138="","MISSING LINK",IF(NOT(ISNUMBER(SEARCH("drive.google.com",$Q1138))),"NOT DRIVE LINK",IFERROR(IF(ISNUMBER(SEARCH(MID(Summary!$N$3,SEARCH("/folders/",Summary!$N$3)+9,SEARCH("?",Summary!$N$3&amp;"?")-(SEARCH("/folders/",Summary!$N$3)+9)),$Q1138)),"OK",IF(ISNUMBER(SEARCH("/file/d/",$Q1138)),"FILE LINK (check)","WRONG DRIVE")),"WRONG DRIVE"))))</f>
        <v/>
      </c>
      <c r="X1138" s="72" t="str">
        <f t="shared" si="125"/>
        <v/>
      </c>
      <c r="Y1138" s="72" t="str">
        <f t="shared" si="126"/>
        <v/>
      </c>
      <c r="Z1138" s="72" t="str">
        <f>IF($X1138="","",COUNTIF($X$2:$X1138,$X1138))</f>
        <v/>
      </c>
      <c r="AA1138" s="72" t="str">
        <f>IF(AND($X1138&lt;&gt;"",$Y1138&gt;=3,$Z1138=1),COUNTIF($AA$1:AA1137,"&gt;0")+1,"")</f>
        <v/>
      </c>
    </row>
    <row r="1139" spans="3:27" ht="15" customHeight="1" x14ac:dyDescent="0.25">
      <c r="C1139" s="72" t="str">
        <f t="shared" si="127"/>
        <v/>
      </c>
      <c r="D1139" s="182" t="str">
        <f>IF($B1139="","",IFERROR(VLOOKUP($B1139,'Task library'!$A:$E,2,FALSE()),""))</f>
        <v/>
      </c>
      <c r="E1139" s="182" t="str">
        <f>IF($B1139="","",IFERROR(VLOOKUP($B1139,'Task library'!$A:$E,3,FALSE()),""))</f>
        <v/>
      </c>
      <c r="F1139" s="182" t="str">
        <f>IF($B1139="","",IFERROR(VLOOKUP($B1139,'Task library'!$A:$E,4,FALSE()),""))</f>
        <v/>
      </c>
      <c r="H1139" s="183" t="str">
        <f t="shared" si="122"/>
        <v/>
      </c>
      <c r="I1139" s="183" t="str">
        <f t="shared" si="123"/>
        <v/>
      </c>
      <c r="L1139" s="90" t="str">
        <f t="shared" si="128"/>
        <v/>
      </c>
      <c r="N1139" s="185" t="str">
        <f t="shared" si="124"/>
        <v/>
      </c>
      <c r="W1139" s="179" t="str">
        <f>IF($B1139="","",IF($Q1139="","MISSING LINK",IF(NOT(ISNUMBER(SEARCH("drive.google.com",$Q1139))),"NOT DRIVE LINK",IFERROR(IF(ISNUMBER(SEARCH(MID(Summary!$N$3,SEARCH("/folders/",Summary!$N$3)+9,SEARCH("?",Summary!$N$3&amp;"?")-(SEARCH("/folders/",Summary!$N$3)+9)),$Q1139)),"OK",IF(ISNUMBER(SEARCH("/file/d/",$Q1139)),"FILE LINK (check)","WRONG DRIVE")),"WRONG DRIVE"))))</f>
        <v/>
      </c>
      <c r="X1139" s="72" t="str">
        <f t="shared" si="125"/>
        <v/>
      </c>
      <c r="Y1139" s="72" t="str">
        <f t="shared" si="126"/>
        <v/>
      </c>
      <c r="Z1139" s="72" t="str">
        <f>IF($X1139="","",COUNTIF($X$2:$X1139,$X1139))</f>
        <v/>
      </c>
      <c r="AA1139" s="72" t="str">
        <f>IF(AND($X1139&lt;&gt;"",$Y1139&gt;=3,$Z1139=1),COUNTIF($AA$1:AA1138,"&gt;0")+1,"")</f>
        <v/>
      </c>
    </row>
    <row r="1140" spans="3:27" ht="15" customHeight="1" x14ac:dyDescent="0.25">
      <c r="C1140" s="72" t="str">
        <f t="shared" si="127"/>
        <v/>
      </c>
      <c r="D1140" s="182" t="str">
        <f>IF($B1140="","",IFERROR(VLOOKUP($B1140,'Task library'!$A:$E,2,FALSE()),""))</f>
        <v/>
      </c>
      <c r="E1140" s="182" t="str">
        <f>IF($B1140="","",IFERROR(VLOOKUP($B1140,'Task library'!$A:$E,3,FALSE()),""))</f>
        <v/>
      </c>
      <c r="F1140" s="182" t="str">
        <f>IF($B1140="","",IFERROR(VLOOKUP($B1140,'Task library'!$A:$E,4,FALSE()),""))</f>
        <v/>
      </c>
      <c r="H1140" s="183" t="str">
        <f t="shared" si="122"/>
        <v/>
      </c>
      <c r="I1140" s="183" t="str">
        <f t="shared" si="123"/>
        <v/>
      </c>
      <c r="L1140" s="90" t="str">
        <f t="shared" si="128"/>
        <v/>
      </c>
      <c r="N1140" s="185" t="str">
        <f t="shared" si="124"/>
        <v/>
      </c>
      <c r="W1140" s="179" t="str">
        <f>IF($B1140="","",IF($Q1140="","MISSING LINK",IF(NOT(ISNUMBER(SEARCH("drive.google.com",$Q1140))),"NOT DRIVE LINK",IFERROR(IF(ISNUMBER(SEARCH(MID(Summary!$N$3,SEARCH("/folders/",Summary!$N$3)+9,SEARCH("?",Summary!$N$3&amp;"?")-(SEARCH("/folders/",Summary!$N$3)+9)),$Q1140)),"OK",IF(ISNUMBER(SEARCH("/file/d/",$Q1140)),"FILE LINK (check)","WRONG DRIVE")),"WRONG DRIVE"))))</f>
        <v/>
      </c>
      <c r="X1140" s="72" t="str">
        <f t="shared" si="125"/>
        <v/>
      </c>
      <c r="Y1140" s="72" t="str">
        <f t="shared" si="126"/>
        <v/>
      </c>
      <c r="Z1140" s="72" t="str">
        <f>IF($X1140="","",COUNTIF($X$2:$X1140,$X1140))</f>
        <v/>
      </c>
      <c r="AA1140" s="72" t="str">
        <f>IF(AND($X1140&lt;&gt;"",$Y1140&gt;=3,$Z1140=1),COUNTIF($AA$1:AA1139,"&gt;0")+1,"")</f>
        <v/>
      </c>
    </row>
    <row r="1141" spans="3:27" ht="15" customHeight="1" x14ac:dyDescent="0.25">
      <c r="C1141" s="72" t="str">
        <f t="shared" si="127"/>
        <v/>
      </c>
      <c r="D1141" s="182" t="str">
        <f>IF($B1141="","",IFERROR(VLOOKUP($B1141,'Task library'!$A:$E,2,FALSE()),""))</f>
        <v/>
      </c>
      <c r="E1141" s="182" t="str">
        <f>IF($B1141="","",IFERROR(VLOOKUP($B1141,'Task library'!$A:$E,3,FALSE()),""))</f>
        <v/>
      </c>
      <c r="F1141" s="182" t="str">
        <f>IF($B1141="","",IFERROR(VLOOKUP($B1141,'Task library'!$A:$E,4,FALSE()),""))</f>
        <v/>
      </c>
      <c r="H1141" s="183" t="str">
        <f t="shared" si="122"/>
        <v/>
      </c>
      <c r="I1141" s="183" t="str">
        <f t="shared" si="123"/>
        <v/>
      </c>
      <c r="L1141" s="90" t="str">
        <f t="shared" si="128"/>
        <v/>
      </c>
      <c r="N1141" s="185" t="str">
        <f t="shared" si="124"/>
        <v/>
      </c>
      <c r="W1141" s="179" t="str">
        <f>IF($B1141="","",IF($Q1141="","MISSING LINK",IF(NOT(ISNUMBER(SEARCH("drive.google.com",$Q1141))),"NOT DRIVE LINK",IFERROR(IF(ISNUMBER(SEARCH(MID(Summary!$N$3,SEARCH("/folders/",Summary!$N$3)+9,SEARCH("?",Summary!$N$3&amp;"?")-(SEARCH("/folders/",Summary!$N$3)+9)),$Q1141)),"OK",IF(ISNUMBER(SEARCH("/file/d/",$Q1141)),"FILE LINK (check)","WRONG DRIVE")),"WRONG DRIVE"))))</f>
        <v/>
      </c>
      <c r="X1141" s="72" t="str">
        <f t="shared" si="125"/>
        <v/>
      </c>
      <c r="Y1141" s="72" t="str">
        <f t="shared" si="126"/>
        <v/>
      </c>
      <c r="Z1141" s="72" t="str">
        <f>IF($X1141="","",COUNTIF($X$2:$X1141,$X1141))</f>
        <v/>
      </c>
      <c r="AA1141" s="72" t="str">
        <f>IF(AND($X1141&lt;&gt;"",$Y1141&gt;=3,$Z1141=1),COUNTIF($AA$1:AA1140,"&gt;0")+1,"")</f>
        <v/>
      </c>
    </row>
    <row r="1142" spans="3:27" ht="15" customHeight="1" x14ac:dyDescent="0.25">
      <c r="C1142" s="72" t="str">
        <f t="shared" si="127"/>
        <v/>
      </c>
      <c r="D1142" s="182" t="str">
        <f>IF($B1142="","",IFERROR(VLOOKUP($B1142,'Task library'!$A:$E,2,FALSE()),""))</f>
        <v/>
      </c>
      <c r="E1142" s="182" t="str">
        <f>IF($B1142="","",IFERROR(VLOOKUP($B1142,'Task library'!$A:$E,3,FALSE()),""))</f>
        <v/>
      </c>
      <c r="F1142" s="182" t="str">
        <f>IF($B1142="","",IFERROR(VLOOKUP($B1142,'Task library'!$A:$E,4,FALSE()),""))</f>
        <v/>
      </c>
      <c r="H1142" s="183" t="str">
        <f t="shared" si="122"/>
        <v/>
      </c>
      <c r="I1142" s="183" t="str">
        <f t="shared" si="123"/>
        <v/>
      </c>
      <c r="L1142" s="90" t="str">
        <f t="shared" si="128"/>
        <v/>
      </c>
      <c r="N1142" s="185" t="str">
        <f t="shared" si="124"/>
        <v/>
      </c>
      <c r="W1142" s="179" t="str">
        <f>IF($B1142="","",IF($Q1142="","MISSING LINK",IF(NOT(ISNUMBER(SEARCH("drive.google.com",$Q1142))),"NOT DRIVE LINK",IFERROR(IF(ISNUMBER(SEARCH(MID(Summary!$N$3,SEARCH("/folders/",Summary!$N$3)+9,SEARCH("?",Summary!$N$3&amp;"?")-(SEARCH("/folders/",Summary!$N$3)+9)),$Q1142)),"OK",IF(ISNUMBER(SEARCH("/file/d/",$Q1142)),"FILE LINK (check)","WRONG DRIVE")),"WRONG DRIVE"))))</f>
        <v/>
      </c>
      <c r="X1142" s="72" t="str">
        <f t="shared" si="125"/>
        <v/>
      </c>
      <c r="Y1142" s="72" t="str">
        <f t="shared" si="126"/>
        <v/>
      </c>
      <c r="Z1142" s="72" t="str">
        <f>IF($X1142="","",COUNTIF($X$2:$X1142,$X1142))</f>
        <v/>
      </c>
      <c r="AA1142" s="72" t="str">
        <f>IF(AND($X1142&lt;&gt;"",$Y1142&gt;=3,$Z1142=1),COUNTIF($AA$1:AA1141,"&gt;0")+1,"")</f>
        <v/>
      </c>
    </row>
    <row r="1143" spans="3:27" ht="15" customHeight="1" x14ac:dyDescent="0.25">
      <c r="C1143" s="72" t="str">
        <f t="shared" si="127"/>
        <v/>
      </c>
      <c r="D1143" s="182" t="str">
        <f>IF($B1143="","",IFERROR(VLOOKUP($B1143,'Task library'!$A:$E,2,FALSE()),""))</f>
        <v/>
      </c>
      <c r="E1143" s="182" t="str">
        <f>IF($B1143="","",IFERROR(VLOOKUP($B1143,'Task library'!$A:$E,3,FALSE()),""))</f>
        <v/>
      </c>
      <c r="F1143" s="182" t="str">
        <f>IF($B1143="","",IFERROR(VLOOKUP($B1143,'Task library'!$A:$E,4,FALSE()),""))</f>
        <v/>
      </c>
      <c r="H1143" s="183" t="str">
        <f t="shared" si="122"/>
        <v/>
      </c>
      <c r="I1143" s="183" t="str">
        <f t="shared" si="123"/>
        <v/>
      </c>
      <c r="L1143" s="90" t="str">
        <f t="shared" si="128"/>
        <v/>
      </c>
      <c r="N1143" s="185" t="str">
        <f t="shared" si="124"/>
        <v/>
      </c>
      <c r="W1143" s="179" t="str">
        <f>IF($B1143="","",IF($Q1143="","MISSING LINK",IF(NOT(ISNUMBER(SEARCH("drive.google.com",$Q1143))),"NOT DRIVE LINK",IFERROR(IF(ISNUMBER(SEARCH(MID(Summary!$N$3,SEARCH("/folders/",Summary!$N$3)+9,SEARCH("?",Summary!$N$3&amp;"?")-(SEARCH("/folders/",Summary!$N$3)+9)),$Q1143)),"OK",IF(ISNUMBER(SEARCH("/file/d/",$Q1143)),"FILE LINK (check)","WRONG DRIVE")),"WRONG DRIVE"))))</f>
        <v/>
      </c>
      <c r="X1143" s="72" t="str">
        <f t="shared" si="125"/>
        <v/>
      </c>
      <c r="Y1143" s="72" t="str">
        <f t="shared" si="126"/>
        <v/>
      </c>
      <c r="Z1143" s="72" t="str">
        <f>IF($X1143="","",COUNTIF($X$2:$X1143,$X1143))</f>
        <v/>
      </c>
      <c r="AA1143" s="72" t="str">
        <f>IF(AND($X1143&lt;&gt;"",$Y1143&gt;=3,$Z1143=1),COUNTIF($AA$1:AA1142,"&gt;0")+1,"")</f>
        <v/>
      </c>
    </row>
    <row r="1144" spans="3:27" ht="15" customHeight="1" x14ac:dyDescent="0.25">
      <c r="C1144" s="72" t="str">
        <f t="shared" si="127"/>
        <v/>
      </c>
      <c r="D1144" s="182" t="str">
        <f>IF($B1144="","",IFERROR(VLOOKUP($B1144,'Task library'!$A:$E,2,FALSE()),""))</f>
        <v/>
      </c>
      <c r="E1144" s="182" t="str">
        <f>IF($B1144="","",IFERROR(VLOOKUP($B1144,'Task library'!$A:$E,3,FALSE()),""))</f>
        <v/>
      </c>
      <c r="F1144" s="182" t="str">
        <f>IF($B1144="","",IFERROR(VLOOKUP($B1144,'Task library'!$A:$E,4,FALSE()),""))</f>
        <v/>
      </c>
      <c r="H1144" s="183" t="str">
        <f t="shared" si="122"/>
        <v/>
      </c>
      <c r="I1144" s="183" t="str">
        <f t="shared" si="123"/>
        <v/>
      </c>
      <c r="L1144" s="90" t="str">
        <f t="shared" si="128"/>
        <v/>
      </c>
      <c r="N1144" s="185" t="str">
        <f t="shared" si="124"/>
        <v/>
      </c>
      <c r="W1144" s="179" t="str">
        <f>IF($B1144="","",IF($Q1144="","MISSING LINK",IF(NOT(ISNUMBER(SEARCH("drive.google.com",$Q1144))),"NOT DRIVE LINK",IFERROR(IF(ISNUMBER(SEARCH(MID(Summary!$N$3,SEARCH("/folders/",Summary!$N$3)+9,SEARCH("?",Summary!$N$3&amp;"?")-(SEARCH("/folders/",Summary!$N$3)+9)),$Q1144)),"OK",IF(ISNUMBER(SEARCH("/file/d/",$Q1144)),"FILE LINK (check)","WRONG DRIVE")),"WRONG DRIVE"))))</f>
        <v/>
      </c>
      <c r="X1144" s="72" t="str">
        <f t="shared" si="125"/>
        <v/>
      </c>
      <c r="Y1144" s="72" t="str">
        <f t="shared" si="126"/>
        <v/>
      </c>
      <c r="Z1144" s="72" t="str">
        <f>IF($X1144="","",COUNTIF($X$2:$X1144,$X1144))</f>
        <v/>
      </c>
      <c r="AA1144" s="72" t="str">
        <f>IF(AND($X1144&lt;&gt;"",$Y1144&gt;=3,$Z1144=1),COUNTIF($AA$1:AA1143,"&gt;0")+1,"")</f>
        <v/>
      </c>
    </row>
    <row r="1145" spans="3:27" ht="15" customHeight="1" x14ac:dyDescent="0.25">
      <c r="C1145" s="72" t="str">
        <f t="shared" si="127"/>
        <v/>
      </c>
      <c r="D1145" s="182" t="str">
        <f>IF($B1145="","",IFERROR(VLOOKUP($B1145,'Task library'!$A:$E,2,FALSE()),""))</f>
        <v/>
      </c>
      <c r="E1145" s="182" t="str">
        <f>IF($B1145="","",IFERROR(VLOOKUP($B1145,'Task library'!$A:$E,3,FALSE()),""))</f>
        <v/>
      </c>
      <c r="F1145" s="182" t="str">
        <f>IF($B1145="","",IFERROR(VLOOKUP($B1145,'Task library'!$A:$E,4,FALSE()),""))</f>
        <v/>
      </c>
      <c r="H1145" s="183" t="str">
        <f t="shared" si="122"/>
        <v/>
      </c>
      <c r="I1145" s="183" t="str">
        <f t="shared" si="123"/>
        <v/>
      </c>
      <c r="L1145" s="90" t="str">
        <f t="shared" si="128"/>
        <v/>
      </c>
      <c r="N1145" s="185" t="str">
        <f t="shared" si="124"/>
        <v/>
      </c>
      <c r="W1145" s="179" t="str">
        <f>IF($B1145="","",IF($Q1145="","MISSING LINK",IF(NOT(ISNUMBER(SEARCH("drive.google.com",$Q1145))),"NOT DRIVE LINK",IFERROR(IF(ISNUMBER(SEARCH(MID(Summary!$N$3,SEARCH("/folders/",Summary!$N$3)+9,SEARCH("?",Summary!$N$3&amp;"?")-(SEARCH("/folders/",Summary!$N$3)+9)),$Q1145)),"OK",IF(ISNUMBER(SEARCH("/file/d/",$Q1145)),"FILE LINK (check)","WRONG DRIVE")),"WRONG DRIVE"))))</f>
        <v/>
      </c>
      <c r="X1145" s="72" t="str">
        <f t="shared" si="125"/>
        <v/>
      </c>
      <c r="Y1145" s="72" t="str">
        <f t="shared" si="126"/>
        <v/>
      </c>
      <c r="Z1145" s="72" t="str">
        <f>IF($X1145="","",COUNTIF($X$2:$X1145,$X1145))</f>
        <v/>
      </c>
      <c r="AA1145" s="72" t="str">
        <f>IF(AND($X1145&lt;&gt;"",$Y1145&gt;=3,$Z1145=1),COUNTIF($AA$1:AA1144,"&gt;0")+1,"")</f>
        <v/>
      </c>
    </row>
    <row r="1146" spans="3:27" ht="15" customHeight="1" x14ac:dyDescent="0.25">
      <c r="C1146" s="72" t="str">
        <f t="shared" si="127"/>
        <v/>
      </c>
      <c r="D1146" s="182" t="str">
        <f>IF($B1146="","",IFERROR(VLOOKUP($B1146,'Task library'!$A:$E,2,FALSE()),""))</f>
        <v/>
      </c>
      <c r="E1146" s="182" t="str">
        <f>IF($B1146="","",IFERROR(VLOOKUP($B1146,'Task library'!$A:$E,3,FALSE()),""))</f>
        <v/>
      </c>
      <c r="F1146" s="182" t="str">
        <f>IF($B1146="","",IFERROR(VLOOKUP($B1146,'Task library'!$A:$E,4,FALSE()),""))</f>
        <v/>
      </c>
      <c r="H1146" s="183" t="str">
        <f t="shared" si="122"/>
        <v/>
      </c>
      <c r="I1146" s="183" t="str">
        <f t="shared" si="123"/>
        <v/>
      </c>
      <c r="L1146" s="90" t="str">
        <f t="shared" si="128"/>
        <v/>
      </c>
      <c r="N1146" s="185" t="str">
        <f t="shared" si="124"/>
        <v/>
      </c>
      <c r="W1146" s="179" t="str">
        <f>IF($B1146="","",IF($Q1146="","MISSING LINK",IF(NOT(ISNUMBER(SEARCH("drive.google.com",$Q1146))),"NOT DRIVE LINK",IFERROR(IF(ISNUMBER(SEARCH(MID(Summary!$N$3,SEARCH("/folders/",Summary!$N$3)+9,SEARCH("?",Summary!$N$3&amp;"?")-(SEARCH("/folders/",Summary!$N$3)+9)),$Q1146)),"OK",IF(ISNUMBER(SEARCH("/file/d/",$Q1146)),"FILE LINK (check)","WRONG DRIVE")),"WRONG DRIVE"))))</f>
        <v/>
      </c>
      <c r="X1146" s="72" t="str">
        <f t="shared" si="125"/>
        <v/>
      </c>
      <c r="Y1146" s="72" t="str">
        <f t="shared" si="126"/>
        <v/>
      </c>
      <c r="Z1146" s="72" t="str">
        <f>IF($X1146="","",COUNTIF($X$2:$X1146,$X1146))</f>
        <v/>
      </c>
      <c r="AA1146" s="72" t="str">
        <f>IF(AND($X1146&lt;&gt;"",$Y1146&gt;=3,$Z1146=1),COUNTIF($AA$1:AA1145,"&gt;0")+1,"")</f>
        <v/>
      </c>
    </row>
    <row r="1147" spans="3:27" ht="15" customHeight="1" x14ac:dyDescent="0.25">
      <c r="C1147" s="72" t="str">
        <f t="shared" si="127"/>
        <v/>
      </c>
      <c r="D1147" s="182" t="str">
        <f>IF($B1147="","",IFERROR(VLOOKUP($B1147,'Task library'!$A:$E,2,FALSE()),""))</f>
        <v/>
      </c>
      <c r="E1147" s="182" t="str">
        <f>IF($B1147="","",IFERROR(VLOOKUP($B1147,'Task library'!$A:$E,3,FALSE()),""))</f>
        <v/>
      </c>
      <c r="F1147" s="182" t="str">
        <f>IF($B1147="","",IFERROR(VLOOKUP($B1147,'Task library'!$A:$E,4,FALSE()),""))</f>
        <v/>
      </c>
      <c r="H1147" s="183" t="str">
        <f t="shared" si="122"/>
        <v/>
      </c>
      <c r="I1147" s="183" t="str">
        <f t="shared" si="123"/>
        <v/>
      </c>
      <c r="L1147" s="90" t="str">
        <f t="shared" si="128"/>
        <v/>
      </c>
      <c r="N1147" s="185" t="str">
        <f t="shared" si="124"/>
        <v/>
      </c>
      <c r="W1147" s="179" t="str">
        <f>IF($B1147="","",IF($Q1147="","MISSING LINK",IF(NOT(ISNUMBER(SEARCH("drive.google.com",$Q1147))),"NOT DRIVE LINK",IFERROR(IF(ISNUMBER(SEARCH(MID(Summary!$N$3,SEARCH("/folders/",Summary!$N$3)+9,SEARCH("?",Summary!$N$3&amp;"?")-(SEARCH("/folders/",Summary!$N$3)+9)),$Q1147)),"OK",IF(ISNUMBER(SEARCH("/file/d/",$Q1147)),"FILE LINK (check)","WRONG DRIVE")),"WRONG DRIVE"))))</f>
        <v/>
      </c>
      <c r="X1147" s="72" t="str">
        <f t="shared" si="125"/>
        <v/>
      </c>
      <c r="Y1147" s="72" t="str">
        <f t="shared" si="126"/>
        <v/>
      </c>
      <c r="Z1147" s="72" t="str">
        <f>IF($X1147="","",COUNTIF($X$2:$X1147,$X1147))</f>
        <v/>
      </c>
      <c r="AA1147" s="72" t="str">
        <f>IF(AND($X1147&lt;&gt;"",$Y1147&gt;=3,$Z1147=1),COUNTIF($AA$1:AA1146,"&gt;0")+1,"")</f>
        <v/>
      </c>
    </row>
    <row r="1148" spans="3:27" ht="15" customHeight="1" x14ac:dyDescent="0.25">
      <c r="C1148" s="72" t="str">
        <f t="shared" si="127"/>
        <v/>
      </c>
      <c r="D1148" s="182" t="str">
        <f>IF($B1148="","",IFERROR(VLOOKUP($B1148,'Task library'!$A:$E,2,FALSE()),""))</f>
        <v/>
      </c>
      <c r="E1148" s="182" t="str">
        <f>IF($B1148="","",IFERROR(VLOOKUP($B1148,'Task library'!$A:$E,3,FALSE()),""))</f>
        <v/>
      </c>
      <c r="F1148" s="182" t="str">
        <f>IF($B1148="","",IFERROR(VLOOKUP($B1148,'Task library'!$A:$E,4,FALSE()),""))</f>
        <v/>
      </c>
      <c r="H1148" s="183" t="str">
        <f t="shared" si="122"/>
        <v/>
      </c>
      <c r="I1148" s="183" t="str">
        <f t="shared" si="123"/>
        <v/>
      </c>
      <c r="L1148" s="90" t="str">
        <f t="shared" si="128"/>
        <v/>
      </c>
      <c r="N1148" s="185" t="str">
        <f t="shared" si="124"/>
        <v/>
      </c>
      <c r="W1148" s="179" t="str">
        <f>IF($B1148="","",IF($Q1148="","MISSING LINK",IF(NOT(ISNUMBER(SEARCH("drive.google.com",$Q1148))),"NOT DRIVE LINK",IFERROR(IF(ISNUMBER(SEARCH(MID(Summary!$N$3,SEARCH("/folders/",Summary!$N$3)+9,SEARCH("?",Summary!$N$3&amp;"?")-(SEARCH("/folders/",Summary!$N$3)+9)),$Q1148)),"OK",IF(ISNUMBER(SEARCH("/file/d/",$Q1148)),"FILE LINK (check)","WRONG DRIVE")),"WRONG DRIVE"))))</f>
        <v/>
      </c>
      <c r="X1148" s="72" t="str">
        <f t="shared" si="125"/>
        <v/>
      </c>
      <c r="Y1148" s="72" t="str">
        <f t="shared" si="126"/>
        <v/>
      </c>
      <c r="Z1148" s="72" t="str">
        <f>IF($X1148="","",COUNTIF($X$2:$X1148,$X1148))</f>
        <v/>
      </c>
      <c r="AA1148" s="72" t="str">
        <f>IF(AND($X1148&lt;&gt;"",$Y1148&gt;=3,$Z1148=1),COUNTIF($AA$1:AA1147,"&gt;0")+1,"")</f>
        <v/>
      </c>
    </row>
    <row r="1149" spans="3:27" ht="15" customHeight="1" x14ac:dyDescent="0.25">
      <c r="C1149" s="72" t="str">
        <f t="shared" si="127"/>
        <v/>
      </c>
      <c r="D1149" s="182" t="str">
        <f>IF($B1149="","",IFERROR(VLOOKUP($B1149,'Task library'!$A:$E,2,FALSE()),""))</f>
        <v/>
      </c>
      <c r="E1149" s="182" t="str">
        <f>IF($B1149="","",IFERROR(VLOOKUP($B1149,'Task library'!$A:$E,3,FALSE()),""))</f>
        <v/>
      </c>
      <c r="F1149" s="182" t="str">
        <f>IF($B1149="","",IFERROR(VLOOKUP($B1149,'Task library'!$A:$E,4,FALSE()),""))</f>
        <v/>
      </c>
      <c r="H1149" s="183" t="str">
        <f t="shared" si="122"/>
        <v/>
      </c>
      <c r="I1149" s="183" t="str">
        <f t="shared" si="123"/>
        <v/>
      </c>
      <c r="L1149" s="90" t="str">
        <f t="shared" si="128"/>
        <v/>
      </c>
      <c r="N1149" s="185" t="str">
        <f t="shared" si="124"/>
        <v/>
      </c>
      <c r="W1149" s="179" t="str">
        <f>IF($B1149="","",IF($Q1149="","MISSING LINK",IF(NOT(ISNUMBER(SEARCH("drive.google.com",$Q1149))),"NOT DRIVE LINK",IFERROR(IF(ISNUMBER(SEARCH(MID(Summary!$N$3,SEARCH("/folders/",Summary!$N$3)+9,SEARCH("?",Summary!$N$3&amp;"?")-(SEARCH("/folders/",Summary!$N$3)+9)),$Q1149)),"OK",IF(ISNUMBER(SEARCH("/file/d/",$Q1149)),"FILE LINK (check)","WRONG DRIVE")),"WRONG DRIVE"))))</f>
        <v/>
      </c>
      <c r="X1149" s="72" t="str">
        <f t="shared" si="125"/>
        <v/>
      </c>
      <c r="Y1149" s="72" t="str">
        <f t="shared" si="126"/>
        <v/>
      </c>
      <c r="Z1149" s="72" t="str">
        <f>IF($X1149="","",COUNTIF($X$2:$X1149,$X1149))</f>
        <v/>
      </c>
      <c r="AA1149" s="72" t="str">
        <f>IF(AND($X1149&lt;&gt;"",$Y1149&gt;=3,$Z1149=1),COUNTIF($AA$1:AA1148,"&gt;0")+1,"")</f>
        <v/>
      </c>
    </row>
    <row r="1150" spans="3:27" ht="15" customHeight="1" x14ac:dyDescent="0.25">
      <c r="C1150" s="72" t="str">
        <f t="shared" si="127"/>
        <v/>
      </c>
      <c r="D1150" s="182" t="str">
        <f>IF($B1150="","",IFERROR(VLOOKUP($B1150,'Task library'!$A:$E,2,FALSE()),""))</f>
        <v/>
      </c>
      <c r="E1150" s="182" t="str">
        <f>IF($B1150="","",IFERROR(VLOOKUP($B1150,'Task library'!$A:$E,3,FALSE()),""))</f>
        <v/>
      </c>
      <c r="F1150" s="182" t="str">
        <f>IF($B1150="","",IFERROR(VLOOKUP($B1150,'Task library'!$A:$E,4,FALSE()),""))</f>
        <v/>
      </c>
      <c r="H1150" s="183" t="str">
        <f t="shared" si="122"/>
        <v/>
      </c>
      <c r="I1150" s="183" t="str">
        <f t="shared" si="123"/>
        <v/>
      </c>
      <c r="L1150" s="90" t="str">
        <f t="shared" si="128"/>
        <v/>
      </c>
      <c r="N1150" s="185" t="str">
        <f t="shared" si="124"/>
        <v/>
      </c>
      <c r="W1150" s="179" t="str">
        <f>IF($B1150="","",IF($Q1150="","MISSING LINK",IF(NOT(ISNUMBER(SEARCH("drive.google.com",$Q1150))),"NOT DRIVE LINK",IFERROR(IF(ISNUMBER(SEARCH(MID(Summary!$N$3,SEARCH("/folders/",Summary!$N$3)+9,SEARCH("?",Summary!$N$3&amp;"?")-(SEARCH("/folders/",Summary!$N$3)+9)),$Q1150)),"OK",IF(ISNUMBER(SEARCH("/file/d/",$Q1150)),"FILE LINK (check)","WRONG DRIVE")),"WRONG DRIVE"))))</f>
        <v/>
      </c>
      <c r="X1150" s="72" t="str">
        <f t="shared" si="125"/>
        <v/>
      </c>
      <c r="Y1150" s="72" t="str">
        <f t="shared" si="126"/>
        <v/>
      </c>
      <c r="Z1150" s="72" t="str">
        <f>IF($X1150="","",COUNTIF($X$2:$X1150,$X1150))</f>
        <v/>
      </c>
      <c r="AA1150" s="72" t="str">
        <f>IF(AND($X1150&lt;&gt;"",$Y1150&gt;=3,$Z1150=1),COUNTIF($AA$1:AA1149,"&gt;0")+1,"")</f>
        <v/>
      </c>
    </row>
    <row r="1151" spans="3:27" ht="15" customHeight="1" x14ac:dyDescent="0.25">
      <c r="C1151" s="72" t="str">
        <f t="shared" si="127"/>
        <v/>
      </c>
      <c r="D1151" s="182" t="str">
        <f>IF($B1151="","",IFERROR(VLOOKUP($B1151,'Task library'!$A:$E,2,FALSE()),""))</f>
        <v/>
      </c>
      <c r="E1151" s="182" t="str">
        <f>IF($B1151="","",IFERROR(VLOOKUP($B1151,'Task library'!$A:$E,3,FALSE()),""))</f>
        <v/>
      </c>
      <c r="F1151" s="182" t="str">
        <f>IF($B1151="","",IFERROR(VLOOKUP($B1151,'Task library'!$A:$E,4,FALSE()),""))</f>
        <v/>
      </c>
      <c r="H1151" s="183" t="str">
        <f t="shared" si="122"/>
        <v/>
      </c>
      <c r="I1151" s="183" t="str">
        <f t="shared" si="123"/>
        <v/>
      </c>
      <c r="L1151" s="90" t="str">
        <f t="shared" si="128"/>
        <v/>
      </c>
      <c r="N1151" s="185" t="str">
        <f t="shared" si="124"/>
        <v/>
      </c>
      <c r="W1151" s="179" t="str">
        <f>IF($B1151="","",IF($Q1151="","MISSING LINK",IF(NOT(ISNUMBER(SEARCH("drive.google.com",$Q1151))),"NOT DRIVE LINK",IFERROR(IF(ISNUMBER(SEARCH(MID(Summary!$N$3,SEARCH("/folders/",Summary!$N$3)+9,SEARCH("?",Summary!$N$3&amp;"?")-(SEARCH("/folders/",Summary!$N$3)+9)),$Q1151)),"OK",IF(ISNUMBER(SEARCH("/file/d/",$Q1151)),"FILE LINK (check)","WRONG DRIVE")),"WRONG DRIVE"))))</f>
        <v/>
      </c>
      <c r="X1151" s="72" t="str">
        <f t="shared" si="125"/>
        <v/>
      </c>
      <c r="Y1151" s="72" t="str">
        <f t="shared" si="126"/>
        <v/>
      </c>
      <c r="Z1151" s="72" t="str">
        <f>IF($X1151="","",COUNTIF($X$2:$X1151,$X1151))</f>
        <v/>
      </c>
      <c r="AA1151" s="72" t="str">
        <f>IF(AND($X1151&lt;&gt;"",$Y1151&gt;=3,$Z1151=1),COUNTIF($AA$1:AA1150,"&gt;0")+1,"")</f>
        <v/>
      </c>
    </row>
    <row r="1152" spans="3:27" ht="15" customHeight="1" x14ac:dyDescent="0.25">
      <c r="C1152" s="72" t="str">
        <f t="shared" si="127"/>
        <v/>
      </c>
      <c r="D1152" s="182" t="str">
        <f>IF($B1152="","",IFERROR(VLOOKUP($B1152,'Task library'!$A:$E,2,FALSE()),""))</f>
        <v/>
      </c>
      <c r="E1152" s="182" t="str">
        <f>IF($B1152="","",IFERROR(VLOOKUP($B1152,'Task library'!$A:$E,3,FALSE()),""))</f>
        <v/>
      </c>
      <c r="F1152" s="182" t="str">
        <f>IF($B1152="","",IFERROR(VLOOKUP($B1152,'Task library'!$A:$E,4,FALSE()),""))</f>
        <v/>
      </c>
      <c r="H1152" s="183" t="str">
        <f t="shared" si="122"/>
        <v/>
      </c>
      <c r="I1152" s="183" t="str">
        <f t="shared" si="123"/>
        <v/>
      </c>
      <c r="L1152" s="90" t="str">
        <f t="shared" si="128"/>
        <v/>
      </c>
      <c r="N1152" s="185" t="str">
        <f t="shared" si="124"/>
        <v/>
      </c>
      <c r="W1152" s="179" t="str">
        <f>IF($B1152="","",IF($Q1152="","MISSING LINK",IF(NOT(ISNUMBER(SEARCH("drive.google.com",$Q1152))),"NOT DRIVE LINK",IFERROR(IF(ISNUMBER(SEARCH(MID(Summary!$N$3,SEARCH("/folders/",Summary!$N$3)+9,SEARCH("?",Summary!$N$3&amp;"?")-(SEARCH("/folders/",Summary!$N$3)+9)),$Q1152)),"OK",IF(ISNUMBER(SEARCH("/file/d/",$Q1152)),"FILE LINK (check)","WRONG DRIVE")),"WRONG DRIVE"))))</f>
        <v/>
      </c>
      <c r="X1152" s="72" t="str">
        <f t="shared" si="125"/>
        <v/>
      </c>
      <c r="Y1152" s="72" t="str">
        <f t="shared" si="126"/>
        <v/>
      </c>
      <c r="Z1152" s="72" t="str">
        <f>IF($X1152="","",COUNTIF($X$2:$X1152,$X1152))</f>
        <v/>
      </c>
      <c r="AA1152" s="72" t="str">
        <f>IF(AND($X1152&lt;&gt;"",$Y1152&gt;=3,$Z1152=1),COUNTIF($AA$1:AA1151,"&gt;0")+1,"")</f>
        <v/>
      </c>
    </row>
    <row r="1153" spans="3:27" ht="15" customHeight="1" x14ac:dyDescent="0.25">
      <c r="C1153" s="72" t="str">
        <f t="shared" si="127"/>
        <v/>
      </c>
      <c r="D1153" s="182" t="str">
        <f>IF($B1153="","",IFERROR(VLOOKUP($B1153,'Task library'!$A:$E,2,FALSE()),""))</f>
        <v/>
      </c>
      <c r="E1153" s="182" t="str">
        <f>IF($B1153="","",IFERROR(VLOOKUP($B1153,'Task library'!$A:$E,3,FALSE()),""))</f>
        <v/>
      </c>
      <c r="F1153" s="182" t="str">
        <f>IF($B1153="","",IFERROR(VLOOKUP($B1153,'Task library'!$A:$E,4,FALSE()),""))</f>
        <v/>
      </c>
      <c r="H1153" s="183" t="str">
        <f t="shared" si="122"/>
        <v/>
      </c>
      <c r="I1153" s="183" t="str">
        <f t="shared" si="123"/>
        <v/>
      </c>
      <c r="L1153" s="90" t="str">
        <f t="shared" si="128"/>
        <v/>
      </c>
      <c r="N1153" s="185" t="str">
        <f t="shared" si="124"/>
        <v/>
      </c>
      <c r="W1153" s="179" t="str">
        <f>IF($B1153="","",IF($Q1153="","MISSING LINK",IF(NOT(ISNUMBER(SEARCH("drive.google.com",$Q1153))),"NOT DRIVE LINK",IFERROR(IF(ISNUMBER(SEARCH(MID(Summary!$N$3,SEARCH("/folders/",Summary!$N$3)+9,SEARCH("?",Summary!$N$3&amp;"?")-(SEARCH("/folders/",Summary!$N$3)+9)),$Q1153)),"OK",IF(ISNUMBER(SEARCH("/file/d/",$Q1153)),"FILE LINK (check)","WRONG DRIVE")),"WRONG DRIVE"))))</f>
        <v/>
      </c>
      <c r="X1153" s="72" t="str">
        <f t="shared" si="125"/>
        <v/>
      </c>
      <c r="Y1153" s="72" t="str">
        <f t="shared" si="126"/>
        <v/>
      </c>
      <c r="Z1153" s="72" t="str">
        <f>IF($X1153="","",COUNTIF($X$2:$X1153,$X1153))</f>
        <v/>
      </c>
      <c r="AA1153" s="72" t="str">
        <f>IF(AND($X1153&lt;&gt;"",$Y1153&gt;=3,$Z1153=1),COUNTIF($AA$1:AA1152,"&gt;0")+1,"")</f>
        <v/>
      </c>
    </row>
    <row r="1154" spans="3:27" ht="15" customHeight="1" x14ac:dyDescent="0.25">
      <c r="C1154" s="72" t="str">
        <f t="shared" si="127"/>
        <v/>
      </c>
      <c r="D1154" s="182" t="str">
        <f>IF($B1154="","",IFERROR(VLOOKUP($B1154,'Task library'!$A:$E,2,FALSE()),""))</f>
        <v/>
      </c>
      <c r="E1154" s="182" t="str">
        <f>IF($B1154="","",IFERROR(VLOOKUP($B1154,'Task library'!$A:$E,3,FALSE()),""))</f>
        <v/>
      </c>
      <c r="F1154" s="182" t="str">
        <f>IF($B1154="","",IFERROR(VLOOKUP($B1154,'Task library'!$A:$E,4,FALSE()),""))</f>
        <v/>
      </c>
      <c r="H1154" s="183" t="str">
        <f t="shared" ref="H1154:H1217" si="129">IF(OR($B1154="",$I1154=""),"",IFERROR($I1154-$G1154,""))</f>
        <v/>
      </c>
      <c r="I1154" s="183" t="str">
        <f t="shared" ref="I1154:I1217" si="130">IF($B1154="","",IF($G1154="","",IF(ISNUMBER($U1154),MAX(0,MIN($G1154,$G1154/10*$U1154)),IF(OR(NOT(ISNUMBER($M1154)),$M1154&lt;=0,$Q1154="",NOT(OR($W1154="OK",$W1154="FILE LINK (check)"))),"",IF($G1154&lt;=$M1154+5,$G1154,$M1154)))))</f>
        <v/>
      </c>
      <c r="L1154" s="90" t="str">
        <f t="shared" si="128"/>
        <v/>
      </c>
      <c r="N1154" s="185" t="str">
        <f t="shared" ref="N1154:N1217" si="131">IF($B1154="","",IF($G1154="","",IF(ISNUMBER($M1154),$M1154,0)-$G1154))</f>
        <v/>
      </c>
      <c r="W1154" s="179" t="str">
        <f>IF($B1154="","",IF($Q1154="","MISSING LINK",IF(NOT(ISNUMBER(SEARCH("drive.google.com",$Q1154))),"NOT DRIVE LINK",IFERROR(IF(ISNUMBER(SEARCH(MID(Summary!$N$3,SEARCH("/folders/",Summary!$N$3)+9,SEARCH("?",Summary!$N$3&amp;"?")-(SEARCH("/folders/",Summary!$N$3)+9)),$Q1154)),"OK",IF(ISNUMBER(SEARCH("/file/d/",$Q1154)),"FILE LINK (check)","WRONG DRIVE")),"WRONG DRIVE"))))</f>
        <v/>
      </c>
      <c r="X1154" s="72" t="str">
        <f t="shared" ref="X1154:X1217" si="132">IF(OR($B1154=2001,$B1154=2002),IF(OR(LEN(TRIM($R1154))=0,LEN(TRIM($S1154))=0),"",TRIM($R1154)&amp;" | "&amp;TRIM($S1154)),"")</f>
        <v/>
      </c>
      <c r="Y1154" s="72" t="str">
        <f t="shared" ref="Y1154:Y1217" si="133">IF($X1154="","",COUNTIF($X$2:$X$1500,$X1154))</f>
        <v/>
      </c>
      <c r="Z1154" s="72" t="str">
        <f>IF($X1154="","",COUNTIF($X$2:$X1154,$X1154))</f>
        <v/>
      </c>
      <c r="AA1154" s="72" t="str">
        <f>IF(AND($X1154&lt;&gt;"",$Y1154&gt;=3,$Z1154=1),COUNTIF($AA$1:AA1153,"&gt;0")+1,"")</f>
        <v/>
      </c>
    </row>
    <row r="1155" spans="3:27" ht="15" customHeight="1" x14ac:dyDescent="0.25">
      <c r="C1155" s="72" t="str">
        <f t="shared" si="127"/>
        <v/>
      </c>
      <c r="D1155" s="182" t="str">
        <f>IF($B1155="","",IFERROR(VLOOKUP($B1155,'Task library'!$A:$E,2,FALSE()),""))</f>
        <v/>
      </c>
      <c r="E1155" s="182" t="str">
        <f>IF($B1155="","",IFERROR(VLOOKUP($B1155,'Task library'!$A:$E,3,FALSE()),""))</f>
        <v/>
      </c>
      <c r="F1155" s="182" t="str">
        <f>IF($B1155="","",IFERROR(VLOOKUP($B1155,'Task library'!$A:$E,4,FALSE()),""))</f>
        <v/>
      </c>
      <c r="H1155" s="183" t="str">
        <f t="shared" si="129"/>
        <v/>
      </c>
      <c r="I1155" s="183" t="str">
        <f t="shared" si="130"/>
        <v/>
      </c>
      <c r="L1155" s="90" t="str">
        <f t="shared" si="128"/>
        <v/>
      </c>
      <c r="N1155" s="185" t="str">
        <f t="shared" si="131"/>
        <v/>
      </c>
      <c r="W1155" s="179" t="str">
        <f>IF($B1155="","",IF($Q1155="","MISSING LINK",IF(NOT(ISNUMBER(SEARCH("drive.google.com",$Q1155))),"NOT DRIVE LINK",IFERROR(IF(ISNUMBER(SEARCH(MID(Summary!$N$3,SEARCH("/folders/",Summary!$N$3)+9,SEARCH("?",Summary!$N$3&amp;"?")-(SEARCH("/folders/",Summary!$N$3)+9)),$Q1155)),"OK",IF(ISNUMBER(SEARCH("/file/d/",$Q1155)),"FILE LINK (check)","WRONG DRIVE")),"WRONG DRIVE"))))</f>
        <v/>
      </c>
      <c r="X1155" s="72" t="str">
        <f t="shared" si="132"/>
        <v/>
      </c>
      <c r="Y1155" s="72" t="str">
        <f t="shared" si="133"/>
        <v/>
      </c>
      <c r="Z1155" s="72" t="str">
        <f>IF($X1155="","",COUNTIF($X$2:$X1155,$X1155))</f>
        <v/>
      </c>
      <c r="AA1155" s="72" t="str">
        <f>IF(AND($X1155&lt;&gt;"",$Y1155&gt;=3,$Z1155=1),COUNTIF($AA$1:AA1154,"&gt;0")+1,"")</f>
        <v/>
      </c>
    </row>
    <row r="1156" spans="3:27" ht="15" customHeight="1" x14ac:dyDescent="0.25">
      <c r="C1156" s="72" t="str">
        <f t="shared" si="127"/>
        <v/>
      </c>
      <c r="D1156" s="182" t="str">
        <f>IF($B1156="","",IFERROR(VLOOKUP($B1156,'Task library'!$A:$E,2,FALSE()),""))</f>
        <v/>
      </c>
      <c r="E1156" s="182" t="str">
        <f>IF($B1156="","",IFERROR(VLOOKUP($B1156,'Task library'!$A:$E,3,FALSE()),""))</f>
        <v/>
      </c>
      <c r="F1156" s="182" t="str">
        <f>IF($B1156="","",IFERROR(VLOOKUP($B1156,'Task library'!$A:$E,4,FALSE()),""))</f>
        <v/>
      </c>
      <c r="H1156" s="183" t="str">
        <f t="shared" si="129"/>
        <v/>
      </c>
      <c r="I1156" s="183" t="str">
        <f t="shared" si="130"/>
        <v/>
      </c>
      <c r="L1156" s="90" t="str">
        <f t="shared" si="128"/>
        <v/>
      </c>
      <c r="N1156" s="185" t="str">
        <f t="shared" si="131"/>
        <v/>
      </c>
      <c r="W1156" s="179" t="str">
        <f>IF($B1156="","",IF($Q1156="","MISSING LINK",IF(NOT(ISNUMBER(SEARCH("drive.google.com",$Q1156))),"NOT DRIVE LINK",IFERROR(IF(ISNUMBER(SEARCH(MID(Summary!$N$3,SEARCH("/folders/",Summary!$N$3)+9,SEARCH("?",Summary!$N$3&amp;"?")-(SEARCH("/folders/",Summary!$N$3)+9)),$Q1156)),"OK",IF(ISNUMBER(SEARCH("/file/d/",$Q1156)),"FILE LINK (check)","WRONG DRIVE")),"WRONG DRIVE"))))</f>
        <v/>
      </c>
      <c r="X1156" s="72" t="str">
        <f t="shared" si="132"/>
        <v/>
      </c>
      <c r="Y1156" s="72" t="str">
        <f t="shared" si="133"/>
        <v/>
      </c>
      <c r="Z1156" s="72" t="str">
        <f>IF($X1156="","",COUNTIF($X$2:$X1156,$X1156))</f>
        <v/>
      </c>
      <c r="AA1156" s="72" t="str">
        <f>IF(AND($X1156&lt;&gt;"",$Y1156&gt;=3,$Z1156=1),COUNTIF($AA$1:AA1155,"&gt;0")+1,"")</f>
        <v/>
      </c>
    </row>
    <row r="1157" spans="3:27" ht="15" customHeight="1" x14ac:dyDescent="0.25">
      <c r="C1157" s="72" t="str">
        <f t="shared" si="127"/>
        <v/>
      </c>
      <c r="D1157" s="182" t="str">
        <f>IF($B1157="","",IFERROR(VLOOKUP($B1157,'Task library'!$A:$E,2,FALSE()),""))</f>
        <v/>
      </c>
      <c r="E1157" s="182" t="str">
        <f>IF($B1157="","",IFERROR(VLOOKUP($B1157,'Task library'!$A:$E,3,FALSE()),""))</f>
        <v/>
      </c>
      <c r="F1157" s="182" t="str">
        <f>IF($B1157="","",IFERROR(VLOOKUP($B1157,'Task library'!$A:$E,4,FALSE()),""))</f>
        <v/>
      </c>
      <c r="H1157" s="183" t="str">
        <f t="shared" si="129"/>
        <v/>
      </c>
      <c r="I1157" s="183" t="str">
        <f t="shared" si="130"/>
        <v/>
      </c>
      <c r="L1157" s="90" t="str">
        <f t="shared" si="128"/>
        <v/>
      </c>
      <c r="N1157" s="185" t="str">
        <f t="shared" si="131"/>
        <v/>
      </c>
      <c r="W1157" s="179" t="str">
        <f>IF($B1157="","",IF($Q1157="","MISSING LINK",IF(NOT(ISNUMBER(SEARCH("drive.google.com",$Q1157))),"NOT DRIVE LINK",IFERROR(IF(ISNUMBER(SEARCH(MID(Summary!$N$3,SEARCH("/folders/",Summary!$N$3)+9,SEARCH("?",Summary!$N$3&amp;"?")-(SEARCH("/folders/",Summary!$N$3)+9)),$Q1157)),"OK",IF(ISNUMBER(SEARCH("/file/d/",$Q1157)),"FILE LINK (check)","WRONG DRIVE")),"WRONG DRIVE"))))</f>
        <v/>
      </c>
      <c r="X1157" s="72" t="str">
        <f t="shared" si="132"/>
        <v/>
      </c>
      <c r="Y1157" s="72" t="str">
        <f t="shared" si="133"/>
        <v/>
      </c>
      <c r="Z1157" s="72" t="str">
        <f>IF($X1157="","",COUNTIF($X$2:$X1157,$X1157))</f>
        <v/>
      </c>
      <c r="AA1157" s="72" t="str">
        <f>IF(AND($X1157&lt;&gt;"",$Y1157&gt;=3,$Z1157=1),COUNTIF($AA$1:AA1156,"&gt;0")+1,"")</f>
        <v/>
      </c>
    </row>
    <row r="1158" spans="3:27" ht="15" customHeight="1" x14ac:dyDescent="0.25">
      <c r="C1158" s="72" t="str">
        <f t="shared" ref="C1158:C1221" si="134">IF($B1158="","",1)</f>
        <v/>
      </c>
      <c r="D1158" s="182" t="str">
        <f>IF($B1158="","",IFERROR(VLOOKUP($B1158,'Task library'!$A:$E,2,FALSE()),""))</f>
        <v/>
      </c>
      <c r="E1158" s="182" t="str">
        <f>IF($B1158="","",IFERROR(VLOOKUP($B1158,'Task library'!$A:$E,3,FALSE()),""))</f>
        <v/>
      </c>
      <c r="F1158" s="182" t="str">
        <f>IF($B1158="","",IFERROR(VLOOKUP($B1158,'Task library'!$A:$E,4,FALSE()),""))</f>
        <v/>
      </c>
      <c r="H1158" s="183" t="str">
        <f t="shared" si="129"/>
        <v/>
      </c>
      <c r="I1158" s="183" t="str">
        <f t="shared" si="130"/>
        <v/>
      </c>
      <c r="L1158" s="90" t="str">
        <f t="shared" si="128"/>
        <v/>
      </c>
      <c r="N1158" s="185" t="str">
        <f t="shared" si="131"/>
        <v/>
      </c>
      <c r="W1158" s="179" t="str">
        <f>IF($B1158="","",IF($Q1158="","MISSING LINK",IF(NOT(ISNUMBER(SEARCH("drive.google.com",$Q1158))),"NOT DRIVE LINK",IFERROR(IF(ISNUMBER(SEARCH(MID(Summary!$N$3,SEARCH("/folders/",Summary!$N$3)+9,SEARCH("?",Summary!$N$3&amp;"?")-(SEARCH("/folders/",Summary!$N$3)+9)),$Q1158)),"OK",IF(ISNUMBER(SEARCH("/file/d/",$Q1158)),"FILE LINK (check)","WRONG DRIVE")),"WRONG DRIVE"))))</f>
        <v/>
      </c>
      <c r="X1158" s="72" t="str">
        <f t="shared" si="132"/>
        <v/>
      </c>
      <c r="Y1158" s="72" t="str">
        <f t="shared" si="133"/>
        <v/>
      </c>
      <c r="Z1158" s="72" t="str">
        <f>IF($X1158="","",COUNTIF($X$2:$X1158,$X1158))</f>
        <v/>
      </c>
      <c r="AA1158" s="72" t="str">
        <f>IF(AND($X1158&lt;&gt;"",$Y1158&gt;=3,$Z1158=1),COUNTIF($AA$1:AA1157,"&gt;0")+1,"")</f>
        <v/>
      </c>
    </row>
    <row r="1159" spans="3:27" ht="15" customHeight="1" x14ac:dyDescent="0.25">
      <c r="C1159" s="72" t="str">
        <f t="shared" si="134"/>
        <v/>
      </c>
      <c r="D1159" s="182" t="str">
        <f>IF($B1159="","",IFERROR(VLOOKUP($B1159,'Task library'!$A:$E,2,FALSE()),""))</f>
        <v/>
      </c>
      <c r="E1159" s="182" t="str">
        <f>IF($B1159="","",IFERROR(VLOOKUP($B1159,'Task library'!$A:$E,3,FALSE()),""))</f>
        <v/>
      </c>
      <c r="F1159" s="182" t="str">
        <f>IF($B1159="","",IFERROR(VLOOKUP($B1159,'Task library'!$A:$E,4,FALSE()),""))</f>
        <v/>
      </c>
      <c r="H1159" s="183" t="str">
        <f t="shared" si="129"/>
        <v/>
      </c>
      <c r="I1159" s="183" t="str">
        <f t="shared" si="130"/>
        <v/>
      </c>
      <c r="L1159" s="90" t="str">
        <f t="shared" si="128"/>
        <v/>
      </c>
      <c r="N1159" s="185" t="str">
        <f t="shared" si="131"/>
        <v/>
      </c>
      <c r="W1159" s="179" t="str">
        <f>IF($B1159="","",IF($Q1159="","MISSING LINK",IF(NOT(ISNUMBER(SEARCH("drive.google.com",$Q1159))),"NOT DRIVE LINK",IFERROR(IF(ISNUMBER(SEARCH(MID(Summary!$N$3,SEARCH("/folders/",Summary!$N$3)+9,SEARCH("?",Summary!$N$3&amp;"?")-(SEARCH("/folders/",Summary!$N$3)+9)),$Q1159)),"OK",IF(ISNUMBER(SEARCH("/file/d/",$Q1159)),"FILE LINK (check)","WRONG DRIVE")),"WRONG DRIVE"))))</f>
        <v/>
      </c>
      <c r="X1159" s="72" t="str">
        <f t="shared" si="132"/>
        <v/>
      </c>
      <c r="Y1159" s="72" t="str">
        <f t="shared" si="133"/>
        <v/>
      </c>
      <c r="Z1159" s="72" t="str">
        <f>IF($X1159="","",COUNTIF($X$2:$X1159,$X1159))</f>
        <v/>
      </c>
      <c r="AA1159" s="72" t="str">
        <f>IF(AND($X1159&lt;&gt;"",$Y1159&gt;=3,$Z1159=1),COUNTIF($AA$1:AA1158,"&gt;0")+1,"")</f>
        <v/>
      </c>
    </row>
    <row r="1160" spans="3:27" ht="15" customHeight="1" x14ac:dyDescent="0.25">
      <c r="C1160" s="72" t="str">
        <f t="shared" si="134"/>
        <v/>
      </c>
      <c r="D1160" s="182" t="str">
        <f>IF($B1160="","",IFERROR(VLOOKUP($B1160,'Task library'!$A:$E,2,FALSE()),""))</f>
        <v/>
      </c>
      <c r="E1160" s="182" t="str">
        <f>IF($B1160="","",IFERROR(VLOOKUP($B1160,'Task library'!$A:$E,3,FALSE()),""))</f>
        <v/>
      </c>
      <c r="F1160" s="182" t="str">
        <f>IF($B1160="","",IFERROR(VLOOKUP($B1160,'Task library'!$A:$E,4,FALSE()),""))</f>
        <v/>
      </c>
      <c r="H1160" s="183" t="str">
        <f t="shared" si="129"/>
        <v/>
      </c>
      <c r="I1160" s="183" t="str">
        <f t="shared" si="130"/>
        <v/>
      </c>
      <c r="L1160" s="90" t="str">
        <f t="shared" si="128"/>
        <v/>
      </c>
      <c r="N1160" s="185" t="str">
        <f t="shared" si="131"/>
        <v/>
      </c>
      <c r="W1160" s="179" t="str">
        <f>IF($B1160="","",IF($Q1160="","MISSING LINK",IF(NOT(ISNUMBER(SEARCH("drive.google.com",$Q1160))),"NOT DRIVE LINK",IFERROR(IF(ISNUMBER(SEARCH(MID(Summary!$N$3,SEARCH("/folders/",Summary!$N$3)+9,SEARCH("?",Summary!$N$3&amp;"?")-(SEARCH("/folders/",Summary!$N$3)+9)),$Q1160)),"OK",IF(ISNUMBER(SEARCH("/file/d/",$Q1160)),"FILE LINK (check)","WRONG DRIVE")),"WRONG DRIVE"))))</f>
        <v/>
      </c>
      <c r="X1160" s="72" t="str">
        <f t="shared" si="132"/>
        <v/>
      </c>
      <c r="Y1160" s="72" t="str">
        <f t="shared" si="133"/>
        <v/>
      </c>
      <c r="Z1160" s="72" t="str">
        <f>IF($X1160="","",COUNTIF($X$2:$X1160,$X1160))</f>
        <v/>
      </c>
      <c r="AA1160" s="72" t="str">
        <f>IF(AND($X1160&lt;&gt;"",$Y1160&gt;=3,$Z1160=1),COUNTIF($AA$1:AA1159,"&gt;0")+1,"")</f>
        <v/>
      </c>
    </row>
    <row r="1161" spans="3:27" ht="15" customHeight="1" x14ac:dyDescent="0.25">
      <c r="C1161" s="72" t="str">
        <f t="shared" si="134"/>
        <v/>
      </c>
      <c r="D1161" s="182" t="str">
        <f>IF($B1161="","",IFERROR(VLOOKUP($B1161,'Task library'!$A:$E,2,FALSE()),""))</f>
        <v/>
      </c>
      <c r="E1161" s="182" t="str">
        <f>IF($B1161="","",IFERROR(VLOOKUP($B1161,'Task library'!$A:$E,3,FALSE()),""))</f>
        <v/>
      </c>
      <c r="F1161" s="182" t="str">
        <f>IF($B1161="","",IFERROR(VLOOKUP($B1161,'Task library'!$A:$E,4,FALSE()),""))</f>
        <v/>
      </c>
      <c r="H1161" s="183" t="str">
        <f t="shared" si="129"/>
        <v/>
      </c>
      <c r="I1161" s="183" t="str">
        <f t="shared" si="130"/>
        <v/>
      </c>
      <c r="L1161" s="90" t="str">
        <f t="shared" si="128"/>
        <v/>
      </c>
      <c r="N1161" s="185" t="str">
        <f t="shared" si="131"/>
        <v/>
      </c>
      <c r="W1161" s="179" t="str">
        <f>IF($B1161="","",IF($Q1161="","MISSING LINK",IF(NOT(ISNUMBER(SEARCH("drive.google.com",$Q1161))),"NOT DRIVE LINK",IFERROR(IF(ISNUMBER(SEARCH(MID(Summary!$N$3,SEARCH("/folders/",Summary!$N$3)+9,SEARCH("?",Summary!$N$3&amp;"?")-(SEARCH("/folders/",Summary!$N$3)+9)),$Q1161)),"OK",IF(ISNUMBER(SEARCH("/file/d/",$Q1161)),"FILE LINK (check)","WRONG DRIVE")),"WRONG DRIVE"))))</f>
        <v/>
      </c>
      <c r="X1161" s="72" t="str">
        <f t="shared" si="132"/>
        <v/>
      </c>
      <c r="Y1161" s="72" t="str">
        <f t="shared" si="133"/>
        <v/>
      </c>
      <c r="Z1161" s="72" t="str">
        <f>IF($X1161="","",COUNTIF($X$2:$X1161,$X1161))</f>
        <v/>
      </c>
      <c r="AA1161" s="72" t="str">
        <f>IF(AND($X1161&lt;&gt;"",$Y1161&gt;=3,$Z1161=1),COUNTIF($AA$1:AA1160,"&gt;0")+1,"")</f>
        <v/>
      </c>
    </row>
    <row r="1162" spans="3:27" ht="15" customHeight="1" x14ac:dyDescent="0.25">
      <c r="C1162" s="72" t="str">
        <f t="shared" si="134"/>
        <v/>
      </c>
      <c r="D1162" s="182" t="str">
        <f>IF($B1162="","",IFERROR(VLOOKUP($B1162,'Task library'!$A:$E,2,FALSE()),""))</f>
        <v/>
      </c>
      <c r="E1162" s="182" t="str">
        <f>IF($B1162="","",IFERROR(VLOOKUP($B1162,'Task library'!$A:$E,3,FALSE()),""))</f>
        <v/>
      </c>
      <c r="F1162" s="182" t="str">
        <f>IF($B1162="","",IFERROR(VLOOKUP($B1162,'Task library'!$A:$E,4,FALSE()),""))</f>
        <v/>
      </c>
      <c r="H1162" s="183" t="str">
        <f t="shared" si="129"/>
        <v/>
      </c>
      <c r="I1162" s="183" t="str">
        <f t="shared" si="130"/>
        <v/>
      </c>
      <c r="L1162" s="90" t="str">
        <f t="shared" si="128"/>
        <v/>
      </c>
      <c r="N1162" s="185" t="str">
        <f t="shared" si="131"/>
        <v/>
      </c>
      <c r="W1162" s="179" t="str">
        <f>IF($B1162="","",IF($Q1162="","MISSING LINK",IF(NOT(ISNUMBER(SEARCH("drive.google.com",$Q1162))),"NOT DRIVE LINK",IFERROR(IF(ISNUMBER(SEARCH(MID(Summary!$N$3,SEARCH("/folders/",Summary!$N$3)+9,SEARCH("?",Summary!$N$3&amp;"?")-(SEARCH("/folders/",Summary!$N$3)+9)),$Q1162)),"OK",IF(ISNUMBER(SEARCH("/file/d/",$Q1162)),"FILE LINK (check)","WRONG DRIVE")),"WRONG DRIVE"))))</f>
        <v/>
      </c>
      <c r="X1162" s="72" t="str">
        <f t="shared" si="132"/>
        <v/>
      </c>
      <c r="Y1162" s="72" t="str">
        <f t="shared" si="133"/>
        <v/>
      </c>
      <c r="Z1162" s="72" t="str">
        <f>IF($X1162="","",COUNTIF($X$2:$X1162,$X1162))</f>
        <v/>
      </c>
      <c r="AA1162" s="72" t="str">
        <f>IF(AND($X1162&lt;&gt;"",$Y1162&gt;=3,$Z1162=1),COUNTIF($AA$1:AA1161,"&gt;0")+1,"")</f>
        <v/>
      </c>
    </row>
    <row r="1163" spans="3:27" ht="15" customHeight="1" x14ac:dyDescent="0.25">
      <c r="C1163" s="72" t="str">
        <f t="shared" si="134"/>
        <v/>
      </c>
      <c r="D1163" s="182" t="str">
        <f>IF($B1163="","",IFERROR(VLOOKUP($B1163,'Task library'!$A:$E,2,FALSE()),""))</f>
        <v/>
      </c>
      <c r="E1163" s="182" t="str">
        <f>IF($B1163="","",IFERROR(VLOOKUP($B1163,'Task library'!$A:$E,3,FALSE()),""))</f>
        <v/>
      </c>
      <c r="F1163" s="182" t="str">
        <f>IF($B1163="","",IFERROR(VLOOKUP($B1163,'Task library'!$A:$E,4,FALSE()),""))</f>
        <v/>
      </c>
      <c r="H1163" s="183" t="str">
        <f t="shared" si="129"/>
        <v/>
      </c>
      <c r="I1163" s="183" t="str">
        <f t="shared" si="130"/>
        <v/>
      </c>
      <c r="L1163" s="90" t="str">
        <f t="shared" si="128"/>
        <v/>
      </c>
      <c r="N1163" s="185" t="str">
        <f t="shared" si="131"/>
        <v/>
      </c>
      <c r="W1163" s="179" t="str">
        <f>IF($B1163="","",IF($Q1163="","MISSING LINK",IF(NOT(ISNUMBER(SEARCH("drive.google.com",$Q1163))),"NOT DRIVE LINK",IFERROR(IF(ISNUMBER(SEARCH(MID(Summary!$N$3,SEARCH("/folders/",Summary!$N$3)+9,SEARCH("?",Summary!$N$3&amp;"?")-(SEARCH("/folders/",Summary!$N$3)+9)),$Q1163)),"OK",IF(ISNUMBER(SEARCH("/file/d/",$Q1163)),"FILE LINK (check)","WRONG DRIVE")),"WRONG DRIVE"))))</f>
        <v/>
      </c>
      <c r="X1163" s="72" t="str">
        <f t="shared" si="132"/>
        <v/>
      </c>
      <c r="Y1163" s="72" t="str">
        <f t="shared" si="133"/>
        <v/>
      </c>
      <c r="Z1163" s="72" t="str">
        <f>IF($X1163="","",COUNTIF($X$2:$X1163,$X1163))</f>
        <v/>
      </c>
      <c r="AA1163" s="72" t="str">
        <f>IF(AND($X1163&lt;&gt;"",$Y1163&gt;=3,$Z1163=1),COUNTIF($AA$1:AA1162,"&gt;0")+1,"")</f>
        <v/>
      </c>
    </row>
    <row r="1164" spans="3:27" ht="15" customHeight="1" x14ac:dyDescent="0.25">
      <c r="C1164" s="72" t="str">
        <f t="shared" si="134"/>
        <v/>
      </c>
      <c r="D1164" s="182" t="str">
        <f>IF($B1164="","",IFERROR(VLOOKUP($B1164,'Task library'!$A:$E,2,FALSE()),""))</f>
        <v/>
      </c>
      <c r="E1164" s="182" t="str">
        <f>IF($B1164="","",IFERROR(VLOOKUP($B1164,'Task library'!$A:$E,3,FALSE()),""))</f>
        <v/>
      </c>
      <c r="F1164" s="182" t="str">
        <f>IF($B1164="","",IFERROR(VLOOKUP($B1164,'Task library'!$A:$E,4,FALSE()),""))</f>
        <v/>
      </c>
      <c r="H1164" s="183" t="str">
        <f t="shared" si="129"/>
        <v/>
      </c>
      <c r="I1164" s="183" t="str">
        <f t="shared" si="130"/>
        <v/>
      </c>
      <c r="L1164" s="90" t="str">
        <f t="shared" si="128"/>
        <v/>
      </c>
      <c r="N1164" s="185" t="str">
        <f t="shared" si="131"/>
        <v/>
      </c>
      <c r="W1164" s="179" t="str">
        <f>IF($B1164="","",IF($Q1164="","MISSING LINK",IF(NOT(ISNUMBER(SEARCH("drive.google.com",$Q1164))),"NOT DRIVE LINK",IFERROR(IF(ISNUMBER(SEARCH(MID(Summary!$N$3,SEARCH("/folders/",Summary!$N$3)+9,SEARCH("?",Summary!$N$3&amp;"?")-(SEARCH("/folders/",Summary!$N$3)+9)),$Q1164)),"OK",IF(ISNUMBER(SEARCH("/file/d/",$Q1164)),"FILE LINK (check)","WRONG DRIVE")),"WRONG DRIVE"))))</f>
        <v/>
      </c>
      <c r="X1164" s="72" t="str">
        <f t="shared" si="132"/>
        <v/>
      </c>
      <c r="Y1164" s="72" t="str">
        <f t="shared" si="133"/>
        <v/>
      </c>
      <c r="Z1164" s="72" t="str">
        <f>IF($X1164="","",COUNTIF($X$2:$X1164,$X1164))</f>
        <v/>
      </c>
      <c r="AA1164" s="72" t="str">
        <f>IF(AND($X1164&lt;&gt;"",$Y1164&gt;=3,$Z1164=1),COUNTIF($AA$1:AA1163,"&gt;0")+1,"")</f>
        <v/>
      </c>
    </row>
    <row r="1165" spans="3:27" ht="15" customHeight="1" x14ac:dyDescent="0.25">
      <c r="C1165" s="72" t="str">
        <f t="shared" si="134"/>
        <v/>
      </c>
      <c r="D1165" s="182" t="str">
        <f>IF($B1165="","",IFERROR(VLOOKUP($B1165,'Task library'!$A:$E,2,FALSE()),""))</f>
        <v/>
      </c>
      <c r="E1165" s="182" t="str">
        <f>IF($B1165="","",IFERROR(VLOOKUP($B1165,'Task library'!$A:$E,3,FALSE()),""))</f>
        <v/>
      </c>
      <c r="F1165" s="182" t="str">
        <f>IF($B1165="","",IFERROR(VLOOKUP($B1165,'Task library'!$A:$E,4,FALSE()),""))</f>
        <v/>
      </c>
      <c r="H1165" s="183" t="str">
        <f t="shared" si="129"/>
        <v/>
      </c>
      <c r="I1165" s="183" t="str">
        <f t="shared" si="130"/>
        <v/>
      </c>
      <c r="L1165" s="90" t="str">
        <f t="shared" si="128"/>
        <v/>
      </c>
      <c r="N1165" s="185" t="str">
        <f t="shared" si="131"/>
        <v/>
      </c>
      <c r="W1165" s="179" t="str">
        <f>IF($B1165="","",IF($Q1165="","MISSING LINK",IF(NOT(ISNUMBER(SEARCH("drive.google.com",$Q1165))),"NOT DRIVE LINK",IFERROR(IF(ISNUMBER(SEARCH(MID(Summary!$N$3,SEARCH("/folders/",Summary!$N$3)+9,SEARCH("?",Summary!$N$3&amp;"?")-(SEARCH("/folders/",Summary!$N$3)+9)),$Q1165)),"OK",IF(ISNUMBER(SEARCH("/file/d/",$Q1165)),"FILE LINK (check)","WRONG DRIVE")),"WRONG DRIVE"))))</f>
        <v/>
      </c>
      <c r="X1165" s="72" t="str">
        <f t="shared" si="132"/>
        <v/>
      </c>
      <c r="Y1165" s="72" t="str">
        <f t="shared" si="133"/>
        <v/>
      </c>
      <c r="Z1165" s="72" t="str">
        <f>IF($X1165="","",COUNTIF($X$2:$X1165,$X1165))</f>
        <v/>
      </c>
      <c r="AA1165" s="72" t="str">
        <f>IF(AND($X1165&lt;&gt;"",$Y1165&gt;=3,$Z1165=1),COUNTIF($AA$1:AA1164,"&gt;0")+1,"")</f>
        <v/>
      </c>
    </row>
    <row r="1166" spans="3:27" ht="15" customHeight="1" x14ac:dyDescent="0.25">
      <c r="C1166" s="72" t="str">
        <f t="shared" si="134"/>
        <v/>
      </c>
      <c r="D1166" s="182" t="str">
        <f>IF($B1166="","",IFERROR(VLOOKUP($B1166,'Task library'!$A:$E,2,FALSE()),""))</f>
        <v/>
      </c>
      <c r="E1166" s="182" t="str">
        <f>IF($B1166="","",IFERROR(VLOOKUP($B1166,'Task library'!$A:$E,3,FALSE()),""))</f>
        <v/>
      </c>
      <c r="F1166" s="182" t="str">
        <f>IF($B1166="","",IFERROR(VLOOKUP($B1166,'Task library'!$A:$E,4,FALSE()),""))</f>
        <v/>
      </c>
      <c r="H1166" s="183" t="str">
        <f t="shared" si="129"/>
        <v/>
      </c>
      <c r="I1166" s="183" t="str">
        <f t="shared" si="130"/>
        <v/>
      </c>
      <c r="L1166" s="90" t="str">
        <f t="shared" si="128"/>
        <v/>
      </c>
      <c r="N1166" s="185" t="str">
        <f t="shared" si="131"/>
        <v/>
      </c>
      <c r="W1166" s="179" t="str">
        <f>IF($B1166="","",IF($Q1166="","MISSING LINK",IF(NOT(ISNUMBER(SEARCH("drive.google.com",$Q1166))),"NOT DRIVE LINK",IFERROR(IF(ISNUMBER(SEARCH(MID(Summary!$N$3,SEARCH("/folders/",Summary!$N$3)+9,SEARCH("?",Summary!$N$3&amp;"?")-(SEARCH("/folders/",Summary!$N$3)+9)),$Q1166)),"OK",IF(ISNUMBER(SEARCH("/file/d/",$Q1166)),"FILE LINK (check)","WRONG DRIVE")),"WRONG DRIVE"))))</f>
        <v/>
      </c>
      <c r="X1166" s="72" t="str">
        <f t="shared" si="132"/>
        <v/>
      </c>
      <c r="Y1166" s="72" t="str">
        <f t="shared" si="133"/>
        <v/>
      </c>
      <c r="Z1166" s="72" t="str">
        <f>IF($X1166="","",COUNTIF($X$2:$X1166,$X1166))</f>
        <v/>
      </c>
      <c r="AA1166" s="72" t="str">
        <f>IF(AND($X1166&lt;&gt;"",$Y1166&gt;=3,$Z1166=1),COUNTIF($AA$1:AA1165,"&gt;0")+1,"")</f>
        <v/>
      </c>
    </row>
    <row r="1167" spans="3:27" ht="15" customHeight="1" x14ac:dyDescent="0.25">
      <c r="C1167" s="72" t="str">
        <f t="shared" si="134"/>
        <v/>
      </c>
      <c r="D1167" s="182" t="str">
        <f>IF($B1167="","",IFERROR(VLOOKUP($B1167,'Task library'!$A:$E,2,FALSE()),""))</f>
        <v/>
      </c>
      <c r="E1167" s="182" t="str">
        <f>IF($B1167="","",IFERROR(VLOOKUP($B1167,'Task library'!$A:$E,3,FALSE()),""))</f>
        <v/>
      </c>
      <c r="F1167" s="182" t="str">
        <f>IF($B1167="","",IFERROR(VLOOKUP($B1167,'Task library'!$A:$E,4,FALSE()),""))</f>
        <v/>
      </c>
      <c r="H1167" s="183" t="str">
        <f t="shared" si="129"/>
        <v/>
      </c>
      <c r="I1167" s="183" t="str">
        <f t="shared" si="130"/>
        <v/>
      </c>
      <c r="L1167" s="90" t="str">
        <f t="shared" si="128"/>
        <v/>
      </c>
      <c r="N1167" s="185" t="str">
        <f t="shared" si="131"/>
        <v/>
      </c>
      <c r="W1167" s="179" t="str">
        <f>IF($B1167="","",IF($Q1167="","MISSING LINK",IF(NOT(ISNUMBER(SEARCH("drive.google.com",$Q1167))),"NOT DRIVE LINK",IFERROR(IF(ISNUMBER(SEARCH(MID(Summary!$N$3,SEARCH("/folders/",Summary!$N$3)+9,SEARCH("?",Summary!$N$3&amp;"?")-(SEARCH("/folders/",Summary!$N$3)+9)),$Q1167)),"OK",IF(ISNUMBER(SEARCH("/file/d/",$Q1167)),"FILE LINK (check)","WRONG DRIVE")),"WRONG DRIVE"))))</f>
        <v/>
      </c>
      <c r="X1167" s="72" t="str">
        <f t="shared" si="132"/>
        <v/>
      </c>
      <c r="Y1167" s="72" t="str">
        <f t="shared" si="133"/>
        <v/>
      </c>
      <c r="Z1167" s="72" t="str">
        <f>IF($X1167="","",COUNTIF($X$2:$X1167,$X1167))</f>
        <v/>
      </c>
      <c r="AA1167" s="72" t="str">
        <f>IF(AND($X1167&lt;&gt;"",$Y1167&gt;=3,$Z1167=1),COUNTIF($AA$1:AA1166,"&gt;0")+1,"")</f>
        <v/>
      </c>
    </row>
    <row r="1168" spans="3:27" ht="15" customHeight="1" x14ac:dyDescent="0.25">
      <c r="C1168" s="72" t="str">
        <f t="shared" si="134"/>
        <v/>
      </c>
      <c r="D1168" s="182" t="str">
        <f>IF($B1168="","",IFERROR(VLOOKUP($B1168,'Task library'!$A:$E,2,FALSE()),""))</f>
        <v/>
      </c>
      <c r="E1168" s="182" t="str">
        <f>IF($B1168="","",IFERROR(VLOOKUP($B1168,'Task library'!$A:$E,3,FALSE()),""))</f>
        <v/>
      </c>
      <c r="F1168" s="182" t="str">
        <f>IF($B1168="","",IFERROR(VLOOKUP($B1168,'Task library'!$A:$E,4,FALSE()),""))</f>
        <v/>
      </c>
      <c r="H1168" s="183" t="str">
        <f t="shared" si="129"/>
        <v/>
      </c>
      <c r="I1168" s="183" t="str">
        <f t="shared" si="130"/>
        <v/>
      </c>
      <c r="L1168" s="90" t="str">
        <f t="shared" si="128"/>
        <v/>
      </c>
      <c r="N1168" s="185" t="str">
        <f t="shared" si="131"/>
        <v/>
      </c>
      <c r="W1168" s="179" t="str">
        <f>IF($B1168="","",IF($Q1168="","MISSING LINK",IF(NOT(ISNUMBER(SEARCH("drive.google.com",$Q1168))),"NOT DRIVE LINK",IFERROR(IF(ISNUMBER(SEARCH(MID(Summary!$N$3,SEARCH("/folders/",Summary!$N$3)+9,SEARCH("?",Summary!$N$3&amp;"?")-(SEARCH("/folders/",Summary!$N$3)+9)),$Q1168)),"OK",IF(ISNUMBER(SEARCH("/file/d/",$Q1168)),"FILE LINK (check)","WRONG DRIVE")),"WRONG DRIVE"))))</f>
        <v/>
      </c>
      <c r="X1168" s="72" t="str">
        <f t="shared" si="132"/>
        <v/>
      </c>
      <c r="Y1168" s="72" t="str">
        <f t="shared" si="133"/>
        <v/>
      </c>
      <c r="Z1168" s="72" t="str">
        <f>IF($X1168="","",COUNTIF($X$2:$X1168,$X1168))</f>
        <v/>
      </c>
      <c r="AA1168" s="72" t="str">
        <f>IF(AND($X1168&lt;&gt;"",$Y1168&gt;=3,$Z1168=1),COUNTIF($AA$1:AA1167,"&gt;0")+1,"")</f>
        <v/>
      </c>
    </row>
    <row r="1169" spans="3:27" ht="15" customHeight="1" x14ac:dyDescent="0.25">
      <c r="C1169" s="72" t="str">
        <f t="shared" si="134"/>
        <v/>
      </c>
      <c r="D1169" s="182" t="str">
        <f>IF($B1169="","",IFERROR(VLOOKUP($B1169,'Task library'!$A:$E,2,FALSE()),""))</f>
        <v/>
      </c>
      <c r="E1169" s="182" t="str">
        <f>IF($B1169="","",IFERROR(VLOOKUP($B1169,'Task library'!$A:$E,3,FALSE()),""))</f>
        <v/>
      </c>
      <c r="F1169" s="182" t="str">
        <f>IF($B1169="","",IFERROR(VLOOKUP($B1169,'Task library'!$A:$E,4,FALSE()),""))</f>
        <v/>
      </c>
      <c r="H1169" s="183" t="str">
        <f t="shared" si="129"/>
        <v/>
      </c>
      <c r="I1169" s="183" t="str">
        <f t="shared" si="130"/>
        <v/>
      </c>
      <c r="L1169" s="90" t="str">
        <f t="shared" si="128"/>
        <v/>
      </c>
      <c r="N1169" s="185" t="str">
        <f t="shared" si="131"/>
        <v/>
      </c>
      <c r="W1169" s="179" t="str">
        <f>IF($B1169="","",IF($Q1169="","MISSING LINK",IF(NOT(ISNUMBER(SEARCH("drive.google.com",$Q1169))),"NOT DRIVE LINK",IFERROR(IF(ISNUMBER(SEARCH(MID(Summary!$N$3,SEARCH("/folders/",Summary!$N$3)+9,SEARCH("?",Summary!$N$3&amp;"?")-(SEARCH("/folders/",Summary!$N$3)+9)),$Q1169)),"OK",IF(ISNUMBER(SEARCH("/file/d/",$Q1169)),"FILE LINK (check)","WRONG DRIVE")),"WRONG DRIVE"))))</f>
        <v/>
      </c>
      <c r="X1169" s="72" t="str">
        <f t="shared" si="132"/>
        <v/>
      </c>
      <c r="Y1169" s="72" t="str">
        <f t="shared" si="133"/>
        <v/>
      </c>
      <c r="Z1169" s="72" t="str">
        <f>IF($X1169="","",COUNTIF($X$2:$X1169,$X1169))</f>
        <v/>
      </c>
      <c r="AA1169" s="72" t="str">
        <f>IF(AND($X1169&lt;&gt;"",$Y1169&gt;=3,$Z1169=1),COUNTIF($AA$1:AA1168,"&gt;0")+1,"")</f>
        <v/>
      </c>
    </row>
    <row r="1170" spans="3:27" ht="15" customHeight="1" x14ac:dyDescent="0.25">
      <c r="C1170" s="72" t="str">
        <f t="shared" si="134"/>
        <v/>
      </c>
      <c r="D1170" s="182" t="str">
        <f>IF($B1170="","",IFERROR(VLOOKUP($B1170,'Task library'!$A:$E,2,FALSE()),""))</f>
        <v/>
      </c>
      <c r="E1170" s="182" t="str">
        <f>IF($B1170="","",IFERROR(VLOOKUP($B1170,'Task library'!$A:$E,3,FALSE()),""))</f>
        <v/>
      </c>
      <c r="F1170" s="182" t="str">
        <f>IF($B1170="","",IFERROR(VLOOKUP($B1170,'Task library'!$A:$E,4,FALSE()),""))</f>
        <v/>
      </c>
      <c r="H1170" s="183" t="str">
        <f t="shared" si="129"/>
        <v/>
      </c>
      <c r="I1170" s="183" t="str">
        <f t="shared" si="130"/>
        <v/>
      </c>
      <c r="L1170" s="90" t="str">
        <f t="shared" si="128"/>
        <v/>
      </c>
      <c r="N1170" s="185" t="str">
        <f t="shared" si="131"/>
        <v/>
      </c>
      <c r="W1170" s="179" t="str">
        <f>IF($B1170="","",IF($Q1170="","MISSING LINK",IF(NOT(ISNUMBER(SEARCH("drive.google.com",$Q1170))),"NOT DRIVE LINK",IFERROR(IF(ISNUMBER(SEARCH(MID(Summary!$N$3,SEARCH("/folders/",Summary!$N$3)+9,SEARCH("?",Summary!$N$3&amp;"?")-(SEARCH("/folders/",Summary!$N$3)+9)),$Q1170)),"OK",IF(ISNUMBER(SEARCH("/file/d/",$Q1170)),"FILE LINK (check)","WRONG DRIVE")),"WRONG DRIVE"))))</f>
        <v/>
      </c>
      <c r="X1170" s="72" t="str">
        <f t="shared" si="132"/>
        <v/>
      </c>
      <c r="Y1170" s="72" t="str">
        <f t="shared" si="133"/>
        <v/>
      </c>
      <c r="Z1170" s="72" t="str">
        <f>IF($X1170="","",COUNTIF($X$2:$X1170,$X1170))</f>
        <v/>
      </c>
      <c r="AA1170" s="72" t="str">
        <f>IF(AND($X1170&lt;&gt;"",$Y1170&gt;=3,$Z1170=1),COUNTIF($AA$1:AA1169,"&gt;0")+1,"")</f>
        <v/>
      </c>
    </row>
    <row r="1171" spans="3:27" ht="15" customHeight="1" x14ac:dyDescent="0.25">
      <c r="C1171" s="72" t="str">
        <f t="shared" si="134"/>
        <v/>
      </c>
      <c r="D1171" s="182" t="str">
        <f>IF($B1171="","",IFERROR(VLOOKUP($B1171,'Task library'!$A:$E,2,FALSE()),""))</f>
        <v/>
      </c>
      <c r="E1171" s="182" t="str">
        <f>IF($B1171="","",IFERROR(VLOOKUP($B1171,'Task library'!$A:$E,3,FALSE()),""))</f>
        <v/>
      </c>
      <c r="F1171" s="182" t="str">
        <f>IF($B1171="","",IFERROR(VLOOKUP($B1171,'Task library'!$A:$E,4,FALSE()),""))</f>
        <v/>
      </c>
      <c r="H1171" s="183" t="str">
        <f t="shared" si="129"/>
        <v/>
      </c>
      <c r="I1171" s="183" t="str">
        <f t="shared" si="130"/>
        <v/>
      </c>
      <c r="L1171" s="90" t="str">
        <f t="shared" si="128"/>
        <v/>
      </c>
      <c r="N1171" s="185" t="str">
        <f t="shared" si="131"/>
        <v/>
      </c>
      <c r="W1171" s="179" t="str">
        <f>IF($B1171="","",IF($Q1171="","MISSING LINK",IF(NOT(ISNUMBER(SEARCH("drive.google.com",$Q1171))),"NOT DRIVE LINK",IFERROR(IF(ISNUMBER(SEARCH(MID(Summary!$N$3,SEARCH("/folders/",Summary!$N$3)+9,SEARCH("?",Summary!$N$3&amp;"?")-(SEARCH("/folders/",Summary!$N$3)+9)),$Q1171)),"OK",IF(ISNUMBER(SEARCH("/file/d/",$Q1171)),"FILE LINK (check)","WRONG DRIVE")),"WRONG DRIVE"))))</f>
        <v/>
      </c>
      <c r="X1171" s="72" t="str">
        <f t="shared" si="132"/>
        <v/>
      </c>
      <c r="Y1171" s="72" t="str">
        <f t="shared" si="133"/>
        <v/>
      </c>
      <c r="Z1171" s="72" t="str">
        <f>IF($X1171="","",COUNTIF($X$2:$X1171,$X1171))</f>
        <v/>
      </c>
      <c r="AA1171" s="72" t="str">
        <f>IF(AND($X1171&lt;&gt;"",$Y1171&gt;=3,$Z1171=1),COUNTIF($AA$1:AA1170,"&gt;0")+1,"")</f>
        <v/>
      </c>
    </row>
    <row r="1172" spans="3:27" ht="15" customHeight="1" x14ac:dyDescent="0.25">
      <c r="C1172" s="72" t="str">
        <f t="shared" si="134"/>
        <v/>
      </c>
      <c r="D1172" s="182" t="str">
        <f>IF($B1172="","",IFERROR(VLOOKUP($B1172,'Task library'!$A:$E,2,FALSE()),""))</f>
        <v/>
      </c>
      <c r="E1172" s="182" t="str">
        <f>IF($B1172="","",IFERROR(VLOOKUP($B1172,'Task library'!$A:$E,3,FALSE()),""))</f>
        <v/>
      </c>
      <c r="F1172" s="182" t="str">
        <f>IF($B1172="","",IFERROR(VLOOKUP($B1172,'Task library'!$A:$E,4,FALSE()),""))</f>
        <v/>
      </c>
      <c r="H1172" s="183" t="str">
        <f t="shared" si="129"/>
        <v/>
      </c>
      <c r="I1172" s="183" t="str">
        <f t="shared" si="130"/>
        <v/>
      </c>
      <c r="L1172" s="90" t="str">
        <f t="shared" ref="L1172:L1235" si="135">IF($B1172="","",1)</f>
        <v/>
      </c>
      <c r="N1172" s="185" t="str">
        <f t="shared" si="131"/>
        <v/>
      </c>
      <c r="W1172" s="179" t="str">
        <f>IF($B1172="","",IF($Q1172="","MISSING LINK",IF(NOT(ISNUMBER(SEARCH("drive.google.com",$Q1172))),"NOT DRIVE LINK",IFERROR(IF(ISNUMBER(SEARCH(MID(Summary!$N$3,SEARCH("/folders/",Summary!$N$3)+9,SEARCH("?",Summary!$N$3&amp;"?")-(SEARCH("/folders/",Summary!$N$3)+9)),$Q1172)),"OK",IF(ISNUMBER(SEARCH("/file/d/",$Q1172)),"FILE LINK (check)","WRONG DRIVE")),"WRONG DRIVE"))))</f>
        <v/>
      </c>
      <c r="X1172" s="72" t="str">
        <f t="shared" si="132"/>
        <v/>
      </c>
      <c r="Y1172" s="72" t="str">
        <f t="shared" si="133"/>
        <v/>
      </c>
      <c r="Z1172" s="72" t="str">
        <f>IF($X1172="","",COUNTIF($X$2:$X1172,$X1172))</f>
        <v/>
      </c>
      <c r="AA1172" s="72" t="str">
        <f>IF(AND($X1172&lt;&gt;"",$Y1172&gt;=3,$Z1172=1),COUNTIF($AA$1:AA1171,"&gt;0")+1,"")</f>
        <v/>
      </c>
    </row>
    <row r="1173" spans="3:27" ht="15" customHeight="1" x14ac:dyDescent="0.25">
      <c r="C1173" s="72" t="str">
        <f t="shared" si="134"/>
        <v/>
      </c>
      <c r="D1173" s="182" t="str">
        <f>IF($B1173="","",IFERROR(VLOOKUP($B1173,'Task library'!$A:$E,2,FALSE()),""))</f>
        <v/>
      </c>
      <c r="E1173" s="182" t="str">
        <f>IF($B1173="","",IFERROR(VLOOKUP($B1173,'Task library'!$A:$E,3,FALSE()),""))</f>
        <v/>
      </c>
      <c r="F1173" s="182" t="str">
        <f>IF($B1173="","",IFERROR(VLOOKUP($B1173,'Task library'!$A:$E,4,FALSE()),""))</f>
        <v/>
      </c>
      <c r="H1173" s="183" t="str">
        <f t="shared" si="129"/>
        <v/>
      </c>
      <c r="I1173" s="183" t="str">
        <f t="shared" si="130"/>
        <v/>
      </c>
      <c r="L1173" s="90" t="str">
        <f t="shared" si="135"/>
        <v/>
      </c>
      <c r="N1173" s="185" t="str">
        <f t="shared" si="131"/>
        <v/>
      </c>
      <c r="W1173" s="179" t="str">
        <f>IF($B1173="","",IF($Q1173="","MISSING LINK",IF(NOT(ISNUMBER(SEARCH("drive.google.com",$Q1173))),"NOT DRIVE LINK",IFERROR(IF(ISNUMBER(SEARCH(MID(Summary!$N$3,SEARCH("/folders/",Summary!$N$3)+9,SEARCH("?",Summary!$N$3&amp;"?")-(SEARCH("/folders/",Summary!$N$3)+9)),$Q1173)),"OK",IF(ISNUMBER(SEARCH("/file/d/",$Q1173)),"FILE LINK (check)","WRONG DRIVE")),"WRONG DRIVE"))))</f>
        <v/>
      </c>
      <c r="X1173" s="72" t="str">
        <f t="shared" si="132"/>
        <v/>
      </c>
      <c r="Y1173" s="72" t="str">
        <f t="shared" si="133"/>
        <v/>
      </c>
      <c r="Z1173" s="72" t="str">
        <f>IF($X1173="","",COUNTIF($X$2:$X1173,$X1173))</f>
        <v/>
      </c>
      <c r="AA1173" s="72" t="str">
        <f>IF(AND($X1173&lt;&gt;"",$Y1173&gt;=3,$Z1173=1),COUNTIF($AA$1:AA1172,"&gt;0")+1,"")</f>
        <v/>
      </c>
    </row>
    <row r="1174" spans="3:27" ht="15" customHeight="1" x14ac:dyDescent="0.25">
      <c r="C1174" s="72" t="str">
        <f t="shared" si="134"/>
        <v/>
      </c>
      <c r="D1174" s="182" t="str">
        <f>IF($B1174="","",IFERROR(VLOOKUP($B1174,'Task library'!$A:$E,2,FALSE()),""))</f>
        <v/>
      </c>
      <c r="E1174" s="182" t="str">
        <f>IF($B1174="","",IFERROR(VLOOKUP($B1174,'Task library'!$A:$E,3,FALSE()),""))</f>
        <v/>
      </c>
      <c r="F1174" s="182" t="str">
        <f>IF($B1174="","",IFERROR(VLOOKUP($B1174,'Task library'!$A:$E,4,FALSE()),""))</f>
        <v/>
      </c>
      <c r="H1174" s="183" t="str">
        <f t="shared" si="129"/>
        <v/>
      </c>
      <c r="I1174" s="183" t="str">
        <f t="shared" si="130"/>
        <v/>
      </c>
      <c r="L1174" s="90" t="str">
        <f t="shared" si="135"/>
        <v/>
      </c>
      <c r="N1174" s="185" t="str">
        <f t="shared" si="131"/>
        <v/>
      </c>
      <c r="W1174" s="179" t="str">
        <f>IF($B1174="","",IF($Q1174="","MISSING LINK",IF(NOT(ISNUMBER(SEARCH("drive.google.com",$Q1174))),"NOT DRIVE LINK",IFERROR(IF(ISNUMBER(SEARCH(MID(Summary!$N$3,SEARCH("/folders/",Summary!$N$3)+9,SEARCH("?",Summary!$N$3&amp;"?")-(SEARCH("/folders/",Summary!$N$3)+9)),$Q1174)),"OK",IF(ISNUMBER(SEARCH("/file/d/",$Q1174)),"FILE LINK (check)","WRONG DRIVE")),"WRONG DRIVE"))))</f>
        <v/>
      </c>
      <c r="X1174" s="72" t="str">
        <f t="shared" si="132"/>
        <v/>
      </c>
      <c r="Y1174" s="72" t="str">
        <f t="shared" si="133"/>
        <v/>
      </c>
      <c r="Z1174" s="72" t="str">
        <f>IF($X1174="","",COUNTIF($X$2:$X1174,$X1174))</f>
        <v/>
      </c>
      <c r="AA1174" s="72" t="str">
        <f>IF(AND($X1174&lt;&gt;"",$Y1174&gt;=3,$Z1174=1),COUNTIF($AA$1:AA1173,"&gt;0")+1,"")</f>
        <v/>
      </c>
    </row>
    <row r="1175" spans="3:27" ht="15" customHeight="1" x14ac:dyDescent="0.25">
      <c r="C1175" s="72" t="str">
        <f t="shared" si="134"/>
        <v/>
      </c>
      <c r="D1175" s="182" t="str">
        <f>IF($B1175="","",IFERROR(VLOOKUP($B1175,'Task library'!$A:$E,2,FALSE()),""))</f>
        <v/>
      </c>
      <c r="E1175" s="182" t="str">
        <f>IF($B1175="","",IFERROR(VLOOKUP($B1175,'Task library'!$A:$E,3,FALSE()),""))</f>
        <v/>
      </c>
      <c r="F1175" s="182" t="str">
        <f>IF($B1175="","",IFERROR(VLOOKUP($B1175,'Task library'!$A:$E,4,FALSE()),""))</f>
        <v/>
      </c>
      <c r="H1175" s="183" t="str">
        <f t="shared" si="129"/>
        <v/>
      </c>
      <c r="I1175" s="183" t="str">
        <f t="shared" si="130"/>
        <v/>
      </c>
      <c r="L1175" s="90" t="str">
        <f t="shared" si="135"/>
        <v/>
      </c>
      <c r="N1175" s="185" t="str">
        <f t="shared" si="131"/>
        <v/>
      </c>
      <c r="W1175" s="179" t="str">
        <f>IF($B1175="","",IF($Q1175="","MISSING LINK",IF(NOT(ISNUMBER(SEARCH("drive.google.com",$Q1175))),"NOT DRIVE LINK",IFERROR(IF(ISNUMBER(SEARCH(MID(Summary!$N$3,SEARCH("/folders/",Summary!$N$3)+9,SEARCH("?",Summary!$N$3&amp;"?")-(SEARCH("/folders/",Summary!$N$3)+9)),$Q1175)),"OK",IF(ISNUMBER(SEARCH("/file/d/",$Q1175)),"FILE LINK (check)","WRONG DRIVE")),"WRONG DRIVE"))))</f>
        <v/>
      </c>
      <c r="X1175" s="72" t="str">
        <f t="shared" si="132"/>
        <v/>
      </c>
      <c r="Y1175" s="72" t="str">
        <f t="shared" si="133"/>
        <v/>
      </c>
      <c r="Z1175" s="72" t="str">
        <f>IF($X1175="","",COUNTIF($X$2:$X1175,$X1175))</f>
        <v/>
      </c>
      <c r="AA1175" s="72" t="str">
        <f>IF(AND($X1175&lt;&gt;"",$Y1175&gt;=3,$Z1175=1),COUNTIF($AA$1:AA1174,"&gt;0")+1,"")</f>
        <v/>
      </c>
    </row>
    <row r="1176" spans="3:27" ht="15" customHeight="1" x14ac:dyDescent="0.25">
      <c r="C1176" s="72" t="str">
        <f t="shared" si="134"/>
        <v/>
      </c>
      <c r="D1176" s="182" t="str">
        <f>IF($B1176="","",IFERROR(VLOOKUP($B1176,'Task library'!$A:$E,2,FALSE()),""))</f>
        <v/>
      </c>
      <c r="E1176" s="182" t="str">
        <f>IF($B1176="","",IFERROR(VLOOKUP($B1176,'Task library'!$A:$E,3,FALSE()),""))</f>
        <v/>
      </c>
      <c r="F1176" s="182" t="str">
        <f>IF($B1176="","",IFERROR(VLOOKUP($B1176,'Task library'!$A:$E,4,FALSE()),""))</f>
        <v/>
      </c>
      <c r="H1176" s="183" t="str">
        <f t="shared" si="129"/>
        <v/>
      </c>
      <c r="I1176" s="183" t="str">
        <f t="shared" si="130"/>
        <v/>
      </c>
      <c r="L1176" s="90" t="str">
        <f t="shared" si="135"/>
        <v/>
      </c>
      <c r="N1176" s="185" t="str">
        <f t="shared" si="131"/>
        <v/>
      </c>
      <c r="W1176" s="179" t="str">
        <f>IF($B1176="","",IF($Q1176="","MISSING LINK",IF(NOT(ISNUMBER(SEARCH("drive.google.com",$Q1176))),"NOT DRIVE LINK",IFERROR(IF(ISNUMBER(SEARCH(MID(Summary!$N$3,SEARCH("/folders/",Summary!$N$3)+9,SEARCH("?",Summary!$N$3&amp;"?")-(SEARCH("/folders/",Summary!$N$3)+9)),$Q1176)),"OK",IF(ISNUMBER(SEARCH("/file/d/",$Q1176)),"FILE LINK (check)","WRONG DRIVE")),"WRONG DRIVE"))))</f>
        <v/>
      </c>
      <c r="X1176" s="72" t="str">
        <f t="shared" si="132"/>
        <v/>
      </c>
      <c r="Y1176" s="72" t="str">
        <f t="shared" si="133"/>
        <v/>
      </c>
      <c r="Z1176" s="72" t="str">
        <f>IF($X1176="","",COUNTIF($X$2:$X1176,$X1176))</f>
        <v/>
      </c>
      <c r="AA1176" s="72" t="str">
        <f>IF(AND($X1176&lt;&gt;"",$Y1176&gt;=3,$Z1176=1),COUNTIF($AA$1:AA1175,"&gt;0")+1,"")</f>
        <v/>
      </c>
    </row>
    <row r="1177" spans="3:27" ht="15" customHeight="1" x14ac:dyDescent="0.25">
      <c r="C1177" s="72" t="str">
        <f t="shared" si="134"/>
        <v/>
      </c>
      <c r="D1177" s="182" t="str">
        <f>IF($B1177="","",IFERROR(VLOOKUP($B1177,'Task library'!$A:$E,2,FALSE()),""))</f>
        <v/>
      </c>
      <c r="E1177" s="182" t="str">
        <f>IF($B1177="","",IFERROR(VLOOKUP($B1177,'Task library'!$A:$E,3,FALSE()),""))</f>
        <v/>
      </c>
      <c r="F1177" s="182" t="str">
        <f>IF($B1177="","",IFERROR(VLOOKUP($B1177,'Task library'!$A:$E,4,FALSE()),""))</f>
        <v/>
      </c>
      <c r="H1177" s="183" t="str">
        <f t="shared" si="129"/>
        <v/>
      </c>
      <c r="I1177" s="183" t="str">
        <f t="shared" si="130"/>
        <v/>
      </c>
      <c r="L1177" s="90" t="str">
        <f t="shared" si="135"/>
        <v/>
      </c>
      <c r="N1177" s="185" t="str">
        <f t="shared" si="131"/>
        <v/>
      </c>
      <c r="W1177" s="179" t="str">
        <f>IF($B1177="","",IF($Q1177="","MISSING LINK",IF(NOT(ISNUMBER(SEARCH("drive.google.com",$Q1177))),"NOT DRIVE LINK",IFERROR(IF(ISNUMBER(SEARCH(MID(Summary!$N$3,SEARCH("/folders/",Summary!$N$3)+9,SEARCH("?",Summary!$N$3&amp;"?")-(SEARCH("/folders/",Summary!$N$3)+9)),$Q1177)),"OK",IF(ISNUMBER(SEARCH("/file/d/",$Q1177)),"FILE LINK (check)","WRONG DRIVE")),"WRONG DRIVE"))))</f>
        <v/>
      </c>
      <c r="X1177" s="72" t="str">
        <f t="shared" si="132"/>
        <v/>
      </c>
      <c r="Y1177" s="72" t="str">
        <f t="shared" si="133"/>
        <v/>
      </c>
      <c r="Z1177" s="72" t="str">
        <f>IF($X1177="","",COUNTIF($X$2:$X1177,$X1177))</f>
        <v/>
      </c>
      <c r="AA1177" s="72" t="str">
        <f>IF(AND($X1177&lt;&gt;"",$Y1177&gt;=3,$Z1177=1),COUNTIF($AA$1:AA1176,"&gt;0")+1,"")</f>
        <v/>
      </c>
    </row>
    <row r="1178" spans="3:27" ht="15" customHeight="1" x14ac:dyDescent="0.25">
      <c r="C1178" s="72" t="str">
        <f t="shared" si="134"/>
        <v/>
      </c>
      <c r="D1178" s="182" t="str">
        <f>IF($B1178="","",IFERROR(VLOOKUP($B1178,'Task library'!$A:$E,2,FALSE()),""))</f>
        <v/>
      </c>
      <c r="E1178" s="182" t="str">
        <f>IF($B1178="","",IFERROR(VLOOKUP($B1178,'Task library'!$A:$E,3,FALSE()),""))</f>
        <v/>
      </c>
      <c r="F1178" s="182" t="str">
        <f>IF($B1178="","",IFERROR(VLOOKUP($B1178,'Task library'!$A:$E,4,FALSE()),""))</f>
        <v/>
      </c>
      <c r="H1178" s="183" t="str">
        <f t="shared" si="129"/>
        <v/>
      </c>
      <c r="I1178" s="183" t="str">
        <f t="shared" si="130"/>
        <v/>
      </c>
      <c r="L1178" s="90" t="str">
        <f t="shared" si="135"/>
        <v/>
      </c>
      <c r="N1178" s="185" t="str">
        <f t="shared" si="131"/>
        <v/>
      </c>
      <c r="W1178" s="179" t="str">
        <f>IF($B1178="","",IF($Q1178="","MISSING LINK",IF(NOT(ISNUMBER(SEARCH("drive.google.com",$Q1178))),"NOT DRIVE LINK",IFERROR(IF(ISNUMBER(SEARCH(MID(Summary!$N$3,SEARCH("/folders/",Summary!$N$3)+9,SEARCH("?",Summary!$N$3&amp;"?")-(SEARCH("/folders/",Summary!$N$3)+9)),$Q1178)),"OK",IF(ISNUMBER(SEARCH("/file/d/",$Q1178)),"FILE LINK (check)","WRONG DRIVE")),"WRONG DRIVE"))))</f>
        <v/>
      </c>
      <c r="X1178" s="72" t="str">
        <f t="shared" si="132"/>
        <v/>
      </c>
      <c r="Y1178" s="72" t="str">
        <f t="shared" si="133"/>
        <v/>
      </c>
      <c r="Z1178" s="72" t="str">
        <f>IF($X1178="","",COUNTIF($X$2:$X1178,$X1178))</f>
        <v/>
      </c>
      <c r="AA1178" s="72" t="str">
        <f>IF(AND($X1178&lt;&gt;"",$Y1178&gt;=3,$Z1178=1),COUNTIF($AA$1:AA1177,"&gt;0")+1,"")</f>
        <v/>
      </c>
    </row>
    <row r="1179" spans="3:27" ht="15" customHeight="1" x14ac:dyDescent="0.25">
      <c r="C1179" s="72" t="str">
        <f t="shared" si="134"/>
        <v/>
      </c>
      <c r="D1179" s="182" t="str">
        <f>IF($B1179="","",IFERROR(VLOOKUP($B1179,'Task library'!$A:$E,2,FALSE()),""))</f>
        <v/>
      </c>
      <c r="E1179" s="182" t="str">
        <f>IF($B1179="","",IFERROR(VLOOKUP($B1179,'Task library'!$A:$E,3,FALSE()),""))</f>
        <v/>
      </c>
      <c r="F1179" s="182" t="str">
        <f>IF($B1179="","",IFERROR(VLOOKUP($B1179,'Task library'!$A:$E,4,FALSE()),""))</f>
        <v/>
      </c>
      <c r="H1179" s="183" t="str">
        <f t="shared" si="129"/>
        <v/>
      </c>
      <c r="I1179" s="183" t="str">
        <f t="shared" si="130"/>
        <v/>
      </c>
      <c r="L1179" s="90" t="str">
        <f t="shared" si="135"/>
        <v/>
      </c>
      <c r="N1179" s="185" t="str">
        <f t="shared" si="131"/>
        <v/>
      </c>
      <c r="W1179" s="179" t="str">
        <f>IF($B1179="","",IF($Q1179="","MISSING LINK",IF(NOT(ISNUMBER(SEARCH("drive.google.com",$Q1179))),"NOT DRIVE LINK",IFERROR(IF(ISNUMBER(SEARCH(MID(Summary!$N$3,SEARCH("/folders/",Summary!$N$3)+9,SEARCH("?",Summary!$N$3&amp;"?")-(SEARCH("/folders/",Summary!$N$3)+9)),$Q1179)),"OK",IF(ISNUMBER(SEARCH("/file/d/",$Q1179)),"FILE LINK (check)","WRONG DRIVE")),"WRONG DRIVE"))))</f>
        <v/>
      </c>
      <c r="X1179" s="72" t="str">
        <f t="shared" si="132"/>
        <v/>
      </c>
      <c r="Y1179" s="72" t="str">
        <f t="shared" si="133"/>
        <v/>
      </c>
      <c r="Z1179" s="72" t="str">
        <f>IF($X1179="","",COUNTIF($X$2:$X1179,$X1179))</f>
        <v/>
      </c>
      <c r="AA1179" s="72" t="str">
        <f>IF(AND($X1179&lt;&gt;"",$Y1179&gt;=3,$Z1179=1),COUNTIF($AA$1:AA1178,"&gt;0")+1,"")</f>
        <v/>
      </c>
    </row>
    <row r="1180" spans="3:27" ht="15" customHeight="1" x14ac:dyDescent="0.25">
      <c r="C1180" s="72" t="str">
        <f t="shared" si="134"/>
        <v/>
      </c>
      <c r="D1180" s="182" t="str">
        <f>IF($B1180="","",IFERROR(VLOOKUP($B1180,'Task library'!$A:$E,2,FALSE()),""))</f>
        <v/>
      </c>
      <c r="E1180" s="182" t="str">
        <f>IF($B1180="","",IFERROR(VLOOKUP($B1180,'Task library'!$A:$E,3,FALSE()),""))</f>
        <v/>
      </c>
      <c r="F1180" s="182" t="str">
        <f>IF($B1180="","",IFERROR(VLOOKUP($B1180,'Task library'!$A:$E,4,FALSE()),""))</f>
        <v/>
      </c>
      <c r="H1180" s="183" t="str">
        <f t="shared" si="129"/>
        <v/>
      </c>
      <c r="I1180" s="183" t="str">
        <f t="shared" si="130"/>
        <v/>
      </c>
      <c r="L1180" s="90" t="str">
        <f t="shared" si="135"/>
        <v/>
      </c>
      <c r="N1180" s="185" t="str">
        <f t="shared" si="131"/>
        <v/>
      </c>
      <c r="W1180" s="179" t="str">
        <f>IF($B1180="","",IF($Q1180="","MISSING LINK",IF(NOT(ISNUMBER(SEARCH("drive.google.com",$Q1180))),"NOT DRIVE LINK",IFERROR(IF(ISNUMBER(SEARCH(MID(Summary!$N$3,SEARCH("/folders/",Summary!$N$3)+9,SEARCH("?",Summary!$N$3&amp;"?")-(SEARCH("/folders/",Summary!$N$3)+9)),$Q1180)),"OK",IF(ISNUMBER(SEARCH("/file/d/",$Q1180)),"FILE LINK (check)","WRONG DRIVE")),"WRONG DRIVE"))))</f>
        <v/>
      </c>
      <c r="X1180" s="72" t="str">
        <f t="shared" si="132"/>
        <v/>
      </c>
      <c r="Y1180" s="72" t="str">
        <f t="shared" si="133"/>
        <v/>
      </c>
      <c r="Z1180" s="72" t="str">
        <f>IF($X1180="","",COUNTIF($X$2:$X1180,$X1180))</f>
        <v/>
      </c>
      <c r="AA1180" s="72" t="str">
        <f>IF(AND($X1180&lt;&gt;"",$Y1180&gt;=3,$Z1180=1),COUNTIF($AA$1:AA1179,"&gt;0")+1,"")</f>
        <v/>
      </c>
    </row>
    <row r="1181" spans="3:27" ht="15" customHeight="1" x14ac:dyDescent="0.25">
      <c r="C1181" s="72" t="str">
        <f t="shared" si="134"/>
        <v/>
      </c>
      <c r="D1181" s="182" t="str">
        <f>IF($B1181="","",IFERROR(VLOOKUP($B1181,'Task library'!$A:$E,2,FALSE()),""))</f>
        <v/>
      </c>
      <c r="E1181" s="182" t="str">
        <f>IF($B1181="","",IFERROR(VLOOKUP($B1181,'Task library'!$A:$E,3,FALSE()),""))</f>
        <v/>
      </c>
      <c r="F1181" s="182" t="str">
        <f>IF($B1181="","",IFERROR(VLOOKUP($B1181,'Task library'!$A:$E,4,FALSE()),""))</f>
        <v/>
      </c>
      <c r="H1181" s="183" t="str">
        <f t="shared" si="129"/>
        <v/>
      </c>
      <c r="I1181" s="183" t="str">
        <f t="shared" si="130"/>
        <v/>
      </c>
      <c r="L1181" s="90" t="str">
        <f t="shared" si="135"/>
        <v/>
      </c>
      <c r="N1181" s="185" t="str">
        <f t="shared" si="131"/>
        <v/>
      </c>
      <c r="W1181" s="179" t="str">
        <f>IF($B1181="","",IF($Q1181="","MISSING LINK",IF(NOT(ISNUMBER(SEARCH("drive.google.com",$Q1181))),"NOT DRIVE LINK",IFERROR(IF(ISNUMBER(SEARCH(MID(Summary!$N$3,SEARCH("/folders/",Summary!$N$3)+9,SEARCH("?",Summary!$N$3&amp;"?")-(SEARCH("/folders/",Summary!$N$3)+9)),$Q1181)),"OK",IF(ISNUMBER(SEARCH("/file/d/",$Q1181)),"FILE LINK (check)","WRONG DRIVE")),"WRONG DRIVE"))))</f>
        <v/>
      </c>
      <c r="X1181" s="72" t="str">
        <f t="shared" si="132"/>
        <v/>
      </c>
      <c r="Y1181" s="72" t="str">
        <f t="shared" si="133"/>
        <v/>
      </c>
      <c r="Z1181" s="72" t="str">
        <f>IF($X1181="","",COUNTIF($X$2:$X1181,$X1181))</f>
        <v/>
      </c>
      <c r="AA1181" s="72" t="str">
        <f>IF(AND($X1181&lt;&gt;"",$Y1181&gt;=3,$Z1181=1),COUNTIF($AA$1:AA1180,"&gt;0")+1,"")</f>
        <v/>
      </c>
    </row>
    <row r="1182" spans="3:27" ht="15" customHeight="1" x14ac:dyDescent="0.25">
      <c r="C1182" s="72" t="str">
        <f t="shared" si="134"/>
        <v/>
      </c>
      <c r="D1182" s="182" t="str">
        <f>IF($B1182="","",IFERROR(VLOOKUP($B1182,'Task library'!$A:$E,2,FALSE()),""))</f>
        <v/>
      </c>
      <c r="E1182" s="182" t="str">
        <f>IF($B1182="","",IFERROR(VLOOKUP($B1182,'Task library'!$A:$E,3,FALSE()),""))</f>
        <v/>
      </c>
      <c r="F1182" s="182" t="str">
        <f>IF($B1182="","",IFERROR(VLOOKUP($B1182,'Task library'!$A:$E,4,FALSE()),""))</f>
        <v/>
      </c>
      <c r="H1182" s="183" t="str">
        <f t="shared" si="129"/>
        <v/>
      </c>
      <c r="I1182" s="183" t="str">
        <f t="shared" si="130"/>
        <v/>
      </c>
      <c r="L1182" s="90" t="str">
        <f t="shared" si="135"/>
        <v/>
      </c>
      <c r="N1182" s="185" t="str">
        <f t="shared" si="131"/>
        <v/>
      </c>
      <c r="W1182" s="179" t="str">
        <f>IF($B1182="","",IF($Q1182="","MISSING LINK",IF(NOT(ISNUMBER(SEARCH("drive.google.com",$Q1182))),"NOT DRIVE LINK",IFERROR(IF(ISNUMBER(SEARCH(MID(Summary!$N$3,SEARCH("/folders/",Summary!$N$3)+9,SEARCH("?",Summary!$N$3&amp;"?")-(SEARCH("/folders/",Summary!$N$3)+9)),$Q1182)),"OK",IF(ISNUMBER(SEARCH("/file/d/",$Q1182)),"FILE LINK (check)","WRONG DRIVE")),"WRONG DRIVE"))))</f>
        <v/>
      </c>
      <c r="X1182" s="72" t="str">
        <f t="shared" si="132"/>
        <v/>
      </c>
      <c r="Y1182" s="72" t="str">
        <f t="shared" si="133"/>
        <v/>
      </c>
      <c r="Z1182" s="72" t="str">
        <f>IF($X1182="","",COUNTIF($X$2:$X1182,$X1182))</f>
        <v/>
      </c>
      <c r="AA1182" s="72" t="str">
        <f>IF(AND($X1182&lt;&gt;"",$Y1182&gt;=3,$Z1182=1),COUNTIF($AA$1:AA1181,"&gt;0")+1,"")</f>
        <v/>
      </c>
    </row>
    <row r="1183" spans="3:27" ht="15" customHeight="1" x14ac:dyDescent="0.25">
      <c r="C1183" s="72" t="str">
        <f t="shared" si="134"/>
        <v/>
      </c>
      <c r="D1183" s="182" t="str">
        <f>IF($B1183="","",IFERROR(VLOOKUP($B1183,'Task library'!$A:$E,2,FALSE()),""))</f>
        <v/>
      </c>
      <c r="E1183" s="182" t="str">
        <f>IF($B1183="","",IFERROR(VLOOKUP($B1183,'Task library'!$A:$E,3,FALSE()),""))</f>
        <v/>
      </c>
      <c r="F1183" s="182" t="str">
        <f>IF($B1183="","",IFERROR(VLOOKUP($B1183,'Task library'!$A:$E,4,FALSE()),""))</f>
        <v/>
      </c>
      <c r="H1183" s="183" t="str">
        <f t="shared" si="129"/>
        <v/>
      </c>
      <c r="I1183" s="183" t="str">
        <f t="shared" si="130"/>
        <v/>
      </c>
      <c r="L1183" s="90" t="str">
        <f t="shared" si="135"/>
        <v/>
      </c>
      <c r="N1183" s="185" t="str">
        <f t="shared" si="131"/>
        <v/>
      </c>
      <c r="W1183" s="179" t="str">
        <f>IF($B1183="","",IF($Q1183="","MISSING LINK",IF(NOT(ISNUMBER(SEARCH("drive.google.com",$Q1183))),"NOT DRIVE LINK",IFERROR(IF(ISNUMBER(SEARCH(MID(Summary!$N$3,SEARCH("/folders/",Summary!$N$3)+9,SEARCH("?",Summary!$N$3&amp;"?")-(SEARCH("/folders/",Summary!$N$3)+9)),$Q1183)),"OK",IF(ISNUMBER(SEARCH("/file/d/",$Q1183)),"FILE LINK (check)","WRONG DRIVE")),"WRONG DRIVE"))))</f>
        <v/>
      </c>
      <c r="X1183" s="72" t="str">
        <f t="shared" si="132"/>
        <v/>
      </c>
      <c r="Y1183" s="72" t="str">
        <f t="shared" si="133"/>
        <v/>
      </c>
      <c r="Z1183" s="72" t="str">
        <f>IF($X1183="","",COUNTIF($X$2:$X1183,$X1183))</f>
        <v/>
      </c>
      <c r="AA1183" s="72" t="str">
        <f>IF(AND($X1183&lt;&gt;"",$Y1183&gt;=3,$Z1183=1),COUNTIF($AA$1:AA1182,"&gt;0")+1,"")</f>
        <v/>
      </c>
    </row>
    <row r="1184" spans="3:27" ht="15" customHeight="1" x14ac:dyDescent="0.25">
      <c r="C1184" s="72" t="str">
        <f t="shared" si="134"/>
        <v/>
      </c>
      <c r="D1184" s="182" t="str">
        <f>IF($B1184="","",IFERROR(VLOOKUP($B1184,'Task library'!$A:$E,2,FALSE()),""))</f>
        <v/>
      </c>
      <c r="E1184" s="182" t="str">
        <f>IF($B1184="","",IFERROR(VLOOKUP($B1184,'Task library'!$A:$E,3,FALSE()),""))</f>
        <v/>
      </c>
      <c r="F1184" s="182" t="str">
        <f>IF($B1184="","",IFERROR(VLOOKUP($B1184,'Task library'!$A:$E,4,FALSE()),""))</f>
        <v/>
      </c>
      <c r="H1184" s="183" t="str">
        <f t="shared" si="129"/>
        <v/>
      </c>
      <c r="I1184" s="183" t="str">
        <f t="shared" si="130"/>
        <v/>
      </c>
      <c r="L1184" s="90" t="str">
        <f t="shared" si="135"/>
        <v/>
      </c>
      <c r="N1184" s="185" t="str">
        <f t="shared" si="131"/>
        <v/>
      </c>
      <c r="W1184" s="179" t="str">
        <f>IF($B1184="","",IF($Q1184="","MISSING LINK",IF(NOT(ISNUMBER(SEARCH("drive.google.com",$Q1184))),"NOT DRIVE LINK",IFERROR(IF(ISNUMBER(SEARCH(MID(Summary!$N$3,SEARCH("/folders/",Summary!$N$3)+9,SEARCH("?",Summary!$N$3&amp;"?")-(SEARCH("/folders/",Summary!$N$3)+9)),$Q1184)),"OK",IF(ISNUMBER(SEARCH("/file/d/",$Q1184)),"FILE LINK (check)","WRONG DRIVE")),"WRONG DRIVE"))))</f>
        <v/>
      </c>
      <c r="X1184" s="72" t="str">
        <f t="shared" si="132"/>
        <v/>
      </c>
      <c r="Y1184" s="72" t="str">
        <f t="shared" si="133"/>
        <v/>
      </c>
      <c r="Z1184" s="72" t="str">
        <f>IF($X1184="","",COUNTIF($X$2:$X1184,$X1184))</f>
        <v/>
      </c>
      <c r="AA1184" s="72" t="str">
        <f>IF(AND($X1184&lt;&gt;"",$Y1184&gt;=3,$Z1184=1),COUNTIF($AA$1:AA1183,"&gt;0")+1,"")</f>
        <v/>
      </c>
    </row>
    <row r="1185" spans="3:27" ht="15" customHeight="1" x14ac:dyDescent="0.25">
      <c r="C1185" s="72" t="str">
        <f t="shared" si="134"/>
        <v/>
      </c>
      <c r="D1185" s="182" t="str">
        <f>IF($B1185="","",IFERROR(VLOOKUP($B1185,'Task library'!$A:$E,2,FALSE()),""))</f>
        <v/>
      </c>
      <c r="E1185" s="182" t="str">
        <f>IF($B1185="","",IFERROR(VLOOKUP($B1185,'Task library'!$A:$E,3,FALSE()),""))</f>
        <v/>
      </c>
      <c r="F1185" s="182" t="str">
        <f>IF($B1185="","",IFERROR(VLOOKUP($B1185,'Task library'!$A:$E,4,FALSE()),""))</f>
        <v/>
      </c>
      <c r="H1185" s="183" t="str">
        <f t="shared" si="129"/>
        <v/>
      </c>
      <c r="I1185" s="183" t="str">
        <f t="shared" si="130"/>
        <v/>
      </c>
      <c r="L1185" s="90" t="str">
        <f t="shared" si="135"/>
        <v/>
      </c>
      <c r="N1185" s="185" t="str">
        <f t="shared" si="131"/>
        <v/>
      </c>
      <c r="W1185" s="179" t="str">
        <f>IF($B1185="","",IF($Q1185="","MISSING LINK",IF(NOT(ISNUMBER(SEARCH("drive.google.com",$Q1185))),"NOT DRIVE LINK",IFERROR(IF(ISNUMBER(SEARCH(MID(Summary!$N$3,SEARCH("/folders/",Summary!$N$3)+9,SEARCH("?",Summary!$N$3&amp;"?")-(SEARCH("/folders/",Summary!$N$3)+9)),$Q1185)),"OK",IF(ISNUMBER(SEARCH("/file/d/",$Q1185)),"FILE LINK (check)","WRONG DRIVE")),"WRONG DRIVE"))))</f>
        <v/>
      </c>
      <c r="X1185" s="72" t="str">
        <f t="shared" si="132"/>
        <v/>
      </c>
      <c r="Y1185" s="72" t="str">
        <f t="shared" si="133"/>
        <v/>
      </c>
      <c r="Z1185" s="72" t="str">
        <f>IF($X1185="","",COUNTIF($X$2:$X1185,$X1185))</f>
        <v/>
      </c>
      <c r="AA1185" s="72" t="str">
        <f>IF(AND($X1185&lt;&gt;"",$Y1185&gt;=3,$Z1185=1),COUNTIF($AA$1:AA1184,"&gt;0")+1,"")</f>
        <v/>
      </c>
    </row>
    <row r="1186" spans="3:27" ht="15" customHeight="1" x14ac:dyDescent="0.25">
      <c r="C1186" s="72" t="str">
        <f t="shared" si="134"/>
        <v/>
      </c>
      <c r="D1186" s="182" t="str">
        <f>IF($B1186="","",IFERROR(VLOOKUP($B1186,'Task library'!$A:$E,2,FALSE()),""))</f>
        <v/>
      </c>
      <c r="E1186" s="182" t="str">
        <f>IF($B1186="","",IFERROR(VLOOKUP($B1186,'Task library'!$A:$E,3,FALSE()),""))</f>
        <v/>
      </c>
      <c r="F1186" s="182" t="str">
        <f>IF($B1186="","",IFERROR(VLOOKUP($B1186,'Task library'!$A:$E,4,FALSE()),""))</f>
        <v/>
      </c>
      <c r="H1186" s="183" t="str">
        <f t="shared" si="129"/>
        <v/>
      </c>
      <c r="I1186" s="183" t="str">
        <f t="shared" si="130"/>
        <v/>
      </c>
      <c r="L1186" s="90" t="str">
        <f t="shared" si="135"/>
        <v/>
      </c>
      <c r="N1186" s="185" t="str">
        <f t="shared" si="131"/>
        <v/>
      </c>
      <c r="W1186" s="179" t="str">
        <f>IF($B1186="","",IF($Q1186="","MISSING LINK",IF(NOT(ISNUMBER(SEARCH("drive.google.com",$Q1186))),"NOT DRIVE LINK",IFERROR(IF(ISNUMBER(SEARCH(MID(Summary!$N$3,SEARCH("/folders/",Summary!$N$3)+9,SEARCH("?",Summary!$N$3&amp;"?")-(SEARCH("/folders/",Summary!$N$3)+9)),$Q1186)),"OK",IF(ISNUMBER(SEARCH("/file/d/",$Q1186)),"FILE LINK (check)","WRONG DRIVE")),"WRONG DRIVE"))))</f>
        <v/>
      </c>
      <c r="X1186" s="72" t="str">
        <f t="shared" si="132"/>
        <v/>
      </c>
      <c r="Y1186" s="72" t="str">
        <f t="shared" si="133"/>
        <v/>
      </c>
      <c r="Z1186" s="72" t="str">
        <f>IF($X1186="","",COUNTIF($X$2:$X1186,$X1186))</f>
        <v/>
      </c>
      <c r="AA1186" s="72" t="str">
        <f>IF(AND($X1186&lt;&gt;"",$Y1186&gt;=3,$Z1186=1),COUNTIF($AA$1:AA1185,"&gt;0")+1,"")</f>
        <v/>
      </c>
    </row>
    <row r="1187" spans="3:27" ht="15" customHeight="1" x14ac:dyDescent="0.25">
      <c r="C1187" s="72" t="str">
        <f t="shared" si="134"/>
        <v/>
      </c>
      <c r="D1187" s="182" t="str">
        <f>IF($B1187="","",IFERROR(VLOOKUP($B1187,'Task library'!$A:$E,2,FALSE()),""))</f>
        <v/>
      </c>
      <c r="E1187" s="182" t="str">
        <f>IF($B1187="","",IFERROR(VLOOKUP($B1187,'Task library'!$A:$E,3,FALSE()),""))</f>
        <v/>
      </c>
      <c r="F1187" s="182" t="str">
        <f>IF($B1187="","",IFERROR(VLOOKUP($B1187,'Task library'!$A:$E,4,FALSE()),""))</f>
        <v/>
      </c>
      <c r="H1187" s="183" t="str">
        <f t="shared" si="129"/>
        <v/>
      </c>
      <c r="I1187" s="183" t="str">
        <f t="shared" si="130"/>
        <v/>
      </c>
      <c r="L1187" s="90" t="str">
        <f t="shared" si="135"/>
        <v/>
      </c>
      <c r="N1187" s="185" t="str">
        <f t="shared" si="131"/>
        <v/>
      </c>
      <c r="W1187" s="179" t="str">
        <f>IF($B1187="","",IF($Q1187="","MISSING LINK",IF(NOT(ISNUMBER(SEARCH("drive.google.com",$Q1187))),"NOT DRIVE LINK",IFERROR(IF(ISNUMBER(SEARCH(MID(Summary!$N$3,SEARCH("/folders/",Summary!$N$3)+9,SEARCH("?",Summary!$N$3&amp;"?")-(SEARCH("/folders/",Summary!$N$3)+9)),$Q1187)),"OK",IF(ISNUMBER(SEARCH("/file/d/",$Q1187)),"FILE LINK (check)","WRONG DRIVE")),"WRONG DRIVE"))))</f>
        <v/>
      </c>
      <c r="X1187" s="72" t="str">
        <f t="shared" si="132"/>
        <v/>
      </c>
      <c r="Y1187" s="72" t="str">
        <f t="shared" si="133"/>
        <v/>
      </c>
      <c r="Z1187" s="72" t="str">
        <f>IF($X1187="","",COUNTIF($X$2:$X1187,$X1187))</f>
        <v/>
      </c>
      <c r="AA1187" s="72" t="str">
        <f>IF(AND($X1187&lt;&gt;"",$Y1187&gt;=3,$Z1187=1),COUNTIF($AA$1:AA1186,"&gt;0")+1,"")</f>
        <v/>
      </c>
    </row>
    <row r="1188" spans="3:27" ht="15" customHeight="1" x14ac:dyDescent="0.25">
      <c r="C1188" s="72" t="str">
        <f t="shared" si="134"/>
        <v/>
      </c>
      <c r="D1188" s="182" t="str">
        <f>IF($B1188="","",IFERROR(VLOOKUP($B1188,'Task library'!$A:$E,2,FALSE()),""))</f>
        <v/>
      </c>
      <c r="E1188" s="182" t="str">
        <f>IF($B1188="","",IFERROR(VLOOKUP($B1188,'Task library'!$A:$E,3,FALSE()),""))</f>
        <v/>
      </c>
      <c r="F1188" s="182" t="str">
        <f>IF($B1188="","",IFERROR(VLOOKUP($B1188,'Task library'!$A:$E,4,FALSE()),""))</f>
        <v/>
      </c>
      <c r="H1188" s="183" t="str">
        <f t="shared" si="129"/>
        <v/>
      </c>
      <c r="I1188" s="183" t="str">
        <f t="shared" si="130"/>
        <v/>
      </c>
      <c r="L1188" s="90" t="str">
        <f t="shared" si="135"/>
        <v/>
      </c>
      <c r="N1188" s="185" t="str">
        <f t="shared" si="131"/>
        <v/>
      </c>
      <c r="W1188" s="179" t="str">
        <f>IF($B1188="","",IF($Q1188="","MISSING LINK",IF(NOT(ISNUMBER(SEARCH("drive.google.com",$Q1188))),"NOT DRIVE LINK",IFERROR(IF(ISNUMBER(SEARCH(MID(Summary!$N$3,SEARCH("/folders/",Summary!$N$3)+9,SEARCH("?",Summary!$N$3&amp;"?")-(SEARCH("/folders/",Summary!$N$3)+9)),$Q1188)),"OK",IF(ISNUMBER(SEARCH("/file/d/",$Q1188)),"FILE LINK (check)","WRONG DRIVE")),"WRONG DRIVE"))))</f>
        <v/>
      </c>
      <c r="X1188" s="72" t="str">
        <f t="shared" si="132"/>
        <v/>
      </c>
      <c r="Y1188" s="72" t="str">
        <f t="shared" si="133"/>
        <v/>
      </c>
      <c r="Z1188" s="72" t="str">
        <f>IF($X1188="","",COUNTIF($X$2:$X1188,$X1188))</f>
        <v/>
      </c>
      <c r="AA1188" s="72" t="str">
        <f>IF(AND($X1188&lt;&gt;"",$Y1188&gt;=3,$Z1188=1),COUNTIF($AA$1:AA1187,"&gt;0")+1,"")</f>
        <v/>
      </c>
    </row>
    <row r="1189" spans="3:27" ht="15" customHeight="1" x14ac:dyDescent="0.25">
      <c r="C1189" s="72" t="str">
        <f t="shared" si="134"/>
        <v/>
      </c>
      <c r="D1189" s="182" t="str">
        <f>IF($B1189="","",IFERROR(VLOOKUP($B1189,'Task library'!$A:$E,2,FALSE()),""))</f>
        <v/>
      </c>
      <c r="E1189" s="182" t="str">
        <f>IF($B1189="","",IFERROR(VLOOKUP($B1189,'Task library'!$A:$E,3,FALSE()),""))</f>
        <v/>
      </c>
      <c r="F1189" s="182" t="str">
        <f>IF($B1189="","",IFERROR(VLOOKUP($B1189,'Task library'!$A:$E,4,FALSE()),""))</f>
        <v/>
      </c>
      <c r="H1189" s="183" t="str">
        <f t="shared" si="129"/>
        <v/>
      </c>
      <c r="I1189" s="183" t="str">
        <f t="shared" si="130"/>
        <v/>
      </c>
      <c r="L1189" s="90" t="str">
        <f t="shared" si="135"/>
        <v/>
      </c>
      <c r="N1189" s="185" t="str">
        <f t="shared" si="131"/>
        <v/>
      </c>
      <c r="W1189" s="179" t="str">
        <f>IF($B1189="","",IF($Q1189="","MISSING LINK",IF(NOT(ISNUMBER(SEARCH("drive.google.com",$Q1189))),"NOT DRIVE LINK",IFERROR(IF(ISNUMBER(SEARCH(MID(Summary!$N$3,SEARCH("/folders/",Summary!$N$3)+9,SEARCH("?",Summary!$N$3&amp;"?")-(SEARCH("/folders/",Summary!$N$3)+9)),$Q1189)),"OK",IF(ISNUMBER(SEARCH("/file/d/",$Q1189)),"FILE LINK (check)","WRONG DRIVE")),"WRONG DRIVE"))))</f>
        <v/>
      </c>
      <c r="X1189" s="72" t="str">
        <f t="shared" si="132"/>
        <v/>
      </c>
      <c r="Y1189" s="72" t="str">
        <f t="shared" si="133"/>
        <v/>
      </c>
      <c r="Z1189" s="72" t="str">
        <f>IF($X1189="","",COUNTIF($X$2:$X1189,$X1189))</f>
        <v/>
      </c>
      <c r="AA1189" s="72" t="str">
        <f>IF(AND($X1189&lt;&gt;"",$Y1189&gt;=3,$Z1189=1),COUNTIF($AA$1:AA1188,"&gt;0")+1,"")</f>
        <v/>
      </c>
    </row>
    <row r="1190" spans="3:27" ht="15" customHeight="1" x14ac:dyDescent="0.25">
      <c r="C1190" s="72" t="str">
        <f t="shared" si="134"/>
        <v/>
      </c>
      <c r="D1190" s="182" t="str">
        <f>IF($B1190="","",IFERROR(VLOOKUP($B1190,'Task library'!$A:$E,2,FALSE()),""))</f>
        <v/>
      </c>
      <c r="E1190" s="182" t="str">
        <f>IF($B1190="","",IFERROR(VLOOKUP($B1190,'Task library'!$A:$E,3,FALSE()),""))</f>
        <v/>
      </c>
      <c r="F1190" s="182" t="str">
        <f>IF($B1190="","",IFERROR(VLOOKUP($B1190,'Task library'!$A:$E,4,FALSE()),""))</f>
        <v/>
      </c>
      <c r="H1190" s="183" t="str">
        <f t="shared" si="129"/>
        <v/>
      </c>
      <c r="I1190" s="183" t="str">
        <f t="shared" si="130"/>
        <v/>
      </c>
      <c r="L1190" s="90" t="str">
        <f t="shared" si="135"/>
        <v/>
      </c>
      <c r="N1190" s="185" t="str">
        <f t="shared" si="131"/>
        <v/>
      </c>
      <c r="W1190" s="179" t="str">
        <f>IF($B1190="","",IF($Q1190="","MISSING LINK",IF(NOT(ISNUMBER(SEARCH("drive.google.com",$Q1190))),"NOT DRIVE LINK",IFERROR(IF(ISNUMBER(SEARCH(MID(Summary!$N$3,SEARCH("/folders/",Summary!$N$3)+9,SEARCH("?",Summary!$N$3&amp;"?")-(SEARCH("/folders/",Summary!$N$3)+9)),$Q1190)),"OK",IF(ISNUMBER(SEARCH("/file/d/",$Q1190)),"FILE LINK (check)","WRONG DRIVE")),"WRONG DRIVE"))))</f>
        <v/>
      </c>
      <c r="X1190" s="72" t="str">
        <f t="shared" si="132"/>
        <v/>
      </c>
      <c r="Y1190" s="72" t="str">
        <f t="shared" si="133"/>
        <v/>
      </c>
      <c r="Z1190" s="72" t="str">
        <f>IF($X1190="","",COUNTIF($X$2:$X1190,$X1190))</f>
        <v/>
      </c>
      <c r="AA1190" s="72" t="str">
        <f>IF(AND($X1190&lt;&gt;"",$Y1190&gt;=3,$Z1190=1),COUNTIF($AA$1:AA1189,"&gt;0")+1,"")</f>
        <v/>
      </c>
    </row>
    <row r="1191" spans="3:27" ht="15" customHeight="1" x14ac:dyDescent="0.25">
      <c r="C1191" s="72" t="str">
        <f t="shared" si="134"/>
        <v/>
      </c>
      <c r="D1191" s="182" t="str">
        <f>IF($B1191="","",IFERROR(VLOOKUP($B1191,'Task library'!$A:$E,2,FALSE()),""))</f>
        <v/>
      </c>
      <c r="E1191" s="182" t="str">
        <f>IF($B1191="","",IFERROR(VLOOKUP($B1191,'Task library'!$A:$E,3,FALSE()),""))</f>
        <v/>
      </c>
      <c r="F1191" s="182" t="str">
        <f>IF($B1191="","",IFERROR(VLOOKUP($B1191,'Task library'!$A:$E,4,FALSE()),""))</f>
        <v/>
      </c>
      <c r="H1191" s="183" t="str">
        <f t="shared" si="129"/>
        <v/>
      </c>
      <c r="I1191" s="183" t="str">
        <f t="shared" si="130"/>
        <v/>
      </c>
      <c r="L1191" s="90" t="str">
        <f t="shared" si="135"/>
        <v/>
      </c>
      <c r="N1191" s="185" t="str">
        <f t="shared" si="131"/>
        <v/>
      </c>
      <c r="W1191" s="179" t="str">
        <f>IF($B1191="","",IF($Q1191="","MISSING LINK",IF(NOT(ISNUMBER(SEARCH("drive.google.com",$Q1191))),"NOT DRIVE LINK",IFERROR(IF(ISNUMBER(SEARCH(MID(Summary!$N$3,SEARCH("/folders/",Summary!$N$3)+9,SEARCH("?",Summary!$N$3&amp;"?")-(SEARCH("/folders/",Summary!$N$3)+9)),$Q1191)),"OK",IF(ISNUMBER(SEARCH("/file/d/",$Q1191)),"FILE LINK (check)","WRONG DRIVE")),"WRONG DRIVE"))))</f>
        <v/>
      </c>
      <c r="X1191" s="72" t="str">
        <f t="shared" si="132"/>
        <v/>
      </c>
      <c r="Y1191" s="72" t="str">
        <f t="shared" si="133"/>
        <v/>
      </c>
      <c r="Z1191" s="72" t="str">
        <f>IF($X1191="","",COUNTIF($X$2:$X1191,$X1191))</f>
        <v/>
      </c>
      <c r="AA1191" s="72" t="str">
        <f>IF(AND($X1191&lt;&gt;"",$Y1191&gt;=3,$Z1191=1),COUNTIF($AA$1:AA1190,"&gt;0")+1,"")</f>
        <v/>
      </c>
    </row>
    <row r="1192" spans="3:27" ht="15" customHeight="1" x14ac:dyDescent="0.25">
      <c r="C1192" s="72" t="str">
        <f t="shared" si="134"/>
        <v/>
      </c>
      <c r="D1192" s="182" t="str">
        <f>IF($B1192="","",IFERROR(VLOOKUP($B1192,'Task library'!$A:$E,2,FALSE()),""))</f>
        <v/>
      </c>
      <c r="E1192" s="182" t="str">
        <f>IF($B1192="","",IFERROR(VLOOKUP($B1192,'Task library'!$A:$E,3,FALSE()),""))</f>
        <v/>
      </c>
      <c r="F1192" s="182" t="str">
        <f>IF($B1192="","",IFERROR(VLOOKUP($B1192,'Task library'!$A:$E,4,FALSE()),""))</f>
        <v/>
      </c>
      <c r="H1192" s="183" t="str">
        <f t="shared" si="129"/>
        <v/>
      </c>
      <c r="I1192" s="183" t="str">
        <f t="shared" si="130"/>
        <v/>
      </c>
      <c r="L1192" s="90" t="str">
        <f t="shared" si="135"/>
        <v/>
      </c>
      <c r="N1192" s="185" t="str">
        <f t="shared" si="131"/>
        <v/>
      </c>
      <c r="W1192" s="179" t="str">
        <f>IF($B1192="","",IF($Q1192="","MISSING LINK",IF(NOT(ISNUMBER(SEARCH("drive.google.com",$Q1192))),"NOT DRIVE LINK",IFERROR(IF(ISNUMBER(SEARCH(MID(Summary!$N$3,SEARCH("/folders/",Summary!$N$3)+9,SEARCH("?",Summary!$N$3&amp;"?")-(SEARCH("/folders/",Summary!$N$3)+9)),$Q1192)),"OK",IF(ISNUMBER(SEARCH("/file/d/",$Q1192)),"FILE LINK (check)","WRONG DRIVE")),"WRONG DRIVE"))))</f>
        <v/>
      </c>
      <c r="X1192" s="72" t="str">
        <f t="shared" si="132"/>
        <v/>
      </c>
      <c r="Y1192" s="72" t="str">
        <f t="shared" si="133"/>
        <v/>
      </c>
      <c r="Z1192" s="72" t="str">
        <f>IF($X1192="","",COUNTIF($X$2:$X1192,$X1192))</f>
        <v/>
      </c>
      <c r="AA1192" s="72" t="str">
        <f>IF(AND($X1192&lt;&gt;"",$Y1192&gt;=3,$Z1192=1),COUNTIF($AA$1:AA1191,"&gt;0")+1,"")</f>
        <v/>
      </c>
    </row>
    <row r="1193" spans="3:27" ht="15" customHeight="1" x14ac:dyDescent="0.25">
      <c r="C1193" s="72" t="str">
        <f t="shared" si="134"/>
        <v/>
      </c>
      <c r="D1193" s="182" t="str">
        <f>IF($B1193="","",IFERROR(VLOOKUP($B1193,'Task library'!$A:$E,2,FALSE()),""))</f>
        <v/>
      </c>
      <c r="E1193" s="182" t="str">
        <f>IF($B1193="","",IFERROR(VLOOKUP($B1193,'Task library'!$A:$E,3,FALSE()),""))</f>
        <v/>
      </c>
      <c r="F1193" s="182" t="str">
        <f>IF($B1193="","",IFERROR(VLOOKUP($B1193,'Task library'!$A:$E,4,FALSE()),""))</f>
        <v/>
      </c>
      <c r="H1193" s="183" t="str">
        <f t="shared" si="129"/>
        <v/>
      </c>
      <c r="I1193" s="183" t="str">
        <f t="shared" si="130"/>
        <v/>
      </c>
      <c r="L1193" s="90" t="str">
        <f t="shared" si="135"/>
        <v/>
      </c>
      <c r="N1193" s="185" t="str">
        <f t="shared" si="131"/>
        <v/>
      </c>
      <c r="W1193" s="179" t="str">
        <f>IF($B1193="","",IF($Q1193="","MISSING LINK",IF(NOT(ISNUMBER(SEARCH("drive.google.com",$Q1193))),"NOT DRIVE LINK",IFERROR(IF(ISNUMBER(SEARCH(MID(Summary!$N$3,SEARCH("/folders/",Summary!$N$3)+9,SEARCH("?",Summary!$N$3&amp;"?")-(SEARCH("/folders/",Summary!$N$3)+9)),$Q1193)),"OK",IF(ISNUMBER(SEARCH("/file/d/",$Q1193)),"FILE LINK (check)","WRONG DRIVE")),"WRONG DRIVE"))))</f>
        <v/>
      </c>
      <c r="X1193" s="72" t="str">
        <f t="shared" si="132"/>
        <v/>
      </c>
      <c r="Y1193" s="72" t="str">
        <f t="shared" si="133"/>
        <v/>
      </c>
      <c r="Z1193" s="72" t="str">
        <f>IF($X1193="","",COUNTIF($X$2:$X1193,$X1193))</f>
        <v/>
      </c>
      <c r="AA1193" s="72" t="str">
        <f>IF(AND($X1193&lt;&gt;"",$Y1193&gt;=3,$Z1193=1),COUNTIF($AA$1:AA1192,"&gt;0")+1,"")</f>
        <v/>
      </c>
    </row>
    <row r="1194" spans="3:27" ht="15" customHeight="1" x14ac:dyDescent="0.25">
      <c r="C1194" s="72" t="str">
        <f t="shared" si="134"/>
        <v/>
      </c>
      <c r="D1194" s="182" t="str">
        <f>IF($B1194="","",IFERROR(VLOOKUP($B1194,'Task library'!$A:$E,2,FALSE()),""))</f>
        <v/>
      </c>
      <c r="E1194" s="182" t="str">
        <f>IF($B1194="","",IFERROR(VLOOKUP($B1194,'Task library'!$A:$E,3,FALSE()),""))</f>
        <v/>
      </c>
      <c r="F1194" s="182" t="str">
        <f>IF($B1194="","",IFERROR(VLOOKUP($B1194,'Task library'!$A:$E,4,FALSE()),""))</f>
        <v/>
      </c>
      <c r="H1194" s="183" t="str">
        <f t="shared" si="129"/>
        <v/>
      </c>
      <c r="I1194" s="183" t="str">
        <f t="shared" si="130"/>
        <v/>
      </c>
      <c r="L1194" s="90" t="str">
        <f t="shared" si="135"/>
        <v/>
      </c>
      <c r="N1194" s="185" t="str">
        <f t="shared" si="131"/>
        <v/>
      </c>
      <c r="W1194" s="179" t="str">
        <f>IF($B1194="","",IF($Q1194="","MISSING LINK",IF(NOT(ISNUMBER(SEARCH("drive.google.com",$Q1194))),"NOT DRIVE LINK",IFERROR(IF(ISNUMBER(SEARCH(MID(Summary!$N$3,SEARCH("/folders/",Summary!$N$3)+9,SEARCH("?",Summary!$N$3&amp;"?")-(SEARCH("/folders/",Summary!$N$3)+9)),$Q1194)),"OK",IF(ISNUMBER(SEARCH("/file/d/",$Q1194)),"FILE LINK (check)","WRONG DRIVE")),"WRONG DRIVE"))))</f>
        <v/>
      </c>
      <c r="X1194" s="72" t="str">
        <f t="shared" si="132"/>
        <v/>
      </c>
      <c r="Y1194" s="72" t="str">
        <f t="shared" si="133"/>
        <v/>
      </c>
      <c r="Z1194" s="72" t="str">
        <f>IF($X1194="","",COUNTIF($X$2:$X1194,$X1194))</f>
        <v/>
      </c>
      <c r="AA1194" s="72" t="str">
        <f>IF(AND($X1194&lt;&gt;"",$Y1194&gt;=3,$Z1194=1),COUNTIF($AA$1:AA1193,"&gt;0")+1,"")</f>
        <v/>
      </c>
    </row>
    <row r="1195" spans="3:27" ht="15" customHeight="1" x14ac:dyDescent="0.25">
      <c r="C1195" s="72" t="str">
        <f t="shared" si="134"/>
        <v/>
      </c>
      <c r="D1195" s="182" t="str">
        <f>IF($B1195="","",IFERROR(VLOOKUP($B1195,'Task library'!$A:$E,2,FALSE()),""))</f>
        <v/>
      </c>
      <c r="E1195" s="182" t="str">
        <f>IF($B1195="","",IFERROR(VLOOKUP($B1195,'Task library'!$A:$E,3,FALSE()),""))</f>
        <v/>
      </c>
      <c r="F1195" s="182" t="str">
        <f>IF($B1195="","",IFERROR(VLOOKUP($B1195,'Task library'!$A:$E,4,FALSE()),""))</f>
        <v/>
      </c>
      <c r="H1195" s="183" t="str">
        <f t="shared" si="129"/>
        <v/>
      </c>
      <c r="I1195" s="183" t="str">
        <f t="shared" si="130"/>
        <v/>
      </c>
      <c r="L1195" s="90" t="str">
        <f t="shared" si="135"/>
        <v/>
      </c>
      <c r="N1195" s="185" t="str">
        <f t="shared" si="131"/>
        <v/>
      </c>
      <c r="W1195" s="179" t="str">
        <f>IF($B1195="","",IF($Q1195="","MISSING LINK",IF(NOT(ISNUMBER(SEARCH("drive.google.com",$Q1195))),"NOT DRIVE LINK",IFERROR(IF(ISNUMBER(SEARCH(MID(Summary!$N$3,SEARCH("/folders/",Summary!$N$3)+9,SEARCH("?",Summary!$N$3&amp;"?")-(SEARCH("/folders/",Summary!$N$3)+9)),$Q1195)),"OK",IF(ISNUMBER(SEARCH("/file/d/",$Q1195)),"FILE LINK (check)","WRONG DRIVE")),"WRONG DRIVE"))))</f>
        <v/>
      </c>
      <c r="X1195" s="72" t="str">
        <f t="shared" si="132"/>
        <v/>
      </c>
      <c r="Y1195" s="72" t="str">
        <f t="shared" si="133"/>
        <v/>
      </c>
      <c r="Z1195" s="72" t="str">
        <f>IF($X1195="","",COUNTIF($X$2:$X1195,$X1195))</f>
        <v/>
      </c>
      <c r="AA1195" s="72" t="str">
        <f>IF(AND($X1195&lt;&gt;"",$Y1195&gt;=3,$Z1195=1),COUNTIF($AA$1:AA1194,"&gt;0")+1,"")</f>
        <v/>
      </c>
    </row>
    <row r="1196" spans="3:27" ht="15" customHeight="1" x14ac:dyDescent="0.25">
      <c r="C1196" s="72" t="str">
        <f t="shared" si="134"/>
        <v/>
      </c>
      <c r="D1196" s="182" t="str">
        <f>IF($B1196="","",IFERROR(VLOOKUP($B1196,'Task library'!$A:$E,2,FALSE()),""))</f>
        <v/>
      </c>
      <c r="E1196" s="182" t="str">
        <f>IF($B1196="","",IFERROR(VLOOKUP($B1196,'Task library'!$A:$E,3,FALSE()),""))</f>
        <v/>
      </c>
      <c r="F1196" s="182" t="str">
        <f>IF($B1196="","",IFERROR(VLOOKUP($B1196,'Task library'!$A:$E,4,FALSE()),""))</f>
        <v/>
      </c>
      <c r="H1196" s="183" t="str">
        <f t="shared" si="129"/>
        <v/>
      </c>
      <c r="I1196" s="183" t="str">
        <f t="shared" si="130"/>
        <v/>
      </c>
      <c r="L1196" s="90" t="str">
        <f t="shared" si="135"/>
        <v/>
      </c>
      <c r="N1196" s="185" t="str">
        <f t="shared" si="131"/>
        <v/>
      </c>
      <c r="W1196" s="179" t="str">
        <f>IF($B1196="","",IF($Q1196="","MISSING LINK",IF(NOT(ISNUMBER(SEARCH("drive.google.com",$Q1196))),"NOT DRIVE LINK",IFERROR(IF(ISNUMBER(SEARCH(MID(Summary!$N$3,SEARCH("/folders/",Summary!$N$3)+9,SEARCH("?",Summary!$N$3&amp;"?")-(SEARCH("/folders/",Summary!$N$3)+9)),$Q1196)),"OK",IF(ISNUMBER(SEARCH("/file/d/",$Q1196)),"FILE LINK (check)","WRONG DRIVE")),"WRONG DRIVE"))))</f>
        <v/>
      </c>
      <c r="X1196" s="72" t="str">
        <f t="shared" si="132"/>
        <v/>
      </c>
      <c r="Y1196" s="72" t="str">
        <f t="shared" si="133"/>
        <v/>
      </c>
      <c r="Z1196" s="72" t="str">
        <f>IF($X1196="","",COUNTIF($X$2:$X1196,$X1196))</f>
        <v/>
      </c>
      <c r="AA1196" s="72" t="str">
        <f>IF(AND($X1196&lt;&gt;"",$Y1196&gt;=3,$Z1196=1),COUNTIF($AA$1:AA1195,"&gt;0")+1,"")</f>
        <v/>
      </c>
    </row>
    <row r="1197" spans="3:27" ht="15" customHeight="1" x14ac:dyDescent="0.25">
      <c r="C1197" s="72" t="str">
        <f t="shared" si="134"/>
        <v/>
      </c>
      <c r="D1197" s="182" t="str">
        <f>IF($B1197="","",IFERROR(VLOOKUP($B1197,'Task library'!$A:$E,2,FALSE()),""))</f>
        <v/>
      </c>
      <c r="E1197" s="182" t="str">
        <f>IF($B1197="","",IFERROR(VLOOKUP($B1197,'Task library'!$A:$E,3,FALSE()),""))</f>
        <v/>
      </c>
      <c r="F1197" s="182" t="str">
        <f>IF($B1197="","",IFERROR(VLOOKUP($B1197,'Task library'!$A:$E,4,FALSE()),""))</f>
        <v/>
      </c>
      <c r="H1197" s="183" t="str">
        <f t="shared" si="129"/>
        <v/>
      </c>
      <c r="I1197" s="183" t="str">
        <f t="shared" si="130"/>
        <v/>
      </c>
      <c r="L1197" s="90" t="str">
        <f t="shared" si="135"/>
        <v/>
      </c>
      <c r="N1197" s="185" t="str">
        <f t="shared" si="131"/>
        <v/>
      </c>
      <c r="W1197" s="179" t="str">
        <f>IF($B1197="","",IF($Q1197="","MISSING LINK",IF(NOT(ISNUMBER(SEARCH("drive.google.com",$Q1197))),"NOT DRIVE LINK",IFERROR(IF(ISNUMBER(SEARCH(MID(Summary!$N$3,SEARCH("/folders/",Summary!$N$3)+9,SEARCH("?",Summary!$N$3&amp;"?")-(SEARCH("/folders/",Summary!$N$3)+9)),$Q1197)),"OK",IF(ISNUMBER(SEARCH("/file/d/",$Q1197)),"FILE LINK (check)","WRONG DRIVE")),"WRONG DRIVE"))))</f>
        <v/>
      </c>
      <c r="X1197" s="72" t="str">
        <f t="shared" si="132"/>
        <v/>
      </c>
      <c r="Y1197" s="72" t="str">
        <f t="shared" si="133"/>
        <v/>
      </c>
      <c r="Z1197" s="72" t="str">
        <f>IF($X1197="","",COUNTIF($X$2:$X1197,$X1197))</f>
        <v/>
      </c>
      <c r="AA1197" s="72" t="str">
        <f>IF(AND($X1197&lt;&gt;"",$Y1197&gt;=3,$Z1197=1),COUNTIF($AA$1:AA1196,"&gt;0")+1,"")</f>
        <v/>
      </c>
    </row>
    <row r="1198" spans="3:27" ht="15" customHeight="1" x14ac:dyDescent="0.25">
      <c r="C1198" s="72" t="str">
        <f t="shared" si="134"/>
        <v/>
      </c>
      <c r="D1198" s="182" t="str">
        <f>IF($B1198="","",IFERROR(VLOOKUP($B1198,'Task library'!$A:$E,2,FALSE()),""))</f>
        <v/>
      </c>
      <c r="E1198" s="182" t="str">
        <f>IF($B1198="","",IFERROR(VLOOKUP($B1198,'Task library'!$A:$E,3,FALSE()),""))</f>
        <v/>
      </c>
      <c r="F1198" s="182" t="str">
        <f>IF($B1198="","",IFERROR(VLOOKUP($B1198,'Task library'!$A:$E,4,FALSE()),""))</f>
        <v/>
      </c>
      <c r="H1198" s="183" t="str">
        <f t="shared" si="129"/>
        <v/>
      </c>
      <c r="I1198" s="183" t="str">
        <f t="shared" si="130"/>
        <v/>
      </c>
      <c r="L1198" s="90" t="str">
        <f t="shared" si="135"/>
        <v/>
      </c>
      <c r="N1198" s="185" t="str">
        <f t="shared" si="131"/>
        <v/>
      </c>
      <c r="W1198" s="179" t="str">
        <f>IF($B1198="","",IF($Q1198="","MISSING LINK",IF(NOT(ISNUMBER(SEARCH("drive.google.com",$Q1198))),"NOT DRIVE LINK",IFERROR(IF(ISNUMBER(SEARCH(MID(Summary!$N$3,SEARCH("/folders/",Summary!$N$3)+9,SEARCH("?",Summary!$N$3&amp;"?")-(SEARCH("/folders/",Summary!$N$3)+9)),$Q1198)),"OK",IF(ISNUMBER(SEARCH("/file/d/",$Q1198)),"FILE LINK (check)","WRONG DRIVE")),"WRONG DRIVE"))))</f>
        <v/>
      </c>
      <c r="X1198" s="72" t="str">
        <f t="shared" si="132"/>
        <v/>
      </c>
      <c r="Y1198" s="72" t="str">
        <f t="shared" si="133"/>
        <v/>
      </c>
      <c r="Z1198" s="72" t="str">
        <f>IF($X1198="","",COUNTIF($X$2:$X1198,$X1198))</f>
        <v/>
      </c>
      <c r="AA1198" s="72" t="str">
        <f>IF(AND($X1198&lt;&gt;"",$Y1198&gt;=3,$Z1198=1),COUNTIF($AA$1:AA1197,"&gt;0")+1,"")</f>
        <v/>
      </c>
    </row>
    <row r="1199" spans="3:27" ht="15" customHeight="1" x14ac:dyDescent="0.25">
      <c r="C1199" s="72" t="str">
        <f t="shared" si="134"/>
        <v/>
      </c>
      <c r="D1199" s="182" t="str">
        <f>IF($B1199="","",IFERROR(VLOOKUP($B1199,'Task library'!$A:$E,2,FALSE()),""))</f>
        <v/>
      </c>
      <c r="E1199" s="182" t="str">
        <f>IF($B1199="","",IFERROR(VLOOKUP($B1199,'Task library'!$A:$E,3,FALSE()),""))</f>
        <v/>
      </c>
      <c r="F1199" s="182" t="str">
        <f>IF($B1199="","",IFERROR(VLOOKUP($B1199,'Task library'!$A:$E,4,FALSE()),""))</f>
        <v/>
      </c>
      <c r="H1199" s="183" t="str">
        <f t="shared" si="129"/>
        <v/>
      </c>
      <c r="I1199" s="183" t="str">
        <f t="shared" si="130"/>
        <v/>
      </c>
      <c r="L1199" s="90" t="str">
        <f t="shared" si="135"/>
        <v/>
      </c>
      <c r="N1199" s="185" t="str">
        <f t="shared" si="131"/>
        <v/>
      </c>
      <c r="W1199" s="179" t="str">
        <f>IF($B1199="","",IF($Q1199="","MISSING LINK",IF(NOT(ISNUMBER(SEARCH("drive.google.com",$Q1199))),"NOT DRIVE LINK",IFERROR(IF(ISNUMBER(SEARCH(MID(Summary!$N$3,SEARCH("/folders/",Summary!$N$3)+9,SEARCH("?",Summary!$N$3&amp;"?")-(SEARCH("/folders/",Summary!$N$3)+9)),$Q1199)),"OK",IF(ISNUMBER(SEARCH("/file/d/",$Q1199)),"FILE LINK (check)","WRONG DRIVE")),"WRONG DRIVE"))))</f>
        <v/>
      </c>
      <c r="X1199" s="72" t="str">
        <f t="shared" si="132"/>
        <v/>
      </c>
      <c r="Y1199" s="72" t="str">
        <f t="shared" si="133"/>
        <v/>
      </c>
      <c r="Z1199" s="72" t="str">
        <f>IF($X1199="","",COUNTIF($X$2:$X1199,$X1199))</f>
        <v/>
      </c>
      <c r="AA1199" s="72" t="str">
        <f>IF(AND($X1199&lt;&gt;"",$Y1199&gt;=3,$Z1199=1),COUNTIF($AA$1:AA1198,"&gt;0")+1,"")</f>
        <v/>
      </c>
    </row>
    <row r="1200" spans="3:27" ht="15" customHeight="1" x14ac:dyDescent="0.25">
      <c r="C1200" s="72" t="str">
        <f t="shared" si="134"/>
        <v/>
      </c>
      <c r="D1200" s="182" t="str">
        <f>IF($B1200="","",IFERROR(VLOOKUP($B1200,'Task library'!$A:$E,2,FALSE()),""))</f>
        <v/>
      </c>
      <c r="E1200" s="182" t="str">
        <f>IF($B1200="","",IFERROR(VLOOKUP($B1200,'Task library'!$A:$E,3,FALSE()),""))</f>
        <v/>
      </c>
      <c r="F1200" s="182" t="str">
        <f>IF($B1200="","",IFERROR(VLOOKUP($B1200,'Task library'!$A:$E,4,FALSE()),""))</f>
        <v/>
      </c>
      <c r="H1200" s="183" t="str">
        <f t="shared" si="129"/>
        <v/>
      </c>
      <c r="I1200" s="183" t="str">
        <f t="shared" si="130"/>
        <v/>
      </c>
      <c r="L1200" s="90" t="str">
        <f t="shared" si="135"/>
        <v/>
      </c>
      <c r="N1200" s="185" t="str">
        <f t="shared" si="131"/>
        <v/>
      </c>
      <c r="W1200" s="179" t="str">
        <f>IF($B1200="","",IF($Q1200="","MISSING LINK",IF(NOT(ISNUMBER(SEARCH("drive.google.com",$Q1200))),"NOT DRIVE LINK",IFERROR(IF(ISNUMBER(SEARCH(MID(Summary!$N$3,SEARCH("/folders/",Summary!$N$3)+9,SEARCH("?",Summary!$N$3&amp;"?")-(SEARCH("/folders/",Summary!$N$3)+9)),$Q1200)),"OK",IF(ISNUMBER(SEARCH("/file/d/",$Q1200)),"FILE LINK (check)","WRONG DRIVE")),"WRONG DRIVE"))))</f>
        <v/>
      </c>
      <c r="X1200" s="72" t="str">
        <f t="shared" si="132"/>
        <v/>
      </c>
      <c r="Y1200" s="72" t="str">
        <f t="shared" si="133"/>
        <v/>
      </c>
      <c r="Z1200" s="72" t="str">
        <f>IF($X1200="","",COUNTIF($X$2:$X1200,$X1200))</f>
        <v/>
      </c>
      <c r="AA1200" s="72" t="str">
        <f>IF(AND($X1200&lt;&gt;"",$Y1200&gt;=3,$Z1200=1),COUNTIF($AA$1:AA1199,"&gt;0")+1,"")</f>
        <v/>
      </c>
    </row>
    <row r="1201" spans="3:27" ht="15" customHeight="1" x14ac:dyDescent="0.25">
      <c r="C1201" s="72" t="str">
        <f t="shared" si="134"/>
        <v/>
      </c>
      <c r="D1201" s="182" t="str">
        <f>IF($B1201="","",IFERROR(VLOOKUP($B1201,'Task library'!$A:$E,2,FALSE()),""))</f>
        <v/>
      </c>
      <c r="E1201" s="182" t="str">
        <f>IF($B1201="","",IFERROR(VLOOKUP($B1201,'Task library'!$A:$E,3,FALSE()),""))</f>
        <v/>
      </c>
      <c r="F1201" s="182" t="str">
        <f>IF($B1201="","",IFERROR(VLOOKUP($B1201,'Task library'!$A:$E,4,FALSE()),""))</f>
        <v/>
      </c>
      <c r="H1201" s="183" t="str">
        <f t="shared" si="129"/>
        <v/>
      </c>
      <c r="I1201" s="183" t="str">
        <f t="shared" si="130"/>
        <v/>
      </c>
      <c r="L1201" s="90" t="str">
        <f t="shared" si="135"/>
        <v/>
      </c>
      <c r="N1201" s="185" t="str">
        <f t="shared" si="131"/>
        <v/>
      </c>
      <c r="W1201" s="179" t="str">
        <f>IF($B1201="","",IF($Q1201="","MISSING LINK",IF(NOT(ISNUMBER(SEARCH("drive.google.com",$Q1201))),"NOT DRIVE LINK",IFERROR(IF(ISNUMBER(SEARCH(MID(Summary!$N$3,SEARCH("/folders/",Summary!$N$3)+9,SEARCH("?",Summary!$N$3&amp;"?")-(SEARCH("/folders/",Summary!$N$3)+9)),$Q1201)),"OK",IF(ISNUMBER(SEARCH("/file/d/",$Q1201)),"FILE LINK (check)","WRONG DRIVE")),"WRONG DRIVE"))))</f>
        <v/>
      </c>
      <c r="X1201" s="72" t="str">
        <f t="shared" si="132"/>
        <v/>
      </c>
      <c r="Y1201" s="72" t="str">
        <f t="shared" si="133"/>
        <v/>
      </c>
      <c r="Z1201" s="72" t="str">
        <f>IF($X1201="","",COUNTIF($X$2:$X1201,$X1201))</f>
        <v/>
      </c>
      <c r="AA1201" s="72" t="str">
        <f>IF(AND($X1201&lt;&gt;"",$Y1201&gt;=3,$Z1201=1),COUNTIF($AA$1:AA1200,"&gt;0")+1,"")</f>
        <v/>
      </c>
    </row>
    <row r="1202" spans="3:27" ht="15" customHeight="1" x14ac:dyDescent="0.25">
      <c r="C1202" s="72" t="str">
        <f t="shared" si="134"/>
        <v/>
      </c>
      <c r="D1202" s="182" t="str">
        <f>IF($B1202="","",IFERROR(VLOOKUP($B1202,'Task library'!$A:$E,2,FALSE()),""))</f>
        <v/>
      </c>
      <c r="E1202" s="182" t="str">
        <f>IF($B1202="","",IFERROR(VLOOKUP($B1202,'Task library'!$A:$E,3,FALSE()),""))</f>
        <v/>
      </c>
      <c r="F1202" s="182" t="str">
        <f>IF($B1202="","",IFERROR(VLOOKUP($B1202,'Task library'!$A:$E,4,FALSE()),""))</f>
        <v/>
      </c>
      <c r="H1202" s="183" t="str">
        <f t="shared" si="129"/>
        <v/>
      </c>
      <c r="I1202" s="183" t="str">
        <f t="shared" si="130"/>
        <v/>
      </c>
      <c r="L1202" s="90" t="str">
        <f t="shared" si="135"/>
        <v/>
      </c>
      <c r="N1202" s="185" t="str">
        <f t="shared" si="131"/>
        <v/>
      </c>
      <c r="W1202" s="179" t="str">
        <f>IF($B1202="","",IF($Q1202="","MISSING LINK",IF(NOT(ISNUMBER(SEARCH("drive.google.com",$Q1202))),"NOT DRIVE LINK",IFERROR(IF(ISNUMBER(SEARCH(MID(Summary!$N$3,SEARCH("/folders/",Summary!$N$3)+9,SEARCH("?",Summary!$N$3&amp;"?")-(SEARCH("/folders/",Summary!$N$3)+9)),$Q1202)),"OK",IF(ISNUMBER(SEARCH("/file/d/",$Q1202)),"FILE LINK (check)","WRONG DRIVE")),"WRONG DRIVE"))))</f>
        <v/>
      </c>
      <c r="X1202" s="72" t="str">
        <f t="shared" si="132"/>
        <v/>
      </c>
      <c r="Y1202" s="72" t="str">
        <f t="shared" si="133"/>
        <v/>
      </c>
      <c r="Z1202" s="72" t="str">
        <f>IF($X1202="","",COUNTIF($X$2:$X1202,$X1202))</f>
        <v/>
      </c>
      <c r="AA1202" s="72" t="str">
        <f>IF(AND($X1202&lt;&gt;"",$Y1202&gt;=3,$Z1202=1),COUNTIF($AA$1:AA1201,"&gt;0")+1,"")</f>
        <v/>
      </c>
    </row>
    <row r="1203" spans="3:27" ht="15" customHeight="1" x14ac:dyDescent="0.25">
      <c r="C1203" s="72" t="str">
        <f t="shared" si="134"/>
        <v/>
      </c>
      <c r="D1203" s="182" t="str">
        <f>IF($B1203="","",IFERROR(VLOOKUP($B1203,'Task library'!$A:$E,2,FALSE()),""))</f>
        <v/>
      </c>
      <c r="E1203" s="182" t="str">
        <f>IF($B1203="","",IFERROR(VLOOKUP($B1203,'Task library'!$A:$E,3,FALSE()),""))</f>
        <v/>
      </c>
      <c r="F1203" s="182" t="str">
        <f>IF($B1203="","",IFERROR(VLOOKUP($B1203,'Task library'!$A:$E,4,FALSE()),""))</f>
        <v/>
      </c>
      <c r="H1203" s="183" t="str">
        <f t="shared" si="129"/>
        <v/>
      </c>
      <c r="I1203" s="183" t="str">
        <f t="shared" si="130"/>
        <v/>
      </c>
      <c r="L1203" s="90" t="str">
        <f t="shared" si="135"/>
        <v/>
      </c>
      <c r="N1203" s="185" t="str">
        <f t="shared" si="131"/>
        <v/>
      </c>
      <c r="W1203" s="179" t="str">
        <f>IF($B1203="","",IF($Q1203="","MISSING LINK",IF(NOT(ISNUMBER(SEARCH("drive.google.com",$Q1203))),"NOT DRIVE LINK",IFERROR(IF(ISNUMBER(SEARCH(MID(Summary!$N$3,SEARCH("/folders/",Summary!$N$3)+9,SEARCH("?",Summary!$N$3&amp;"?")-(SEARCH("/folders/",Summary!$N$3)+9)),$Q1203)),"OK",IF(ISNUMBER(SEARCH("/file/d/",$Q1203)),"FILE LINK (check)","WRONG DRIVE")),"WRONG DRIVE"))))</f>
        <v/>
      </c>
      <c r="X1203" s="72" t="str">
        <f t="shared" si="132"/>
        <v/>
      </c>
      <c r="Y1203" s="72" t="str">
        <f t="shared" si="133"/>
        <v/>
      </c>
      <c r="Z1203" s="72" t="str">
        <f>IF($X1203="","",COUNTIF($X$2:$X1203,$X1203))</f>
        <v/>
      </c>
      <c r="AA1203" s="72" t="str">
        <f>IF(AND($X1203&lt;&gt;"",$Y1203&gt;=3,$Z1203=1),COUNTIF($AA$1:AA1202,"&gt;0")+1,"")</f>
        <v/>
      </c>
    </row>
    <row r="1204" spans="3:27" ht="15" customHeight="1" x14ac:dyDescent="0.25">
      <c r="C1204" s="72" t="str">
        <f t="shared" si="134"/>
        <v/>
      </c>
      <c r="D1204" s="182" t="str">
        <f>IF($B1204="","",IFERROR(VLOOKUP($B1204,'Task library'!$A:$E,2,FALSE()),""))</f>
        <v/>
      </c>
      <c r="E1204" s="182" t="str">
        <f>IF($B1204="","",IFERROR(VLOOKUP($B1204,'Task library'!$A:$E,3,FALSE()),""))</f>
        <v/>
      </c>
      <c r="F1204" s="182" t="str">
        <f>IF($B1204="","",IFERROR(VLOOKUP($B1204,'Task library'!$A:$E,4,FALSE()),""))</f>
        <v/>
      </c>
      <c r="H1204" s="183" t="str">
        <f t="shared" si="129"/>
        <v/>
      </c>
      <c r="I1204" s="183" t="str">
        <f t="shared" si="130"/>
        <v/>
      </c>
      <c r="L1204" s="90" t="str">
        <f t="shared" si="135"/>
        <v/>
      </c>
      <c r="N1204" s="185" t="str">
        <f t="shared" si="131"/>
        <v/>
      </c>
      <c r="W1204" s="179" t="str">
        <f>IF($B1204="","",IF($Q1204="","MISSING LINK",IF(NOT(ISNUMBER(SEARCH("drive.google.com",$Q1204))),"NOT DRIVE LINK",IFERROR(IF(ISNUMBER(SEARCH(MID(Summary!$N$3,SEARCH("/folders/",Summary!$N$3)+9,SEARCH("?",Summary!$N$3&amp;"?")-(SEARCH("/folders/",Summary!$N$3)+9)),$Q1204)),"OK",IF(ISNUMBER(SEARCH("/file/d/",$Q1204)),"FILE LINK (check)","WRONG DRIVE")),"WRONG DRIVE"))))</f>
        <v/>
      </c>
      <c r="X1204" s="72" t="str">
        <f t="shared" si="132"/>
        <v/>
      </c>
      <c r="Y1204" s="72" t="str">
        <f t="shared" si="133"/>
        <v/>
      </c>
      <c r="Z1204" s="72" t="str">
        <f>IF($X1204="","",COUNTIF($X$2:$X1204,$X1204))</f>
        <v/>
      </c>
      <c r="AA1204" s="72" t="str">
        <f>IF(AND($X1204&lt;&gt;"",$Y1204&gt;=3,$Z1204=1),COUNTIF($AA$1:AA1203,"&gt;0")+1,"")</f>
        <v/>
      </c>
    </row>
    <row r="1205" spans="3:27" ht="15" customHeight="1" x14ac:dyDescent="0.25">
      <c r="C1205" s="72" t="str">
        <f t="shared" si="134"/>
        <v/>
      </c>
      <c r="D1205" s="182" t="str">
        <f>IF($B1205="","",IFERROR(VLOOKUP($B1205,'Task library'!$A:$E,2,FALSE()),""))</f>
        <v/>
      </c>
      <c r="E1205" s="182" t="str">
        <f>IF($B1205="","",IFERROR(VLOOKUP($B1205,'Task library'!$A:$E,3,FALSE()),""))</f>
        <v/>
      </c>
      <c r="F1205" s="182" t="str">
        <f>IF($B1205="","",IFERROR(VLOOKUP($B1205,'Task library'!$A:$E,4,FALSE()),""))</f>
        <v/>
      </c>
      <c r="H1205" s="183" t="str">
        <f t="shared" si="129"/>
        <v/>
      </c>
      <c r="I1205" s="183" t="str">
        <f t="shared" si="130"/>
        <v/>
      </c>
      <c r="L1205" s="90" t="str">
        <f t="shared" si="135"/>
        <v/>
      </c>
      <c r="N1205" s="185" t="str">
        <f t="shared" si="131"/>
        <v/>
      </c>
      <c r="W1205" s="179" t="str">
        <f>IF($B1205="","",IF($Q1205="","MISSING LINK",IF(NOT(ISNUMBER(SEARCH("drive.google.com",$Q1205))),"NOT DRIVE LINK",IFERROR(IF(ISNUMBER(SEARCH(MID(Summary!$N$3,SEARCH("/folders/",Summary!$N$3)+9,SEARCH("?",Summary!$N$3&amp;"?")-(SEARCH("/folders/",Summary!$N$3)+9)),$Q1205)),"OK",IF(ISNUMBER(SEARCH("/file/d/",$Q1205)),"FILE LINK (check)","WRONG DRIVE")),"WRONG DRIVE"))))</f>
        <v/>
      </c>
      <c r="X1205" s="72" t="str">
        <f t="shared" si="132"/>
        <v/>
      </c>
      <c r="Y1205" s="72" t="str">
        <f t="shared" si="133"/>
        <v/>
      </c>
      <c r="Z1205" s="72" t="str">
        <f>IF($X1205="","",COUNTIF($X$2:$X1205,$X1205))</f>
        <v/>
      </c>
      <c r="AA1205" s="72" t="str">
        <f>IF(AND($X1205&lt;&gt;"",$Y1205&gt;=3,$Z1205=1),COUNTIF($AA$1:AA1204,"&gt;0")+1,"")</f>
        <v/>
      </c>
    </row>
    <row r="1206" spans="3:27" ht="15" customHeight="1" x14ac:dyDescent="0.25">
      <c r="C1206" s="72" t="str">
        <f t="shared" si="134"/>
        <v/>
      </c>
      <c r="D1206" s="182" t="str">
        <f>IF($B1206="","",IFERROR(VLOOKUP($B1206,'Task library'!$A:$E,2,FALSE()),""))</f>
        <v/>
      </c>
      <c r="E1206" s="182" t="str">
        <f>IF($B1206="","",IFERROR(VLOOKUP($B1206,'Task library'!$A:$E,3,FALSE()),""))</f>
        <v/>
      </c>
      <c r="F1206" s="182" t="str">
        <f>IF($B1206="","",IFERROR(VLOOKUP($B1206,'Task library'!$A:$E,4,FALSE()),""))</f>
        <v/>
      </c>
      <c r="H1206" s="183" t="str">
        <f t="shared" si="129"/>
        <v/>
      </c>
      <c r="I1206" s="183" t="str">
        <f t="shared" si="130"/>
        <v/>
      </c>
      <c r="L1206" s="90" t="str">
        <f t="shared" si="135"/>
        <v/>
      </c>
      <c r="N1206" s="185" t="str">
        <f t="shared" si="131"/>
        <v/>
      </c>
      <c r="W1206" s="179" t="str">
        <f>IF($B1206="","",IF($Q1206="","MISSING LINK",IF(NOT(ISNUMBER(SEARCH("drive.google.com",$Q1206))),"NOT DRIVE LINK",IFERROR(IF(ISNUMBER(SEARCH(MID(Summary!$N$3,SEARCH("/folders/",Summary!$N$3)+9,SEARCH("?",Summary!$N$3&amp;"?")-(SEARCH("/folders/",Summary!$N$3)+9)),$Q1206)),"OK",IF(ISNUMBER(SEARCH("/file/d/",$Q1206)),"FILE LINK (check)","WRONG DRIVE")),"WRONG DRIVE"))))</f>
        <v/>
      </c>
      <c r="X1206" s="72" t="str">
        <f t="shared" si="132"/>
        <v/>
      </c>
      <c r="Y1206" s="72" t="str">
        <f t="shared" si="133"/>
        <v/>
      </c>
      <c r="Z1206" s="72" t="str">
        <f>IF($X1206="","",COUNTIF($X$2:$X1206,$X1206))</f>
        <v/>
      </c>
      <c r="AA1206" s="72" t="str">
        <f>IF(AND($X1206&lt;&gt;"",$Y1206&gt;=3,$Z1206=1),COUNTIF($AA$1:AA1205,"&gt;0")+1,"")</f>
        <v/>
      </c>
    </row>
    <row r="1207" spans="3:27" ht="15" customHeight="1" x14ac:dyDescent="0.25">
      <c r="C1207" s="72" t="str">
        <f t="shared" si="134"/>
        <v/>
      </c>
      <c r="D1207" s="182" t="str">
        <f>IF($B1207="","",IFERROR(VLOOKUP($B1207,'Task library'!$A:$E,2,FALSE()),""))</f>
        <v/>
      </c>
      <c r="E1207" s="182" t="str">
        <f>IF($B1207="","",IFERROR(VLOOKUP($B1207,'Task library'!$A:$E,3,FALSE()),""))</f>
        <v/>
      </c>
      <c r="F1207" s="182" t="str">
        <f>IF($B1207="","",IFERROR(VLOOKUP($B1207,'Task library'!$A:$E,4,FALSE()),""))</f>
        <v/>
      </c>
      <c r="H1207" s="183" t="str">
        <f t="shared" si="129"/>
        <v/>
      </c>
      <c r="I1207" s="183" t="str">
        <f t="shared" si="130"/>
        <v/>
      </c>
      <c r="L1207" s="90" t="str">
        <f t="shared" si="135"/>
        <v/>
      </c>
      <c r="N1207" s="185" t="str">
        <f t="shared" si="131"/>
        <v/>
      </c>
      <c r="W1207" s="179" t="str">
        <f>IF($B1207="","",IF($Q1207="","MISSING LINK",IF(NOT(ISNUMBER(SEARCH("drive.google.com",$Q1207))),"NOT DRIVE LINK",IFERROR(IF(ISNUMBER(SEARCH(MID(Summary!$N$3,SEARCH("/folders/",Summary!$N$3)+9,SEARCH("?",Summary!$N$3&amp;"?")-(SEARCH("/folders/",Summary!$N$3)+9)),$Q1207)),"OK",IF(ISNUMBER(SEARCH("/file/d/",$Q1207)),"FILE LINK (check)","WRONG DRIVE")),"WRONG DRIVE"))))</f>
        <v/>
      </c>
      <c r="X1207" s="72" t="str">
        <f t="shared" si="132"/>
        <v/>
      </c>
      <c r="Y1207" s="72" t="str">
        <f t="shared" si="133"/>
        <v/>
      </c>
      <c r="Z1207" s="72" t="str">
        <f>IF($X1207="","",COUNTIF($X$2:$X1207,$X1207))</f>
        <v/>
      </c>
      <c r="AA1207" s="72" t="str">
        <f>IF(AND($X1207&lt;&gt;"",$Y1207&gt;=3,$Z1207=1),COUNTIF($AA$1:AA1206,"&gt;0")+1,"")</f>
        <v/>
      </c>
    </row>
    <row r="1208" spans="3:27" ht="15" customHeight="1" x14ac:dyDescent="0.25">
      <c r="C1208" s="72" t="str">
        <f t="shared" si="134"/>
        <v/>
      </c>
      <c r="D1208" s="182" t="str">
        <f>IF($B1208="","",IFERROR(VLOOKUP($B1208,'Task library'!$A:$E,2,FALSE()),""))</f>
        <v/>
      </c>
      <c r="E1208" s="182" t="str">
        <f>IF($B1208="","",IFERROR(VLOOKUP($B1208,'Task library'!$A:$E,3,FALSE()),""))</f>
        <v/>
      </c>
      <c r="F1208" s="182" t="str">
        <f>IF($B1208="","",IFERROR(VLOOKUP($B1208,'Task library'!$A:$E,4,FALSE()),""))</f>
        <v/>
      </c>
      <c r="H1208" s="183" t="str">
        <f t="shared" si="129"/>
        <v/>
      </c>
      <c r="I1208" s="183" t="str">
        <f t="shared" si="130"/>
        <v/>
      </c>
      <c r="L1208" s="90" t="str">
        <f t="shared" si="135"/>
        <v/>
      </c>
      <c r="N1208" s="185" t="str">
        <f t="shared" si="131"/>
        <v/>
      </c>
      <c r="W1208" s="179" t="str">
        <f>IF($B1208="","",IF($Q1208="","MISSING LINK",IF(NOT(ISNUMBER(SEARCH("drive.google.com",$Q1208))),"NOT DRIVE LINK",IFERROR(IF(ISNUMBER(SEARCH(MID(Summary!$N$3,SEARCH("/folders/",Summary!$N$3)+9,SEARCH("?",Summary!$N$3&amp;"?")-(SEARCH("/folders/",Summary!$N$3)+9)),$Q1208)),"OK",IF(ISNUMBER(SEARCH("/file/d/",$Q1208)),"FILE LINK (check)","WRONG DRIVE")),"WRONG DRIVE"))))</f>
        <v/>
      </c>
      <c r="X1208" s="72" t="str">
        <f t="shared" si="132"/>
        <v/>
      </c>
      <c r="Y1208" s="72" t="str">
        <f t="shared" si="133"/>
        <v/>
      </c>
      <c r="Z1208" s="72" t="str">
        <f>IF($X1208="","",COUNTIF($X$2:$X1208,$X1208))</f>
        <v/>
      </c>
      <c r="AA1208" s="72" t="str">
        <f>IF(AND($X1208&lt;&gt;"",$Y1208&gt;=3,$Z1208=1),COUNTIF($AA$1:AA1207,"&gt;0")+1,"")</f>
        <v/>
      </c>
    </row>
    <row r="1209" spans="3:27" ht="15" customHeight="1" x14ac:dyDescent="0.25">
      <c r="C1209" s="72" t="str">
        <f t="shared" si="134"/>
        <v/>
      </c>
      <c r="D1209" s="182" t="str">
        <f>IF($B1209="","",IFERROR(VLOOKUP($B1209,'Task library'!$A:$E,2,FALSE()),""))</f>
        <v/>
      </c>
      <c r="E1209" s="182" t="str">
        <f>IF($B1209="","",IFERROR(VLOOKUP($B1209,'Task library'!$A:$E,3,FALSE()),""))</f>
        <v/>
      </c>
      <c r="F1209" s="182" t="str">
        <f>IF($B1209="","",IFERROR(VLOOKUP($B1209,'Task library'!$A:$E,4,FALSE()),""))</f>
        <v/>
      </c>
      <c r="H1209" s="183" t="str">
        <f t="shared" si="129"/>
        <v/>
      </c>
      <c r="I1209" s="183" t="str">
        <f t="shared" si="130"/>
        <v/>
      </c>
      <c r="L1209" s="90" t="str">
        <f t="shared" si="135"/>
        <v/>
      </c>
      <c r="N1209" s="185" t="str">
        <f t="shared" si="131"/>
        <v/>
      </c>
      <c r="W1209" s="179" t="str">
        <f>IF($B1209="","",IF($Q1209="","MISSING LINK",IF(NOT(ISNUMBER(SEARCH("drive.google.com",$Q1209))),"NOT DRIVE LINK",IFERROR(IF(ISNUMBER(SEARCH(MID(Summary!$N$3,SEARCH("/folders/",Summary!$N$3)+9,SEARCH("?",Summary!$N$3&amp;"?")-(SEARCH("/folders/",Summary!$N$3)+9)),$Q1209)),"OK",IF(ISNUMBER(SEARCH("/file/d/",$Q1209)),"FILE LINK (check)","WRONG DRIVE")),"WRONG DRIVE"))))</f>
        <v/>
      </c>
      <c r="X1209" s="72" t="str">
        <f t="shared" si="132"/>
        <v/>
      </c>
      <c r="Y1209" s="72" t="str">
        <f t="shared" si="133"/>
        <v/>
      </c>
      <c r="Z1209" s="72" t="str">
        <f>IF($X1209="","",COUNTIF($X$2:$X1209,$X1209))</f>
        <v/>
      </c>
      <c r="AA1209" s="72" t="str">
        <f>IF(AND($X1209&lt;&gt;"",$Y1209&gt;=3,$Z1209=1),COUNTIF($AA$1:AA1208,"&gt;0")+1,"")</f>
        <v/>
      </c>
    </row>
    <row r="1210" spans="3:27" ht="15" customHeight="1" x14ac:dyDescent="0.25">
      <c r="C1210" s="72" t="str">
        <f t="shared" si="134"/>
        <v/>
      </c>
      <c r="D1210" s="182" t="str">
        <f>IF($B1210="","",IFERROR(VLOOKUP($B1210,'Task library'!$A:$E,2,FALSE()),""))</f>
        <v/>
      </c>
      <c r="E1210" s="182" t="str">
        <f>IF($B1210="","",IFERROR(VLOOKUP($B1210,'Task library'!$A:$E,3,FALSE()),""))</f>
        <v/>
      </c>
      <c r="F1210" s="182" t="str">
        <f>IF($B1210="","",IFERROR(VLOOKUP($B1210,'Task library'!$A:$E,4,FALSE()),""))</f>
        <v/>
      </c>
      <c r="H1210" s="183" t="str">
        <f t="shared" si="129"/>
        <v/>
      </c>
      <c r="I1210" s="183" t="str">
        <f t="shared" si="130"/>
        <v/>
      </c>
      <c r="L1210" s="90" t="str">
        <f t="shared" si="135"/>
        <v/>
      </c>
      <c r="N1210" s="185" t="str">
        <f t="shared" si="131"/>
        <v/>
      </c>
      <c r="W1210" s="179" t="str">
        <f>IF($B1210="","",IF($Q1210="","MISSING LINK",IF(NOT(ISNUMBER(SEARCH("drive.google.com",$Q1210))),"NOT DRIVE LINK",IFERROR(IF(ISNUMBER(SEARCH(MID(Summary!$N$3,SEARCH("/folders/",Summary!$N$3)+9,SEARCH("?",Summary!$N$3&amp;"?")-(SEARCH("/folders/",Summary!$N$3)+9)),$Q1210)),"OK",IF(ISNUMBER(SEARCH("/file/d/",$Q1210)),"FILE LINK (check)","WRONG DRIVE")),"WRONG DRIVE"))))</f>
        <v/>
      </c>
      <c r="X1210" s="72" t="str">
        <f t="shared" si="132"/>
        <v/>
      </c>
      <c r="Y1210" s="72" t="str">
        <f t="shared" si="133"/>
        <v/>
      </c>
      <c r="Z1210" s="72" t="str">
        <f>IF($X1210="","",COUNTIF($X$2:$X1210,$X1210))</f>
        <v/>
      </c>
      <c r="AA1210" s="72" t="str">
        <f>IF(AND($X1210&lt;&gt;"",$Y1210&gt;=3,$Z1210=1),COUNTIF($AA$1:AA1209,"&gt;0")+1,"")</f>
        <v/>
      </c>
    </row>
    <row r="1211" spans="3:27" ht="15" customHeight="1" x14ac:dyDescent="0.25">
      <c r="C1211" s="72" t="str">
        <f t="shared" si="134"/>
        <v/>
      </c>
      <c r="D1211" s="182" t="str">
        <f>IF($B1211="","",IFERROR(VLOOKUP($B1211,'Task library'!$A:$E,2,FALSE()),""))</f>
        <v/>
      </c>
      <c r="E1211" s="182" t="str">
        <f>IF($B1211="","",IFERROR(VLOOKUP($B1211,'Task library'!$A:$E,3,FALSE()),""))</f>
        <v/>
      </c>
      <c r="F1211" s="182" t="str">
        <f>IF($B1211="","",IFERROR(VLOOKUP($B1211,'Task library'!$A:$E,4,FALSE()),""))</f>
        <v/>
      </c>
      <c r="H1211" s="183" t="str">
        <f t="shared" si="129"/>
        <v/>
      </c>
      <c r="I1211" s="183" t="str">
        <f t="shared" si="130"/>
        <v/>
      </c>
      <c r="L1211" s="90" t="str">
        <f t="shared" si="135"/>
        <v/>
      </c>
      <c r="N1211" s="185" t="str">
        <f t="shared" si="131"/>
        <v/>
      </c>
      <c r="W1211" s="179" t="str">
        <f>IF($B1211="","",IF($Q1211="","MISSING LINK",IF(NOT(ISNUMBER(SEARCH("drive.google.com",$Q1211))),"NOT DRIVE LINK",IFERROR(IF(ISNUMBER(SEARCH(MID(Summary!$N$3,SEARCH("/folders/",Summary!$N$3)+9,SEARCH("?",Summary!$N$3&amp;"?")-(SEARCH("/folders/",Summary!$N$3)+9)),$Q1211)),"OK",IF(ISNUMBER(SEARCH("/file/d/",$Q1211)),"FILE LINK (check)","WRONG DRIVE")),"WRONG DRIVE"))))</f>
        <v/>
      </c>
      <c r="X1211" s="72" t="str">
        <f t="shared" si="132"/>
        <v/>
      </c>
      <c r="Y1211" s="72" t="str">
        <f t="shared" si="133"/>
        <v/>
      </c>
      <c r="Z1211" s="72" t="str">
        <f>IF($X1211="","",COUNTIF($X$2:$X1211,$X1211))</f>
        <v/>
      </c>
      <c r="AA1211" s="72" t="str">
        <f>IF(AND($X1211&lt;&gt;"",$Y1211&gt;=3,$Z1211=1),COUNTIF($AA$1:AA1210,"&gt;0")+1,"")</f>
        <v/>
      </c>
    </row>
    <row r="1212" spans="3:27" ht="15" customHeight="1" x14ac:dyDescent="0.25">
      <c r="C1212" s="72" t="str">
        <f t="shared" si="134"/>
        <v/>
      </c>
      <c r="D1212" s="182" t="str">
        <f>IF($B1212="","",IFERROR(VLOOKUP($B1212,'Task library'!$A:$E,2,FALSE()),""))</f>
        <v/>
      </c>
      <c r="E1212" s="182" t="str">
        <f>IF($B1212="","",IFERROR(VLOOKUP($B1212,'Task library'!$A:$E,3,FALSE()),""))</f>
        <v/>
      </c>
      <c r="F1212" s="182" t="str">
        <f>IF($B1212="","",IFERROR(VLOOKUP($B1212,'Task library'!$A:$E,4,FALSE()),""))</f>
        <v/>
      </c>
      <c r="H1212" s="183" t="str">
        <f t="shared" si="129"/>
        <v/>
      </c>
      <c r="I1212" s="183" t="str">
        <f t="shared" si="130"/>
        <v/>
      </c>
      <c r="L1212" s="90" t="str">
        <f t="shared" si="135"/>
        <v/>
      </c>
      <c r="N1212" s="185" t="str">
        <f t="shared" si="131"/>
        <v/>
      </c>
      <c r="W1212" s="179" t="str">
        <f>IF($B1212="","",IF($Q1212="","MISSING LINK",IF(NOT(ISNUMBER(SEARCH("drive.google.com",$Q1212))),"NOT DRIVE LINK",IFERROR(IF(ISNUMBER(SEARCH(MID(Summary!$N$3,SEARCH("/folders/",Summary!$N$3)+9,SEARCH("?",Summary!$N$3&amp;"?")-(SEARCH("/folders/",Summary!$N$3)+9)),$Q1212)),"OK",IF(ISNUMBER(SEARCH("/file/d/",$Q1212)),"FILE LINK (check)","WRONG DRIVE")),"WRONG DRIVE"))))</f>
        <v/>
      </c>
      <c r="X1212" s="72" t="str">
        <f t="shared" si="132"/>
        <v/>
      </c>
      <c r="Y1212" s="72" t="str">
        <f t="shared" si="133"/>
        <v/>
      </c>
      <c r="Z1212" s="72" t="str">
        <f>IF($X1212="","",COUNTIF($X$2:$X1212,$X1212))</f>
        <v/>
      </c>
      <c r="AA1212" s="72" t="str">
        <f>IF(AND($X1212&lt;&gt;"",$Y1212&gt;=3,$Z1212=1),COUNTIF($AA$1:AA1211,"&gt;0")+1,"")</f>
        <v/>
      </c>
    </row>
    <row r="1213" spans="3:27" ht="15" customHeight="1" x14ac:dyDescent="0.25">
      <c r="C1213" s="72" t="str">
        <f t="shared" si="134"/>
        <v/>
      </c>
      <c r="D1213" s="182" t="str">
        <f>IF($B1213="","",IFERROR(VLOOKUP($B1213,'Task library'!$A:$E,2,FALSE()),""))</f>
        <v/>
      </c>
      <c r="E1213" s="182" t="str">
        <f>IF($B1213="","",IFERROR(VLOOKUP($B1213,'Task library'!$A:$E,3,FALSE()),""))</f>
        <v/>
      </c>
      <c r="F1213" s="182" t="str">
        <f>IF($B1213="","",IFERROR(VLOOKUP($B1213,'Task library'!$A:$E,4,FALSE()),""))</f>
        <v/>
      </c>
      <c r="H1213" s="183" t="str">
        <f t="shared" si="129"/>
        <v/>
      </c>
      <c r="I1213" s="183" t="str">
        <f t="shared" si="130"/>
        <v/>
      </c>
      <c r="L1213" s="90" t="str">
        <f t="shared" si="135"/>
        <v/>
      </c>
      <c r="N1213" s="185" t="str">
        <f t="shared" si="131"/>
        <v/>
      </c>
      <c r="W1213" s="179" t="str">
        <f>IF($B1213="","",IF($Q1213="","MISSING LINK",IF(NOT(ISNUMBER(SEARCH("drive.google.com",$Q1213))),"NOT DRIVE LINK",IFERROR(IF(ISNUMBER(SEARCH(MID(Summary!$N$3,SEARCH("/folders/",Summary!$N$3)+9,SEARCH("?",Summary!$N$3&amp;"?")-(SEARCH("/folders/",Summary!$N$3)+9)),$Q1213)),"OK",IF(ISNUMBER(SEARCH("/file/d/",$Q1213)),"FILE LINK (check)","WRONG DRIVE")),"WRONG DRIVE"))))</f>
        <v/>
      </c>
      <c r="X1213" s="72" t="str">
        <f t="shared" si="132"/>
        <v/>
      </c>
      <c r="Y1213" s="72" t="str">
        <f t="shared" si="133"/>
        <v/>
      </c>
      <c r="Z1213" s="72" t="str">
        <f>IF($X1213="","",COUNTIF($X$2:$X1213,$X1213))</f>
        <v/>
      </c>
      <c r="AA1213" s="72" t="str">
        <f>IF(AND($X1213&lt;&gt;"",$Y1213&gt;=3,$Z1213=1),COUNTIF($AA$1:AA1212,"&gt;0")+1,"")</f>
        <v/>
      </c>
    </row>
    <row r="1214" spans="3:27" ht="15" customHeight="1" x14ac:dyDescent="0.25">
      <c r="C1214" s="72" t="str">
        <f t="shared" si="134"/>
        <v/>
      </c>
      <c r="D1214" s="182" t="str">
        <f>IF($B1214="","",IFERROR(VLOOKUP($B1214,'Task library'!$A:$E,2,FALSE()),""))</f>
        <v/>
      </c>
      <c r="E1214" s="182" t="str">
        <f>IF($B1214="","",IFERROR(VLOOKUP($B1214,'Task library'!$A:$E,3,FALSE()),""))</f>
        <v/>
      </c>
      <c r="F1214" s="182" t="str">
        <f>IF($B1214="","",IFERROR(VLOOKUP($B1214,'Task library'!$A:$E,4,FALSE()),""))</f>
        <v/>
      </c>
      <c r="H1214" s="183" t="str">
        <f t="shared" si="129"/>
        <v/>
      </c>
      <c r="I1214" s="183" t="str">
        <f t="shared" si="130"/>
        <v/>
      </c>
      <c r="L1214" s="90" t="str">
        <f t="shared" si="135"/>
        <v/>
      </c>
      <c r="N1214" s="185" t="str">
        <f t="shared" si="131"/>
        <v/>
      </c>
      <c r="W1214" s="179" t="str">
        <f>IF($B1214="","",IF($Q1214="","MISSING LINK",IF(NOT(ISNUMBER(SEARCH("drive.google.com",$Q1214))),"NOT DRIVE LINK",IFERROR(IF(ISNUMBER(SEARCH(MID(Summary!$N$3,SEARCH("/folders/",Summary!$N$3)+9,SEARCH("?",Summary!$N$3&amp;"?")-(SEARCH("/folders/",Summary!$N$3)+9)),$Q1214)),"OK",IF(ISNUMBER(SEARCH("/file/d/",$Q1214)),"FILE LINK (check)","WRONG DRIVE")),"WRONG DRIVE"))))</f>
        <v/>
      </c>
      <c r="X1214" s="72" t="str">
        <f t="shared" si="132"/>
        <v/>
      </c>
      <c r="Y1214" s="72" t="str">
        <f t="shared" si="133"/>
        <v/>
      </c>
      <c r="Z1214" s="72" t="str">
        <f>IF($X1214="","",COUNTIF($X$2:$X1214,$X1214))</f>
        <v/>
      </c>
      <c r="AA1214" s="72" t="str">
        <f>IF(AND($X1214&lt;&gt;"",$Y1214&gt;=3,$Z1214=1),COUNTIF($AA$1:AA1213,"&gt;0")+1,"")</f>
        <v/>
      </c>
    </row>
    <row r="1215" spans="3:27" ht="15" customHeight="1" x14ac:dyDescent="0.25">
      <c r="C1215" s="72" t="str">
        <f t="shared" si="134"/>
        <v/>
      </c>
      <c r="D1215" s="182" t="str">
        <f>IF($B1215="","",IFERROR(VLOOKUP($B1215,'Task library'!$A:$E,2,FALSE()),""))</f>
        <v/>
      </c>
      <c r="E1215" s="182" t="str">
        <f>IF($B1215="","",IFERROR(VLOOKUP($B1215,'Task library'!$A:$E,3,FALSE()),""))</f>
        <v/>
      </c>
      <c r="F1215" s="182" t="str">
        <f>IF($B1215="","",IFERROR(VLOOKUP($B1215,'Task library'!$A:$E,4,FALSE()),""))</f>
        <v/>
      </c>
      <c r="H1215" s="183" t="str">
        <f t="shared" si="129"/>
        <v/>
      </c>
      <c r="I1215" s="183" t="str">
        <f t="shared" si="130"/>
        <v/>
      </c>
      <c r="L1215" s="90" t="str">
        <f t="shared" si="135"/>
        <v/>
      </c>
      <c r="N1215" s="185" t="str">
        <f t="shared" si="131"/>
        <v/>
      </c>
      <c r="W1215" s="179" t="str">
        <f>IF($B1215="","",IF($Q1215="","MISSING LINK",IF(NOT(ISNUMBER(SEARCH("drive.google.com",$Q1215))),"NOT DRIVE LINK",IFERROR(IF(ISNUMBER(SEARCH(MID(Summary!$N$3,SEARCH("/folders/",Summary!$N$3)+9,SEARCH("?",Summary!$N$3&amp;"?")-(SEARCH("/folders/",Summary!$N$3)+9)),$Q1215)),"OK",IF(ISNUMBER(SEARCH("/file/d/",$Q1215)),"FILE LINK (check)","WRONG DRIVE")),"WRONG DRIVE"))))</f>
        <v/>
      </c>
      <c r="X1215" s="72" t="str">
        <f t="shared" si="132"/>
        <v/>
      </c>
      <c r="Y1215" s="72" t="str">
        <f t="shared" si="133"/>
        <v/>
      </c>
      <c r="Z1215" s="72" t="str">
        <f>IF($X1215="","",COUNTIF($X$2:$X1215,$X1215))</f>
        <v/>
      </c>
      <c r="AA1215" s="72" t="str">
        <f>IF(AND($X1215&lt;&gt;"",$Y1215&gt;=3,$Z1215=1),COUNTIF($AA$1:AA1214,"&gt;0")+1,"")</f>
        <v/>
      </c>
    </row>
    <row r="1216" spans="3:27" ht="15" customHeight="1" x14ac:dyDescent="0.25">
      <c r="C1216" s="72" t="str">
        <f t="shared" si="134"/>
        <v/>
      </c>
      <c r="D1216" s="182" t="str">
        <f>IF($B1216="","",IFERROR(VLOOKUP($B1216,'Task library'!$A:$E,2,FALSE()),""))</f>
        <v/>
      </c>
      <c r="E1216" s="182" t="str">
        <f>IF($B1216="","",IFERROR(VLOOKUP($B1216,'Task library'!$A:$E,3,FALSE()),""))</f>
        <v/>
      </c>
      <c r="F1216" s="182" t="str">
        <f>IF($B1216="","",IFERROR(VLOOKUP($B1216,'Task library'!$A:$E,4,FALSE()),""))</f>
        <v/>
      </c>
      <c r="H1216" s="183" t="str">
        <f t="shared" si="129"/>
        <v/>
      </c>
      <c r="I1216" s="183" t="str">
        <f t="shared" si="130"/>
        <v/>
      </c>
      <c r="L1216" s="90" t="str">
        <f t="shared" si="135"/>
        <v/>
      </c>
      <c r="N1216" s="185" t="str">
        <f t="shared" si="131"/>
        <v/>
      </c>
      <c r="W1216" s="179" t="str">
        <f>IF($B1216="","",IF($Q1216="","MISSING LINK",IF(NOT(ISNUMBER(SEARCH("drive.google.com",$Q1216))),"NOT DRIVE LINK",IFERROR(IF(ISNUMBER(SEARCH(MID(Summary!$N$3,SEARCH("/folders/",Summary!$N$3)+9,SEARCH("?",Summary!$N$3&amp;"?")-(SEARCH("/folders/",Summary!$N$3)+9)),$Q1216)),"OK",IF(ISNUMBER(SEARCH("/file/d/",$Q1216)),"FILE LINK (check)","WRONG DRIVE")),"WRONG DRIVE"))))</f>
        <v/>
      </c>
      <c r="X1216" s="72" t="str">
        <f t="shared" si="132"/>
        <v/>
      </c>
      <c r="Y1216" s="72" t="str">
        <f t="shared" si="133"/>
        <v/>
      </c>
      <c r="Z1216" s="72" t="str">
        <f>IF($X1216="","",COUNTIF($X$2:$X1216,$X1216))</f>
        <v/>
      </c>
      <c r="AA1216" s="72" t="str">
        <f>IF(AND($X1216&lt;&gt;"",$Y1216&gt;=3,$Z1216=1),COUNTIF($AA$1:AA1215,"&gt;0")+1,"")</f>
        <v/>
      </c>
    </row>
    <row r="1217" spans="3:27" ht="15" customHeight="1" x14ac:dyDescent="0.25">
      <c r="C1217" s="72" t="str">
        <f t="shared" si="134"/>
        <v/>
      </c>
      <c r="D1217" s="182" t="str">
        <f>IF($B1217="","",IFERROR(VLOOKUP($B1217,'Task library'!$A:$E,2,FALSE()),""))</f>
        <v/>
      </c>
      <c r="E1217" s="182" t="str">
        <f>IF($B1217="","",IFERROR(VLOOKUP($B1217,'Task library'!$A:$E,3,FALSE()),""))</f>
        <v/>
      </c>
      <c r="F1217" s="182" t="str">
        <f>IF($B1217="","",IFERROR(VLOOKUP($B1217,'Task library'!$A:$E,4,FALSE()),""))</f>
        <v/>
      </c>
      <c r="H1217" s="183" t="str">
        <f t="shared" si="129"/>
        <v/>
      </c>
      <c r="I1217" s="183" t="str">
        <f t="shared" si="130"/>
        <v/>
      </c>
      <c r="L1217" s="90" t="str">
        <f t="shared" si="135"/>
        <v/>
      </c>
      <c r="N1217" s="185" t="str">
        <f t="shared" si="131"/>
        <v/>
      </c>
      <c r="W1217" s="179" t="str">
        <f>IF($B1217="","",IF($Q1217="","MISSING LINK",IF(NOT(ISNUMBER(SEARCH("drive.google.com",$Q1217))),"NOT DRIVE LINK",IFERROR(IF(ISNUMBER(SEARCH(MID(Summary!$N$3,SEARCH("/folders/",Summary!$N$3)+9,SEARCH("?",Summary!$N$3&amp;"?")-(SEARCH("/folders/",Summary!$N$3)+9)),$Q1217)),"OK",IF(ISNUMBER(SEARCH("/file/d/",$Q1217)),"FILE LINK (check)","WRONG DRIVE")),"WRONG DRIVE"))))</f>
        <v/>
      </c>
      <c r="X1217" s="72" t="str">
        <f t="shared" si="132"/>
        <v/>
      </c>
      <c r="Y1217" s="72" t="str">
        <f t="shared" si="133"/>
        <v/>
      </c>
      <c r="Z1217" s="72" t="str">
        <f>IF($X1217="","",COUNTIF($X$2:$X1217,$X1217))</f>
        <v/>
      </c>
      <c r="AA1217" s="72" t="str">
        <f>IF(AND($X1217&lt;&gt;"",$Y1217&gt;=3,$Z1217=1),COUNTIF($AA$1:AA1216,"&gt;0")+1,"")</f>
        <v/>
      </c>
    </row>
    <row r="1218" spans="3:27" ht="15" customHeight="1" x14ac:dyDescent="0.25">
      <c r="C1218" s="72" t="str">
        <f t="shared" si="134"/>
        <v/>
      </c>
      <c r="D1218" s="182" t="str">
        <f>IF($B1218="","",IFERROR(VLOOKUP($B1218,'Task library'!$A:$E,2,FALSE()),""))</f>
        <v/>
      </c>
      <c r="E1218" s="182" t="str">
        <f>IF($B1218="","",IFERROR(VLOOKUP($B1218,'Task library'!$A:$E,3,FALSE()),""))</f>
        <v/>
      </c>
      <c r="F1218" s="182" t="str">
        <f>IF($B1218="","",IFERROR(VLOOKUP($B1218,'Task library'!$A:$E,4,FALSE()),""))</f>
        <v/>
      </c>
      <c r="H1218" s="183" t="str">
        <f t="shared" ref="H1218:H1281" si="136">IF(OR($B1218="",$I1218=""),"",IFERROR($I1218-$G1218,""))</f>
        <v/>
      </c>
      <c r="I1218" s="183" t="str">
        <f t="shared" ref="I1218:I1281" si="137">IF($B1218="","",IF($G1218="","",IF(ISNUMBER($U1218),MAX(0,MIN($G1218,$G1218/10*$U1218)),IF(OR(NOT(ISNUMBER($M1218)),$M1218&lt;=0,$Q1218="",NOT(OR($W1218="OK",$W1218="FILE LINK (check)"))),"",IF($G1218&lt;=$M1218+5,$G1218,$M1218)))))</f>
        <v/>
      </c>
      <c r="L1218" s="90" t="str">
        <f t="shared" si="135"/>
        <v/>
      </c>
      <c r="N1218" s="185" t="str">
        <f t="shared" ref="N1218:N1281" si="138">IF($B1218="","",IF($G1218="","",IF(ISNUMBER($M1218),$M1218,0)-$G1218))</f>
        <v/>
      </c>
      <c r="W1218" s="179" t="str">
        <f>IF($B1218="","",IF($Q1218="","MISSING LINK",IF(NOT(ISNUMBER(SEARCH("drive.google.com",$Q1218))),"NOT DRIVE LINK",IFERROR(IF(ISNUMBER(SEARCH(MID(Summary!$N$3,SEARCH("/folders/",Summary!$N$3)+9,SEARCH("?",Summary!$N$3&amp;"?")-(SEARCH("/folders/",Summary!$N$3)+9)),$Q1218)),"OK",IF(ISNUMBER(SEARCH("/file/d/",$Q1218)),"FILE LINK (check)","WRONG DRIVE")),"WRONG DRIVE"))))</f>
        <v/>
      </c>
      <c r="X1218" s="72" t="str">
        <f t="shared" ref="X1218:X1281" si="139">IF(OR($B1218=2001,$B1218=2002),IF(OR(LEN(TRIM($R1218))=0,LEN(TRIM($S1218))=0),"",TRIM($R1218)&amp;" | "&amp;TRIM($S1218)),"")</f>
        <v/>
      </c>
      <c r="Y1218" s="72" t="str">
        <f t="shared" ref="Y1218:Y1281" si="140">IF($X1218="","",COUNTIF($X$2:$X$1500,$X1218))</f>
        <v/>
      </c>
      <c r="Z1218" s="72" t="str">
        <f>IF($X1218="","",COUNTIF($X$2:$X1218,$X1218))</f>
        <v/>
      </c>
      <c r="AA1218" s="72" t="str">
        <f>IF(AND($X1218&lt;&gt;"",$Y1218&gt;=3,$Z1218=1),COUNTIF($AA$1:AA1217,"&gt;0")+1,"")</f>
        <v/>
      </c>
    </row>
    <row r="1219" spans="3:27" ht="15" customHeight="1" x14ac:dyDescent="0.25">
      <c r="C1219" s="72" t="str">
        <f t="shared" si="134"/>
        <v/>
      </c>
      <c r="D1219" s="182" t="str">
        <f>IF($B1219="","",IFERROR(VLOOKUP($B1219,'Task library'!$A:$E,2,FALSE()),""))</f>
        <v/>
      </c>
      <c r="E1219" s="182" t="str">
        <f>IF($B1219="","",IFERROR(VLOOKUP($B1219,'Task library'!$A:$E,3,FALSE()),""))</f>
        <v/>
      </c>
      <c r="F1219" s="182" t="str">
        <f>IF($B1219="","",IFERROR(VLOOKUP($B1219,'Task library'!$A:$E,4,FALSE()),""))</f>
        <v/>
      </c>
      <c r="H1219" s="183" t="str">
        <f t="shared" si="136"/>
        <v/>
      </c>
      <c r="I1219" s="183" t="str">
        <f t="shared" si="137"/>
        <v/>
      </c>
      <c r="L1219" s="90" t="str">
        <f t="shared" si="135"/>
        <v/>
      </c>
      <c r="N1219" s="185" t="str">
        <f t="shared" si="138"/>
        <v/>
      </c>
      <c r="W1219" s="179" t="str">
        <f>IF($B1219="","",IF($Q1219="","MISSING LINK",IF(NOT(ISNUMBER(SEARCH("drive.google.com",$Q1219))),"NOT DRIVE LINK",IFERROR(IF(ISNUMBER(SEARCH(MID(Summary!$N$3,SEARCH("/folders/",Summary!$N$3)+9,SEARCH("?",Summary!$N$3&amp;"?")-(SEARCH("/folders/",Summary!$N$3)+9)),$Q1219)),"OK",IF(ISNUMBER(SEARCH("/file/d/",$Q1219)),"FILE LINK (check)","WRONG DRIVE")),"WRONG DRIVE"))))</f>
        <v/>
      </c>
      <c r="X1219" s="72" t="str">
        <f t="shared" si="139"/>
        <v/>
      </c>
      <c r="Y1219" s="72" t="str">
        <f t="shared" si="140"/>
        <v/>
      </c>
      <c r="Z1219" s="72" t="str">
        <f>IF($X1219="","",COUNTIF($X$2:$X1219,$X1219))</f>
        <v/>
      </c>
      <c r="AA1219" s="72" t="str">
        <f>IF(AND($X1219&lt;&gt;"",$Y1219&gt;=3,$Z1219=1),COUNTIF($AA$1:AA1218,"&gt;0")+1,"")</f>
        <v/>
      </c>
    </row>
    <row r="1220" spans="3:27" ht="15" customHeight="1" x14ac:dyDescent="0.25">
      <c r="C1220" s="72" t="str">
        <f t="shared" si="134"/>
        <v/>
      </c>
      <c r="D1220" s="182" t="str">
        <f>IF($B1220="","",IFERROR(VLOOKUP($B1220,'Task library'!$A:$E,2,FALSE()),""))</f>
        <v/>
      </c>
      <c r="E1220" s="182" t="str">
        <f>IF($B1220="","",IFERROR(VLOOKUP($B1220,'Task library'!$A:$E,3,FALSE()),""))</f>
        <v/>
      </c>
      <c r="F1220" s="182" t="str">
        <f>IF($B1220="","",IFERROR(VLOOKUP($B1220,'Task library'!$A:$E,4,FALSE()),""))</f>
        <v/>
      </c>
      <c r="H1220" s="183" t="str">
        <f t="shared" si="136"/>
        <v/>
      </c>
      <c r="I1220" s="183" t="str">
        <f t="shared" si="137"/>
        <v/>
      </c>
      <c r="L1220" s="90" t="str">
        <f t="shared" si="135"/>
        <v/>
      </c>
      <c r="N1220" s="185" t="str">
        <f t="shared" si="138"/>
        <v/>
      </c>
      <c r="W1220" s="179" t="str">
        <f>IF($B1220="","",IF($Q1220="","MISSING LINK",IF(NOT(ISNUMBER(SEARCH("drive.google.com",$Q1220))),"NOT DRIVE LINK",IFERROR(IF(ISNUMBER(SEARCH(MID(Summary!$N$3,SEARCH("/folders/",Summary!$N$3)+9,SEARCH("?",Summary!$N$3&amp;"?")-(SEARCH("/folders/",Summary!$N$3)+9)),$Q1220)),"OK",IF(ISNUMBER(SEARCH("/file/d/",$Q1220)),"FILE LINK (check)","WRONG DRIVE")),"WRONG DRIVE"))))</f>
        <v/>
      </c>
      <c r="X1220" s="72" t="str">
        <f t="shared" si="139"/>
        <v/>
      </c>
      <c r="Y1220" s="72" t="str">
        <f t="shared" si="140"/>
        <v/>
      </c>
      <c r="Z1220" s="72" t="str">
        <f>IF($X1220="","",COUNTIF($X$2:$X1220,$X1220))</f>
        <v/>
      </c>
      <c r="AA1220" s="72" t="str">
        <f>IF(AND($X1220&lt;&gt;"",$Y1220&gt;=3,$Z1220=1),COUNTIF($AA$1:AA1219,"&gt;0")+1,"")</f>
        <v/>
      </c>
    </row>
    <row r="1221" spans="3:27" ht="15" customHeight="1" x14ac:dyDescent="0.25">
      <c r="C1221" s="72" t="str">
        <f t="shared" si="134"/>
        <v/>
      </c>
      <c r="D1221" s="182" t="str">
        <f>IF($B1221="","",IFERROR(VLOOKUP($B1221,'Task library'!$A:$E,2,FALSE()),""))</f>
        <v/>
      </c>
      <c r="E1221" s="182" t="str">
        <f>IF($B1221="","",IFERROR(VLOOKUP($B1221,'Task library'!$A:$E,3,FALSE()),""))</f>
        <v/>
      </c>
      <c r="F1221" s="182" t="str">
        <f>IF($B1221="","",IFERROR(VLOOKUP($B1221,'Task library'!$A:$E,4,FALSE()),""))</f>
        <v/>
      </c>
      <c r="H1221" s="183" t="str">
        <f t="shared" si="136"/>
        <v/>
      </c>
      <c r="I1221" s="183" t="str">
        <f t="shared" si="137"/>
        <v/>
      </c>
      <c r="L1221" s="90" t="str">
        <f t="shared" si="135"/>
        <v/>
      </c>
      <c r="N1221" s="185" t="str">
        <f t="shared" si="138"/>
        <v/>
      </c>
      <c r="W1221" s="179" t="str">
        <f>IF($B1221="","",IF($Q1221="","MISSING LINK",IF(NOT(ISNUMBER(SEARCH("drive.google.com",$Q1221))),"NOT DRIVE LINK",IFERROR(IF(ISNUMBER(SEARCH(MID(Summary!$N$3,SEARCH("/folders/",Summary!$N$3)+9,SEARCH("?",Summary!$N$3&amp;"?")-(SEARCH("/folders/",Summary!$N$3)+9)),$Q1221)),"OK",IF(ISNUMBER(SEARCH("/file/d/",$Q1221)),"FILE LINK (check)","WRONG DRIVE")),"WRONG DRIVE"))))</f>
        <v/>
      </c>
      <c r="X1221" s="72" t="str">
        <f t="shared" si="139"/>
        <v/>
      </c>
      <c r="Y1221" s="72" t="str">
        <f t="shared" si="140"/>
        <v/>
      </c>
      <c r="Z1221" s="72" t="str">
        <f>IF($X1221="","",COUNTIF($X$2:$X1221,$X1221))</f>
        <v/>
      </c>
      <c r="AA1221" s="72" t="str">
        <f>IF(AND($X1221&lt;&gt;"",$Y1221&gt;=3,$Z1221=1),COUNTIF($AA$1:AA1220,"&gt;0")+1,"")</f>
        <v/>
      </c>
    </row>
    <row r="1222" spans="3:27" ht="15" customHeight="1" x14ac:dyDescent="0.25">
      <c r="C1222" s="72" t="str">
        <f t="shared" ref="C1222:C1285" si="141">IF($B1222="","",1)</f>
        <v/>
      </c>
      <c r="D1222" s="182" t="str">
        <f>IF($B1222="","",IFERROR(VLOOKUP($B1222,'Task library'!$A:$E,2,FALSE()),""))</f>
        <v/>
      </c>
      <c r="E1222" s="182" t="str">
        <f>IF($B1222="","",IFERROR(VLOOKUP($B1222,'Task library'!$A:$E,3,FALSE()),""))</f>
        <v/>
      </c>
      <c r="F1222" s="182" t="str">
        <f>IF($B1222="","",IFERROR(VLOOKUP($B1222,'Task library'!$A:$E,4,FALSE()),""))</f>
        <v/>
      </c>
      <c r="H1222" s="183" t="str">
        <f t="shared" si="136"/>
        <v/>
      </c>
      <c r="I1222" s="183" t="str">
        <f t="shared" si="137"/>
        <v/>
      </c>
      <c r="L1222" s="90" t="str">
        <f t="shared" si="135"/>
        <v/>
      </c>
      <c r="N1222" s="185" t="str">
        <f t="shared" si="138"/>
        <v/>
      </c>
      <c r="W1222" s="179" t="str">
        <f>IF($B1222="","",IF($Q1222="","MISSING LINK",IF(NOT(ISNUMBER(SEARCH("drive.google.com",$Q1222))),"NOT DRIVE LINK",IFERROR(IF(ISNUMBER(SEARCH(MID(Summary!$N$3,SEARCH("/folders/",Summary!$N$3)+9,SEARCH("?",Summary!$N$3&amp;"?")-(SEARCH("/folders/",Summary!$N$3)+9)),$Q1222)),"OK",IF(ISNUMBER(SEARCH("/file/d/",$Q1222)),"FILE LINK (check)","WRONG DRIVE")),"WRONG DRIVE"))))</f>
        <v/>
      </c>
      <c r="X1222" s="72" t="str">
        <f t="shared" si="139"/>
        <v/>
      </c>
      <c r="Y1222" s="72" t="str">
        <f t="shared" si="140"/>
        <v/>
      </c>
      <c r="Z1222" s="72" t="str">
        <f>IF($X1222="","",COUNTIF($X$2:$X1222,$X1222))</f>
        <v/>
      </c>
      <c r="AA1222" s="72" t="str">
        <f>IF(AND($X1222&lt;&gt;"",$Y1222&gt;=3,$Z1222=1),COUNTIF($AA$1:AA1221,"&gt;0")+1,"")</f>
        <v/>
      </c>
    </row>
    <row r="1223" spans="3:27" ht="15" customHeight="1" x14ac:dyDescent="0.25">
      <c r="C1223" s="72" t="str">
        <f t="shared" si="141"/>
        <v/>
      </c>
      <c r="D1223" s="182" t="str">
        <f>IF($B1223="","",IFERROR(VLOOKUP($B1223,'Task library'!$A:$E,2,FALSE()),""))</f>
        <v/>
      </c>
      <c r="E1223" s="182" t="str">
        <f>IF($B1223="","",IFERROR(VLOOKUP($B1223,'Task library'!$A:$E,3,FALSE()),""))</f>
        <v/>
      </c>
      <c r="F1223" s="182" t="str">
        <f>IF($B1223="","",IFERROR(VLOOKUP($B1223,'Task library'!$A:$E,4,FALSE()),""))</f>
        <v/>
      </c>
      <c r="H1223" s="183" t="str">
        <f t="shared" si="136"/>
        <v/>
      </c>
      <c r="I1223" s="183" t="str">
        <f t="shared" si="137"/>
        <v/>
      </c>
      <c r="L1223" s="90" t="str">
        <f t="shared" si="135"/>
        <v/>
      </c>
      <c r="N1223" s="185" t="str">
        <f t="shared" si="138"/>
        <v/>
      </c>
      <c r="W1223" s="179" t="str">
        <f>IF($B1223="","",IF($Q1223="","MISSING LINK",IF(NOT(ISNUMBER(SEARCH("drive.google.com",$Q1223))),"NOT DRIVE LINK",IFERROR(IF(ISNUMBER(SEARCH(MID(Summary!$N$3,SEARCH("/folders/",Summary!$N$3)+9,SEARCH("?",Summary!$N$3&amp;"?")-(SEARCH("/folders/",Summary!$N$3)+9)),$Q1223)),"OK",IF(ISNUMBER(SEARCH("/file/d/",$Q1223)),"FILE LINK (check)","WRONG DRIVE")),"WRONG DRIVE"))))</f>
        <v/>
      </c>
      <c r="X1223" s="72" t="str">
        <f t="shared" si="139"/>
        <v/>
      </c>
      <c r="Y1223" s="72" t="str">
        <f t="shared" si="140"/>
        <v/>
      </c>
      <c r="Z1223" s="72" t="str">
        <f>IF($X1223="","",COUNTIF($X$2:$X1223,$X1223))</f>
        <v/>
      </c>
      <c r="AA1223" s="72" t="str">
        <f>IF(AND($X1223&lt;&gt;"",$Y1223&gt;=3,$Z1223=1),COUNTIF($AA$1:AA1222,"&gt;0")+1,"")</f>
        <v/>
      </c>
    </row>
    <row r="1224" spans="3:27" ht="15" customHeight="1" x14ac:dyDescent="0.25">
      <c r="C1224" s="72" t="str">
        <f t="shared" si="141"/>
        <v/>
      </c>
      <c r="D1224" s="182" t="str">
        <f>IF($B1224="","",IFERROR(VLOOKUP($B1224,'Task library'!$A:$E,2,FALSE()),""))</f>
        <v/>
      </c>
      <c r="E1224" s="182" t="str">
        <f>IF($B1224="","",IFERROR(VLOOKUP($B1224,'Task library'!$A:$E,3,FALSE()),""))</f>
        <v/>
      </c>
      <c r="F1224" s="182" t="str">
        <f>IF($B1224="","",IFERROR(VLOOKUP($B1224,'Task library'!$A:$E,4,FALSE()),""))</f>
        <v/>
      </c>
      <c r="H1224" s="183" t="str">
        <f t="shared" si="136"/>
        <v/>
      </c>
      <c r="I1224" s="183" t="str">
        <f t="shared" si="137"/>
        <v/>
      </c>
      <c r="L1224" s="90" t="str">
        <f t="shared" si="135"/>
        <v/>
      </c>
      <c r="N1224" s="185" t="str">
        <f t="shared" si="138"/>
        <v/>
      </c>
      <c r="W1224" s="179" t="str">
        <f>IF($B1224="","",IF($Q1224="","MISSING LINK",IF(NOT(ISNUMBER(SEARCH("drive.google.com",$Q1224))),"NOT DRIVE LINK",IFERROR(IF(ISNUMBER(SEARCH(MID(Summary!$N$3,SEARCH("/folders/",Summary!$N$3)+9,SEARCH("?",Summary!$N$3&amp;"?")-(SEARCH("/folders/",Summary!$N$3)+9)),$Q1224)),"OK",IF(ISNUMBER(SEARCH("/file/d/",$Q1224)),"FILE LINK (check)","WRONG DRIVE")),"WRONG DRIVE"))))</f>
        <v/>
      </c>
      <c r="X1224" s="72" t="str">
        <f t="shared" si="139"/>
        <v/>
      </c>
      <c r="Y1224" s="72" t="str">
        <f t="shared" si="140"/>
        <v/>
      </c>
      <c r="Z1224" s="72" t="str">
        <f>IF($X1224="","",COUNTIF($X$2:$X1224,$X1224))</f>
        <v/>
      </c>
      <c r="AA1224" s="72" t="str">
        <f>IF(AND($X1224&lt;&gt;"",$Y1224&gt;=3,$Z1224=1),COUNTIF($AA$1:AA1223,"&gt;0")+1,"")</f>
        <v/>
      </c>
    </row>
    <row r="1225" spans="3:27" ht="15" customHeight="1" x14ac:dyDescent="0.25">
      <c r="C1225" s="72" t="str">
        <f t="shared" si="141"/>
        <v/>
      </c>
      <c r="D1225" s="182" t="str">
        <f>IF($B1225="","",IFERROR(VLOOKUP($B1225,'Task library'!$A:$E,2,FALSE()),""))</f>
        <v/>
      </c>
      <c r="E1225" s="182" t="str">
        <f>IF($B1225="","",IFERROR(VLOOKUP($B1225,'Task library'!$A:$E,3,FALSE()),""))</f>
        <v/>
      </c>
      <c r="F1225" s="182" t="str">
        <f>IF($B1225="","",IFERROR(VLOOKUP($B1225,'Task library'!$A:$E,4,FALSE()),""))</f>
        <v/>
      </c>
      <c r="H1225" s="183" t="str">
        <f t="shared" si="136"/>
        <v/>
      </c>
      <c r="I1225" s="183" t="str">
        <f t="shared" si="137"/>
        <v/>
      </c>
      <c r="L1225" s="90" t="str">
        <f t="shared" si="135"/>
        <v/>
      </c>
      <c r="N1225" s="185" t="str">
        <f t="shared" si="138"/>
        <v/>
      </c>
      <c r="W1225" s="179" t="str">
        <f>IF($B1225="","",IF($Q1225="","MISSING LINK",IF(NOT(ISNUMBER(SEARCH("drive.google.com",$Q1225))),"NOT DRIVE LINK",IFERROR(IF(ISNUMBER(SEARCH(MID(Summary!$N$3,SEARCH("/folders/",Summary!$N$3)+9,SEARCH("?",Summary!$N$3&amp;"?")-(SEARCH("/folders/",Summary!$N$3)+9)),$Q1225)),"OK",IF(ISNUMBER(SEARCH("/file/d/",$Q1225)),"FILE LINK (check)","WRONG DRIVE")),"WRONG DRIVE"))))</f>
        <v/>
      </c>
      <c r="X1225" s="72" t="str">
        <f t="shared" si="139"/>
        <v/>
      </c>
      <c r="Y1225" s="72" t="str">
        <f t="shared" si="140"/>
        <v/>
      </c>
      <c r="Z1225" s="72" t="str">
        <f>IF($X1225="","",COUNTIF($X$2:$X1225,$X1225))</f>
        <v/>
      </c>
      <c r="AA1225" s="72" t="str">
        <f>IF(AND($X1225&lt;&gt;"",$Y1225&gt;=3,$Z1225=1),COUNTIF($AA$1:AA1224,"&gt;0")+1,"")</f>
        <v/>
      </c>
    </row>
    <row r="1226" spans="3:27" ht="15" customHeight="1" x14ac:dyDescent="0.25">
      <c r="C1226" s="72" t="str">
        <f t="shared" si="141"/>
        <v/>
      </c>
      <c r="D1226" s="182" t="str">
        <f>IF($B1226="","",IFERROR(VLOOKUP($B1226,'Task library'!$A:$E,2,FALSE()),""))</f>
        <v/>
      </c>
      <c r="E1226" s="182" t="str">
        <f>IF($B1226="","",IFERROR(VLOOKUP($B1226,'Task library'!$A:$E,3,FALSE()),""))</f>
        <v/>
      </c>
      <c r="F1226" s="182" t="str">
        <f>IF($B1226="","",IFERROR(VLOOKUP($B1226,'Task library'!$A:$E,4,FALSE()),""))</f>
        <v/>
      </c>
      <c r="H1226" s="183" t="str">
        <f t="shared" si="136"/>
        <v/>
      </c>
      <c r="I1226" s="183" t="str">
        <f t="shared" si="137"/>
        <v/>
      </c>
      <c r="L1226" s="90" t="str">
        <f t="shared" si="135"/>
        <v/>
      </c>
      <c r="N1226" s="185" t="str">
        <f t="shared" si="138"/>
        <v/>
      </c>
      <c r="W1226" s="179" t="str">
        <f>IF($B1226="","",IF($Q1226="","MISSING LINK",IF(NOT(ISNUMBER(SEARCH("drive.google.com",$Q1226))),"NOT DRIVE LINK",IFERROR(IF(ISNUMBER(SEARCH(MID(Summary!$N$3,SEARCH("/folders/",Summary!$N$3)+9,SEARCH("?",Summary!$N$3&amp;"?")-(SEARCH("/folders/",Summary!$N$3)+9)),$Q1226)),"OK",IF(ISNUMBER(SEARCH("/file/d/",$Q1226)),"FILE LINK (check)","WRONG DRIVE")),"WRONG DRIVE"))))</f>
        <v/>
      </c>
      <c r="X1226" s="72" t="str">
        <f t="shared" si="139"/>
        <v/>
      </c>
      <c r="Y1226" s="72" t="str">
        <f t="shared" si="140"/>
        <v/>
      </c>
      <c r="Z1226" s="72" t="str">
        <f>IF($X1226="","",COUNTIF($X$2:$X1226,$X1226))</f>
        <v/>
      </c>
      <c r="AA1226" s="72" t="str">
        <f>IF(AND($X1226&lt;&gt;"",$Y1226&gt;=3,$Z1226=1),COUNTIF($AA$1:AA1225,"&gt;0")+1,"")</f>
        <v/>
      </c>
    </row>
    <row r="1227" spans="3:27" ht="15" customHeight="1" x14ac:dyDescent="0.25">
      <c r="C1227" s="72" t="str">
        <f t="shared" si="141"/>
        <v/>
      </c>
      <c r="D1227" s="182" t="str">
        <f>IF($B1227="","",IFERROR(VLOOKUP($B1227,'Task library'!$A:$E,2,FALSE()),""))</f>
        <v/>
      </c>
      <c r="E1227" s="182" t="str">
        <f>IF($B1227="","",IFERROR(VLOOKUP($B1227,'Task library'!$A:$E,3,FALSE()),""))</f>
        <v/>
      </c>
      <c r="F1227" s="182" t="str">
        <f>IF($B1227="","",IFERROR(VLOOKUP($B1227,'Task library'!$A:$E,4,FALSE()),""))</f>
        <v/>
      </c>
      <c r="H1227" s="183" t="str">
        <f t="shared" si="136"/>
        <v/>
      </c>
      <c r="I1227" s="183" t="str">
        <f t="shared" si="137"/>
        <v/>
      </c>
      <c r="L1227" s="90" t="str">
        <f t="shared" si="135"/>
        <v/>
      </c>
      <c r="N1227" s="185" t="str">
        <f t="shared" si="138"/>
        <v/>
      </c>
      <c r="W1227" s="179" t="str">
        <f>IF($B1227="","",IF($Q1227="","MISSING LINK",IF(NOT(ISNUMBER(SEARCH("drive.google.com",$Q1227))),"NOT DRIVE LINK",IFERROR(IF(ISNUMBER(SEARCH(MID(Summary!$N$3,SEARCH("/folders/",Summary!$N$3)+9,SEARCH("?",Summary!$N$3&amp;"?")-(SEARCH("/folders/",Summary!$N$3)+9)),$Q1227)),"OK",IF(ISNUMBER(SEARCH("/file/d/",$Q1227)),"FILE LINK (check)","WRONG DRIVE")),"WRONG DRIVE"))))</f>
        <v/>
      </c>
      <c r="X1227" s="72" t="str">
        <f t="shared" si="139"/>
        <v/>
      </c>
      <c r="Y1227" s="72" t="str">
        <f t="shared" si="140"/>
        <v/>
      </c>
      <c r="Z1227" s="72" t="str">
        <f>IF($X1227="","",COUNTIF($X$2:$X1227,$X1227))</f>
        <v/>
      </c>
      <c r="AA1227" s="72" t="str">
        <f>IF(AND($X1227&lt;&gt;"",$Y1227&gt;=3,$Z1227=1),COUNTIF($AA$1:AA1226,"&gt;0")+1,"")</f>
        <v/>
      </c>
    </row>
    <row r="1228" spans="3:27" ht="15" customHeight="1" x14ac:dyDescent="0.25">
      <c r="C1228" s="72" t="str">
        <f t="shared" si="141"/>
        <v/>
      </c>
      <c r="D1228" s="182" t="str">
        <f>IF($B1228="","",IFERROR(VLOOKUP($B1228,'Task library'!$A:$E,2,FALSE()),""))</f>
        <v/>
      </c>
      <c r="E1228" s="182" t="str">
        <f>IF($B1228="","",IFERROR(VLOOKUP($B1228,'Task library'!$A:$E,3,FALSE()),""))</f>
        <v/>
      </c>
      <c r="F1228" s="182" t="str">
        <f>IF($B1228="","",IFERROR(VLOOKUP($B1228,'Task library'!$A:$E,4,FALSE()),""))</f>
        <v/>
      </c>
      <c r="H1228" s="183" t="str">
        <f t="shared" si="136"/>
        <v/>
      </c>
      <c r="I1228" s="183" t="str">
        <f t="shared" si="137"/>
        <v/>
      </c>
      <c r="L1228" s="90" t="str">
        <f t="shared" si="135"/>
        <v/>
      </c>
      <c r="N1228" s="185" t="str">
        <f t="shared" si="138"/>
        <v/>
      </c>
      <c r="W1228" s="179" t="str">
        <f>IF($B1228="","",IF($Q1228="","MISSING LINK",IF(NOT(ISNUMBER(SEARCH("drive.google.com",$Q1228))),"NOT DRIVE LINK",IFERROR(IF(ISNUMBER(SEARCH(MID(Summary!$N$3,SEARCH("/folders/",Summary!$N$3)+9,SEARCH("?",Summary!$N$3&amp;"?")-(SEARCH("/folders/",Summary!$N$3)+9)),$Q1228)),"OK",IF(ISNUMBER(SEARCH("/file/d/",$Q1228)),"FILE LINK (check)","WRONG DRIVE")),"WRONG DRIVE"))))</f>
        <v/>
      </c>
      <c r="X1228" s="72" t="str">
        <f t="shared" si="139"/>
        <v/>
      </c>
      <c r="Y1228" s="72" t="str">
        <f t="shared" si="140"/>
        <v/>
      </c>
      <c r="Z1228" s="72" t="str">
        <f>IF($X1228="","",COUNTIF($X$2:$X1228,$X1228))</f>
        <v/>
      </c>
      <c r="AA1228" s="72" t="str">
        <f>IF(AND($X1228&lt;&gt;"",$Y1228&gt;=3,$Z1228=1),COUNTIF($AA$1:AA1227,"&gt;0")+1,"")</f>
        <v/>
      </c>
    </row>
    <row r="1229" spans="3:27" ht="15" customHeight="1" x14ac:dyDescent="0.25">
      <c r="C1229" s="72" t="str">
        <f t="shared" si="141"/>
        <v/>
      </c>
      <c r="D1229" s="182" t="str">
        <f>IF($B1229="","",IFERROR(VLOOKUP($B1229,'Task library'!$A:$E,2,FALSE()),""))</f>
        <v/>
      </c>
      <c r="E1229" s="182" t="str">
        <f>IF($B1229="","",IFERROR(VLOOKUP($B1229,'Task library'!$A:$E,3,FALSE()),""))</f>
        <v/>
      </c>
      <c r="F1229" s="182" t="str">
        <f>IF($B1229="","",IFERROR(VLOOKUP($B1229,'Task library'!$A:$E,4,FALSE()),""))</f>
        <v/>
      </c>
      <c r="H1229" s="183" t="str">
        <f t="shared" si="136"/>
        <v/>
      </c>
      <c r="I1229" s="183" t="str">
        <f t="shared" si="137"/>
        <v/>
      </c>
      <c r="L1229" s="90" t="str">
        <f t="shared" si="135"/>
        <v/>
      </c>
      <c r="N1229" s="185" t="str">
        <f t="shared" si="138"/>
        <v/>
      </c>
      <c r="W1229" s="179" t="str">
        <f>IF($B1229="","",IF($Q1229="","MISSING LINK",IF(NOT(ISNUMBER(SEARCH("drive.google.com",$Q1229))),"NOT DRIVE LINK",IFERROR(IF(ISNUMBER(SEARCH(MID(Summary!$N$3,SEARCH("/folders/",Summary!$N$3)+9,SEARCH("?",Summary!$N$3&amp;"?")-(SEARCH("/folders/",Summary!$N$3)+9)),$Q1229)),"OK",IF(ISNUMBER(SEARCH("/file/d/",$Q1229)),"FILE LINK (check)","WRONG DRIVE")),"WRONG DRIVE"))))</f>
        <v/>
      </c>
      <c r="X1229" s="72" t="str">
        <f t="shared" si="139"/>
        <v/>
      </c>
      <c r="Y1229" s="72" t="str">
        <f t="shared" si="140"/>
        <v/>
      </c>
      <c r="Z1229" s="72" t="str">
        <f>IF($X1229="","",COUNTIF($X$2:$X1229,$X1229))</f>
        <v/>
      </c>
      <c r="AA1229" s="72" t="str">
        <f>IF(AND($X1229&lt;&gt;"",$Y1229&gt;=3,$Z1229=1),COUNTIF($AA$1:AA1228,"&gt;0")+1,"")</f>
        <v/>
      </c>
    </row>
    <row r="1230" spans="3:27" ht="15" customHeight="1" x14ac:dyDescent="0.25">
      <c r="C1230" s="72" t="str">
        <f t="shared" si="141"/>
        <v/>
      </c>
      <c r="D1230" s="182" t="str">
        <f>IF($B1230="","",IFERROR(VLOOKUP($B1230,'Task library'!$A:$E,2,FALSE()),""))</f>
        <v/>
      </c>
      <c r="E1230" s="182" t="str">
        <f>IF($B1230="","",IFERROR(VLOOKUP($B1230,'Task library'!$A:$E,3,FALSE()),""))</f>
        <v/>
      </c>
      <c r="F1230" s="182" t="str">
        <f>IF($B1230="","",IFERROR(VLOOKUP($B1230,'Task library'!$A:$E,4,FALSE()),""))</f>
        <v/>
      </c>
      <c r="H1230" s="183" t="str">
        <f t="shared" si="136"/>
        <v/>
      </c>
      <c r="I1230" s="183" t="str">
        <f t="shared" si="137"/>
        <v/>
      </c>
      <c r="L1230" s="90" t="str">
        <f t="shared" si="135"/>
        <v/>
      </c>
      <c r="N1230" s="185" t="str">
        <f t="shared" si="138"/>
        <v/>
      </c>
      <c r="W1230" s="179" t="str">
        <f>IF($B1230="","",IF($Q1230="","MISSING LINK",IF(NOT(ISNUMBER(SEARCH("drive.google.com",$Q1230))),"NOT DRIVE LINK",IFERROR(IF(ISNUMBER(SEARCH(MID(Summary!$N$3,SEARCH("/folders/",Summary!$N$3)+9,SEARCH("?",Summary!$N$3&amp;"?")-(SEARCH("/folders/",Summary!$N$3)+9)),$Q1230)),"OK",IF(ISNUMBER(SEARCH("/file/d/",$Q1230)),"FILE LINK (check)","WRONG DRIVE")),"WRONG DRIVE"))))</f>
        <v/>
      </c>
      <c r="X1230" s="72" t="str">
        <f t="shared" si="139"/>
        <v/>
      </c>
      <c r="Y1230" s="72" t="str">
        <f t="shared" si="140"/>
        <v/>
      </c>
      <c r="Z1230" s="72" t="str">
        <f>IF($X1230="","",COUNTIF($X$2:$X1230,$X1230))</f>
        <v/>
      </c>
      <c r="AA1230" s="72" t="str">
        <f>IF(AND($X1230&lt;&gt;"",$Y1230&gt;=3,$Z1230=1),COUNTIF($AA$1:AA1229,"&gt;0")+1,"")</f>
        <v/>
      </c>
    </row>
    <row r="1231" spans="3:27" ht="15" customHeight="1" x14ac:dyDescent="0.25">
      <c r="C1231" s="72" t="str">
        <f t="shared" si="141"/>
        <v/>
      </c>
      <c r="D1231" s="182" t="str">
        <f>IF($B1231="","",IFERROR(VLOOKUP($B1231,'Task library'!$A:$E,2,FALSE()),""))</f>
        <v/>
      </c>
      <c r="E1231" s="182" t="str">
        <f>IF($B1231="","",IFERROR(VLOOKUP($B1231,'Task library'!$A:$E,3,FALSE()),""))</f>
        <v/>
      </c>
      <c r="F1231" s="182" t="str">
        <f>IF($B1231="","",IFERROR(VLOOKUP($B1231,'Task library'!$A:$E,4,FALSE()),""))</f>
        <v/>
      </c>
      <c r="H1231" s="183" t="str">
        <f t="shared" si="136"/>
        <v/>
      </c>
      <c r="I1231" s="183" t="str">
        <f t="shared" si="137"/>
        <v/>
      </c>
      <c r="L1231" s="90" t="str">
        <f t="shared" si="135"/>
        <v/>
      </c>
      <c r="N1231" s="185" t="str">
        <f t="shared" si="138"/>
        <v/>
      </c>
      <c r="W1231" s="179" t="str">
        <f>IF($B1231="","",IF($Q1231="","MISSING LINK",IF(NOT(ISNUMBER(SEARCH("drive.google.com",$Q1231))),"NOT DRIVE LINK",IFERROR(IF(ISNUMBER(SEARCH(MID(Summary!$N$3,SEARCH("/folders/",Summary!$N$3)+9,SEARCH("?",Summary!$N$3&amp;"?")-(SEARCH("/folders/",Summary!$N$3)+9)),$Q1231)),"OK",IF(ISNUMBER(SEARCH("/file/d/",$Q1231)),"FILE LINK (check)","WRONG DRIVE")),"WRONG DRIVE"))))</f>
        <v/>
      </c>
      <c r="X1231" s="72" t="str">
        <f t="shared" si="139"/>
        <v/>
      </c>
      <c r="Y1231" s="72" t="str">
        <f t="shared" si="140"/>
        <v/>
      </c>
      <c r="Z1231" s="72" t="str">
        <f>IF($X1231="","",COUNTIF($X$2:$X1231,$X1231))</f>
        <v/>
      </c>
      <c r="AA1231" s="72" t="str">
        <f>IF(AND($X1231&lt;&gt;"",$Y1231&gt;=3,$Z1231=1),COUNTIF($AA$1:AA1230,"&gt;0")+1,"")</f>
        <v/>
      </c>
    </row>
    <row r="1232" spans="3:27" ht="15" customHeight="1" x14ac:dyDescent="0.25">
      <c r="C1232" s="72" t="str">
        <f t="shared" si="141"/>
        <v/>
      </c>
      <c r="D1232" s="182" t="str">
        <f>IF($B1232="","",IFERROR(VLOOKUP($B1232,'Task library'!$A:$E,2,FALSE()),""))</f>
        <v/>
      </c>
      <c r="E1232" s="182" t="str">
        <f>IF($B1232="","",IFERROR(VLOOKUP($B1232,'Task library'!$A:$E,3,FALSE()),""))</f>
        <v/>
      </c>
      <c r="F1232" s="182" t="str">
        <f>IF($B1232="","",IFERROR(VLOOKUP($B1232,'Task library'!$A:$E,4,FALSE()),""))</f>
        <v/>
      </c>
      <c r="H1232" s="183" t="str">
        <f t="shared" si="136"/>
        <v/>
      </c>
      <c r="I1232" s="183" t="str">
        <f t="shared" si="137"/>
        <v/>
      </c>
      <c r="L1232" s="90" t="str">
        <f t="shared" si="135"/>
        <v/>
      </c>
      <c r="N1232" s="185" t="str">
        <f t="shared" si="138"/>
        <v/>
      </c>
      <c r="W1232" s="179" t="str">
        <f>IF($B1232="","",IF($Q1232="","MISSING LINK",IF(NOT(ISNUMBER(SEARCH("drive.google.com",$Q1232))),"NOT DRIVE LINK",IFERROR(IF(ISNUMBER(SEARCH(MID(Summary!$N$3,SEARCH("/folders/",Summary!$N$3)+9,SEARCH("?",Summary!$N$3&amp;"?")-(SEARCH("/folders/",Summary!$N$3)+9)),$Q1232)),"OK",IF(ISNUMBER(SEARCH("/file/d/",$Q1232)),"FILE LINK (check)","WRONG DRIVE")),"WRONG DRIVE"))))</f>
        <v/>
      </c>
      <c r="X1232" s="72" t="str">
        <f t="shared" si="139"/>
        <v/>
      </c>
      <c r="Y1232" s="72" t="str">
        <f t="shared" si="140"/>
        <v/>
      </c>
      <c r="Z1232" s="72" t="str">
        <f>IF($X1232="","",COUNTIF($X$2:$X1232,$X1232))</f>
        <v/>
      </c>
      <c r="AA1232" s="72" t="str">
        <f>IF(AND($X1232&lt;&gt;"",$Y1232&gt;=3,$Z1232=1),COUNTIF($AA$1:AA1231,"&gt;0")+1,"")</f>
        <v/>
      </c>
    </row>
    <row r="1233" spans="3:27" ht="15" customHeight="1" x14ac:dyDescent="0.25">
      <c r="C1233" s="72" t="str">
        <f t="shared" si="141"/>
        <v/>
      </c>
      <c r="D1233" s="182" t="str">
        <f>IF($B1233="","",IFERROR(VLOOKUP($B1233,'Task library'!$A:$E,2,FALSE()),""))</f>
        <v/>
      </c>
      <c r="E1233" s="182" t="str">
        <f>IF($B1233="","",IFERROR(VLOOKUP($B1233,'Task library'!$A:$E,3,FALSE()),""))</f>
        <v/>
      </c>
      <c r="F1233" s="182" t="str">
        <f>IF($B1233="","",IFERROR(VLOOKUP($B1233,'Task library'!$A:$E,4,FALSE()),""))</f>
        <v/>
      </c>
      <c r="H1233" s="183" t="str">
        <f t="shared" si="136"/>
        <v/>
      </c>
      <c r="I1233" s="183" t="str">
        <f t="shared" si="137"/>
        <v/>
      </c>
      <c r="L1233" s="90" t="str">
        <f t="shared" si="135"/>
        <v/>
      </c>
      <c r="N1233" s="185" t="str">
        <f t="shared" si="138"/>
        <v/>
      </c>
      <c r="W1233" s="179" t="str">
        <f>IF($B1233="","",IF($Q1233="","MISSING LINK",IF(NOT(ISNUMBER(SEARCH("drive.google.com",$Q1233))),"NOT DRIVE LINK",IFERROR(IF(ISNUMBER(SEARCH(MID(Summary!$N$3,SEARCH("/folders/",Summary!$N$3)+9,SEARCH("?",Summary!$N$3&amp;"?")-(SEARCH("/folders/",Summary!$N$3)+9)),$Q1233)),"OK",IF(ISNUMBER(SEARCH("/file/d/",$Q1233)),"FILE LINK (check)","WRONG DRIVE")),"WRONG DRIVE"))))</f>
        <v/>
      </c>
      <c r="X1233" s="72" t="str">
        <f t="shared" si="139"/>
        <v/>
      </c>
      <c r="Y1233" s="72" t="str">
        <f t="shared" si="140"/>
        <v/>
      </c>
      <c r="Z1233" s="72" t="str">
        <f>IF($X1233="","",COUNTIF($X$2:$X1233,$X1233))</f>
        <v/>
      </c>
      <c r="AA1233" s="72" t="str">
        <f>IF(AND($X1233&lt;&gt;"",$Y1233&gt;=3,$Z1233=1),COUNTIF($AA$1:AA1232,"&gt;0")+1,"")</f>
        <v/>
      </c>
    </row>
    <row r="1234" spans="3:27" ht="15" customHeight="1" x14ac:dyDescent="0.25">
      <c r="C1234" s="72" t="str">
        <f t="shared" si="141"/>
        <v/>
      </c>
      <c r="D1234" s="182" t="str">
        <f>IF($B1234="","",IFERROR(VLOOKUP($B1234,'Task library'!$A:$E,2,FALSE()),""))</f>
        <v/>
      </c>
      <c r="E1234" s="182" t="str">
        <f>IF($B1234="","",IFERROR(VLOOKUP($B1234,'Task library'!$A:$E,3,FALSE()),""))</f>
        <v/>
      </c>
      <c r="F1234" s="182" t="str">
        <f>IF($B1234="","",IFERROR(VLOOKUP($B1234,'Task library'!$A:$E,4,FALSE()),""))</f>
        <v/>
      </c>
      <c r="H1234" s="183" t="str">
        <f t="shared" si="136"/>
        <v/>
      </c>
      <c r="I1234" s="183" t="str">
        <f t="shared" si="137"/>
        <v/>
      </c>
      <c r="L1234" s="90" t="str">
        <f t="shared" si="135"/>
        <v/>
      </c>
      <c r="N1234" s="185" t="str">
        <f t="shared" si="138"/>
        <v/>
      </c>
      <c r="W1234" s="179" t="str">
        <f>IF($B1234="","",IF($Q1234="","MISSING LINK",IF(NOT(ISNUMBER(SEARCH("drive.google.com",$Q1234))),"NOT DRIVE LINK",IFERROR(IF(ISNUMBER(SEARCH(MID(Summary!$N$3,SEARCH("/folders/",Summary!$N$3)+9,SEARCH("?",Summary!$N$3&amp;"?")-(SEARCH("/folders/",Summary!$N$3)+9)),$Q1234)),"OK",IF(ISNUMBER(SEARCH("/file/d/",$Q1234)),"FILE LINK (check)","WRONG DRIVE")),"WRONG DRIVE"))))</f>
        <v/>
      </c>
      <c r="X1234" s="72" t="str">
        <f t="shared" si="139"/>
        <v/>
      </c>
      <c r="Y1234" s="72" t="str">
        <f t="shared" si="140"/>
        <v/>
      </c>
      <c r="Z1234" s="72" t="str">
        <f>IF($X1234="","",COUNTIF($X$2:$X1234,$X1234))</f>
        <v/>
      </c>
      <c r="AA1234" s="72" t="str">
        <f>IF(AND($X1234&lt;&gt;"",$Y1234&gt;=3,$Z1234=1),COUNTIF($AA$1:AA1233,"&gt;0")+1,"")</f>
        <v/>
      </c>
    </row>
    <row r="1235" spans="3:27" ht="15" customHeight="1" x14ac:dyDescent="0.25">
      <c r="C1235" s="72" t="str">
        <f t="shared" si="141"/>
        <v/>
      </c>
      <c r="D1235" s="182" t="str">
        <f>IF($B1235="","",IFERROR(VLOOKUP($B1235,'Task library'!$A:$E,2,FALSE()),""))</f>
        <v/>
      </c>
      <c r="E1235" s="182" t="str">
        <f>IF($B1235="","",IFERROR(VLOOKUP($B1235,'Task library'!$A:$E,3,FALSE()),""))</f>
        <v/>
      </c>
      <c r="F1235" s="182" t="str">
        <f>IF($B1235="","",IFERROR(VLOOKUP($B1235,'Task library'!$A:$E,4,FALSE()),""))</f>
        <v/>
      </c>
      <c r="H1235" s="183" t="str">
        <f t="shared" si="136"/>
        <v/>
      </c>
      <c r="I1235" s="183" t="str">
        <f t="shared" si="137"/>
        <v/>
      </c>
      <c r="L1235" s="90" t="str">
        <f t="shared" si="135"/>
        <v/>
      </c>
      <c r="N1235" s="185" t="str">
        <f t="shared" si="138"/>
        <v/>
      </c>
      <c r="W1235" s="179" t="str">
        <f>IF($B1235="","",IF($Q1235="","MISSING LINK",IF(NOT(ISNUMBER(SEARCH("drive.google.com",$Q1235))),"NOT DRIVE LINK",IFERROR(IF(ISNUMBER(SEARCH(MID(Summary!$N$3,SEARCH("/folders/",Summary!$N$3)+9,SEARCH("?",Summary!$N$3&amp;"?")-(SEARCH("/folders/",Summary!$N$3)+9)),$Q1235)),"OK",IF(ISNUMBER(SEARCH("/file/d/",$Q1235)),"FILE LINK (check)","WRONG DRIVE")),"WRONG DRIVE"))))</f>
        <v/>
      </c>
      <c r="X1235" s="72" t="str">
        <f t="shared" si="139"/>
        <v/>
      </c>
      <c r="Y1235" s="72" t="str">
        <f t="shared" si="140"/>
        <v/>
      </c>
      <c r="Z1235" s="72" t="str">
        <f>IF($X1235="","",COUNTIF($X$2:$X1235,$X1235))</f>
        <v/>
      </c>
      <c r="AA1235" s="72" t="str">
        <f>IF(AND($X1235&lt;&gt;"",$Y1235&gt;=3,$Z1235=1),COUNTIF($AA$1:AA1234,"&gt;0")+1,"")</f>
        <v/>
      </c>
    </row>
    <row r="1236" spans="3:27" ht="15" customHeight="1" x14ac:dyDescent="0.25">
      <c r="C1236" s="72" t="str">
        <f t="shared" si="141"/>
        <v/>
      </c>
      <c r="D1236" s="182" t="str">
        <f>IF($B1236="","",IFERROR(VLOOKUP($B1236,'Task library'!$A:$E,2,FALSE()),""))</f>
        <v/>
      </c>
      <c r="E1236" s="182" t="str">
        <f>IF($B1236="","",IFERROR(VLOOKUP($B1236,'Task library'!$A:$E,3,FALSE()),""))</f>
        <v/>
      </c>
      <c r="F1236" s="182" t="str">
        <f>IF($B1236="","",IFERROR(VLOOKUP($B1236,'Task library'!$A:$E,4,FALSE()),""))</f>
        <v/>
      </c>
      <c r="H1236" s="183" t="str">
        <f t="shared" si="136"/>
        <v/>
      </c>
      <c r="I1236" s="183" t="str">
        <f t="shared" si="137"/>
        <v/>
      </c>
      <c r="L1236" s="90" t="str">
        <f t="shared" ref="L1236:L1299" si="142">IF($B1236="","",1)</f>
        <v/>
      </c>
      <c r="N1236" s="185" t="str">
        <f t="shared" si="138"/>
        <v/>
      </c>
      <c r="W1236" s="179" t="str">
        <f>IF($B1236="","",IF($Q1236="","MISSING LINK",IF(NOT(ISNUMBER(SEARCH("drive.google.com",$Q1236))),"NOT DRIVE LINK",IFERROR(IF(ISNUMBER(SEARCH(MID(Summary!$N$3,SEARCH("/folders/",Summary!$N$3)+9,SEARCH("?",Summary!$N$3&amp;"?")-(SEARCH("/folders/",Summary!$N$3)+9)),$Q1236)),"OK",IF(ISNUMBER(SEARCH("/file/d/",$Q1236)),"FILE LINK (check)","WRONG DRIVE")),"WRONG DRIVE"))))</f>
        <v/>
      </c>
      <c r="X1236" s="72" t="str">
        <f t="shared" si="139"/>
        <v/>
      </c>
      <c r="Y1236" s="72" t="str">
        <f t="shared" si="140"/>
        <v/>
      </c>
      <c r="Z1236" s="72" t="str">
        <f>IF($X1236="","",COUNTIF($X$2:$X1236,$X1236))</f>
        <v/>
      </c>
      <c r="AA1236" s="72" t="str">
        <f>IF(AND($X1236&lt;&gt;"",$Y1236&gt;=3,$Z1236=1),COUNTIF($AA$1:AA1235,"&gt;0")+1,"")</f>
        <v/>
      </c>
    </row>
    <row r="1237" spans="3:27" ht="15" customHeight="1" x14ac:dyDescent="0.25">
      <c r="C1237" s="72" t="str">
        <f t="shared" si="141"/>
        <v/>
      </c>
      <c r="D1237" s="182" t="str">
        <f>IF($B1237="","",IFERROR(VLOOKUP($B1237,'Task library'!$A:$E,2,FALSE()),""))</f>
        <v/>
      </c>
      <c r="E1237" s="182" t="str">
        <f>IF($B1237="","",IFERROR(VLOOKUP($B1237,'Task library'!$A:$E,3,FALSE()),""))</f>
        <v/>
      </c>
      <c r="F1237" s="182" t="str">
        <f>IF($B1237="","",IFERROR(VLOOKUP($B1237,'Task library'!$A:$E,4,FALSE()),""))</f>
        <v/>
      </c>
      <c r="H1237" s="183" t="str">
        <f t="shared" si="136"/>
        <v/>
      </c>
      <c r="I1237" s="183" t="str">
        <f t="shared" si="137"/>
        <v/>
      </c>
      <c r="L1237" s="90" t="str">
        <f t="shared" si="142"/>
        <v/>
      </c>
      <c r="N1237" s="185" t="str">
        <f t="shared" si="138"/>
        <v/>
      </c>
      <c r="W1237" s="179" t="str">
        <f>IF($B1237="","",IF($Q1237="","MISSING LINK",IF(NOT(ISNUMBER(SEARCH("drive.google.com",$Q1237))),"NOT DRIVE LINK",IFERROR(IF(ISNUMBER(SEARCH(MID(Summary!$N$3,SEARCH("/folders/",Summary!$N$3)+9,SEARCH("?",Summary!$N$3&amp;"?")-(SEARCH("/folders/",Summary!$N$3)+9)),$Q1237)),"OK",IF(ISNUMBER(SEARCH("/file/d/",$Q1237)),"FILE LINK (check)","WRONG DRIVE")),"WRONG DRIVE"))))</f>
        <v/>
      </c>
      <c r="X1237" s="72" t="str">
        <f t="shared" si="139"/>
        <v/>
      </c>
      <c r="Y1237" s="72" t="str">
        <f t="shared" si="140"/>
        <v/>
      </c>
      <c r="Z1237" s="72" t="str">
        <f>IF($X1237="","",COUNTIF($X$2:$X1237,$X1237))</f>
        <v/>
      </c>
      <c r="AA1237" s="72" t="str">
        <f>IF(AND($X1237&lt;&gt;"",$Y1237&gt;=3,$Z1237=1),COUNTIF($AA$1:AA1236,"&gt;0")+1,"")</f>
        <v/>
      </c>
    </row>
    <row r="1238" spans="3:27" ht="15" customHeight="1" x14ac:dyDescent="0.25">
      <c r="C1238" s="72" t="str">
        <f t="shared" si="141"/>
        <v/>
      </c>
      <c r="D1238" s="182" t="str">
        <f>IF($B1238="","",IFERROR(VLOOKUP($B1238,'Task library'!$A:$E,2,FALSE()),""))</f>
        <v/>
      </c>
      <c r="E1238" s="182" t="str">
        <f>IF($B1238="","",IFERROR(VLOOKUP($B1238,'Task library'!$A:$E,3,FALSE()),""))</f>
        <v/>
      </c>
      <c r="F1238" s="182" t="str">
        <f>IF($B1238="","",IFERROR(VLOOKUP($B1238,'Task library'!$A:$E,4,FALSE()),""))</f>
        <v/>
      </c>
      <c r="H1238" s="183" t="str">
        <f t="shared" si="136"/>
        <v/>
      </c>
      <c r="I1238" s="183" t="str">
        <f t="shared" si="137"/>
        <v/>
      </c>
      <c r="L1238" s="90" t="str">
        <f t="shared" si="142"/>
        <v/>
      </c>
      <c r="N1238" s="185" t="str">
        <f t="shared" si="138"/>
        <v/>
      </c>
      <c r="W1238" s="179" t="str">
        <f>IF($B1238="","",IF($Q1238="","MISSING LINK",IF(NOT(ISNUMBER(SEARCH("drive.google.com",$Q1238))),"NOT DRIVE LINK",IFERROR(IF(ISNUMBER(SEARCH(MID(Summary!$N$3,SEARCH("/folders/",Summary!$N$3)+9,SEARCH("?",Summary!$N$3&amp;"?")-(SEARCH("/folders/",Summary!$N$3)+9)),$Q1238)),"OK",IF(ISNUMBER(SEARCH("/file/d/",$Q1238)),"FILE LINK (check)","WRONG DRIVE")),"WRONG DRIVE"))))</f>
        <v/>
      </c>
      <c r="X1238" s="72" t="str">
        <f t="shared" si="139"/>
        <v/>
      </c>
      <c r="Y1238" s="72" t="str">
        <f t="shared" si="140"/>
        <v/>
      </c>
      <c r="Z1238" s="72" t="str">
        <f>IF($X1238="","",COUNTIF($X$2:$X1238,$X1238))</f>
        <v/>
      </c>
      <c r="AA1238" s="72" t="str">
        <f>IF(AND($X1238&lt;&gt;"",$Y1238&gt;=3,$Z1238=1),COUNTIF($AA$1:AA1237,"&gt;0")+1,"")</f>
        <v/>
      </c>
    </row>
    <row r="1239" spans="3:27" ht="15" customHeight="1" x14ac:dyDescent="0.25">
      <c r="C1239" s="72" t="str">
        <f t="shared" si="141"/>
        <v/>
      </c>
      <c r="D1239" s="182" t="str">
        <f>IF($B1239="","",IFERROR(VLOOKUP($B1239,'Task library'!$A:$E,2,FALSE()),""))</f>
        <v/>
      </c>
      <c r="E1239" s="182" t="str">
        <f>IF($B1239="","",IFERROR(VLOOKUP($B1239,'Task library'!$A:$E,3,FALSE()),""))</f>
        <v/>
      </c>
      <c r="F1239" s="182" t="str">
        <f>IF($B1239="","",IFERROR(VLOOKUP($B1239,'Task library'!$A:$E,4,FALSE()),""))</f>
        <v/>
      </c>
      <c r="H1239" s="183" t="str">
        <f t="shared" si="136"/>
        <v/>
      </c>
      <c r="I1239" s="183" t="str">
        <f t="shared" si="137"/>
        <v/>
      </c>
      <c r="L1239" s="90" t="str">
        <f t="shared" si="142"/>
        <v/>
      </c>
      <c r="N1239" s="185" t="str">
        <f t="shared" si="138"/>
        <v/>
      </c>
      <c r="W1239" s="179" t="str">
        <f>IF($B1239="","",IF($Q1239="","MISSING LINK",IF(NOT(ISNUMBER(SEARCH("drive.google.com",$Q1239))),"NOT DRIVE LINK",IFERROR(IF(ISNUMBER(SEARCH(MID(Summary!$N$3,SEARCH("/folders/",Summary!$N$3)+9,SEARCH("?",Summary!$N$3&amp;"?")-(SEARCH("/folders/",Summary!$N$3)+9)),$Q1239)),"OK",IF(ISNUMBER(SEARCH("/file/d/",$Q1239)),"FILE LINK (check)","WRONG DRIVE")),"WRONG DRIVE"))))</f>
        <v/>
      </c>
      <c r="X1239" s="72" t="str">
        <f t="shared" si="139"/>
        <v/>
      </c>
      <c r="Y1239" s="72" t="str">
        <f t="shared" si="140"/>
        <v/>
      </c>
      <c r="Z1239" s="72" t="str">
        <f>IF($X1239="","",COUNTIF($X$2:$X1239,$X1239))</f>
        <v/>
      </c>
      <c r="AA1239" s="72" t="str">
        <f>IF(AND($X1239&lt;&gt;"",$Y1239&gt;=3,$Z1239=1),COUNTIF($AA$1:AA1238,"&gt;0")+1,"")</f>
        <v/>
      </c>
    </row>
    <row r="1240" spans="3:27" ht="15" customHeight="1" x14ac:dyDescent="0.25">
      <c r="C1240" s="72" t="str">
        <f t="shared" si="141"/>
        <v/>
      </c>
      <c r="D1240" s="182" t="str">
        <f>IF($B1240="","",IFERROR(VLOOKUP($B1240,'Task library'!$A:$E,2,FALSE()),""))</f>
        <v/>
      </c>
      <c r="E1240" s="182" t="str">
        <f>IF($B1240="","",IFERROR(VLOOKUP($B1240,'Task library'!$A:$E,3,FALSE()),""))</f>
        <v/>
      </c>
      <c r="F1240" s="182" t="str">
        <f>IF($B1240="","",IFERROR(VLOOKUP($B1240,'Task library'!$A:$E,4,FALSE()),""))</f>
        <v/>
      </c>
      <c r="H1240" s="183" t="str">
        <f t="shared" si="136"/>
        <v/>
      </c>
      <c r="I1240" s="183" t="str">
        <f t="shared" si="137"/>
        <v/>
      </c>
      <c r="L1240" s="90" t="str">
        <f t="shared" si="142"/>
        <v/>
      </c>
      <c r="N1240" s="185" t="str">
        <f t="shared" si="138"/>
        <v/>
      </c>
      <c r="W1240" s="179" t="str">
        <f>IF($B1240="","",IF($Q1240="","MISSING LINK",IF(NOT(ISNUMBER(SEARCH("drive.google.com",$Q1240))),"NOT DRIVE LINK",IFERROR(IF(ISNUMBER(SEARCH(MID(Summary!$N$3,SEARCH("/folders/",Summary!$N$3)+9,SEARCH("?",Summary!$N$3&amp;"?")-(SEARCH("/folders/",Summary!$N$3)+9)),$Q1240)),"OK",IF(ISNUMBER(SEARCH("/file/d/",$Q1240)),"FILE LINK (check)","WRONG DRIVE")),"WRONG DRIVE"))))</f>
        <v/>
      </c>
      <c r="X1240" s="72" t="str">
        <f t="shared" si="139"/>
        <v/>
      </c>
      <c r="Y1240" s="72" t="str">
        <f t="shared" si="140"/>
        <v/>
      </c>
      <c r="Z1240" s="72" t="str">
        <f>IF($X1240="","",COUNTIF($X$2:$X1240,$X1240))</f>
        <v/>
      </c>
      <c r="AA1240" s="72" t="str">
        <f>IF(AND($X1240&lt;&gt;"",$Y1240&gt;=3,$Z1240=1),COUNTIF($AA$1:AA1239,"&gt;0")+1,"")</f>
        <v/>
      </c>
    </row>
    <row r="1241" spans="3:27" ht="15" customHeight="1" x14ac:dyDescent="0.25">
      <c r="C1241" s="72" t="str">
        <f t="shared" si="141"/>
        <v/>
      </c>
      <c r="D1241" s="182" t="str">
        <f>IF($B1241="","",IFERROR(VLOOKUP($B1241,'Task library'!$A:$E,2,FALSE()),""))</f>
        <v/>
      </c>
      <c r="E1241" s="182" t="str">
        <f>IF($B1241="","",IFERROR(VLOOKUP($B1241,'Task library'!$A:$E,3,FALSE()),""))</f>
        <v/>
      </c>
      <c r="F1241" s="182" t="str">
        <f>IF($B1241="","",IFERROR(VLOOKUP($B1241,'Task library'!$A:$E,4,FALSE()),""))</f>
        <v/>
      </c>
      <c r="H1241" s="183" t="str">
        <f t="shared" si="136"/>
        <v/>
      </c>
      <c r="I1241" s="183" t="str">
        <f t="shared" si="137"/>
        <v/>
      </c>
      <c r="L1241" s="90" t="str">
        <f t="shared" si="142"/>
        <v/>
      </c>
      <c r="N1241" s="185" t="str">
        <f t="shared" si="138"/>
        <v/>
      </c>
      <c r="W1241" s="179" t="str">
        <f>IF($B1241="","",IF($Q1241="","MISSING LINK",IF(NOT(ISNUMBER(SEARCH("drive.google.com",$Q1241))),"NOT DRIVE LINK",IFERROR(IF(ISNUMBER(SEARCH(MID(Summary!$N$3,SEARCH("/folders/",Summary!$N$3)+9,SEARCH("?",Summary!$N$3&amp;"?")-(SEARCH("/folders/",Summary!$N$3)+9)),$Q1241)),"OK",IF(ISNUMBER(SEARCH("/file/d/",$Q1241)),"FILE LINK (check)","WRONG DRIVE")),"WRONG DRIVE"))))</f>
        <v/>
      </c>
      <c r="X1241" s="72" t="str">
        <f t="shared" si="139"/>
        <v/>
      </c>
      <c r="Y1241" s="72" t="str">
        <f t="shared" si="140"/>
        <v/>
      </c>
      <c r="Z1241" s="72" t="str">
        <f>IF($X1241="","",COUNTIF($X$2:$X1241,$X1241))</f>
        <v/>
      </c>
      <c r="AA1241" s="72" t="str">
        <f>IF(AND($X1241&lt;&gt;"",$Y1241&gt;=3,$Z1241=1),COUNTIF($AA$1:AA1240,"&gt;0")+1,"")</f>
        <v/>
      </c>
    </row>
    <row r="1242" spans="3:27" ht="15" customHeight="1" x14ac:dyDescent="0.25">
      <c r="C1242" s="72" t="str">
        <f t="shared" si="141"/>
        <v/>
      </c>
      <c r="D1242" s="182" t="str">
        <f>IF($B1242="","",IFERROR(VLOOKUP($B1242,'Task library'!$A:$E,2,FALSE()),""))</f>
        <v/>
      </c>
      <c r="E1242" s="182" t="str">
        <f>IF($B1242="","",IFERROR(VLOOKUP($B1242,'Task library'!$A:$E,3,FALSE()),""))</f>
        <v/>
      </c>
      <c r="F1242" s="182" t="str">
        <f>IF($B1242="","",IFERROR(VLOOKUP($B1242,'Task library'!$A:$E,4,FALSE()),""))</f>
        <v/>
      </c>
      <c r="H1242" s="183" t="str">
        <f t="shared" si="136"/>
        <v/>
      </c>
      <c r="I1242" s="183" t="str">
        <f t="shared" si="137"/>
        <v/>
      </c>
      <c r="L1242" s="90" t="str">
        <f t="shared" si="142"/>
        <v/>
      </c>
      <c r="N1242" s="185" t="str">
        <f t="shared" si="138"/>
        <v/>
      </c>
      <c r="W1242" s="179" t="str">
        <f>IF($B1242="","",IF($Q1242="","MISSING LINK",IF(NOT(ISNUMBER(SEARCH("drive.google.com",$Q1242))),"NOT DRIVE LINK",IFERROR(IF(ISNUMBER(SEARCH(MID(Summary!$N$3,SEARCH("/folders/",Summary!$N$3)+9,SEARCH("?",Summary!$N$3&amp;"?")-(SEARCH("/folders/",Summary!$N$3)+9)),$Q1242)),"OK",IF(ISNUMBER(SEARCH("/file/d/",$Q1242)),"FILE LINK (check)","WRONG DRIVE")),"WRONG DRIVE"))))</f>
        <v/>
      </c>
      <c r="X1242" s="72" t="str">
        <f t="shared" si="139"/>
        <v/>
      </c>
      <c r="Y1242" s="72" t="str">
        <f t="shared" si="140"/>
        <v/>
      </c>
      <c r="Z1242" s="72" t="str">
        <f>IF($X1242="","",COUNTIF($X$2:$X1242,$X1242))</f>
        <v/>
      </c>
      <c r="AA1242" s="72" t="str">
        <f>IF(AND($X1242&lt;&gt;"",$Y1242&gt;=3,$Z1242=1),COUNTIF($AA$1:AA1241,"&gt;0")+1,"")</f>
        <v/>
      </c>
    </row>
    <row r="1243" spans="3:27" ht="15" customHeight="1" x14ac:dyDescent="0.25">
      <c r="C1243" s="72" t="str">
        <f t="shared" si="141"/>
        <v/>
      </c>
      <c r="D1243" s="182" t="str">
        <f>IF($B1243="","",IFERROR(VLOOKUP($B1243,'Task library'!$A:$E,2,FALSE()),""))</f>
        <v/>
      </c>
      <c r="E1243" s="182" t="str">
        <f>IF($B1243="","",IFERROR(VLOOKUP($B1243,'Task library'!$A:$E,3,FALSE()),""))</f>
        <v/>
      </c>
      <c r="F1243" s="182" t="str">
        <f>IF($B1243="","",IFERROR(VLOOKUP($B1243,'Task library'!$A:$E,4,FALSE()),""))</f>
        <v/>
      </c>
      <c r="H1243" s="183" t="str">
        <f t="shared" si="136"/>
        <v/>
      </c>
      <c r="I1243" s="183" t="str">
        <f t="shared" si="137"/>
        <v/>
      </c>
      <c r="L1243" s="90" t="str">
        <f t="shared" si="142"/>
        <v/>
      </c>
      <c r="N1243" s="185" t="str">
        <f t="shared" si="138"/>
        <v/>
      </c>
      <c r="W1243" s="179" t="str">
        <f>IF($B1243="","",IF($Q1243="","MISSING LINK",IF(NOT(ISNUMBER(SEARCH("drive.google.com",$Q1243))),"NOT DRIVE LINK",IFERROR(IF(ISNUMBER(SEARCH(MID(Summary!$N$3,SEARCH("/folders/",Summary!$N$3)+9,SEARCH("?",Summary!$N$3&amp;"?")-(SEARCH("/folders/",Summary!$N$3)+9)),$Q1243)),"OK",IF(ISNUMBER(SEARCH("/file/d/",$Q1243)),"FILE LINK (check)","WRONG DRIVE")),"WRONG DRIVE"))))</f>
        <v/>
      </c>
      <c r="X1243" s="72" t="str">
        <f t="shared" si="139"/>
        <v/>
      </c>
      <c r="Y1243" s="72" t="str">
        <f t="shared" si="140"/>
        <v/>
      </c>
      <c r="Z1243" s="72" t="str">
        <f>IF($X1243="","",COUNTIF($X$2:$X1243,$X1243))</f>
        <v/>
      </c>
      <c r="AA1243" s="72" t="str">
        <f>IF(AND($X1243&lt;&gt;"",$Y1243&gt;=3,$Z1243=1),COUNTIF($AA$1:AA1242,"&gt;0")+1,"")</f>
        <v/>
      </c>
    </row>
    <row r="1244" spans="3:27" ht="15" customHeight="1" x14ac:dyDescent="0.25">
      <c r="C1244" s="72" t="str">
        <f t="shared" si="141"/>
        <v/>
      </c>
      <c r="D1244" s="182" t="str">
        <f>IF($B1244="","",IFERROR(VLOOKUP($B1244,'Task library'!$A:$E,2,FALSE()),""))</f>
        <v/>
      </c>
      <c r="E1244" s="182" t="str">
        <f>IF($B1244="","",IFERROR(VLOOKUP($B1244,'Task library'!$A:$E,3,FALSE()),""))</f>
        <v/>
      </c>
      <c r="F1244" s="182" t="str">
        <f>IF($B1244="","",IFERROR(VLOOKUP($B1244,'Task library'!$A:$E,4,FALSE()),""))</f>
        <v/>
      </c>
      <c r="H1244" s="183" t="str">
        <f t="shared" si="136"/>
        <v/>
      </c>
      <c r="I1244" s="183" t="str">
        <f t="shared" si="137"/>
        <v/>
      </c>
      <c r="L1244" s="90" t="str">
        <f t="shared" si="142"/>
        <v/>
      </c>
      <c r="N1244" s="185" t="str">
        <f t="shared" si="138"/>
        <v/>
      </c>
      <c r="W1244" s="179" t="str">
        <f>IF($B1244="","",IF($Q1244="","MISSING LINK",IF(NOT(ISNUMBER(SEARCH("drive.google.com",$Q1244))),"NOT DRIVE LINK",IFERROR(IF(ISNUMBER(SEARCH(MID(Summary!$N$3,SEARCH("/folders/",Summary!$N$3)+9,SEARCH("?",Summary!$N$3&amp;"?")-(SEARCH("/folders/",Summary!$N$3)+9)),$Q1244)),"OK",IF(ISNUMBER(SEARCH("/file/d/",$Q1244)),"FILE LINK (check)","WRONG DRIVE")),"WRONG DRIVE"))))</f>
        <v/>
      </c>
      <c r="X1244" s="72" t="str">
        <f t="shared" si="139"/>
        <v/>
      </c>
      <c r="Y1244" s="72" t="str">
        <f t="shared" si="140"/>
        <v/>
      </c>
      <c r="Z1244" s="72" t="str">
        <f>IF($X1244="","",COUNTIF($X$2:$X1244,$X1244))</f>
        <v/>
      </c>
      <c r="AA1244" s="72" t="str">
        <f>IF(AND($X1244&lt;&gt;"",$Y1244&gt;=3,$Z1244=1),COUNTIF($AA$1:AA1243,"&gt;0")+1,"")</f>
        <v/>
      </c>
    </row>
    <row r="1245" spans="3:27" ht="15" customHeight="1" x14ac:dyDescent="0.25">
      <c r="C1245" s="72" t="str">
        <f t="shared" si="141"/>
        <v/>
      </c>
      <c r="D1245" s="182" t="str">
        <f>IF($B1245="","",IFERROR(VLOOKUP($B1245,'Task library'!$A:$E,2,FALSE()),""))</f>
        <v/>
      </c>
      <c r="E1245" s="182" t="str">
        <f>IF($B1245="","",IFERROR(VLOOKUP($B1245,'Task library'!$A:$E,3,FALSE()),""))</f>
        <v/>
      </c>
      <c r="F1245" s="182" t="str">
        <f>IF($B1245="","",IFERROR(VLOOKUP($B1245,'Task library'!$A:$E,4,FALSE()),""))</f>
        <v/>
      </c>
      <c r="H1245" s="183" t="str">
        <f t="shared" si="136"/>
        <v/>
      </c>
      <c r="I1245" s="183" t="str">
        <f t="shared" si="137"/>
        <v/>
      </c>
      <c r="L1245" s="90" t="str">
        <f t="shared" si="142"/>
        <v/>
      </c>
      <c r="N1245" s="185" t="str">
        <f t="shared" si="138"/>
        <v/>
      </c>
      <c r="W1245" s="179" t="str">
        <f>IF($B1245="","",IF($Q1245="","MISSING LINK",IF(NOT(ISNUMBER(SEARCH("drive.google.com",$Q1245))),"NOT DRIVE LINK",IFERROR(IF(ISNUMBER(SEARCH(MID(Summary!$N$3,SEARCH("/folders/",Summary!$N$3)+9,SEARCH("?",Summary!$N$3&amp;"?")-(SEARCH("/folders/",Summary!$N$3)+9)),$Q1245)),"OK",IF(ISNUMBER(SEARCH("/file/d/",$Q1245)),"FILE LINK (check)","WRONG DRIVE")),"WRONG DRIVE"))))</f>
        <v/>
      </c>
      <c r="X1245" s="72" t="str">
        <f t="shared" si="139"/>
        <v/>
      </c>
      <c r="Y1245" s="72" t="str">
        <f t="shared" si="140"/>
        <v/>
      </c>
      <c r="Z1245" s="72" t="str">
        <f>IF($X1245="","",COUNTIF($X$2:$X1245,$X1245))</f>
        <v/>
      </c>
      <c r="AA1245" s="72" t="str">
        <f>IF(AND($X1245&lt;&gt;"",$Y1245&gt;=3,$Z1245=1),COUNTIF($AA$1:AA1244,"&gt;0")+1,"")</f>
        <v/>
      </c>
    </row>
    <row r="1246" spans="3:27" ht="15" customHeight="1" x14ac:dyDescent="0.25">
      <c r="C1246" s="72" t="str">
        <f t="shared" si="141"/>
        <v/>
      </c>
      <c r="D1246" s="182" t="str">
        <f>IF($B1246="","",IFERROR(VLOOKUP($B1246,'Task library'!$A:$E,2,FALSE()),""))</f>
        <v/>
      </c>
      <c r="E1246" s="182" t="str">
        <f>IF($B1246="","",IFERROR(VLOOKUP($B1246,'Task library'!$A:$E,3,FALSE()),""))</f>
        <v/>
      </c>
      <c r="F1246" s="182" t="str">
        <f>IF($B1246="","",IFERROR(VLOOKUP($B1246,'Task library'!$A:$E,4,FALSE()),""))</f>
        <v/>
      </c>
      <c r="H1246" s="183" t="str">
        <f t="shared" si="136"/>
        <v/>
      </c>
      <c r="I1246" s="183" t="str">
        <f t="shared" si="137"/>
        <v/>
      </c>
      <c r="L1246" s="90" t="str">
        <f t="shared" si="142"/>
        <v/>
      </c>
      <c r="N1246" s="185" t="str">
        <f t="shared" si="138"/>
        <v/>
      </c>
      <c r="W1246" s="179" t="str">
        <f>IF($B1246="","",IF($Q1246="","MISSING LINK",IF(NOT(ISNUMBER(SEARCH("drive.google.com",$Q1246))),"NOT DRIVE LINK",IFERROR(IF(ISNUMBER(SEARCH(MID(Summary!$N$3,SEARCH("/folders/",Summary!$N$3)+9,SEARCH("?",Summary!$N$3&amp;"?")-(SEARCH("/folders/",Summary!$N$3)+9)),$Q1246)),"OK",IF(ISNUMBER(SEARCH("/file/d/",$Q1246)),"FILE LINK (check)","WRONG DRIVE")),"WRONG DRIVE"))))</f>
        <v/>
      </c>
      <c r="X1246" s="72" t="str">
        <f t="shared" si="139"/>
        <v/>
      </c>
      <c r="Y1246" s="72" t="str">
        <f t="shared" si="140"/>
        <v/>
      </c>
      <c r="Z1246" s="72" t="str">
        <f>IF($X1246="","",COUNTIF($X$2:$X1246,$X1246))</f>
        <v/>
      </c>
      <c r="AA1246" s="72" t="str">
        <f>IF(AND($X1246&lt;&gt;"",$Y1246&gt;=3,$Z1246=1),COUNTIF($AA$1:AA1245,"&gt;0")+1,"")</f>
        <v/>
      </c>
    </row>
    <row r="1247" spans="3:27" ht="15" customHeight="1" x14ac:dyDescent="0.25">
      <c r="C1247" s="72" t="str">
        <f t="shared" si="141"/>
        <v/>
      </c>
      <c r="D1247" s="182" t="str">
        <f>IF($B1247="","",IFERROR(VLOOKUP($B1247,'Task library'!$A:$E,2,FALSE()),""))</f>
        <v/>
      </c>
      <c r="E1247" s="182" t="str">
        <f>IF($B1247="","",IFERROR(VLOOKUP($B1247,'Task library'!$A:$E,3,FALSE()),""))</f>
        <v/>
      </c>
      <c r="F1247" s="182" t="str">
        <f>IF($B1247="","",IFERROR(VLOOKUP($B1247,'Task library'!$A:$E,4,FALSE()),""))</f>
        <v/>
      </c>
      <c r="H1247" s="183" t="str">
        <f t="shared" si="136"/>
        <v/>
      </c>
      <c r="I1247" s="183" t="str">
        <f t="shared" si="137"/>
        <v/>
      </c>
      <c r="L1247" s="90" t="str">
        <f t="shared" si="142"/>
        <v/>
      </c>
      <c r="N1247" s="185" t="str">
        <f t="shared" si="138"/>
        <v/>
      </c>
      <c r="W1247" s="179" t="str">
        <f>IF($B1247="","",IF($Q1247="","MISSING LINK",IF(NOT(ISNUMBER(SEARCH("drive.google.com",$Q1247))),"NOT DRIVE LINK",IFERROR(IF(ISNUMBER(SEARCH(MID(Summary!$N$3,SEARCH("/folders/",Summary!$N$3)+9,SEARCH("?",Summary!$N$3&amp;"?")-(SEARCH("/folders/",Summary!$N$3)+9)),$Q1247)),"OK",IF(ISNUMBER(SEARCH("/file/d/",$Q1247)),"FILE LINK (check)","WRONG DRIVE")),"WRONG DRIVE"))))</f>
        <v/>
      </c>
      <c r="X1247" s="72" t="str">
        <f t="shared" si="139"/>
        <v/>
      </c>
      <c r="Y1247" s="72" t="str">
        <f t="shared" si="140"/>
        <v/>
      </c>
      <c r="Z1247" s="72" t="str">
        <f>IF($X1247="","",COUNTIF($X$2:$X1247,$X1247))</f>
        <v/>
      </c>
      <c r="AA1247" s="72" t="str">
        <f>IF(AND($X1247&lt;&gt;"",$Y1247&gt;=3,$Z1247=1),COUNTIF($AA$1:AA1246,"&gt;0")+1,"")</f>
        <v/>
      </c>
    </row>
    <row r="1248" spans="3:27" ht="15" customHeight="1" x14ac:dyDescent="0.25">
      <c r="C1248" s="72" t="str">
        <f t="shared" si="141"/>
        <v/>
      </c>
      <c r="D1248" s="182" t="str">
        <f>IF($B1248="","",IFERROR(VLOOKUP($B1248,'Task library'!$A:$E,2,FALSE()),""))</f>
        <v/>
      </c>
      <c r="E1248" s="182" t="str">
        <f>IF($B1248="","",IFERROR(VLOOKUP($B1248,'Task library'!$A:$E,3,FALSE()),""))</f>
        <v/>
      </c>
      <c r="F1248" s="182" t="str">
        <f>IF($B1248="","",IFERROR(VLOOKUP($B1248,'Task library'!$A:$E,4,FALSE()),""))</f>
        <v/>
      </c>
      <c r="H1248" s="183" t="str">
        <f t="shared" si="136"/>
        <v/>
      </c>
      <c r="I1248" s="183" t="str">
        <f t="shared" si="137"/>
        <v/>
      </c>
      <c r="L1248" s="90" t="str">
        <f t="shared" si="142"/>
        <v/>
      </c>
      <c r="N1248" s="185" t="str">
        <f t="shared" si="138"/>
        <v/>
      </c>
      <c r="W1248" s="179" t="str">
        <f>IF($B1248="","",IF($Q1248="","MISSING LINK",IF(NOT(ISNUMBER(SEARCH("drive.google.com",$Q1248))),"NOT DRIVE LINK",IFERROR(IF(ISNUMBER(SEARCH(MID(Summary!$N$3,SEARCH("/folders/",Summary!$N$3)+9,SEARCH("?",Summary!$N$3&amp;"?")-(SEARCH("/folders/",Summary!$N$3)+9)),$Q1248)),"OK",IF(ISNUMBER(SEARCH("/file/d/",$Q1248)),"FILE LINK (check)","WRONG DRIVE")),"WRONG DRIVE"))))</f>
        <v/>
      </c>
      <c r="X1248" s="72" t="str">
        <f t="shared" si="139"/>
        <v/>
      </c>
      <c r="Y1248" s="72" t="str">
        <f t="shared" si="140"/>
        <v/>
      </c>
      <c r="Z1248" s="72" t="str">
        <f>IF($X1248="","",COUNTIF($X$2:$X1248,$X1248))</f>
        <v/>
      </c>
      <c r="AA1248" s="72" t="str">
        <f>IF(AND($X1248&lt;&gt;"",$Y1248&gt;=3,$Z1248=1),COUNTIF($AA$1:AA1247,"&gt;0")+1,"")</f>
        <v/>
      </c>
    </row>
    <row r="1249" spans="3:27" ht="15" customHeight="1" x14ac:dyDescent="0.25">
      <c r="C1249" s="72" t="str">
        <f t="shared" si="141"/>
        <v/>
      </c>
      <c r="D1249" s="182" t="str">
        <f>IF($B1249="","",IFERROR(VLOOKUP($B1249,'Task library'!$A:$E,2,FALSE()),""))</f>
        <v/>
      </c>
      <c r="E1249" s="182" t="str">
        <f>IF($B1249="","",IFERROR(VLOOKUP($B1249,'Task library'!$A:$E,3,FALSE()),""))</f>
        <v/>
      </c>
      <c r="F1249" s="182" t="str">
        <f>IF($B1249="","",IFERROR(VLOOKUP($B1249,'Task library'!$A:$E,4,FALSE()),""))</f>
        <v/>
      </c>
      <c r="H1249" s="183" t="str">
        <f t="shared" si="136"/>
        <v/>
      </c>
      <c r="I1249" s="183" t="str">
        <f t="shared" si="137"/>
        <v/>
      </c>
      <c r="L1249" s="90" t="str">
        <f t="shared" si="142"/>
        <v/>
      </c>
      <c r="N1249" s="185" t="str">
        <f t="shared" si="138"/>
        <v/>
      </c>
      <c r="W1249" s="179" t="str">
        <f>IF($B1249="","",IF($Q1249="","MISSING LINK",IF(NOT(ISNUMBER(SEARCH("drive.google.com",$Q1249))),"NOT DRIVE LINK",IFERROR(IF(ISNUMBER(SEARCH(MID(Summary!$N$3,SEARCH("/folders/",Summary!$N$3)+9,SEARCH("?",Summary!$N$3&amp;"?")-(SEARCH("/folders/",Summary!$N$3)+9)),$Q1249)),"OK",IF(ISNUMBER(SEARCH("/file/d/",$Q1249)),"FILE LINK (check)","WRONG DRIVE")),"WRONG DRIVE"))))</f>
        <v/>
      </c>
      <c r="X1249" s="72" t="str">
        <f t="shared" si="139"/>
        <v/>
      </c>
      <c r="Y1249" s="72" t="str">
        <f t="shared" si="140"/>
        <v/>
      </c>
      <c r="Z1249" s="72" t="str">
        <f>IF($X1249="","",COUNTIF($X$2:$X1249,$X1249))</f>
        <v/>
      </c>
      <c r="AA1249" s="72" t="str">
        <f>IF(AND($X1249&lt;&gt;"",$Y1249&gt;=3,$Z1249=1),COUNTIF($AA$1:AA1248,"&gt;0")+1,"")</f>
        <v/>
      </c>
    </row>
    <row r="1250" spans="3:27" ht="15" customHeight="1" x14ac:dyDescent="0.25">
      <c r="C1250" s="72" t="str">
        <f t="shared" si="141"/>
        <v/>
      </c>
      <c r="D1250" s="182" t="str">
        <f>IF($B1250="","",IFERROR(VLOOKUP($B1250,'Task library'!$A:$E,2,FALSE()),""))</f>
        <v/>
      </c>
      <c r="E1250" s="182" t="str">
        <f>IF($B1250="","",IFERROR(VLOOKUP($B1250,'Task library'!$A:$E,3,FALSE()),""))</f>
        <v/>
      </c>
      <c r="F1250" s="182" t="str">
        <f>IF($B1250="","",IFERROR(VLOOKUP($B1250,'Task library'!$A:$E,4,FALSE()),""))</f>
        <v/>
      </c>
      <c r="H1250" s="183" t="str">
        <f t="shared" si="136"/>
        <v/>
      </c>
      <c r="I1250" s="183" t="str">
        <f t="shared" si="137"/>
        <v/>
      </c>
      <c r="L1250" s="90" t="str">
        <f t="shared" si="142"/>
        <v/>
      </c>
      <c r="N1250" s="185" t="str">
        <f t="shared" si="138"/>
        <v/>
      </c>
      <c r="W1250" s="179" t="str">
        <f>IF($B1250="","",IF($Q1250="","MISSING LINK",IF(NOT(ISNUMBER(SEARCH("drive.google.com",$Q1250))),"NOT DRIVE LINK",IFERROR(IF(ISNUMBER(SEARCH(MID(Summary!$N$3,SEARCH("/folders/",Summary!$N$3)+9,SEARCH("?",Summary!$N$3&amp;"?")-(SEARCH("/folders/",Summary!$N$3)+9)),$Q1250)),"OK",IF(ISNUMBER(SEARCH("/file/d/",$Q1250)),"FILE LINK (check)","WRONG DRIVE")),"WRONG DRIVE"))))</f>
        <v/>
      </c>
      <c r="X1250" s="72" t="str">
        <f t="shared" si="139"/>
        <v/>
      </c>
      <c r="Y1250" s="72" t="str">
        <f t="shared" si="140"/>
        <v/>
      </c>
      <c r="Z1250" s="72" t="str">
        <f>IF($X1250="","",COUNTIF($X$2:$X1250,$X1250))</f>
        <v/>
      </c>
      <c r="AA1250" s="72" t="str">
        <f>IF(AND($X1250&lt;&gt;"",$Y1250&gt;=3,$Z1250=1),COUNTIF($AA$1:AA1249,"&gt;0")+1,"")</f>
        <v/>
      </c>
    </row>
    <row r="1251" spans="3:27" ht="15" customHeight="1" x14ac:dyDescent="0.25">
      <c r="C1251" s="72" t="str">
        <f t="shared" si="141"/>
        <v/>
      </c>
      <c r="D1251" s="182" t="str">
        <f>IF($B1251="","",IFERROR(VLOOKUP($B1251,'Task library'!$A:$E,2,FALSE()),""))</f>
        <v/>
      </c>
      <c r="E1251" s="182" t="str">
        <f>IF($B1251="","",IFERROR(VLOOKUP($B1251,'Task library'!$A:$E,3,FALSE()),""))</f>
        <v/>
      </c>
      <c r="F1251" s="182" t="str">
        <f>IF($B1251="","",IFERROR(VLOOKUP($B1251,'Task library'!$A:$E,4,FALSE()),""))</f>
        <v/>
      </c>
      <c r="H1251" s="183" t="str">
        <f t="shared" si="136"/>
        <v/>
      </c>
      <c r="I1251" s="183" t="str">
        <f t="shared" si="137"/>
        <v/>
      </c>
      <c r="L1251" s="90" t="str">
        <f t="shared" si="142"/>
        <v/>
      </c>
      <c r="N1251" s="185" t="str">
        <f t="shared" si="138"/>
        <v/>
      </c>
      <c r="W1251" s="179" t="str">
        <f>IF($B1251="","",IF($Q1251="","MISSING LINK",IF(NOT(ISNUMBER(SEARCH("drive.google.com",$Q1251))),"NOT DRIVE LINK",IFERROR(IF(ISNUMBER(SEARCH(MID(Summary!$N$3,SEARCH("/folders/",Summary!$N$3)+9,SEARCH("?",Summary!$N$3&amp;"?")-(SEARCH("/folders/",Summary!$N$3)+9)),$Q1251)),"OK",IF(ISNUMBER(SEARCH("/file/d/",$Q1251)),"FILE LINK (check)","WRONG DRIVE")),"WRONG DRIVE"))))</f>
        <v/>
      </c>
      <c r="X1251" s="72" t="str">
        <f t="shared" si="139"/>
        <v/>
      </c>
      <c r="Y1251" s="72" t="str">
        <f t="shared" si="140"/>
        <v/>
      </c>
      <c r="Z1251" s="72" t="str">
        <f>IF($X1251="","",COUNTIF($X$2:$X1251,$X1251))</f>
        <v/>
      </c>
      <c r="AA1251" s="72" t="str">
        <f>IF(AND($X1251&lt;&gt;"",$Y1251&gt;=3,$Z1251=1),COUNTIF($AA$1:AA1250,"&gt;0")+1,"")</f>
        <v/>
      </c>
    </row>
    <row r="1252" spans="3:27" ht="15" customHeight="1" x14ac:dyDescent="0.25">
      <c r="C1252" s="72" t="str">
        <f t="shared" si="141"/>
        <v/>
      </c>
      <c r="D1252" s="182" t="str">
        <f>IF($B1252="","",IFERROR(VLOOKUP($B1252,'Task library'!$A:$E,2,FALSE()),""))</f>
        <v/>
      </c>
      <c r="E1252" s="182" t="str">
        <f>IF($B1252="","",IFERROR(VLOOKUP($B1252,'Task library'!$A:$E,3,FALSE()),""))</f>
        <v/>
      </c>
      <c r="F1252" s="182" t="str">
        <f>IF($B1252="","",IFERROR(VLOOKUP($B1252,'Task library'!$A:$E,4,FALSE()),""))</f>
        <v/>
      </c>
      <c r="H1252" s="183" t="str">
        <f t="shared" si="136"/>
        <v/>
      </c>
      <c r="I1252" s="183" t="str">
        <f t="shared" si="137"/>
        <v/>
      </c>
      <c r="L1252" s="90" t="str">
        <f t="shared" si="142"/>
        <v/>
      </c>
      <c r="N1252" s="185" t="str">
        <f t="shared" si="138"/>
        <v/>
      </c>
      <c r="W1252" s="179" t="str">
        <f>IF($B1252="","",IF($Q1252="","MISSING LINK",IF(NOT(ISNUMBER(SEARCH("drive.google.com",$Q1252))),"NOT DRIVE LINK",IFERROR(IF(ISNUMBER(SEARCH(MID(Summary!$N$3,SEARCH("/folders/",Summary!$N$3)+9,SEARCH("?",Summary!$N$3&amp;"?")-(SEARCH("/folders/",Summary!$N$3)+9)),$Q1252)),"OK",IF(ISNUMBER(SEARCH("/file/d/",$Q1252)),"FILE LINK (check)","WRONG DRIVE")),"WRONG DRIVE"))))</f>
        <v/>
      </c>
      <c r="X1252" s="72" t="str">
        <f t="shared" si="139"/>
        <v/>
      </c>
      <c r="Y1252" s="72" t="str">
        <f t="shared" si="140"/>
        <v/>
      </c>
      <c r="Z1252" s="72" t="str">
        <f>IF($X1252="","",COUNTIF($X$2:$X1252,$X1252))</f>
        <v/>
      </c>
      <c r="AA1252" s="72" t="str">
        <f>IF(AND($X1252&lt;&gt;"",$Y1252&gt;=3,$Z1252=1),COUNTIF($AA$1:AA1251,"&gt;0")+1,"")</f>
        <v/>
      </c>
    </row>
    <row r="1253" spans="3:27" ht="15" customHeight="1" x14ac:dyDescent="0.25">
      <c r="C1253" s="72" t="str">
        <f t="shared" si="141"/>
        <v/>
      </c>
      <c r="D1253" s="182" t="str">
        <f>IF($B1253="","",IFERROR(VLOOKUP($B1253,'Task library'!$A:$E,2,FALSE()),""))</f>
        <v/>
      </c>
      <c r="E1253" s="182" t="str">
        <f>IF($B1253="","",IFERROR(VLOOKUP($B1253,'Task library'!$A:$E,3,FALSE()),""))</f>
        <v/>
      </c>
      <c r="F1253" s="182" t="str">
        <f>IF($B1253="","",IFERROR(VLOOKUP($B1253,'Task library'!$A:$E,4,FALSE()),""))</f>
        <v/>
      </c>
      <c r="H1253" s="183" t="str">
        <f t="shared" si="136"/>
        <v/>
      </c>
      <c r="I1253" s="183" t="str">
        <f t="shared" si="137"/>
        <v/>
      </c>
      <c r="L1253" s="90" t="str">
        <f t="shared" si="142"/>
        <v/>
      </c>
      <c r="N1253" s="185" t="str">
        <f t="shared" si="138"/>
        <v/>
      </c>
      <c r="W1253" s="179" t="str">
        <f>IF($B1253="","",IF($Q1253="","MISSING LINK",IF(NOT(ISNUMBER(SEARCH("drive.google.com",$Q1253))),"NOT DRIVE LINK",IFERROR(IF(ISNUMBER(SEARCH(MID(Summary!$N$3,SEARCH("/folders/",Summary!$N$3)+9,SEARCH("?",Summary!$N$3&amp;"?")-(SEARCH("/folders/",Summary!$N$3)+9)),$Q1253)),"OK",IF(ISNUMBER(SEARCH("/file/d/",$Q1253)),"FILE LINK (check)","WRONG DRIVE")),"WRONG DRIVE"))))</f>
        <v/>
      </c>
      <c r="X1253" s="72" t="str">
        <f t="shared" si="139"/>
        <v/>
      </c>
      <c r="Y1253" s="72" t="str">
        <f t="shared" si="140"/>
        <v/>
      </c>
      <c r="Z1253" s="72" t="str">
        <f>IF($X1253="","",COUNTIF($X$2:$X1253,$X1253))</f>
        <v/>
      </c>
      <c r="AA1253" s="72" t="str">
        <f>IF(AND($X1253&lt;&gt;"",$Y1253&gt;=3,$Z1253=1),COUNTIF($AA$1:AA1252,"&gt;0")+1,"")</f>
        <v/>
      </c>
    </row>
    <row r="1254" spans="3:27" ht="15" customHeight="1" x14ac:dyDescent="0.25">
      <c r="C1254" s="72" t="str">
        <f t="shared" si="141"/>
        <v/>
      </c>
      <c r="D1254" s="182" t="str">
        <f>IF($B1254="","",IFERROR(VLOOKUP($B1254,'Task library'!$A:$E,2,FALSE()),""))</f>
        <v/>
      </c>
      <c r="E1254" s="182" t="str">
        <f>IF($B1254="","",IFERROR(VLOOKUP($B1254,'Task library'!$A:$E,3,FALSE()),""))</f>
        <v/>
      </c>
      <c r="F1254" s="182" t="str">
        <f>IF($B1254="","",IFERROR(VLOOKUP($B1254,'Task library'!$A:$E,4,FALSE()),""))</f>
        <v/>
      </c>
      <c r="H1254" s="183" t="str">
        <f t="shared" si="136"/>
        <v/>
      </c>
      <c r="I1254" s="183" t="str">
        <f t="shared" si="137"/>
        <v/>
      </c>
      <c r="L1254" s="90" t="str">
        <f t="shared" si="142"/>
        <v/>
      </c>
      <c r="N1254" s="185" t="str">
        <f t="shared" si="138"/>
        <v/>
      </c>
      <c r="W1254" s="179" t="str">
        <f>IF($B1254="","",IF($Q1254="","MISSING LINK",IF(NOT(ISNUMBER(SEARCH("drive.google.com",$Q1254))),"NOT DRIVE LINK",IFERROR(IF(ISNUMBER(SEARCH(MID(Summary!$N$3,SEARCH("/folders/",Summary!$N$3)+9,SEARCH("?",Summary!$N$3&amp;"?")-(SEARCH("/folders/",Summary!$N$3)+9)),$Q1254)),"OK",IF(ISNUMBER(SEARCH("/file/d/",$Q1254)),"FILE LINK (check)","WRONG DRIVE")),"WRONG DRIVE"))))</f>
        <v/>
      </c>
      <c r="X1254" s="72" t="str">
        <f t="shared" si="139"/>
        <v/>
      </c>
      <c r="Y1254" s="72" t="str">
        <f t="shared" si="140"/>
        <v/>
      </c>
      <c r="Z1254" s="72" t="str">
        <f>IF($X1254="","",COUNTIF($X$2:$X1254,$X1254))</f>
        <v/>
      </c>
      <c r="AA1254" s="72" t="str">
        <f>IF(AND($X1254&lt;&gt;"",$Y1254&gt;=3,$Z1254=1),COUNTIF($AA$1:AA1253,"&gt;0")+1,"")</f>
        <v/>
      </c>
    </row>
    <row r="1255" spans="3:27" ht="15" customHeight="1" x14ac:dyDescent="0.25">
      <c r="C1255" s="72" t="str">
        <f t="shared" si="141"/>
        <v/>
      </c>
      <c r="D1255" s="182" t="str">
        <f>IF($B1255="","",IFERROR(VLOOKUP($B1255,'Task library'!$A:$E,2,FALSE()),""))</f>
        <v/>
      </c>
      <c r="E1255" s="182" t="str">
        <f>IF($B1255="","",IFERROR(VLOOKUP($B1255,'Task library'!$A:$E,3,FALSE()),""))</f>
        <v/>
      </c>
      <c r="F1255" s="182" t="str">
        <f>IF($B1255="","",IFERROR(VLOOKUP($B1255,'Task library'!$A:$E,4,FALSE()),""))</f>
        <v/>
      </c>
      <c r="H1255" s="183" t="str">
        <f t="shared" si="136"/>
        <v/>
      </c>
      <c r="I1255" s="183" t="str">
        <f t="shared" si="137"/>
        <v/>
      </c>
      <c r="L1255" s="90" t="str">
        <f t="shared" si="142"/>
        <v/>
      </c>
      <c r="N1255" s="185" t="str">
        <f t="shared" si="138"/>
        <v/>
      </c>
      <c r="W1255" s="179" t="str">
        <f>IF($B1255="","",IF($Q1255="","MISSING LINK",IF(NOT(ISNUMBER(SEARCH("drive.google.com",$Q1255))),"NOT DRIVE LINK",IFERROR(IF(ISNUMBER(SEARCH(MID(Summary!$N$3,SEARCH("/folders/",Summary!$N$3)+9,SEARCH("?",Summary!$N$3&amp;"?")-(SEARCH("/folders/",Summary!$N$3)+9)),$Q1255)),"OK",IF(ISNUMBER(SEARCH("/file/d/",$Q1255)),"FILE LINK (check)","WRONG DRIVE")),"WRONG DRIVE"))))</f>
        <v/>
      </c>
      <c r="X1255" s="72" t="str">
        <f t="shared" si="139"/>
        <v/>
      </c>
      <c r="Y1255" s="72" t="str">
        <f t="shared" si="140"/>
        <v/>
      </c>
      <c r="Z1255" s="72" t="str">
        <f>IF($X1255="","",COUNTIF($X$2:$X1255,$X1255))</f>
        <v/>
      </c>
      <c r="AA1255" s="72" t="str">
        <f>IF(AND($X1255&lt;&gt;"",$Y1255&gt;=3,$Z1255=1),COUNTIF($AA$1:AA1254,"&gt;0")+1,"")</f>
        <v/>
      </c>
    </row>
    <row r="1256" spans="3:27" ht="15" customHeight="1" x14ac:dyDescent="0.25">
      <c r="C1256" s="72" t="str">
        <f t="shared" si="141"/>
        <v/>
      </c>
      <c r="D1256" s="182" t="str">
        <f>IF($B1256="","",IFERROR(VLOOKUP($B1256,'Task library'!$A:$E,2,FALSE()),""))</f>
        <v/>
      </c>
      <c r="E1256" s="182" t="str">
        <f>IF($B1256="","",IFERROR(VLOOKUP($B1256,'Task library'!$A:$E,3,FALSE()),""))</f>
        <v/>
      </c>
      <c r="F1256" s="182" t="str">
        <f>IF($B1256="","",IFERROR(VLOOKUP($B1256,'Task library'!$A:$E,4,FALSE()),""))</f>
        <v/>
      </c>
      <c r="H1256" s="183" t="str">
        <f t="shared" si="136"/>
        <v/>
      </c>
      <c r="I1256" s="183" t="str">
        <f t="shared" si="137"/>
        <v/>
      </c>
      <c r="L1256" s="90" t="str">
        <f t="shared" si="142"/>
        <v/>
      </c>
      <c r="N1256" s="185" t="str">
        <f t="shared" si="138"/>
        <v/>
      </c>
      <c r="W1256" s="179" t="str">
        <f>IF($B1256="","",IF($Q1256="","MISSING LINK",IF(NOT(ISNUMBER(SEARCH("drive.google.com",$Q1256))),"NOT DRIVE LINK",IFERROR(IF(ISNUMBER(SEARCH(MID(Summary!$N$3,SEARCH("/folders/",Summary!$N$3)+9,SEARCH("?",Summary!$N$3&amp;"?")-(SEARCH("/folders/",Summary!$N$3)+9)),$Q1256)),"OK",IF(ISNUMBER(SEARCH("/file/d/",$Q1256)),"FILE LINK (check)","WRONG DRIVE")),"WRONG DRIVE"))))</f>
        <v/>
      </c>
      <c r="X1256" s="72" t="str">
        <f t="shared" si="139"/>
        <v/>
      </c>
      <c r="Y1256" s="72" t="str">
        <f t="shared" si="140"/>
        <v/>
      </c>
      <c r="Z1256" s="72" t="str">
        <f>IF($X1256="","",COUNTIF($X$2:$X1256,$X1256))</f>
        <v/>
      </c>
      <c r="AA1256" s="72" t="str">
        <f>IF(AND($X1256&lt;&gt;"",$Y1256&gt;=3,$Z1256=1),COUNTIF($AA$1:AA1255,"&gt;0")+1,"")</f>
        <v/>
      </c>
    </row>
    <row r="1257" spans="3:27" ht="15" customHeight="1" x14ac:dyDescent="0.25">
      <c r="C1257" s="72" t="str">
        <f t="shared" si="141"/>
        <v/>
      </c>
      <c r="D1257" s="182" t="str">
        <f>IF($B1257="","",IFERROR(VLOOKUP($B1257,'Task library'!$A:$E,2,FALSE()),""))</f>
        <v/>
      </c>
      <c r="E1257" s="182" t="str">
        <f>IF($B1257="","",IFERROR(VLOOKUP($B1257,'Task library'!$A:$E,3,FALSE()),""))</f>
        <v/>
      </c>
      <c r="F1257" s="182" t="str">
        <f>IF($B1257="","",IFERROR(VLOOKUP($B1257,'Task library'!$A:$E,4,FALSE()),""))</f>
        <v/>
      </c>
      <c r="H1257" s="183" t="str">
        <f t="shared" si="136"/>
        <v/>
      </c>
      <c r="I1257" s="183" t="str">
        <f t="shared" si="137"/>
        <v/>
      </c>
      <c r="L1257" s="90" t="str">
        <f t="shared" si="142"/>
        <v/>
      </c>
      <c r="N1257" s="185" t="str">
        <f t="shared" si="138"/>
        <v/>
      </c>
      <c r="W1257" s="179" t="str">
        <f>IF($B1257="","",IF($Q1257="","MISSING LINK",IF(NOT(ISNUMBER(SEARCH("drive.google.com",$Q1257))),"NOT DRIVE LINK",IFERROR(IF(ISNUMBER(SEARCH(MID(Summary!$N$3,SEARCH("/folders/",Summary!$N$3)+9,SEARCH("?",Summary!$N$3&amp;"?")-(SEARCH("/folders/",Summary!$N$3)+9)),$Q1257)),"OK",IF(ISNUMBER(SEARCH("/file/d/",$Q1257)),"FILE LINK (check)","WRONG DRIVE")),"WRONG DRIVE"))))</f>
        <v/>
      </c>
      <c r="X1257" s="72" t="str">
        <f t="shared" si="139"/>
        <v/>
      </c>
      <c r="Y1257" s="72" t="str">
        <f t="shared" si="140"/>
        <v/>
      </c>
      <c r="Z1257" s="72" t="str">
        <f>IF($X1257="","",COUNTIF($X$2:$X1257,$X1257))</f>
        <v/>
      </c>
      <c r="AA1257" s="72" t="str">
        <f>IF(AND($X1257&lt;&gt;"",$Y1257&gt;=3,$Z1257=1),COUNTIF($AA$1:AA1256,"&gt;0")+1,"")</f>
        <v/>
      </c>
    </row>
    <row r="1258" spans="3:27" ht="15" customHeight="1" x14ac:dyDescent="0.25">
      <c r="C1258" s="72" t="str">
        <f t="shared" si="141"/>
        <v/>
      </c>
      <c r="D1258" s="182" t="str">
        <f>IF($B1258="","",IFERROR(VLOOKUP($B1258,'Task library'!$A:$E,2,FALSE()),""))</f>
        <v/>
      </c>
      <c r="E1258" s="182" t="str">
        <f>IF($B1258="","",IFERROR(VLOOKUP($B1258,'Task library'!$A:$E,3,FALSE()),""))</f>
        <v/>
      </c>
      <c r="F1258" s="182" t="str">
        <f>IF($B1258="","",IFERROR(VLOOKUP($B1258,'Task library'!$A:$E,4,FALSE()),""))</f>
        <v/>
      </c>
      <c r="H1258" s="183" t="str">
        <f t="shared" si="136"/>
        <v/>
      </c>
      <c r="I1258" s="183" t="str">
        <f t="shared" si="137"/>
        <v/>
      </c>
      <c r="L1258" s="90" t="str">
        <f t="shared" si="142"/>
        <v/>
      </c>
      <c r="N1258" s="185" t="str">
        <f t="shared" si="138"/>
        <v/>
      </c>
      <c r="W1258" s="179" t="str">
        <f>IF($B1258="","",IF($Q1258="","MISSING LINK",IF(NOT(ISNUMBER(SEARCH("drive.google.com",$Q1258))),"NOT DRIVE LINK",IFERROR(IF(ISNUMBER(SEARCH(MID(Summary!$N$3,SEARCH("/folders/",Summary!$N$3)+9,SEARCH("?",Summary!$N$3&amp;"?")-(SEARCH("/folders/",Summary!$N$3)+9)),$Q1258)),"OK",IF(ISNUMBER(SEARCH("/file/d/",$Q1258)),"FILE LINK (check)","WRONG DRIVE")),"WRONG DRIVE"))))</f>
        <v/>
      </c>
      <c r="X1258" s="72" t="str">
        <f t="shared" si="139"/>
        <v/>
      </c>
      <c r="Y1258" s="72" t="str">
        <f t="shared" si="140"/>
        <v/>
      </c>
      <c r="Z1258" s="72" t="str">
        <f>IF($X1258="","",COUNTIF($X$2:$X1258,$X1258))</f>
        <v/>
      </c>
      <c r="AA1258" s="72" t="str">
        <f>IF(AND($X1258&lt;&gt;"",$Y1258&gt;=3,$Z1258=1),COUNTIF($AA$1:AA1257,"&gt;0")+1,"")</f>
        <v/>
      </c>
    </row>
    <row r="1259" spans="3:27" ht="15" customHeight="1" x14ac:dyDescent="0.25">
      <c r="C1259" s="72" t="str">
        <f t="shared" si="141"/>
        <v/>
      </c>
      <c r="D1259" s="182" t="str">
        <f>IF($B1259="","",IFERROR(VLOOKUP($B1259,'Task library'!$A:$E,2,FALSE()),""))</f>
        <v/>
      </c>
      <c r="E1259" s="182" t="str">
        <f>IF($B1259="","",IFERROR(VLOOKUP($B1259,'Task library'!$A:$E,3,FALSE()),""))</f>
        <v/>
      </c>
      <c r="F1259" s="182" t="str">
        <f>IF($B1259="","",IFERROR(VLOOKUP($B1259,'Task library'!$A:$E,4,FALSE()),""))</f>
        <v/>
      </c>
      <c r="H1259" s="183" t="str">
        <f t="shared" si="136"/>
        <v/>
      </c>
      <c r="I1259" s="183" t="str">
        <f t="shared" si="137"/>
        <v/>
      </c>
      <c r="L1259" s="90" t="str">
        <f t="shared" si="142"/>
        <v/>
      </c>
      <c r="N1259" s="185" t="str">
        <f t="shared" si="138"/>
        <v/>
      </c>
      <c r="W1259" s="179" t="str">
        <f>IF($B1259="","",IF($Q1259="","MISSING LINK",IF(NOT(ISNUMBER(SEARCH("drive.google.com",$Q1259))),"NOT DRIVE LINK",IFERROR(IF(ISNUMBER(SEARCH(MID(Summary!$N$3,SEARCH("/folders/",Summary!$N$3)+9,SEARCH("?",Summary!$N$3&amp;"?")-(SEARCH("/folders/",Summary!$N$3)+9)),$Q1259)),"OK",IF(ISNUMBER(SEARCH("/file/d/",$Q1259)),"FILE LINK (check)","WRONG DRIVE")),"WRONG DRIVE"))))</f>
        <v/>
      </c>
      <c r="X1259" s="72" t="str">
        <f t="shared" si="139"/>
        <v/>
      </c>
      <c r="Y1259" s="72" t="str">
        <f t="shared" si="140"/>
        <v/>
      </c>
      <c r="Z1259" s="72" t="str">
        <f>IF($X1259="","",COUNTIF($X$2:$X1259,$X1259))</f>
        <v/>
      </c>
      <c r="AA1259" s="72" t="str">
        <f>IF(AND($X1259&lt;&gt;"",$Y1259&gt;=3,$Z1259=1),COUNTIF($AA$1:AA1258,"&gt;0")+1,"")</f>
        <v/>
      </c>
    </row>
    <row r="1260" spans="3:27" ht="15" customHeight="1" x14ac:dyDescent="0.25">
      <c r="C1260" s="72" t="str">
        <f t="shared" si="141"/>
        <v/>
      </c>
      <c r="D1260" s="182" t="str">
        <f>IF($B1260="","",IFERROR(VLOOKUP($B1260,'Task library'!$A:$E,2,FALSE()),""))</f>
        <v/>
      </c>
      <c r="E1260" s="182" t="str">
        <f>IF($B1260="","",IFERROR(VLOOKUP($B1260,'Task library'!$A:$E,3,FALSE()),""))</f>
        <v/>
      </c>
      <c r="F1260" s="182" t="str">
        <f>IF($B1260="","",IFERROR(VLOOKUP($B1260,'Task library'!$A:$E,4,FALSE()),""))</f>
        <v/>
      </c>
      <c r="H1260" s="183" t="str">
        <f t="shared" si="136"/>
        <v/>
      </c>
      <c r="I1260" s="183" t="str">
        <f t="shared" si="137"/>
        <v/>
      </c>
      <c r="L1260" s="90" t="str">
        <f t="shared" si="142"/>
        <v/>
      </c>
      <c r="N1260" s="185" t="str">
        <f t="shared" si="138"/>
        <v/>
      </c>
      <c r="W1260" s="179" t="str">
        <f>IF($B1260="","",IF($Q1260="","MISSING LINK",IF(NOT(ISNUMBER(SEARCH("drive.google.com",$Q1260))),"NOT DRIVE LINK",IFERROR(IF(ISNUMBER(SEARCH(MID(Summary!$N$3,SEARCH("/folders/",Summary!$N$3)+9,SEARCH("?",Summary!$N$3&amp;"?")-(SEARCH("/folders/",Summary!$N$3)+9)),$Q1260)),"OK",IF(ISNUMBER(SEARCH("/file/d/",$Q1260)),"FILE LINK (check)","WRONG DRIVE")),"WRONG DRIVE"))))</f>
        <v/>
      </c>
      <c r="X1260" s="72" t="str">
        <f t="shared" si="139"/>
        <v/>
      </c>
      <c r="Y1260" s="72" t="str">
        <f t="shared" si="140"/>
        <v/>
      </c>
      <c r="Z1260" s="72" t="str">
        <f>IF($X1260="","",COUNTIF($X$2:$X1260,$X1260))</f>
        <v/>
      </c>
      <c r="AA1260" s="72" t="str">
        <f>IF(AND($X1260&lt;&gt;"",$Y1260&gt;=3,$Z1260=1),COUNTIF($AA$1:AA1259,"&gt;0")+1,"")</f>
        <v/>
      </c>
    </row>
    <row r="1261" spans="3:27" ht="15" customHeight="1" x14ac:dyDescent="0.25">
      <c r="C1261" s="72" t="str">
        <f t="shared" si="141"/>
        <v/>
      </c>
      <c r="D1261" s="182" t="str">
        <f>IF($B1261="","",IFERROR(VLOOKUP($B1261,'Task library'!$A:$E,2,FALSE()),""))</f>
        <v/>
      </c>
      <c r="E1261" s="182" t="str">
        <f>IF($B1261="","",IFERROR(VLOOKUP($B1261,'Task library'!$A:$E,3,FALSE()),""))</f>
        <v/>
      </c>
      <c r="F1261" s="182" t="str">
        <f>IF($B1261="","",IFERROR(VLOOKUP($B1261,'Task library'!$A:$E,4,FALSE()),""))</f>
        <v/>
      </c>
      <c r="H1261" s="183" t="str">
        <f t="shared" si="136"/>
        <v/>
      </c>
      <c r="I1261" s="183" t="str">
        <f t="shared" si="137"/>
        <v/>
      </c>
      <c r="L1261" s="90" t="str">
        <f t="shared" si="142"/>
        <v/>
      </c>
      <c r="N1261" s="185" t="str">
        <f t="shared" si="138"/>
        <v/>
      </c>
      <c r="W1261" s="179" t="str">
        <f>IF($B1261="","",IF($Q1261="","MISSING LINK",IF(NOT(ISNUMBER(SEARCH("drive.google.com",$Q1261))),"NOT DRIVE LINK",IFERROR(IF(ISNUMBER(SEARCH(MID(Summary!$N$3,SEARCH("/folders/",Summary!$N$3)+9,SEARCH("?",Summary!$N$3&amp;"?")-(SEARCH("/folders/",Summary!$N$3)+9)),$Q1261)),"OK",IF(ISNUMBER(SEARCH("/file/d/",$Q1261)),"FILE LINK (check)","WRONG DRIVE")),"WRONG DRIVE"))))</f>
        <v/>
      </c>
      <c r="X1261" s="72" t="str">
        <f t="shared" si="139"/>
        <v/>
      </c>
      <c r="Y1261" s="72" t="str">
        <f t="shared" si="140"/>
        <v/>
      </c>
      <c r="Z1261" s="72" t="str">
        <f>IF($X1261="","",COUNTIF($X$2:$X1261,$X1261))</f>
        <v/>
      </c>
      <c r="AA1261" s="72" t="str">
        <f>IF(AND($X1261&lt;&gt;"",$Y1261&gt;=3,$Z1261=1),COUNTIF($AA$1:AA1260,"&gt;0")+1,"")</f>
        <v/>
      </c>
    </row>
    <row r="1262" spans="3:27" ht="15" customHeight="1" x14ac:dyDescent="0.25">
      <c r="C1262" s="72" t="str">
        <f t="shared" si="141"/>
        <v/>
      </c>
      <c r="D1262" s="182" t="str">
        <f>IF($B1262="","",IFERROR(VLOOKUP($B1262,'Task library'!$A:$E,2,FALSE()),""))</f>
        <v/>
      </c>
      <c r="E1262" s="182" t="str">
        <f>IF($B1262="","",IFERROR(VLOOKUP($B1262,'Task library'!$A:$E,3,FALSE()),""))</f>
        <v/>
      </c>
      <c r="F1262" s="182" t="str">
        <f>IF($B1262="","",IFERROR(VLOOKUP($B1262,'Task library'!$A:$E,4,FALSE()),""))</f>
        <v/>
      </c>
      <c r="H1262" s="183" t="str">
        <f t="shared" si="136"/>
        <v/>
      </c>
      <c r="I1262" s="183" t="str">
        <f t="shared" si="137"/>
        <v/>
      </c>
      <c r="L1262" s="90" t="str">
        <f t="shared" si="142"/>
        <v/>
      </c>
      <c r="N1262" s="185" t="str">
        <f t="shared" si="138"/>
        <v/>
      </c>
      <c r="W1262" s="179" t="str">
        <f>IF($B1262="","",IF($Q1262="","MISSING LINK",IF(NOT(ISNUMBER(SEARCH("drive.google.com",$Q1262))),"NOT DRIVE LINK",IFERROR(IF(ISNUMBER(SEARCH(MID(Summary!$N$3,SEARCH("/folders/",Summary!$N$3)+9,SEARCH("?",Summary!$N$3&amp;"?")-(SEARCH("/folders/",Summary!$N$3)+9)),$Q1262)),"OK",IF(ISNUMBER(SEARCH("/file/d/",$Q1262)),"FILE LINK (check)","WRONG DRIVE")),"WRONG DRIVE"))))</f>
        <v/>
      </c>
      <c r="X1262" s="72" t="str">
        <f t="shared" si="139"/>
        <v/>
      </c>
      <c r="Y1262" s="72" t="str">
        <f t="shared" si="140"/>
        <v/>
      </c>
      <c r="Z1262" s="72" t="str">
        <f>IF($X1262="","",COUNTIF($X$2:$X1262,$X1262))</f>
        <v/>
      </c>
      <c r="AA1262" s="72" t="str">
        <f>IF(AND($X1262&lt;&gt;"",$Y1262&gt;=3,$Z1262=1),COUNTIF($AA$1:AA1261,"&gt;0")+1,"")</f>
        <v/>
      </c>
    </row>
    <row r="1263" spans="3:27" ht="15" customHeight="1" x14ac:dyDescent="0.25">
      <c r="C1263" s="72" t="str">
        <f t="shared" si="141"/>
        <v/>
      </c>
      <c r="D1263" s="182" t="str">
        <f>IF($B1263="","",IFERROR(VLOOKUP($B1263,'Task library'!$A:$E,2,FALSE()),""))</f>
        <v/>
      </c>
      <c r="E1263" s="182" t="str">
        <f>IF($B1263="","",IFERROR(VLOOKUP($B1263,'Task library'!$A:$E,3,FALSE()),""))</f>
        <v/>
      </c>
      <c r="F1263" s="182" t="str">
        <f>IF($B1263="","",IFERROR(VLOOKUP($B1263,'Task library'!$A:$E,4,FALSE()),""))</f>
        <v/>
      </c>
      <c r="H1263" s="183" t="str">
        <f t="shared" si="136"/>
        <v/>
      </c>
      <c r="I1263" s="183" t="str">
        <f t="shared" si="137"/>
        <v/>
      </c>
      <c r="L1263" s="90" t="str">
        <f t="shared" si="142"/>
        <v/>
      </c>
      <c r="N1263" s="185" t="str">
        <f t="shared" si="138"/>
        <v/>
      </c>
      <c r="W1263" s="179" t="str">
        <f>IF($B1263="","",IF($Q1263="","MISSING LINK",IF(NOT(ISNUMBER(SEARCH("drive.google.com",$Q1263))),"NOT DRIVE LINK",IFERROR(IF(ISNUMBER(SEARCH(MID(Summary!$N$3,SEARCH("/folders/",Summary!$N$3)+9,SEARCH("?",Summary!$N$3&amp;"?")-(SEARCH("/folders/",Summary!$N$3)+9)),$Q1263)),"OK",IF(ISNUMBER(SEARCH("/file/d/",$Q1263)),"FILE LINK (check)","WRONG DRIVE")),"WRONG DRIVE"))))</f>
        <v/>
      </c>
      <c r="X1263" s="72" t="str">
        <f t="shared" si="139"/>
        <v/>
      </c>
      <c r="Y1263" s="72" t="str">
        <f t="shared" si="140"/>
        <v/>
      </c>
      <c r="Z1263" s="72" t="str">
        <f>IF($X1263="","",COUNTIF($X$2:$X1263,$X1263))</f>
        <v/>
      </c>
      <c r="AA1263" s="72" t="str">
        <f>IF(AND($X1263&lt;&gt;"",$Y1263&gt;=3,$Z1263=1),COUNTIF($AA$1:AA1262,"&gt;0")+1,"")</f>
        <v/>
      </c>
    </row>
    <row r="1264" spans="3:27" ht="15" customHeight="1" x14ac:dyDescent="0.25">
      <c r="C1264" s="72" t="str">
        <f t="shared" si="141"/>
        <v/>
      </c>
      <c r="D1264" s="182" t="str">
        <f>IF($B1264="","",IFERROR(VLOOKUP($B1264,'Task library'!$A:$E,2,FALSE()),""))</f>
        <v/>
      </c>
      <c r="E1264" s="182" t="str">
        <f>IF($B1264="","",IFERROR(VLOOKUP($B1264,'Task library'!$A:$E,3,FALSE()),""))</f>
        <v/>
      </c>
      <c r="F1264" s="182" t="str">
        <f>IF($B1264="","",IFERROR(VLOOKUP($B1264,'Task library'!$A:$E,4,FALSE()),""))</f>
        <v/>
      </c>
      <c r="H1264" s="183" t="str">
        <f t="shared" si="136"/>
        <v/>
      </c>
      <c r="I1264" s="183" t="str">
        <f t="shared" si="137"/>
        <v/>
      </c>
      <c r="L1264" s="90" t="str">
        <f t="shared" si="142"/>
        <v/>
      </c>
      <c r="N1264" s="185" t="str">
        <f t="shared" si="138"/>
        <v/>
      </c>
      <c r="W1264" s="179" t="str">
        <f>IF($B1264="","",IF($Q1264="","MISSING LINK",IF(NOT(ISNUMBER(SEARCH("drive.google.com",$Q1264))),"NOT DRIVE LINK",IFERROR(IF(ISNUMBER(SEARCH(MID(Summary!$N$3,SEARCH("/folders/",Summary!$N$3)+9,SEARCH("?",Summary!$N$3&amp;"?")-(SEARCH("/folders/",Summary!$N$3)+9)),$Q1264)),"OK",IF(ISNUMBER(SEARCH("/file/d/",$Q1264)),"FILE LINK (check)","WRONG DRIVE")),"WRONG DRIVE"))))</f>
        <v/>
      </c>
      <c r="X1264" s="72" t="str">
        <f t="shared" si="139"/>
        <v/>
      </c>
      <c r="Y1264" s="72" t="str">
        <f t="shared" si="140"/>
        <v/>
      </c>
      <c r="Z1264" s="72" t="str">
        <f>IF($X1264="","",COUNTIF($X$2:$X1264,$X1264))</f>
        <v/>
      </c>
      <c r="AA1264" s="72" t="str">
        <f>IF(AND($X1264&lt;&gt;"",$Y1264&gt;=3,$Z1264=1),COUNTIF($AA$1:AA1263,"&gt;0")+1,"")</f>
        <v/>
      </c>
    </row>
    <row r="1265" spans="3:27" ht="15" customHeight="1" x14ac:dyDescent="0.25">
      <c r="C1265" s="72" t="str">
        <f t="shared" si="141"/>
        <v/>
      </c>
      <c r="D1265" s="182" t="str">
        <f>IF($B1265="","",IFERROR(VLOOKUP($B1265,'Task library'!$A:$E,2,FALSE()),""))</f>
        <v/>
      </c>
      <c r="E1265" s="182" t="str">
        <f>IF($B1265="","",IFERROR(VLOOKUP($B1265,'Task library'!$A:$E,3,FALSE()),""))</f>
        <v/>
      </c>
      <c r="F1265" s="182" t="str">
        <f>IF($B1265="","",IFERROR(VLOOKUP($B1265,'Task library'!$A:$E,4,FALSE()),""))</f>
        <v/>
      </c>
      <c r="H1265" s="183" t="str">
        <f t="shared" si="136"/>
        <v/>
      </c>
      <c r="I1265" s="183" t="str">
        <f t="shared" si="137"/>
        <v/>
      </c>
      <c r="L1265" s="90" t="str">
        <f t="shared" si="142"/>
        <v/>
      </c>
      <c r="N1265" s="185" t="str">
        <f t="shared" si="138"/>
        <v/>
      </c>
      <c r="W1265" s="179" t="str">
        <f>IF($B1265="","",IF($Q1265="","MISSING LINK",IF(NOT(ISNUMBER(SEARCH("drive.google.com",$Q1265))),"NOT DRIVE LINK",IFERROR(IF(ISNUMBER(SEARCH(MID(Summary!$N$3,SEARCH("/folders/",Summary!$N$3)+9,SEARCH("?",Summary!$N$3&amp;"?")-(SEARCH("/folders/",Summary!$N$3)+9)),$Q1265)),"OK",IF(ISNUMBER(SEARCH("/file/d/",$Q1265)),"FILE LINK (check)","WRONG DRIVE")),"WRONG DRIVE"))))</f>
        <v/>
      </c>
      <c r="X1265" s="72" t="str">
        <f t="shared" si="139"/>
        <v/>
      </c>
      <c r="Y1265" s="72" t="str">
        <f t="shared" si="140"/>
        <v/>
      </c>
      <c r="Z1265" s="72" t="str">
        <f>IF($X1265="","",COUNTIF($X$2:$X1265,$X1265))</f>
        <v/>
      </c>
      <c r="AA1265" s="72" t="str">
        <f>IF(AND($X1265&lt;&gt;"",$Y1265&gt;=3,$Z1265=1),COUNTIF($AA$1:AA1264,"&gt;0")+1,"")</f>
        <v/>
      </c>
    </row>
    <row r="1266" spans="3:27" ht="15" customHeight="1" x14ac:dyDescent="0.25">
      <c r="C1266" s="72" t="str">
        <f t="shared" si="141"/>
        <v/>
      </c>
      <c r="D1266" s="182" t="str">
        <f>IF($B1266="","",IFERROR(VLOOKUP($B1266,'Task library'!$A:$E,2,FALSE()),""))</f>
        <v/>
      </c>
      <c r="E1266" s="182" t="str">
        <f>IF($B1266="","",IFERROR(VLOOKUP($B1266,'Task library'!$A:$E,3,FALSE()),""))</f>
        <v/>
      </c>
      <c r="F1266" s="182" t="str">
        <f>IF($B1266="","",IFERROR(VLOOKUP($B1266,'Task library'!$A:$E,4,FALSE()),""))</f>
        <v/>
      </c>
      <c r="H1266" s="183" t="str">
        <f t="shared" si="136"/>
        <v/>
      </c>
      <c r="I1266" s="183" t="str">
        <f t="shared" si="137"/>
        <v/>
      </c>
      <c r="L1266" s="90" t="str">
        <f t="shared" si="142"/>
        <v/>
      </c>
      <c r="N1266" s="185" t="str">
        <f t="shared" si="138"/>
        <v/>
      </c>
      <c r="W1266" s="179" t="str">
        <f>IF($B1266="","",IF($Q1266="","MISSING LINK",IF(NOT(ISNUMBER(SEARCH("drive.google.com",$Q1266))),"NOT DRIVE LINK",IFERROR(IF(ISNUMBER(SEARCH(MID(Summary!$N$3,SEARCH("/folders/",Summary!$N$3)+9,SEARCH("?",Summary!$N$3&amp;"?")-(SEARCH("/folders/",Summary!$N$3)+9)),$Q1266)),"OK",IF(ISNUMBER(SEARCH("/file/d/",$Q1266)),"FILE LINK (check)","WRONG DRIVE")),"WRONG DRIVE"))))</f>
        <v/>
      </c>
      <c r="X1266" s="72" t="str">
        <f t="shared" si="139"/>
        <v/>
      </c>
      <c r="Y1266" s="72" t="str">
        <f t="shared" si="140"/>
        <v/>
      </c>
      <c r="Z1266" s="72" t="str">
        <f>IF($X1266="","",COUNTIF($X$2:$X1266,$X1266))</f>
        <v/>
      </c>
      <c r="AA1266" s="72" t="str">
        <f>IF(AND($X1266&lt;&gt;"",$Y1266&gt;=3,$Z1266=1),COUNTIF($AA$1:AA1265,"&gt;0")+1,"")</f>
        <v/>
      </c>
    </row>
    <row r="1267" spans="3:27" ht="15" customHeight="1" x14ac:dyDescent="0.25">
      <c r="C1267" s="72" t="str">
        <f t="shared" si="141"/>
        <v/>
      </c>
      <c r="D1267" s="182" t="str">
        <f>IF($B1267="","",IFERROR(VLOOKUP($B1267,'Task library'!$A:$E,2,FALSE()),""))</f>
        <v/>
      </c>
      <c r="E1267" s="182" t="str">
        <f>IF($B1267="","",IFERROR(VLOOKUP($B1267,'Task library'!$A:$E,3,FALSE()),""))</f>
        <v/>
      </c>
      <c r="F1267" s="182" t="str">
        <f>IF($B1267="","",IFERROR(VLOOKUP($B1267,'Task library'!$A:$E,4,FALSE()),""))</f>
        <v/>
      </c>
      <c r="H1267" s="183" t="str">
        <f t="shared" si="136"/>
        <v/>
      </c>
      <c r="I1267" s="183" t="str">
        <f t="shared" si="137"/>
        <v/>
      </c>
      <c r="L1267" s="90" t="str">
        <f t="shared" si="142"/>
        <v/>
      </c>
      <c r="N1267" s="185" t="str">
        <f t="shared" si="138"/>
        <v/>
      </c>
      <c r="W1267" s="179" t="str">
        <f>IF($B1267="","",IF($Q1267="","MISSING LINK",IF(NOT(ISNUMBER(SEARCH("drive.google.com",$Q1267))),"NOT DRIVE LINK",IFERROR(IF(ISNUMBER(SEARCH(MID(Summary!$N$3,SEARCH("/folders/",Summary!$N$3)+9,SEARCH("?",Summary!$N$3&amp;"?")-(SEARCH("/folders/",Summary!$N$3)+9)),$Q1267)),"OK",IF(ISNUMBER(SEARCH("/file/d/",$Q1267)),"FILE LINK (check)","WRONG DRIVE")),"WRONG DRIVE"))))</f>
        <v/>
      </c>
      <c r="X1267" s="72" t="str">
        <f t="shared" si="139"/>
        <v/>
      </c>
      <c r="Y1267" s="72" t="str">
        <f t="shared" si="140"/>
        <v/>
      </c>
      <c r="Z1267" s="72" t="str">
        <f>IF($X1267="","",COUNTIF($X$2:$X1267,$X1267))</f>
        <v/>
      </c>
      <c r="AA1267" s="72" t="str">
        <f>IF(AND($X1267&lt;&gt;"",$Y1267&gt;=3,$Z1267=1),COUNTIF($AA$1:AA1266,"&gt;0")+1,"")</f>
        <v/>
      </c>
    </row>
    <row r="1268" spans="3:27" ht="15" customHeight="1" x14ac:dyDescent="0.25">
      <c r="C1268" s="72" t="str">
        <f t="shared" si="141"/>
        <v/>
      </c>
      <c r="D1268" s="182" t="str">
        <f>IF($B1268="","",IFERROR(VLOOKUP($B1268,'Task library'!$A:$E,2,FALSE()),""))</f>
        <v/>
      </c>
      <c r="E1268" s="182" t="str">
        <f>IF($B1268="","",IFERROR(VLOOKUP($B1268,'Task library'!$A:$E,3,FALSE()),""))</f>
        <v/>
      </c>
      <c r="F1268" s="182" t="str">
        <f>IF($B1268="","",IFERROR(VLOOKUP($B1268,'Task library'!$A:$E,4,FALSE()),""))</f>
        <v/>
      </c>
      <c r="H1268" s="183" t="str">
        <f t="shared" si="136"/>
        <v/>
      </c>
      <c r="I1268" s="183" t="str">
        <f t="shared" si="137"/>
        <v/>
      </c>
      <c r="L1268" s="90" t="str">
        <f t="shared" si="142"/>
        <v/>
      </c>
      <c r="N1268" s="185" t="str">
        <f t="shared" si="138"/>
        <v/>
      </c>
      <c r="W1268" s="179" t="str">
        <f>IF($B1268="","",IF($Q1268="","MISSING LINK",IF(NOT(ISNUMBER(SEARCH("drive.google.com",$Q1268))),"NOT DRIVE LINK",IFERROR(IF(ISNUMBER(SEARCH(MID(Summary!$N$3,SEARCH("/folders/",Summary!$N$3)+9,SEARCH("?",Summary!$N$3&amp;"?")-(SEARCH("/folders/",Summary!$N$3)+9)),$Q1268)),"OK",IF(ISNUMBER(SEARCH("/file/d/",$Q1268)),"FILE LINK (check)","WRONG DRIVE")),"WRONG DRIVE"))))</f>
        <v/>
      </c>
      <c r="X1268" s="72" t="str">
        <f t="shared" si="139"/>
        <v/>
      </c>
      <c r="Y1268" s="72" t="str">
        <f t="shared" si="140"/>
        <v/>
      </c>
      <c r="Z1268" s="72" t="str">
        <f>IF($X1268="","",COUNTIF($X$2:$X1268,$X1268))</f>
        <v/>
      </c>
      <c r="AA1268" s="72" t="str">
        <f>IF(AND($X1268&lt;&gt;"",$Y1268&gt;=3,$Z1268=1),COUNTIF($AA$1:AA1267,"&gt;0")+1,"")</f>
        <v/>
      </c>
    </row>
    <row r="1269" spans="3:27" ht="15" customHeight="1" x14ac:dyDescent="0.25">
      <c r="C1269" s="72" t="str">
        <f t="shared" si="141"/>
        <v/>
      </c>
      <c r="D1269" s="182" t="str">
        <f>IF($B1269="","",IFERROR(VLOOKUP($B1269,'Task library'!$A:$E,2,FALSE()),""))</f>
        <v/>
      </c>
      <c r="E1269" s="182" t="str">
        <f>IF($B1269="","",IFERROR(VLOOKUP($B1269,'Task library'!$A:$E,3,FALSE()),""))</f>
        <v/>
      </c>
      <c r="F1269" s="182" t="str">
        <f>IF($B1269="","",IFERROR(VLOOKUP($B1269,'Task library'!$A:$E,4,FALSE()),""))</f>
        <v/>
      </c>
      <c r="H1269" s="183" t="str">
        <f t="shared" si="136"/>
        <v/>
      </c>
      <c r="I1269" s="183" t="str">
        <f t="shared" si="137"/>
        <v/>
      </c>
      <c r="L1269" s="90" t="str">
        <f t="shared" si="142"/>
        <v/>
      </c>
      <c r="N1269" s="185" t="str">
        <f t="shared" si="138"/>
        <v/>
      </c>
      <c r="W1269" s="179" t="str">
        <f>IF($B1269="","",IF($Q1269="","MISSING LINK",IF(NOT(ISNUMBER(SEARCH("drive.google.com",$Q1269))),"NOT DRIVE LINK",IFERROR(IF(ISNUMBER(SEARCH(MID(Summary!$N$3,SEARCH("/folders/",Summary!$N$3)+9,SEARCH("?",Summary!$N$3&amp;"?")-(SEARCH("/folders/",Summary!$N$3)+9)),$Q1269)),"OK",IF(ISNUMBER(SEARCH("/file/d/",$Q1269)),"FILE LINK (check)","WRONG DRIVE")),"WRONG DRIVE"))))</f>
        <v/>
      </c>
      <c r="X1269" s="72" t="str">
        <f t="shared" si="139"/>
        <v/>
      </c>
      <c r="Y1269" s="72" t="str">
        <f t="shared" si="140"/>
        <v/>
      </c>
      <c r="Z1269" s="72" t="str">
        <f>IF($X1269="","",COUNTIF($X$2:$X1269,$X1269))</f>
        <v/>
      </c>
      <c r="AA1269" s="72" t="str">
        <f>IF(AND($X1269&lt;&gt;"",$Y1269&gt;=3,$Z1269=1),COUNTIF($AA$1:AA1268,"&gt;0")+1,"")</f>
        <v/>
      </c>
    </row>
    <row r="1270" spans="3:27" ht="15" customHeight="1" x14ac:dyDescent="0.25">
      <c r="C1270" s="72" t="str">
        <f t="shared" si="141"/>
        <v/>
      </c>
      <c r="D1270" s="182" t="str">
        <f>IF($B1270="","",IFERROR(VLOOKUP($B1270,'Task library'!$A:$E,2,FALSE()),""))</f>
        <v/>
      </c>
      <c r="E1270" s="182" t="str">
        <f>IF($B1270="","",IFERROR(VLOOKUP($B1270,'Task library'!$A:$E,3,FALSE()),""))</f>
        <v/>
      </c>
      <c r="F1270" s="182" t="str">
        <f>IF($B1270="","",IFERROR(VLOOKUP($B1270,'Task library'!$A:$E,4,FALSE()),""))</f>
        <v/>
      </c>
      <c r="H1270" s="183" t="str">
        <f t="shared" si="136"/>
        <v/>
      </c>
      <c r="I1270" s="183" t="str">
        <f t="shared" si="137"/>
        <v/>
      </c>
      <c r="L1270" s="90" t="str">
        <f t="shared" si="142"/>
        <v/>
      </c>
      <c r="N1270" s="185" t="str">
        <f t="shared" si="138"/>
        <v/>
      </c>
      <c r="W1270" s="179" t="str">
        <f>IF($B1270="","",IF($Q1270="","MISSING LINK",IF(NOT(ISNUMBER(SEARCH("drive.google.com",$Q1270))),"NOT DRIVE LINK",IFERROR(IF(ISNUMBER(SEARCH(MID(Summary!$N$3,SEARCH("/folders/",Summary!$N$3)+9,SEARCH("?",Summary!$N$3&amp;"?")-(SEARCH("/folders/",Summary!$N$3)+9)),$Q1270)),"OK",IF(ISNUMBER(SEARCH("/file/d/",$Q1270)),"FILE LINK (check)","WRONG DRIVE")),"WRONG DRIVE"))))</f>
        <v/>
      </c>
      <c r="X1270" s="72" t="str">
        <f t="shared" si="139"/>
        <v/>
      </c>
      <c r="Y1270" s="72" t="str">
        <f t="shared" si="140"/>
        <v/>
      </c>
      <c r="Z1270" s="72" t="str">
        <f>IF($X1270="","",COUNTIF($X$2:$X1270,$X1270))</f>
        <v/>
      </c>
      <c r="AA1270" s="72" t="str">
        <f>IF(AND($X1270&lt;&gt;"",$Y1270&gt;=3,$Z1270=1),COUNTIF($AA$1:AA1269,"&gt;0")+1,"")</f>
        <v/>
      </c>
    </row>
    <row r="1271" spans="3:27" ht="15" customHeight="1" x14ac:dyDescent="0.25">
      <c r="C1271" s="72" t="str">
        <f t="shared" si="141"/>
        <v/>
      </c>
      <c r="D1271" s="182" t="str">
        <f>IF($B1271="","",IFERROR(VLOOKUP($B1271,'Task library'!$A:$E,2,FALSE()),""))</f>
        <v/>
      </c>
      <c r="E1271" s="182" t="str">
        <f>IF($B1271="","",IFERROR(VLOOKUP($B1271,'Task library'!$A:$E,3,FALSE()),""))</f>
        <v/>
      </c>
      <c r="F1271" s="182" t="str">
        <f>IF($B1271="","",IFERROR(VLOOKUP($B1271,'Task library'!$A:$E,4,FALSE()),""))</f>
        <v/>
      </c>
      <c r="H1271" s="183" t="str">
        <f t="shared" si="136"/>
        <v/>
      </c>
      <c r="I1271" s="183" t="str">
        <f t="shared" si="137"/>
        <v/>
      </c>
      <c r="L1271" s="90" t="str">
        <f t="shared" si="142"/>
        <v/>
      </c>
      <c r="N1271" s="185" t="str">
        <f t="shared" si="138"/>
        <v/>
      </c>
      <c r="W1271" s="179" t="str">
        <f>IF($B1271="","",IF($Q1271="","MISSING LINK",IF(NOT(ISNUMBER(SEARCH("drive.google.com",$Q1271))),"NOT DRIVE LINK",IFERROR(IF(ISNUMBER(SEARCH(MID(Summary!$N$3,SEARCH("/folders/",Summary!$N$3)+9,SEARCH("?",Summary!$N$3&amp;"?")-(SEARCH("/folders/",Summary!$N$3)+9)),$Q1271)),"OK",IF(ISNUMBER(SEARCH("/file/d/",$Q1271)),"FILE LINK (check)","WRONG DRIVE")),"WRONG DRIVE"))))</f>
        <v/>
      </c>
      <c r="X1271" s="72" t="str">
        <f t="shared" si="139"/>
        <v/>
      </c>
      <c r="Y1271" s="72" t="str">
        <f t="shared" si="140"/>
        <v/>
      </c>
      <c r="Z1271" s="72" t="str">
        <f>IF($X1271="","",COUNTIF($X$2:$X1271,$X1271))</f>
        <v/>
      </c>
      <c r="AA1271" s="72" t="str">
        <f>IF(AND($X1271&lt;&gt;"",$Y1271&gt;=3,$Z1271=1),COUNTIF($AA$1:AA1270,"&gt;0")+1,"")</f>
        <v/>
      </c>
    </row>
    <row r="1272" spans="3:27" ht="15" customHeight="1" x14ac:dyDescent="0.25">
      <c r="C1272" s="72" t="str">
        <f t="shared" si="141"/>
        <v/>
      </c>
      <c r="D1272" s="182" t="str">
        <f>IF($B1272="","",IFERROR(VLOOKUP($B1272,'Task library'!$A:$E,2,FALSE()),""))</f>
        <v/>
      </c>
      <c r="E1272" s="182" t="str">
        <f>IF($B1272="","",IFERROR(VLOOKUP($B1272,'Task library'!$A:$E,3,FALSE()),""))</f>
        <v/>
      </c>
      <c r="F1272" s="182" t="str">
        <f>IF($B1272="","",IFERROR(VLOOKUP($B1272,'Task library'!$A:$E,4,FALSE()),""))</f>
        <v/>
      </c>
      <c r="H1272" s="183" t="str">
        <f t="shared" si="136"/>
        <v/>
      </c>
      <c r="I1272" s="183" t="str">
        <f t="shared" si="137"/>
        <v/>
      </c>
      <c r="L1272" s="90" t="str">
        <f t="shared" si="142"/>
        <v/>
      </c>
      <c r="N1272" s="185" t="str">
        <f t="shared" si="138"/>
        <v/>
      </c>
      <c r="W1272" s="179" t="str">
        <f>IF($B1272="","",IF($Q1272="","MISSING LINK",IF(NOT(ISNUMBER(SEARCH("drive.google.com",$Q1272))),"NOT DRIVE LINK",IFERROR(IF(ISNUMBER(SEARCH(MID(Summary!$N$3,SEARCH("/folders/",Summary!$N$3)+9,SEARCH("?",Summary!$N$3&amp;"?")-(SEARCH("/folders/",Summary!$N$3)+9)),$Q1272)),"OK",IF(ISNUMBER(SEARCH("/file/d/",$Q1272)),"FILE LINK (check)","WRONG DRIVE")),"WRONG DRIVE"))))</f>
        <v/>
      </c>
      <c r="X1272" s="72" t="str">
        <f t="shared" si="139"/>
        <v/>
      </c>
      <c r="Y1272" s="72" t="str">
        <f t="shared" si="140"/>
        <v/>
      </c>
      <c r="Z1272" s="72" t="str">
        <f>IF($X1272="","",COUNTIF($X$2:$X1272,$X1272))</f>
        <v/>
      </c>
      <c r="AA1272" s="72" t="str">
        <f>IF(AND($X1272&lt;&gt;"",$Y1272&gt;=3,$Z1272=1),COUNTIF($AA$1:AA1271,"&gt;0")+1,"")</f>
        <v/>
      </c>
    </row>
    <row r="1273" spans="3:27" ht="15" customHeight="1" x14ac:dyDescent="0.25">
      <c r="C1273" s="72" t="str">
        <f t="shared" si="141"/>
        <v/>
      </c>
      <c r="D1273" s="182" t="str">
        <f>IF($B1273="","",IFERROR(VLOOKUP($B1273,'Task library'!$A:$E,2,FALSE()),""))</f>
        <v/>
      </c>
      <c r="E1273" s="182" t="str">
        <f>IF($B1273="","",IFERROR(VLOOKUP($B1273,'Task library'!$A:$E,3,FALSE()),""))</f>
        <v/>
      </c>
      <c r="F1273" s="182" t="str">
        <f>IF($B1273="","",IFERROR(VLOOKUP($B1273,'Task library'!$A:$E,4,FALSE()),""))</f>
        <v/>
      </c>
      <c r="H1273" s="183" t="str">
        <f t="shared" si="136"/>
        <v/>
      </c>
      <c r="I1273" s="183" t="str">
        <f t="shared" si="137"/>
        <v/>
      </c>
      <c r="L1273" s="90" t="str">
        <f t="shared" si="142"/>
        <v/>
      </c>
      <c r="N1273" s="185" t="str">
        <f t="shared" si="138"/>
        <v/>
      </c>
      <c r="W1273" s="179" t="str">
        <f>IF($B1273="","",IF($Q1273="","MISSING LINK",IF(NOT(ISNUMBER(SEARCH("drive.google.com",$Q1273))),"NOT DRIVE LINK",IFERROR(IF(ISNUMBER(SEARCH(MID(Summary!$N$3,SEARCH("/folders/",Summary!$N$3)+9,SEARCH("?",Summary!$N$3&amp;"?")-(SEARCH("/folders/",Summary!$N$3)+9)),$Q1273)),"OK",IF(ISNUMBER(SEARCH("/file/d/",$Q1273)),"FILE LINK (check)","WRONG DRIVE")),"WRONG DRIVE"))))</f>
        <v/>
      </c>
      <c r="X1273" s="72" t="str">
        <f t="shared" si="139"/>
        <v/>
      </c>
      <c r="Y1273" s="72" t="str">
        <f t="shared" si="140"/>
        <v/>
      </c>
      <c r="Z1273" s="72" t="str">
        <f>IF($X1273="","",COUNTIF($X$2:$X1273,$X1273))</f>
        <v/>
      </c>
      <c r="AA1273" s="72" t="str">
        <f>IF(AND($X1273&lt;&gt;"",$Y1273&gt;=3,$Z1273=1),COUNTIF($AA$1:AA1272,"&gt;0")+1,"")</f>
        <v/>
      </c>
    </row>
    <row r="1274" spans="3:27" ht="15" customHeight="1" x14ac:dyDescent="0.25">
      <c r="C1274" s="72" t="str">
        <f t="shared" si="141"/>
        <v/>
      </c>
      <c r="D1274" s="182" t="str">
        <f>IF($B1274="","",IFERROR(VLOOKUP($B1274,'Task library'!$A:$E,2,FALSE()),""))</f>
        <v/>
      </c>
      <c r="E1274" s="182" t="str">
        <f>IF($B1274="","",IFERROR(VLOOKUP($B1274,'Task library'!$A:$E,3,FALSE()),""))</f>
        <v/>
      </c>
      <c r="F1274" s="182" t="str">
        <f>IF($B1274="","",IFERROR(VLOOKUP($B1274,'Task library'!$A:$E,4,FALSE()),""))</f>
        <v/>
      </c>
      <c r="H1274" s="183" t="str">
        <f t="shared" si="136"/>
        <v/>
      </c>
      <c r="I1274" s="183" t="str">
        <f t="shared" si="137"/>
        <v/>
      </c>
      <c r="L1274" s="90" t="str">
        <f t="shared" si="142"/>
        <v/>
      </c>
      <c r="N1274" s="185" t="str">
        <f t="shared" si="138"/>
        <v/>
      </c>
      <c r="W1274" s="179" t="str">
        <f>IF($B1274="","",IF($Q1274="","MISSING LINK",IF(NOT(ISNUMBER(SEARCH("drive.google.com",$Q1274))),"NOT DRIVE LINK",IFERROR(IF(ISNUMBER(SEARCH(MID(Summary!$N$3,SEARCH("/folders/",Summary!$N$3)+9,SEARCH("?",Summary!$N$3&amp;"?")-(SEARCH("/folders/",Summary!$N$3)+9)),$Q1274)),"OK",IF(ISNUMBER(SEARCH("/file/d/",$Q1274)),"FILE LINK (check)","WRONG DRIVE")),"WRONG DRIVE"))))</f>
        <v/>
      </c>
      <c r="X1274" s="72" t="str">
        <f t="shared" si="139"/>
        <v/>
      </c>
      <c r="Y1274" s="72" t="str">
        <f t="shared" si="140"/>
        <v/>
      </c>
      <c r="Z1274" s="72" t="str">
        <f>IF($X1274="","",COUNTIF($X$2:$X1274,$X1274))</f>
        <v/>
      </c>
      <c r="AA1274" s="72" t="str">
        <f>IF(AND($X1274&lt;&gt;"",$Y1274&gt;=3,$Z1274=1),COUNTIF($AA$1:AA1273,"&gt;0")+1,"")</f>
        <v/>
      </c>
    </row>
    <row r="1275" spans="3:27" ht="15" customHeight="1" x14ac:dyDescent="0.25">
      <c r="C1275" s="72" t="str">
        <f t="shared" si="141"/>
        <v/>
      </c>
      <c r="D1275" s="182" t="str">
        <f>IF($B1275="","",IFERROR(VLOOKUP($B1275,'Task library'!$A:$E,2,FALSE()),""))</f>
        <v/>
      </c>
      <c r="E1275" s="182" t="str">
        <f>IF($B1275="","",IFERROR(VLOOKUP($B1275,'Task library'!$A:$E,3,FALSE()),""))</f>
        <v/>
      </c>
      <c r="F1275" s="182" t="str">
        <f>IF($B1275="","",IFERROR(VLOOKUP($B1275,'Task library'!$A:$E,4,FALSE()),""))</f>
        <v/>
      </c>
      <c r="H1275" s="183" t="str">
        <f t="shared" si="136"/>
        <v/>
      </c>
      <c r="I1275" s="183" t="str">
        <f t="shared" si="137"/>
        <v/>
      </c>
      <c r="L1275" s="90" t="str">
        <f t="shared" si="142"/>
        <v/>
      </c>
      <c r="N1275" s="185" t="str">
        <f t="shared" si="138"/>
        <v/>
      </c>
      <c r="W1275" s="179" t="str">
        <f>IF($B1275="","",IF($Q1275="","MISSING LINK",IF(NOT(ISNUMBER(SEARCH("drive.google.com",$Q1275))),"NOT DRIVE LINK",IFERROR(IF(ISNUMBER(SEARCH(MID(Summary!$N$3,SEARCH("/folders/",Summary!$N$3)+9,SEARCH("?",Summary!$N$3&amp;"?")-(SEARCH("/folders/",Summary!$N$3)+9)),$Q1275)),"OK",IF(ISNUMBER(SEARCH("/file/d/",$Q1275)),"FILE LINK (check)","WRONG DRIVE")),"WRONG DRIVE"))))</f>
        <v/>
      </c>
      <c r="X1275" s="72" t="str">
        <f t="shared" si="139"/>
        <v/>
      </c>
      <c r="Y1275" s="72" t="str">
        <f t="shared" si="140"/>
        <v/>
      </c>
      <c r="Z1275" s="72" t="str">
        <f>IF($X1275="","",COUNTIF($X$2:$X1275,$X1275))</f>
        <v/>
      </c>
      <c r="AA1275" s="72" t="str">
        <f>IF(AND($X1275&lt;&gt;"",$Y1275&gt;=3,$Z1275=1),COUNTIF($AA$1:AA1274,"&gt;0")+1,"")</f>
        <v/>
      </c>
    </row>
    <row r="1276" spans="3:27" ht="15" customHeight="1" x14ac:dyDescent="0.25">
      <c r="C1276" s="72" t="str">
        <f t="shared" si="141"/>
        <v/>
      </c>
      <c r="D1276" s="182" t="str">
        <f>IF($B1276="","",IFERROR(VLOOKUP($B1276,'Task library'!$A:$E,2,FALSE()),""))</f>
        <v/>
      </c>
      <c r="E1276" s="182" t="str">
        <f>IF($B1276="","",IFERROR(VLOOKUP($B1276,'Task library'!$A:$E,3,FALSE()),""))</f>
        <v/>
      </c>
      <c r="F1276" s="182" t="str">
        <f>IF($B1276="","",IFERROR(VLOOKUP($B1276,'Task library'!$A:$E,4,FALSE()),""))</f>
        <v/>
      </c>
      <c r="H1276" s="183" t="str">
        <f t="shared" si="136"/>
        <v/>
      </c>
      <c r="I1276" s="183" t="str">
        <f t="shared" si="137"/>
        <v/>
      </c>
      <c r="L1276" s="90" t="str">
        <f t="shared" si="142"/>
        <v/>
      </c>
      <c r="N1276" s="185" t="str">
        <f t="shared" si="138"/>
        <v/>
      </c>
      <c r="W1276" s="179" t="str">
        <f>IF($B1276="","",IF($Q1276="","MISSING LINK",IF(NOT(ISNUMBER(SEARCH("drive.google.com",$Q1276))),"NOT DRIVE LINK",IFERROR(IF(ISNUMBER(SEARCH(MID(Summary!$N$3,SEARCH("/folders/",Summary!$N$3)+9,SEARCH("?",Summary!$N$3&amp;"?")-(SEARCH("/folders/",Summary!$N$3)+9)),$Q1276)),"OK",IF(ISNUMBER(SEARCH("/file/d/",$Q1276)),"FILE LINK (check)","WRONG DRIVE")),"WRONG DRIVE"))))</f>
        <v/>
      </c>
      <c r="X1276" s="72" t="str">
        <f t="shared" si="139"/>
        <v/>
      </c>
      <c r="Y1276" s="72" t="str">
        <f t="shared" si="140"/>
        <v/>
      </c>
      <c r="Z1276" s="72" t="str">
        <f>IF($X1276="","",COUNTIF($X$2:$X1276,$X1276))</f>
        <v/>
      </c>
      <c r="AA1276" s="72" t="str">
        <f>IF(AND($X1276&lt;&gt;"",$Y1276&gt;=3,$Z1276=1),COUNTIF($AA$1:AA1275,"&gt;0")+1,"")</f>
        <v/>
      </c>
    </row>
    <row r="1277" spans="3:27" ht="15" customHeight="1" x14ac:dyDescent="0.25">
      <c r="C1277" s="72" t="str">
        <f t="shared" si="141"/>
        <v/>
      </c>
      <c r="D1277" s="182" t="str">
        <f>IF($B1277="","",IFERROR(VLOOKUP($B1277,'Task library'!$A:$E,2,FALSE()),""))</f>
        <v/>
      </c>
      <c r="E1277" s="182" t="str">
        <f>IF($B1277="","",IFERROR(VLOOKUP($B1277,'Task library'!$A:$E,3,FALSE()),""))</f>
        <v/>
      </c>
      <c r="F1277" s="182" t="str">
        <f>IF($B1277="","",IFERROR(VLOOKUP($B1277,'Task library'!$A:$E,4,FALSE()),""))</f>
        <v/>
      </c>
      <c r="H1277" s="183" t="str">
        <f t="shared" si="136"/>
        <v/>
      </c>
      <c r="I1277" s="183" t="str">
        <f t="shared" si="137"/>
        <v/>
      </c>
      <c r="L1277" s="90" t="str">
        <f t="shared" si="142"/>
        <v/>
      </c>
      <c r="N1277" s="185" t="str">
        <f t="shared" si="138"/>
        <v/>
      </c>
      <c r="W1277" s="179" t="str">
        <f>IF($B1277="","",IF($Q1277="","MISSING LINK",IF(NOT(ISNUMBER(SEARCH("drive.google.com",$Q1277))),"NOT DRIVE LINK",IFERROR(IF(ISNUMBER(SEARCH(MID(Summary!$N$3,SEARCH("/folders/",Summary!$N$3)+9,SEARCH("?",Summary!$N$3&amp;"?")-(SEARCH("/folders/",Summary!$N$3)+9)),$Q1277)),"OK",IF(ISNUMBER(SEARCH("/file/d/",$Q1277)),"FILE LINK (check)","WRONG DRIVE")),"WRONG DRIVE"))))</f>
        <v/>
      </c>
      <c r="X1277" s="72" t="str">
        <f t="shared" si="139"/>
        <v/>
      </c>
      <c r="Y1277" s="72" t="str">
        <f t="shared" si="140"/>
        <v/>
      </c>
      <c r="Z1277" s="72" t="str">
        <f>IF($X1277="","",COUNTIF($X$2:$X1277,$X1277))</f>
        <v/>
      </c>
      <c r="AA1277" s="72" t="str">
        <f>IF(AND($X1277&lt;&gt;"",$Y1277&gt;=3,$Z1277=1),COUNTIF($AA$1:AA1276,"&gt;0")+1,"")</f>
        <v/>
      </c>
    </row>
    <row r="1278" spans="3:27" ht="15" customHeight="1" x14ac:dyDescent="0.25">
      <c r="C1278" s="72" t="str">
        <f t="shared" si="141"/>
        <v/>
      </c>
      <c r="D1278" s="182" t="str">
        <f>IF($B1278="","",IFERROR(VLOOKUP($B1278,'Task library'!$A:$E,2,FALSE()),""))</f>
        <v/>
      </c>
      <c r="E1278" s="182" t="str">
        <f>IF($B1278="","",IFERROR(VLOOKUP($B1278,'Task library'!$A:$E,3,FALSE()),""))</f>
        <v/>
      </c>
      <c r="F1278" s="182" t="str">
        <f>IF($B1278="","",IFERROR(VLOOKUP($B1278,'Task library'!$A:$E,4,FALSE()),""))</f>
        <v/>
      </c>
      <c r="H1278" s="183" t="str">
        <f t="shared" si="136"/>
        <v/>
      </c>
      <c r="I1278" s="183" t="str">
        <f t="shared" si="137"/>
        <v/>
      </c>
      <c r="L1278" s="90" t="str">
        <f t="shared" si="142"/>
        <v/>
      </c>
      <c r="N1278" s="185" t="str">
        <f t="shared" si="138"/>
        <v/>
      </c>
      <c r="W1278" s="179" t="str">
        <f>IF($B1278="","",IF($Q1278="","MISSING LINK",IF(NOT(ISNUMBER(SEARCH("drive.google.com",$Q1278))),"NOT DRIVE LINK",IFERROR(IF(ISNUMBER(SEARCH(MID(Summary!$N$3,SEARCH("/folders/",Summary!$N$3)+9,SEARCH("?",Summary!$N$3&amp;"?")-(SEARCH("/folders/",Summary!$N$3)+9)),$Q1278)),"OK",IF(ISNUMBER(SEARCH("/file/d/",$Q1278)),"FILE LINK (check)","WRONG DRIVE")),"WRONG DRIVE"))))</f>
        <v/>
      </c>
      <c r="X1278" s="72" t="str">
        <f t="shared" si="139"/>
        <v/>
      </c>
      <c r="Y1278" s="72" t="str">
        <f t="shared" si="140"/>
        <v/>
      </c>
      <c r="Z1278" s="72" t="str">
        <f>IF($X1278="","",COUNTIF($X$2:$X1278,$X1278))</f>
        <v/>
      </c>
      <c r="AA1278" s="72" t="str">
        <f>IF(AND($X1278&lt;&gt;"",$Y1278&gt;=3,$Z1278=1),COUNTIF($AA$1:AA1277,"&gt;0")+1,"")</f>
        <v/>
      </c>
    </row>
    <row r="1279" spans="3:27" ht="15" customHeight="1" x14ac:dyDescent="0.25">
      <c r="C1279" s="72" t="str">
        <f t="shared" si="141"/>
        <v/>
      </c>
      <c r="D1279" s="182" t="str">
        <f>IF($B1279="","",IFERROR(VLOOKUP($B1279,'Task library'!$A:$E,2,FALSE()),""))</f>
        <v/>
      </c>
      <c r="E1279" s="182" t="str">
        <f>IF($B1279="","",IFERROR(VLOOKUP($B1279,'Task library'!$A:$E,3,FALSE()),""))</f>
        <v/>
      </c>
      <c r="F1279" s="182" t="str">
        <f>IF($B1279="","",IFERROR(VLOOKUP($B1279,'Task library'!$A:$E,4,FALSE()),""))</f>
        <v/>
      </c>
      <c r="H1279" s="183" t="str">
        <f t="shared" si="136"/>
        <v/>
      </c>
      <c r="I1279" s="183" t="str">
        <f t="shared" si="137"/>
        <v/>
      </c>
      <c r="L1279" s="90" t="str">
        <f t="shared" si="142"/>
        <v/>
      </c>
      <c r="N1279" s="185" t="str">
        <f t="shared" si="138"/>
        <v/>
      </c>
      <c r="W1279" s="179" t="str">
        <f>IF($B1279="","",IF($Q1279="","MISSING LINK",IF(NOT(ISNUMBER(SEARCH("drive.google.com",$Q1279))),"NOT DRIVE LINK",IFERROR(IF(ISNUMBER(SEARCH(MID(Summary!$N$3,SEARCH("/folders/",Summary!$N$3)+9,SEARCH("?",Summary!$N$3&amp;"?")-(SEARCH("/folders/",Summary!$N$3)+9)),$Q1279)),"OK",IF(ISNUMBER(SEARCH("/file/d/",$Q1279)),"FILE LINK (check)","WRONG DRIVE")),"WRONG DRIVE"))))</f>
        <v/>
      </c>
      <c r="X1279" s="72" t="str">
        <f t="shared" si="139"/>
        <v/>
      </c>
      <c r="Y1279" s="72" t="str">
        <f t="shared" si="140"/>
        <v/>
      </c>
      <c r="Z1279" s="72" t="str">
        <f>IF($X1279="","",COUNTIF($X$2:$X1279,$X1279))</f>
        <v/>
      </c>
      <c r="AA1279" s="72" t="str">
        <f>IF(AND($X1279&lt;&gt;"",$Y1279&gt;=3,$Z1279=1),COUNTIF($AA$1:AA1278,"&gt;0")+1,"")</f>
        <v/>
      </c>
    </row>
    <row r="1280" spans="3:27" ht="15" customHeight="1" x14ac:dyDescent="0.25">
      <c r="C1280" s="72" t="str">
        <f t="shared" si="141"/>
        <v/>
      </c>
      <c r="D1280" s="182" t="str">
        <f>IF($B1280="","",IFERROR(VLOOKUP($B1280,'Task library'!$A:$E,2,FALSE()),""))</f>
        <v/>
      </c>
      <c r="E1280" s="182" t="str">
        <f>IF($B1280="","",IFERROR(VLOOKUP($B1280,'Task library'!$A:$E,3,FALSE()),""))</f>
        <v/>
      </c>
      <c r="F1280" s="182" t="str">
        <f>IF($B1280="","",IFERROR(VLOOKUP($B1280,'Task library'!$A:$E,4,FALSE()),""))</f>
        <v/>
      </c>
      <c r="H1280" s="183" t="str">
        <f t="shared" si="136"/>
        <v/>
      </c>
      <c r="I1280" s="183" t="str">
        <f t="shared" si="137"/>
        <v/>
      </c>
      <c r="L1280" s="90" t="str">
        <f t="shared" si="142"/>
        <v/>
      </c>
      <c r="N1280" s="185" t="str">
        <f t="shared" si="138"/>
        <v/>
      </c>
      <c r="W1280" s="179" t="str">
        <f>IF($B1280="","",IF($Q1280="","MISSING LINK",IF(NOT(ISNUMBER(SEARCH("drive.google.com",$Q1280))),"NOT DRIVE LINK",IFERROR(IF(ISNUMBER(SEARCH(MID(Summary!$N$3,SEARCH("/folders/",Summary!$N$3)+9,SEARCH("?",Summary!$N$3&amp;"?")-(SEARCH("/folders/",Summary!$N$3)+9)),$Q1280)),"OK",IF(ISNUMBER(SEARCH("/file/d/",$Q1280)),"FILE LINK (check)","WRONG DRIVE")),"WRONG DRIVE"))))</f>
        <v/>
      </c>
      <c r="X1280" s="72" t="str">
        <f t="shared" si="139"/>
        <v/>
      </c>
      <c r="Y1280" s="72" t="str">
        <f t="shared" si="140"/>
        <v/>
      </c>
      <c r="Z1280" s="72" t="str">
        <f>IF($X1280="","",COUNTIF($X$2:$X1280,$X1280))</f>
        <v/>
      </c>
      <c r="AA1280" s="72" t="str">
        <f>IF(AND($X1280&lt;&gt;"",$Y1280&gt;=3,$Z1280=1),COUNTIF($AA$1:AA1279,"&gt;0")+1,"")</f>
        <v/>
      </c>
    </row>
    <row r="1281" spans="3:27" ht="15" customHeight="1" x14ac:dyDescent="0.25">
      <c r="C1281" s="72" t="str">
        <f t="shared" si="141"/>
        <v/>
      </c>
      <c r="D1281" s="182" t="str">
        <f>IF($B1281="","",IFERROR(VLOOKUP($B1281,'Task library'!$A:$E,2,FALSE()),""))</f>
        <v/>
      </c>
      <c r="E1281" s="182" t="str">
        <f>IF($B1281="","",IFERROR(VLOOKUP($B1281,'Task library'!$A:$E,3,FALSE()),""))</f>
        <v/>
      </c>
      <c r="F1281" s="182" t="str">
        <f>IF($B1281="","",IFERROR(VLOOKUP($B1281,'Task library'!$A:$E,4,FALSE()),""))</f>
        <v/>
      </c>
      <c r="H1281" s="183" t="str">
        <f t="shared" si="136"/>
        <v/>
      </c>
      <c r="I1281" s="183" t="str">
        <f t="shared" si="137"/>
        <v/>
      </c>
      <c r="L1281" s="90" t="str">
        <f t="shared" si="142"/>
        <v/>
      </c>
      <c r="N1281" s="185" t="str">
        <f t="shared" si="138"/>
        <v/>
      </c>
      <c r="W1281" s="179" t="str">
        <f>IF($B1281="","",IF($Q1281="","MISSING LINK",IF(NOT(ISNUMBER(SEARCH("drive.google.com",$Q1281))),"NOT DRIVE LINK",IFERROR(IF(ISNUMBER(SEARCH(MID(Summary!$N$3,SEARCH("/folders/",Summary!$N$3)+9,SEARCH("?",Summary!$N$3&amp;"?")-(SEARCH("/folders/",Summary!$N$3)+9)),$Q1281)),"OK",IF(ISNUMBER(SEARCH("/file/d/",$Q1281)),"FILE LINK (check)","WRONG DRIVE")),"WRONG DRIVE"))))</f>
        <v/>
      </c>
      <c r="X1281" s="72" t="str">
        <f t="shared" si="139"/>
        <v/>
      </c>
      <c r="Y1281" s="72" t="str">
        <f t="shared" si="140"/>
        <v/>
      </c>
      <c r="Z1281" s="72" t="str">
        <f>IF($X1281="","",COUNTIF($X$2:$X1281,$X1281))</f>
        <v/>
      </c>
      <c r="AA1281" s="72" t="str">
        <f>IF(AND($X1281&lt;&gt;"",$Y1281&gt;=3,$Z1281=1),COUNTIF($AA$1:AA1280,"&gt;0")+1,"")</f>
        <v/>
      </c>
    </row>
    <row r="1282" spans="3:27" ht="15" customHeight="1" x14ac:dyDescent="0.25">
      <c r="C1282" s="72" t="str">
        <f t="shared" si="141"/>
        <v/>
      </c>
      <c r="D1282" s="182" t="str">
        <f>IF($B1282="","",IFERROR(VLOOKUP($B1282,'Task library'!$A:$E,2,FALSE()),""))</f>
        <v/>
      </c>
      <c r="E1282" s="182" t="str">
        <f>IF($B1282="","",IFERROR(VLOOKUP($B1282,'Task library'!$A:$E,3,FALSE()),""))</f>
        <v/>
      </c>
      <c r="F1282" s="182" t="str">
        <f>IF($B1282="","",IFERROR(VLOOKUP($B1282,'Task library'!$A:$E,4,FALSE()),""))</f>
        <v/>
      </c>
      <c r="H1282" s="183" t="str">
        <f t="shared" ref="H1282:H1345" si="143">IF(OR($B1282="",$I1282=""),"",IFERROR($I1282-$G1282,""))</f>
        <v/>
      </c>
      <c r="I1282" s="183" t="str">
        <f t="shared" ref="I1282:I1345" si="144">IF($B1282="","",IF($G1282="","",IF(ISNUMBER($U1282),MAX(0,MIN($G1282,$G1282/10*$U1282)),IF(OR(NOT(ISNUMBER($M1282)),$M1282&lt;=0,$Q1282="",NOT(OR($W1282="OK",$W1282="FILE LINK (check)"))),"",IF($G1282&lt;=$M1282+5,$G1282,$M1282)))))</f>
        <v/>
      </c>
      <c r="L1282" s="90" t="str">
        <f t="shared" si="142"/>
        <v/>
      </c>
      <c r="N1282" s="185" t="str">
        <f t="shared" ref="N1282:N1345" si="145">IF($B1282="","",IF($G1282="","",IF(ISNUMBER($M1282),$M1282,0)-$G1282))</f>
        <v/>
      </c>
      <c r="W1282" s="179" t="str">
        <f>IF($B1282="","",IF($Q1282="","MISSING LINK",IF(NOT(ISNUMBER(SEARCH("drive.google.com",$Q1282))),"NOT DRIVE LINK",IFERROR(IF(ISNUMBER(SEARCH(MID(Summary!$N$3,SEARCH("/folders/",Summary!$N$3)+9,SEARCH("?",Summary!$N$3&amp;"?")-(SEARCH("/folders/",Summary!$N$3)+9)),$Q1282)),"OK",IF(ISNUMBER(SEARCH("/file/d/",$Q1282)),"FILE LINK (check)","WRONG DRIVE")),"WRONG DRIVE"))))</f>
        <v/>
      </c>
      <c r="X1282" s="72" t="str">
        <f t="shared" ref="X1282:X1345" si="146">IF(OR($B1282=2001,$B1282=2002),IF(OR(LEN(TRIM($R1282))=0,LEN(TRIM($S1282))=0),"",TRIM($R1282)&amp;" | "&amp;TRIM($S1282)),"")</f>
        <v/>
      </c>
      <c r="Y1282" s="72" t="str">
        <f t="shared" ref="Y1282:Y1345" si="147">IF($X1282="","",COUNTIF($X$2:$X$1500,$X1282))</f>
        <v/>
      </c>
      <c r="Z1282" s="72" t="str">
        <f>IF($X1282="","",COUNTIF($X$2:$X1282,$X1282))</f>
        <v/>
      </c>
      <c r="AA1282" s="72" t="str">
        <f>IF(AND($X1282&lt;&gt;"",$Y1282&gt;=3,$Z1282=1),COUNTIF($AA$1:AA1281,"&gt;0")+1,"")</f>
        <v/>
      </c>
    </row>
    <row r="1283" spans="3:27" ht="15" customHeight="1" x14ac:dyDescent="0.25">
      <c r="C1283" s="72" t="str">
        <f t="shared" si="141"/>
        <v/>
      </c>
      <c r="D1283" s="182" t="str">
        <f>IF($B1283="","",IFERROR(VLOOKUP($B1283,'Task library'!$A:$E,2,FALSE()),""))</f>
        <v/>
      </c>
      <c r="E1283" s="182" t="str">
        <f>IF($B1283="","",IFERROR(VLOOKUP($B1283,'Task library'!$A:$E,3,FALSE()),""))</f>
        <v/>
      </c>
      <c r="F1283" s="182" t="str">
        <f>IF($B1283="","",IFERROR(VLOOKUP($B1283,'Task library'!$A:$E,4,FALSE()),""))</f>
        <v/>
      </c>
      <c r="H1283" s="183" t="str">
        <f t="shared" si="143"/>
        <v/>
      </c>
      <c r="I1283" s="183" t="str">
        <f t="shared" si="144"/>
        <v/>
      </c>
      <c r="L1283" s="90" t="str">
        <f t="shared" si="142"/>
        <v/>
      </c>
      <c r="N1283" s="185" t="str">
        <f t="shared" si="145"/>
        <v/>
      </c>
      <c r="W1283" s="179" t="str">
        <f>IF($B1283="","",IF($Q1283="","MISSING LINK",IF(NOT(ISNUMBER(SEARCH("drive.google.com",$Q1283))),"NOT DRIVE LINK",IFERROR(IF(ISNUMBER(SEARCH(MID(Summary!$N$3,SEARCH("/folders/",Summary!$N$3)+9,SEARCH("?",Summary!$N$3&amp;"?")-(SEARCH("/folders/",Summary!$N$3)+9)),$Q1283)),"OK",IF(ISNUMBER(SEARCH("/file/d/",$Q1283)),"FILE LINK (check)","WRONG DRIVE")),"WRONG DRIVE"))))</f>
        <v/>
      </c>
      <c r="X1283" s="72" t="str">
        <f t="shared" si="146"/>
        <v/>
      </c>
      <c r="Y1283" s="72" t="str">
        <f t="shared" si="147"/>
        <v/>
      </c>
      <c r="Z1283" s="72" t="str">
        <f>IF($X1283="","",COUNTIF($X$2:$X1283,$X1283))</f>
        <v/>
      </c>
      <c r="AA1283" s="72" t="str">
        <f>IF(AND($X1283&lt;&gt;"",$Y1283&gt;=3,$Z1283=1),COUNTIF($AA$1:AA1282,"&gt;0")+1,"")</f>
        <v/>
      </c>
    </row>
    <row r="1284" spans="3:27" ht="15" customHeight="1" x14ac:dyDescent="0.25">
      <c r="C1284" s="72" t="str">
        <f t="shared" si="141"/>
        <v/>
      </c>
      <c r="D1284" s="182" t="str">
        <f>IF($B1284="","",IFERROR(VLOOKUP($B1284,'Task library'!$A:$E,2,FALSE()),""))</f>
        <v/>
      </c>
      <c r="E1284" s="182" t="str">
        <f>IF($B1284="","",IFERROR(VLOOKUP($B1284,'Task library'!$A:$E,3,FALSE()),""))</f>
        <v/>
      </c>
      <c r="F1284" s="182" t="str">
        <f>IF($B1284="","",IFERROR(VLOOKUP($B1284,'Task library'!$A:$E,4,FALSE()),""))</f>
        <v/>
      </c>
      <c r="H1284" s="183" t="str">
        <f t="shared" si="143"/>
        <v/>
      </c>
      <c r="I1284" s="183" t="str">
        <f t="shared" si="144"/>
        <v/>
      </c>
      <c r="L1284" s="90" t="str">
        <f t="shared" si="142"/>
        <v/>
      </c>
      <c r="N1284" s="185" t="str">
        <f t="shared" si="145"/>
        <v/>
      </c>
      <c r="W1284" s="179" t="str">
        <f>IF($B1284="","",IF($Q1284="","MISSING LINK",IF(NOT(ISNUMBER(SEARCH("drive.google.com",$Q1284))),"NOT DRIVE LINK",IFERROR(IF(ISNUMBER(SEARCH(MID(Summary!$N$3,SEARCH("/folders/",Summary!$N$3)+9,SEARCH("?",Summary!$N$3&amp;"?")-(SEARCH("/folders/",Summary!$N$3)+9)),$Q1284)),"OK",IF(ISNUMBER(SEARCH("/file/d/",$Q1284)),"FILE LINK (check)","WRONG DRIVE")),"WRONG DRIVE"))))</f>
        <v/>
      </c>
      <c r="X1284" s="72" t="str">
        <f t="shared" si="146"/>
        <v/>
      </c>
      <c r="Y1284" s="72" t="str">
        <f t="shared" si="147"/>
        <v/>
      </c>
      <c r="Z1284" s="72" t="str">
        <f>IF($X1284="","",COUNTIF($X$2:$X1284,$X1284))</f>
        <v/>
      </c>
      <c r="AA1284" s="72" t="str">
        <f>IF(AND($X1284&lt;&gt;"",$Y1284&gt;=3,$Z1284=1),COUNTIF($AA$1:AA1283,"&gt;0")+1,"")</f>
        <v/>
      </c>
    </row>
    <row r="1285" spans="3:27" ht="15" customHeight="1" x14ac:dyDescent="0.25">
      <c r="C1285" s="72" t="str">
        <f t="shared" si="141"/>
        <v/>
      </c>
      <c r="D1285" s="182" t="str">
        <f>IF($B1285="","",IFERROR(VLOOKUP($B1285,'Task library'!$A:$E,2,FALSE()),""))</f>
        <v/>
      </c>
      <c r="E1285" s="182" t="str">
        <f>IF($B1285="","",IFERROR(VLOOKUP($B1285,'Task library'!$A:$E,3,FALSE()),""))</f>
        <v/>
      </c>
      <c r="F1285" s="182" t="str">
        <f>IF($B1285="","",IFERROR(VLOOKUP($B1285,'Task library'!$A:$E,4,FALSE()),""))</f>
        <v/>
      </c>
      <c r="H1285" s="183" t="str">
        <f t="shared" si="143"/>
        <v/>
      </c>
      <c r="I1285" s="183" t="str">
        <f t="shared" si="144"/>
        <v/>
      </c>
      <c r="L1285" s="90" t="str">
        <f t="shared" si="142"/>
        <v/>
      </c>
      <c r="N1285" s="185" t="str">
        <f t="shared" si="145"/>
        <v/>
      </c>
      <c r="W1285" s="179" t="str">
        <f>IF($B1285="","",IF($Q1285="","MISSING LINK",IF(NOT(ISNUMBER(SEARCH("drive.google.com",$Q1285))),"NOT DRIVE LINK",IFERROR(IF(ISNUMBER(SEARCH(MID(Summary!$N$3,SEARCH("/folders/",Summary!$N$3)+9,SEARCH("?",Summary!$N$3&amp;"?")-(SEARCH("/folders/",Summary!$N$3)+9)),$Q1285)),"OK",IF(ISNUMBER(SEARCH("/file/d/",$Q1285)),"FILE LINK (check)","WRONG DRIVE")),"WRONG DRIVE"))))</f>
        <v/>
      </c>
      <c r="X1285" s="72" t="str">
        <f t="shared" si="146"/>
        <v/>
      </c>
      <c r="Y1285" s="72" t="str">
        <f t="shared" si="147"/>
        <v/>
      </c>
      <c r="Z1285" s="72" t="str">
        <f>IF($X1285="","",COUNTIF($X$2:$X1285,$X1285))</f>
        <v/>
      </c>
      <c r="AA1285" s="72" t="str">
        <f>IF(AND($X1285&lt;&gt;"",$Y1285&gt;=3,$Z1285=1),COUNTIF($AA$1:AA1284,"&gt;0")+1,"")</f>
        <v/>
      </c>
    </row>
    <row r="1286" spans="3:27" ht="15" customHeight="1" x14ac:dyDescent="0.25">
      <c r="C1286" s="72" t="str">
        <f t="shared" ref="C1286:C1349" si="148">IF($B1286="","",1)</f>
        <v/>
      </c>
      <c r="D1286" s="182" t="str">
        <f>IF($B1286="","",IFERROR(VLOOKUP($B1286,'Task library'!$A:$E,2,FALSE()),""))</f>
        <v/>
      </c>
      <c r="E1286" s="182" t="str">
        <f>IF($B1286="","",IFERROR(VLOOKUP($B1286,'Task library'!$A:$E,3,FALSE()),""))</f>
        <v/>
      </c>
      <c r="F1286" s="182" t="str">
        <f>IF($B1286="","",IFERROR(VLOOKUP($B1286,'Task library'!$A:$E,4,FALSE()),""))</f>
        <v/>
      </c>
      <c r="H1286" s="183" t="str">
        <f t="shared" si="143"/>
        <v/>
      </c>
      <c r="I1286" s="183" t="str">
        <f t="shared" si="144"/>
        <v/>
      </c>
      <c r="L1286" s="90" t="str">
        <f t="shared" si="142"/>
        <v/>
      </c>
      <c r="N1286" s="185" t="str">
        <f t="shared" si="145"/>
        <v/>
      </c>
      <c r="W1286" s="179" t="str">
        <f>IF($B1286="","",IF($Q1286="","MISSING LINK",IF(NOT(ISNUMBER(SEARCH("drive.google.com",$Q1286))),"NOT DRIVE LINK",IFERROR(IF(ISNUMBER(SEARCH(MID(Summary!$N$3,SEARCH("/folders/",Summary!$N$3)+9,SEARCH("?",Summary!$N$3&amp;"?")-(SEARCH("/folders/",Summary!$N$3)+9)),$Q1286)),"OK",IF(ISNUMBER(SEARCH("/file/d/",$Q1286)),"FILE LINK (check)","WRONG DRIVE")),"WRONG DRIVE"))))</f>
        <v/>
      </c>
      <c r="X1286" s="72" t="str">
        <f t="shared" si="146"/>
        <v/>
      </c>
      <c r="Y1286" s="72" t="str">
        <f t="shared" si="147"/>
        <v/>
      </c>
      <c r="Z1286" s="72" t="str">
        <f>IF($X1286="","",COUNTIF($X$2:$X1286,$X1286))</f>
        <v/>
      </c>
      <c r="AA1286" s="72" t="str">
        <f>IF(AND($X1286&lt;&gt;"",$Y1286&gt;=3,$Z1286=1),COUNTIF($AA$1:AA1285,"&gt;0")+1,"")</f>
        <v/>
      </c>
    </row>
    <row r="1287" spans="3:27" ht="15" customHeight="1" x14ac:dyDescent="0.25">
      <c r="C1287" s="72" t="str">
        <f t="shared" si="148"/>
        <v/>
      </c>
      <c r="D1287" s="182" t="str">
        <f>IF($B1287="","",IFERROR(VLOOKUP($B1287,'Task library'!$A:$E,2,FALSE()),""))</f>
        <v/>
      </c>
      <c r="E1287" s="182" t="str">
        <f>IF($B1287="","",IFERROR(VLOOKUP($B1287,'Task library'!$A:$E,3,FALSE()),""))</f>
        <v/>
      </c>
      <c r="F1287" s="182" t="str">
        <f>IF($B1287="","",IFERROR(VLOOKUP($B1287,'Task library'!$A:$E,4,FALSE()),""))</f>
        <v/>
      </c>
      <c r="H1287" s="183" t="str">
        <f t="shared" si="143"/>
        <v/>
      </c>
      <c r="I1287" s="183" t="str">
        <f t="shared" si="144"/>
        <v/>
      </c>
      <c r="L1287" s="90" t="str">
        <f t="shared" si="142"/>
        <v/>
      </c>
      <c r="N1287" s="185" t="str">
        <f t="shared" si="145"/>
        <v/>
      </c>
      <c r="W1287" s="179" t="str">
        <f>IF($B1287="","",IF($Q1287="","MISSING LINK",IF(NOT(ISNUMBER(SEARCH("drive.google.com",$Q1287))),"NOT DRIVE LINK",IFERROR(IF(ISNUMBER(SEARCH(MID(Summary!$N$3,SEARCH("/folders/",Summary!$N$3)+9,SEARCH("?",Summary!$N$3&amp;"?")-(SEARCH("/folders/",Summary!$N$3)+9)),$Q1287)),"OK",IF(ISNUMBER(SEARCH("/file/d/",$Q1287)),"FILE LINK (check)","WRONG DRIVE")),"WRONG DRIVE"))))</f>
        <v/>
      </c>
      <c r="X1287" s="72" t="str">
        <f t="shared" si="146"/>
        <v/>
      </c>
      <c r="Y1287" s="72" t="str">
        <f t="shared" si="147"/>
        <v/>
      </c>
      <c r="Z1287" s="72" t="str">
        <f>IF($X1287="","",COUNTIF($X$2:$X1287,$X1287))</f>
        <v/>
      </c>
      <c r="AA1287" s="72" t="str">
        <f>IF(AND($X1287&lt;&gt;"",$Y1287&gt;=3,$Z1287=1),COUNTIF($AA$1:AA1286,"&gt;0")+1,"")</f>
        <v/>
      </c>
    </row>
    <row r="1288" spans="3:27" ht="15" customHeight="1" x14ac:dyDescent="0.25">
      <c r="C1288" s="72" t="str">
        <f t="shared" si="148"/>
        <v/>
      </c>
      <c r="D1288" s="182" t="str">
        <f>IF($B1288="","",IFERROR(VLOOKUP($B1288,'Task library'!$A:$E,2,FALSE()),""))</f>
        <v/>
      </c>
      <c r="E1288" s="182" t="str">
        <f>IF($B1288="","",IFERROR(VLOOKUP($B1288,'Task library'!$A:$E,3,FALSE()),""))</f>
        <v/>
      </c>
      <c r="F1288" s="182" t="str">
        <f>IF($B1288="","",IFERROR(VLOOKUP($B1288,'Task library'!$A:$E,4,FALSE()),""))</f>
        <v/>
      </c>
      <c r="H1288" s="183" t="str">
        <f t="shared" si="143"/>
        <v/>
      </c>
      <c r="I1288" s="183" t="str">
        <f t="shared" si="144"/>
        <v/>
      </c>
      <c r="L1288" s="90" t="str">
        <f t="shared" si="142"/>
        <v/>
      </c>
      <c r="N1288" s="185" t="str">
        <f t="shared" si="145"/>
        <v/>
      </c>
      <c r="W1288" s="179" t="str">
        <f>IF($B1288="","",IF($Q1288="","MISSING LINK",IF(NOT(ISNUMBER(SEARCH("drive.google.com",$Q1288))),"NOT DRIVE LINK",IFERROR(IF(ISNUMBER(SEARCH(MID(Summary!$N$3,SEARCH("/folders/",Summary!$N$3)+9,SEARCH("?",Summary!$N$3&amp;"?")-(SEARCH("/folders/",Summary!$N$3)+9)),$Q1288)),"OK",IF(ISNUMBER(SEARCH("/file/d/",$Q1288)),"FILE LINK (check)","WRONG DRIVE")),"WRONG DRIVE"))))</f>
        <v/>
      </c>
      <c r="X1288" s="72" t="str">
        <f t="shared" si="146"/>
        <v/>
      </c>
      <c r="Y1288" s="72" t="str">
        <f t="shared" si="147"/>
        <v/>
      </c>
      <c r="Z1288" s="72" t="str">
        <f>IF($X1288="","",COUNTIF($X$2:$X1288,$X1288))</f>
        <v/>
      </c>
      <c r="AA1288" s="72" t="str">
        <f>IF(AND($X1288&lt;&gt;"",$Y1288&gt;=3,$Z1288=1),COUNTIF($AA$1:AA1287,"&gt;0")+1,"")</f>
        <v/>
      </c>
    </row>
    <row r="1289" spans="3:27" ht="15" customHeight="1" x14ac:dyDescent="0.25">
      <c r="C1289" s="72" t="str">
        <f t="shared" si="148"/>
        <v/>
      </c>
      <c r="D1289" s="182" t="str">
        <f>IF($B1289="","",IFERROR(VLOOKUP($B1289,'Task library'!$A:$E,2,FALSE()),""))</f>
        <v/>
      </c>
      <c r="E1289" s="182" t="str">
        <f>IF($B1289="","",IFERROR(VLOOKUP($B1289,'Task library'!$A:$E,3,FALSE()),""))</f>
        <v/>
      </c>
      <c r="F1289" s="182" t="str">
        <f>IF($B1289="","",IFERROR(VLOOKUP($B1289,'Task library'!$A:$E,4,FALSE()),""))</f>
        <v/>
      </c>
      <c r="H1289" s="183" t="str">
        <f t="shared" si="143"/>
        <v/>
      </c>
      <c r="I1289" s="183" t="str">
        <f t="shared" si="144"/>
        <v/>
      </c>
      <c r="L1289" s="90" t="str">
        <f t="shared" si="142"/>
        <v/>
      </c>
      <c r="N1289" s="185" t="str">
        <f t="shared" si="145"/>
        <v/>
      </c>
      <c r="W1289" s="179" t="str">
        <f>IF($B1289="","",IF($Q1289="","MISSING LINK",IF(NOT(ISNUMBER(SEARCH("drive.google.com",$Q1289))),"NOT DRIVE LINK",IFERROR(IF(ISNUMBER(SEARCH(MID(Summary!$N$3,SEARCH("/folders/",Summary!$N$3)+9,SEARCH("?",Summary!$N$3&amp;"?")-(SEARCH("/folders/",Summary!$N$3)+9)),$Q1289)),"OK",IF(ISNUMBER(SEARCH("/file/d/",$Q1289)),"FILE LINK (check)","WRONG DRIVE")),"WRONG DRIVE"))))</f>
        <v/>
      </c>
      <c r="X1289" s="72" t="str">
        <f t="shared" si="146"/>
        <v/>
      </c>
      <c r="Y1289" s="72" t="str">
        <f t="shared" si="147"/>
        <v/>
      </c>
      <c r="Z1289" s="72" t="str">
        <f>IF($X1289="","",COUNTIF($X$2:$X1289,$X1289))</f>
        <v/>
      </c>
      <c r="AA1289" s="72" t="str">
        <f>IF(AND($X1289&lt;&gt;"",$Y1289&gt;=3,$Z1289=1),COUNTIF($AA$1:AA1288,"&gt;0")+1,"")</f>
        <v/>
      </c>
    </row>
    <row r="1290" spans="3:27" ht="15" customHeight="1" x14ac:dyDescent="0.25">
      <c r="C1290" s="72" t="str">
        <f t="shared" si="148"/>
        <v/>
      </c>
      <c r="D1290" s="182" t="str">
        <f>IF($B1290="","",IFERROR(VLOOKUP($B1290,'Task library'!$A:$E,2,FALSE()),""))</f>
        <v/>
      </c>
      <c r="E1290" s="182" t="str">
        <f>IF($B1290="","",IFERROR(VLOOKUP($B1290,'Task library'!$A:$E,3,FALSE()),""))</f>
        <v/>
      </c>
      <c r="F1290" s="182" t="str">
        <f>IF($B1290="","",IFERROR(VLOOKUP($B1290,'Task library'!$A:$E,4,FALSE()),""))</f>
        <v/>
      </c>
      <c r="H1290" s="183" t="str">
        <f t="shared" si="143"/>
        <v/>
      </c>
      <c r="I1290" s="183" t="str">
        <f t="shared" si="144"/>
        <v/>
      </c>
      <c r="L1290" s="90" t="str">
        <f t="shared" si="142"/>
        <v/>
      </c>
      <c r="N1290" s="185" t="str">
        <f t="shared" si="145"/>
        <v/>
      </c>
      <c r="W1290" s="179" t="str">
        <f>IF($B1290="","",IF($Q1290="","MISSING LINK",IF(NOT(ISNUMBER(SEARCH("drive.google.com",$Q1290))),"NOT DRIVE LINK",IFERROR(IF(ISNUMBER(SEARCH(MID(Summary!$N$3,SEARCH("/folders/",Summary!$N$3)+9,SEARCH("?",Summary!$N$3&amp;"?")-(SEARCH("/folders/",Summary!$N$3)+9)),$Q1290)),"OK",IF(ISNUMBER(SEARCH("/file/d/",$Q1290)),"FILE LINK (check)","WRONG DRIVE")),"WRONG DRIVE"))))</f>
        <v/>
      </c>
      <c r="X1290" s="72" t="str">
        <f t="shared" si="146"/>
        <v/>
      </c>
      <c r="Y1290" s="72" t="str">
        <f t="shared" si="147"/>
        <v/>
      </c>
      <c r="Z1290" s="72" t="str">
        <f>IF($X1290="","",COUNTIF($X$2:$X1290,$X1290))</f>
        <v/>
      </c>
      <c r="AA1290" s="72" t="str">
        <f>IF(AND($X1290&lt;&gt;"",$Y1290&gt;=3,$Z1290=1),COUNTIF($AA$1:AA1289,"&gt;0")+1,"")</f>
        <v/>
      </c>
    </row>
    <row r="1291" spans="3:27" ht="15" customHeight="1" x14ac:dyDescent="0.25">
      <c r="C1291" s="72" t="str">
        <f t="shared" si="148"/>
        <v/>
      </c>
      <c r="D1291" s="182" t="str">
        <f>IF($B1291="","",IFERROR(VLOOKUP($B1291,'Task library'!$A:$E,2,FALSE()),""))</f>
        <v/>
      </c>
      <c r="E1291" s="182" t="str">
        <f>IF($B1291="","",IFERROR(VLOOKUP($B1291,'Task library'!$A:$E,3,FALSE()),""))</f>
        <v/>
      </c>
      <c r="F1291" s="182" t="str">
        <f>IF($B1291="","",IFERROR(VLOOKUP($B1291,'Task library'!$A:$E,4,FALSE()),""))</f>
        <v/>
      </c>
      <c r="H1291" s="183" t="str">
        <f t="shared" si="143"/>
        <v/>
      </c>
      <c r="I1291" s="183" t="str">
        <f t="shared" si="144"/>
        <v/>
      </c>
      <c r="L1291" s="90" t="str">
        <f t="shared" si="142"/>
        <v/>
      </c>
      <c r="N1291" s="185" t="str">
        <f t="shared" si="145"/>
        <v/>
      </c>
      <c r="W1291" s="179" t="str">
        <f>IF($B1291="","",IF($Q1291="","MISSING LINK",IF(NOT(ISNUMBER(SEARCH("drive.google.com",$Q1291))),"NOT DRIVE LINK",IFERROR(IF(ISNUMBER(SEARCH(MID(Summary!$N$3,SEARCH("/folders/",Summary!$N$3)+9,SEARCH("?",Summary!$N$3&amp;"?")-(SEARCH("/folders/",Summary!$N$3)+9)),$Q1291)),"OK",IF(ISNUMBER(SEARCH("/file/d/",$Q1291)),"FILE LINK (check)","WRONG DRIVE")),"WRONG DRIVE"))))</f>
        <v/>
      </c>
      <c r="X1291" s="72" t="str">
        <f t="shared" si="146"/>
        <v/>
      </c>
      <c r="Y1291" s="72" t="str">
        <f t="shared" si="147"/>
        <v/>
      </c>
      <c r="Z1291" s="72" t="str">
        <f>IF($X1291="","",COUNTIF($X$2:$X1291,$X1291))</f>
        <v/>
      </c>
      <c r="AA1291" s="72" t="str">
        <f>IF(AND($X1291&lt;&gt;"",$Y1291&gt;=3,$Z1291=1),COUNTIF($AA$1:AA1290,"&gt;0")+1,"")</f>
        <v/>
      </c>
    </row>
    <row r="1292" spans="3:27" ht="15" customHeight="1" x14ac:dyDescent="0.25">
      <c r="C1292" s="72" t="str">
        <f t="shared" si="148"/>
        <v/>
      </c>
      <c r="D1292" s="182" t="str">
        <f>IF($B1292="","",IFERROR(VLOOKUP($B1292,'Task library'!$A:$E,2,FALSE()),""))</f>
        <v/>
      </c>
      <c r="E1292" s="182" t="str">
        <f>IF($B1292="","",IFERROR(VLOOKUP($B1292,'Task library'!$A:$E,3,FALSE()),""))</f>
        <v/>
      </c>
      <c r="F1292" s="182" t="str">
        <f>IF($B1292="","",IFERROR(VLOOKUP($B1292,'Task library'!$A:$E,4,FALSE()),""))</f>
        <v/>
      </c>
      <c r="H1292" s="183" t="str">
        <f t="shared" si="143"/>
        <v/>
      </c>
      <c r="I1292" s="183" t="str">
        <f t="shared" si="144"/>
        <v/>
      </c>
      <c r="L1292" s="90" t="str">
        <f t="shared" si="142"/>
        <v/>
      </c>
      <c r="N1292" s="185" t="str">
        <f t="shared" si="145"/>
        <v/>
      </c>
      <c r="W1292" s="179" t="str">
        <f>IF($B1292="","",IF($Q1292="","MISSING LINK",IF(NOT(ISNUMBER(SEARCH("drive.google.com",$Q1292))),"NOT DRIVE LINK",IFERROR(IF(ISNUMBER(SEARCH(MID(Summary!$N$3,SEARCH("/folders/",Summary!$N$3)+9,SEARCH("?",Summary!$N$3&amp;"?")-(SEARCH("/folders/",Summary!$N$3)+9)),$Q1292)),"OK",IF(ISNUMBER(SEARCH("/file/d/",$Q1292)),"FILE LINK (check)","WRONG DRIVE")),"WRONG DRIVE"))))</f>
        <v/>
      </c>
      <c r="X1292" s="72" t="str">
        <f t="shared" si="146"/>
        <v/>
      </c>
      <c r="Y1292" s="72" t="str">
        <f t="shared" si="147"/>
        <v/>
      </c>
      <c r="Z1292" s="72" t="str">
        <f>IF($X1292="","",COUNTIF($X$2:$X1292,$X1292))</f>
        <v/>
      </c>
      <c r="AA1292" s="72" t="str">
        <f>IF(AND($X1292&lt;&gt;"",$Y1292&gt;=3,$Z1292=1),COUNTIF($AA$1:AA1291,"&gt;0")+1,"")</f>
        <v/>
      </c>
    </row>
    <row r="1293" spans="3:27" ht="15" customHeight="1" x14ac:dyDescent="0.25">
      <c r="C1293" s="72" t="str">
        <f t="shared" si="148"/>
        <v/>
      </c>
      <c r="D1293" s="182" t="str">
        <f>IF($B1293="","",IFERROR(VLOOKUP($B1293,'Task library'!$A:$E,2,FALSE()),""))</f>
        <v/>
      </c>
      <c r="E1293" s="182" t="str">
        <f>IF($B1293="","",IFERROR(VLOOKUP($B1293,'Task library'!$A:$E,3,FALSE()),""))</f>
        <v/>
      </c>
      <c r="F1293" s="182" t="str">
        <f>IF($B1293="","",IFERROR(VLOOKUP($B1293,'Task library'!$A:$E,4,FALSE()),""))</f>
        <v/>
      </c>
      <c r="H1293" s="183" t="str">
        <f t="shared" si="143"/>
        <v/>
      </c>
      <c r="I1293" s="183" t="str">
        <f t="shared" si="144"/>
        <v/>
      </c>
      <c r="L1293" s="90" t="str">
        <f t="shared" si="142"/>
        <v/>
      </c>
      <c r="N1293" s="185" t="str">
        <f t="shared" si="145"/>
        <v/>
      </c>
      <c r="W1293" s="179" t="str">
        <f>IF($B1293="","",IF($Q1293="","MISSING LINK",IF(NOT(ISNUMBER(SEARCH("drive.google.com",$Q1293))),"NOT DRIVE LINK",IFERROR(IF(ISNUMBER(SEARCH(MID(Summary!$N$3,SEARCH("/folders/",Summary!$N$3)+9,SEARCH("?",Summary!$N$3&amp;"?")-(SEARCH("/folders/",Summary!$N$3)+9)),$Q1293)),"OK",IF(ISNUMBER(SEARCH("/file/d/",$Q1293)),"FILE LINK (check)","WRONG DRIVE")),"WRONG DRIVE"))))</f>
        <v/>
      </c>
      <c r="X1293" s="72" t="str">
        <f t="shared" si="146"/>
        <v/>
      </c>
      <c r="Y1293" s="72" t="str">
        <f t="shared" si="147"/>
        <v/>
      </c>
      <c r="Z1293" s="72" t="str">
        <f>IF($X1293="","",COUNTIF($X$2:$X1293,$X1293))</f>
        <v/>
      </c>
      <c r="AA1293" s="72" t="str">
        <f>IF(AND($X1293&lt;&gt;"",$Y1293&gt;=3,$Z1293=1),COUNTIF($AA$1:AA1292,"&gt;0")+1,"")</f>
        <v/>
      </c>
    </row>
    <row r="1294" spans="3:27" ht="15" customHeight="1" x14ac:dyDescent="0.25">
      <c r="C1294" s="72" t="str">
        <f t="shared" si="148"/>
        <v/>
      </c>
      <c r="D1294" s="182" t="str">
        <f>IF($B1294="","",IFERROR(VLOOKUP($B1294,'Task library'!$A:$E,2,FALSE()),""))</f>
        <v/>
      </c>
      <c r="E1294" s="182" t="str">
        <f>IF($B1294="","",IFERROR(VLOOKUP($B1294,'Task library'!$A:$E,3,FALSE()),""))</f>
        <v/>
      </c>
      <c r="F1294" s="182" t="str">
        <f>IF($B1294="","",IFERROR(VLOOKUP($B1294,'Task library'!$A:$E,4,FALSE()),""))</f>
        <v/>
      </c>
      <c r="H1294" s="183" t="str">
        <f t="shared" si="143"/>
        <v/>
      </c>
      <c r="I1294" s="183" t="str">
        <f t="shared" si="144"/>
        <v/>
      </c>
      <c r="L1294" s="90" t="str">
        <f t="shared" si="142"/>
        <v/>
      </c>
      <c r="N1294" s="185" t="str">
        <f t="shared" si="145"/>
        <v/>
      </c>
      <c r="W1294" s="179" t="str">
        <f>IF($B1294="","",IF($Q1294="","MISSING LINK",IF(NOT(ISNUMBER(SEARCH("drive.google.com",$Q1294))),"NOT DRIVE LINK",IFERROR(IF(ISNUMBER(SEARCH(MID(Summary!$N$3,SEARCH("/folders/",Summary!$N$3)+9,SEARCH("?",Summary!$N$3&amp;"?")-(SEARCH("/folders/",Summary!$N$3)+9)),$Q1294)),"OK",IF(ISNUMBER(SEARCH("/file/d/",$Q1294)),"FILE LINK (check)","WRONG DRIVE")),"WRONG DRIVE"))))</f>
        <v/>
      </c>
      <c r="X1294" s="72" t="str">
        <f t="shared" si="146"/>
        <v/>
      </c>
      <c r="Y1294" s="72" t="str">
        <f t="shared" si="147"/>
        <v/>
      </c>
      <c r="Z1294" s="72" t="str">
        <f>IF($X1294="","",COUNTIF($X$2:$X1294,$X1294))</f>
        <v/>
      </c>
      <c r="AA1294" s="72" t="str">
        <f>IF(AND($X1294&lt;&gt;"",$Y1294&gt;=3,$Z1294=1),COUNTIF($AA$1:AA1293,"&gt;0")+1,"")</f>
        <v/>
      </c>
    </row>
    <row r="1295" spans="3:27" ht="15" customHeight="1" x14ac:dyDescent="0.25">
      <c r="C1295" s="72" t="str">
        <f t="shared" si="148"/>
        <v/>
      </c>
      <c r="D1295" s="182" t="str">
        <f>IF($B1295="","",IFERROR(VLOOKUP($B1295,'Task library'!$A:$E,2,FALSE()),""))</f>
        <v/>
      </c>
      <c r="E1295" s="182" t="str">
        <f>IF($B1295="","",IFERROR(VLOOKUP($B1295,'Task library'!$A:$E,3,FALSE()),""))</f>
        <v/>
      </c>
      <c r="F1295" s="182" t="str">
        <f>IF($B1295="","",IFERROR(VLOOKUP($B1295,'Task library'!$A:$E,4,FALSE()),""))</f>
        <v/>
      </c>
      <c r="H1295" s="183" t="str">
        <f t="shared" si="143"/>
        <v/>
      </c>
      <c r="I1295" s="183" t="str">
        <f t="shared" si="144"/>
        <v/>
      </c>
      <c r="L1295" s="90" t="str">
        <f t="shared" si="142"/>
        <v/>
      </c>
      <c r="N1295" s="185" t="str">
        <f t="shared" si="145"/>
        <v/>
      </c>
      <c r="W1295" s="179" t="str">
        <f>IF($B1295="","",IF($Q1295="","MISSING LINK",IF(NOT(ISNUMBER(SEARCH("drive.google.com",$Q1295))),"NOT DRIVE LINK",IFERROR(IF(ISNUMBER(SEARCH(MID(Summary!$N$3,SEARCH("/folders/",Summary!$N$3)+9,SEARCH("?",Summary!$N$3&amp;"?")-(SEARCH("/folders/",Summary!$N$3)+9)),$Q1295)),"OK",IF(ISNUMBER(SEARCH("/file/d/",$Q1295)),"FILE LINK (check)","WRONG DRIVE")),"WRONG DRIVE"))))</f>
        <v/>
      </c>
      <c r="X1295" s="72" t="str">
        <f t="shared" si="146"/>
        <v/>
      </c>
      <c r="Y1295" s="72" t="str">
        <f t="shared" si="147"/>
        <v/>
      </c>
      <c r="Z1295" s="72" t="str">
        <f>IF($X1295="","",COUNTIF($X$2:$X1295,$X1295))</f>
        <v/>
      </c>
      <c r="AA1295" s="72" t="str">
        <f>IF(AND($X1295&lt;&gt;"",$Y1295&gt;=3,$Z1295=1),COUNTIF($AA$1:AA1294,"&gt;0")+1,"")</f>
        <v/>
      </c>
    </row>
    <row r="1296" spans="3:27" ht="15" customHeight="1" x14ac:dyDescent="0.25">
      <c r="C1296" s="72" t="str">
        <f t="shared" si="148"/>
        <v/>
      </c>
      <c r="D1296" s="182" t="str">
        <f>IF($B1296="","",IFERROR(VLOOKUP($B1296,'Task library'!$A:$E,2,FALSE()),""))</f>
        <v/>
      </c>
      <c r="E1296" s="182" t="str">
        <f>IF($B1296="","",IFERROR(VLOOKUP($B1296,'Task library'!$A:$E,3,FALSE()),""))</f>
        <v/>
      </c>
      <c r="F1296" s="182" t="str">
        <f>IF($B1296="","",IFERROR(VLOOKUP($B1296,'Task library'!$A:$E,4,FALSE()),""))</f>
        <v/>
      </c>
      <c r="H1296" s="183" t="str">
        <f t="shared" si="143"/>
        <v/>
      </c>
      <c r="I1296" s="183" t="str">
        <f t="shared" si="144"/>
        <v/>
      </c>
      <c r="L1296" s="90" t="str">
        <f t="shared" si="142"/>
        <v/>
      </c>
      <c r="N1296" s="185" t="str">
        <f t="shared" si="145"/>
        <v/>
      </c>
      <c r="W1296" s="179" t="str">
        <f>IF($B1296="","",IF($Q1296="","MISSING LINK",IF(NOT(ISNUMBER(SEARCH("drive.google.com",$Q1296))),"NOT DRIVE LINK",IFERROR(IF(ISNUMBER(SEARCH(MID(Summary!$N$3,SEARCH("/folders/",Summary!$N$3)+9,SEARCH("?",Summary!$N$3&amp;"?")-(SEARCH("/folders/",Summary!$N$3)+9)),$Q1296)),"OK",IF(ISNUMBER(SEARCH("/file/d/",$Q1296)),"FILE LINK (check)","WRONG DRIVE")),"WRONG DRIVE"))))</f>
        <v/>
      </c>
      <c r="X1296" s="72" t="str">
        <f t="shared" si="146"/>
        <v/>
      </c>
      <c r="Y1296" s="72" t="str">
        <f t="shared" si="147"/>
        <v/>
      </c>
      <c r="Z1296" s="72" t="str">
        <f>IF($X1296="","",COUNTIF($X$2:$X1296,$X1296))</f>
        <v/>
      </c>
      <c r="AA1296" s="72" t="str">
        <f>IF(AND($X1296&lt;&gt;"",$Y1296&gt;=3,$Z1296=1),COUNTIF($AA$1:AA1295,"&gt;0")+1,"")</f>
        <v/>
      </c>
    </row>
    <row r="1297" spans="3:27" ht="15" customHeight="1" x14ac:dyDescent="0.25">
      <c r="C1297" s="72" t="str">
        <f t="shared" si="148"/>
        <v/>
      </c>
      <c r="D1297" s="182" t="str">
        <f>IF($B1297="","",IFERROR(VLOOKUP($B1297,'Task library'!$A:$E,2,FALSE()),""))</f>
        <v/>
      </c>
      <c r="E1297" s="182" t="str">
        <f>IF($B1297="","",IFERROR(VLOOKUP($B1297,'Task library'!$A:$E,3,FALSE()),""))</f>
        <v/>
      </c>
      <c r="F1297" s="182" t="str">
        <f>IF($B1297="","",IFERROR(VLOOKUP($B1297,'Task library'!$A:$E,4,FALSE()),""))</f>
        <v/>
      </c>
      <c r="H1297" s="183" t="str">
        <f t="shared" si="143"/>
        <v/>
      </c>
      <c r="I1297" s="183" t="str">
        <f t="shared" si="144"/>
        <v/>
      </c>
      <c r="L1297" s="90" t="str">
        <f t="shared" si="142"/>
        <v/>
      </c>
      <c r="N1297" s="185" t="str">
        <f t="shared" si="145"/>
        <v/>
      </c>
      <c r="W1297" s="179" t="str">
        <f>IF($B1297="","",IF($Q1297="","MISSING LINK",IF(NOT(ISNUMBER(SEARCH("drive.google.com",$Q1297))),"NOT DRIVE LINK",IFERROR(IF(ISNUMBER(SEARCH(MID(Summary!$N$3,SEARCH("/folders/",Summary!$N$3)+9,SEARCH("?",Summary!$N$3&amp;"?")-(SEARCH("/folders/",Summary!$N$3)+9)),$Q1297)),"OK",IF(ISNUMBER(SEARCH("/file/d/",$Q1297)),"FILE LINK (check)","WRONG DRIVE")),"WRONG DRIVE"))))</f>
        <v/>
      </c>
      <c r="X1297" s="72" t="str">
        <f t="shared" si="146"/>
        <v/>
      </c>
      <c r="Y1297" s="72" t="str">
        <f t="shared" si="147"/>
        <v/>
      </c>
      <c r="Z1297" s="72" t="str">
        <f>IF($X1297="","",COUNTIF($X$2:$X1297,$X1297))</f>
        <v/>
      </c>
      <c r="AA1297" s="72" t="str">
        <f>IF(AND($X1297&lt;&gt;"",$Y1297&gt;=3,$Z1297=1),COUNTIF($AA$1:AA1296,"&gt;0")+1,"")</f>
        <v/>
      </c>
    </row>
    <row r="1298" spans="3:27" ht="15" customHeight="1" x14ac:dyDescent="0.25">
      <c r="C1298" s="72" t="str">
        <f t="shared" si="148"/>
        <v/>
      </c>
      <c r="D1298" s="182" t="str">
        <f>IF($B1298="","",IFERROR(VLOOKUP($B1298,'Task library'!$A:$E,2,FALSE()),""))</f>
        <v/>
      </c>
      <c r="E1298" s="182" t="str">
        <f>IF($B1298="","",IFERROR(VLOOKUP($B1298,'Task library'!$A:$E,3,FALSE()),""))</f>
        <v/>
      </c>
      <c r="F1298" s="182" t="str">
        <f>IF($B1298="","",IFERROR(VLOOKUP($B1298,'Task library'!$A:$E,4,FALSE()),""))</f>
        <v/>
      </c>
      <c r="H1298" s="183" t="str">
        <f t="shared" si="143"/>
        <v/>
      </c>
      <c r="I1298" s="183" t="str">
        <f t="shared" si="144"/>
        <v/>
      </c>
      <c r="L1298" s="90" t="str">
        <f t="shared" si="142"/>
        <v/>
      </c>
      <c r="N1298" s="185" t="str">
        <f t="shared" si="145"/>
        <v/>
      </c>
      <c r="W1298" s="179" t="str">
        <f>IF($B1298="","",IF($Q1298="","MISSING LINK",IF(NOT(ISNUMBER(SEARCH("drive.google.com",$Q1298))),"NOT DRIVE LINK",IFERROR(IF(ISNUMBER(SEARCH(MID(Summary!$N$3,SEARCH("/folders/",Summary!$N$3)+9,SEARCH("?",Summary!$N$3&amp;"?")-(SEARCH("/folders/",Summary!$N$3)+9)),$Q1298)),"OK",IF(ISNUMBER(SEARCH("/file/d/",$Q1298)),"FILE LINK (check)","WRONG DRIVE")),"WRONG DRIVE"))))</f>
        <v/>
      </c>
      <c r="X1298" s="72" t="str">
        <f t="shared" si="146"/>
        <v/>
      </c>
      <c r="Y1298" s="72" t="str">
        <f t="shared" si="147"/>
        <v/>
      </c>
      <c r="Z1298" s="72" t="str">
        <f>IF($X1298="","",COUNTIF($X$2:$X1298,$X1298))</f>
        <v/>
      </c>
      <c r="AA1298" s="72" t="str">
        <f>IF(AND($X1298&lt;&gt;"",$Y1298&gt;=3,$Z1298=1),COUNTIF($AA$1:AA1297,"&gt;0")+1,"")</f>
        <v/>
      </c>
    </row>
    <row r="1299" spans="3:27" ht="15" customHeight="1" x14ac:dyDescent="0.25">
      <c r="C1299" s="72" t="str">
        <f t="shared" si="148"/>
        <v/>
      </c>
      <c r="D1299" s="182" t="str">
        <f>IF($B1299="","",IFERROR(VLOOKUP($B1299,'Task library'!$A:$E,2,FALSE()),""))</f>
        <v/>
      </c>
      <c r="E1299" s="182" t="str">
        <f>IF($B1299="","",IFERROR(VLOOKUP($B1299,'Task library'!$A:$E,3,FALSE()),""))</f>
        <v/>
      </c>
      <c r="F1299" s="182" t="str">
        <f>IF($B1299="","",IFERROR(VLOOKUP($B1299,'Task library'!$A:$E,4,FALSE()),""))</f>
        <v/>
      </c>
      <c r="H1299" s="183" t="str">
        <f t="shared" si="143"/>
        <v/>
      </c>
      <c r="I1299" s="183" t="str">
        <f t="shared" si="144"/>
        <v/>
      </c>
      <c r="L1299" s="90" t="str">
        <f t="shared" si="142"/>
        <v/>
      </c>
      <c r="N1299" s="185" t="str">
        <f t="shared" si="145"/>
        <v/>
      </c>
      <c r="W1299" s="179" t="str">
        <f>IF($B1299="","",IF($Q1299="","MISSING LINK",IF(NOT(ISNUMBER(SEARCH("drive.google.com",$Q1299))),"NOT DRIVE LINK",IFERROR(IF(ISNUMBER(SEARCH(MID(Summary!$N$3,SEARCH("/folders/",Summary!$N$3)+9,SEARCH("?",Summary!$N$3&amp;"?")-(SEARCH("/folders/",Summary!$N$3)+9)),$Q1299)),"OK",IF(ISNUMBER(SEARCH("/file/d/",$Q1299)),"FILE LINK (check)","WRONG DRIVE")),"WRONG DRIVE"))))</f>
        <v/>
      </c>
      <c r="X1299" s="72" t="str">
        <f t="shared" si="146"/>
        <v/>
      </c>
      <c r="Y1299" s="72" t="str">
        <f t="shared" si="147"/>
        <v/>
      </c>
      <c r="Z1299" s="72" t="str">
        <f>IF($X1299="","",COUNTIF($X$2:$X1299,$X1299))</f>
        <v/>
      </c>
      <c r="AA1299" s="72" t="str">
        <f>IF(AND($X1299&lt;&gt;"",$Y1299&gt;=3,$Z1299=1),COUNTIF($AA$1:AA1298,"&gt;0")+1,"")</f>
        <v/>
      </c>
    </row>
    <row r="1300" spans="3:27" ht="15" customHeight="1" x14ac:dyDescent="0.25">
      <c r="C1300" s="72" t="str">
        <f t="shared" si="148"/>
        <v/>
      </c>
      <c r="D1300" s="182" t="str">
        <f>IF($B1300="","",IFERROR(VLOOKUP($B1300,'Task library'!$A:$E,2,FALSE()),""))</f>
        <v/>
      </c>
      <c r="E1300" s="182" t="str">
        <f>IF($B1300="","",IFERROR(VLOOKUP($B1300,'Task library'!$A:$E,3,FALSE()),""))</f>
        <v/>
      </c>
      <c r="F1300" s="182" t="str">
        <f>IF($B1300="","",IFERROR(VLOOKUP($B1300,'Task library'!$A:$E,4,FALSE()),""))</f>
        <v/>
      </c>
      <c r="H1300" s="183" t="str">
        <f t="shared" si="143"/>
        <v/>
      </c>
      <c r="I1300" s="183" t="str">
        <f t="shared" si="144"/>
        <v/>
      </c>
      <c r="L1300" s="90" t="str">
        <f t="shared" ref="L1300:L1363" si="149">IF($B1300="","",1)</f>
        <v/>
      </c>
      <c r="N1300" s="185" t="str">
        <f t="shared" si="145"/>
        <v/>
      </c>
      <c r="W1300" s="179" t="str">
        <f>IF($B1300="","",IF($Q1300="","MISSING LINK",IF(NOT(ISNUMBER(SEARCH("drive.google.com",$Q1300))),"NOT DRIVE LINK",IFERROR(IF(ISNUMBER(SEARCH(MID(Summary!$N$3,SEARCH("/folders/",Summary!$N$3)+9,SEARCH("?",Summary!$N$3&amp;"?")-(SEARCH("/folders/",Summary!$N$3)+9)),$Q1300)),"OK",IF(ISNUMBER(SEARCH("/file/d/",$Q1300)),"FILE LINK (check)","WRONG DRIVE")),"WRONG DRIVE"))))</f>
        <v/>
      </c>
      <c r="X1300" s="72" t="str">
        <f t="shared" si="146"/>
        <v/>
      </c>
      <c r="Y1300" s="72" t="str">
        <f t="shared" si="147"/>
        <v/>
      </c>
      <c r="Z1300" s="72" t="str">
        <f>IF($X1300="","",COUNTIF($X$2:$X1300,$X1300))</f>
        <v/>
      </c>
      <c r="AA1300" s="72" t="str">
        <f>IF(AND($X1300&lt;&gt;"",$Y1300&gt;=3,$Z1300=1),COUNTIF($AA$1:AA1299,"&gt;0")+1,"")</f>
        <v/>
      </c>
    </row>
    <row r="1301" spans="3:27" ht="15" customHeight="1" x14ac:dyDescent="0.25">
      <c r="C1301" s="72" t="str">
        <f t="shared" si="148"/>
        <v/>
      </c>
      <c r="D1301" s="182" t="str">
        <f>IF($B1301="","",IFERROR(VLOOKUP($B1301,'Task library'!$A:$E,2,FALSE()),""))</f>
        <v/>
      </c>
      <c r="E1301" s="182" t="str">
        <f>IF($B1301="","",IFERROR(VLOOKUP($B1301,'Task library'!$A:$E,3,FALSE()),""))</f>
        <v/>
      </c>
      <c r="F1301" s="182" t="str">
        <f>IF($B1301="","",IFERROR(VLOOKUP($B1301,'Task library'!$A:$E,4,FALSE()),""))</f>
        <v/>
      </c>
      <c r="H1301" s="183" t="str">
        <f t="shared" si="143"/>
        <v/>
      </c>
      <c r="I1301" s="183" t="str">
        <f t="shared" si="144"/>
        <v/>
      </c>
      <c r="L1301" s="90" t="str">
        <f t="shared" si="149"/>
        <v/>
      </c>
      <c r="N1301" s="185" t="str">
        <f t="shared" si="145"/>
        <v/>
      </c>
      <c r="W1301" s="179" t="str">
        <f>IF($B1301="","",IF($Q1301="","MISSING LINK",IF(NOT(ISNUMBER(SEARCH("drive.google.com",$Q1301))),"NOT DRIVE LINK",IFERROR(IF(ISNUMBER(SEARCH(MID(Summary!$N$3,SEARCH("/folders/",Summary!$N$3)+9,SEARCH("?",Summary!$N$3&amp;"?")-(SEARCH("/folders/",Summary!$N$3)+9)),$Q1301)),"OK",IF(ISNUMBER(SEARCH("/file/d/",$Q1301)),"FILE LINK (check)","WRONG DRIVE")),"WRONG DRIVE"))))</f>
        <v/>
      </c>
      <c r="X1301" s="72" t="str">
        <f t="shared" si="146"/>
        <v/>
      </c>
      <c r="Y1301" s="72" t="str">
        <f t="shared" si="147"/>
        <v/>
      </c>
      <c r="Z1301" s="72" t="str">
        <f>IF($X1301="","",COUNTIF($X$2:$X1301,$X1301))</f>
        <v/>
      </c>
      <c r="AA1301" s="72" t="str">
        <f>IF(AND($X1301&lt;&gt;"",$Y1301&gt;=3,$Z1301=1),COUNTIF($AA$1:AA1300,"&gt;0")+1,"")</f>
        <v/>
      </c>
    </row>
    <row r="1302" spans="3:27" ht="15" customHeight="1" x14ac:dyDescent="0.25">
      <c r="C1302" s="72" t="str">
        <f t="shared" si="148"/>
        <v/>
      </c>
      <c r="D1302" s="182" t="str">
        <f>IF($B1302="","",IFERROR(VLOOKUP($B1302,'Task library'!$A:$E,2,FALSE()),""))</f>
        <v/>
      </c>
      <c r="E1302" s="182" t="str">
        <f>IF($B1302="","",IFERROR(VLOOKUP($B1302,'Task library'!$A:$E,3,FALSE()),""))</f>
        <v/>
      </c>
      <c r="F1302" s="182" t="str">
        <f>IF($B1302="","",IFERROR(VLOOKUP($B1302,'Task library'!$A:$E,4,FALSE()),""))</f>
        <v/>
      </c>
      <c r="H1302" s="183" t="str">
        <f t="shared" si="143"/>
        <v/>
      </c>
      <c r="I1302" s="183" t="str">
        <f t="shared" si="144"/>
        <v/>
      </c>
      <c r="L1302" s="90" t="str">
        <f t="shared" si="149"/>
        <v/>
      </c>
      <c r="N1302" s="185" t="str">
        <f t="shared" si="145"/>
        <v/>
      </c>
      <c r="W1302" s="179" t="str">
        <f>IF($B1302="","",IF($Q1302="","MISSING LINK",IF(NOT(ISNUMBER(SEARCH("drive.google.com",$Q1302))),"NOT DRIVE LINK",IFERROR(IF(ISNUMBER(SEARCH(MID(Summary!$N$3,SEARCH("/folders/",Summary!$N$3)+9,SEARCH("?",Summary!$N$3&amp;"?")-(SEARCH("/folders/",Summary!$N$3)+9)),$Q1302)),"OK",IF(ISNUMBER(SEARCH("/file/d/",$Q1302)),"FILE LINK (check)","WRONG DRIVE")),"WRONG DRIVE"))))</f>
        <v/>
      </c>
      <c r="X1302" s="72" t="str">
        <f t="shared" si="146"/>
        <v/>
      </c>
      <c r="Y1302" s="72" t="str">
        <f t="shared" si="147"/>
        <v/>
      </c>
      <c r="Z1302" s="72" t="str">
        <f>IF($X1302="","",COUNTIF($X$2:$X1302,$X1302))</f>
        <v/>
      </c>
      <c r="AA1302" s="72" t="str">
        <f>IF(AND($X1302&lt;&gt;"",$Y1302&gt;=3,$Z1302=1),COUNTIF($AA$1:AA1301,"&gt;0")+1,"")</f>
        <v/>
      </c>
    </row>
    <row r="1303" spans="3:27" ht="15" customHeight="1" x14ac:dyDescent="0.25">
      <c r="C1303" s="72" t="str">
        <f t="shared" si="148"/>
        <v/>
      </c>
      <c r="D1303" s="182" t="str">
        <f>IF($B1303="","",IFERROR(VLOOKUP($B1303,'Task library'!$A:$E,2,FALSE()),""))</f>
        <v/>
      </c>
      <c r="E1303" s="182" t="str">
        <f>IF($B1303="","",IFERROR(VLOOKUP($B1303,'Task library'!$A:$E,3,FALSE()),""))</f>
        <v/>
      </c>
      <c r="F1303" s="182" t="str">
        <f>IF($B1303="","",IFERROR(VLOOKUP($B1303,'Task library'!$A:$E,4,FALSE()),""))</f>
        <v/>
      </c>
      <c r="H1303" s="183" t="str">
        <f t="shared" si="143"/>
        <v/>
      </c>
      <c r="I1303" s="183" t="str">
        <f t="shared" si="144"/>
        <v/>
      </c>
      <c r="L1303" s="90" t="str">
        <f t="shared" si="149"/>
        <v/>
      </c>
      <c r="N1303" s="185" t="str">
        <f t="shared" si="145"/>
        <v/>
      </c>
      <c r="W1303" s="179" t="str">
        <f>IF($B1303="","",IF($Q1303="","MISSING LINK",IF(NOT(ISNUMBER(SEARCH("drive.google.com",$Q1303))),"NOT DRIVE LINK",IFERROR(IF(ISNUMBER(SEARCH(MID(Summary!$N$3,SEARCH("/folders/",Summary!$N$3)+9,SEARCH("?",Summary!$N$3&amp;"?")-(SEARCH("/folders/",Summary!$N$3)+9)),$Q1303)),"OK",IF(ISNUMBER(SEARCH("/file/d/",$Q1303)),"FILE LINK (check)","WRONG DRIVE")),"WRONG DRIVE"))))</f>
        <v/>
      </c>
      <c r="X1303" s="72" t="str">
        <f t="shared" si="146"/>
        <v/>
      </c>
      <c r="Y1303" s="72" t="str">
        <f t="shared" si="147"/>
        <v/>
      </c>
      <c r="Z1303" s="72" t="str">
        <f>IF($X1303="","",COUNTIF($X$2:$X1303,$X1303))</f>
        <v/>
      </c>
      <c r="AA1303" s="72" t="str">
        <f>IF(AND($X1303&lt;&gt;"",$Y1303&gt;=3,$Z1303=1),COUNTIF($AA$1:AA1302,"&gt;0")+1,"")</f>
        <v/>
      </c>
    </row>
    <row r="1304" spans="3:27" ht="15" customHeight="1" x14ac:dyDescent="0.25">
      <c r="C1304" s="72" t="str">
        <f t="shared" si="148"/>
        <v/>
      </c>
      <c r="D1304" s="182" t="str">
        <f>IF($B1304="","",IFERROR(VLOOKUP($B1304,'Task library'!$A:$E,2,FALSE()),""))</f>
        <v/>
      </c>
      <c r="E1304" s="182" t="str">
        <f>IF($B1304="","",IFERROR(VLOOKUP($B1304,'Task library'!$A:$E,3,FALSE()),""))</f>
        <v/>
      </c>
      <c r="F1304" s="182" t="str">
        <f>IF($B1304="","",IFERROR(VLOOKUP($B1304,'Task library'!$A:$E,4,FALSE()),""))</f>
        <v/>
      </c>
      <c r="H1304" s="183" t="str">
        <f t="shared" si="143"/>
        <v/>
      </c>
      <c r="I1304" s="183" t="str">
        <f t="shared" si="144"/>
        <v/>
      </c>
      <c r="L1304" s="90" t="str">
        <f t="shared" si="149"/>
        <v/>
      </c>
      <c r="N1304" s="185" t="str">
        <f t="shared" si="145"/>
        <v/>
      </c>
      <c r="W1304" s="179" t="str">
        <f>IF($B1304="","",IF($Q1304="","MISSING LINK",IF(NOT(ISNUMBER(SEARCH("drive.google.com",$Q1304))),"NOT DRIVE LINK",IFERROR(IF(ISNUMBER(SEARCH(MID(Summary!$N$3,SEARCH("/folders/",Summary!$N$3)+9,SEARCH("?",Summary!$N$3&amp;"?")-(SEARCH("/folders/",Summary!$N$3)+9)),$Q1304)),"OK",IF(ISNUMBER(SEARCH("/file/d/",$Q1304)),"FILE LINK (check)","WRONG DRIVE")),"WRONG DRIVE"))))</f>
        <v/>
      </c>
      <c r="X1304" s="72" t="str">
        <f t="shared" si="146"/>
        <v/>
      </c>
      <c r="Y1304" s="72" t="str">
        <f t="shared" si="147"/>
        <v/>
      </c>
      <c r="Z1304" s="72" t="str">
        <f>IF($X1304="","",COUNTIF($X$2:$X1304,$X1304))</f>
        <v/>
      </c>
      <c r="AA1304" s="72" t="str">
        <f>IF(AND($X1304&lt;&gt;"",$Y1304&gt;=3,$Z1304=1),COUNTIF($AA$1:AA1303,"&gt;0")+1,"")</f>
        <v/>
      </c>
    </row>
    <row r="1305" spans="3:27" ht="15" customHeight="1" x14ac:dyDescent="0.25">
      <c r="C1305" s="72" t="str">
        <f t="shared" si="148"/>
        <v/>
      </c>
      <c r="D1305" s="182" t="str">
        <f>IF($B1305="","",IFERROR(VLOOKUP($B1305,'Task library'!$A:$E,2,FALSE()),""))</f>
        <v/>
      </c>
      <c r="E1305" s="182" t="str">
        <f>IF($B1305="","",IFERROR(VLOOKUP($B1305,'Task library'!$A:$E,3,FALSE()),""))</f>
        <v/>
      </c>
      <c r="F1305" s="182" t="str">
        <f>IF($B1305="","",IFERROR(VLOOKUP($B1305,'Task library'!$A:$E,4,FALSE()),""))</f>
        <v/>
      </c>
      <c r="H1305" s="183" t="str">
        <f t="shared" si="143"/>
        <v/>
      </c>
      <c r="I1305" s="183" t="str">
        <f t="shared" si="144"/>
        <v/>
      </c>
      <c r="L1305" s="90" t="str">
        <f t="shared" si="149"/>
        <v/>
      </c>
      <c r="N1305" s="185" t="str">
        <f t="shared" si="145"/>
        <v/>
      </c>
      <c r="W1305" s="179" t="str">
        <f>IF($B1305="","",IF($Q1305="","MISSING LINK",IF(NOT(ISNUMBER(SEARCH("drive.google.com",$Q1305))),"NOT DRIVE LINK",IFERROR(IF(ISNUMBER(SEARCH(MID(Summary!$N$3,SEARCH("/folders/",Summary!$N$3)+9,SEARCH("?",Summary!$N$3&amp;"?")-(SEARCH("/folders/",Summary!$N$3)+9)),$Q1305)),"OK",IF(ISNUMBER(SEARCH("/file/d/",$Q1305)),"FILE LINK (check)","WRONG DRIVE")),"WRONG DRIVE"))))</f>
        <v/>
      </c>
      <c r="X1305" s="72" t="str">
        <f t="shared" si="146"/>
        <v/>
      </c>
      <c r="Y1305" s="72" t="str">
        <f t="shared" si="147"/>
        <v/>
      </c>
      <c r="Z1305" s="72" t="str">
        <f>IF($X1305="","",COUNTIF($X$2:$X1305,$X1305))</f>
        <v/>
      </c>
      <c r="AA1305" s="72" t="str">
        <f>IF(AND($X1305&lt;&gt;"",$Y1305&gt;=3,$Z1305=1),COUNTIF($AA$1:AA1304,"&gt;0")+1,"")</f>
        <v/>
      </c>
    </row>
    <row r="1306" spans="3:27" ht="15" customHeight="1" x14ac:dyDescent="0.25">
      <c r="C1306" s="72" t="str">
        <f t="shared" si="148"/>
        <v/>
      </c>
      <c r="D1306" s="182" t="str">
        <f>IF($B1306="","",IFERROR(VLOOKUP($B1306,'Task library'!$A:$E,2,FALSE()),""))</f>
        <v/>
      </c>
      <c r="E1306" s="182" t="str">
        <f>IF($B1306="","",IFERROR(VLOOKUP($B1306,'Task library'!$A:$E,3,FALSE()),""))</f>
        <v/>
      </c>
      <c r="F1306" s="182" t="str">
        <f>IF($B1306="","",IFERROR(VLOOKUP($B1306,'Task library'!$A:$E,4,FALSE()),""))</f>
        <v/>
      </c>
      <c r="H1306" s="183" t="str">
        <f t="shared" si="143"/>
        <v/>
      </c>
      <c r="I1306" s="183" t="str">
        <f t="shared" si="144"/>
        <v/>
      </c>
      <c r="L1306" s="90" t="str">
        <f t="shared" si="149"/>
        <v/>
      </c>
      <c r="N1306" s="185" t="str">
        <f t="shared" si="145"/>
        <v/>
      </c>
      <c r="W1306" s="179" t="str">
        <f>IF($B1306="","",IF($Q1306="","MISSING LINK",IF(NOT(ISNUMBER(SEARCH("drive.google.com",$Q1306))),"NOT DRIVE LINK",IFERROR(IF(ISNUMBER(SEARCH(MID(Summary!$N$3,SEARCH("/folders/",Summary!$N$3)+9,SEARCH("?",Summary!$N$3&amp;"?")-(SEARCH("/folders/",Summary!$N$3)+9)),$Q1306)),"OK",IF(ISNUMBER(SEARCH("/file/d/",$Q1306)),"FILE LINK (check)","WRONG DRIVE")),"WRONG DRIVE"))))</f>
        <v/>
      </c>
      <c r="X1306" s="72" t="str">
        <f t="shared" si="146"/>
        <v/>
      </c>
      <c r="Y1306" s="72" t="str">
        <f t="shared" si="147"/>
        <v/>
      </c>
      <c r="Z1306" s="72" t="str">
        <f>IF($X1306="","",COUNTIF($X$2:$X1306,$X1306))</f>
        <v/>
      </c>
      <c r="AA1306" s="72" t="str">
        <f>IF(AND($X1306&lt;&gt;"",$Y1306&gt;=3,$Z1306=1),COUNTIF($AA$1:AA1305,"&gt;0")+1,"")</f>
        <v/>
      </c>
    </row>
    <row r="1307" spans="3:27" ht="15" customHeight="1" x14ac:dyDescent="0.25">
      <c r="C1307" s="72" t="str">
        <f t="shared" si="148"/>
        <v/>
      </c>
      <c r="D1307" s="182" t="str">
        <f>IF($B1307="","",IFERROR(VLOOKUP($B1307,'Task library'!$A:$E,2,FALSE()),""))</f>
        <v/>
      </c>
      <c r="E1307" s="182" t="str">
        <f>IF($B1307="","",IFERROR(VLOOKUP($B1307,'Task library'!$A:$E,3,FALSE()),""))</f>
        <v/>
      </c>
      <c r="F1307" s="182" t="str">
        <f>IF($B1307="","",IFERROR(VLOOKUP($B1307,'Task library'!$A:$E,4,FALSE()),""))</f>
        <v/>
      </c>
      <c r="H1307" s="183" t="str">
        <f t="shared" si="143"/>
        <v/>
      </c>
      <c r="I1307" s="183" t="str">
        <f t="shared" si="144"/>
        <v/>
      </c>
      <c r="L1307" s="90" t="str">
        <f t="shared" si="149"/>
        <v/>
      </c>
      <c r="N1307" s="185" t="str">
        <f t="shared" si="145"/>
        <v/>
      </c>
      <c r="W1307" s="179" t="str">
        <f>IF($B1307="","",IF($Q1307="","MISSING LINK",IF(NOT(ISNUMBER(SEARCH("drive.google.com",$Q1307))),"NOT DRIVE LINK",IFERROR(IF(ISNUMBER(SEARCH(MID(Summary!$N$3,SEARCH("/folders/",Summary!$N$3)+9,SEARCH("?",Summary!$N$3&amp;"?")-(SEARCH("/folders/",Summary!$N$3)+9)),$Q1307)),"OK",IF(ISNUMBER(SEARCH("/file/d/",$Q1307)),"FILE LINK (check)","WRONG DRIVE")),"WRONG DRIVE"))))</f>
        <v/>
      </c>
      <c r="X1307" s="72" t="str">
        <f t="shared" si="146"/>
        <v/>
      </c>
      <c r="Y1307" s="72" t="str">
        <f t="shared" si="147"/>
        <v/>
      </c>
      <c r="Z1307" s="72" t="str">
        <f>IF($X1307="","",COUNTIF($X$2:$X1307,$X1307))</f>
        <v/>
      </c>
      <c r="AA1307" s="72" t="str">
        <f>IF(AND($X1307&lt;&gt;"",$Y1307&gt;=3,$Z1307=1),COUNTIF($AA$1:AA1306,"&gt;0")+1,"")</f>
        <v/>
      </c>
    </row>
    <row r="1308" spans="3:27" ht="15" customHeight="1" x14ac:dyDescent="0.25">
      <c r="C1308" s="72" t="str">
        <f t="shared" si="148"/>
        <v/>
      </c>
      <c r="D1308" s="182" t="str">
        <f>IF($B1308="","",IFERROR(VLOOKUP($B1308,'Task library'!$A:$E,2,FALSE()),""))</f>
        <v/>
      </c>
      <c r="E1308" s="182" t="str">
        <f>IF($B1308="","",IFERROR(VLOOKUP($B1308,'Task library'!$A:$E,3,FALSE()),""))</f>
        <v/>
      </c>
      <c r="F1308" s="182" t="str">
        <f>IF($B1308="","",IFERROR(VLOOKUP($B1308,'Task library'!$A:$E,4,FALSE()),""))</f>
        <v/>
      </c>
      <c r="H1308" s="183" t="str">
        <f t="shared" si="143"/>
        <v/>
      </c>
      <c r="I1308" s="183" t="str">
        <f t="shared" si="144"/>
        <v/>
      </c>
      <c r="L1308" s="90" t="str">
        <f t="shared" si="149"/>
        <v/>
      </c>
      <c r="N1308" s="185" t="str">
        <f t="shared" si="145"/>
        <v/>
      </c>
      <c r="W1308" s="179" t="str">
        <f>IF($B1308="","",IF($Q1308="","MISSING LINK",IF(NOT(ISNUMBER(SEARCH("drive.google.com",$Q1308))),"NOT DRIVE LINK",IFERROR(IF(ISNUMBER(SEARCH(MID(Summary!$N$3,SEARCH("/folders/",Summary!$N$3)+9,SEARCH("?",Summary!$N$3&amp;"?")-(SEARCH("/folders/",Summary!$N$3)+9)),$Q1308)),"OK",IF(ISNUMBER(SEARCH("/file/d/",$Q1308)),"FILE LINK (check)","WRONG DRIVE")),"WRONG DRIVE"))))</f>
        <v/>
      </c>
      <c r="X1308" s="72" t="str">
        <f t="shared" si="146"/>
        <v/>
      </c>
      <c r="Y1308" s="72" t="str">
        <f t="shared" si="147"/>
        <v/>
      </c>
      <c r="Z1308" s="72" t="str">
        <f>IF($X1308="","",COUNTIF($X$2:$X1308,$X1308))</f>
        <v/>
      </c>
      <c r="AA1308" s="72" t="str">
        <f>IF(AND($X1308&lt;&gt;"",$Y1308&gt;=3,$Z1308=1),COUNTIF($AA$1:AA1307,"&gt;0")+1,"")</f>
        <v/>
      </c>
    </row>
    <row r="1309" spans="3:27" ht="15" customHeight="1" x14ac:dyDescent="0.25">
      <c r="C1309" s="72" t="str">
        <f t="shared" si="148"/>
        <v/>
      </c>
      <c r="D1309" s="182" t="str">
        <f>IF($B1309="","",IFERROR(VLOOKUP($B1309,'Task library'!$A:$E,2,FALSE()),""))</f>
        <v/>
      </c>
      <c r="E1309" s="182" t="str">
        <f>IF($B1309="","",IFERROR(VLOOKUP($B1309,'Task library'!$A:$E,3,FALSE()),""))</f>
        <v/>
      </c>
      <c r="F1309" s="182" t="str">
        <f>IF($B1309="","",IFERROR(VLOOKUP($B1309,'Task library'!$A:$E,4,FALSE()),""))</f>
        <v/>
      </c>
      <c r="H1309" s="183" t="str">
        <f t="shared" si="143"/>
        <v/>
      </c>
      <c r="I1309" s="183" t="str">
        <f t="shared" si="144"/>
        <v/>
      </c>
      <c r="L1309" s="90" t="str">
        <f t="shared" si="149"/>
        <v/>
      </c>
      <c r="N1309" s="185" t="str">
        <f t="shared" si="145"/>
        <v/>
      </c>
      <c r="W1309" s="179" t="str">
        <f>IF($B1309="","",IF($Q1309="","MISSING LINK",IF(NOT(ISNUMBER(SEARCH("drive.google.com",$Q1309))),"NOT DRIVE LINK",IFERROR(IF(ISNUMBER(SEARCH(MID(Summary!$N$3,SEARCH("/folders/",Summary!$N$3)+9,SEARCH("?",Summary!$N$3&amp;"?")-(SEARCH("/folders/",Summary!$N$3)+9)),$Q1309)),"OK",IF(ISNUMBER(SEARCH("/file/d/",$Q1309)),"FILE LINK (check)","WRONG DRIVE")),"WRONG DRIVE"))))</f>
        <v/>
      </c>
      <c r="X1309" s="72" t="str">
        <f t="shared" si="146"/>
        <v/>
      </c>
      <c r="Y1309" s="72" t="str">
        <f t="shared" si="147"/>
        <v/>
      </c>
      <c r="Z1309" s="72" t="str">
        <f>IF($X1309="","",COUNTIF($X$2:$X1309,$X1309))</f>
        <v/>
      </c>
      <c r="AA1309" s="72" t="str">
        <f>IF(AND($X1309&lt;&gt;"",$Y1309&gt;=3,$Z1309=1),COUNTIF($AA$1:AA1308,"&gt;0")+1,"")</f>
        <v/>
      </c>
    </row>
    <row r="1310" spans="3:27" ht="15" customHeight="1" x14ac:dyDescent="0.25">
      <c r="C1310" s="72" t="str">
        <f t="shared" si="148"/>
        <v/>
      </c>
      <c r="D1310" s="182" t="str">
        <f>IF($B1310="","",IFERROR(VLOOKUP($B1310,'Task library'!$A:$E,2,FALSE()),""))</f>
        <v/>
      </c>
      <c r="E1310" s="182" t="str">
        <f>IF($B1310="","",IFERROR(VLOOKUP($B1310,'Task library'!$A:$E,3,FALSE()),""))</f>
        <v/>
      </c>
      <c r="F1310" s="182" t="str">
        <f>IF($B1310="","",IFERROR(VLOOKUP($B1310,'Task library'!$A:$E,4,FALSE()),""))</f>
        <v/>
      </c>
      <c r="H1310" s="183" t="str">
        <f t="shared" si="143"/>
        <v/>
      </c>
      <c r="I1310" s="183" t="str">
        <f t="shared" si="144"/>
        <v/>
      </c>
      <c r="L1310" s="90" t="str">
        <f t="shared" si="149"/>
        <v/>
      </c>
      <c r="N1310" s="185" t="str">
        <f t="shared" si="145"/>
        <v/>
      </c>
      <c r="W1310" s="179" t="str">
        <f>IF($B1310="","",IF($Q1310="","MISSING LINK",IF(NOT(ISNUMBER(SEARCH("drive.google.com",$Q1310))),"NOT DRIVE LINK",IFERROR(IF(ISNUMBER(SEARCH(MID(Summary!$N$3,SEARCH("/folders/",Summary!$N$3)+9,SEARCH("?",Summary!$N$3&amp;"?")-(SEARCH("/folders/",Summary!$N$3)+9)),$Q1310)),"OK",IF(ISNUMBER(SEARCH("/file/d/",$Q1310)),"FILE LINK (check)","WRONG DRIVE")),"WRONG DRIVE"))))</f>
        <v/>
      </c>
      <c r="X1310" s="72" t="str">
        <f t="shared" si="146"/>
        <v/>
      </c>
      <c r="Y1310" s="72" t="str">
        <f t="shared" si="147"/>
        <v/>
      </c>
      <c r="Z1310" s="72" t="str">
        <f>IF($X1310="","",COUNTIF($X$2:$X1310,$X1310))</f>
        <v/>
      </c>
      <c r="AA1310" s="72" t="str">
        <f>IF(AND($X1310&lt;&gt;"",$Y1310&gt;=3,$Z1310=1),COUNTIF($AA$1:AA1309,"&gt;0")+1,"")</f>
        <v/>
      </c>
    </row>
    <row r="1311" spans="3:27" ht="15" customHeight="1" x14ac:dyDescent="0.25">
      <c r="C1311" s="72" t="str">
        <f t="shared" si="148"/>
        <v/>
      </c>
      <c r="D1311" s="182" t="str">
        <f>IF($B1311="","",IFERROR(VLOOKUP($B1311,'Task library'!$A:$E,2,FALSE()),""))</f>
        <v/>
      </c>
      <c r="E1311" s="182" t="str">
        <f>IF($B1311="","",IFERROR(VLOOKUP($B1311,'Task library'!$A:$E,3,FALSE()),""))</f>
        <v/>
      </c>
      <c r="F1311" s="182" t="str">
        <f>IF($B1311="","",IFERROR(VLOOKUP($B1311,'Task library'!$A:$E,4,FALSE()),""))</f>
        <v/>
      </c>
      <c r="H1311" s="183" t="str">
        <f t="shared" si="143"/>
        <v/>
      </c>
      <c r="I1311" s="183" t="str">
        <f t="shared" si="144"/>
        <v/>
      </c>
      <c r="L1311" s="90" t="str">
        <f t="shared" si="149"/>
        <v/>
      </c>
      <c r="N1311" s="185" t="str">
        <f t="shared" si="145"/>
        <v/>
      </c>
      <c r="W1311" s="179" t="str">
        <f>IF($B1311="","",IF($Q1311="","MISSING LINK",IF(NOT(ISNUMBER(SEARCH("drive.google.com",$Q1311))),"NOT DRIVE LINK",IFERROR(IF(ISNUMBER(SEARCH(MID(Summary!$N$3,SEARCH("/folders/",Summary!$N$3)+9,SEARCH("?",Summary!$N$3&amp;"?")-(SEARCH("/folders/",Summary!$N$3)+9)),$Q1311)),"OK",IF(ISNUMBER(SEARCH("/file/d/",$Q1311)),"FILE LINK (check)","WRONG DRIVE")),"WRONG DRIVE"))))</f>
        <v/>
      </c>
      <c r="X1311" s="72" t="str">
        <f t="shared" si="146"/>
        <v/>
      </c>
      <c r="Y1311" s="72" t="str">
        <f t="shared" si="147"/>
        <v/>
      </c>
      <c r="Z1311" s="72" t="str">
        <f>IF($X1311="","",COUNTIF($X$2:$X1311,$X1311))</f>
        <v/>
      </c>
      <c r="AA1311" s="72" t="str">
        <f>IF(AND($X1311&lt;&gt;"",$Y1311&gt;=3,$Z1311=1),COUNTIF($AA$1:AA1310,"&gt;0")+1,"")</f>
        <v/>
      </c>
    </row>
    <row r="1312" spans="3:27" ht="15" customHeight="1" x14ac:dyDescent="0.25">
      <c r="C1312" s="72" t="str">
        <f t="shared" si="148"/>
        <v/>
      </c>
      <c r="D1312" s="182" t="str">
        <f>IF($B1312="","",IFERROR(VLOOKUP($B1312,'Task library'!$A:$E,2,FALSE()),""))</f>
        <v/>
      </c>
      <c r="E1312" s="182" t="str">
        <f>IF($B1312="","",IFERROR(VLOOKUP($B1312,'Task library'!$A:$E,3,FALSE()),""))</f>
        <v/>
      </c>
      <c r="F1312" s="182" t="str">
        <f>IF($B1312="","",IFERROR(VLOOKUP($B1312,'Task library'!$A:$E,4,FALSE()),""))</f>
        <v/>
      </c>
      <c r="H1312" s="183" t="str">
        <f t="shared" si="143"/>
        <v/>
      </c>
      <c r="I1312" s="183" t="str">
        <f t="shared" si="144"/>
        <v/>
      </c>
      <c r="L1312" s="90" t="str">
        <f t="shared" si="149"/>
        <v/>
      </c>
      <c r="N1312" s="185" t="str">
        <f t="shared" si="145"/>
        <v/>
      </c>
      <c r="W1312" s="179" t="str">
        <f>IF($B1312="","",IF($Q1312="","MISSING LINK",IF(NOT(ISNUMBER(SEARCH("drive.google.com",$Q1312))),"NOT DRIVE LINK",IFERROR(IF(ISNUMBER(SEARCH(MID(Summary!$N$3,SEARCH("/folders/",Summary!$N$3)+9,SEARCH("?",Summary!$N$3&amp;"?")-(SEARCH("/folders/",Summary!$N$3)+9)),$Q1312)),"OK",IF(ISNUMBER(SEARCH("/file/d/",$Q1312)),"FILE LINK (check)","WRONG DRIVE")),"WRONG DRIVE"))))</f>
        <v/>
      </c>
      <c r="X1312" s="72" t="str">
        <f t="shared" si="146"/>
        <v/>
      </c>
      <c r="Y1312" s="72" t="str">
        <f t="shared" si="147"/>
        <v/>
      </c>
      <c r="Z1312" s="72" t="str">
        <f>IF($X1312="","",COUNTIF($X$2:$X1312,$X1312))</f>
        <v/>
      </c>
      <c r="AA1312" s="72" t="str">
        <f>IF(AND($X1312&lt;&gt;"",$Y1312&gt;=3,$Z1312=1),COUNTIF($AA$1:AA1311,"&gt;0")+1,"")</f>
        <v/>
      </c>
    </row>
    <row r="1313" spans="3:27" ht="15" customHeight="1" x14ac:dyDescent="0.25">
      <c r="C1313" s="72" t="str">
        <f t="shared" si="148"/>
        <v/>
      </c>
      <c r="D1313" s="182" t="str">
        <f>IF($B1313="","",IFERROR(VLOOKUP($B1313,'Task library'!$A:$E,2,FALSE()),""))</f>
        <v/>
      </c>
      <c r="E1313" s="182" t="str">
        <f>IF($B1313="","",IFERROR(VLOOKUP($B1313,'Task library'!$A:$E,3,FALSE()),""))</f>
        <v/>
      </c>
      <c r="F1313" s="182" t="str">
        <f>IF($B1313="","",IFERROR(VLOOKUP($B1313,'Task library'!$A:$E,4,FALSE()),""))</f>
        <v/>
      </c>
      <c r="H1313" s="183" t="str">
        <f t="shared" si="143"/>
        <v/>
      </c>
      <c r="I1313" s="183" t="str">
        <f t="shared" si="144"/>
        <v/>
      </c>
      <c r="L1313" s="90" t="str">
        <f t="shared" si="149"/>
        <v/>
      </c>
      <c r="N1313" s="185" t="str">
        <f t="shared" si="145"/>
        <v/>
      </c>
      <c r="W1313" s="179" t="str">
        <f>IF($B1313="","",IF($Q1313="","MISSING LINK",IF(NOT(ISNUMBER(SEARCH("drive.google.com",$Q1313))),"NOT DRIVE LINK",IFERROR(IF(ISNUMBER(SEARCH(MID(Summary!$N$3,SEARCH("/folders/",Summary!$N$3)+9,SEARCH("?",Summary!$N$3&amp;"?")-(SEARCH("/folders/",Summary!$N$3)+9)),$Q1313)),"OK",IF(ISNUMBER(SEARCH("/file/d/",$Q1313)),"FILE LINK (check)","WRONG DRIVE")),"WRONG DRIVE"))))</f>
        <v/>
      </c>
      <c r="X1313" s="72" t="str">
        <f t="shared" si="146"/>
        <v/>
      </c>
      <c r="Y1313" s="72" t="str">
        <f t="shared" si="147"/>
        <v/>
      </c>
      <c r="Z1313" s="72" t="str">
        <f>IF($X1313="","",COUNTIF($X$2:$X1313,$X1313))</f>
        <v/>
      </c>
      <c r="AA1313" s="72" t="str">
        <f>IF(AND($X1313&lt;&gt;"",$Y1313&gt;=3,$Z1313=1),COUNTIF($AA$1:AA1312,"&gt;0")+1,"")</f>
        <v/>
      </c>
    </row>
    <row r="1314" spans="3:27" ht="15" customHeight="1" x14ac:dyDescent="0.25">
      <c r="C1314" s="72" t="str">
        <f t="shared" si="148"/>
        <v/>
      </c>
      <c r="D1314" s="182" t="str">
        <f>IF($B1314="","",IFERROR(VLOOKUP($B1314,'Task library'!$A:$E,2,FALSE()),""))</f>
        <v/>
      </c>
      <c r="E1314" s="182" t="str">
        <f>IF($B1314="","",IFERROR(VLOOKUP($B1314,'Task library'!$A:$E,3,FALSE()),""))</f>
        <v/>
      </c>
      <c r="F1314" s="182" t="str">
        <f>IF($B1314="","",IFERROR(VLOOKUP($B1314,'Task library'!$A:$E,4,FALSE()),""))</f>
        <v/>
      </c>
      <c r="H1314" s="183" t="str">
        <f t="shared" si="143"/>
        <v/>
      </c>
      <c r="I1314" s="183" t="str">
        <f t="shared" si="144"/>
        <v/>
      </c>
      <c r="L1314" s="90" t="str">
        <f t="shared" si="149"/>
        <v/>
      </c>
      <c r="N1314" s="185" t="str">
        <f t="shared" si="145"/>
        <v/>
      </c>
      <c r="W1314" s="179" t="str">
        <f>IF($B1314="","",IF($Q1314="","MISSING LINK",IF(NOT(ISNUMBER(SEARCH("drive.google.com",$Q1314))),"NOT DRIVE LINK",IFERROR(IF(ISNUMBER(SEARCH(MID(Summary!$N$3,SEARCH("/folders/",Summary!$N$3)+9,SEARCH("?",Summary!$N$3&amp;"?")-(SEARCH("/folders/",Summary!$N$3)+9)),$Q1314)),"OK",IF(ISNUMBER(SEARCH("/file/d/",$Q1314)),"FILE LINK (check)","WRONG DRIVE")),"WRONG DRIVE"))))</f>
        <v/>
      </c>
      <c r="X1314" s="72" t="str">
        <f t="shared" si="146"/>
        <v/>
      </c>
      <c r="Y1314" s="72" t="str">
        <f t="shared" si="147"/>
        <v/>
      </c>
      <c r="Z1314" s="72" t="str">
        <f>IF($X1314="","",COUNTIF($X$2:$X1314,$X1314))</f>
        <v/>
      </c>
      <c r="AA1314" s="72" t="str">
        <f>IF(AND($X1314&lt;&gt;"",$Y1314&gt;=3,$Z1314=1),COUNTIF($AA$1:AA1313,"&gt;0")+1,"")</f>
        <v/>
      </c>
    </row>
    <row r="1315" spans="3:27" ht="15" customHeight="1" x14ac:dyDescent="0.25">
      <c r="C1315" s="72" t="str">
        <f t="shared" si="148"/>
        <v/>
      </c>
      <c r="D1315" s="182" t="str">
        <f>IF($B1315="","",IFERROR(VLOOKUP($B1315,'Task library'!$A:$E,2,FALSE()),""))</f>
        <v/>
      </c>
      <c r="E1315" s="182" t="str">
        <f>IF($B1315="","",IFERROR(VLOOKUP($B1315,'Task library'!$A:$E,3,FALSE()),""))</f>
        <v/>
      </c>
      <c r="F1315" s="182" t="str">
        <f>IF($B1315="","",IFERROR(VLOOKUP($B1315,'Task library'!$A:$E,4,FALSE()),""))</f>
        <v/>
      </c>
      <c r="H1315" s="183" t="str">
        <f t="shared" si="143"/>
        <v/>
      </c>
      <c r="I1315" s="183" t="str">
        <f t="shared" si="144"/>
        <v/>
      </c>
      <c r="L1315" s="90" t="str">
        <f t="shared" si="149"/>
        <v/>
      </c>
      <c r="N1315" s="185" t="str">
        <f t="shared" si="145"/>
        <v/>
      </c>
      <c r="W1315" s="179" t="str">
        <f>IF($B1315="","",IF($Q1315="","MISSING LINK",IF(NOT(ISNUMBER(SEARCH("drive.google.com",$Q1315))),"NOT DRIVE LINK",IFERROR(IF(ISNUMBER(SEARCH(MID(Summary!$N$3,SEARCH("/folders/",Summary!$N$3)+9,SEARCH("?",Summary!$N$3&amp;"?")-(SEARCH("/folders/",Summary!$N$3)+9)),$Q1315)),"OK",IF(ISNUMBER(SEARCH("/file/d/",$Q1315)),"FILE LINK (check)","WRONG DRIVE")),"WRONG DRIVE"))))</f>
        <v/>
      </c>
      <c r="X1315" s="72" t="str">
        <f t="shared" si="146"/>
        <v/>
      </c>
      <c r="Y1315" s="72" t="str">
        <f t="shared" si="147"/>
        <v/>
      </c>
      <c r="Z1315" s="72" t="str">
        <f>IF($X1315="","",COUNTIF($X$2:$X1315,$X1315))</f>
        <v/>
      </c>
      <c r="AA1315" s="72" t="str">
        <f>IF(AND($X1315&lt;&gt;"",$Y1315&gt;=3,$Z1315=1),COUNTIF($AA$1:AA1314,"&gt;0")+1,"")</f>
        <v/>
      </c>
    </row>
    <row r="1316" spans="3:27" ht="15" customHeight="1" x14ac:dyDescent="0.25">
      <c r="C1316" s="72" t="str">
        <f t="shared" si="148"/>
        <v/>
      </c>
      <c r="D1316" s="182" t="str">
        <f>IF($B1316="","",IFERROR(VLOOKUP($B1316,'Task library'!$A:$E,2,FALSE()),""))</f>
        <v/>
      </c>
      <c r="E1316" s="182" t="str">
        <f>IF($B1316="","",IFERROR(VLOOKUP($B1316,'Task library'!$A:$E,3,FALSE()),""))</f>
        <v/>
      </c>
      <c r="F1316" s="182" t="str">
        <f>IF($B1316="","",IFERROR(VLOOKUP($B1316,'Task library'!$A:$E,4,FALSE()),""))</f>
        <v/>
      </c>
      <c r="H1316" s="183" t="str">
        <f t="shared" si="143"/>
        <v/>
      </c>
      <c r="I1316" s="183" t="str">
        <f t="shared" si="144"/>
        <v/>
      </c>
      <c r="L1316" s="90" t="str">
        <f t="shared" si="149"/>
        <v/>
      </c>
      <c r="N1316" s="185" t="str">
        <f t="shared" si="145"/>
        <v/>
      </c>
      <c r="W1316" s="179" t="str">
        <f>IF($B1316="","",IF($Q1316="","MISSING LINK",IF(NOT(ISNUMBER(SEARCH("drive.google.com",$Q1316))),"NOT DRIVE LINK",IFERROR(IF(ISNUMBER(SEARCH(MID(Summary!$N$3,SEARCH("/folders/",Summary!$N$3)+9,SEARCH("?",Summary!$N$3&amp;"?")-(SEARCH("/folders/",Summary!$N$3)+9)),$Q1316)),"OK",IF(ISNUMBER(SEARCH("/file/d/",$Q1316)),"FILE LINK (check)","WRONG DRIVE")),"WRONG DRIVE"))))</f>
        <v/>
      </c>
      <c r="X1316" s="72" t="str">
        <f t="shared" si="146"/>
        <v/>
      </c>
      <c r="Y1316" s="72" t="str">
        <f t="shared" si="147"/>
        <v/>
      </c>
      <c r="Z1316" s="72" t="str">
        <f>IF($X1316="","",COUNTIF($X$2:$X1316,$X1316))</f>
        <v/>
      </c>
      <c r="AA1316" s="72" t="str">
        <f>IF(AND($X1316&lt;&gt;"",$Y1316&gt;=3,$Z1316=1),COUNTIF($AA$1:AA1315,"&gt;0")+1,"")</f>
        <v/>
      </c>
    </row>
    <row r="1317" spans="3:27" ht="15" customHeight="1" x14ac:dyDescent="0.25">
      <c r="C1317" s="72" t="str">
        <f t="shared" si="148"/>
        <v/>
      </c>
      <c r="D1317" s="182" t="str">
        <f>IF($B1317="","",IFERROR(VLOOKUP($B1317,'Task library'!$A:$E,2,FALSE()),""))</f>
        <v/>
      </c>
      <c r="E1317" s="182" t="str">
        <f>IF($B1317="","",IFERROR(VLOOKUP($B1317,'Task library'!$A:$E,3,FALSE()),""))</f>
        <v/>
      </c>
      <c r="F1317" s="182" t="str">
        <f>IF($B1317="","",IFERROR(VLOOKUP($B1317,'Task library'!$A:$E,4,FALSE()),""))</f>
        <v/>
      </c>
      <c r="H1317" s="183" t="str">
        <f t="shared" si="143"/>
        <v/>
      </c>
      <c r="I1317" s="183" t="str">
        <f t="shared" si="144"/>
        <v/>
      </c>
      <c r="L1317" s="90" t="str">
        <f t="shared" si="149"/>
        <v/>
      </c>
      <c r="N1317" s="185" t="str">
        <f t="shared" si="145"/>
        <v/>
      </c>
      <c r="W1317" s="179" t="str">
        <f>IF($B1317="","",IF($Q1317="","MISSING LINK",IF(NOT(ISNUMBER(SEARCH("drive.google.com",$Q1317))),"NOT DRIVE LINK",IFERROR(IF(ISNUMBER(SEARCH(MID(Summary!$N$3,SEARCH("/folders/",Summary!$N$3)+9,SEARCH("?",Summary!$N$3&amp;"?")-(SEARCH("/folders/",Summary!$N$3)+9)),$Q1317)),"OK",IF(ISNUMBER(SEARCH("/file/d/",$Q1317)),"FILE LINK (check)","WRONG DRIVE")),"WRONG DRIVE"))))</f>
        <v/>
      </c>
      <c r="X1317" s="72" t="str">
        <f t="shared" si="146"/>
        <v/>
      </c>
      <c r="Y1317" s="72" t="str">
        <f t="shared" si="147"/>
        <v/>
      </c>
      <c r="Z1317" s="72" t="str">
        <f>IF($X1317="","",COUNTIF($X$2:$X1317,$X1317))</f>
        <v/>
      </c>
      <c r="AA1317" s="72" t="str">
        <f>IF(AND($X1317&lt;&gt;"",$Y1317&gt;=3,$Z1317=1),COUNTIF($AA$1:AA1316,"&gt;0")+1,"")</f>
        <v/>
      </c>
    </row>
    <row r="1318" spans="3:27" ht="15" customHeight="1" x14ac:dyDescent="0.25">
      <c r="C1318" s="72" t="str">
        <f t="shared" si="148"/>
        <v/>
      </c>
      <c r="D1318" s="182" t="str">
        <f>IF($B1318="","",IFERROR(VLOOKUP($B1318,'Task library'!$A:$E,2,FALSE()),""))</f>
        <v/>
      </c>
      <c r="E1318" s="182" t="str">
        <f>IF($B1318="","",IFERROR(VLOOKUP($B1318,'Task library'!$A:$E,3,FALSE()),""))</f>
        <v/>
      </c>
      <c r="F1318" s="182" t="str">
        <f>IF($B1318="","",IFERROR(VLOOKUP($B1318,'Task library'!$A:$E,4,FALSE()),""))</f>
        <v/>
      </c>
      <c r="H1318" s="183" t="str">
        <f t="shared" si="143"/>
        <v/>
      </c>
      <c r="I1318" s="183" t="str">
        <f t="shared" si="144"/>
        <v/>
      </c>
      <c r="L1318" s="90" t="str">
        <f t="shared" si="149"/>
        <v/>
      </c>
      <c r="N1318" s="185" t="str">
        <f t="shared" si="145"/>
        <v/>
      </c>
      <c r="W1318" s="179" t="str">
        <f>IF($B1318="","",IF($Q1318="","MISSING LINK",IF(NOT(ISNUMBER(SEARCH("drive.google.com",$Q1318))),"NOT DRIVE LINK",IFERROR(IF(ISNUMBER(SEARCH(MID(Summary!$N$3,SEARCH("/folders/",Summary!$N$3)+9,SEARCH("?",Summary!$N$3&amp;"?")-(SEARCH("/folders/",Summary!$N$3)+9)),$Q1318)),"OK",IF(ISNUMBER(SEARCH("/file/d/",$Q1318)),"FILE LINK (check)","WRONG DRIVE")),"WRONG DRIVE"))))</f>
        <v/>
      </c>
      <c r="X1318" s="72" t="str">
        <f t="shared" si="146"/>
        <v/>
      </c>
      <c r="Y1318" s="72" t="str">
        <f t="shared" si="147"/>
        <v/>
      </c>
      <c r="Z1318" s="72" t="str">
        <f>IF($X1318="","",COUNTIF($X$2:$X1318,$X1318))</f>
        <v/>
      </c>
      <c r="AA1318" s="72" t="str">
        <f>IF(AND($X1318&lt;&gt;"",$Y1318&gt;=3,$Z1318=1),COUNTIF($AA$1:AA1317,"&gt;0")+1,"")</f>
        <v/>
      </c>
    </row>
    <row r="1319" spans="3:27" ht="15" customHeight="1" x14ac:dyDescent="0.25">
      <c r="C1319" s="72" t="str">
        <f t="shared" si="148"/>
        <v/>
      </c>
      <c r="D1319" s="182" t="str">
        <f>IF($B1319="","",IFERROR(VLOOKUP($B1319,'Task library'!$A:$E,2,FALSE()),""))</f>
        <v/>
      </c>
      <c r="E1319" s="182" t="str">
        <f>IF($B1319="","",IFERROR(VLOOKUP($B1319,'Task library'!$A:$E,3,FALSE()),""))</f>
        <v/>
      </c>
      <c r="F1319" s="182" t="str">
        <f>IF($B1319="","",IFERROR(VLOOKUP($B1319,'Task library'!$A:$E,4,FALSE()),""))</f>
        <v/>
      </c>
      <c r="H1319" s="183" t="str">
        <f t="shared" si="143"/>
        <v/>
      </c>
      <c r="I1319" s="183" t="str">
        <f t="shared" si="144"/>
        <v/>
      </c>
      <c r="L1319" s="90" t="str">
        <f t="shared" si="149"/>
        <v/>
      </c>
      <c r="N1319" s="185" t="str">
        <f t="shared" si="145"/>
        <v/>
      </c>
      <c r="W1319" s="179" t="str">
        <f>IF($B1319="","",IF($Q1319="","MISSING LINK",IF(NOT(ISNUMBER(SEARCH("drive.google.com",$Q1319))),"NOT DRIVE LINK",IFERROR(IF(ISNUMBER(SEARCH(MID(Summary!$N$3,SEARCH("/folders/",Summary!$N$3)+9,SEARCH("?",Summary!$N$3&amp;"?")-(SEARCH("/folders/",Summary!$N$3)+9)),$Q1319)),"OK",IF(ISNUMBER(SEARCH("/file/d/",$Q1319)),"FILE LINK (check)","WRONG DRIVE")),"WRONG DRIVE"))))</f>
        <v/>
      </c>
      <c r="X1319" s="72" t="str">
        <f t="shared" si="146"/>
        <v/>
      </c>
      <c r="Y1319" s="72" t="str">
        <f t="shared" si="147"/>
        <v/>
      </c>
      <c r="Z1319" s="72" t="str">
        <f>IF($X1319="","",COUNTIF($X$2:$X1319,$X1319))</f>
        <v/>
      </c>
      <c r="AA1319" s="72" t="str">
        <f>IF(AND($X1319&lt;&gt;"",$Y1319&gt;=3,$Z1319=1),COUNTIF($AA$1:AA1318,"&gt;0")+1,"")</f>
        <v/>
      </c>
    </row>
    <row r="1320" spans="3:27" ht="15" customHeight="1" x14ac:dyDescent="0.25">
      <c r="C1320" s="72" t="str">
        <f t="shared" si="148"/>
        <v/>
      </c>
      <c r="D1320" s="182" t="str">
        <f>IF($B1320="","",IFERROR(VLOOKUP($B1320,'Task library'!$A:$E,2,FALSE()),""))</f>
        <v/>
      </c>
      <c r="E1320" s="182" t="str">
        <f>IF($B1320="","",IFERROR(VLOOKUP($B1320,'Task library'!$A:$E,3,FALSE()),""))</f>
        <v/>
      </c>
      <c r="F1320" s="182" t="str">
        <f>IF($B1320="","",IFERROR(VLOOKUP($B1320,'Task library'!$A:$E,4,FALSE()),""))</f>
        <v/>
      </c>
      <c r="H1320" s="183" t="str">
        <f t="shared" si="143"/>
        <v/>
      </c>
      <c r="I1320" s="183" t="str">
        <f t="shared" si="144"/>
        <v/>
      </c>
      <c r="L1320" s="90" t="str">
        <f t="shared" si="149"/>
        <v/>
      </c>
      <c r="N1320" s="185" t="str">
        <f t="shared" si="145"/>
        <v/>
      </c>
      <c r="W1320" s="179" t="str">
        <f>IF($B1320="","",IF($Q1320="","MISSING LINK",IF(NOT(ISNUMBER(SEARCH("drive.google.com",$Q1320))),"NOT DRIVE LINK",IFERROR(IF(ISNUMBER(SEARCH(MID(Summary!$N$3,SEARCH("/folders/",Summary!$N$3)+9,SEARCH("?",Summary!$N$3&amp;"?")-(SEARCH("/folders/",Summary!$N$3)+9)),$Q1320)),"OK",IF(ISNUMBER(SEARCH("/file/d/",$Q1320)),"FILE LINK (check)","WRONG DRIVE")),"WRONG DRIVE"))))</f>
        <v/>
      </c>
      <c r="X1320" s="72" t="str">
        <f t="shared" si="146"/>
        <v/>
      </c>
      <c r="Y1320" s="72" t="str">
        <f t="shared" si="147"/>
        <v/>
      </c>
      <c r="Z1320" s="72" t="str">
        <f>IF($X1320="","",COUNTIF($X$2:$X1320,$X1320))</f>
        <v/>
      </c>
      <c r="AA1320" s="72" t="str">
        <f>IF(AND($X1320&lt;&gt;"",$Y1320&gt;=3,$Z1320=1),COUNTIF($AA$1:AA1319,"&gt;0")+1,"")</f>
        <v/>
      </c>
    </row>
    <row r="1321" spans="3:27" ht="15" customHeight="1" x14ac:dyDescent="0.25">
      <c r="C1321" s="72" t="str">
        <f t="shared" si="148"/>
        <v/>
      </c>
      <c r="D1321" s="182" t="str">
        <f>IF($B1321="","",IFERROR(VLOOKUP($B1321,'Task library'!$A:$E,2,FALSE()),""))</f>
        <v/>
      </c>
      <c r="E1321" s="182" t="str">
        <f>IF($B1321="","",IFERROR(VLOOKUP($B1321,'Task library'!$A:$E,3,FALSE()),""))</f>
        <v/>
      </c>
      <c r="F1321" s="182" t="str">
        <f>IF($B1321="","",IFERROR(VLOOKUP($B1321,'Task library'!$A:$E,4,FALSE()),""))</f>
        <v/>
      </c>
      <c r="H1321" s="183" t="str">
        <f t="shared" si="143"/>
        <v/>
      </c>
      <c r="I1321" s="183" t="str">
        <f t="shared" si="144"/>
        <v/>
      </c>
      <c r="L1321" s="90" t="str">
        <f t="shared" si="149"/>
        <v/>
      </c>
      <c r="N1321" s="185" t="str">
        <f t="shared" si="145"/>
        <v/>
      </c>
      <c r="W1321" s="179" t="str">
        <f>IF($B1321="","",IF($Q1321="","MISSING LINK",IF(NOT(ISNUMBER(SEARCH("drive.google.com",$Q1321))),"NOT DRIVE LINK",IFERROR(IF(ISNUMBER(SEARCH(MID(Summary!$N$3,SEARCH("/folders/",Summary!$N$3)+9,SEARCH("?",Summary!$N$3&amp;"?")-(SEARCH("/folders/",Summary!$N$3)+9)),$Q1321)),"OK",IF(ISNUMBER(SEARCH("/file/d/",$Q1321)),"FILE LINK (check)","WRONG DRIVE")),"WRONG DRIVE"))))</f>
        <v/>
      </c>
      <c r="X1321" s="72" t="str">
        <f t="shared" si="146"/>
        <v/>
      </c>
      <c r="Y1321" s="72" t="str">
        <f t="shared" si="147"/>
        <v/>
      </c>
      <c r="Z1321" s="72" t="str">
        <f>IF($X1321="","",COUNTIF($X$2:$X1321,$X1321))</f>
        <v/>
      </c>
      <c r="AA1321" s="72" t="str">
        <f>IF(AND($X1321&lt;&gt;"",$Y1321&gt;=3,$Z1321=1),COUNTIF($AA$1:AA1320,"&gt;0")+1,"")</f>
        <v/>
      </c>
    </row>
    <row r="1322" spans="3:27" ht="15" customHeight="1" x14ac:dyDescent="0.25">
      <c r="C1322" s="72" t="str">
        <f t="shared" si="148"/>
        <v/>
      </c>
      <c r="D1322" s="182" t="str">
        <f>IF($B1322="","",IFERROR(VLOOKUP($B1322,'Task library'!$A:$E,2,FALSE()),""))</f>
        <v/>
      </c>
      <c r="E1322" s="182" t="str">
        <f>IF($B1322="","",IFERROR(VLOOKUP($B1322,'Task library'!$A:$E,3,FALSE()),""))</f>
        <v/>
      </c>
      <c r="F1322" s="182" t="str">
        <f>IF($B1322="","",IFERROR(VLOOKUP($B1322,'Task library'!$A:$E,4,FALSE()),""))</f>
        <v/>
      </c>
      <c r="H1322" s="183" t="str">
        <f t="shared" si="143"/>
        <v/>
      </c>
      <c r="I1322" s="183" t="str">
        <f t="shared" si="144"/>
        <v/>
      </c>
      <c r="L1322" s="90" t="str">
        <f t="shared" si="149"/>
        <v/>
      </c>
      <c r="N1322" s="185" t="str">
        <f t="shared" si="145"/>
        <v/>
      </c>
      <c r="W1322" s="179" t="str">
        <f>IF($B1322="","",IF($Q1322="","MISSING LINK",IF(NOT(ISNUMBER(SEARCH("drive.google.com",$Q1322))),"NOT DRIVE LINK",IFERROR(IF(ISNUMBER(SEARCH(MID(Summary!$N$3,SEARCH("/folders/",Summary!$N$3)+9,SEARCH("?",Summary!$N$3&amp;"?")-(SEARCH("/folders/",Summary!$N$3)+9)),$Q1322)),"OK",IF(ISNUMBER(SEARCH("/file/d/",$Q1322)),"FILE LINK (check)","WRONG DRIVE")),"WRONG DRIVE"))))</f>
        <v/>
      </c>
      <c r="X1322" s="72" t="str">
        <f t="shared" si="146"/>
        <v/>
      </c>
      <c r="Y1322" s="72" t="str">
        <f t="shared" si="147"/>
        <v/>
      </c>
      <c r="Z1322" s="72" t="str">
        <f>IF($X1322="","",COUNTIF($X$2:$X1322,$X1322))</f>
        <v/>
      </c>
      <c r="AA1322" s="72" t="str">
        <f>IF(AND($X1322&lt;&gt;"",$Y1322&gt;=3,$Z1322=1),COUNTIF($AA$1:AA1321,"&gt;0")+1,"")</f>
        <v/>
      </c>
    </row>
    <row r="1323" spans="3:27" ht="15" customHeight="1" x14ac:dyDescent="0.25">
      <c r="C1323" s="72" t="str">
        <f t="shared" si="148"/>
        <v/>
      </c>
      <c r="D1323" s="182" t="str">
        <f>IF($B1323="","",IFERROR(VLOOKUP($B1323,'Task library'!$A:$E,2,FALSE()),""))</f>
        <v/>
      </c>
      <c r="E1323" s="182" t="str">
        <f>IF($B1323="","",IFERROR(VLOOKUP($B1323,'Task library'!$A:$E,3,FALSE()),""))</f>
        <v/>
      </c>
      <c r="F1323" s="182" t="str">
        <f>IF($B1323="","",IFERROR(VLOOKUP($B1323,'Task library'!$A:$E,4,FALSE()),""))</f>
        <v/>
      </c>
      <c r="H1323" s="183" t="str">
        <f t="shared" si="143"/>
        <v/>
      </c>
      <c r="I1323" s="183" t="str">
        <f t="shared" si="144"/>
        <v/>
      </c>
      <c r="L1323" s="90" t="str">
        <f t="shared" si="149"/>
        <v/>
      </c>
      <c r="N1323" s="185" t="str">
        <f t="shared" si="145"/>
        <v/>
      </c>
      <c r="W1323" s="179" t="str">
        <f>IF($B1323="","",IF($Q1323="","MISSING LINK",IF(NOT(ISNUMBER(SEARCH("drive.google.com",$Q1323))),"NOT DRIVE LINK",IFERROR(IF(ISNUMBER(SEARCH(MID(Summary!$N$3,SEARCH("/folders/",Summary!$N$3)+9,SEARCH("?",Summary!$N$3&amp;"?")-(SEARCH("/folders/",Summary!$N$3)+9)),$Q1323)),"OK",IF(ISNUMBER(SEARCH("/file/d/",$Q1323)),"FILE LINK (check)","WRONG DRIVE")),"WRONG DRIVE"))))</f>
        <v/>
      </c>
      <c r="X1323" s="72" t="str">
        <f t="shared" si="146"/>
        <v/>
      </c>
      <c r="Y1323" s="72" t="str">
        <f t="shared" si="147"/>
        <v/>
      </c>
      <c r="Z1323" s="72" t="str">
        <f>IF($X1323="","",COUNTIF($X$2:$X1323,$X1323))</f>
        <v/>
      </c>
      <c r="AA1323" s="72" t="str">
        <f>IF(AND($X1323&lt;&gt;"",$Y1323&gt;=3,$Z1323=1),COUNTIF($AA$1:AA1322,"&gt;0")+1,"")</f>
        <v/>
      </c>
    </row>
    <row r="1324" spans="3:27" ht="15" customHeight="1" x14ac:dyDescent="0.25">
      <c r="C1324" s="72" t="str">
        <f t="shared" si="148"/>
        <v/>
      </c>
      <c r="D1324" s="182" t="str">
        <f>IF($B1324="","",IFERROR(VLOOKUP($B1324,'Task library'!$A:$E,2,FALSE()),""))</f>
        <v/>
      </c>
      <c r="E1324" s="182" t="str">
        <f>IF($B1324="","",IFERROR(VLOOKUP($B1324,'Task library'!$A:$E,3,FALSE()),""))</f>
        <v/>
      </c>
      <c r="F1324" s="182" t="str">
        <f>IF($B1324="","",IFERROR(VLOOKUP($B1324,'Task library'!$A:$E,4,FALSE()),""))</f>
        <v/>
      </c>
      <c r="H1324" s="183" t="str">
        <f t="shared" si="143"/>
        <v/>
      </c>
      <c r="I1324" s="183" t="str">
        <f t="shared" si="144"/>
        <v/>
      </c>
      <c r="L1324" s="90" t="str">
        <f t="shared" si="149"/>
        <v/>
      </c>
      <c r="N1324" s="185" t="str">
        <f t="shared" si="145"/>
        <v/>
      </c>
      <c r="W1324" s="179" t="str">
        <f>IF($B1324="","",IF($Q1324="","MISSING LINK",IF(NOT(ISNUMBER(SEARCH("drive.google.com",$Q1324))),"NOT DRIVE LINK",IFERROR(IF(ISNUMBER(SEARCH(MID(Summary!$N$3,SEARCH("/folders/",Summary!$N$3)+9,SEARCH("?",Summary!$N$3&amp;"?")-(SEARCH("/folders/",Summary!$N$3)+9)),$Q1324)),"OK",IF(ISNUMBER(SEARCH("/file/d/",$Q1324)),"FILE LINK (check)","WRONG DRIVE")),"WRONG DRIVE"))))</f>
        <v/>
      </c>
      <c r="X1324" s="72" t="str">
        <f t="shared" si="146"/>
        <v/>
      </c>
      <c r="Y1324" s="72" t="str">
        <f t="shared" si="147"/>
        <v/>
      </c>
      <c r="Z1324" s="72" t="str">
        <f>IF($X1324="","",COUNTIF($X$2:$X1324,$X1324))</f>
        <v/>
      </c>
      <c r="AA1324" s="72" t="str">
        <f>IF(AND($X1324&lt;&gt;"",$Y1324&gt;=3,$Z1324=1),COUNTIF($AA$1:AA1323,"&gt;0")+1,"")</f>
        <v/>
      </c>
    </row>
    <row r="1325" spans="3:27" ht="15" customHeight="1" x14ac:dyDescent="0.25">
      <c r="C1325" s="72" t="str">
        <f t="shared" si="148"/>
        <v/>
      </c>
      <c r="D1325" s="182" t="str">
        <f>IF($B1325="","",IFERROR(VLOOKUP($B1325,'Task library'!$A:$E,2,FALSE()),""))</f>
        <v/>
      </c>
      <c r="E1325" s="182" t="str">
        <f>IF($B1325="","",IFERROR(VLOOKUP($B1325,'Task library'!$A:$E,3,FALSE()),""))</f>
        <v/>
      </c>
      <c r="F1325" s="182" t="str">
        <f>IF($B1325="","",IFERROR(VLOOKUP($B1325,'Task library'!$A:$E,4,FALSE()),""))</f>
        <v/>
      </c>
      <c r="H1325" s="183" t="str">
        <f t="shared" si="143"/>
        <v/>
      </c>
      <c r="I1325" s="183" t="str">
        <f t="shared" si="144"/>
        <v/>
      </c>
      <c r="L1325" s="90" t="str">
        <f t="shared" si="149"/>
        <v/>
      </c>
      <c r="N1325" s="185" t="str">
        <f t="shared" si="145"/>
        <v/>
      </c>
      <c r="W1325" s="179" t="str">
        <f>IF($B1325="","",IF($Q1325="","MISSING LINK",IF(NOT(ISNUMBER(SEARCH("drive.google.com",$Q1325))),"NOT DRIVE LINK",IFERROR(IF(ISNUMBER(SEARCH(MID(Summary!$N$3,SEARCH("/folders/",Summary!$N$3)+9,SEARCH("?",Summary!$N$3&amp;"?")-(SEARCH("/folders/",Summary!$N$3)+9)),$Q1325)),"OK",IF(ISNUMBER(SEARCH("/file/d/",$Q1325)),"FILE LINK (check)","WRONG DRIVE")),"WRONG DRIVE"))))</f>
        <v/>
      </c>
      <c r="X1325" s="72" t="str">
        <f t="shared" si="146"/>
        <v/>
      </c>
      <c r="Y1325" s="72" t="str">
        <f t="shared" si="147"/>
        <v/>
      </c>
      <c r="Z1325" s="72" t="str">
        <f>IF($X1325="","",COUNTIF($X$2:$X1325,$X1325))</f>
        <v/>
      </c>
      <c r="AA1325" s="72" t="str">
        <f>IF(AND($X1325&lt;&gt;"",$Y1325&gt;=3,$Z1325=1),COUNTIF($AA$1:AA1324,"&gt;0")+1,"")</f>
        <v/>
      </c>
    </row>
    <row r="1326" spans="3:27" ht="15" customHeight="1" x14ac:dyDescent="0.25">
      <c r="C1326" s="72" t="str">
        <f t="shared" si="148"/>
        <v/>
      </c>
      <c r="D1326" s="182" t="str">
        <f>IF($B1326="","",IFERROR(VLOOKUP($B1326,'Task library'!$A:$E,2,FALSE()),""))</f>
        <v/>
      </c>
      <c r="E1326" s="182" t="str">
        <f>IF($B1326="","",IFERROR(VLOOKUP($B1326,'Task library'!$A:$E,3,FALSE()),""))</f>
        <v/>
      </c>
      <c r="F1326" s="182" t="str">
        <f>IF($B1326="","",IFERROR(VLOOKUP($B1326,'Task library'!$A:$E,4,FALSE()),""))</f>
        <v/>
      </c>
      <c r="H1326" s="183" t="str">
        <f t="shared" si="143"/>
        <v/>
      </c>
      <c r="I1326" s="183" t="str">
        <f t="shared" si="144"/>
        <v/>
      </c>
      <c r="L1326" s="90" t="str">
        <f t="shared" si="149"/>
        <v/>
      </c>
      <c r="N1326" s="185" t="str">
        <f t="shared" si="145"/>
        <v/>
      </c>
      <c r="W1326" s="179" t="str">
        <f>IF($B1326="","",IF($Q1326="","MISSING LINK",IF(NOT(ISNUMBER(SEARCH("drive.google.com",$Q1326))),"NOT DRIVE LINK",IFERROR(IF(ISNUMBER(SEARCH(MID(Summary!$N$3,SEARCH("/folders/",Summary!$N$3)+9,SEARCH("?",Summary!$N$3&amp;"?")-(SEARCH("/folders/",Summary!$N$3)+9)),$Q1326)),"OK",IF(ISNUMBER(SEARCH("/file/d/",$Q1326)),"FILE LINK (check)","WRONG DRIVE")),"WRONG DRIVE"))))</f>
        <v/>
      </c>
      <c r="X1326" s="72" t="str">
        <f t="shared" si="146"/>
        <v/>
      </c>
      <c r="Y1326" s="72" t="str">
        <f t="shared" si="147"/>
        <v/>
      </c>
      <c r="Z1326" s="72" t="str">
        <f>IF($X1326="","",COUNTIF($X$2:$X1326,$X1326))</f>
        <v/>
      </c>
      <c r="AA1326" s="72" t="str">
        <f>IF(AND($X1326&lt;&gt;"",$Y1326&gt;=3,$Z1326=1),COUNTIF($AA$1:AA1325,"&gt;0")+1,"")</f>
        <v/>
      </c>
    </row>
    <row r="1327" spans="3:27" ht="15" customHeight="1" x14ac:dyDescent="0.25">
      <c r="C1327" s="72" t="str">
        <f t="shared" si="148"/>
        <v/>
      </c>
      <c r="D1327" s="182" t="str">
        <f>IF($B1327="","",IFERROR(VLOOKUP($B1327,'Task library'!$A:$E,2,FALSE()),""))</f>
        <v/>
      </c>
      <c r="E1327" s="182" t="str">
        <f>IF($B1327="","",IFERROR(VLOOKUP($B1327,'Task library'!$A:$E,3,FALSE()),""))</f>
        <v/>
      </c>
      <c r="F1327" s="182" t="str">
        <f>IF($B1327="","",IFERROR(VLOOKUP($B1327,'Task library'!$A:$E,4,FALSE()),""))</f>
        <v/>
      </c>
      <c r="H1327" s="183" t="str">
        <f t="shared" si="143"/>
        <v/>
      </c>
      <c r="I1327" s="183" t="str">
        <f t="shared" si="144"/>
        <v/>
      </c>
      <c r="L1327" s="90" t="str">
        <f t="shared" si="149"/>
        <v/>
      </c>
      <c r="N1327" s="185" t="str">
        <f t="shared" si="145"/>
        <v/>
      </c>
      <c r="W1327" s="179" t="str">
        <f>IF($B1327="","",IF($Q1327="","MISSING LINK",IF(NOT(ISNUMBER(SEARCH("drive.google.com",$Q1327))),"NOT DRIVE LINK",IFERROR(IF(ISNUMBER(SEARCH(MID(Summary!$N$3,SEARCH("/folders/",Summary!$N$3)+9,SEARCH("?",Summary!$N$3&amp;"?")-(SEARCH("/folders/",Summary!$N$3)+9)),$Q1327)),"OK",IF(ISNUMBER(SEARCH("/file/d/",$Q1327)),"FILE LINK (check)","WRONG DRIVE")),"WRONG DRIVE"))))</f>
        <v/>
      </c>
      <c r="X1327" s="72" t="str">
        <f t="shared" si="146"/>
        <v/>
      </c>
      <c r="Y1327" s="72" t="str">
        <f t="shared" si="147"/>
        <v/>
      </c>
      <c r="Z1327" s="72" t="str">
        <f>IF($X1327="","",COUNTIF($X$2:$X1327,$X1327))</f>
        <v/>
      </c>
      <c r="AA1327" s="72" t="str">
        <f>IF(AND($X1327&lt;&gt;"",$Y1327&gt;=3,$Z1327=1),COUNTIF($AA$1:AA1326,"&gt;0")+1,"")</f>
        <v/>
      </c>
    </row>
    <row r="1328" spans="3:27" ht="15" customHeight="1" x14ac:dyDescent="0.25">
      <c r="C1328" s="72" t="str">
        <f t="shared" si="148"/>
        <v/>
      </c>
      <c r="D1328" s="182" t="str">
        <f>IF($B1328="","",IFERROR(VLOOKUP($B1328,'Task library'!$A:$E,2,FALSE()),""))</f>
        <v/>
      </c>
      <c r="E1328" s="182" t="str">
        <f>IF($B1328="","",IFERROR(VLOOKUP($B1328,'Task library'!$A:$E,3,FALSE()),""))</f>
        <v/>
      </c>
      <c r="F1328" s="182" t="str">
        <f>IF($B1328="","",IFERROR(VLOOKUP($B1328,'Task library'!$A:$E,4,FALSE()),""))</f>
        <v/>
      </c>
      <c r="H1328" s="183" t="str">
        <f t="shared" si="143"/>
        <v/>
      </c>
      <c r="I1328" s="183" t="str">
        <f t="shared" si="144"/>
        <v/>
      </c>
      <c r="L1328" s="90" t="str">
        <f t="shared" si="149"/>
        <v/>
      </c>
      <c r="N1328" s="185" t="str">
        <f t="shared" si="145"/>
        <v/>
      </c>
      <c r="W1328" s="179" t="str">
        <f>IF($B1328="","",IF($Q1328="","MISSING LINK",IF(NOT(ISNUMBER(SEARCH("drive.google.com",$Q1328))),"NOT DRIVE LINK",IFERROR(IF(ISNUMBER(SEARCH(MID(Summary!$N$3,SEARCH("/folders/",Summary!$N$3)+9,SEARCH("?",Summary!$N$3&amp;"?")-(SEARCH("/folders/",Summary!$N$3)+9)),$Q1328)),"OK",IF(ISNUMBER(SEARCH("/file/d/",$Q1328)),"FILE LINK (check)","WRONG DRIVE")),"WRONG DRIVE"))))</f>
        <v/>
      </c>
      <c r="X1328" s="72" t="str">
        <f t="shared" si="146"/>
        <v/>
      </c>
      <c r="Y1328" s="72" t="str">
        <f t="shared" si="147"/>
        <v/>
      </c>
      <c r="Z1328" s="72" t="str">
        <f>IF($X1328="","",COUNTIF($X$2:$X1328,$X1328))</f>
        <v/>
      </c>
      <c r="AA1328" s="72" t="str">
        <f>IF(AND($X1328&lt;&gt;"",$Y1328&gt;=3,$Z1328=1),COUNTIF($AA$1:AA1327,"&gt;0")+1,"")</f>
        <v/>
      </c>
    </row>
    <row r="1329" spans="3:27" ht="15" customHeight="1" x14ac:dyDescent="0.25">
      <c r="C1329" s="72" t="str">
        <f t="shared" si="148"/>
        <v/>
      </c>
      <c r="D1329" s="182" t="str">
        <f>IF($B1329="","",IFERROR(VLOOKUP($B1329,'Task library'!$A:$E,2,FALSE()),""))</f>
        <v/>
      </c>
      <c r="E1329" s="182" t="str">
        <f>IF($B1329="","",IFERROR(VLOOKUP($B1329,'Task library'!$A:$E,3,FALSE()),""))</f>
        <v/>
      </c>
      <c r="F1329" s="182" t="str">
        <f>IF($B1329="","",IFERROR(VLOOKUP($B1329,'Task library'!$A:$E,4,FALSE()),""))</f>
        <v/>
      </c>
      <c r="H1329" s="183" t="str">
        <f t="shared" si="143"/>
        <v/>
      </c>
      <c r="I1329" s="183" t="str">
        <f t="shared" si="144"/>
        <v/>
      </c>
      <c r="L1329" s="90" t="str">
        <f t="shared" si="149"/>
        <v/>
      </c>
      <c r="N1329" s="185" t="str">
        <f t="shared" si="145"/>
        <v/>
      </c>
      <c r="W1329" s="179" t="str">
        <f>IF($B1329="","",IF($Q1329="","MISSING LINK",IF(NOT(ISNUMBER(SEARCH("drive.google.com",$Q1329))),"NOT DRIVE LINK",IFERROR(IF(ISNUMBER(SEARCH(MID(Summary!$N$3,SEARCH("/folders/",Summary!$N$3)+9,SEARCH("?",Summary!$N$3&amp;"?")-(SEARCH("/folders/",Summary!$N$3)+9)),$Q1329)),"OK",IF(ISNUMBER(SEARCH("/file/d/",$Q1329)),"FILE LINK (check)","WRONG DRIVE")),"WRONG DRIVE"))))</f>
        <v/>
      </c>
      <c r="X1329" s="72" t="str">
        <f t="shared" si="146"/>
        <v/>
      </c>
      <c r="Y1329" s="72" t="str">
        <f t="shared" si="147"/>
        <v/>
      </c>
      <c r="Z1329" s="72" t="str">
        <f>IF($X1329="","",COUNTIF($X$2:$X1329,$X1329))</f>
        <v/>
      </c>
      <c r="AA1329" s="72" t="str">
        <f>IF(AND($X1329&lt;&gt;"",$Y1329&gt;=3,$Z1329=1),COUNTIF($AA$1:AA1328,"&gt;0")+1,"")</f>
        <v/>
      </c>
    </row>
    <row r="1330" spans="3:27" ht="15" customHeight="1" x14ac:dyDescent="0.25">
      <c r="C1330" s="72" t="str">
        <f t="shared" si="148"/>
        <v/>
      </c>
      <c r="D1330" s="182" t="str">
        <f>IF($B1330="","",IFERROR(VLOOKUP($B1330,'Task library'!$A:$E,2,FALSE()),""))</f>
        <v/>
      </c>
      <c r="E1330" s="182" t="str">
        <f>IF($B1330="","",IFERROR(VLOOKUP($B1330,'Task library'!$A:$E,3,FALSE()),""))</f>
        <v/>
      </c>
      <c r="F1330" s="182" t="str">
        <f>IF($B1330="","",IFERROR(VLOOKUP($B1330,'Task library'!$A:$E,4,FALSE()),""))</f>
        <v/>
      </c>
      <c r="H1330" s="183" t="str">
        <f t="shared" si="143"/>
        <v/>
      </c>
      <c r="I1330" s="183" t="str">
        <f t="shared" si="144"/>
        <v/>
      </c>
      <c r="L1330" s="90" t="str">
        <f t="shared" si="149"/>
        <v/>
      </c>
      <c r="N1330" s="185" t="str">
        <f t="shared" si="145"/>
        <v/>
      </c>
      <c r="W1330" s="179" t="str">
        <f>IF($B1330="","",IF($Q1330="","MISSING LINK",IF(NOT(ISNUMBER(SEARCH("drive.google.com",$Q1330))),"NOT DRIVE LINK",IFERROR(IF(ISNUMBER(SEARCH(MID(Summary!$N$3,SEARCH("/folders/",Summary!$N$3)+9,SEARCH("?",Summary!$N$3&amp;"?")-(SEARCH("/folders/",Summary!$N$3)+9)),$Q1330)),"OK",IF(ISNUMBER(SEARCH("/file/d/",$Q1330)),"FILE LINK (check)","WRONG DRIVE")),"WRONG DRIVE"))))</f>
        <v/>
      </c>
      <c r="X1330" s="72" t="str">
        <f t="shared" si="146"/>
        <v/>
      </c>
      <c r="Y1330" s="72" t="str">
        <f t="shared" si="147"/>
        <v/>
      </c>
      <c r="Z1330" s="72" t="str">
        <f>IF($X1330="","",COUNTIF($X$2:$X1330,$X1330))</f>
        <v/>
      </c>
      <c r="AA1330" s="72" t="str">
        <f>IF(AND($X1330&lt;&gt;"",$Y1330&gt;=3,$Z1330=1),COUNTIF($AA$1:AA1329,"&gt;0")+1,"")</f>
        <v/>
      </c>
    </row>
    <row r="1331" spans="3:27" ht="15" customHeight="1" x14ac:dyDescent="0.25">
      <c r="C1331" s="72" t="str">
        <f t="shared" si="148"/>
        <v/>
      </c>
      <c r="D1331" s="182" t="str">
        <f>IF($B1331="","",IFERROR(VLOOKUP($B1331,'Task library'!$A:$E,2,FALSE()),""))</f>
        <v/>
      </c>
      <c r="E1331" s="182" t="str">
        <f>IF($B1331="","",IFERROR(VLOOKUP($B1331,'Task library'!$A:$E,3,FALSE()),""))</f>
        <v/>
      </c>
      <c r="F1331" s="182" t="str">
        <f>IF($B1331="","",IFERROR(VLOOKUP($B1331,'Task library'!$A:$E,4,FALSE()),""))</f>
        <v/>
      </c>
      <c r="H1331" s="183" t="str">
        <f t="shared" si="143"/>
        <v/>
      </c>
      <c r="I1331" s="183" t="str">
        <f t="shared" si="144"/>
        <v/>
      </c>
      <c r="L1331" s="90" t="str">
        <f t="shared" si="149"/>
        <v/>
      </c>
      <c r="N1331" s="185" t="str">
        <f t="shared" si="145"/>
        <v/>
      </c>
      <c r="W1331" s="179" t="str">
        <f>IF($B1331="","",IF($Q1331="","MISSING LINK",IF(NOT(ISNUMBER(SEARCH("drive.google.com",$Q1331))),"NOT DRIVE LINK",IFERROR(IF(ISNUMBER(SEARCH(MID(Summary!$N$3,SEARCH("/folders/",Summary!$N$3)+9,SEARCH("?",Summary!$N$3&amp;"?")-(SEARCH("/folders/",Summary!$N$3)+9)),$Q1331)),"OK",IF(ISNUMBER(SEARCH("/file/d/",$Q1331)),"FILE LINK (check)","WRONG DRIVE")),"WRONG DRIVE"))))</f>
        <v/>
      </c>
      <c r="X1331" s="72" t="str">
        <f t="shared" si="146"/>
        <v/>
      </c>
      <c r="Y1331" s="72" t="str">
        <f t="shared" si="147"/>
        <v/>
      </c>
      <c r="Z1331" s="72" t="str">
        <f>IF($X1331="","",COUNTIF($X$2:$X1331,$X1331))</f>
        <v/>
      </c>
      <c r="AA1331" s="72" t="str">
        <f>IF(AND($X1331&lt;&gt;"",$Y1331&gt;=3,$Z1331=1),COUNTIF($AA$1:AA1330,"&gt;0")+1,"")</f>
        <v/>
      </c>
    </row>
    <row r="1332" spans="3:27" ht="15" customHeight="1" x14ac:dyDescent="0.25">
      <c r="C1332" s="72" t="str">
        <f t="shared" si="148"/>
        <v/>
      </c>
      <c r="D1332" s="182" t="str">
        <f>IF($B1332="","",IFERROR(VLOOKUP($B1332,'Task library'!$A:$E,2,FALSE()),""))</f>
        <v/>
      </c>
      <c r="E1332" s="182" t="str">
        <f>IF($B1332="","",IFERROR(VLOOKUP($B1332,'Task library'!$A:$E,3,FALSE()),""))</f>
        <v/>
      </c>
      <c r="F1332" s="182" t="str">
        <f>IF($B1332="","",IFERROR(VLOOKUP($B1332,'Task library'!$A:$E,4,FALSE()),""))</f>
        <v/>
      </c>
      <c r="H1332" s="183" t="str">
        <f t="shared" si="143"/>
        <v/>
      </c>
      <c r="I1332" s="183" t="str">
        <f t="shared" si="144"/>
        <v/>
      </c>
      <c r="L1332" s="90" t="str">
        <f t="shared" si="149"/>
        <v/>
      </c>
      <c r="N1332" s="185" t="str">
        <f t="shared" si="145"/>
        <v/>
      </c>
      <c r="W1332" s="179" t="str">
        <f>IF($B1332="","",IF($Q1332="","MISSING LINK",IF(NOT(ISNUMBER(SEARCH("drive.google.com",$Q1332))),"NOT DRIVE LINK",IFERROR(IF(ISNUMBER(SEARCH(MID(Summary!$N$3,SEARCH("/folders/",Summary!$N$3)+9,SEARCH("?",Summary!$N$3&amp;"?")-(SEARCH("/folders/",Summary!$N$3)+9)),$Q1332)),"OK",IF(ISNUMBER(SEARCH("/file/d/",$Q1332)),"FILE LINK (check)","WRONG DRIVE")),"WRONG DRIVE"))))</f>
        <v/>
      </c>
      <c r="X1332" s="72" t="str">
        <f t="shared" si="146"/>
        <v/>
      </c>
      <c r="Y1332" s="72" t="str">
        <f t="shared" si="147"/>
        <v/>
      </c>
      <c r="Z1332" s="72" t="str">
        <f>IF($X1332="","",COUNTIF($X$2:$X1332,$X1332))</f>
        <v/>
      </c>
      <c r="AA1332" s="72" t="str">
        <f>IF(AND($X1332&lt;&gt;"",$Y1332&gt;=3,$Z1332=1),COUNTIF($AA$1:AA1331,"&gt;0")+1,"")</f>
        <v/>
      </c>
    </row>
    <row r="1333" spans="3:27" ht="15" customHeight="1" x14ac:dyDescent="0.25">
      <c r="C1333" s="72" t="str">
        <f t="shared" si="148"/>
        <v/>
      </c>
      <c r="D1333" s="182" t="str">
        <f>IF($B1333="","",IFERROR(VLOOKUP($B1333,'Task library'!$A:$E,2,FALSE()),""))</f>
        <v/>
      </c>
      <c r="E1333" s="182" t="str">
        <f>IF($B1333="","",IFERROR(VLOOKUP($B1333,'Task library'!$A:$E,3,FALSE()),""))</f>
        <v/>
      </c>
      <c r="F1333" s="182" t="str">
        <f>IF($B1333="","",IFERROR(VLOOKUP($B1333,'Task library'!$A:$E,4,FALSE()),""))</f>
        <v/>
      </c>
      <c r="H1333" s="183" t="str">
        <f t="shared" si="143"/>
        <v/>
      </c>
      <c r="I1333" s="183" t="str">
        <f t="shared" si="144"/>
        <v/>
      </c>
      <c r="L1333" s="90" t="str">
        <f t="shared" si="149"/>
        <v/>
      </c>
      <c r="N1333" s="185" t="str">
        <f t="shared" si="145"/>
        <v/>
      </c>
      <c r="W1333" s="179" t="str">
        <f>IF($B1333="","",IF($Q1333="","MISSING LINK",IF(NOT(ISNUMBER(SEARCH("drive.google.com",$Q1333))),"NOT DRIVE LINK",IFERROR(IF(ISNUMBER(SEARCH(MID(Summary!$N$3,SEARCH("/folders/",Summary!$N$3)+9,SEARCH("?",Summary!$N$3&amp;"?")-(SEARCH("/folders/",Summary!$N$3)+9)),$Q1333)),"OK",IF(ISNUMBER(SEARCH("/file/d/",$Q1333)),"FILE LINK (check)","WRONG DRIVE")),"WRONG DRIVE"))))</f>
        <v/>
      </c>
      <c r="X1333" s="72" t="str">
        <f t="shared" si="146"/>
        <v/>
      </c>
      <c r="Y1333" s="72" t="str">
        <f t="shared" si="147"/>
        <v/>
      </c>
      <c r="Z1333" s="72" t="str">
        <f>IF($X1333="","",COUNTIF($X$2:$X1333,$X1333))</f>
        <v/>
      </c>
      <c r="AA1333" s="72" t="str">
        <f>IF(AND($X1333&lt;&gt;"",$Y1333&gt;=3,$Z1333=1),COUNTIF($AA$1:AA1332,"&gt;0")+1,"")</f>
        <v/>
      </c>
    </row>
    <row r="1334" spans="3:27" ht="15" customHeight="1" x14ac:dyDescent="0.25">
      <c r="C1334" s="72" t="str">
        <f t="shared" si="148"/>
        <v/>
      </c>
      <c r="D1334" s="182" t="str">
        <f>IF($B1334="","",IFERROR(VLOOKUP($B1334,'Task library'!$A:$E,2,FALSE()),""))</f>
        <v/>
      </c>
      <c r="E1334" s="182" t="str">
        <f>IF($B1334="","",IFERROR(VLOOKUP($B1334,'Task library'!$A:$E,3,FALSE()),""))</f>
        <v/>
      </c>
      <c r="F1334" s="182" t="str">
        <f>IF($B1334="","",IFERROR(VLOOKUP($B1334,'Task library'!$A:$E,4,FALSE()),""))</f>
        <v/>
      </c>
      <c r="H1334" s="183" t="str">
        <f t="shared" si="143"/>
        <v/>
      </c>
      <c r="I1334" s="183" t="str">
        <f t="shared" si="144"/>
        <v/>
      </c>
      <c r="L1334" s="90" t="str">
        <f t="shared" si="149"/>
        <v/>
      </c>
      <c r="N1334" s="185" t="str">
        <f t="shared" si="145"/>
        <v/>
      </c>
      <c r="W1334" s="179" t="str">
        <f>IF($B1334="","",IF($Q1334="","MISSING LINK",IF(NOT(ISNUMBER(SEARCH("drive.google.com",$Q1334))),"NOT DRIVE LINK",IFERROR(IF(ISNUMBER(SEARCH(MID(Summary!$N$3,SEARCH("/folders/",Summary!$N$3)+9,SEARCH("?",Summary!$N$3&amp;"?")-(SEARCH("/folders/",Summary!$N$3)+9)),$Q1334)),"OK",IF(ISNUMBER(SEARCH("/file/d/",$Q1334)),"FILE LINK (check)","WRONG DRIVE")),"WRONG DRIVE"))))</f>
        <v/>
      </c>
      <c r="X1334" s="72" t="str">
        <f t="shared" si="146"/>
        <v/>
      </c>
      <c r="Y1334" s="72" t="str">
        <f t="shared" si="147"/>
        <v/>
      </c>
      <c r="Z1334" s="72" t="str">
        <f>IF($X1334="","",COUNTIF($X$2:$X1334,$X1334))</f>
        <v/>
      </c>
      <c r="AA1334" s="72" t="str">
        <f>IF(AND($X1334&lt;&gt;"",$Y1334&gt;=3,$Z1334=1),COUNTIF($AA$1:AA1333,"&gt;0")+1,"")</f>
        <v/>
      </c>
    </row>
    <row r="1335" spans="3:27" ht="15" customHeight="1" x14ac:dyDescent="0.25">
      <c r="C1335" s="72" t="str">
        <f t="shared" si="148"/>
        <v/>
      </c>
      <c r="D1335" s="182" t="str">
        <f>IF($B1335="","",IFERROR(VLOOKUP($B1335,'Task library'!$A:$E,2,FALSE()),""))</f>
        <v/>
      </c>
      <c r="E1335" s="182" t="str">
        <f>IF($B1335="","",IFERROR(VLOOKUP($B1335,'Task library'!$A:$E,3,FALSE()),""))</f>
        <v/>
      </c>
      <c r="F1335" s="182" t="str">
        <f>IF($B1335="","",IFERROR(VLOOKUP($B1335,'Task library'!$A:$E,4,FALSE()),""))</f>
        <v/>
      </c>
      <c r="H1335" s="183" t="str">
        <f t="shared" si="143"/>
        <v/>
      </c>
      <c r="I1335" s="183" t="str">
        <f t="shared" si="144"/>
        <v/>
      </c>
      <c r="L1335" s="90" t="str">
        <f t="shared" si="149"/>
        <v/>
      </c>
      <c r="N1335" s="185" t="str">
        <f t="shared" si="145"/>
        <v/>
      </c>
      <c r="W1335" s="179" t="str">
        <f>IF($B1335="","",IF($Q1335="","MISSING LINK",IF(NOT(ISNUMBER(SEARCH("drive.google.com",$Q1335))),"NOT DRIVE LINK",IFERROR(IF(ISNUMBER(SEARCH(MID(Summary!$N$3,SEARCH("/folders/",Summary!$N$3)+9,SEARCH("?",Summary!$N$3&amp;"?")-(SEARCH("/folders/",Summary!$N$3)+9)),$Q1335)),"OK",IF(ISNUMBER(SEARCH("/file/d/",$Q1335)),"FILE LINK (check)","WRONG DRIVE")),"WRONG DRIVE"))))</f>
        <v/>
      </c>
      <c r="X1335" s="72" t="str">
        <f t="shared" si="146"/>
        <v/>
      </c>
      <c r="Y1335" s="72" t="str">
        <f t="shared" si="147"/>
        <v/>
      </c>
      <c r="Z1335" s="72" t="str">
        <f>IF($X1335="","",COUNTIF($X$2:$X1335,$X1335))</f>
        <v/>
      </c>
      <c r="AA1335" s="72" t="str">
        <f>IF(AND($X1335&lt;&gt;"",$Y1335&gt;=3,$Z1335=1),COUNTIF($AA$1:AA1334,"&gt;0")+1,"")</f>
        <v/>
      </c>
    </row>
    <row r="1336" spans="3:27" ht="15" customHeight="1" x14ac:dyDescent="0.25">
      <c r="C1336" s="72" t="str">
        <f t="shared" si="148"/>
        <v/>
      </c>
      <c r="D1336" s="182" t="str">
        <f>IF($B1336="","",IFERROR(VLOOKUP($B1336,'Task library'!$A:$E,2,FALSE()),""))</f>
        <v/>
      </c>
      <c r="E1336" s="182" t="str">
        <f>IF($B1336="","",IFERROR(VLOOKUP($B1336,'Task library'!$A:$E,3,FALSE()),""))</f>
        <v/>
      </c>
      <c r="F1336" s="182" t="str">
        <f>IF($B1336="","",IFERROR(VLOOKUP($B1336,'Task library'!$A:$E,4,FALSE()),""))</f>
        <v/>
      </c>
      <c r="H1336" s="183" t="str">
        <f t="shared" si="143"/>
        <v/>
      </c>
      <c r="I1336" s="183" t="str">
        <f t="shared" si="144"/>
        <v/>
      </c>
      <c r="L1336" s="90" t="str">
        <f t="shared" si="149"/>
        <v/>
      </c>
      <c r="N1336" s="185" t="str">
        <f t="shared" si="145"/>
        <v/>
      </c>
      <c r="W1336" s="179" t="str">
        <f>IF($B1336="","",IF($Q1336="","MISSING LINK",IF(NOT(ISNUMBER(SEARCH("drive.google.com",$Q1336))),"NOT DRIVE LINK",IFERROR(IF(ISNUMBER(SEARCH(MID(Summary!$N$3,SEARCH("/folders/",Summary!$N$3)+9,SEARCH("?",Summary!$N$3&amp;"?")-(SEARCH("/folders/",Summary!$N$3)+9)),$Q1336)),"OK",IF(ISNUMBER(SEARCH("/file/d/",$Q1336)),"FILE LINK (check)","WRONG DRIVE")),"WRONG DRIVE"))))</f>
        <v/>
      </c>
      <c r="X1336" s="72" t="str">
        <f t="shared" si="146"/>
        <v/>
      </c>
      <c r="Y1336" s="72" t="str">
        <f t="shared" si="147"/>
        <v/>
      </c>
      <c r="Z1336" s="72" t="str">
        <f>IF($X1336="","",COUNTIF($X$2:$X1336,$X1336))</f>
        <v/>
      </c>
      <c r="AA1336" s="72" t="str">
        <f>IF(AND($X1336&lt;&gt;"",$Y1336&gt;=3,$Z1336=1),COUNTIF($AA$1:AA1335,"&gt;0")+1,"")</f>
        <v/>
      </c>
    </row>
    <row r="1337" spans="3:27" ht="15" customHeight="1" x14ac:dyDescent="0.25">
      <c r="C1337" s="72" t="str">
        <f t="shared" si="148"/>
        <v/>
      </c>
      <c r="D1337" s="182" t="str">
        <f>IF($B1337="","",IFERROR(VLOOKUP($B1337,'Task library'!$A:$E,2,FALSE()),""))</f>
        <v/>
      </c>
      <c r="E1337" s="182" t="str">
        <f>IF($B1337="","",IFERROR(VLOOKUP($B1337,'Task library'!$A:$E,3,FALSE()),""))</f>
        <v/>
      </c>
      <c r="F1337" s="182" t="str">
        <f>IF($B1337="","",IFERROR(VLOOKUP($B1337,'Task library'!$A:$E,4,FALSE()),""))</f>
        <v/>
      </c>
      <c r="H1337" s="183" t="str">
        <f t="shared" si="143"/>
        <v/>
      </c>
      <c r="I1337" s="183" t="str">
        <f t="shared" si="144"/>
        <v/>
      </c>
      <c r="L1337" s="90" t="str">
        <f t="shared" si="149"/>
        <v/>
      </c>
      <c r="N1337" s="185" t="str">
        <f t="shared" si="145"/>
        <v/>
      </c>
      <c r="W1337" s="179" t="str">
        <f>IF($B1337="","",IF($Q1337="","MISSING LINK",IF(NOT(ISNUMBER(SEARCH("drive.google.com",$Q1337))),"NOT DRIVE LINK",IFERROR(IF(ISNUMBER(SEARCH(MID(Summary!$N$3,SEARCH("/folders/",Summary!$N$3)+9,SEARCH("?",Summary!$N$3&amp;"?")-(SEARCH("/folders/",Summary!$N$3)+9)),$Q1337)),"OK",IF(ISNUMBER(SEARCH("/file/d/",$Q1337)),"FILE LINK (check)","WRONG DRIVE")),"WRONG DRIVE"))))</f>
        <v/>
      </c>
      <c r="X1337" s="72" t="str">
        <f t="shared" si="146"/>
        <v/>
      </c>
      <c r="Y1337" s="72" t="str">
        <f t="shared" si="147"/>
        <v/>
      </c>
      <c r="Z1337" s="72" t="str">
        <f>IF($X1337="","",COUNTIF($X$2:$X1337,$X1337))</f>
        <v/>
      </c>
      <c r="AA1337" s="72" t="str">
        <f>IF(AND($X1337&lt;&gt;"",$Y1337&gt;=3,$Z1337=1),COUNTIF($AA$1:AA1336,"&gt;0")+1,"")</f>
        <v/>
      </c>
    </row>
    <row r="1338" spans="3:27" ht="15" customHeight="1" x14ac:dyDescent="0.25">
      <c r="C1338" s="72" t="str">
        <f t="shared" si="148"/>
        <v/>
      </c>
      <c r="D1338" s="182" t="str">
        <f>IF($B1338="","",IFERROR(VLOOKUP($B1338,'Task library'!$A:$E,2,FALSE()),""))</f>
        <v/>
      </c>
      <c r="E1338" s="182" t="str">
        <f>IF($B1338="","",IFERROR(VLOOKUP($B1338,'Task library'!$A:$E,3,FALSE()),""))</f>
        <v/>
      </c>
      <c r="F1338" s="182" t="str">
        <f>IF($B1338="","",IFERROR(VLOOKUP($B1338,'Task library'!$A:$E,4,FALSE()),""))</f>
        <v/>
      </c>
      <c r="H1338" s="183" t="str">
        <f t="shared" si="143"/>
        <v/>
      </c>
      <c r="I1338" s="183" t="str">
        <f t="shared" si="144"/>
        <v/>
      </c>
      <c r="L1338" s="90" t="str">
        <f t="shared" si="149"/>
        <v/>
      </c>
      <c r="N1338" s="185" t="str">
        <f t="shared" si="145"/>
        <v/>
      </c>
      <c r="W1338" s="179" t="str">
        <f>IF($B1338="","",IF($Q1338="","MISSING LINK",IF(NOT(ISNUMBER(SEARCH("drive.google.com",$Q1338))),"NOT DRIVE LINK",IFERROR(IF(ISNUMBER(SEARCH(MID(Summary!$N$3,SEARCH("/folders/",Summary!$N$3)+9,SEARCH("?",Summary!$N$3&amp;"?")-(SEARCH("/folders/",Summary!$N$3)+9)),$Q1338)),"OK",IF(ISNUMBER(SEARCH("/file/d/",$Q1338)),"FILE LINK (check)","WRONG DRIVE")),"WRONG DRIVE"))))</f>
        <v/>
      </c>
      <c r="X1338" s="72" t="str">
        <f t="shared" si="146"/>
        <v/>
      </c>
      <c r="Y1338" s="72" t="str">
        <f t="shared" si="147"/>
        <v/>
      </c>
      <c r="Z1338" s="72" t="str">
        <f>IF($X1338="","",COUNTIF($X$2:$X1338,$X1338))</f>
        <v/>
      </c>
      <c r="AA1338" s="72" t="str">
        <f>IF(AND($X1338&lt;&gt;"",$Y1338&gt;=3,$Z1338=1),COUNTIF($AA$1:AA1337,"&gt;0")+1,"")</f>
        <v/>
      </c>
    </row>
    <row r="1339" spans="3:27" ht="15" customHeight="1" x14ac:dyDescent="0.25">
      <c r="C1339" s="72" t="str">
        <f t="shared" si="148"/>
        <v/>
      </c>
      <c r="D1339" s="182" t="str">
        <f>IF($B1339="","",IFERROR(VLOOKUP($B1339,'Task library'!$A:$E,2,FALSE()),""))</f>
        <v/>
      </c>
      <c r="E1339" s="182" t="str">
        <f>IF($B1339="","",IFERROR(VLOOKUP($B1339,'Task library'!$A:$E,3,FALSE()),""))</f>
        <v/>
      </c>
      <c r="F1339" s="182" t="str">
        <f>IF($B1339="","",IFERROR(VLOOKUP($B1339,'Task library'!$A:$E,4,FALSE()),""))</f>
        <v/>
      </c>
      <c r="H1339" s="183" t="str">
        <f t="shared" si="143"/>
        <v/>
      </c>
      <c r="I1339" s="183" t="str">
        <f t="shared" si="144"/>
        <v/>
      </c>
      <c r="L1339" s="90" t="str">
        <f t="shared" si="149"/>
        <v/>
      </c>
      <c r="N1339" s="185" t="str">
        <f t="shared" si="145"/>
        <v/>
      </c>
      <c r="W1339" s="179" t="str">
        <f>IF($B1339="","",IF($Q1339="","MISSING LINK",IF(NOT(ISNUMBER(SEARCH("drive.google.com",$Q1339))),"NOT DRIVE LINK",IFERROR(IF(ISNUMBER(SEARCH(MID(Summary!$N$3,SEARCH("/folders/",Summary!$N$3)+9,SEARCH("?",Summary!$N$3&amp;"?")-(SEARCH("/folders/",Summary!$N$3)+9)),$Q1339)),"OK",IF(ISNUMBER(SEARCH("/file/d/",$Q1339)),"FILE LINK (check)","WRONG DRIVE")),"WRONG DRIVE"))))</f>
        <v/>
      </c>
      <c r="X1339" s="72" t="str">
        <f t="shared" si="146"/>
        <v/>
      </c>
      <c r="Y1339" s="72" t="str">
        <f t="shared" si="147"/>
        <v/>
      </c>
      <c r="Z1339" s="72" t="str">
        <f>IF($X1339="","",COUNTIF($X$2:$X1339,$X1339))</f>
        <v/>
      </c>
      <c r="AA1339" s="72" t="str">
        <f>IF(AND($X1339&lt;&gt;"",$Y1339&gt;=3,$Z1339=1),COUNTIF($AA$1:AA1338,"&gt;0")+1,"")</f>
        <v/>
      </c>
    </row>
    <row r="1340" spans="3:27" ht="15" customHeight="1" x14ac:dyDescent="0.25">
      <c r="C1340" s="72" t="str">
        <f t="shared" si="148"/>
        <v/>
      </c>
      <c r="D1340" s="182" t="str">
        <f>IF($B1340="","",IFERROR(VLOOKUP($B1340,'Task library'!$A:$E,2,FALSE()),""))</f>
        <v/>
      </c>
      <c r="E1340" s="182" t="str">
        <f>IF($B1340="","",IFERROR(VLOOKUP($B1340,'Task library'!$A:$E,3,FALSE()),""))</f>
        <v/>
      </c>
      <c r="F1340" s="182" t="str">
        <f>IF($B1340="","",IFERROR(VLOOKUP($B1340,'Task library'!$A:$E,4,FALSE()),""))</f>
        <v/>
      </c>
      <c r="H1340" s="183" t="str">
        <f t="shared" si="143"/>
        <v/>
      </c>
      <c r="I1340" s="183" t="str">
        <f t="shared" si="144"/>
        <v/>
      </c>
      <c r="L1340" s="90" t="str">
        <f t="shared" si="149"/>
        <v/>
      </c>
      <c r="N1340" s="185" t="str">
        <f t="shared" si="145"/>
        <v/>
      </c>
      <c r="W1340" s="179" t="str">
        <f>IF($B1340="","",IF($Q1340="","MISSING LINK",IF(NOT(ISNUMBER(SEARCH("drive.google.com",$Q1340))),"NOT DRIVE LINK",IFERROR(IF(ISNUMBER(SEARCH(MID(Summary!$N$3,SEARCH("/folders/",Summary!$N$3)+9,SEARCH("?",Summary!$N$3&amp;"?")-(SEARCH("/folders/",Summary!$N$3)+9)),$Q1340)),"OK",IF(ISNUMBER(SEARCH("/file/d/",$Q1340)),"FILE LINK (check)","WRONG DRIVE")),"WRONG DRIVE"))))</f>
        <v/>
      </c>
      <c r="X1340" s="72" t="str">
        <f t="shared" si="146"/>
        <v/>
      </c>
      <c r="Y1340" s="72" t="str">
        <f t="shared" si="147"/>
        <v/>
      </c>
      <c r="Z1340" s="72" t="str">
        <f>IF($X1340="","",COUNTIF($X$2:$X1340,$X1340))</f>
        <v/>
      </c>
      <c r="AA1340" s="72" t="str">
        <f>IF(AND($X1340&lt;&gt;"",$Y1340&gt;=3,$Z1340=1),COUNTIF($AA$1:AA1339,"&gt;0")+1,"")</f>
        <v/>
      </c>
    </row>
    <row r="1341" spans="3:27" ht="15" customHeight="1" x14ac:dyDescent="0.25">
      <c r="C1341" s="72" t="str">
        <f t="shared" si="148"/>
        <v/>
      </c>
      <c r="D1341" s="182" t="str">
        <f>IF($B1341="","",IFERROR(VLOOKUP($B1341,'Task library'!$A:$E,2,FALSE()),""))</f>
        <v/>
      </c>
      <c r="E1341" s="182" t="str">
        <f>IF($B1341="","",IFERROR(VLOOKUP($B1341,'Task library'!$A:$E,3,FALSE()),""))</f>
        <v/>
      </c>
      <c r="F1341" s="182" t="str">
        <f>IF($B1341="","",IFERROR(VLOOKUP($B1341,'Task library'!$A:$E,4,FALSE()),""))</f>
        <v/>
      </c>
      <c r="H1341" s="183" t="str">
        <f t="shared" si="143"/>
        <v/>
      </c>
      <c r="I1341" s="183" t="str">
        <f t="shared" si="144"/>
        <v/>
      </c>
      <c r="L1341" s="90" t="str">
        <f t="shared" si="149"/>
        <v/>
      </c>
      <c r="N1341" s="185" t="str">
        <f t="shared" si="145"/>
        <v/>
      </c>
      <c r="W1341" s="179" t="str">
        <f>IF($B1341="","",IF($Q1341="","MISSING LINK",IF(NOT(ISNUMBER(SEARCH("drive.google.com",$Q1341))),"NOT DRIVE LINK",IFERROR(IF(ISNUMBER(SEARCH(MID(Summary!$N$3,SEARCH("/folders/",Summary!$N$3)+9,SEARCH("?",Summary!$N$3&amp;"?")-(SEARCH("/folders/",Summary!$N$3)+9)),$Q1341)),"OK",IF(ISNUMBER(SEARCH("/file/d/",$Q1341)),"FILE LINK (check)","WRONG DRIVE")),"WRONG DRIVE"))))</f>
        <v/>
      </c>
      <c r="X1341" s="72" t="str">
        <f t="shared" si="146"/>
        <v/>
      </c>
      <c r="Y1341" s="72" t="str">
        <f t="shared" si="147"/>
        <v/>
      </c>
      <c r="Z1341" s="72" t="str">
        <f>IF($X1341="","",COUNTIF($X$2:$X1341,$X1341))</f>
        <v/>
      </c>
      <c r="AA1341" s="72" t="str">
        <f>IF(AND($X1341&lt;&gt;"",$Y1341&gt;=3,$Z1341=1),COUNTIF($AA$1:AA1340,"&gt;0")+1,"")</f>
        <v/>
      </c>
    </row>
    <row r="1342" spans="3:27" ht="15" customHeight="1" x14ac:dyDescent="0.25">
      <c r="C1342" s="72" t="str">
        <f t="shared" si="148"/>
        <v/>
      </c>
      <c r="D1342" s="182" t="str">
        <f>IF($B1342="","",IFERROR(VLOOKUP($B1342,'Task library'!$A:$E,2,FALSE()),""))</f>
        <v/>
      </c>
      <c r="E1342" s="182" t="str">
        <f>IF($B1342="","",IFERROR(VLOOKUP($B1342,'Task library'!$A:$E,3,FALSE()),""))</f>
        <v/>
      </c>
      <c r="F1342" s="182" t="str">
        <f>IF($B1342="","",IFERROR(VLOOKUP($B1342,'Task library'!$A:$E,4,FALSE()),""))</f>
        <v/>
      </c>
      <c r="H1342" s="183" t="str">
        <f t="shared" si="143"/>
        <v/>
      </c>
      <c r="I1342" s="183" t="str">
        <f t="shared" si="144"/>
        <v/>
      </c>
      <c r="L1342" s="90" t="str">
        <f t="shared" si="149"/>
        <v/>
      </c>
      <c r="N1342" s="185" t="str">
        <f t="shared" si="145"/>
        <v/>
      </c>
      <c r="W1342" s="179" t="str">
        <f>IF($B1342="","",IF($Q1342="","MISSING LINK",IF(NOT(ISNUMBER(SEARCH("drive.google.com",$Q1342))),"NOT DRIVE LINK",IFERROR(IF(ISNUMBER(SEARCH(MID(Summary!$N$3,SEARCH("/folders/",Summary!$N$3)+9,SEARCH("?",Summary!$N$3&amp;"?")-(SEARCH("/folders/",Summary!$N$3)+9)),$Q1342)),"OK",IF(ISNUMBER(SEARCH("/file/d/",$Q1342)),"FILE LINK (check)","WRONG DRIVE")),"WRONG DRIVE"))))</f>
        <v/>
      </c>
      <c r="X1342" s="72" t="str">
        <f t="shared" si="146"/>
        <v/>
      </c>
      <c r="Y1342" s="72" t="str">
        <f t="shared" si="147"/>
        <v/>
      </c>
      <c r="Z1342" s="72" t="str">
        <f>IF($X1342="","",COUNTIF($X$2:$X1342,$X1342))</f>
        <v/>
      </c>
      <c r="AA1342" s="72" t="str">
        <f>IF(AND($X1342&lt;&gt;"",$Y1342&gt;=3,$Z1342=1),COUNTIF($AA$1:AA1341,"&gt;0")+1,"")</f>
        <v/>
      </c>
    </row>
    <row r="1343" spans="3:27" ht="15" customHeight="1" x14ac:dyDescent="0.25">
      <c r="C1343" s="72" t="str">
        <f t="shared" si="148"/>
        <v/>
      </c>
      <c r="D1343" s="182" t="str">
        <f>IF($B1343="","",IFERROR(VLOOKUP($B1343,'Task library'!$A:$E,2,FALSE()),""))</f>
        <v/>
      </c>
      <c r="E1343" s="182" t="str">
        <f>IF($B1343="","",IFERROR(VLOOKUP($B1343,'Task library'!$A:$E,3,FALSE()),""))</f>
        <v/>
      </c>
      <c r="F1343" s="182" t="str">
        <f>IF($B1343="","",IFERROR(VLOOKUP($B1343,'Task library'!$A:$E,4,FALSE()),""))</f>
        <v/>
      </c>
      <c r="H1343" s="183" t="str">
        <f t="shared" si="143"/>
        <v/>
      </c>
      <c r="I1343" s="183" t="str">
        <f t="shared" si="144"/>
        <v/>
      </c>
      <c r="L1343" s="90" t="str">
        <f t="shared" si="149"/>
        <v/>
      </c>
      <c r="N1343" s="185" t="str">
        <f t="shared" si="145"/>
        <v/>
      </c>
      <c r="W1343" s="179" t="str">
        <f>IF($B1343="","",IF($Q1343="","MISSING LINK",IF(NOT(ISNUMBER(SEARCH("drive.google.com",$Q1343))),"NOT DRIVE LINK",IFERROR(IF(ISNUMBER(SEARCH(MID(Summary!$N$3,SEARCH("/folders/",Summary!$N$3)+9,SEARCH("?",Summary!$N$3&amp;"?")-(SEARCH("/folders/",Summary!$N$3)+9)),$Q1343)),"OK",IF(ISNUMBER(SEARCH("/file/d/",$Q1343)),"FILE LINK (check)","WRONG DRIVE")),"WRONG DRIVE"))))</f>
        <v/>
      </c>
      <c r="X1343" s="72" t="str">
        <f t="shared" si="146"/>
        <v/>
      </c>
      <c r="Y1343" s="72" t="str">
        <f t="shared" si="147"/>
        <v/>
      </c>
      <c r="Z1343" s="72" t="str">
        <f>IF($X1343="","",COUNTIF($X$2:$X1343,$X1343))</f>
        <v/>
      </c>
      <c r="AA1343" s="72" t="str">
        <f>IF(AND($X1343&lt;&gt;"",$Y1343&gt;=3,$Z1343=1),COUNTIF($AA$1:AA1342,"&gt;0")+1,"")</f>
        <v/>
      </c>
    </row>
    <row r="1344" spans="3:27" ht="15" customHeight="1" x14ac:dyDescent="0.25">
      <c r="C1344" s="72" t="str">
        <f t="shared" si="148"/>
        <v/>
      </c>
      <c r="D1344" s="182" t="str">
        <f>IF($B1344="","",IFERROR(VLOOKUP($B1344,'Task library'!$A:$E,2,FALSE()),""))</f>
        <v/>
      </c>
      <c r="E1344" s="182" t="str">
        <f>IF($B1344="","",IFERROR(VLOOKUP($B1344,'Task library'!$A:$E,3,FALSE()),""))</f>
        <v/>
      </c>
      <c r="F1344" s="182" t="str">
        <f>IF($B1344="","",IFERROR(VLOOKUP($B1344,'Task library'!$A:$E,4,FALSE()),""))</f>
        <v/>
      </c>
      <c r="H1344" s="183" t="str">
        <f t="shared" si="143"/>
        <v/>
      </c>
      <c r="I1344" s="183" t="str">
        <f t="shared" si="144"/>
        <v/>
      </c>
      <c r="L1344" s="90" t="str">
        <f t="shared" si="149"/>
        <v/>
      </c>
      <c r="N1344" s="185" t="str">
        <f t="shared" si="145"/>
        <v/>
      </c>
      <c r="W1344" s="179" t="str">
        <f>IF($B1344="","",IF($Q1344="","MISSING LINK",IF(NOT(ISNUMBER(SEARCH("drive.google.com",$Q1344))),"NOT DRIVE LINK",IFERROR(IF(ISNUMBER(SEARCH(MID(Summary!$N$3,SEARCH("/folders/",Summary!$N$3)+9,SEARCH("?",Summary!$N$3&amp;"?")-(SEARCH("/folders/",Summary!$N$3)+9)),$Q1344)),"OK",IF(ISNUMBER(SEARCH("/file/d/",$Q1344)),"FILE LINK (check)","WRONG DRIVE")),"WRONG DRIVE"))))</f>
        <v/>
      </c>
      <c r="X1344" s="72" t="str">
        <f t="shared" si="146"/>
        <v/>
      </c>
      <c r="Y1344" s="72" t="str">
        <f t="shared" si="147"/>
        <v/>
      </c>
      <c r="Z1344" s="72" t="str">
        <f>IF($X1344="","",COUNTIF($X$2:$X1344,$X1344))</f>
        <v/>
      </c>
      <c r="AA1344" s="72" t="str">
        <f>IF(AND($X1344&lt;&gt;"",$Y1344&gt;=3,$Z1344=1),COUNTIF($AA$1:AA1343,"&gt;0")+1,"")</f>
        <v/>
      </c>
    </row>
    <row r="1345" spans="3:27" ht="15" customHeight="1" x14ac:dyDescent="0.25">
      <c r="C1345" s="72" t="str">
        <f t="shared" si="148"/>
        <v/>
      </c>
      <c r="D1345" s="182" t="str">
        <f>IF($B1345="","",IFERROR(VLOOKUP($B1345,'Task library'!$A:$E,2,FALSE()),""))</f>
        <v/>
      </c>
      <c r="E1345" s="182" t="str">
        <f>IF($B1345="","",IFERROR(VLOOKUP($B1345,'Task library'!$A:$E,3,FALSE()),""))</f>
        <v/>
      </c>
      <c r="F1345" s="182" t="str">
        <f>IF($B1345="","",IFERROR(VLOOKUP($B1345,'Task library'!$A:$E,4,FALSE()),""))</f>
        <v/>
      </c>
      <c r="H1345" s="183" t="str">
        <f t="shared" si="143"/>
        <v/>
      </c>
      <c r="I1345" s="183" t="str">
        <f t="shared" si="144"/>
        <v/>
      </c>
      <c r="L1345" s="90" t="str">
        <f t="shared" si="149"/>
        <v/>
      </c>
      <c r="N1345" s="185" t="str">
        <f t="shared" si="145"/>
        <v/>
      </c>
      <c r="W1345" s="179" t="str">
        <f>IF($B1345="","",IF($Q1345="","MISSING LINK",IF(NOT(ISNUMBER(SEARCH("drive.google.com",$Q1345))),"NOT DRIVE LINK",IFERROR(IF(ISNUMBER(SEARCH(MID(Summary!$N$3,SEARCH("/folders/",Summary!$N$3)+9,SEARCH("?",Summary!$N$3&amp;"?")-(SEARCH("/folders/",Summary!$N$3)+9)),$Q1345)),"OK",IF(ISNUMBER(SEARCH("/file/d/",$Q1345)),"FILE LINK (check)","WRONG DRIVE")),"WRONG DRIVE"))))</f>
        <v/>
      </c>
      <c r="X1345" s="72" t="str">
        <f t="shared" si="146"/>
        <v/>
      </c>
      <c r="Y1345" s="72" t="str">
        <f t="shared" si="147"/>
        <v/>
      </c>
      <c r="Z1345" s="72" t="str">
        <f>IF($X1345="","",COUNTIF($X$2:$X1345,$X1345))</f>
        <v/>
      </c>
      <c r="AA1345" s="72" t="str">
        <f>IF(AND($X1345&lt;&gt;"",$Y1345&gt;=3,$Z1345=1),COUNTIF($AA$1:AA1344,"&gt;0")+1,"")</f>
        <v/>
      </c>
    </row>
    <row r="1346" spans="3:27" ht="15" customHeight="1" x14ac:dyDescent="0.25">
      <c r="C1346" s="72" t="str">
        <f t="shared" si="148"/>
        <v/>
      </c>
      <c r="D1346" s="182" t="str">
        <f>IF($B1346="","",IFERROR(VLOOKUP($B1346,'Task library'!$A:$E,2,FALSE()),""))</f>
        <v/>
      </c>
      <c r="E1346" s="182" t="str">
        <f>IF($B1346="","",IFERROR(VLOOKUP($B1346,'Task library'!$A:$E,3,FALSE()),""))</f>
        <v/>
      </c>
      <c r="F1346" s="182" t="str">
        <f>IF($B1346="","",IFERROR(VLOOKUP($B1346,'Task library'!$A:$E,4,FALSE()),""))</f>
        <v/>
      </c>
      <c r="H1346" s="183" t="str">
        <f t="shared" ref="H1346:H1409" si="150">IF(OR($B1346="",$I1346=""),"",IFERROR($I1346-$G1346,""))</f>
        <v/>
      </c>
      <c r="I1346" s="183" t="str">
        <f t="shared" ref="I1346:I1409" si="151">IF($B1346="","",IF($G1346="","",IF(ISNUMBER($U1346),MAX(0,MIN($G1346,$G1346/10*$U1346)),IF(OR(NOT(ISNUMBER($M1346)),$M1346&lt;=0,$Q1346="",NOT(OR($W1346="OK",$W1346="FILE LINK (check)"))),"",IF($G1346&lt;=$M1346+5,$G1346,$M1346)))))</f>
        <v/>
      </c>
      <c r="L1346" s="90" t="str">
        <f t="shared" si="149"/>
        <v/>
      </c>
      <c r="N1346" s="185" t="str">
        <f t="shared" ref="N1346:N1409" si="152">IF($B1346="","",IF($G1346="","",IF(ISNUMBER($M1346),$M1346,0)-$G1346))</f>
        <v/>
      </c>
      <c r="W1346" s="179" t="str">
        <f>IF($B1346="","",IF($Q1346="","MISSING LINK",IF(NOT(ISNUMBER(SEARCH("drive.google.com",$Q1346))),"NOT DRIVE LINK",IFERROR(IF(ISNUMBER(SEARCH(MID(Summary!$N$3,SEARCH("/folders/",Summary!$N$3)+9,SEARCH("?",Summary!$N$3&amp;"?")-(SEARCH("/folders/",Summary!$N$3)+9)),$Q1346)),"OK",IF(ISNUMBER(SEARCH("/file/d/",$Q1346)),"FILE LINK (check)","WRONG DRIVE")),"WRONG DRIVE"))))</f>
        <v/>
      </c>
      <c r="X1346" s="72" t="str">
        <f t="shared" ref="X1346:X1409" si="153">IF(OR($B1346=2001,$B1346=2002),IF(OR(LEN(TRIM($R1346))=0,LEN(TRIM($S1346))=0),"",TRIM($R1346)&amp;" | "&amp;TRIM($S1346)),"")</f>
        <v/>
      </c>
      <c r="Y1346" s="72" t="str">
        <f t="shared" ref="Y1346:Y1409" si="154">IF($X1346="","",COUNTIF($X$2:$X$1500,$X1346))</f>
        <v/>
      </c>
      <c r="Z1346" s="72" t="str">
        <f>IF($X1346="","",COUNTIF($X$2:$X1346,$X1346))</f>
        <v/>
      </c>
      <c r="AA1346" s="72" t="str">
        <f>IF(AND($X1346&lt;&gt;"",$Y1346&gt;=3,$Z1346=1),COUNTIF($AA$1:AA1345,"&gt;0")+1,"")</f>
        <v/>
      </c>
    </row>
    <row r="1347" spans="3:27" ht="15" customHeight="1" x14ac:dyDescent="0.25">
      <c r="C1347" s="72" t="str">
        <f t="shared" si="148"/>
        <v/>
      </c>
      <c r="D1347" s="182" t="str">
        <f>IF($B1347="","",IFERROR(VLOOKUP($B1347,'Task library'!$A:$E,2,FALSE()),""))</f>
        <v/>
      </c>
      <c r="E1347" s="182" t="str">
        <f>IF($B1347="","",IFERROR(VLOOKUP($B1347,'Task library'!$A:$E,3,FALSE()),""))</f>
        <v/>
      </c>
      <c r="F1347" s="182" t="str">
        <f>IF($B1347="","",IFERROR(VLOOKUP($B1347,'Task library'!$A:$E,4,FALSE()),""))</f>
        <v/>
      </c>
      <c r="H1347" s="183" t="str">
        <f t="shared" si="150"/>
        <v/>
      </c>
      <c r="I1347" s="183" t="str">
        <f t="shared" si="151"/>
        <v/>
      </c>
      <c r="L1347" s="90" t="str">
        <f t="shared" si="149"/>
        <v/>
      </c>
      <c r="N1347" s="185" t="str">
        <f t="shared" si="152"/>
        <v/>
      </c>
      <c r="W1347" s="179" t="str">
        <f>IF($B1347="","",IF($Q1347="","MISSING LINK",IF(NOT(ISNUMBER(SEARCH("drive.google.com",$Q1347))),"NOT DRIVE LINK",IFERROR(IF(ISNUMBER(SEARCH(MID(Summary!$N$3,SEARCH("/folders/",Summary!$N$3)+9,SEARCH("?",Summary!$N$3&amp;"?")-(SEARCH("/folders/",Summary!$N$3)+9)),$Q1347)),"OK",IF(ISNUMBER(SEARCH("/file/d/",$Q1347)),"FILE LINK (check)","WRONG DRIVE")),"WRONG DRIVE"))))</f>
        <v/>
      </c>
      <c r="X1347" s="72" t="str">
        <f t="shared" si="153"/>
        <v/>
      </c>
      <c r="Y1347" s="72" t="str">
        <f t="shared" si="154"/>
        <v/>
      </c>
      <c r="Z1347" s="72" t="str">
        <f>IF($X1347="","",COUNTIF($X$2:$X1347,$X1347))</f>
        <v/>
      </c>
      <c r="AA1347" s="72" t="str">
        <f>IF(AND($X1347&lt;&gt;"",$Y1347&gt;=3,$Z1347=1),COUNTIF($AA$1:AA1346,"&gt;0")+1,"")</f>
        <v/>
      </c>
    </row>
    <row r="1348" spans="3:27" ht="15" customHeight="1" x14ac:dyDescent="0.25">
      <c r="C1348" s="72" t="str">
        <f t="shared" si="148"/>
        <v/>
      </c>
      <c r="D1348" s="182" t="str">
        <f>IF($B1348="","",IFERROR(VLOOKUP($B1348,'Task library'!$A:$E,2,FALSE()),""))</f>
        <v/>
      </c>
      <c r="E1348" s="182" t="str">
        <f>IF($B1348="","",IFERROR(VLOOKUP($B1348,'Task library'!$A:$E,3,FALSE()),""))</f>
        <v/>
      </c>
      <c r="F1348" s="182" t="str">
        <f>IF($B1348="","",IFERROR(VLOOKUP($B1348,'Task library'!$A:$E,4,FALSE()),""))</f>
        <v/>
      </c>
      <c r="H1348" s="183" t="str">
        <f t="shared" si="150"/>
        <v/>
      </c>
      <c r="I1348" s="183" t="str">
        <f t="shared" si="151"/>
        <v/>
      </c>
      <c r="L1348" s="90" t="str">
        <f t="shared" si="149"/>
        <v/>
      </c>
      <c r="N1348" s="185" t="str">
        <f t="shared" si="152"/>
        <v/>
      </c>
      <c r="W1348" s="179" t="str">
        <f>IF($B1348="","",IF($Q1348="","MISSING LINK",IF(NOT(ISNUMBER(SEARCH("drive.google.com",$Q1348))),"NOT DRIVE LINK",IFERROR(IF(ISNUMBER(SEARCH(MID(Summary!$N$3,SEARCH("/folders/",Summary!$N$3)+9,SEARCH("?",Summary!$N$3&amp;"?")-(SEARCH("/folders/",Summary!$N$3)+9)),$Q1348)),"OK",IF(ISNUMBER(SEARCH("/file/d/",$Q1348)),"FILE LINK (check)","WRONG DRIVE")),"WRONG DRIVE"))))</f>
        <v/>
      </c>
      <c r="X1348" s="72" t="str">
        <f t="shared" si="153"/>
        <v/>
      </c>
      <c r="Y1348" s="72" t="str">
        <f t="shared" si="154"/>
        <v/>
      </c>
      <c r="Z1348" s="72" t="str">
        <f>IF($X1348="","",COUNTIF($X$2:$X1348,$X1348))</f>
        <v/>
      </c>
      <c r="AA1348" s="72" t="str">
        <f>IF(AND($X1348&lt;&gt;"",$Y1348&gt;=3,$Z1348=1),COUNTIF($AA$1:AA1347,"&gt;0")+1,"")</f>
        <v/>
      </c>
    </row>
    <row r="1349" spans="3:27" ht="15" customHeight="1" x14ac:dyDescent="0.25">
      <c r="C1349" s="72" t="str">
        <f t="shared" si="148"/>
        <v/>
      </c>
      <c r="D1349" s="182" t="str">
        <f>IF($B1349="","",IFERROR(VLOOKUP($B1349,'Task library'!$A:$E,2,FALSE()),""))</f>
        <v/>
      </c>
      <c r="E1349" s="182" t="str">
        <f>IF($B1349="","",IFERROR(VLOOKUP($B1349,'Task library'!$A:$E,3,FALSE()),""))</f>
        <v/>
      </c>
      <c r="F1349" s="182" t="str">
        <f>IF($B1349="","",IFERROR(VLOOKUP($B1349,'Task library'!$A:$E,4,FALSE()),""))</f>
        <v/>
      </c>
      <c r="H1349" s="183" t="str">
        <f t="shared" si="150"/>
        <v/>
      </c>
      <c r="I1349" s="183" t="str">
        <f t="shared" si="151"/>
        <v/>
      </c>
      <c r="L1349" s="90" t="str">
        <f t="shared" si="149"/>
        <v/>
      </c>
      <c r="N1349" s="185" t="str">
        <f t="shared" si="152"/>
        <v/>
      </c>
      <c r="W1349" s="179" t="str">
        <f>IF($B1349="","",IF($Q1349="","MISSING LINK",IF(NOT(ISNUMBER(SEARCH("drive.google.com",$Q1349))),"NOT DRIVE LINK",IFERROR(IF(ISNUMBER(SEARCH(MID(Summary!$N$3,SEARCH("/folders/",Summary!$N$3)+9,SEARCH("?",Summary!$N$3&amp;"?")-(SEARCH("/folders/",Summary!$N$3)+9)),$Q1349)),"OK",IF(ISNUMBER(SEARCH("/file/d/",$Q1349)),"FILE LINK (check)","WRONG DRIVE")),"WRONG DRIVE"))))</f>
        <v/>
      </c>
      <c r="X1349" s="72" t="str">
        <f t="shared" si="153"/>
        <v/>
      </c>
      <c r="Y1349" s="72" t="str">
        <f t="shared" si="154"/>
        <v/>
      </c>
      <c r="Z1349" s="72" t="str">
        <f>IF($X1349="","",COUNTIF($X$2:$X1349,$X1349))</f>
        <v/>
      </c>
      <c r="AA1349" s="72" t="str">
        <f>IF(AND($X1349&lt;&gt;"",$Y1349&gt;=3,$Z1349=1),COUNTIF($AA$1:AA1348,"&gt;0")+1,"")</f>
        <v/>
      </c>
    </row>
    <row r="1350" spans="3:27" ht="15" customHeight="1" x14ac:dyDescent="0.25">
      <c r="C1350" s="72" t="str">
        <f t="shared" ref="C1350:C1413" si="155">IF($B1350="","",1)</f>
        <v/>
      </c>
      <c r="D1350" s="182" t="str">
        <f>IF($B1350="","",IFERROR(VLOOKUP($B1350,'Task library'!$A:$E,2,FALSE()),""))</f>
        <v/>
      </c>
      <c r="E1350" s="182" t="str">
        <f>IF($B1350="","",IFERROR(VLOOKUP($B1350,'Task library'!$A:$E,3,FALSE()),""))</f>
        <v/>
      </c>
      <c r="F1350" s="182" t="str">
        <f>IF($B1350="","",IFERROR(VLOOKUP($B1350,'Task library'!$A:$E,4,FALSE()),""))</f>
        <v/>
      </c>
      <c r="H1350" s="183" t="str">
        <f t="shared" si="150"/>
        <v/>
      </c>
      <c r="I1350" s="183" t="str">
        <f t="shared" si="151"/>
        <v/>
      </c>
      <c r="L1350" s="90" t="str">
        <f t="shared" si="149"/>
        <v/>
      </c>
      <c r="N1350" s="185" t="str">
        <f t="shared" si="152"/>
        <v/>
      </c>
      <c r="W1350" s="179" t="str">
        <f>IF($B1350="","",IF($Q1350="","MISSING LINK",IF(NOT(ISNUMBER(SEARCH("drive.google.com",$Q1350))),"NOT DRIVE LINK",IFERROR(IF(ISNUMBER(SEARCH(MID(Summary!$N$3,SEARCH("/folders/",Summary!$N$3)+9,SEARCH("?",Summary!$N$3&amp;"?")-(SEARCH("/folders/",Summary!$N$3)+9)),$Q1350)),"OK",IF(ISNUMBER(SEARCH("/file/d/",$Q1350)),"FILE LINK (check)","WRONG DRIVE")),"WRONG DRIVE"))))</f>
        <v/>
      </c>
      <c r="X1350" s="72" t="str">
        <f t="shared" si="153"/>
        <v/>
      </c>
      <c r="Y1350" s="72" t="str">
        <f t="shared" si="154"/>
        <v/>
      </c>
      <c r="Z1350" s="72" t="str">
        <f>IF($X1350="","",COUNTIF($X$2:$X1350,$X1350))</f>
        <v/>
      </c>
      <c r="AA1350" s="72" t="str">
        <f>IF(AND($X1350&lt;&gt;"",$Y1350&gt;=3,$Z1350=1),COUNTIF($AA$1:AA1349,"&gt;0")+1,"")</f>
        <v/>
      </c>
    </row>
    <row r="1351" spans="3:27" ht="15" customHeight="1" x14ac:dyDescent="0.25">
      <c r="C1351" s="72" t="str">
        <f t="shared" si="155"/>
        <v/>
      </c>
      <c r="D1351" s="182" t="str">
        <f>IF($B1351="","",IFERROR(VLOOKUP($B1351,'Task library'!$A:$E,2,FALSE()),""))</f>
        <v/>
      </c>
      <c r="E1351" s="182" t="str">
        <f>IF($B1351="","",IFERROR(VLOOKUP($B1351,'Task library'!$A:$E,3,FALSE()),""))</f>
        <v/>
      </c>
      <c r="F1351" s="182" t="str">
        <f>IF($B1351="","",IFERROR(VLOOKUP($B1351,'Task library'!$A:$E,4,FALSE()),""))</f>
        <v/>
      </c>
      <c r="H1351" s="183" t="str">
        <f t="shared" si="150"/>
        <v/>
      </c>
      <c r="I1351" s="183" t="str">
        <f t="shared" si="151"/>
        <v/>
      </c>
      <c r="L1351" s="90" t="str">
        <f t="shared" si="149"/>
        <v/>
      </c>
      <c r="N1351" s="185" t="str">
        <f t="shared" si="152"/>
        <v/>
      </c>
      <c r="W1351" s="179" t="str">
        <f>IF($B1351="","",IF($Q1351="","MISSING LINK",IF(NOT(ISNUMBER(SEARCH("drive.google.com",$Q1351))),"NOT DRIVE LINK",IFERROR(IF(ISNUMBER(SEARCH(MID(Summary!$N$3,SEARCH("/folders/",Summary!$N$3)+9,SEARCH("?",Summary!$N$3&amp;"?")-(SEARCH("/folders/",Summary!$N$3)+9)),$Q1351)),"OK",IF(ISNUMBER(SEARCH("/file/d/",$Q1351)),"FILE LINK (check)","WRONG DRIVE")),"WRONG DRIVE"))))</f>
        <v/>
      </c>
      <c r="X1351" s="72" t="str">
        <f t="shared" si="153"/>
        <v/>
      </c>
      <c r="Y1351" s="72" t="str">
        <f t="shared" si="154"/>
        <v/>
      </c>
      <c r="Z1351" s="72" t="str">
        <f>IF($X1351="","",COUNTIF($X$2:$X1351,$X1351))</f>
        <v/>
      </c>
      <c r="AA1351" s="72" t="str">
        <f>IF(AND($X1351&lt;&gt;"",$Y1351&gt;=3,$Z1351=1),COUNTIF($AA$1:AA1350,"&gt;0")+1,"")</f>
        <v/>
      </c>
    </row>
    <row r="1352" spans="3:27" ht="15" customHeight="1" x14ac:dyDescent="0.25">
      <c r="C1352" s="72" t="str">
        <f t="shared" si="155"/>
        <v/>
      </c>
      <c r="D1352" s="182" t="str">
        <f>IF($B1352="","",IFERROR(VLOOKUP($B1352,'Task library'!$A:$E,2,FALSE()),""))</f>
        <v/>
      </c>
      <c r="E1352" s="182" t="str">
        <f>IF($B1352="","",IFERROR(VLOOKUP($B1352,'Task library'!$A:$E,3,FALSE()),""))</f>
        <v/>
      </c>
      <c r="F1352" s="182" t="str">
        <f>IF($B1352="","",IFERROR(VLOOKUP($B1352,'Task library'!$A:$E,4,FALSE()),""))</f>
        <v/>
      </c>
      <c r="H1352" s="183" t="str">
        <f t="shared" si="150"/>
        <v/>
      </c>
      <c r="I1352" s="183" t="str">
        <f t="shared" si="151"/>
        <v/>
      </c>
      <c r="L1352" s="90" t="str">
        <f t="shared" si="149"/>
        <v/>
      </c>
      <c r="N1352" s="185" t="str">
        <f t="shared" si="152"/>
        <v/>
      </c>
      <c r="W1352" s="179" t="str">
        <f>IF($B1352="","",IF($Q1352="","MISSING LINK",IF(NOT(ISNUMBER(SEARCH("drive.google.com",$Q1352))),"NOT DRIVE LINK",IFERROR(IF(ISNUMBER(SEARCH(MID(Summary!$N$3,SEARCH("/folders/",Summary!$N$3)+9,SEARCH("?",Summary!$N$3&amp;"?")-(SEARCH("/folders/",Summary!$N$3)+9)),$Q1352)),"OK",IF(ISNUMBER(SEARCH("/file/d/",$Q1352)),"FILE LINK (check)","WRONG DRIVE")),"WRONG DRIVE"))))</f>
        <v/>
      </c>
      <c r="X1352" s="72" t="str">
        <f t="shared" si="153"/>
        <v/>
      </c>
      <c r="Y1352" s="72" t="str">
        <f t="shared" si="154"/>
        <v/>
      </c>
      <c r="Z1352" s="72" t="str">
        <f>IF($X1352="","",COUNTIF($X$2:$X1352,$X1352))</f>
        <v/>
      </c>
      <c r="AA1352" s="72" t="str">
        <f>IF(AND($X1352&lt;&gt;"",$Y1352&gt;=3,$Z1352=1),COUNTIF($AA$1:AA1351,"&gt;0")+1,"")</f>
        <v/>
      </c>
    </row>
    <row r="1353" spans="3:27" ht="15" customHeight="1" x14ac:dyDescent="0.25">
      <c r="C1353" s="72" t="str">
        <f t="shared" si="155"/>
        <v/>
      </c>
      <c r="D1353" s="182" t="str">
        <f>IF($B1353="","",IFERROR(VLOOKUP($B1353,'Task library'!$A:$E,2,FALSE()),""))</f>
        <v/>
      </c>
      <c r="E1353" s="182" t="str">
        <f>IF($B1353="","",IFERROR(VLOOKUP($B1353,'Task library'!$A:$E,3,FALSE()),""))</f>
        <v/>
      </c>
      <c r="F1353" s="182" t="str">
        <f>IF($B1353="","",IFERROR(VLOOKUP($B1353,'Task library'!$A:$E,4,FALSE()),""))</f>
        <v/>
      </c>
      <c r="H1353" s="183" t="str">
        <f t="shared" si="150"/>
        <v/>
      </c>
      <c r="I1353" s="183" t="str">
        <f t="shared" si="151"/>
        <v/>
      </c>
      <c r="L1353" s="90" t="str">
        <f t="shared" si="149"/>
        <v/>
      </c>
      <c r="N1353" s="185" t="str">
        <f t="shared" si="152"/>
        <v/>
      </c>
      <c r="W1353" s="179" t="str">
        <f>IF($B1353="","",IF($Q1353="","MISSING LINK",IF(NOT(ISNUMBER(SEARCH("drive.google.com",$Q1353))),"NOT DRIVE LINK",IFERROR(IF(ISNUMBER(SEARCH(MID(Summary!$N$3,SEARCH("/folders/",Summary!$N$3)+9,SEARCH("?",Summary!$N$3&amp;"?")-(SEARCH("/folders/",Summary!$N$3)+9)),$Q1353)),"OK",IF(ISNUMBER(SEARCH("/file/d/",$Q1353)),"FILE LINK (check)","WRONG DRIVE")),"WRONG DRIVE"))))</f>
        <v/>
      </c>
      <c r="X1353" s="72" t="str">
        <f t="shared" si="153"/>
        <v/>
      </c>
      <c r="Y1353" s="72" t="str">
        <f t="shared" si="154"/>
        <v/>
      </c>
      <c r="Z1353" s="72" t="str">
        <f>IF($X1353="","",COUNTIF($X$2:$X1353,$X1353))</f>
        <v/>
      </c>
      <c r="AA1353" s="72" t="str">
        <f>IF(AND($X1353&lt;&gt;"",$Y1353&gt;=3,$Z1353=1),COUNTIF($AA$1:AA1352,"&gt;0")+1,"")</f>
        <v/>
      </c>
    </row>
    <row r="1354" spans="3:27" ht="15" customHeight="1" x14ac:dyDescent="0.25">
      <c r="C1354" s="72" t="str">
        <f t="shared" si="155"/>
        <v/>
      </c>
      <c r="D1354" s="182" t="str">
        <f>IF($B1354="","",IFERROR(VLOOKUP($B1354,'Task library'!$A:$E,2,FALSE()),""))</f>
        <v/>
      </c>
      <c r="E1354" s="182" t="str">
        <f>IF($B1354="","",IFERROR(VLOOKUP($B1354,'Task library'!$A:$E,3,FALSE()),""))</f>
        <v/>
      </c>
      <c r="F1354" s="182" t="str">
        <f>IF($B1354="","",IFERROR(VLOOKUP($B1354,'Task library'!$A:$E,4,FALSE()),""))</f>
        <v/>
      </c>
      <c r="H1354" s="183" t="str">
        <f t="shared" si="150"/>
        <v/>
      </c>
      <c r="I1354" s="183" t="str">
        <f t="shared" si="151"/>
        <v/>
      </c>
      <c r="L1354" s="90" t="str">
        <f t="shared" si="149"/>
        <v/>
      </c>
      <c r="N1354" s="185" t="str">
        <f t="shared" si="152"/>
        <v/>
      </c>
      <c r="W1354" s="179" t="str">
        <f>IF($B1354="","",IF($Q1354="","MISSING LINK",IF(NOT(ISNUMBER(SEARCH("drive.google.com",$Q1354))),"NOT DRIVE LINK",IFERROR(IF(ISNUMBER(SEARCH(MID(Summary!$N$3,SEARCH("/folders/",Summary!$N$3)+9,SEARCH("?",Summary!$N$3&amp;"?")-(SEARCH("/folders/",Summary!$N$3)+9)),$Q1354)),"OK",IF(ISNUMBER(SEARCH("/file/d/",$Q1354)),"FILE LINK (check)","WRONG DRIVE")),"WRONG DRIVE"))))</f>
        <v/>
      </c>
      <c r="X1354" s="72" t="str">
        <f t="shared" si="153"/>
        <v/>
      </c>
      <c r="Y1354" s="72" t="str">
        <f t="shared" si="154"/>
        <v/>
      </c>
      <c r="Z1354" s="72" t="str">
        <f>IF($X1354="","",COUNTIF($X$2:$X1354,$X1354))</f>
        <v/>
      </c>
      <c r="AA1354" s="72" t="str">
        <f>IF(AND($X1354&lt;&gt;"",$Y1354&gt;=3,$Z1354=1),COUNTIF($AA$1:AA1353,"&gt;0")+1,"")</f>
        <v/>
      </c>
    </row>
    <row r="1355" spans="3:27" ht="15" customHeight="1" x14ac:dyDescent="0.25">
      <c r="C1355" s="72" t="str">
        <f t="shared" si="155"/>
        <v/>
      </c>
      <c r="D1355" s="182" t="str">
        <f>IF($B1355="","",IFERROR(VLOOKUP($B1355,'Task library'!$A:$E,2,FALSE()),""))</f>
        <v/>
      </c>
      <c r="E1355" s="182" t="str">
        <f>IF($B1355="","",IFERROR(VLOOKUP($B1355,'Task library'!$A:$E,3,FALSE()),""))</f>
        <v/>
      </c>
      <c r="F1355" s="182" t="str">
        <f>IF($B1355="","",IFERROR(VLOOKUP($B1355,'Task library'!$A:$E,4,FALSE()),""))</f>
        <v/>
      </c>
      <c r="H1355" s="183" t="str">
        <f t="shared" si="150"/>
        <v/>
      </c>
      <c r="I1355" s="183" t="str">
        <f t="shared" si="151"/>
        <v/>
      </c>
      <c r="L1355" s="90" t="str">
        <f t="shared" si="149"/>
        <v/>
      </c>
      <c r="N1355" s="185" t="str">
        <f t="shared" si="152"/>
        <v/>
      </c>
      <c r="W1355" s="179" t="str">
        <f>IF($B1355="","",IF($Q1355="","MISSING LINK",IF(NOT(ISNUMBER(SEARCH("drive.google.com",$Q1355))),"NOT DRIVE LINK",IFERROR(IF(ISNUMBER(SEARCH(MID(Summary!$N$3,SEARCH("/folders/",Summary!$N$3)+9,SEARCH("?",Summary!$N$3&amp;"?")-(SEARCH("/folders/",Summary!$N$3)+9)),$Q1355)),"OK",IF(ISNUMBER(SEARCH("/file/d/",$Q1355)),"FILE LINK (check)","WRONG DRIVE")),"WRONG DRIVE"))))</f>
        <v/>
      </c>
      <c r="X1355" s="72" t="str">
        <f t="shared" si="153"/>
        <v/>
      </c>
      <c r="Y1355" s="72" t="str">
        <f t="shared" si="154"/>
        <v/>
      </c>
      <c r="Z1355" s="72" t="str">
        <f>IF($X1355="","",COUNTIF($X$2:$X1355,$X1355))</f>
        <v/>
      </c>
      <c r="AA1355" s="72" t="str">
        <f>IF(AND($X1355&lt;&gt;"",$Y1355&gt;=3,$Z1355=1),COUNTIF($AA$1:AA1354,"&gt;0")+1,"")</f>
        <v/>
      </c>
    </row>
    <row r="1356" spans="3:27" ht="15" customHeight="1" x14ac:dyDescent="0.25">
      <c r="C1356" s="72" t="str">
        <f t="shared" si="155"/>
        <v/>
      </c>
      <c r="D1356" s="182" t="str">
        <f>IF($B1356="","",IFERROR(VLOOKUP($B1356,'Task library'!$A:$E,2,FALSE()),""))</f>
        <v/>
      </c>
      <c r="E1356" s="182" t="str">
        <f>IF($B1356="","",IFERROR(VLOOKUP($B1356,'Task library'!$A:$E,3,FALSE()),""))</f>
        <v/>
      </c>
      <c r="F1356" s="182" t="str">
        <f>IF($B1356="","",IFERROR(VLOOKUP($B1356,'Task library'!$A:$E,4,FALSE()),""))</f>
        <v/>
      </c>
      <c r="H1356" s="183" t="str">
        <f t="shared" si="150"/>
        <v/>
      </c>
      <c r="I1356" s="183" t="str">
        <f t="shared" si="151"/>
        <v/>
      </c>
      <c r="L1356" s="90" t="str">
        <f t="shared" si="149"/>
        <v/>
      </c>
      <c r="N1356" s="185" t="str">
        <f t="shared" si="152"/>
        <v/>
      </c>
      <c r="W1356" s="179" t="str">
        <f>IF($B1356="","",IF($Q1356="","MISSING LINK",IF(NOT(ISNUMBER(SEARCH("drive.google.com",$Q1356))),"NOT DRIVE LINK",IFERROR(IF(ISNUMBER(SEARCH(MID(Summary!$N$3,SEARCH("/folders/",Summary!$N$3)+9,SEARCH("?",Summary!$N$3&amp;"?")-(SEARCH("/folders/",Summary!$N$3)+9)),$Q1356)),"OK",IF(ISNUMBER(SEARCH("/file/d/",$Q1356)),"FILE LINK (check)","WRONG DRIVE")),"WRONG DRIVE"))))</f>
        <v/>
      </c>
      <c r="X1356" s="72" t="str">
        <f t="shared" si="153"/>
        <v/>
      </c>
      <c r="Y1356" s="72" t="str">
        <f t="shared" si="154"/>
        <v/>
      </c>
      <c r="Z1356" s="72" t="str">
        <f>IF($X1356="","",COUNTIF($X$2:$X1356,$X1356))</f>
        <v/>
      </c>
      <c r="AA1356" s="72" t="str">
        <f>IF(AND($X1356&lt;&gt;"",$Y1356&gt;=3,$Z1356=1),COUNTIF($AA$1:AA1355,"&gt;0")+1,"")</f>
        <v/>
      </c>
    </row>
    <row r="1357" spans="3:27" ht="15" customHeight="1" x14ac:dyDescent="0.25">
      <c r="C1357" s="72" t="str">
        <f t="shared" si="155"/>
        <v/>
      </c>
      <c r="D1357" s="182" t="str">
        <f>IF($B1357="","",IFERROR(VLOOKUP($B1357,'Task library'!$A:$E,2,FALSE()),""))</f>
        <v/>
      </c>
      <c r="E1357" s="182" t="str">
        <f>IF($B1357="","",IFERROR(VLOOKUP($B1357,'Task library'!$A:$E,3,FALSE()),""))</f>
        <v/>
      </c>
      <c r="F1357" s="182" t="str">
        <f>IF($B1357="","",IFERROR(VLOOKUP($B1357,'Task library'!$A:$E,4,FALSE()),""))</f>
        <v/>
      </c>
      <c r="H1357" s="183" t="str">
        <f t="shared" si="150"/>
        <v/>
      </c>
      <c r="I1357" s="183" t="str">
        <f t="shared" si="151"/>
        <v/>
      </c>
      <c r="L1357" s="90" t="str">
        <f t="shared" si="149"/>
        <v/>
      </c>
      <c r="N1357" s="185" t="str">
        <f t="shared" si="152"/>
        <v/>
      </c>
      <c r="W1357" s="179" t="str">
        <f>IF($B1357="","",IF($Q1357="","MISSING LINK",IF(NOT(ISNUMBER(SEARCH("drive.google.com",$Q1357))),"NOT DRIVE LINK",IFERROR(IF(ISNUMBER(SEARCH(MID(Summary!$N$3,SEARCH("/folders/",Summary!$N$3)+9,SEARCH("?",Summary!$N$3&amp;"?")-(SEARCH("/folders/",Summary!$N$3)+9)),$Q1357)),"OK",IF(ISNUMBER(SEARCH("/file/d/",$Q1357)),"FILE LINK (check)","WRONG DRIVE")),"WRONG DRIVE"))))</f>
        <v/>
      </c>
      <c r="X1357" s="72" t="str">
        <f t="shared" si="153"/>
        <v/>
      </c>
      <c r="Y1357" s="72" t="str">
        <f t="shared" si="154"/>
        <v/>
      </c>
      <c r="Z1357" s="72" t="str">
        <f>IF($X1357="","",COUNTIF($X$2:$X1357,$X1357))</f>
        <v/>
      </c>
      <c r="AA1357" s="72" t="str">
        <f>IF(AND($X1357&lt;&gt;"",$Y1357&gt;=3,$Z1357=1),COUNTIF($AA$1:AA1356,"&gt;0")+1,"")</f>
        <v/>
      </c>
    </row>
    <row r="1358" spans="3:27" ht="15" customHeight="1" x14ac:dyDescent="0.25">
      <c r="C1358" s="72" t="str">
        <f t="shared" si="155"/>
        <v/>
      </c>
      <c r="D1358" s="182" t="str">
        <f>IF($B1358="","",IFERROR(VLOOKUP($B1358,'Task library'!$A:$E,2,FALSE()),""))</f>
        <v/>
      </c>
      <c r="E1358" s="182" t="str">
        <f>IF($B1358="","",IFERROR(VLOOKUP($B1358,'Task library'!$A:$E,3,FALSE()),""))</f>
        <v/>
      </c>
      <c r="F1358" s="182" t="str">
        <f>IF($B1358="","",IFERROR(VLOOKUP($B1358,'Task library'!$A:$E,4,FALSE()),""))</f>
        <v/>
      </c>
      <c r="H1358" s="183" t="str">
        <f t="shared" si="150"/>
        <v/>
      </c>
      <c r="I1358" s="183" t="str">
        <f t="shared" si="151"/>
        <v/>
      </c>
      <c r="L1358" s="90" t="str">
        <f t="shared" si="149"/>
        <v/>
      </c>
      <c r="N1358" s="185" t="str">
        <f t="shared" si="152"/>
        <v/>
      </c>
      <c r="W1358" s="179" t="str">
        <f>IF($B1358="","",IF($Q1358="","MISSING LINK",IF(NOT(ISNUMBER(SEARCH("drive.google.com",$Q1358))),"NOT DRIVE LINK",IFERROR(IF(ISNUMBER(SEARCH(MID(Summary!$N$3,SEARCH("/folders/",Summary!$N$3)+9,SEARCH("?",Summary!$N$3&amp;"?")-(SEARCH("/folders/",Summary!$N$3)+9)),$Q1358)),"OK",IF(ISNUMBER(SEARCH("/file/d/",$Q1358)),"FILE LINK (check)","WRONG DRIVE")),"WRONG DRIVE"))))</f>
        <v/>
      </c>
      <c r="X1358" s="72" t="str">
        <f t="shared" si="153"/>
        <v/>
      </c>
      <c r="Y1358" s="72" t="str">
        <f t="shared" si="154"/>
        <v/>
      </c>
      <c r="Z1358" s="72" t="str">
        <f>IF($X1358="","",COUNTIF($X$2:$X1358,$X1358))</f>
        <v/>
      </c>
      <c r="AA1358" s="72" t="str">
        <f>IF(AND($X1358&lt;&gt;"",$Y1358&gt;=3,$Z1358=1),COUNTIF($AA$1:AA1357,"&gt;0")+1,"")</f>
        <v/>
      </c>
    </row>
    <row r="1359" spans="3:27" ht="15" customHeight="1" x14ac:dyDescent="0.25">
      <c r="C1359" s="72" t="str">
        <f t="shared" si="155"/>
        <v/>
      </c>
      <c r="D1359" s="182" t="str">
        <f>IF($B1359="","",IFERROR(VLOOKUP($B1359,'Task library'!$A:$E,2,FALSE()),""))</f>
        <v/>
      </c>
      <c r="E1359" s="182" t="str">
        <f>IF($B1359="","",IFERROR(VLOOKUP($B1359,'Task library'!$A:$E,3,FALSE()),""))</f>
        <v/>
      </c>
      <c r="F1359" s="182" t="str">
        <f>IF($B1359="","",IFERROR(VLOOKUP($B1359,'Task library'!$A:$E,4,FALSE()),""))</f>
        <v/>
      </c>
      <c r="H1359" s="183" t="str">
        <f t="shared" si="150"/>
        <v/>
      </c>
      <c r="I1359" s="183" t="str">
        <f t="shared" si="151"/>
        <v/>
      </c>
      <c r="L1359" s="90" t="str">
        <f t="shared" si="149"/>
        <v/>
      </c>
      <c r="N1359" s="185" t="str">
        <f t="shared" si="152"/>
        <v/>
      </c>
      <c r="W1359" s="179" t="str">
        <f>IF($B1359="","",IF($Q1359="","MISSING LINK",IF(NOT(ISNUMBER(SEARCH("drive.google.com",$Q1359))),"NOT DRIVE LINK",IFERROR(IF(ISNUMBER(SEARCH(MID(Summary!$N$3,SEARCH("/folders/",Summary!$N$3)+9,SEARCH("?",Summary!$N$3&amp;"?")-(SEARCH("/folders/",Summary!$N$3)+9)),$Q1359)),"OK",IF(ISNUMBER(SEARCH("/file/d/",$Q1359)),"FILE LINK (check)","WRONG DRIVE")),"WRONG DRIVE"))))</f>
        <v/>
      </c>
      <c r="X1359" s="72" t="str">
        <f t="shared" si="153"/>
        <v/>
      </c>
      <c r="Y1359" s="72" t="str">
        <f t="shared" si="154"/>
        <v/>
      </c>
      <c r="Z1359" s="72" t="str">
        <f>IF($X1359="","",COUNTIF($X$2:$X1359,$X1359))</f>
        <v/>
      </c>
      <c r="AA1359" s="72" t="str">
        <f>IF(AND($X1359&lt;&gt;"",$Y1359&gt;=3,$Z1359=1),COUNTIF($AA$1:AA1358,"&gt;0")+1,"")</f>
        <v/>
      </c>
    </row>
    <row r="1360" spans="3:27" ht="15" customHeight="1" x14ac:dyDescent="0.25">
      <c r="C1360" s="72" t="str">
        <f t="shared" si="155"/>
        <v/>
      </c>
      <c r="D1360" s="182" t="str">
        <f>IF($B1360="","",IFERROR(VLOOKUP($B1360,'Task library'!$A:$E,2,FALSE()),""))</f>
        <v/>
      </c>
      <c r="E1360" s="182" t="str">
        <f>IF($B1360="","",IFERROR(VLOOKUP($B1360,'Task library'!$A:$E,3,FALSE()),""))</f>
        <v/>
      </c>
      <c r="F1360" s="182" t="str">
        <f>IF($B1360="","",IFERROR(VLOOKUP($B1360,'Task library'!$A:$E,4,FALSE()),""))</f>
        <v/>
      </c>
      <c r="H1360" s="183" t="str">
        <f t="shared" si="150"/>
        <v/>
      </c>
      <c r="I1360" s="183" t="str">
        <f t="shared" si="151"/>
        <v/>
      </c>
      <c r="L1360" s="90" t="str">
        <f t="shared" si="149"/>
        <v/>
      </c>
      <c r="N1360" s="185" t="str">
        <f t="shared" si="152"/>
        <v/>
      </c>
      <c r="W1360" s="179" t="str">
        <f>IF($B1360="","",IF($Q1360="","MISSING LINK",IF(NOT(ISNUMBER(SEARCH("drive.google.com",$Q1360))),"NOT DRIVE LINK",IFERROR(IF(ISNUMBER(SEARCH(MID(Summary!$N$3,SEARCH("/folders/",Summary!$N$3)+9,SEARCH("?",Summary!$N$3&amp;"?")-(SEARCH("/folders/",Summary!$N$3)+9)),$Q1360)),"OK",IF(ISNUMBER(SEARCH("/file/d/",$Q1360)),"FILE LINK (check)","WRONG DRIVE")),"WRONG DRIVE"))))</f>
        <v/>
      </c>
      <c r="X1360" s="72" t="str">
        <f t="shared" si="153"/>
        <v/>
      </c>
      <c r="Y1360" s="72" t="str">
        <f t="shared" si="154"/>
        <v/>
      </c>
      <c r="Z1360" s="72" t="str">
        <f>IF($X1360="","",COUNTIF($X$2:$X1360,$X1360))</f>
        <v/>
      </c>
      <c r="AA1360" s="72" t="str">
        <f>IF(AND($X1360&lt;&gt;"",$Y1360&gt;=3,$Z1360=1),COUNTIF($AA$1:AA1359,"&gt;0")+1,"")</f>
        <v/>
      </c>
    </row>
    <row r="1361" spans="3:27" ht="15" customHeight="1" x14ac:dyDescent="0.25">
      <c r="C1361" s="72" t="str">
        <f t="shared" si="155"/>
        <v/>
      </c>
      <c r="D1361" s="182" t="str">
        <f>IF($B1361="","",IFERROR(VLOOKUP($B1361,'Task library'!$A:$E,2,FALSE()),""))</f>
        <v/>
      </c>
      <c r="E1361" s="182" t="str">
        <f>IF($B1361="","",IFERROR(VLOOKUP($B1361,'Task library'!$A:$E,3,FALSE()),""))</f>
        <v/>
      </c>
      <c r="F1361" s="182" t="str">
        <f>IF($B1361="","",IFERROR(VLOOKUP($B1361,'Task library'!$A:$E,4,FALSE()),""))</f>
        <v/>
      </c>
      <c r="H1361" s="183" t="str">
        <f t="shared" si="150"/>
        <v/>
      </c>
      <c r="I1361" s="183" t="str">
        <f t="shared" si="151"/>
        <v/>
      </c>
      <c r="L1361" s="90" t="str">
        <f t="shared" si="149"/>
        <v/>
      </c>
      <c r="N1361" s="185" t="str">
        <f t="shared" si="152"/>
        <v/>
      </c>
      <c r="W1361" s="179" t="str">
        <f>IF($B1361="","",IF($Q1361="","MISSING LINK",IF(NOT(ISNUMBER(SEARCH("drive.google.com",$Q1361))),"NOT DRIVE LINK",IFERROR(IF(ISNUMBER(SEARCH(MID(Summary!$N$3,SEARCH("/folders/",Summary!$N$3)+9,SEARCH("?",Summary!$N$3&amp;"?")-(SEARCH("/folders/",Summary!$N$3)+9)),$Q1361)),"OK",IF(ISNUMBER(SEARCH("/file/d/",$Q1361)),"FILE LINK (check)","WRONG DRIVE")),"WRONG DRIVE"))))</f>
        <v/>
      </c>
      <c r="X1361" s="72" t="str">
        <f t="shared" si="153"/>
        <v/>
      </c>
      <c r="Y1361" s="72" t="str">
        <f t="shared" si="154"/>
        <v/>
      </c>
      <c r="Z1361" s="72" t="str">
        <f>IF($X1361="","",COUNTIF($X$2:$X1361,$X1361))</f>
        <v/>
      </c>
      <c r="AA1361" s="72" t="str">
        <f>IF(AND($X1361&lt;&gt;"",$Y1361&gt;=3,$Z1361=1),COUNTIF($AA$1:AA1360,"&gt;0")+1,"")</f>
        <v/>
      </c>
    </row>
    <row r="1362" spans="3:27" ht="15" customHeight="1" x14ac:dyDescent="0.25">
      <c r="C1362" s="72" t="str">
        <f t="shared" si="155"/>
        <v/>
      </c>
      <c r="D1362" s="182" t="str">
        <f>IF($B1362="","",IFERROR(VLOOKUP($B1362,'Task library'!$A:$E,2,FALSE()),""))</f>
        <v/>
      </c>
      <c r="E1362" s="182" t="str">
        <f>IF($B1362="","",IFERROR(VLOOKUP($B1362,'Task library'!$A:$E,3,FALSE()),""))</f>
        <v/>
      </c>
      <c r="F1362" s="182" t="str">
        <f>IF($B1362="","",IFERROR(VLOOKUP($B1362,'Task library'!$A:$E,4,FALSE()),""))</f>
        <v/>
      </c>
      <c r="H1362" s="183" t="str">
        <f t="shared" si="150"/>
        <v/>
      </c>
      <c r="I1362" s="183" t="str">
        <f t="shared" si="151"/>
        <v/>
      </c>
      <c r="L1362" s="90" t="str">
        <f t="shared" si="149"/>
        <v/>
      </c>
      <c r="N1362" s="185" t="str">
        <f t="shared" si="152"/>
        <v/>
      </c>
      <c r="W1362" s="179" t="str">
        <f>IF($B1362="","",IF($Q1362="","MISSING LINK",IF(NOT(ISNUMBER(SEARCH("drive.google.com",$Q1362))),"NOT DRIVE LINK",IFERROR(IF(ISNUMBER(SEARCH(MID(Summary!$N$3,SEARCH("/folders/",Summary!$N$3)+9,SEARCH("?",Summary!$N$3&amp;"?")-(SEARCH("/folders/",Summary!$N$3)+9)),$Q1362)),"OK",IF(ISNUMBER(SEARCH("/file/d/",$Q1362)),"FILE LINK (check)","WRONG DRIVE")),"WRONG DRIVE"))))</f>
        <v/>
      </c>
      <c r="X1362" s="72" t="str">
        <f t="shared" si="153"/>
        <v/>
      </c>
      <c r="Y1362" s="72" t="str">
        <f t="shared" si="154"/>
        <v/>
      </c>
      <c r="Z1362" s="72" t="str">
        <f>IF($X1362="","",COUNTIF($X$2:$X1362,$X1362))</f>
        <v/>
      </c>
      <c r="AA1362" s="72" t="str">
        <f>IF(AND($X1362&lt;&gt;"",$Y1362&gt;=3,$Z1362=1),COUNTIF($AA$1:AA1361,"&gt;0")+1,"")</f>
        <v/>
      </c>
    </row>
    <row r="1363" spans="3:27" ht="15" customHeight="1" x14ac:dyDescent="0.25">
      <c r="C1363" s="72" t="str">
        <f t="shared" si="155"/>
        <v/>
      </c>
      <c r="D1363" s="182" t="str">
        <f>IF($B1363="","",IFERROR(VLOOKUP($B1363,'Task library'!$A:$E,2,FALSE()),""))</f>
        <v/>
      </c>
      <c r="E1363" s="182" t="str">
        <f>IF($B1363="","",IFERROR(VLOOKUP($B1363,'Task library'!$A:$E,3,FALSE()),""))</f>
        <v/>
      </c>
      <c r="F1363" s="182" t="str">
        <f>IF($B1363="","",IFERROR(VLOOKUP($B1363,'Task library'!$A:$E,4,FALSE()),""))</f>
        <v/>
      </c>
      <c r="H1363" s="183" t="str">
        <f t="shared" si="150"/>
        <v/>
      </c>
      <c r="I1363" s="183" t="str">
        <f t="shared" si="151"/>
        <v/>
      </c>
      <c r="L1363" s="90" t="str">
        <f t="shared" si="149"/>
        <v/>
      </c>
      <c r="N1363" s="185" t="str">
        <f t="shared" si="152"/>
        <v/>
      </c>
      <c r="W1363" s="179" t="str">
        <f>IF($B1363="","",IF($Q1363="","MISSING LINK",IF(NOT(ISNUMBER(SEARCH("drive.google.com",$Q1363))),"NOT DRIVE LINK",IFERROR(IF(ISNUMBER(SEARCH(MID(Summary!$N$3,SEARCH("/folders/",Summary!$N$3)+9,SEARCH("?",Summary!$N$3&amp;"?")-(SEARCH("/folders/",Summary!$N$3)+9)),$Q1363)),"OK",IF(ISNUMBER(SEARCH("/file/d/",$Q1363)),"FILE LINK (check)","WRONG DRIVE")),"WRONG DRIVE"))))</f>
        <v/>
      </c>
      <c r="X1363" s="72" t="str">
        <f t="shared" si="153"/>
        <v/>
      </c>
      <c r="Y1363" s="72" t="str">
        <f t="shared" si="154"/>
        <v/>
      </c>
      <c r="Z1363" s="72" t="str">
        <f>IF($X1363="","",COUNTIF($X$2:$X1363,$X1363))</f>
        <v/>
      </c>
      <c r="AA1363" s="72" t="str">
        <f>IF(AND($X1363&lt;&gt;"",$Y1363&gt;=3,$Z1363=1),COUNTIF($AA$1:AA1362,"&gt;0")+1,"")</f>
        <v/>
      </c>
    </row>
    <row r="1364" spans="3:27" ht="15" customHeight="1" x14ac:dyDescent="0.25">
      <c r="C1364" s="72" t="str">
        <f t="shared" si="155"/>
        <v/>
      </c>
      <c r="D1364" s="182" t="str">
        <f>IF($B1364="","",IFERROR(VLOOKUP($B1364,'Task library'!$A:$E,2,FALSE()),""))</f>
        <v/>
      </c>
      <c r="E1364" s="182" t="str">
        <f>IF($B1364="","",IFERROR(VLOOKUP($B1364,'Task library'!$A:$E,3,FALSE()),""))</f>
        <v/>
      </c>
      <c r="F1364" s="182" t="str">
        <f>IF($B1364="","",IFERROR(VLOOKUP($B1364,'Task library'!$A:$E,4,FALSE()),""))</f>
        <v/>
      </c>
      <c r="H1364" s="183" t="str">
        <f t="shared" si="150"/>
        <v/>
      </c>
      <c r="I1364" s="183" t="str">
        <f t="shared" si="151"/>
        <v/>
      </c>
      <c r="L1364" s="90" t="str">
        <f t="shared" ref="L1364:L1427" si="156">IF($B1364="","",1)</f>
        <v/>
      </c>
      <c r="N1364" s="185" t="str">
        <f t="shared" si="152"/>
        <v/>
      </c>
      <c r="W1364" s="179" t="str">
        <f>IF($B1364="","",IF($Q1364="","MISSING LINK",IF(NOT(ISNUMBER(SEARCH("drive.google.com",$Q1364))),"NOT DRIVE LINK",IFERROR(IF(ISNUMBER(SEARCH(MID(Summary!$N$3,SEARCH("/folders/",Summary!$N$3)+9,SEARCH("?",Summary!$N$3&amp;"?")-(SEARCH("/folders/",Summary!$N$3)+9)),$Q1364)),"OK",IF(ISNUMBER(SEARCH("/file/d/",$Q1364)),"FILE LINK (check)","WRONG DRIVE")),"WRONG DRIVE"))))</f>
        <v/>
      </c>
      <c r="X1364" s="72" t="str">
        <f t="shared" si="153"/>
        <v/>
      </c>
      <c r="Y1364" s="72" t="str">
        <f t="shared" si="154"/>
        <v/>
      </c>
      <c r="Z1364" s="72" t="str">
        <f>IF($X1364="","",COUNTIF($X$2:$X1364,$X1364))</f>
        <v/>
      </c>
      <c r="AA1364" s="72" t="str">
        <f>IF(AND($X1364&lt;&gt;"",$Y1364&gt;=3,$Z1364=1),COUNTIF($AA$1:AA1363,"&gt;0")+1,"")</f>
        <v/>
      </c>
    </row>
    <row r="1365" spans="3:27" ht="15" customHeight="1" x14ac:dyDescent="0.25">
      <c r="C1365" s="72" t="str">
        <f t="shared" si="155"/>
        <v/>
      </c>
      <c r="D1365" s="182" t="str">
        <f>IF($B1365="","",IFERROR(VLOOKUP($B1365,'Task library'!$A:$E,2,FALSE()),""))</f>
        <v/>
      </c>
      <c r="E1365" s="182" t="str">
        <f>IF($B1365="","",IFERROR(VLOOKUP($B1365,'Task library'!$A:$E,3,FALSE()),""))</f>
        <v/>
      </c>
      <c r="F1365" s="182" t="str">
        <f>IF($B1365="","",IFERROR(VLOOKUP($B1365,'Task library'!$A:$E,4,FALSE()),""))</f>
        <v/>
      </c>
      <c r="H1365" s="183" t="str">
        <f t="shared" si="150"/>
        <v/>
      </c>
      <c r="I1365" s="183" t="str">
        <f t="shared" si="151"/>
        <v/>
      </c>
      <c r="L1365" s="90" t="str">
        <f t="shared" si="156"/>
        <v/>
      </c>
      <c r="N1365" s="185" t="str">
        <f t="shared" si="152"/>
        <v/>
      </c>
      <c r="W1365" s="179" t="str">
        <f>IF($B1365="","",IF($Q1365="","MISSING LINK",IF(NOT(ISNUMBER(SEARCH("drive.google.com",$Q1365))),"NOT DRIVE LINK",IFERROR(IF(ISNUMBER(SEARCH(MID(Summary!$N$3,SEARCH("/folders/",Summary!$N$3)+9,SEARCH("?",Summary!$N$3&amp;"?")-(SEARCH("/folders/",Summary!$N$3)+9)),$Q1365)),"OK",IF(ISNUMBER(SEARCH("/file/d/",$Q1365)),"FILE LINK (check)","WRONG DRIVE")),"WRONG DRIVE"))))</f>
        <v/>
      </c>
      <c r="X1365" s="72" t="str">
        <f t="shared" si="153"/>
        <v/>
      </c>
      <c r="Y1365" s="72" t="str">
        <f t="shared" si="154"/>
        <v/>
      </c>
      <c r="Z1365" s="72" t="str">
        <f>IF($X1365="","",COUNTIF($X$2:$X1365,$X1365))</f>
        <v/>
      </c>
      <c r="AA1365" s="72" t="str">
        <f>IF(AND($X1365&lt;&gt;"",$Y1365&gt;=3,$Z1365=1),COUNTIF($AA$1:AA1364,"&gt;0")+1,"")</f>
        <v/>
      </c>
    </row>
    <row r="1366" spans="3:27" ht="15" customHeight="1" x14ac:dyDescent="0.25">
      <c r="C1366" s="72" t="str">
        <f t="shared" si="155"/>
        <v/>
      </c>
      <c r="D1366" s="182" t="str">
        <f>IF($B1366="","",IFERROR(VLOOKUP($B1366,'Task library'!$A:$E,2,FALSE()),""))</f>
        <v/>
      </c>
      <c r="E1366" s="182" t="str">
        <f>IF($B1366="","",IFERROR(VLOOKUP($B1366,'Task library'!$A:$E,3,FALSE()),""))</f>
        <v/>
      </c>
      <c r="F1366" s="182" t="str">
        <f>IF($B1366="","",IFERROR(VLOOKUP($B1366,'Task library'!$A:$E,4,FALSE()),""))</f>
        <v/>
      </c>
      <c r="H1366" s="183" t="str">
        <f t="shared" si="150"/>
        <v/>
      </c>
      <c r="I1366" s="183" t="str">
        <f t="shared" si="151"/>
        <v/>
      </c>
      <c r="L1366" s="90" t="str">
        <f t="shared" si="156"/>
        <v/>
      </c>
      <c r="N1366" s="185" t="str">
        <f t="shared" si="152"/>
        <v/>
      </c>
      <c r="W1366" s="179" t="str">
        <f>IF($B1366="","",IF($Q1366="","MISSING LINK",IF(NOT(ISNUMBER(SEARCH("drive.google.com",$Q1366))),"NOT DRIVE LINK",IFERROR(IF(ISNUMBER(SEARCH(MID(Summary!$N$3,SEARCH("/folders/",Summary!$N$3)+9,SEARCH("?",Summary!$N$3&amp;"?")-(SEARCH("/folders/",Summary!$N$3)+9)),$Q1366)),"OK",IF(ISNUMBER(SEARCH("/file/d/",$Q1366)),"FILE LINK (check)","WRONG DRIVE")),"WRONG DRIVE"))))</f>
        <v/>
      </c>
      <c r="X1366" s="72" t="str">
        <f t="shared" si="153"/>
        <v/>
      </c>
      <c r="Y1366" s="72" t="str">
        <f t="shared" si="154"/>
        <v/>
      </c>
      <c r="Z1366" s="72" t="str">
        <f>IF($X1366="","",COUNTIF($X$2:$X1366,$X1366))</f>
        <v/>
      </c>
      <c r="AA1366" s="72" t="str">
        <f>IF(AND($X1366&lt;&gt;"",$Y1366&gt;=3,$Z1366=1),COUNTIF($AA$1:AA1365,"&gt;0")+1,"")</f>
        <v/>
      </c>
    </row>
    <row r="1367" spans="3:27" ht="15" customHeight="1" x14ac:dyDescent="0.25">
      <c r="C1367" s="72" t="str">
        <f t="shared" si="155"/>
        <v/>
      </c>
      <c r="D1367" s="182" t="str">
        <f>IF($B1367="","",IFERROR(VLOOKUP($B1367,'Task library'!$A:$E,2,FALSE()),""))</f>
        <v/>
      </c>
      <c r="E1367" s="182" t="str">
        <f>IF($B1367="","",IFERROR(VLOOKUP($B1367,'Task library'!$A:$E,3,FALSE()),""))</f>
        <v/>
      </c>
      <c r="F1367" s="182" t="str">
        <f>IF($B1367="","",IFERROR(VLOOKUP($B1367,'Task library'!$A:$E,4,FALSE()),""))</f>
        <v/>
      </c>
      <c r="H1367" s="183" t="str">
        <f t="shared" si="150"/>
        <v/>
      </c>
      <c r="I1367" s="183" t="str">
        <f t="shared" si="151"/>
        <v/>
      </c>
      <c r="L1367" s="90" t="str">
        <f t="shared" si="156"/>
        <v/>
      </c>
      <c r="N1367" s="185" t="str">
        <f t="shared" si="152"/>
        <v/>
      </c>
      <c r="W1367" s="179" t="str">
        <f>IF($B1367="","",IF($Q1367="","MISSING LINK",IF(NOT(ISNUMBER(SEARCH("drive.google.com",$Q1367))),"NOT DRIVE LINK",IFERROR(IF(ISNUMBER(SEARCH(MID(Summary!$N$3,SEARCH("/folders/",Summary!$N$3)+9,SEARCH("?",Summary!$N$3&amp;"?")-(SEARCH("/folders/",Summary!$N$3)+9)),$Q1367)),"OK",IF(ISNUMBER(SEARCH("/file/d/",$Q1367)),"FILE LINK (check)","WRONG DRIVE")),"WRONG DRIVE"))))</f>
        <v/>
      </c>
      <c r="X1367" s="72" t="str">
        <f t="shared" si="153"/>
        <v/>
      </c>
      <c r="Y1367" s="72" t="str">
        <f t="shared" si="154"/>
        <v/>
      </c>
      <c r="Z1367" s="72" t="str">
        <f>IF($X1367="","",COUNTIF($X$2:$X1367,$X1367))</f>
        <v/>
      </c>
      <c r="AA1367" s="72" t="str">
        <f>IF(AND($X1367&lt;&gt;"",$Y1367&gt;=3,$Z1367=1),COUNTIF($AA$1:AA1366,"&gt;0")+1,"")</f>
        <v/>
      </c>
    </row>
    <row r="1368" spans="3:27" ht="15" customHeight="1" x14ac:dyDescent="0.25">
      <c r="C1368" s="72" t="str">
        <f t="shared" si="155"/>
        <v/>
      </c>
      <c r="D1368" s="182" t="str">
        <f>IF($B1368="","",IFERROR(VLOOKUP($B1368,'Task library'!$A:$E,2,FALSE()),""))</f>
        <v/>
      </c>
      <c r="E1368" s="182" t="str">
        <f>IF($B1368="","",IFERROR(VLOOKUP($B1368,'Task library'!$A:$E,3,FALSE()),""))</f>
        <v/>
      </c>
      <c r="F1368" s="182" t="str">
        <f>IF($B1368="","",IFERROR(VLOOKUP($B1368,'Task library'!$A:$E,4,FALSE()),""))</f>
        <v/>
      </c>
      <c r="H1368" s="183" t="str">
        <f t="shared" si="150"/>
        <v/>
      </c>
      <c r="I1368" s="183" t="str">
        <f t="shared" si="151"/>
        <v/>
      </c>
      <c r="L1368" s="90" t="str">
        <f t="shared" si="156"/>
        <v/>
      </c>
      <c r="N1368" s="185" t="str">
        <f t="shared" si="152"/>
        <v/>
      </c>
      <c r="W1368" s="179" t="str">
        <f>IF($B1368="","",IF($Q1368="","MISSING LINK",IF(NOT(ISNUMBER(SEARCH("drive.google.com",$Q1368))),"NOT DRIVE LINK",IFERROR(IF(ISNUMBER(SEARCH(MID(Summary!$N$3,SEARCH("/folders/",Summary!$N$3)+9,SEARCH("?",Summary!$N$3&amp;"?")-(SEARCH("/folders/",Summary!$N$3)+9)),$Q1368)),"OK",IF(ISNUMBER(SEARCH("/file/d/",$Q1368)),"FILE LINK (check)","WRONG DRIVE")),"WRONG DRIVE"))))</f>
        <v/>
      </c>
      <c r="X1368" s="72" t="str">
        <f t="shared" si="153"/>
        <v/>
      </c>
      <c r="Y1368" s="72" t="str">
        <f t="shared" si="154"/>
        <v/>
      </c>
      <c r="Z1368" s="72" t="str">
        <f>IF($X1368="","",COUNTIF($X$2:$X1368,$X1368))</f>
        <v/>
      </c>
      <c r="AA1368" s="72" t="str">
        <f>IF(AND($X1368&lt;&gt;"",$Y1368&gt;=3,$Z1368=1),COUNTIF($AA$1:AA1367,"&gt;0")+1,"")</f>
        <v/>
      </c>
    </row>
    <row r="1369" spans="3:27" ht="15" customHeight="1" x14ac:dyDescent="0.25">
      <c r="C1369" s="72" t="str">
        <f t="shared" si="155"/>
        <v/>
      </c>
      <c r="D1369" s="182" t="str">
        <f>IF($B1369="","",IFERROR(VLOOKUP($B1369,'Task library'!$A:$E,2,FALSE()),""))</f>
        <v/>
      </c>
      <c r="E1369" s="182" t="str">
        <f>IF($B1369="","",IFERROR(VLOOKUP($B1369,'Task library'!$A:$E,3,FALSE()),""))</f>
        <v/>
      </c>
      <c r="F1369" s="182" t="str">
        <f>IF($B1369="","",IFERROR(VLOOKUP($B1369,'Task library'!$A:$E,4,FALSE()),""))</f>
        <v/>
      </c>
      <c r="H1369" s="183" t="str">
        <f t="shared" si="150"/>
        <v/>
      </c>
      <c r="I1369" s="183" t="str">
        <f t="shared" si="151"/>
        <v/>
      </c>
      <c r="L1369" s="90" t="str">
        <f t="shared" si="156"/>
        <v/>
      </c>
      <c r="N1369" s="185" t="str">
        <f t="shared" si="152"/>
        <v/>
      </c>
      <c r="W1369" s="179" t="str">
        <f>IF($B1369="","",IF($Q1369="","MISSING LINK",IF(NOT(ISNUMBER(SEARCH("drive.google.com",$Q1369))),"NOT DRIVE LINK",IFERROR(IF(ISNUMBER(SEARCH(MID(Summary!$N$3,SEARCH("/folders/",Summary!$N$3)+9,SEARCH("?",Summary!$N$3&amp;"?")-(SEARCH("/folders/",Summary!$N$3)+9)),$Q1369)),"OK",IF(ISNUMBER(SEARCH("/file/d/",$Q1369)),"FILE LINK (check)","WRONG DRIVE")),"WRONG DRIVE"))))</f>
        <v/>
      </c>
      <c r="X1369" s="72" t="str">
        <f t="shared" si="153"/>
        <v/>
      </c>
      <c r="Y1369" s="72" t="str">
        <f t="shared" si="154"/>
        <v/>
      </c>
      <c r="Z1369" s="72" t="str">
        <f>IF($X1369="","",COUNTIF($X$2:$X1369,$X1369))</f>
        <v/>
      </c>
      <c r="AA1369" s="72" t="str">
        <f>IF(AND($X1369&lt;&gt;"",$Y1369&gt;=3,$Z1369=1),COUNTIF($AA$1:AA1368,"&gt;0")+1,"")</f>
        <v/>
      </c>
    </row>
    <row r="1370" spans="3:27" ht="15" customHeight="1" x14ac:dyDescent="0.25">
      <c r="C1370" s="72" t="str">
        <f t="shared" si="155"/>
        <v/>
      </c>
      <c r="D1370" s="182" t="str">
        <f>IF($B1370="","",IFERROR(VLOOKUP($B1370,'Task library'!$A:$E,2,FALSE()),""))</f>
        <v/>
      </c>
      <c r="E1370" s="182" t="str">
        <f>IF($B1370="","",IFERROR(VLOOKUP($B1370,'Task library'!$A:$E,3,FALSE()),""))</f>
        <v/>
      </c>
      <c r="F1370" s="182" t="str">
        <f>IF($B1370="","",IFERROR(VLOOKUP($B1370,'Task library'!$A:$E,4,FALSE()),""))</f>
        <v/>
      </c>
      <c r="H1370" s="183" t="str">
        <f t="shared" si="150"/>
        <v/>
      </c>
      <c r="I1370" s="183" t="str">
        <f t="shared" si="151"/>
        <v/>
      </c>
      <c r="L1370" s="90" t="str">
        <f t="shared" si="156"/>
        <v/>
      </c>
      <c r="N1370" s="185" t="str">
        <f t="shared" si="152"/>
        <v/>
      </c>
      <c r="W1370" s="179" t="str">
        <f>IF($B1370="","",IF($Q1370="","MISSING LINK",IF(NOT(ISNUMBER(SEARCH("drive.google.com",$Q1370))),"NOT DRIVE LINK",IFERROR(IF(ISNUMBER(SEARCH(MID(Summary!$N$3,SEARCH("/folders/",Summary!$N$3)+9,SEARCH("?",Summary!$N$3&amp;"?")-(SEARCH("/folders/",Summary!$N$3)+9)),$Q1370)),"OK",IF(ISNUMBER(SEARCH("/file/d/",$Q1370)),"FILE LINK (check)","WRONG DRIVE")),"WRONG DRIVE"))))</f>
        <v/>
      </c>
      <c r="X1370" s="72" t="str">
        <f t="shared" si="153"/>
        <v/>
      </c>
      <c r="Y1370" s="72" t="str">
        <f t="shared" si="154"/>
        <v/>
      </c>
      <c r="Z1370" s="72" t="str">
        <f>IF($X1370="","",COUNTIF($X$2:$X1370,$X1370))</f>
        <v/>
      </c>
      <c r="AA1370" s="72" t="str">
        <f>IF(AND($X1370&lt;&gt;"",$Y1370&gt;=3,$Z1370=1),COUNTIF($AA$1:AA1369,"&gt;0")+1,"")</f>
        <v/>
      </c>
    </row>
    <row r="1371" spans="3:27" ht="15" customHeight="1" x14ac:dyDescent="0.25">
      <c r="C1371" s="72" t="str">
        <f t="shared" si="155"/>
        <v/>
      </c>
      <c r="D1371" s="182" t="str">
        <f>IF($B1371="","",IFERROR(VLOOKUP($B1371,'Task library'!$A:$E,2,FALSE()),""))</f>
        <v/>
      </c>
      <c r="E1371" s="182" t="str">
        <f>IF($B1371="","",IFERROR(VLOOKUP($B1371,'Task library'!$A:$E,3,FALSE()),""))</f>
        <v/>
      </c>
      <c r="F1371" s="182" t="str">
        <f>IF($B1371="","",IFERROR(VLOOKUP($B1371,'Task library'!$A:$E,4,FALSE()),""))</f>
        <v/>
      </c>
      <c r="H1371" s="183" t="str">
        <f t="shared" si="150"/>
        <v/>
      </c>
      <c r="I1371" s="183" t="str">
        <f t="shared" si="151"/>
        <v/>
      </c>
      <c r="L1371" s="90" t="str">
        <f t="shared" si="156"/>
        <v/>
      </c>
      <c r="N1371" s="185" t="str">
        <f t="shared" si="152"/>
        <v/>
      </c>
      <c r="W1371" s="179" t="str">
        <f>IF($B1371="","",IF($Q1371="","MISSING LINK",IF(NOT(ISNUMBER(SEARCH("drive.google.com",$Q1371))),"NOT DRIVE LINK",IFERROR(IF(ISNUMBER(SEARCH(MID(Summary!$N$3,SEARCH("/folders/",Summary!$N$3)+9,SEARCH("?",Summary!$N$3&amp;"?")-(SEARCH("/folders/",Summary!$N$3)+9)),$Q1371)),"OK",IF(ISNUMBER(SEARCH("/file/d/",$Q1371)),"FILE LINK (check)","WRONG DRIVE")),"WRONG DRIVE"))))</f>
        <v/>
      </c>
      <c r="X1371" s="72" t="str">
        <f t="shared" si="153"/>
        <v/>
      </c>
      <c r="Y1371" s="72" t="str">
        <f t="shared" si="154"/>
        <v/>
      </c>
      <c r="Z1371" s="72" t="str">
        <f>IF($X1371="","",COUNTIF($X$2:$X1371,$X1371))</f>
        <v/>
      </c>
      <c r="AA1371" s="72" t="str">
        <f>IF(AND($X1371&lt;&gt;"",$Y1371&gt;=3,$Z1371=1),COUNTIF($AA$1:AA1370,"&gt;0")+1,"")</f>
        <v/>
      </c>
    </row>
    <row r="1372" spans="3:27" ht="15" customHeight="1" x14ac:dyDescent="0.25">
      <c r="C1372" s="72" t="str">
        <f t="shared" si="155"/>
        <v/>
      </c>
      <c r="D1372" s="182" t="str">
        <f>IF($B1372="","",IFERROR(VLOOKUP($B1372,'Task library'!$A:$E,2,FALSE()),""))</f>
        <v/>
      </c>
      <c r="E1372" s="182" t="str">
        <f>IF($B1372="","",IFERROR(VLOOKUP($B1372,'Task library'!$A:$E,3,FALSE()),""))</f>
        <v/>
      </c>
      <c r="F1372" s="182" t="str">
        <f>IF($B1372="","",IFERROR(VLOOKUP($B1372,'Task library'!$A:$E,4,FALSE()),""))</f>
        <v/>
      </c>
      <c r="H1372" s="183" t="str">
        <f t="shared" si="150"/>
        <v/>
      </c>
      <c r="I1372" s="183" t="str">
        <f t="shared" si="151"/>
        <v/>
      </c>
      <c r="L1372" s="90" t="str">
        <f t="shared" si="156"/>
        <v/>
      </c>
      <c r="N1372" s="185" t="str">
        <f t="shared" si="152"/>
        <v/>
      </c>
      <c r="W1372" s="179" t="str">
        <f>IF($B1372="","",IF($Q1372="","MISSING LINK",IF(NOT(ISNUMBER(SEARCH("drive.google.com",$Q1372))),"NOT DRIVE LINK",IFERROR(IF(ISNUMBER(SEARCH(MID(Summary!$N$3,SEARCH("/folders/",Summary!$N$3)+9,SEARCH("?",Summary!$N$3&amp;"?")-(SEARCH("/folders/",Summary!$N$3)+9)),$Q1372)),"OK",IF(ISNUMBER(SEARCH("/file/d/",$Q1372)),"FILE LINK (check)","WRONG DRIVE")),"WRONG DRIVE"))))</f>
        <v/>
      </c>
      <c r="X1372" s="72" t="str">
        <f t="shared" si="153"/>
        <v/>
      </c>
      <c r="Y1372" s="72" t="str">
        <f t="shared" si="154"/>
        <v/>
      </c>
      <c r="Z1372" s="72" t="str">
        <f>IF($X1372="","",COUNTIF($X$2:$X1372,$X1372))</f>
        <v/>
      </c>
      <c r="AA1372" s="72" t="str">
        <f>IF(AND($X1372&lt;&gt;"",$Y1372&gt;=3,$Z1372=1),COUNTIF($AA$1:AA1371,"&gt;0")+1,"")</f>
        <v/>
      </c>
    </row>
    <row r="1373" spans="3:27" ht="15" customHeight="1" x14ac:dyDescent="0.25">
      <c r="C1373" s="72" t="str">
        <f t="shared" si="155"/>
        <v/>
      </c>
      <c r="D1373" s="182" t="str">
        <f>IF($B1373="","",IFERROR(VLOOKUP($B1373,'Task library'!$A:$E,2,FALSE()),""))</f>
        <v/>
      </c>
      <c r="E1373" s="182" t="str">
        <f>IF($B1373="","",IFERROR(VLOOKUP($B1373,'Task library'!$A:$E,3,FALSE()),""))</f>
        <v/>
      </c>
      <c r="F1373" s="182" t="str">
        <f>IF($B1373="","",IFERROR(VLOOKUP($B1373,'Task library'!$A:$E,4,FALSE()),""))</f>
        <v/>
      </c>
      <c r="H1373" s="183" t="str">
        <f t="shared" si="150"/>
        <v/>
      </c>
      <c r="I1373" s="183" t="str">
        <f t="shared" si="151"/>
        <v/>
      </c>
      <c r="L1373" s="90" t="str">
        <f t="shared" si="156"/>
        <v/>
      </c>
      <c r="N1373" s="185" t="str">
        <f t="shared" si="152"/>
        <v/>
      </c>
      <c r="W1373" s="179" t="str">
        <f>IF($B1373="","",IF($Q1373="","MISSING LINK",IF(NOT(ISNUMBER(SEARCH("drive.google.com",$Q1373))),"NOT DRIVE LINK",IFERROR(IF(ISNUMBER(SEARCH(MID(Summary!$N$3,SEARCH("/folders/",Summary!$N$3)+9,SEARCH("?",Summary!$N$3&amp;"?")-(SEARCH("/folders/",Summary!$N$3)+9)),$Q1373)),"OK",IF(ISNUMBER(SEARCH("/file/d/",$Q1373)),"FILE LINK (check)","WRONG DRIVE")),"WRONG DRIVE"))))</f>
        <v/>
      </c>
      <c r="X1373" s="72" t="str">
        <f t="shared" si="153"/>
        <v/>
      </c>
      <c r="Y1373" s="72" t="str">
        <f t="shared" si="154"/>
        <v/>
      </c>
      <c r="Z1373" s="72" t="str">
        <f>IF($X1373="","",COUNTIF($X$2:$X1373,$X1373))</f>
        <v/>
      </c>
      <c r="AA1373" s="72" t="str">
        <f>IF(AND($X1373&lt;&gt;"",$Y1373&gt;=3,$Z1373=1),COUNTIF($AA$1:AA1372,"&gt;0")+1,"")</f>
        <v/>
      </c>
    </row>
    <row r="1374" spans="3:27" ht="15" customHeight="1" x14ac:dyDescent="0.25">
      <c r="C1374" s="72" t="str">
        <f t="shared" si="155"/>
        <v/>
      </c>
      <c r="D1374" s="182" t="str">
        <f>IF($B1374="","",IFERROR(VLOOKUP($B1374,'Task library'!$A:$E,2,FALSE()),""))</f>
        <v/>
      </c>
      <c r="E1374" s="182" t="str">
        <f>IF($B1374="","",IFERROR(VLOOKUP($B1374,'Task library'!$A:$E,3,FALSE()),""))</f>
        <v/>
      </c>
      <c r="F1374" s="182" t="str">
        <f>IF($B1374="","",IFERROR(VLOOKUP($B1374,'Task library'!$A:$E,4,FALSE()),""))</f>
        <v/>
      </c>
      <c r="H1374" s="183" t="str">
        <f t="shared" si="150"/>
        <v/>
      </c>
      <c r="I1374" s="183" t="str">
        <f t="shared" si="151"/>
        <v/>
      </c>
      <c r="L1374" s="90" t="str">
        <f t="shared" si="156"/>
        <v/>
      </c>
      <c r="N1374" s="185" t="str">
        <f t="shared" si="152"/>
        <v/>
      </c>
      <c r="W1374" s="179" t="str">
        <f>IF($B1374="","",IF($Q1374="","MISSING LINK",IF(NOT(ISNUMBER(SEARCH("drive.google.com",$Q1374))),"NOT DRIVE LINK",IFERROR(IF(ISNUMBER(SEARCH(MID(Summary!$N$3,SEARCH("/folders/",Summary!$N$3)+9,SEARCH("?",Summary!$N$3&amp;"?")-(SEARCH("/folders/",Summary!$N$3)+9)),$Q1374)),"OK",IF(ISNUMBER(SEARCH("/file/d/",$Q1374)),"FILE LINK (check)","WRONG DRIVE")),"WRONG DRIVE"))))</f>
        <v/>
      </c>
      <c r="X1374" s="72" t="str">
        <f t="shared" si="153"/>
        <v/>
      </c>
      <c r="Y1374" s="72" t="str">
        <f t="shared" si="154"/>
        <v/>
      </c>
      <c r="Z1374" s="72" t="str">
        <f>IF($X1374="","",COUNTIF($X$2:$X1374,$X1374))</f>
        <v/>
      </c>
      <c r="AA1374" s="72" t="str">
        <f>IF(AND($X1374&lt;&gt;"",$Y1374&gt;=3,$Z1374=1),COUNTIF($AA$1:AA1373,"&gt;0")+1,"")</f>
        <v/>
      </c>
    </row>
    <row r="1375" spans="3:27" ht="15" customHeight="1" x14ac:dyDescent="0.25">
      <c r="C1375" s="72" t="str">
        <f t="shared" si="155"/>
        <v/>
      </c>
      <c r="D1375" s="182" t="str">
        <f>IF($B1375="","",IFERROR(VLOOKUP($B1375,'Task library'!$A:$E,2,FALSE()),""))</f>
        <v/>
      </c>
      <c r="E1375" s="182" t="str">
        <f>IF($B1375="","",IFERROR(VLOOKUP($B1375,'Task library'!$A:$E,3,FALSE()),""))</f>
        <v/>
      </c>
      <c r="F1375" s="182" t="str">
        <f>IF($B1375="","",IFERROR(VLOOKUP($B1375,'Task library'!$A:$E,4,FALSE()),""))</f>
        <v/>
      </c>
      <c r="H1375" s="183" t="str">
        <f t="shared" si="150"/>
        <v/>
      </c>
      <c r="I1375" s="183" t="str">
        <f t="shared" si="151"/>
        <v/>
      </c>
      <c r="L1375" s="90" t="str">
        <f t="shared" si="156"/>
        <v/>
      </c>
      <c r="N1375" s="185" t="str">
        <f t="shared" si="152"/>
        <v/>
      </c>
      <c r="W1375" s="179" t="str">
        <f>IF($B1375="","",IF($Q1375="","MISSING LINK",IF(NOT(ISNUMBER(SEARCH("drive.google.com",$Q1375))),"NOT DRIVE LINK",IFERROR(IF(ISNUMBER(SEARCH(MID(Summary!$N$3,SEARCH("/folders/",Summary!$N$3)+9,SEARCH("?",Summary!$N$3&amp;"?")-(SEARCH("/folders/",Summary!$N$3)+9)),$Q1375)),"OK",IF(ISNUMBER(SEARCH("/file/d/",$Q1375)),"FILE LINK (check)","WRONG DRIVE")),"WRONG DRIVE"))))</f>
        <v/>
      </c>
      <c r="X1375" s="72" t="str">
        <f t="shared" si="153"/>
        <v/>
      </c>
      <c r="Y1375" s="72" t="str">
        <f t="shared" si="154"/>
        <v/>
      </c>
      <c r="Z1375" s="72" t="str">
        <f>IF($X1375="","",COUNTIF($X$2:$X1375,$X1375))</f>
        <v/>
      </c>
      <c r="AA1375" s="72" t="str">
        <f>IF(AND($X1375&lt;&gt;"",$Y1375&gt;=3,$Z1375=1),COUNTIF($AA$1:AA1374,"&gt;0")+1,"")</f>
        <v/>
      </c>
    </row>
    <row r="1376" spans="3:27" ht="15" customHeight="1" x14ac:dyDescent="0.25">
      <c r="C1376" s="72" t="str">
        <f t="shared" si="155"/>
        <v/>
      </c>
      <c r="D1376" s="182" t="str">
        <f>IF($B1376="","",IFERROR(VLOOKUP($B1376,'Task library'!$A:$E,2,FALSE()),""))</f>
        <v/>
      </c>
      <c r="E1376" s="182" t="str">
        <f>IF($B1376="","",IFERROR(VLOOKUP($B1376,'Task library'!$A:$E,3,FALSE()),""))</f>
        <v/>
      </c>
      <c r="F1376" s="182" t="str">
        <f>IF($B1376="","",IFERROR(VLOOKUP($B1376,'Task library'!$A:$E,4,FALSE()),""))</f>
        <v/>
      </c>
      <c r="H1376" s="183" t="str">
        <f t="shared" si="150"/>
        <v/>
      </c>
      <c r="I1376" s="183" t="str">
        <f t="shared" si="151"/>
        <v/>
      </c>
      <c r="L1376" s="90" t="str">
        <f t="shared" si="156"/>
        <v/>
      </c>
      <c r="N1376" s="185" t="str">
        <f t="shared" si="152"/>
        <v/>
      </c>
      <c r="W1376" s="179" t="str">
        <f>IF($B1376="","",IF($Q1376="","MISSING LINK",IF(NOT(ISNUMBER(SEARCH("drive.google.com",$Q1376))),"NOT DRIVE LINK",IFERROR(IF(ISNUMBER(SEARCH(MID(Summary!$N$3,SEARCH("/folders/",Summary!$N$3)+9,SEARCH("?",Summary!$N$3&amp;"?")-(SEARCH("/folders/",Summary!$N$3)+9)),$Q1376)),"OK",IF(ISNUMBER(SEARCH("/file/d/",$Q1376)),"FILE LINK (check)","WRONG DRIVE")),"WRONG DRIVE"))))</f>
        <v/>
      </c>
      <c r="X1376" s="72" t="str">
        <f t="shared" si="153"/>
        <v/>
      </c>
      <c r="Y1376" s="72" t="str">
        <f t="shared" si="154"/>
        <v/>
      </c>
      <c r="Z1376" s="72" t="str">
        <f>IF($X1376="","",COUNTIF($X$2:$X1376,$X1376))</f>
        <v/>
      </c>
      <c r="AA1376" s="72" t="str">
        <f>IF(AND($X1376&lt;&gt;"",$Y1376&gt;=3,$Z1376=1),COUNTIF($AA$1:AA1375,"&gt;0")+1,"")</f>
        <v/>
      </c>
    </row>
    <row r="1377" spans="3:27" ht="15" customHeight="1" x14ac:dyDescent="0.25">
      <c r="C1377" s="72" t="str">
        <f t="shared" si="155"/>
        <v/>
      </c>
      <c r="D1377" s="182" t="str">
        <f>IF($B1377="","",IFERROR(VLOOKUP($B1377,'Task library'!$A:$E,2,FALSE()),""))</f>
        <v/>
      </c>
      <c r="E1377" s="182" t="str">
        <f>IF($B1377="","",IFERROR(VLOOKUP($B1377,'Task library'!$A:$E,3,FALSE()),""))</f>
        <v/>
      </c>
      <c r="F1377" s="182" t="str">
        <f>IF($B1377="","",IFERROR(VLOOKUP($B1377,'Task library'!$A:$E,4,FALSE()),""))</f>
        <v/>
      </c>
      <c r="H1377" s="183" t="str">
        <f t="shared" si="150"/>
        <v/>
      </c>
      <c r="I1377" s="183" t="str">
        <f t="shared" si="151"/>
        <v/>
      </c>
      <c r="L1377" s="90" t="str">
        <f t="shared" si="156"/>
        <v/>
      </c>
      <c r="N1377" s="185" t="str">
        <f t="shared" si="152"/>
        <v/>
      </c>
      <c r="W1377" s="179" t="str">
        <f>IF($B1377="","",IF($Q1377="","MISSING LINK",IF(NOT(ISNUMBER(SEARCH("drive.google.com",$Q1377))),"NOT DRIVE LINK",IFERROR(IF(ISNUMBER(SEARCH(MID(Summary!$N$3,SEARCH("/folders/",Summary!$N$3)+9,SEARCH("?",Summary!$N$3&amp;"?")-(SEARCH("/folders/",Summary!$N$3)+9)),$Q1377)),"OK",IF(ISNUMBER(SEARCH("/file/d/",$Q1377)),"FILE LINK (check)","WRONG DRIVE")),"WRONG DRIVE"))))</f>
        <v/>
      </c>
      <c r="X1377" s="72" t="str">
        <f t="shared" si="153"/>
        <v/>
      </c>
      <c r="Y1377" s="72" t="str">
        <f t="shared" si="154"/>
        <v/>
      </c>
      <c r="Z1377" s="72" t="str">
        <f>IF($X1377="","",COUNTIF($X$2:$X1377,$X1377))</f>
        <v/>
      </c>
      <c r="AA1377" s="72" t="str">
        <f>IF(AND($X1377&lt;&gt;"",$Y1377&gt;=3,$Z1377=1),COUNTIF($AA$1:AA1376,"&gt;0")+1,"")</f>
        <v/>
      </c>
    </row>
    <row r="1378" spans="3:27" ht="15" customHeight="1" x14ac:dyDescent="0.25">
      <c r="C1378" s="72" t="str">
        <f t="shared" si="155"/>
        <v/>
      </c>
      <c r="D1378" s="182" t="str">
        <f>IF($B1378="","",IFERROR(VLOOKUP($B1378,'Task library'!$A:$E,2,FALSE()),""))</f>
        <v/>
      </c>
      <c r="E1378" s="182" t="str">
        <f>IF($B1378="","",IFERROR(VLOOKUP($B1378,'Task library'!$A:$E,3,FALSE()),""))</f>
        <v/>
      </c>
      <c r="F1378" s="182" t="str">
        <f>IF($B1378="","",IFERROR(VLOOKUP($B1378,'Task library'!$A:$E,4,FALSE()),""))</f>
        <v/>
      </c>
      <c r="H1378" s="183" t="str">
        <f t="shared" si="150"/>
        <v/>
      </c>
      <c r="I1378" s="183" t="str">
        <f t="shared" si="151"/>
        <v/>
      </c>
      <c r="L1378" s="90" t="str">
        <f t="shared" si="156"/>
        <v/>
      </c>
      <c r="N1378" s="185" t="str">
        <f t="shared" si="152"/>
        <v/>
      </c>
      <c r="W1378" s="179" t="str">
        <f>IF($B1378="","",IF($Q1378="","MISSING LINK",IF(NOT(ISNUMBER(SEARCH("drive.google.com",$Q1378))),"NOT DRIVE LINK",IFERROR(IF(ISNUMBER(SEARCH(MID(Summary!$N$3,SEARCH("/folders/",Summary!$N$3)+9,SEARCH("?",Summary!$N$3&amp;"?")-(SEARCH("/folders/",Summary!$N$3)+9)),$Q1378)),"OK",IF(ISNUMBER(SEARCH("/file/d/",$Q1378)),"FILE LINK (check)","WRONG DRIVE")),"WRONG DRIVE"))))</f>
        <v/>
      </c>
      <c r="X1378" s="72" t="str">
        <f t="shared" si="153"/>
        <v/>
      </c>
      <c r="Y1378" s="72" t="str">
        <f t="shared" si="154"/>
        <v/>
      </c>
      <c r="Z1378" s="72" t="str">
        <f>IF($X1378="","",COUNTIF($X$2:$X1378,$X1378))</f>
        <v/>
      </c>
      <c r="AA1378" s="72" t="str">
        <f>IF(AND($X1378&lt;&gt;"",$Y1378&gt;=3,$Z1378=1),COUNTIF($AA$1:AA1377,"&gt;0")+1,"")</f>
        <v/>
      </c>
    </row>
    <row r="1379" spans="3:27" ht="15" customHeight="1" x14ac:dyDescent="0.25">
      <c r="C1379" s="72" t="str">
        <f t="shared" si="155"/>
        <v/>
      </c>
      <c r="D1379" s="182" t="str">
        <f>IF($B1379="","",IFERROR(VLOOKUP($B1379,'Task library'!$A:$E,2,FALSE()),""))</f>
        <v/>
      </c>
      <c r="E1379" s="182" t="str">
        <f>IF($B1379="","",IFERROR(VLOOKUP($B1379,'Task library'!$A:$E,3,FALSE()),""))</f>
        <v/>
      </c>
      <c r="F1379" s="182" t="str">
        <f>IF($B1379="","",IFERROR(VLOOKUP($B1379,'Task library'!$A:$E,4,FALSE()),""))</f>
        <v/>
      </c>
      <c r="H1379" s="183" t="str">
        <f t="shared" si="150"/>
        <v/>
      </c>
      <c r="I1379" s="183" t="str">
        <f t="shared" si="151"/>
        <v/>
      </c>
      <c r="L1379" s="90" t="str">
        <f t="shared" si="156"/>
        <v/>
      </c>
      <c r="N1379" s="185" t="str">
        <f t="shared" si="152"/>
        <v/>
      </c>
      <c r="W1379" s="179" t="str">
        <f>IF($B1379="","",IF($Q1379="","MISSING LINK",IF(NOT(ISNUMBER(SEARCH("drive.google.com",$Q1379))),"NOT DRIVE LINK",IFERROR(IF(ISNUMBER(SEARCH(MID(Summary!$N$3,SEARCH("/folders/",Summary!$N$3)+9,SEARCH("?",Summary!$N$3&amp;"?")-(SEARCH("/folders/",Summary!$N$3)+9)),$Q1379)),"OK",IF(ISNUMBER(SEARCH("/file/d/",$Q1379)),"FILE LINK (check)","WRONG DRIVE")),"WRONG DRIVE"))))</f>
        <v/>
      </c>
      <c r="X1379" s="72" t="str">
        <f t="shared" si="153"/>
        <v/>
      </c>
      <c r="Y1379" s="72" t="str">
        <f t="shared" si="154"/>
        <v/>
      </c>
      <c r="Z1379" s="72" t="str">
        <f>IF($X1379="","",COUNTIF($X$2:$X1379,$X1379))</f>
        <v/>
      </c>
      <c r="AA1379" s="72" t="str">
        <f>IF(AND($X1379&lt;&gt;"",$Y1379&gt;=3,$Z1379=1),COUNTIF($AA$1:AA1378,"&gt;0")+1,"")</f>
        <v/>
      </c>
    </row>
    <row r="1380" spans="3:27" ht="15" customHeight="1" x14ac:dyDescent="0.25">
      <c r="C1380" s="72" t="str">
        <f t="shared" si="155"/>
        <v/>
      </c>
      <c r="D1380" s="182" t="str">
        <f>IF($B1380="","",IFERROR(VLOOKUP($B1380,'Task library'!$A:$E,2,FALSE()),""))</f>
        <v/>
      </c>
      <c r="E1380" s="182" t="str">
        <f>IF($B1380="","",IFERROR(VLOOKUP($B1380,'Task library'!$A:$E,3,FALSE()),""))</f>
        <v/>
      </c>
      <c r="F1380" s="182" t="str">
        <f>IF($B1380="","",IFERROR(VLOOKUP($B1380,'Task library'!$A:$E,4,FALSE()),""))</f>
        <v/>
      </c>
      <c r="H1380" s="183" t="str">
        <f t="shared" si="150"/>
        <v/>
      </c>
      <c r="I1380" s="183" t="str">
        <f t="shared" si="151"/>
        <v/>
      </c>
      <c r="L1380" s="90" t="str">
        <f t="shared" si="156"/>
        <v/>
      </c>
      <c r="N1380" s="185" t="str">
        <f t="shared" si="152"/>
        <v/>
      </c>
      <c r="W1380" s="179" t="str">
        <f>IF($B1380="","",IF($Q1380="","MISSING LINK",IF(NOT(ISNUMBER(SEARCH("drive.google.com",$Q1380))),"NOT DRIVE LINK",IFERROR(IF(ISNUMBER(SEARCH(MID(Summary!$N$3,SEARCH("/folders/",Summary!$N$3)+9,SEARCH("?",Summary!$N$3&amp;"?")-(SEARCH("/folders/",Summary!$N$3)+9)),$Q1380)),"OK",IF(ISNUMBER(SEARCH("/file/d/",$Q1380)),"FILE LINK (check)","WRONG DRIVE")),"WRONG DRIVE"))))</f>
        <v/>
      </c>
      <c r="X1380" s="72" t="str">
        <f t="shared" si="153"/>
        <v/>
      </c>
      <c r="Y1380" s="72" t="str">
        <f t="shared" si="154"/>
        <v/>
      </c>
      <c r="Z1380" s="72" t="str">
        <f>IF($X1380="","",COUNTIF($X$2:$X1380,$X1380))</f>
        <v/>
      </c>
      <c r="AA1380" s="72" t="str">
        <f>IF(AND($X1380&lt;&gt;"",$Y1380&gt;=3,$Z1380=1),COUNTIF($AA$1:AA1379,"&gt;0")+1,"")</f>
        <v/>
      </c>
    </row>
    <row r="1381" spans="3:27" ht="15" customHeight="1" x14ac:dyDescent="0.25">
      <c r="C1381" s="72" t="str">
        <f t="shared" si="155"/>
        <v/>
      </c>
      <c r="D1381" s="182" t="str">
        <f>IF($B1381="","",IFERROR(VLOOKUP($B1381,'Task library'!$A:$E,2,FALSE()),""))</f>
        <v/>
      </c>
      <c r="E1381" s="182" t="str">
        <f>IF($B1381="","",IFERROR(VLOOKUP($B1381,'Task library'!$A:$E,3,FALSE()),""))</f>
        <v/>
      </c>
      <c r="F1381" s="182" t="str">
        <f>IF($B1381="","",IFERROR(VLOOKUP($B1381,'Task library'!$A:$E,4,FALSE()),""))</f>
        <v/>
      </c>
      <c r="H1381" s="183" t="str">
        <f t="shared" si="150"/>
        <v/>
      </c>
      <c r="I1381" s="183" t="str">
        <f t="shared" si="151"/>
        <v/>
      </c>
      <c r="L1381" s="90" t="str">
        <f t="shared" si="156"/>
        <v/>
      </c>
      <c r="N1381" s="185" t="str">
        <f t="shared" si="152"/>
        <v/>
      </c>
      <c r="W1381" s="179" t="str">
        <f>IF($B1381="","",IF($Q1381="","MISSING LINK",IF(NOT(ISNUMBER(SEARCH("drive.google.com",$Q1381))),"NOT DRIVE LINK",IFERROR(IF(ISNUMBER(SEARCH(MID(Summary!$N$3,SEARCH("/folders/",Summary!$N$3)+9,SEARCH("?",Summary!$N$3&amp;"?")-(SEARCH("/folders/",Summary!$N$3)+9)),$Q1381)),"OK",IF(ISNUMBER(SEARCH("/file/d/",$Q1381)),"FILE LINK (check)","WRONG DRIVE")),"WRONG DRIVE"))))</f>
        <v/>
      </c>
      <c r="X1381" s="72" t="str">
        <f t="shared" si="153"/>
        <v/>
      </c>
      <c r="Y1381" s="72" t="str">
        <f t="shared" si="154"/>
        <v/>
      </c>
      <c r="Z1381" s="72" t="str">
        <f>IF($X1381="","",COUNTIF($X$2:$X1381,$X1381))</f>
        <v/>
      </c>
      <c r="AA1381" s="72" t="str">
        <f>IF(AND($X1381&lt;&gt;"",$Y1381&gt;=3,$Z1381=1),COUNTIF($AA$1:AA1380,"&gt;0")+1,"")</f>
        <v/>
      </c>
    </row>
    <row r="1382" spans="3:27" ht="15" customHeight="1" x14ac:dyDescent="0.25">
      <c r="C1382" s="72" t="str">
        <f t="shared" si="155"/>
        <v/>
      </c>
      <c r="D1382" s="182" t="str">
        <f>IF($B1382="","",IFERROR(VLOOKUP($B1382,'Task library'!$A:$E,2,FALSE()),""))</f>
        <v/>
      </c>
      <c r="E1382" s="182" t="str">
        <f>IF($B1382="","",IFERROR(VLOOKUP($B1382,'Task library'!$A:$E,3,FALSE()),""))</f>
        <v/>
      </c>
      <c r="F1382" s="182" t="str">
        <f>IF($B1382="","",IFERROR(VLOOKUP($B1382,'Task library'!$A:$E,4,FALSE()),""))</f>
        <v/>
      </c>
      <c r="H1382" s="183" t="str">
        <f t="shared" si="150"/>
        <v/>
      </c>
      <c r="I1382" s="183" t="str">
        <f t="shared" si="151"/>
        <v/>
      </c>
      <c r="L1382" s="90" t="str">
        <f t="shared" si="156"/>
        <v/>
      </c>
      <c r="N1382" s="185" t="str">
        <f t="shared" si="152"/>
        <v/>
      </c>
      <c r="W1382" s="179" t="str">
        <f>IF($B1382="","",IF($Q1382="","MISSING LINK",IF(NOT(ISNUMBER(SEARCH("drive.google.com",$Q1382))),"NOT DRIVE LINK",IFERROR(IF(ISNUMBER(SEARCH(MID(Summary!$N$3,SEARCH("/folders/",Summary!$N$3)+9,SEARCH("?",Summary!$N$3&amp;"?")-(SEARCH("/folders/",Summary!$N$3)+9)),$Q1382)),"OK",IF(ISNUMBER(SEARCH("/file/d/",$Q1382)),"FILE LINK (check)","WRONG DRIVE")),"WRONG DRIVE"))))</f>
        <v/>
      </c>
      <c r="X1382" s="72" t="str">
        <f t="shared" si="153"/>
        <v/>
      </c>
      <c r="Y1382" s="72" t="str">
        <f t="shared" si="154"/>
        <v/>
      </c>
      <c r="Z1382" s="72" t="str">
        <f>IF($X1382="","",COUNTIF($X$2:$X1382,$X1382))</f>
        <v/>
      </c>
      <c r="AA1382" s="72" t="str">
        <f>IF(AND($X1382&lt;&gt;"",$Y1382&gt;=3,$Z1382=1),COUNTIF($AA$1:AA1381,"&gt;0")+1,"")</f>
        <v/>
      </c>
    </row>
    <row r="1383" spans="3:27" ht="15" customHeight="1" x14ac:dyDescent="0.25">
      <c r="C1383" s="72" t="str">
        <f t="shared" si="155"/>
        <v/>
      </c>
      <c r="D1383" s="182" t="str">
        <f>IF($B1383="","",IFERROR(VLOOKUP($B1383,'Task library'!$A:$E,2,FALSE()),""))</f>
        <v/>
      </c>
      <c r="E1383" s="182" t="str">
        <f>IF($B1383="","",IFERROR(VLOOKUP($B1383,'Task library'!$A:$E,3,FALSE()),""))</f>
        <v/>
      </c>
      <c r="F1383" s="182" t="str">
        <f>IF($B1383="","",IFERROR(VLOOKUP($B1383,'Task library'!$A:$E,4,FALSE()),""))</f>
        <v/>
      </c>
      <c r="H1383" s="183" t="str">
        <f t="shared" si="150"/>
        <v/>
      </c>
      <c r="I1383" s="183" t="str">
        <f t="shared" si="151"/>
        <v/>
      </c>
      <c r="L1383" s="90" t="str">
        <f t="shared" si="156"/>
        <v/>
      </c>
      <c r="N1383" s="185" t="str">
        <f t="shared" si="152"/>
        <v/>
      </c>
      <c r="W1383" s="179" t="str">
        <f>IF($B1383="","",IF($Q1383="","MISSING LINK",IF(NOT(ISNUMBER(SEARCH("drive.google.com",$Q1383))),"NOT DRIVE LINK",IFERROR(IF(ISNUMBER(SEARCH(MID(Summary!$N$3,SEARCH("/folders/",Summary!$N$3)+9,SEARCH("?",Summary!$N$3&amp;"?")-(SEARCH("/folders/",Summary!$N$3)+9)),$Q1383)),"OK",IF(ISNUMBER(SEARCH("/file/d/",$Q1383)),"FILE LINK (check)","WRONG DRIVE")),"WRONG DRIVE"))))</f>
        <v/>
      </c>
      <c r="X1383" s="72" t="str">
        <f t="shared" si="153"/>
        <v/>
      </c>
      <c r="Y1383" s="72" t="str">
        <f t="shared" si="154"/>
        <v/>
      </c>
      <c r="Z1383" s="72" t="str">
        <f>IF($X1383="","",COUNTIF($X$2:$X1383,$X1383))</f>
        <v/>
      </c>
      <c r="AA1383" s="72" t="str">
        <f>IF(AND($X1383&lt;&gt;"",$Y1383&gt;=3,$Z1383=1),COUNTIF($AA$1:AA1382,"&gt;0")+1,"")</f>
        <v/>
      </c>
    </row>
    <row r="1384" spans="3:27" ht="15" customHeight="1" x14ac:dyDescent="0.25">
      <c r="C1384" s="72" t="str">
        <f t="shared" si="155"/>
        <v/>
      </c>
      <c r="D1384" s="182" t="str">
        <f>IF($B1384="","",IFERROR(VLOOKUP($B1384,'Task library'!$A:$E,2,FALSE()),""))</f>
        <v/>
      </c>
      <c r="E1384" s="182" t="str">
        <f>IF($B1384="","",IFERROR(VLOOKUP($B1384,'Task library'!$A:$E,3,FALSE()),""))</f>
        <v/>
      </c>
      <c r="F1384" s="182" t="str">
        <f>IF($B1384="","",IFERROR(VLOOKUP($B1384,'Task library'!$A:$E,4,FALSE()),""))</f>
        <v/>
      </c>
      <c r="H1384" s="183" t="str">
        <f t="shared" si="150"/>
        <v/>
      </c>
      <c r="I1384" s="183" t="str">
        <f t="shared" si="151"/>
        <v/>
      </c>
      <c r="L1384" s="90" t="str">
        <f t="shared" si="156"/>
        <v/>
      </c>
      <c r="N1384" s="185" t="str">
        <f t="shared" si="152"/>
        <v/>
      </c>
      <c r="W1384" s="179" t="str">
        <f>IF($B1384="","",IF($Q1384="","MISSING LINK",IF(NOT(ISNUMBER(SEARCH("drive.google.com",$Q1384))),"NOT DRIVE LINK",IFERROR(IF(ISNUMBER(SEARCH(MID(Summary!$N$3,SEARCH("/folders/",Summary!$N$3)+9,SEARCH("?",Summary!$N$3&amp;"?")-(SEARCH("/folders/",Summary!$N$3)+9)),$Q1384)),"OK",IF(ISNUMBER(SEARCH("/file/d/",$Q1384)),"FILE LINK (check)","WRONG DRIVE")),"WRONG DRIVE"))))</f>
        <v/>
      </c>
      <c r="X1384" s="72" t="str">
        <f t="shared" si="153"/>
        <v/>
      </c>
      <c r="Y1384" s="72" t="str">
        <f t="shared" si="154"/>
        <v/>
      </c>
      <c r="Z1384" s="72" t="str">
        <f>IF($X1384="","",COUNTIF($X$2:$X1384,$X1384))</f>
        <v/>
      </c>
      <c r="AA1384" s="72" t="str">
        <f>IF(AND($X1384&lt;&gt;"",$Y1384&gt;=3,$Z1384=1),COUNTIF($AA$1:AA1383,"&gt;0")+1,"")</f>
        <v/>
      </c>
    </row>
    <row r="1385" spans="3:27" ht="15" customHeight="1" x14ac:dyDescent="0.25">
      <c r="C1385" s="72" t="str">
        <f t="shared" si="155"/>
        <v/>
      </c>
      <c r="D1385" s="182" t="str">
        <f>IF($B1385="","",IFERROR(VLOOKUP($B1385,'Task library'!$A:$E,2,FALSE()),""))</f>
        <v/>
      </c>
      <c r="E1385" s="182" t="str">
        <f>IF($B1385="","",IFERROR(VLOOKUP($B1385,'Task library'!$A:$E,3,FALSE()),""))</f>
        <v/>
      </c>
      <c r="F1385" s="182" t="str">
        <f>IF($B1385="","",IFERROR(VLOOKUP($B1385,'Task library'!$A:$E,4,FALSE()),""))</f>
        <v/>
      </c>
      <c r="H1385" s="183" t="str">
        <f t="shared" si="150"/>
        <v/>
      </c>
      <c r="I1385" s="183" t="str">
        <f t="shared" si="151"/>
        <v/>
      </c>
      <c r="L1385" s="90" t="str">
        <f t="shared" si="156"/>
        <v/>
      </c>
      <c r="N1385" s="185" t="str">
        <f t="shared" si="152"/>
        <v/>
      </c>
      <c r="W1385" s="179" t="str">
        <f>IF($B1385="","",IF($Q1385="","MISSING LINK",IF(NOT(ISNUMBER(SEARCH("drive.google.com",$Q1385))),"NOT DRIVE LINK",IFERROR(IF(ISNUMBER(SEARCH(MID(Summary!$N$3,SEARCH("/folders/",Summary!$N$3)+9,SEARCH("?",Summary!$N$3&amp;"?")-(SEARCH("/folders/",Summary!$N$3)+9)),$Q1385)),"OK",IF(ISNUMBER(SEARCH("/file/d/",$Q1385)),"FILE LINK (check)","WRONG DRIVE")),"WRONG DRIVE"))))</f>
        <v/>
      </c>
      <c r="X1385" s="72" t="str">
        <f t="shared" si="153"/>
        <v/>
      </c>
      <c r="Y1385" s="72" t="str">
        <f t="shared" si="154"/>
        <v/>
      </c>
      <c r="Z1385" s="72" t="str">
        <f>IF($X1385="","",COUNTIF($X$2:$X1385,$X1385))</f>
        <v/>
      </c>
      <c r="AA1385" s="72" t="str">
        <f>IF(AND($X1385&lt;&gt;"",$Y1385&gt;=3,$Z1385=1),COUNTIF($AA$1:AA1384,"&gt;0")+1,"")</f>
        <v/>
      </c>
    </row>
    <row r="1386" spans="3:27" ht="15" customHeight="1" x14ac:dyDescent="0.25">
      <c r="C1386" s="72" t="str">
        <f t="shared" si="155"/>
        <v/>
      </c>
      <c r="D1386" s="182" t="str">
        <f>IF($B1386="","",IFERROR(VLOOKUP($B1386,'Task library'!$A:$E,2,FALSE()),""))</f>
        <v/>
      </c>
      <c r="E1386" s="182" t="str">
        <f>IF($B1386="","",IFERROR(VLOOKUP($B1386,'Task library'!$A:$E,3,FALSE()),""))</f>
        <v/>
      </c>
      <c r="F1386" s="182" t="str">
        <f>IF($B1386="","",IFERROR(VLOOKUP($B1386,'Task library'!$A:$E,4,FALSE()),""))</f>
        <v/>
      </c>
      <c r="H1386" s="183" t="str">
        <f t="shared" si="150"/>
        <v/>
      </c>
      <c r="I1386" s="183" t="str">
        <f t="shared" si="151"/>
        <v/>
      </c>
      <c r="L1386" s="90" t="str">
        <f t="shared" si="156"/>
        <v/>
      </c>
      <c r="N1386" s="185" t="str">
        <f t="shared" si="152"/>
        <v/>
      </c>
      <c r="W1386" s="179" t="str">
        <f>IF($B1386="","",IF($Q1386="","MISSING LINK",IF(NOT(ISNUMBER(SEARCH("drive.google.com",$Q1386))),"NOT DRIVE LINK",IFERROR(IF(ISNUMBER(SEARCH(MID(Summary!$N$3,SEARCH("/folders/",Summary!$N$3)+9,SEARCH("?",Summary!$N$3&amp;"?")-(SEARCH("/folders/",Summary!$N$3)+9)),$Q1386)),"OK",IF(ISNUMBER(SEARCH("/file/d/",$Q1386)),"FILE LINK (check)","WRONG DRIVE")),"WRONG DRIVE"))))</f>
        <v/>
      </c>
      <c r="X1386" s="72" t="str">
        <f t="shared" si="153"/>
        <v/>
      </c>
      <c r="Y1386" s="72" t="str">
        <f t="shared" si="154"/>
        <v/>
      </c>
      <c r="Z1386" s="72" t="str">
        <f>IF($X1386="","",COUNTIF($X$2:$X1386,$X1386))</f>
        <v/>
      </c>
      <c r="AA1386" s="72" t="str">
        <f>IF(AND($X1386&lt;&gt;"",$Y1386&gt;=3,$Z1386=1),COUNTIF($AA$1:AA1385,"&gt;0")+1,"")</f>
        <v/>
      </c>
    </row>
    <row r="1387" spans="3:27" ht="15" customHeight="1" x14ac:dyDescent="0.25">
      <c r="C1387" s="72" t="str">
        <f t="shared" si="155"/>
        <v/>
      </c>
      <c r="D1387" s="182" t="str">
        <f>IF($B1387="","",IFERROR(VLOOKUP($B1387,'Task library'!$A:$E,2,FALSE()),""))</f>
        <v/>
      </c>
      <c r="E1387" s="182" t="str">
        <f>IF($B1387="","",IFERROR(VLOOKUP($B1387,'Task library'!$A:$E,3,FALSE()),""))</f>
        <v/>
      </c>
      <c r="F1387" s="182" t="str">
        <f>IF($B1387="","",IFERROR(VLOOKUP($B1387,'Task library'!$A:$E,4,FALSE()),""))</f>
        <v/>
      </c>
      <c r="H1387" s="183" t="str">
        <f t="shared" si="150"/>
        <v/>
      </c>
      <c r="I1387" s="183" t="str">
        <f t="shared" si="151"/>
        <v/>
      </c>
      <c r="L1387" s="90" t="str">
        <f t="shared" si="156"/>
        <v/>
      </c>
      <c r="N1387" s="185" t="str">
        <f t="shared" si="152"/>
        <v/>
      </c>
      <c r="W1387" s="179" t="str">
        <f>IF($B1387="","",IF($Q1387="","MISSING LINK",IF(NOT(ISNUMBER(SEARCH("drive.google.com",$Q1387))),"NOT DRIVE LINK",IFERROR(IF(ISNUMBER(SEARCH(MID(Summary!$N$3,SEARCH("/folders/",Summary!$N$3)+9,SEARCH("?",Summary!$N$3&amp;"?")-(SEARCH("/folders/",Summary!$N$3)+9)),$Q1387)),"OK",IF(ISNUMBER(SEARCH("/file/d/",$Q1387)),"FILE LINK (check)","WRONG DRIVE")),"WRONG DRIVE"))))</f>
        <v/>
      </c>
      <c r="X1387" s="72" t="str">
        <f t="shared" si="153"/>
        <v/>
      </c>
      <c r="Y1387" s="72" t="str">
        <f t="shared" si="154"/>
        <v/>
      </c>
      <c r="Z1387" s="72" t="str">
        <f>IF($X1387="","",COUNTIF($X$2:$X1387,$X1387))</f>
        <v/>
      </c>
      <c r="AA1387" s="72" t="str">
        <f>IF(AND($X1387&lt;&gt;"",$Y1387&gt;=3,$Z1387=1),COUNTIF($AA$1:AA1386,"&gt;0")+1,"")</f>
        <v/>
      </c>
    </row>
    <row r="1388" spans="3:27" ht="15" customHeight="1" x14ac:dyDescent="0.25">
      <c r="C1388" s="72" t="str">
        <f t="shared" si="155"/>
        <v/>
      </c>
      <c r="D1388" s="182" t="str">
        <f>IF($B1388="","",IFERROR(VLOOKUP($B1388,'Task library'!$A:$E,2,FALSE()),""))</f>
        <v/>
      </c>
      <c r="E1388" s="182" t="str">
        <f>IF($B1388="","",IFERROR(VLOOKUP($B1388,'Task library'!$A:$E,3,FALSE()),""))</f>
        <v/>
      </c>
      <c r="F1388" s="182" t="str">
        <f>IF($B1388="","",IFERROR(VLOOKUP($B1388,'Task library'!$A:$E,4,FALSE()),""))</f>
        <v/>
      </c>
      <c r="H1388" s="183" t="str">
        <f t="shared" si="150"/>
        <v/>
      </c>
      <c r="I1388" s="183" t="str">
        <f t="shared" si="151"/>
        <v/>
      </c>
      <c r="L1388" s="90" t="str">
        <f t="shared" si="156"/>
        <v/>
      </c>
      <c r="N1388" s="185" t="str">
        <f t="shared" si="152"/>
        <v/>
      </c>
      <c r="W1388" s="179" t="str">
        <f>IF($B1388="","",IF($Q1388="","MISSING LINK",IF(NOT(ISNUMBER(SEARCH("drive.google.com",$Q1388))),"NOT DRIVE LINK",IFERROR(IF(ISNUMBER(SEARCH(MID(Summary!$N$3,SEARCH("/folders/",Summary!$N$3)+9,SEARCH("?",Summary!$N$3&amp;"?")-(SEARCH("/folders/",Summary!$N$3)+9)),$Q1388)),"OK",IF(ISNUMBER(SEARCH("/file/d/",$Q1388)),"FILE LINK (check)","WRONG DRIVE")),"WRONG DRIVE"))))</f>
        <v/>
      </c>
      <c r="X1388" s="72" t="str">
        <f t="shared" si="153"/>
        <v/>
      </c>
      <c r="Y1388" s="72" t="str">
        <f t="shared" si="154"/>
        <v/>
      </c>
      <c r="Z1388" s="72" t="str">
        <f>IF($X1388="","",COUNTIF($X$2:$X1388,$X1388))</f>
        <v/>
      </c>
      <c r="AA1388" s="72" t="str">
        <f>IF(AND($X1388&lt;&gt;"",$Y1388&gt;=3,$Z1388=1),COUNTIF($AA$1:AA1387,"&gt;0")+1,"")</f>
        <v/>
      </c>
    </row>
    <row r="1389" spans="3:27" ht="15" customHeight="1" x14ac:dyDescent="0.25">
      <c r="C1389" s="72" t="str">
        <f t="shared" si="155"/>
        <v/>
      </c>
      <c r="D1389" s="182" t="str">
        <f>IF($B1389="","",IFERROR(VLOOKUP($B1389,'Task library'!$A:$E,2,FALSE()),""))</f>
        <v/>
      </c>
      <c r="E1389" s="182" t="str">
        <f>IF($B1389="","",IFERROR(VLOOKUP($B1389,'Task library'!$A:$E,3,FALSE()),""))</f>
        <v/>
      </c>
      <c r="F1389" s="182" t="str">
        <f>IF($B1389="","",IFERROR(VLOOKUP($B1389,'Task library'!$A:$E,4,FALSE()),""))</f>
        <v/>
      </c>
      <c r="H1389" s="183" t="str">
        <f t="shared" si="150"/>
        <v/>
      </c>
      <c r="I1389" s="183" t="str">
        <f t="shared" si="151"/>
        <v/>
      </c>
      <c r="L1389" s="90" t="str">
        <f t="shared" si="156"/>
        <v/>
      </c>
      <c r="N1389" s="185" t="str">
        <f t="shared" si="152"/>
        <v/>
      </c>
      <c r="W1389" s="179" t="str">
        <f>IF($B1389="","",IF($Q1389="","MISSING LINK",IF(NOT(ISNUMBER(SEARCH("drive.google.com",$Q1389))),"NOT DRIVE LINK",IFERROR(IF(ISNUMBER(SEARCH(MID(Summary!$N$3,SEARCH("/folders/",Summary!$N$3)+9,SEARCH("?",Summary!$N$3&amp;"?")-(SEARCH("/folders/",Summary!$N$3)+9)),$Q1389)),"OK",IF(ISNUMBER(SEARCH("/file/d/",$Q1389)),"FILE LINK (check)","WRONG DRIVE")),"WRONG DRIVE"))))</f>
        <v/>
      </c>
      <c r="X1389" s="72" t="str">
        <f t="shared" si="153"/>
        <v/>
      </c>
      <c r="Y1389" s="72" t="str">
        <f t="shared" si="154"/>
        <v/>
      </c>
      <c r="Z1389" s="72" t="str">
        <f>IF($X1389="","",COUNTIF($X$2:$X1389,$X1389))</f>
        <v/>
      </c>
      <c r="AA1389" s="72" t="str">
        <f>IF(AND($X1389&lt;&gt;"",$Y1389&gt;=3,$Z1389=1),COUNTIF($AA$1:AA1388,"&gt;0")+1,"")</f>
        <v/>
      </c>
    </row>
    <row r="1390" spans="3:27" ht="15" customHeight="1" x14ac:dyDescent="0.25">
      <c r="C1390" s="72" t="str">
        <f t="shared" si="155"/>
        <v/>
      </c>
      <c r="D1390" s="182" t="str">
        <f>IF($B1390="","",IFERROR(VLOOKUP($B1390,'Task library'!$A:$E,2,FALSE()),""))</f>
        <v/>
      </c>
      <c r="E1390" s="182" t="str">
        <f>IF($B1390="","",IFERROR(VLOOKUP($B1390,'Task library'!$A:$E,3,FALSE()),""))</f>
        <v/>
      </c>
      <c r="F1390" s="182" t="str">
        <f>IF($B1390="","",IFERROR(VLOOKUP($B1390,'Task library'!$A:$E,4,FALSE()),""))</f>
        <v/>
      </c>
      <c r="H1390" s="183" t="str">
        <f t="shared" si="150"/>
        <v/>
      </c>
      <c r="I1390" s="183" t="str">
        <f t="shared" si="151"/>
        <v/>
      </c>
      <c r="L1390" s="90" t="str">
        <f t="shared" si="156"/>
        <v/>
      </c>
      <c r="N1390" s="185" t="str">
        <f t="shared" si="152"/>
        <v/>
      </c>
      <c r="W1390" s="179" t="str">
        <f>IF($B1390="","",IF($Q1390="","MISSING LINK",IF(NOT(ISNUMBER(SEARCH("drive.google.com",$Q1390))),"NOT DRIVE LINK",IFERROR(IF(ISNUMBER(SEARCH(MID(Summary!$N$3,SEARCH("/folders/",Summary!$N$3)+9,SEARCH("?",Summary!$N$3&amp;"?")-(SEARCH("/folders/",Summary!$N$3)+9)),$Q1390)),"OK",IF(ISNUMBER(SEARCH("/file/d/",$Q1390)),"FILE LINK (check)","WRONG DRIVE")),"WRONG DRIVE"))))</f>
        <v/>
      </c>
      <c r="X1390" s="72" t="str">
        <f t="shared" si="153"/>
        <v/>
      </c>
      <c r="Y1390" s="72" t="str">
        <f t="shared" si="154"/>
        <v/>
      </c>
      <c r="Z1390" s="72" t="str">
        <f>IF($X1390="","",COUNTIF($X$2:$X1390,$X1390))</f>
        <v/>
      </c>
      <c r="AA1390" s="72" t="str">
        <f>IF(AND($X1390&lt;&gt;"",$Y1390&gt;=3,$Z1390=1),COUNTIF($AA$1:AA1389,"&gt;0")+1,"")</f>
        <v/>
      </c>
    </row>
    <row r="1391" spans="3:27" ht="15" customHeight="1" x14ac:dyDescent="0.25">
      <c r="C1391" s="72" t="str">
        <f t="shared" si="155"/>
        <v/>
      </c>
      <c r="D1391" s="182" t="str">
        <f>IF($B1391="","",IFERROR(VLOOKUP($B1391,'Task library'!$A:$E,2,FALSE()),""))</f>
        <v/>
      </c>
      <c r="E1391" s="182" t="str">
        <f>IF($B1391="","",IFERROR(VLOOKUP($B1391,'Task library'!$A:$E,3,FALSE()),""))</f>
        <v/>
      </c>
      <c r="F1391" s="182" t="str">
        <f>IF($B1391="","",IFERROR(VLOOKUP($B1391,'Task library'!$A:$E,4,FALSE()),""))</f>
        <v/>
      </c>
      <c r="H1391" s="183" t="str">
        <f t="shared" si="150"/>
        <v/>
      </c>
      <c r="I1391" s="183" t="str">
        <f t="shared" si="151"/>
        <v/>
      </c>
      <c r="L1391" s="90" t="str">
        <f t="shared" si="156"/>
        <v/>
      </c>
      <c r="N1391" s="185" t="str">
        <f t="shared" si="152"/>
        <v/>
      </c>
      <c r="W1391" s="179" t="str">
        <f>IF($B1391="","",IF($Q1391="","MISSING LINK",IF(NOT(ISNUMBER(SEARCH("drive.google.com",$Q1391))),"NOT DRIVE LINK",IFERROR(IF(ISNUMBER(SEARCH(MID(Summary!$N$3,SEARCH("/folders/",Summary!$N$3)+9,SEARCH("?",Summary!$N$3&amp;"?")-(SEARCH("/folders/",Summary!$N$3)+9)),$Q1391)),"OK",IF(ISNUMBER(SEARCH("/file/d/",$Q1391)),"FILE LINK (check)","WRONG DRIVE")),"WRONG DRIVE"))))</f>
        <v/>
      </c>
      <c r="X1391" s="72" t="str">
        <f t="shared" si="153"/>
        <v/>
      </c>
      <c r="Y1391" s="72" t="str">
        <f t="shared" si="154"/>
        <v/>
      </c>
      <c r="Z1391" s="72" t="str">
        <f>IF($X1391="","",COUNTIF($X$2:$X1391,$X1391))</f>
        <v/>
      </c>
      <c r="AA1391" s="72" t="str">
        <f>IF(AND($X1391&lt;&gt;"",$Y1391&gt;=3,$Z1391=1),COUNTIF($AA$1:AA1390,"&gt;0")+1,"")</f>
        <v/>
      </c>
    </row>
    <row r="1392" spans="3:27" ht="15" customHeight="1" x14ac:dyDescent="0.25">
      <c r="C1392" s="72" t="str">
        <f t="shared" si="155"/>
        <v/>
      </c>
      <c r="D1392" s="182" t="str">
        <f>IF($B1392="","",IFERROR(VLOOKUP($B1392,'Task library'!$A:$E,2,FALSE()),""))</f>
        <v/>
      </c>
      <c r="E1392" s="182" t="str">
        <f>IF($B1392="","",IFERROR(VLOOKUP($B1392,'Task library'!$A:$E,3,FALSE()),""))</f>
        <v/>
      </c>
      <c r="F1392" s="182" t="str">
        <f>IF($B1392="","",IFERROR(VLOOKUP($B1392,'Task library'!$A:$E,4,FALSE()),""))</f>
        <v/>
      </c>
      <c r="H1392" s="183" t="str">
        <f t="shared" si="150"/>
        <v/>
      </c>
      <c r="I1392" s="183" t="str">
        <f t="shared" si="151"/>
        <v/>
      </c>
      <c r="L1392" s="90" t="str">
        <f t="shared" si="156"/>
        <v/>
      </c>
      <c r="N1392" s="185" t="str">
        <f t="shared" si="152"/>
        <v/>
      </c>
      <c r="W1392" s="179" t="str">
        <f>IF($B1392="","",IF($Q1392="","MISSING LINK",IF(NOT(ISNUMBER(SEARCH("drive.google.com",$Q1392))),"NOT DRIVE LINK",IFERROR(IF(ISNUMBER(SEARCH(MID(Summary!$N$3,SEARCH("/folders/",Summary!$N$3)+9,SEARCH("?",Summary!$N$3&amp;"?")-(SEARCH("/folders/",Summary!$N$3)+9)),$Q1392)),"OK",IF(ISNUMBER(SEARCH("/file/d/",$Q1392)),"FILE LINK (check)","WRONG DRIVE")),"WRONG DRIVE"))))</f>
        <v/>
      </c>
      <c r="X1392" s="72" t="str">
        <f t="shared" si="153"/>
        <v/>
      </c>
      <c r="Y1392" s="72" t="str">
        <f t="shared" si="154"/>
        <v/>
      </c>
      <c r="Z1392" s="72" t="str">
        <f>IF($X1392="","",COUNTIF($X$2:$X1392,$X1392))</f>
        <v/>
      </c>
      <c r="AA1392" s="72" t="str">
        <f>IF(AND($X1392&lt;&gt;"",$Y1392&gt;=3,$Z1392=1),COUNTIF($AA$1:AA1391,"&gt;0")+1,"")</f>
        <v/>
      </c>
    </row>
    <row r="1393" spans="3:27" ht="15" customHeight="1" x14ac:dyDescent="0.25">
      <c r="C1393" s="72" t="str">
        <f t="shared" si="155"/>
        <v/>
      </c>
      <c r="D1393" s="182" t="str">
        <f>IF($B1393="","",IFERROR(VLOOKUP($B1393,'Task library'!$A:$E,2,FALSE()),""))</f>
        <v/>
      </c>
      <c r="E1393" s="182" t="str">
        <f>IF($B1393="","",IFERROR(VLOOKUP($B1393,'Task library'!$A:$E,3,FALSE()),""))</f>
        <v/>
      </c>
      <c r="F1393" s="182" t="str">
        <f>IF($B1393="","",IFERROR(VLOOKUP($B1393,'Task library'!$A:$E,4,FALSE()),""))</f>
        <v/>
      </c>
      <c r="H1393" s="183" t="str">
        <f t="shared" si="150"/>
        <v/>
      </c>
      <c r="I1393" s="183" t="str">
        <f t="shared" si="151"/>
        <v/>
      </c>
      <c r="L1393" s="90" t="str">
        <f t="shared" si="156"/>
        <v/>
      </c>
      <c r="N1393" s="185" t="str">
        <f t="shared" si="152"/>
        <v/>
      </c>
      <c r="W1393" s="179" t="str">
        <f>IF($B1393="","",IF($Q1393="","MISSING LINK",IF(NOT(ISNUMBER(SEARCH("drive.google.com",$Q1393))),"NOT DRIVE LINK",IFERROR(IF(ISNUMBER(SEARCH(MID(Summary!$N$3,SEARCH("/folders/",Summary!$N$3)+9,SEARCH("?",Summary!$N$3&amp;"?")-(SEARCH("/folders/",Summary!$N$3)+9)),$Q1393)),"OK",IF(ISNUMBER(SEARCH("/file/d/",$Q1393)),"FILE LINK (check)","WRONG DRIVE")),"WRONG DRIVE"))))</f>
        <v/>
      </c>
      <c r="X1393" s="72" t="str">
        <f t="shared" si="153"/>
        <v/>
      </c>
      <c r="Y1393" s="72" t="str">
        <f t="shared" si="154"/>
        <v/>
      </c>
      <c r="Z1393" s="72" t="str">
        <f>IF($X1393="","",COUNTIF($X$2:$X1393,$X1393))</f>
        <v/>
      </c>
      <c r="AA1393" s="72" t="str">
        <f>IF(AND($X1393&lt;&gt;"",$Y1393&gt;=3,$Z1393=1),COUNTIF($AA$1:AA1392,"&gt;0")+1,"")</f>
        <v/>
      </c>
    </row>
    <row r="1394" spans="3:27" ht="15" customHeight="1" x14ac:dyDescent="0.25">
      <c r="C1394" s="72" t="str">
        <f t="shared" si="155"/>
        <v/>
      </c>
      <c r="D1394" s="182" t="str">
        <f>IF($B1394="","",IFERROR(VLOOKUP($B1394,'Task library'!$A:$E,2,FALSE()),""))</f>
        <v/>
      </c>
      <c r="E1394" s="182" t="str">
        <f>IF($B1394="","",IFERROR(VLOOKUP($B1394,'Task library'!$A:$E,3,FALSE()),""))</f>
        <v/>
      </c>
      <c r="F1394" s="182" t="str">
        <f>IF($B1394="","",IFERROR(VLOOKUP($B1394,'Task library'!$A:$E,4,FALSE()),""))</f>
        <v/>
      </c>
      <c r="H1394" s="183" t="str">
        <f t="shared" si="150"/>
        <v/>
      </c>
      <c r="I1394" s="183" t="str">
        <f t="shared" si="151"/>
        <v/>
      </c>
      <c r="L1394" s="90" t="str">
        <f t="shared" si="156"/>
        <v/>
      </c>
      <c r="N1394" s="185" t="str">
        <f t="shared" si="152"/>
        <v/>
      </c>
      <c r="W1394" s="179" t="str">
        <f>IF($B1394="","",IF($Q1394="","MISSING LINK",IF(NOT(ISNUMBER(SEARCH("drive.google.com",$Q1394))),"NOT DRIVE LINK",IFERROR(IF(ISNUMBER(SEARCH(MID(Summary!$N$3,SEARCH("/folders/",Summary!$N$3)+9,SEARCH("?",Summary!$N$3&amp;"?")-(SEARCH("/folders/",Summary!$N$3)+9)),$Q1394)),"OK",IF(ISNUMBER(SEARCH("/file/d/",$Q1394)),"FILE LINK (check)","WRONG DRIVE")),"WRONG DRIVE"))))</f>
        <v/>
      </c>
      <c r="X1394" s="72" t="str">
        <f t="shared" si="153"/>
        <v/>
      </c>
      <c r="Y1394" s="72" t="str">
        <f t="shared" si="154"/>
        <v/>
      </c>
      <c r="Z1394" s="72" t="str">
        <f>IF($X1394="","",COUNTIF($X$2:$X1394,$X1394))</f>
        <v/>
      </c>
      <c r="AA1394" s="72" t="str">
        <f>IF(AND($X1394&lt;&gt;"",$Y1394&gt;=3,$Z1394=1),COUNTIF($AA$1:AA1393,"&gt;0")+1,"")</f>
        <v/>
      </c>
    </row>
    <row r="1395" spans="3:27" ht="15" customHeight="1" x14ac:dyDescent="0.25">
      <c r="C1395" s="72" t="str">
        <f t="shared" si="155"/>
        <v/>
      </c>
      <c r="D1395" s="182" t="str">
        <f>IF($B1395="","",IFERROR(VLOOKUP($B1395,'Task library'!$A:$E,2,FALSE()),""))</f>
        <v/>
      </c>
      <c r="E1395" s="182" t="str">
        <f>IF($B1395="","",IFERROR(VLOOKUP($B1395,'Task library'!$A:$E,3,FALSE()),""))</f>
        <v/>
      </c>
      <c r="F1395" s="182" t="str">
        <f>IF($B1395="","",IFERROR(VLOOKUP($B1395,'Task library'!$A:$E,4,FALSE()),""))</f>
        <v/>
      </c>
      <c r="H1395" s="183" t="str">
        <f t="shared" si="150"/>
        <v/>
      </c>
      <c r="I1395" s="183" t="str">
        <f t="shared" si="151"/>
        <v/>
      </c>
      <c r="L1395" s="90" t="str">
        <f t="shared" si="156"/>
        <v/>
      </c>
      <c r="N1395" s="185" t="str">
        <f t="shared" si="152"/>
        <v/>
      </c>
      <c r="W1395" s="179" t="str">
        <f>IF($B1395="","",IF($Q1395="","MISSING LINK",IF(NOT(ISNUMBER(SEARCH("drive.google.com",$Q1395))),"NOT DRIVE LINK",IFERROR(IF(ISNUMBER(SEARCH(MID(Summary!$N$3,SEARCH("/folders/",Summary!$N$3)+9,SEARCH("?",Summary!$N$3&amp;"?")-(SEARCH("/folders/",Summary!$N$3)+9)),$Q1395)),"OK",IF(ISNUMBER(SEARCH("/file/d/",$Q1395)),"FILE LINK (check)","WRONG DRIVE")),"WRONG DRIVE"))))</f>
        <v/>
      </c>
      <c r="X1395" s="72" t="str">
        <f t="shared" si="153"/>
        <v/>
      </c>
      <c r="Y1395" s="72" t="str">
        <f t="shared" si="154"/>
        <v/>
      </c>
      <c r="Z1395" s="72" t="str">
        <f>IF($X1395="","",COUNTIF($X$2:$X1395,$X1395))</f>
        <v/>
      </c>
      <c r="AA1395" s="72" t="str">
        <f>IF(AND($X1395&lt;&gt;"",$Y1395&gt;=3,$Z1395=1),COUNTIF($AA$1:AA1394,"&gt;0")+1,"")</f>
        <v/>
      </c>
    </row>
    <row r="1396" spans="3:27" ht="15" customHeight="1" x14ac:dyDescent="0.25">
      <c r="C1396" s="72" t="str">
        <f t="shared" si="155"/>
        <v/>
      </c>
      <c r="D1396" s="182" t="str">
        <f>IF($B1396="","",IFERROR(VLOOKUP($B1396,'Task library'!$A:$E,2,FALSE()),""))</f>
        <v/>
      </c>
      <c r="E1396" s="182" t="str">
        <f>IF($B1396="","",IFERROR(VLOOKUP($B1396,'Task library'!$A:$E,3,FALSE()),""))</f>
        <v/>
      </c>
      <c r="F1396" s="182" t="str">
        <f>IF($B1396="","",IFERROR(VLOOKUP($B1396,'Task library'!$A:$E,4,FALSE()),""))</f>
        <v/>
      </c>
      <c r="H1396" s="183" t="str">
        <f t="shared" si="150"/>
        <v/>
      </c>
      <c r="I1396" s="183" t="str">
        <f t="shared" si="151"/>
        <v/>
      </c>
      <c r="L1396" s="90" t="str">
        <f t="shared" si="156"/>
        <v/>
      </c>
      <c r="N1396" s="185" t="str">
        <f t="shared" si="152"/>
        <v/>
      </c>
      <c r="W1396" s="179" t="str">
        <f>IF($B1396="","",IF($Q1396="","MISSING LINK",IF(NOT(ISNUMBER(SEARCH("drive.google.com",$Q1396))),"NOT DRIVE LINK",IFERROR(IF(ISNUMBER(SEARCH(MID(Summary!$N$3,SEARCH("/folders/",Summary!$N$3)+9,SEARCH("?",Summary!$N$3&amp;"?")-(SEARCH("/folders/",Summary!$N$3)+9)),$Q1396)),"OK",IF(ISNUMBER(SEARCH("/file/d/",$Q1396)),"FILE LINK (check)","WRONG DRIVE")),"WRONG DRIVE"))))</f>
        <v/>
      </c>
      <c r="X1396" s="72" t="str">
        <f t="shared" si="153"/>
        <v/>
      </c>
      <c r="Y1396" s="72" t="str">
        <f t="shared" si="154"/>
        <v/>
      </c>
      <c r="Z1396" s="72" t="str">
        <f>IF($X1396="","",COUNTIF($X$2:$X1396,$X1396))</f>
        <v/>
      </c>
      <c r="AA1396" s="72" t="str">
        <f>IF(AND($X1396&lt;&gt;"",$Y1396&gt;=3,$Z1396=1),COUNTIF($AA$1:AA1395,"&gt;0")+1,"")</f>
        <v/>
      </c>
    </row>
    <row r="1397" spans="3:27" ht="15" customHeight="1" x14ac:dyDescent="0.25">
      <c r="C1397" s="72" t="str">
        <f t="shared" si="155"/>
        <v/>
      </c>
      <c r="D1397" s="182" t="str">
        <f>IF($B1397="","",IFERROR(VLOOKUP($B1397,'Task library'!$A:$E,2,FALSE()),""))</f>
        <v/>
      </c>
      <c r="E1397" s="182" t="str">
        <f>IF($B1397="","",IFERROR(VLOOKUP($B1397,'Task library'!$A:$E,3,FALSE()),""))</f>
        <v/>
      </c>
      <c r="F1397" s="182" t="str">
        <f>IF($B1397="","",IFERROR(VLOOKUP($B1397,'Task library'!$A:$E,4,FALSE()),""))</f>
        <v/>
      </c>
      <c r="H1397" s="183" t="str">
        <f t="shared" si="150"/>
        <v/>
      </c>
      <c r="I1397" s="183" t="str">
        <f t="shared" si="151"/>
        <v/>
      </c>
      <c r="L1397" s="90" t="str">
        <f t="shared" si="156"/>
        <v/>
      </c>
      <c r="N1397" s="185" t="str">
        <f t="shared" si="152"/>
        <v/>
      </c>
      <c r="W1397" s="179" t="str">
        <f>IF($B1397="","",IF($Q1397="","MISSING LINK",IF(NOT(ISNUMBER(SEARCH("drive.google.com",$Q1397))),"NOT DRIVE LINK",IFERROR(IF(ISNUMBER(SEARCH(MID(Summary!$N$3,SEARCH("/folders/",Summary!$N$3)+9,SEARCH("?",Summary!$N$3&amp;"?")-(SEARCH("/folders/",Summary!$N$3)+9)),$Q1397)),"OK",IF(ISNUMBER(SEARCH("/file/d/",$Q1397)),"FILE LINK (check)","WRONG DRIVE")),"WRONG DRIVE"))))</f>
        <v/>
      </c>
      <c r="X1397" s="72" t="str">
        <f t="shared" si="153"/>
        <v/>
      </c>
      <c r="Y1397" s="72" t="str">
        <f t="shared" si="154"/>
        <v/>
      </c>
      <c r="Z1397" s="72" t="str">
        <f>IF($X1397="","",COUNTIF($X$2:$X1397,$X1397))</f>
        <v/>
      </c>
      <c r="AA1397" s="72" t="str">
        <f>IF(AND($X1397&lt;&gt;"",$Y1397&gt;=3,$Z1397=1),COUNTIF($AA$1:AA1396,"&gt;0")+1,"")</f>
        <v/>
      </c>
    </row>
    <row r="1398" spans="3:27" ht="15" customHeight="1" x14ac:dyDescent="0.25">
      <c r="C1398" s="72" t="str">
        <f t="shared" si="155"/>
        <v/>
      </c>
      <c r="D1398" s="182" t="str">
        <f>IF($B1398="","",IFERROR(VLOOKUP($B1398,'Task library'!$A:$E,2,FALSE()),""))</f>
        <v/>
      </c>
      <c r="E1398" s="182" t="str">
        <f>IF($B1398="","",IFERROR(VLOOKUP($B1398,'Task library'!$A:$E,3,FALSE()),""))</f>
        <v/>
      </c>
      <c r="F1398" s="182" t="str">
        <f>IF($B1398="","",IFERROR(VLOOKUP($B1398,'Task library'!$A:$E,4,FALSE()),""))</f>
        <v/>
      </c>
      <c r="H1398" s="183" t="str">
        <f t="shared" si="150"/>
        <v/>
      </c>
      <c r="I1398" s="183" t="str">
        <f t="shared" si="151"/>
        <v/>
      </c>
      <c r="L1398" s="90" t="str">
        <f t="shared" si="156"/>
        <v/>
      </c>
      <c r="N1398" s="185" t="str">
        <f t="shared" si="152"/>
        <v/>
      </c>
      <c r="W1398" s="179" t="str">
        <f>IF($B1398="","",IF($Q1398="","MISSING LINK",IF(NOT(ISNUMBER(SEARCH("drive.google.com",$Q1398))),"NOT DRIVE LINK",IFERROR(IF(ISNUMBER(SEARCH(MID(Summary!$N$3,SEARCH("/folders/",Summary!$N$3)+9,SEARCH("?",Summary!$N$3&amp;"?")-(SEARCH("/folders/",Summary!$N$3)+9)),$Q1398)),"OK",IF(ISNUMBER(SEARCH("/file/d/",$Q1398)),"FILE LINK (check)","WRONG DRIVE")),"WRONG DRIVE"))))</f>
        <v/>
      </c>
      <c r="X1398" s="72" t="str">
        <f t="shared" si="153"/>
        <v/>
      </c>
      <c r="Y1398" s="72" t="str">
        <f t="shared" si="154"/>
        <v/>
      </c>
      <c r="Z1398" s="72" t="str">
        <f>IF($X1398="","",COUNTIF($X$2:$X1398,$X1398))</f>
        <v/>
      </c>
      <c r="AA1398" s="72" t="str">
        <f>IF(AND($X1398&lt;&gt;"",$Y1398&gt;=3,$Z1398=1),COUNTIF($AA$1:AA1397,"&gt;0")+1,"")</f>
        <v/>
      </c>
    </row>
    <row r="1399" spans="3:27" ht="15" customHeight="1" x14ac:dyDescent="0.25">
      <c r="C1399" s="72" t="str">
        <f t="shared" si="155"/>
        <v/>
      </c>
      <c r="D1399" s="182" t="str">
        <f>IF($B1399="","",IFERROR(VLOOKUP($B1399,'Task library'!$A:$E,2,FALSE()),""))</f>
        <v/>
      </c>
      <c r="E1399" s="182" t="str">
        <f>IF($B1399="","",IFERROR(VLOOKUP($B1399,'Task library'!$A:$E,3,FALSE()),""))</f>
        <v/>
      </c>
      <c r="F1399" s="182" t="str">
        <f>IF($B1399="","",IFERROR(VLOOKUP($B1399,'Task library'!$A:$E,4,FALSE()),""))</f>
        <v/>
      </c>
      <c r="H1399" s="183" t="str">
        <f t="shared" si="150"/>
        <v/>
      </c>
      <c r="I1399" s="183" t="str">
        <f t="shared" si="151"/>
        <v/>
      </c>
      <c r="L1399" s="90" t="str">
        <f t="shared" si="156"/>
        <v/>
      </c>
      <c r="N1399" s="185" t="str">
        <f t="shared" si="152"/>
        <v/>
      </c>
      <c r="W1399" s="179" t="str">
        <f>IF($B1399="","",IF($Q1399="","MISSING LINK",IF(NOT(ISNUMBER(SEARCH("drive.google.com",$Q1399))),"NOT DRIVE LINK",IFERROR(IF(ISNUMBER(SEARCH(MID(Summary!$N$3,SEARCH("/folders/",Summary!$N$3)+9,SEARCH("?",Summary!$N$3&amp;"?")-(SEARCH("/folders/",Summary!$N$3)+9)),$Q1399)),"OK",IF(ISNUMBER(SEARCH("/file/d/",$Q1399)),"FILE LINK (check)","WRONG DRIVE")),"WRONG DRIVE"))))</f>
        <v/>
      </c>
      <c r="X1399" s="72" t="str">
        <f t="shared" si="153"/>
        <v/>
      </c>
      <c r="Y1399" s="72" t="str">
        <f t="shared" si="154"/>
        <v/>
      </c>
      <c r="Z1399" s="72" t="str">
        <f>IF($X1399="","",COUNTIF($X$2:$X1399,$X1399))</f>
        <v/>
      </c>
      <c r="AA1399" s="72" t="str">
        <f>IF(AND($X1399&lt;&gt;"",$Y1399&gt;=3,$Z1399=1),COUNTIF($AA$1:AA1398,"&gt;0")+1,"")</f>
        <v/>
      </c>
    </row>
    <row r="1400" spans="3:27" ht="15" customHeight="1" x14ac:dyDescent="0.25">
      <c r="C1400" s="72" t="str">
        <f t="shared" si="155"/>
        <v/>
      </c>
      <c r="D1400" s="182" t="str">
        <f>IF($B1400="","",IFERROR(VLOOKUP($B1400,'Task library'!$A:$E,2,FALSE()),""))</f>
        <v/>
      </c>
      <c r="E1400" s="182" t="str">
        <f>IF($B1400="","",IFERROR(VLOOKUP($B1400,'Task library'!$A:$E,3,FALSE()),""))</f>
        <v/>
      </c>
      <c r="F1400" s="182" t="str">
        <f>IF($B1400="","",IFERROR(VLOOKUP($B1400,'Task library'!$A:$E,4,FALSE()),""))</f>
        <v/>
      </c>
      <c r="H1400" s="183" t="str">
        <f t="shared" si="150"/>
        <v/>
      </c>
      <c r="I1400" s="183" t="str">
        <f t="shared" si="151"/>
        <v/>
      </c>
      <c r="L1400" s="90" t="str">
        <f t="shared" si="156"/>
        <v/>
      </c>
      <c r="N1400" s="185" t="str">
        <f t="shared" si="152"/>
        <v/>
      </c>
      <c r="W1400" s="179" t="str">
        <f>IF($B1400="","",IF($Q1400="","MISSING LINK",IF(NOT(ISNUMBER(SEARCH("drive.google.com",$Q1400))),"NOT DRIVE LINK",IFERROR(IF(ISNUMBER(SEARCH(MID(Summary!$N$3,SEARCH("/folders/",Summary!$N$3)+9,SEARCH("?",Summary!$N$3&amp;"?")-(SEARCH("/folders/",Summary!$N$3)+9)),$Q1400)),"OK",IF(ISNUMBER(SEARCH("/file/d/",$Q1400)),"FILE LINK (check)","WRONG DRIVE")),"WRONG DRIVE"))))</f>
        <v/>
      </c>
      <c r="X1400" s="72" t="str">
        <f t="shared" si="153"/>
        <v/>
      </c>
      <c r="Y1400" s="72" t="str">
        <f t="shared" si="154"/>
        <v/>
      </c>
      <c r="Z1400" s="72" t="str">
        <f>IF($X1400="","",COUNTIF($X$2:$X1400,$X1400))</f>
        <v/>
      </c>
      <c r="AA1400" s="72" t="str">
        <f>IF(AND($X1400&lt;&gt;"",$Y1400&gt;=3,$Z1400=1),COUNTIF($AA$1:AA1399,"&gt;0")+1,"")</f>
        <v/>
      </c>
    </row>
    <row r="1401" spans="3:27" ht="15" customHeight="1" x14ac:dyDescent="0.25">
      <c r="C1401" s="72" t="str">
        <f t="shared" si="155"/>
        <v/>
      </c>
      <c r="D1401" s="182" t="str">
        <f>IF($B1401="","",IFERROR(VLOOKUP($B1401,'Task library'!$A:$E,2,FALSE()),""))</f>
        <v/>
      </c>
      <c r="E1401" s="182" t="str">
        <f>IF($B1401="","",IFERROR(VLOOKUP($B1401,'Task library'!$A:$E,3,FALSE()),""))</f>
        <v/>
      </c>
      <c r="F1401" s="182" t="str">
        <f>IF($B1401="","",IFERROR(VLOOKUP($B1401,'Task library'!$A:$E,4,FALSE()),""))</f>
        <v/>
      </c>
      <c r="H1401" s="183" t="str">
        <f t="shared" si="150"/>
        <v/>
      </c>
      <c r="I1401" s="183" t="str">
        <f t="shared" si="151"/>
        <v/>
      </c>
      <c r="L1401" s="90" t="str">
        <f t="shared" si="156"/>
        <v/>
      </c>
      <c r="N1401" s="185" t="str">
        <f t="shared" si="152"/>
        <v/>
      </c>
      <c r="W1401" s="179" t="str">
        <f>IF($B1401="","",IF($Q1401="","MISSING LINK",IF(NOT(ISNUMBER(SEARCH("drive.google.com",$Q1401))),"NOT DRIVE LINK",IFERROR(IF(ISNUMBER(SEARCH(MID(Summary!$N$3,SEARCH("/folders/",Summary!$N$3)+9,SEARCH("?",Summary!$N$3&amp;"?")-(SEARCH("/folders/",Summary!$N$3)+9)),$Q1401)),"OK",IF(ISNUMBER(SEARCH("/file/d/",$Q1401)),"FILE LINK (check)","WRONG DRIVE")),"WRONG DRIVE"))))</f>
        <v/>
      </c>
      <c r="X1401" s="72" t="str">
        <f t="shared" si="153"/>
        <v/>
      </c>
      <c r="Y1401" s="72" t="str">
        <f t="shared" si="154"/>
        <v/>
      </c>
      <c r="Z1401" s="72" t="str">
        <f>IF($X1401="","",COUNTIF($X$2:$X1401,$X1401))</f>
        <v/>
      </c>
      <c r="AA1401" s="72" t="str">
        <f>IF(AND($X1401&lt;&gt;"",$Y1401&gt;=3,$Z1401=1),COUNTIF($AA$1:AA1400,"&gt;0")+1,"")</f>
        <v/>
      </c>
    </row>
    <row r="1402" spans="3:27" ht="15" customHeight="1" x14ac:dyDescent="0.25">
      <c r="C1402" s="72" t="str">
        <f t="shared" si="155"/>
        <v/>
      </c>
      <c r="D1402" s="182" t="str">
        <f>IF($B1402="","",IFERROR(VLOOKUP($B1402,'Task library'!$A:$E,2,FALSE()),""))</f>
        <v/>
      </c>
      <c r="E1402" s="182" t="str">
        <f>IF($B1402="","",IFERROR(VLOOKUP($B1402,'Task library'!$A:$E,3,FALSE()),""))</f>
        <v/>
      </c>
      <c r="F1402" s="182" t="str">
        <f>IF($B1402="","",IFERROR(VLOOKUP($B1402,'Task library'!$A:$E,4,FALSE()),""))</f>
        <v/>
      </c>
      <c r="H1402" s="183" t="str">
        <f t="shared" si="150"/>
        <v/>
      </c>
      <c r="I1402" s="183" t="str">
        <f t="shared" si="151"/>
        <v/>
      </c>
      <c r="L1402" s="90" t="str">
        <f t="shared" si="156"/>
        <v/>
      </c>
      <c r="N1402" s="185" t="str">
        <f t="shared" si="152"/>
        <v/>
      </c>
      <c r="W1402" s="179" t="str">
        <f>IF($B1402="","",IF($Q1402="","MISSING LINK",IF(NOT(ISNUMBER(SEARCH("drive.google.com",$Q1402))),"NOT DRIVE LINK",IFERROR(IF(ISNUMBER(SEARCH(MID(Summary!$N$3,SEARCH("/folders/",Summary!$N$3)+9,SEARCH("?",Summary!$N$3&amp;"?")-(SEARCH("/folders/",Summary!$N$3)+9)),$Q1402)),"OK",IF(ISNUMBER(SEARCH("/file/d/",$Q1402)),"FILE LINK (check)","WRONG DRIVE")),"WRONG DRIVE"))))</f>
        <v/>
      </c>
      <c r="X1402" s="72" t="str">
        <f t="shared" si="153"/>
        <v/>
      </c>
      <c r="Y1402" s="72" t="str">
        <f t="shared" si="154"/>
        <v/>
      </c>
      <c r="Z1402" s="72" t="str">
        <f>IF($X1402="","",COUNTIF($X$2:$X1402,$X1402))</f>
        <v/>
      </c>
      <c r="AA1402" s="72" t="str">
        <f>IF(AND($X1402&lt;&gt;"",$Y1402&gt;=3,$Z1402=1),COUNTIF($AA$1:AA1401,"&gt;0")+1,"")</f>
        <v/>
      </c>
    </row>
    <row r="1403" spans="3:27" ht="15" customHeight="1" x14ac:dyDescent="0.25">
      <c r="C1403" s="72" t="str">
        <f t="shared" si="155"/>
        <v/>
      </c>
      <c r="D1403" s="182" t="str">
        <f>IF($B1403="","",IFERROR(VLOOKUP($B1403,'Task library'!$A:$E,2,FALSE()),""))</f>
        <v/>
      </c>
      <c r="E1403" s="182" t="str">
        <f>IF($B1403="","",IFERROR(VLOOKUP($B1403,'Task library'!$A:$E,3,FALSE()),""))</f>
        <v/>
      </c>
      <c r="F1403" s="182" t="str">
        <f>IF($B1403="","",IFERROR(VLOOKUP($B1403,'Task library'!$A:$E,4,FALSE()),""))</f>
        <v/>
      </c>
      <c r="H1403" s="183" t="str">
        <f t="shared" si="150"/>
        <v/>
      </c>
      <c r="I1403" s="183" t="str">
        <f t="shared" si="151"/>
        <v/>
      </c>
      <c r="L1403" s="90" t="str">
        <f t="shared" si="156"/>
        <v/>
      </c>
      <c r="N1403" s="185" t="str">
        <f t="shared" si="152"/>
        <v/>
      </c>
      <c r="W1403" s="179" t="str">
        <f>IF($B1403="","",IF($Q1403="","MISSING LINK",IF(NOT(ISNUMBER(SEARCH("drive.google.com",$Q1403))),"NOT DRIVE LINK",IFERROR(IF(ISNUMBER(SEARCH(MID(Summary!$N$3,SEARCH("/folders/",Summary!$N$3)+9,SEARCH("?",Summary!$N$3&amp;"?")-(SEARCH("/folders/",Summary!$N$3)+9)),$Q1403)),"OK",IF(ISNUMBER(SEARCH("/file/d/",$Q1403)),"FILE LINK (check)","WRONG DRIVE")),"WRONG DRIVE"))))</f>
        <v/>
      </c>
      <c r="X1403" s="72" t="str">
        <f t="shared" si="153"/>
        <v/>
      </c>
      <c r="Y1403" s="72" t="str">
        <f t="shared" si="154"/>
        <v/>
      </c>
      <c r="Z1403" s="72" t="str">
        <f>IF($X1403="","",COUNTIF($X$2:$X1403,$X1403))</f>
        <v/>
      </c>
      <c r="AA1403" s="72" t="str">
        <f>IF(AND($X1403&lt;&gt;"",$Y1403&gt;=3,$Z1403=1),COUNTIF($AA$1:AA1402,"&gt;0")+1,"")</f>
        <v/>
      </c>
    </row>
    <row r="1404" spans="3:27" ht="15" customHeight="1" x14ac:dyDescent="0.25">
      <c r="C1404" s="72" t="str">
        <f t="shared" si="155"/>
        <v/>
      </c>
      <c r="D1404" s="182" t="str">
        <f>IF($B1404="","",IFERROR(VLOOKUP($B1404,'Task library'!$A:$E,2,FALSE()),""))</f>
        <v/>
      </c>
      <c r="E1404" s="182" t="str">
        <f>IF($B1404="","",IFERROR(VLOOKUP($B1404,'Task library'!$A:$E,3,FALSE()),""))</f>
        <v/>
      </c>
      <c r="F1404" s="182" t="str">
        <f>IF($B1404="","",IFERROR(VLOOKUP($B1404,'Task library'!$A:$E,4,FALSE()),""))</f>
        <v/>
      </c>
      <c r="H1404" s="183" t="str">
        <f t="shared" si="150"/>
        <v/>
      </c>
      <c r="I1404" s="183" t="str">
        <f t="shared" si="151"/>
        <v/>
      </c>
      <c r="L1404" s="90" t="str">
        <f t="shared" si="156"/>
        <v/>
      </c>
      <c r="N1404" s="185" t="str">
        <f t="shared" si="152"/>
        <v/>
      </c>
      <c r="W1404" s="179" t="str">
        <f>IF($B1404="","",IF($Q1404="","MISSING LINK",IF(NOT(ISNUMBER(SEARCH("drive.google.com",$Q1404))),"NOT DRIVE LINK",IFERROR(IF(ISNUMBER(SEARCH(MID(Summary!$N$3,SEARCH("/folders/",Summary!$N$3)+9,SEARCH("?",Summary!$N$3&amp;"?")-(SEARCH("/folders/",Summary!$N$3)+9)),$Q1404)),"OK",IF(ISNUMBER(SEARCH("/file/d/",$Q1404)),"FILE LINK (check)","WRONG DRIVE")),"WRONG DRIVE"))))</f>
        <v/>
      </c>
      <c r="X1404" s="72" t="str">
        <f t="shared" si="153"/>
        <v/>
      </c>
      <c r="Y1404" s="72" t="str">
        <f t="shared" si="154"/>
        <v/>
      </c>
      <c r="Z1404" s="72" t="str">
        <f>IF($X1404="","",COUNTIF($X$2:$X1404,$X1404))</f>
        <v/>
      </c>
      <c r="AA1404" s="72" t="str">
        <f>IF(AND($X1404&lt;&gt;"",$Y1404&gt;=3,$Z1404=1),COUNTIF($AA$1:AA1403,"&gt;0")+1,"")</f>
        <v/>
      </c>
    </row>
    <row r="1405" spans="3:27" ht="15" customHeight="1" x14ac:dyDescent="0.25">
      <c r="C1405" s="72" t="str">
        <f t="shared" si="155"/>
        <v/>
      </c>
      <c r="D1405" s="182" t="str">
        <f>IF($B1405="","",IFERROR(VLOOKUP($B1405,'Task library'!$A:$E,2,FALSE()),""))</f>
        <v/>
      </c>
      <c r="E1405" s="182" t="str">
        <f>IF($B1405="","",IFERROR(VLOOKUP($B1405,'Task library'!$A:$E,3,FALSE()),""))</f>
        <v/>
      </c>
      <c r="F1405" s="182" t="str">
        <f>IF($B1405="","",IFERROR(VLOOKUP($B1405,'Task library'!$A:$E,4,FALSE()),""))</f>
        <v/>
      </c>
      <c r="H1405" s="183" t="str">
        <f t="shared" si="150"/>
        <v/>
      </c>
      <c r="I1405" s="183" t="str">
        <f t="shared" si="151"/>
        <v/>
      </c>
      <c r="L1405" s="90" t="str">
        <f t="shared" si="156"/>
        <v/>
      </c>
      <c r="N1405" s="185" t="str">
        <f t="shared" si="152"/>
        <v/>
      </c>
      <c r="W1405" s="179" t="str">
        <f>IF($B1405="","",IF($Q1405="","MISSING LINK",IF(NOT(ISNUMBER(SEARCH("drive.google.com",$Q1405))),"NOT DRIVE LINK",IFERROR(IF(ISNUMBER(SEARCH(MID(Summary!$N$3,SEARCH("/folders/",Summary!$N$3)+9,SEARCH("?",Summary!$N$3&amp;"?")-(SEARCH("/folders/",Summary!$N$3)+9)),$Q1405)),"OK",IF(ISNUMBER(SEARCH("/file/d/",$Q1405)),"FILE LINK (check)","WRONG DRIVE")),"WRONG DRIVE"))))</f>
        <v/>
      </c>
      <c r="X1405" s="72" t="str">
        <f t="shared" si="153"/>
        <v/>
      </c>
      <c r="Y1405" s="72" t="str">
        <f t="shared" si="154"/>
        <v/>
      </c>
      <c r="Z1405" s="72" t="str">
        <f>IF($X1405="","",COUNTIF($X$2:$X1405,$X1405))</f>
        <v/>
      </c>
      <c r="AA1405" s="72" t="str">
        <f>IF(AND($X1405&lt;&gt;"",$Y1405&gt;=3,$Z1405=1),COUNTIF($AA$1:AA1404,"&gt;0")+1,"")</f>
        <v/>
      </c>
    </row>
    <row r="1406" spans="3:27" ht="15" customHeight="1" x14ac:dyDescent="0.25">
      <c r="C1406" s="72" t="str">
        <f t="shared" si="155"/>
        <v/>
      </c>
      <c r="D1406" s="182" t="str">
        <f>IF($B1406="","",IFERROR(VLOOKUP($B1406,'Task library'!$A:$E,2,FALSE()),""))</f>
        <v/>
      </c>
      <c r="E1406" s="182" t="str">
        <f>IF($B1406="","",IFERROR(VLOOKUP($B1406,'Task library'!$A:$E,3,FALSE()),""))</f>
        <v/>
      </c>
      <c r="F1406" s="182" t="str">
        <f>IF($B1406="","",IFERROR(VLOOKUP($B1406,'Task library'!$A:$E,4,FALSE()),""))</f>
        <v/>
      </c>
      <c r="H1406" s="183" t="str">
        <f t="shared" si="150"/>
        <v/>
      </c>
      <c r="I1406" s="183" t="str">
        <f t="shared" si="151"/>
        <v/>
      </c>
      <c r="L1406" s="90" t="str">
        <f t="shared" si="156"/>
        <v/>
      </c>
      <c r="N1406" s="185" t="str">
        <f t="shared" si="152"/>
        <v/>
      </c>
      <c r="W1406" s="179" t="str">
        <f>IF($B1406="","",IF($Q1406="","MISSING LINK",IF(NOT(ISNUMBER(SEARCH("drive.google.com",$Q1406))),"NOT DRIVE LINK",IFERROR(IF(ISNUMBER(SEARCH(MID(Summary!$N$3,SEARCH("/folders/",Summary!$N$3)+9,SEARCH("?",Summary!$N$3&amp;"?")-(SEARCH("/folders/",Summary!$N$3)+9)),$Q1406)),"OK",IF(ISNUMBER(SEARCH("/file/d/",$Q1406)),"FILE LINK (check)","WRONG DRIVE")),"WRONG DRIVE"))))</f>
        <v/>
      </c>
      <c r="X1406" s="72" t="str">
        <f t="shared" si="153"/>
        <v/>
      </c>
      <c r="Y1406" s="72" t="str">
        <f t="shared" si="154"/>
        <v/>
      </c>
      <c r="Z1406" s="72" t="str">
        <f>IF($X1406="","",COUNTIF($X$2:$X1406,$X1406))</f>
        <v/>
      </c>
      <c r="AA1406" s="72" t="str">
        <f>IF(AND($X1406&lt;&gt;"",$Y1406&gt;=3,$Z1406=1),COUNTIF($AA$1:AA1405,"&gt;0")+1,"")</f>
        <v/>
      </c>
    </row>
    <row r="1407" spans="3:27" ht="15" customHeight="1" x14ac:dyDescent="0.25">
      <c r="C1407" s="72" t="str">
        <f t="shared" si="155"/>
        <v/>
      </c>
      <c r="D1407" s="182" t="str">
        <f>IF($B1407="","",IFERROR(VLOOKUP($B1407,'Task library'!$A:$E,2,FALSE()),""))</f>
        <v/>
      </c>
      <c r="E1407" s="182" t="str">
        <f>IF($B1407="","",IFERROR(VLOOKUP($B1407,'Task library'!$A:$E,3,FALSE()),""))</f>
        <v/>
      </c>
      <c r="F1407" s="182" t="str">
        <f>IF($B1407="","",IFERROR(VLOOKUP($B1407,'Task library'!$A:$E,4,FALSE()),""))</f>
        <v/>
      </c>
      <c r="H1407" s="183" t="str">
        <f t="shared" si="150"/>
        <v/>
      </c>
      <c r="I1407" s="183" t="str">
        <f t="shared" si="151"/>
        <v/>
      </c>
      <c r="L1407" s="90" t="str">
        <f t="shared" si="156"/>
        <v/>
      </c>
      <c r="N1407" s="185" t="str">
        <f t="shared" si="152"/>
        <v/>
      </c>
      <c r="W1407" s="179" t="str">
        <f>IF($B1407="","",IF($Q1407="","MISSING LINK",IF(NOT(ISNUMBER(SEARCH("drive.google.com",$Q1407))),"NOT DRIVE LINK",IFERROR(IF(ISNUMBER(SEARCH(MID(Summary!$N$3,SEARCH("/folders/",Summary!$N$3)+9,SEARCH("?",Summary!$N$3&amp;"?")-(SEARCH("/folders/",Summary!$N$3)+9)),$Q1407)),"OK",IF(ISNUMBER(SEARCH("/file/d/",$Q1407)),"FILE LINK (check)","WRONG DRIVE")),"WRONG DRIVE"))))</f>
        <v/>
      </c>
      <c r="X1407" s="72" t="str">
        <f t="shared" si="153"/>
        <v/>
      </c>
      <c r="Y1407" s="72" t="str">
        <f t="shared" si="154"/>
        <v/>
      </c>
      <c r="Z1407" s="72" t="str">
        <f>IF($X1407="","",COUNTIF($X$2:$X1407,$X1407))</f>
        <v/>
      </c>
      <c r="AA1407" s="72" t="str">
        <f>IF(AND($X1407&lt;&gt;"",$Y1407&gt;=3,$Z1407=1),COUNTIF($AA$1:AA1406,"&gt;0")+1,"")</f>
        <v/>
      </c>
    </row>
    <row r="1408" spans="3:27" ht="15" customHeight="1" x14ac:dyDescent="0.25">
      <c r="C1408" s="72" t="str">
        <f t="shared" si="155"/>
        <v/>
      </c>
      <c r="D1408" s="182" t="str">
        <f>IF($B1408="","",IFERROR(VLOOKUP($B1408,'Task library'!$A:$E,2,FALSE()),""))</f>
        <v/>
      </c>
      <c r="E1408" s="182" t="str">
        <f>IF($B1408="","",IFERROR(VLOOKUP($B1408,'Task library'!$A:$E,3,FALSE()),""))</f>
        <v/>
      </c>
      <c r="F1408" s="182" t="str">
        <f>IF($B1408="","",IFERROR(VLOOKUP($B1408,'Task library'!$A:$E,4,FALSE()),""))</f>
        <v/>
      </c>
      <c r="H1408" s="183" t="str">
        <f t="shared" si="150"/>
        <v/>
      </c>
      <c r="I1408" s="183" t="str">
        <f t="shared" si="151"/>
        <v/>
      </c>
      <c r="L1408" s="90" t="str">
        <f t="shared" si="156"/>
        <v/>
      </c>
      <c r="N1408" s="185" t="str">
        <f t="shared" si="152"/>
        <v/>
      </c>
      <c r="W1408" s="179" t="str">
        <f>IF($B1408="","",IF($Q1408="","MISSING LINK",IF(NOT(ISNUMBER(SEARCH("drive.google.com",$Q1408))),"NOT DRIVE LINK",IFERROR(IF(ISNUMBER(SEARCH(MID(Summary!$N$3,SEARCH("/folders/",Summary!$N$3)+9,SEARCH("?",Summary!$N$3&amp;"?")-(SEARCH("/folders/",Summary!$N$3)+9)),$Q1408)),"OK",IF(ISNUMBER(SEARCH("/file/d/",$Q1408)),"FILE LINK (check)","WRONG DRIVE")),"WRONG DRIVE"))))</f>
        <v/>
      </c>
      <c r="X1408" s="72" t="str">
        <f t="shared" si="153"/>
        <v/>
      </c>
      <c r="Y1408" s="72" t="str">
        <f t="shared" si="154"/>
        <v/>
      </c>
      <c r="Z1408" s="72" t="str">
        <f>IF($X1408="","",COUNTIF($X$2:$X1408,$X1408))</f>
        <v/>
      </c>
      <c r="AA1408" s="72" t="str">
        <f>IF(AND($X1408&lt;&gt;"",$Y1408&gt;=3,$Z1408=1),COUNTIF($AA$1:AA1407,"&gt;0")+1,"")</f>
        <v/>
      </c>
    </row>
    <row r="1409" spans="3:27" ht="15" customHeight="1" x14ac:dyDescent="0.25">
      <c r="C1409" s="72" t="str">
        <f t="shared" si="155"/>
        <v/>
      </c>
      <c r="D1409" s="182" t="str">
        <f>IF($B1409="","",IFERROR(VLOOKUP($B1409,'Task library'!$A:$E,2,FALSE()),""))</f>
        <v/>
      </c>
      <c r="E1409" s="182" t="str">
        <f>IF($B1409="","",IFERROR(VLOOKUP($B1409,'Task library'!$A:$E,3,FALSE()),""))</f>
        <v/>
      </c>
      <c r="F1409" s="182" t="str">
        <f>IF($B1409="","",IFERROR(VLOOKUP($B1409,'Task library'!$A:$E,4,FALSE()),""))</f>
        <v/>
      </c>
      <c r="H1409" s="183" t="str">
        <f t="shared" si="150"/>
        <v/>
      </c>
      <c r="I1409" s="183" t="str">
        <f t="shared" si="151"/>
        <v/>
      </c>
      <c r="L1409" s="90" t="str">
        <f t="shared" si="156"/>
        <v/>
      </c>
      <c r="N1409" s="185" t="str">
        <f t="shared" si="152"/>
        <v/>
      </c>
      <c r="W1409" s="179" t="str">
        <f>IF($B1409="","",IF($Q1409="","MISSING LINK",IF(NOT(ISNUMBER(SEARCH("drive.google.com",$Q1409))),"NOT DRIVE LINK",IFERROR(IF(ISNUMBER(SEARCH(MID(Summary!$N$3,SEARCH("/folders/",Summary!$N$3)+9,SEARCH("?",Summary!$N$3&amp;"?")-(SEARCH("/folders/",Summary!$N$3)+9)),$Q1409)),"OK",IF(ISNUMBER(SEARCH("/file/d/",$Q1409)),"FILE LINK (check)","WRONG DRIVE")),"WRONG DRIVE"))))</f>
        <v/>
      </c>
      <c r="X1409" s="72" t="str">
        <f t="shared" si="153"/>
        <v/>
      </c>
      <c r="Y1409" s="72" t="str">
        <f t="shared" si="154"/>
        <v/>
      </c>
      <c r="Z1409" s="72" t="str">
        <f>IF($X1409="","",COUNTIF($X$2:$X1409,$X1409))</f>
        <v/>
      </c>
      <c r="AA1409" s="72" t="str">
        <f>IF(AND($X1409&lt;&gt;"",$Y1409&gt;=3,$Z1409=1),COUNTIF($AA$1:AA1408,"&gt;0")+1,"")</f>
        <v/>
      </c>
    </row>
    <row r="1410" spans="3:27" ht="15" customHeight="1" x14ac:dyDescent="0.25">
      <c r="C1410" s="72" t="str">
        <f t="shared" si="155"/>
        <v/>
      </c>
      <c r="D1410" s="182" t="str">
        <f>IF($B1410="","",IFERROR(VLOOKUP($B1410,'Task library'!$A:$E,2,FALSE()),""))</f>
        <v/>
      </c>
      <c r="E1410" s="182" t="str">
        <f>IF($B1410="","",IFERROR(VLOOKUP($B1410,'Task library'!$A:$E,3,FALSE()),""))</f>
        <v/>
      </c>
      <c r="F1410" s="182" t="str">
        <f>IF($B1410="","",IFERROR(VLOOKUP($B1410,'Task library'!$A:$E,4,FALSE()),""))</f>
        <v/>
      </c>
      <c r="H1410" s="183" t="str">
        <f t="shared" ref="H1410:H1473" si="157">IF(OR($B1410="",$I1410=""),"",IFERROR($I1410-$G1410,""))</f>
        <v/>
      </c>
      <c r="I1410" s="183" t="str">
        <f t="shared" ref="I1410:I1473" si="158">IF($B1410="","",IF($G1410="","",IF(ISNUMBER($U1410),MAX(0,MIN($G1410,$G1410/10*$U1410)),IF(OR(NOT(ISNUMBER($M1410)),$M1410&lt;=0,$Q1410="",NOT(OR($W1410="OK",$W1410="FILE LINK (check)"))),"",IF($G1410&lt;=$M1410+5,$G1410,$M1410)))))</f>
        <v/>
      </c>
      <c r="L1410" s="90" t="str">
        <f t="shared" si="156"/>
        <v/>
      </c>
      <c r="N1410" s="185" t="str">
        <f t="shared" ref="N1410:N1473" si="159">IF($B1410="","",IF($G1410="","",IF(ISNUMBER($M1410),$M1410,0)-$G1410))</f>
        <v/>
      </c>
      <c r="W1410" s="179" t="str">
        <f>IF($B1410="","",IF($Q1410="","MISSING LINK",IF(NOT(ISNUMBER(SEARCH("drive.google.com",$Q1410))),"NOT DRIVE LINK",IFERROR(IF(ISNUMBER(SEARCH(MID(Summary!$N$3,SEARCH("/folders/",Summary!$N$3)+9,SEARCH("?",Summary!$N$3&amp;"?")-(SEARCH("/folders/",Summary!$N$3)+9)),$Q1410)),"OK",IF(ISNUMBER(SEARCH("/file/d/",$Q1410)),"FILE LINK (check)","WRONG DRIVE")),"WRONG DRIVE"))))</f>
        <v/>
      </c>
      <c r="X1410" s="72" t="str">
        <f t="shared" ref="X1410:X1473" si="160">IF(OR($B1410=2001,$B1410=2002),IF(OR(LEN(TRIM($R1410))=0,LEN(TRIM($S1410))=0),"",TRIM($R1410)&amp;" | "&amp;TRIM($S1410)),"")</f>
        <v/>
      </c>
      <c r="Y1410" s="72" t="str">
        <f t="shared" ref="Y1410:Y1473" si="161">IF($X1410="","",COUNTIF($X$2:$X$1500,$X1410))</f>
        <v/>
      </c>
      <c r="Z1410" s="72" t="str">
        <f>IF($X1410="","",COUNTIF($X$2:$X1410,$X1410))</f>
        <v/>
      </c>
      <c r="AA1410" s="72" t="str">
        <f>IF(AND($X1410&lt;&gt;"",$Y1410&gt;=3,$Z1410=1),COUNTIF($AA$1:AA1409,"&gt;0")+1,"")</f>
        <v/>
      </c>
    </row>
    <row r="1411" spans="3:27" ht="15" customHeight="1" x14ac:dyDescent="0.25">
      <c r="C1411" s="72" t="str">
        <f t="shared" si="155"/>
        <v/>
      </c>
      <c r="D1411" s="182" t="str">
        <f>IF($B1411="","",IFERROR(VLOOKUP($B1411,'Task library'!$A:$E,2,FALSE()),""))</f>
        <v/>
      </c>
      <c r="E1411" s="182" t="str">
        <f>IF($B1411="","",IFERROR(VLOOKUP($B1411,'Task library'!$A:$E,3,FALSE()),""))</f>
        <v/>
      </c>
      <c r="F1411" s="182" t="str">
        <f>IF($B1411="","",IFERROR(VLOOKUP($B1411,'Task library'!$A:$E,4,FALSE()),""))</f>
        <v/>
      </c>
      <c r="H1411" s="183" t="str">
        <f t="shared" si="157"/>
        <v/>
      </c>
      <c r="I1411" s="183" t="str">
        <f t="shared" si="158"/>
        <v/>
      </c>
      <c r="L1411" s="90" t="str">
        <f t="shared" si="156"/>
        <v/>
      </c>
      <c r="N1411" s="185" t="str">
        <f t="shared" si="159"/>
        <v/>
      </c>
      <c r="W1411" s="179" t="str">
        <f>IF($B1411="","",IF($Q1411="","MISSING LINK",IF(NOT(ISNUMBER(SEARCH("drive.google.com",$Q1411))),"NOT DRIVE LINK",IFERROR(IF(ISNUMBER(SEARCH(MID(Summary!$N$3,SEARCH("/folders/",Summary!$N$3)+9,SEARCH("?",Summary!$N$3&amp;"?")-(SEARCH("/folders/",Summary!$N$3)+9)),$Q1411)),"OK",IF(ISNUMBER(SEARCH("/file/d/",$Q1411)),"FILE LINK (check)","WRONG DRIVE")),"WRONG DRIVE"))))</f>
        <v/>
      </c>
      <c r="X1411" s="72" t="str">
        <f t="shared" si="160"/>
        <v/>
      </c>
      <c r="Y1411" s="72" t="str">
        <f t="shared" si="161"/>
        <v/>
      </c>
      <c r="Z1411" s="72" t="str">
        <f>IF($X1411="","",COUNTIF($X$2:$X1411,$X1411))</f>
        <v/>
      </c>
      <c r="AA1411" s="72" t="str">
        <f>IF(AND($X1411&lt;&gt;"",$Y1411&gt;=3,$Z1411=1),COUNTIF($AA$1:AA1410,"&gt;0")+1,"")</f>
        <v/>
      </c>
    </row>
    <row r="1412" spans="3:27" ht="15" customHeight="1" x14ac:dyDescent="0.25">
      <c r="C1412" s="72" t="str">
        <f t="shared" si="155"/>
        <v/>
      </c>
      <c r="D1412" s="182" t="str">
        <f>IF($B1412="","",IFERROR(VLOOKUP($B1412,'Task library'!$A:$E,2,FALSE()),""))</f>
        <v/>
      </c>
      <c r="E1412" s="182" t="str">
        <f>IF($B1412="","",IFERROR(VLOOKUP($B1412,'Task library'!$A:$E,3,FALSE()),""))</f>
        <v/>
      </c>
      <c r="F1412" s="182" t="str">
        <f>IF($B1412="","",IFERROR(VLOOKUP($B1412,'Task library'!$A:$E,4,FALSE()),""))</f>
        <v/>
      </c>
      <c r="H1412" s="183" t="str">
        <f t="shared" si="157"/>
        <v/>
      </c>
      <c r="I1412" s="183" t="str">
        <f t="shared" si="158"/>
        <v/>
      </c>
      <c r="L1412" s="90" t="str">
        <f t="shared" si="156"/>
        <v/>
      </c>
      <c r="N1412" s="185" t="str">
        <f t="shared" si="159"/>
        <v/>
      </c>
      <c r="W1412" s="179" t="str">
        <f>IF($B1412="","",IF($Q1412="","MISSING LINK",IF(NOT(ISNUMBER(SEARCH("drive.google.com",$Q1412))),"NOT DRIVE LINK",IFERROR(IF(ISNUMBER(SEARCH(MID(Summary!$N$3,SEARCH("/folders/",Summary!$N$3)+9,SEARCH("?",Summary!$N$3&amp;"?")-(SEARCH("/folders/",Summary!$N$3)+9)),$Q1412)),"OK",IF(ISNUMBER(SEARCH("/file/d/",$Q1412)),"FILE LINK (check)","WRONG DRIVE")),"WRONG DRIVE"))))</f>
        <v/>
      </c>
      <c r="X1412" s="72" t="str">
        <f t="shared" si="160"/>
        <v/>
      </c>
      <c r="Y1412" s="72" t="str">
        <f t="shared" si="161"/>
        <v/>
      </c>
      <c r="Z1412" s="72" t="str">
        <f>IF($X1412="","",COUNTIF($X$2:$X1412,$X1412))</f>
        <v/>
      </c>
      <c r="AA1412" s="72" t="str">
        <f>IF(AND($X1412&lt;&gt;"",$Y1412&gt;=3,$Z1412=1),COUNTIF($AA$1:AA1411,"&gt;0")+1,"")</f>
        <v/>
      </c>
    </row>
    <row r="1413" spans="3:27" ht="15" customHeight="1" x14ac:dyDescent="0.25">
      <c r="C1413" s="72" t="str">
        <f t="shared" si="155"/>
        <v/>
      </c>
      <c r="D1413" s="182" t="str">
        <f>IF($B1413="","",IFERROR(VLOOKUP($B1413,'Task library'!$A:$E,2,FALSE()),""))</f>
        <v/>
      </c>
      <c r="E1413" s="182" t="str">
        <f>IF($B1413="","",IFERROR(VLOOKUP($B1413,'Task library'!$A:$E,3,FALSE()),""))</f>
        <v/>
      </c>
      <c r="F1413" s="182" t="str">
        <f>IF($B1413="","",IFERROR(VLOOKUP($B1413,'Task library'!$A:$E,4,FALSE()),""))</f>
        <v/>
      </c>
      <c r="H1413" s="183" t="str">
        <f t="shared" si="157"/>
        <v/>
      </c>
      <c r="I1413" s="183" t="str">
        <f t="shared" si="158"/>
        <v/>
      </c>
      <c r="L1413" s="90" t="str">
        <f t="shared" si="156"/>
        <v/>
      </c>
      <c r="N1413" s="185" t="str">
        <f t="shared" si="159"/>
        <v/>
      </c>
      <c r="W1413" s="179" t="str">
        <f>IF($B1413="","",IF($Q1413="","MISSING LINK",IF(NOT(ISNUMBER(SEARCH("drive.google.com",$Q1413))),"NOT DRIVE LINK",IFERROR(IF(ISNUMBER(SEARCH(MID(Summary!$N$3,SEARCH("/folders/",Summary!$N$3)+9,SEARCH("?",Summary!$N$3&amp;"?")-(SEARCH("/folders/",Summary!$N$3)+9)),$Q1413)),"OK",IF(ISNUMBER(SEARCH("/file/d/",$Q1413)),"FILE LINK (check)","WRONG DRIVE")),"WRONG DRIVE"))))</f>
        <v/>
      </c>
      <c r="X1413" s="72" t="str">
        <f t="shared" si="160"/>
        <v/>
      </c>
      <c r="Y1413" s="72" t="str">
        <f t="shared" si="161"/>
        <v/>
      </c>
      <c r="Z1413" s="72" t="str">
        <f>IF($X1413="","",COUNTIF($X$2:$X1413,$X1413))</f>
        <v/>
      </c>
      <c r="AA1413" s="72" t="str">
        <f>IF(AND($X1413&lt;&gt;"",$Y1413&gt;=3,$Z1413=1),COUNTIF($AA$1:AA1412,"&gt;0")+1,"")</f>
        <v/>
      </c>
    </row>
    <row r="1414" spans="3:27" ht="15" customHeight="1" x14ac:dyDescent="0.25">
      <c r="C1414" s="72" t="str">
        <f t="shared" ref="C1414:C1477" si="162">IF($B1414="","",1)</f>
        <v/>
      </c>
      <c r="D1414" s="182" t="str">
        <f>IF($B1414="","",IFERROR(VLOOKUP($B1414,'Task library'!$A:$E,2,FALSE()),""))</f>
        <v/>
      </c>
      <c r="E1414" s="182" t="str">
        <f>IF($B1414="","",IFERROR(VLOOKUP($B1414,'Task library'!$A:$E,3,FALSE()),""))</f>
        <v/>
      </c>
      <c r="F1414" s="182" t="str">
        <f>IF($B1414="","",IFERROR(VLOOKUP($B1414,'Task library'!$A:$E,4,FALSE()),""))</f>
        <v/>
      </c>
      <c r="H1414" s="183" t="str">
        <f t="shared" si="157"/>
        <v/>
      </c>
      <c r="I1414" s="183" t="str">
        <f t="shared" si="158"/>
        <v/>
      </c>
      <c r="L1414" s="90" t="str">
        <f t="shared" si="156"/>
        <v/>
      </c>
      <c r="N1414" s="185" t="str">
        <f t="shared" si="159"/>
        <v/>
      </c>
      <c r="W1414" s="179" t="str">
        <f>IF($B1414="","",IF($Q1414="","MISSING LINK",IF(NOT(ISNUMBER(SEARCH("drive.google.com",$Q1414))),"NOT DRIVE LINK",IFERROR(IF(ISNUMBER(SEARCH(MID(Summary!$N$3,SEARCH("/folders/",Summary!$N$3)+9,SEARCH("?",Summary!$N$3&amp;"?")-(SEARCH("/folders/",Summary!$N$3)+9)),$Q1414)),"OK",IF(ISNUMBER(SEARCH("/file/d/",$Q1414)),"FILE LINK (check)","WRONG DRIVE")),"WRONG DRIVE"))))</f>
        <v/>
      </c>
      <c r="X1414" s="72" t="str">
        <f t="shared" si="160"/>
        <v/>
      </c>
      <c r="Y1414" s="72" t="str">
        <f t="shared" si="161"/>
        <v/>
      </c>
      <c r="Z1414" s="72" t="str">
        <f>IF($X1414="","",COUNTIF($X$2:$X1414,$X1414))</f>
        <v/>
      </c>
      <c r="AA1414" s="72" t="str">
        <f>IF(AND($X1414&lt;&gt;"",$Y1414&gt;=3,$Z1414=1),COUNTIF($AA$1:AA1413,"&gt;0")+1,"")</f>
        <v/>
      </c>
    </row>
    <row r="1415" spans="3:27" ht="15" customHeight="1" x14ac:dyDescent="0.25">
      <c r="C1415" s="72" t="str">
        <f t="shared" si="162"/>
        <v/>
      </c>
      <c r="D1415" s="182" t="str">
        <f>IF($B1415="","",IFERROR(VLOOKUP($B1415,'Task library'!$A:$E,2,FALSE()),""))</f>
        <v/>
      </c>
      <c r="E1415" s="182" t="str">
        <f>IF($B1415="","",IFERROR(VLOOKUP($B1415,'Task library'!$A:$E,3,FALSE()),""))</f>
        <v/>
      </c>
      <c r="F1415" s="182" t="str">
        <f>IF($B1415="","",IFERROR(VLOOKUP($B1415,'Task library'!$A:$E,4,FALSE()),""))</f>
        <v/>
      </c>
      <c r="H1415" s="183" t="str">
        <f t="shared" si="157"/>
        <v/>
      </c>
      <c r="I1415" s="183" t="str">
        <f t="shared" si="158"/>
        <v/>
      </c>
      <c r="L1415" s="90" t="str">
        <f t="shared" si="156"/>
        <v/>
      </c>
      <c r="N1415" s="185" t="str">
        <f t="shared" si="159"/>
        <v/>
      </c>
      <c r="W1415" s="179" t="str">
        <f>IF($B1415="","",IF($Q1415="","MISSING LINK",IF(NOT(ISNUMBER(SEARCH("drive.google.com",$Q1415))),"NOT DRIVE LINK",IFERROR(IF(ISNUMBER(SEARCH(MID(Summary!$N$3,SEARCH("/folders/",Summary!$N$3)+9,SEARCH("?",Summary!$N$3&amp;"?")-(SEARCH("/folders/",Summary!$N$3)+9)),$Q1415)),"OK",IF(ISNUMBER(SEARCH("/file/d/",$Q1415)),"FILE LINK (check)","WRONG DRIVE")),"WRONG DRIVE"))))</f>
        <v/>
      </c>
      <c r="X1415" s="72" t="str">
        <f t="shared" si="160"/>
        <v/>
      </c>
      <c r="Y1415" s="72" t="str">
        <f t="shared" si="161"/>
        <v/>
      </c>
      <c r="Z1415" s="72" t="str">
        <f>IF($X1415="","",COUNTIF($X$2:$X1415,$X1415))</f>
        <v/>
      </c>
      <c r="AA1415" s="72" t="str">
        <f>IF(AND($X1415&lt;&gt;"",$Y1415&gt;=3,$Z1415=1),COUNTIF($AA$1:AA1414,"&gt;0")+1,"")</f>
        <v/>
      </c>
    </row>
    <row r="1416" spans="3:27" ht="15" customHeight="1" x14ac:dyDescent="0.25">
      <c r="C1416" s="72" t="str">
        <f t="shared" si="162"/>
        <v/>
      </c>
      <c r="D1416" s="182" t="str">
        <f>IF($B1416="","",IFERROR(VLOOKUP($B1416,'Task library'!$A:$E,2,FALSE()),""))</f>
        <v/>
      </c>
      <c r="E1416" s="182" t="str">
        <f>IF($B1416="","",IFERROR(VLOOKUP($B1416,'Task library'!$A:$E,3,FALSE()),""))</f>
        <v/>
      </c>
      <c r="F1416" s="182" t="str">
        <f>IF($B1416="","",IFERROR(VLOOKUP($B1416,'Task library'!$A:$E,4,FALSE()),""))</f>
        <v/>
      </c>
      <c r="H1416" s="183" t="str">
        <f t="shared" si="157"/>
        <v/>
      </c>
      <c r="I1416" s="183" t="str">
        <f t="shared" si="158"/>
        <v/>
      </c>
      <c r="L1416" s="90" t="str">
        <f t="shared" si="156"/>
        <v/>
      </c>
      <c r="N1416" s="185" t="str">
        <f t="shared" si="159"/>
        <v/>
      </c>
      <c r="W1416" s="179" t="str">
        <f>IF($B1416="","",IF($Q1416="","MISSING LINK",IF(NOT(ISNUMBER(SEARCH("drive.google.com",$Q1416))),"NOT DRIVE LINK",IFERROR(IF(ISNUMBER(SEARCH(MID(Summary!$N$3,SEARCH("/folders/",Summary!$N$3)+9,SEARCH("?",Summary!$N$3&amp;"?")-(SEARCH("/folders/",Summary!$N$3)+9)),$Q1416)),"OK",IF(ISNUMBER(SEARCH("/file/d/",$Q1416)),"FILE LINK (check)","WRONG DRIVE")),"WRONG DRIVE"))))</f>
        <v/>
      </c>
      <c r="X1416" s="72" t="str">
        <f t="shared" si="160"/>
        <v/>
      </c>
      <c r="Y1416" s="72" t="str">
        <f t="shared" si="161"/>
        <v/>
      </c>
      <c r="Z1416" s="72" t="str">
        <f>IF($X1416="","",COUNTIF($X$2:$X1416,$X1416))</f>
        <v/>
      </c>
      <c r="AA1416" s="72" t="str">
        <f>IF(AND($X1416&lt;&gt;"",$Y1416&gt;=3,$Z1416=1),COUNTIF($AA$1:AA1415,"&gt;0")+1,"")</f>
        <v/>
      </c>
    </row>
    <row r="1417" spans="3:27" ht="15" customHeight="1" x14ac:dyDescent="0.25">
      <c r="C1417" s="72" t="str">
        <f t="shared" si="162"/>
        <v/>
      </c>
      <c r="D1417" s="182" t="str">
        <f>IF($B1417="","",IFERROR(VLOOKUP($B1417,'Task library'!$A:$E,2,FALSE()),""))</f>
        <v/>
      </c>
      <c r="E1417" s="182" t="str">
        <f>IF($B1417="","",IFERROR(VLOOKUP($B1417,'Task library'!$A:$E,3,FALSE()),""))</f>
        <v/>
      </c>
      <c r="F1417" s="182" t="str">
        <f>IF($B1417="","",IFERROR(VLOOKUP($B1417,'Task library'!$A:$E,4,FALSE()),""))</f>
        <v/>
      </c>
      <c r="H1417" s="183" t="str">
        <f t="shared" si="157"/>
        <v/>
      </c>
      <c r="I1417" s="183" t="str">
        <f t="shared" si="158"/>
        <v/>
      </c>
      <c r="L1417" s="90" t="str">
        <f t="shared" si="156"/>
        <v/>
      </c>
      <c r="N1417" s="185" t="str">
        <f t="shared" si="159"/>
        <v/>
      </c>
      <c r="W1417" s="179" t="str">
        <f>IF($B1417="","",IF($Q1417="","MISSING LINK",IF(NOT(ISNUMBER(SEARCH("drive.google.com",$Q1417))),"NOT DRIVE LINK",IFERROR(IF(ISNUMBER(SEARCH(MID(Summary!$N$3,SEARCH("/folders/",Summary!$N$3)+9,SEARCH("?",Summary!$N$3&amp;"?")-(SEARCH("/folders/",Summary!$N$3)+9)),$Q1417)),"OK",IF(ISNUMBER(SEARCH("/file/d/",$Q1417)),"FILE LINK (check)","WRONG DRIVE")),"WRONG DRIVE"))))</f>
        <v/>
      </c>
      <c r="X1417" s="72" t="str">
        <f t="shared" si="160"/>
        <v/>
      </c>
      <c r="Y1417" s="72" t="str">
        <f t="shared" si="161"/>
        <v/>
      </c>
      <c r="Z1417" s="72" t="str">
        <f>IF($X1417="","",COUNTIF($X$2:$X1417,$X1417))</f>
        <v/>
      </c>
      <c r="AA1417" s="72" t="str">
        <f>IF(AND($X1417&lt;&gt;"",$Y1417&gt;=3,$Z1417=1),COUNTIF($AA$1:AA1416,"&gt;0")+1,"")</f>
        <v/>
      </c>
    </row>
    <row r="1418" spans="3:27" ht="15" customHeight="1" x14ac:dyDescent="0.25">
      <c r="C1418" s="72" t="str">
        <f t="shared" si="162"/>
        <v/>
      </c>
      <c r="D1418" s="182" t="str">
        <f>IF($B1418="","",IFERROR(VLOOKUP($B1418,'Task library'!$A:$E,2,FALSE()),""))</f>
        <v/>
      </c>
      <c r="E1418" s="182" t="str">
        <f>IF($B1418="","",IFERROR(VLOOKUP($B1418,'Task library'!$A:$E,3,FALSE()),""))</f>
        <v/>
      </c>
      <c r="F1418" s="182" t="str">
        <f>IF($B1418="","",IFERROR(VLOOKUP($B1418,'Task library'!$A:$E,4,FALSE()),""))</f>
        <v/>
      </c>
      <c r="H1418" s="183" t="str">
        <f t="shared" si="157"/>
        <v/>
      </c>
      <c r="I1418" s="183" t="str">
        <f t="shared" si="158"/>
        <v/>
      </c>
      <c r="L1418" s="90" t="str">
        <f t="shared" si="156"/>
        <v/>
      </c>
      <c r="N1418" s="185" t="str">
        <f t="shared" si="159"/>
        <v/>
      </c>
      <c r="W1418" s="179" t="str">
        <f>IF($B1418="","",IF($Q1418="","MISSING LINK",IF(NOT(ISNUMBER(SEARCH("drive.google.com",$Q1418))),"NOT DRIVE LINK",IFERROR(IF(ISNUMBER(SEARCH(MID(Summary!$N$3,SEARCH("/folders/",Summary!$N$3)+9,SEARCH("?",Summary!$N$3&amp;"?")-(SEARCH("/folders/",Summary!$N$3)+9)),$Q1418)),"OK",IF(ISNUMBER(SEARCH("/file/d/",$Q1418)),"FILE LINK (check)","WRONG DRIVE")),"WRONG DRIVE"))))</f>
        <v/>
      </c>
      <c r="X1418" s="72" t="str">
        <f t="shared" si="160"/>
        <v/>
      </c>
      <c r="Y1418" s="72" t="str">
        <f t="shared" si="161"/>
        <v/>
      </c>
      <c r="Z1418" s="72" t="str">
        <f>IF($X1418="","",COUNTIF($X$2:$X1418,$X1418))</f>
        <v/>
      </c>
      <c r="AA1418" s="72" t="str">
        <f>IF(AND($X1418&lt;&gt;"",$Y1418&gt;=3,$Z1418=1),COUNTIF($AA$1:AA1417,"&gt;0")+1,"")</f>
        <v/>
      </c>
    </row>
    <row r="1419" spans="3:27" ht="15" customHeight="1" x14ac:dyDescent="0.25">
      <c r="C1419" s="72" t="str">
        <f t="shared" si="162"/>
        <v/>
      </c>
      <c r="D1419" s="182" t="str">
        <f>IF($B1419="","",IFERROR(VLOOKUP($B1419,'Task library'!$A:$E,2,FALSE()),""))</f>
        <v/>
      </c>
      <c r="E1419" s="182" t="str">
        <f>IF($B1419="","",IFERROR(VLOOKUP($B1419,'Task library'!$A:$E,3,FALSE()),""))</f>
        <v/>
      </c>
      <c r="F1419" s="182" t="str">
        <f>IF($B1419="","",IFERROR(VLOOKUP($B1419,'Task library'!$A:$E,4,FALSE()),""))</f>
        <v/>
      </c>
      <c r="H1419" s="183" t="str">
        <f t="shared" si="157"/>
        <v/>
      </c>
      <c r="I1419" s="183" t="str">
        <f t="shared" si="158"/>
        <v/>
      </c>
      <c r="L1419" s="90" t="str">
        <f t="shared" si="156"/>
        <v/>
      </c>
      <c r="N1419" s="185" t="str">
        <f t="shared" si="159"/>
        <v/>
      </c>
      <c r="W1419" s="179" t="str">
        <f>IF($B1419="","",IF($Q1419="","MISSING LINK",IF(NOT(ISNUMBER(SEARCH("drive.google.com",$Q1419))),"NOT DRIVE LINK",IFERROR(IF(ISNUMBER(SEARCH(MID(Summary!$N$3,SEARCH("/folders/",Summary!$N$3)+9,SEARCH("?",Summary!$N$3&amp;"?")-(SEARCH("/folders/",Summary!$N$3)+9)),$Q1419)),"OK",IF(ISNUMBER(SEARCH("/file/d/",$Q1419)),"FILE LINK (check)","WRONG DRIVE")),"WRONG DRIVE"))))</f>
        <v/>
      </c>
      <c r="X1419" s="72" t="str">
        <f t="shared" si="160"/>
        <v/>
      </c>
      <c r="Y1419" s="72" t="str">
        <f t="shared" si="161"/>
        <v/>
      </c>
      <c r="Z1419" s="72" t="str">
        <f>IF($X1419="","",COUNTIF($X$2:$X1419,$X1419))</f>
        <v/>
      </c>
      <c r="AA1419" s="72" t="str">
        <f>IF(AND($X1419&lt;&gt;"",$Y1419&gt;=3,$Z1419=1),COUNTIF($AA$1:AA1418,"&gt;0")+1,"")</f>
        <v/>
      </c>
    </row>
    <row r="1420" spans="3:27" ht="15" customHeight="1" x14ac:dyDescent="0.25">
      <c r="C1420" s="72" t="str">
        <f t="shared" si="162"/>
        <v/>
      </c>
      <c r="D1420" s="182" t="str">
        <f>IF($B1420="","",IFERROR(VLOOKUP($B1420,'Task library'!$A:$E,2,FALSE()),""))</f>
        <v/>
      </c>
      <c r="E1420" s="182" t="str">
        <f>IF($B1420="","",IFERROR(VLOOKUP($B1420,'Task library'!$A:$E,3,FALSE()),""))</f>
        <v/>
      </c>
      <c r="F1420" s="182" t="str">
        <f>IF($B1420="","",IFERROR(VLOOKUP($B1420,'Task library'!$A:$E,4,FALSE()),""))</f>
        <v/>
      </c>
      <c r="H1420" s="183" t="str">
        <f t="shared" si="157"/>
        <v/>
      </c>
      <c r="I1420" s="183" t="str">
        <f t="shared" si="158"/>
        <v/>
      </c>
      <c r="L1420" s="90" t="str">
        <f t="shared" si="156"/>
        <v/>
      </c>
      <c r="N1420" s="185" t="str">
        <f t="shared" si="159"/>
        <v/>
      </c>
      <c r="W1420" s="179" t="str">
        <f>IF($B1420="","",IF($Q1420="","MISSING LINK",IF(NOT(ISNUMBER(SEARCH("drive.google.com",$Q1420))),"NOT DRIVE LINK",IFERROR(IF(ISNUMBER(SEARCH(MID(Summary!$N$3,SEARCH("/folders/",Summary!$N$3)+9,SEARCH("?",Summary!$N$3&amp;"?")-(SEARCH("/folders/",Summary!$N$3)+9)),$Q1420)),"OK",IF(ISNUMBER(SEARCH("/file/d/",$Q1420)),"FILE LINK (check)","WRONG DRIVE")),"WRONG DRIVE"))))</f>
        <v/>
      </c>
      <c r="X1420" s="72" t="str">
        <f t="shared" si="160"/>
        <v/>
      </c>
      <c r="Y1420" s="72" t="str">
        <f t="shared" si="161"/>
        <v/>
      </c>
      <c r="Z1420" s="72" t="str">
        <f>IF($X1420="","",COUNTIF($X$2:$X1420,$X1420))</f>
        <v/>
      </c>
      <c r="AA1420" s="72" t="str">
        <f>IF(AND($X1420&lt;&gt;"",$Y1420&gt;=3,$Z1420=1),COUNTIF($AA$1:AA1419,"&gt;0")+1,"")</f>
        <v/>
      </c>
    </row>
    <row r="1421" spans="3:27" ht="15" customHeight="1" x14ac:dyDescent="0.25">
      <c r="C1421" s="72" t="str">
        <f t="shared" si="162"/>
        <v/>
      </c>
      <c r="D1421" s="182" t="str">
        <f>IF($B1421="","",IFERROR(VLOOKUP($B1421,'Task library'!$A:$E,2,FALSE()),""))</f>
        <v/>
      </c>
      <c r="E1421" s="182" t="str">
        <f>IF($B1421="","",IFERROR(VLOOKUP($B1421,'Task library'!$A:$E,3,FALSE()),""))</f>
        <v/>
      </c>
      <c r="F1421" s="182" t="str">
        <f>IF($B1421="","",IFERROR(VLOOKUP($B1421,'Task library'!$A:$E,4,FALSE()),""))</f>
        <v/>
      </c>
      <c r="H1421" s="183" t="str">
        <f t="shared" si="157"/>
        <v/>
      </c>
      <c r="I1421" s="183" t="str">
        <f t="shared" si="158"/>
        <v/>
      </c>
      <c r="L1421" s="90" t="str">
        <f t="shared" si="156"/>
        <v/>
      </c>
      <c r="N1421" s="185" t="str">
        <f t="shared" si="159"/>
        <v/>
      </c>
      <c r="W1421" s="179" t="str">
        <f>IF($B1421="","",IF($Q1421="","MISSING LINK",IF(NOT(ISNUMBER(SEARCH("drive.google.com",$Q1421))),"NOT DRIVE LINK",IFERROR(IF(ISNUMBER(SEARCH(MID(Summary!$N$3,SEARCH("/folders/",Summary!$N$3)+9,SEARCH("?",Summary!$N$3&amp;"?")-(SEARCH("/folders/",Summary!$N$3)+9)),$Q1421)),"OK",IF(ISNUMBER(SEARCH("/file/d/",$Q1421)),"FILE LINK (check)","WRONG DRIVE")),"WRONG DRIVE"))))</f>
        <v/>
      </c>
      <c r="X1421" s="72" t="str">
        <f t="shared" si="160"/>
        <v/>
      </c>
      <c r="Y1421" s="72" t="str">
        <f t="shared" si="161"/>
        <v/>
      </c>
      <c r="Z1421" s="72" t="str">
        <f>IF($X1421="","",COUNTIF($X$2:$X1421,$X1421))</f>
        <v/>
      </c>
      <c r="AA1421" s="72" t="str">
        <f>IF(AND($X1421&lt;&gt;"",$Y1421&gt;=3,$Z1421=1),COUNTIF($AA$1:AA1420,"&gt;0")+1,"")</f>
        <v/>
      </c>
    </row>
    <row r="1422" spans="3:27" ht="15" customHeight="1" x14ac:dyDescent="0.25">
      <c r="C1422" s="72" t="str">
        <f t="shared" si="162"/>
        <v/>
      </c>
      <c r="D1422" s="182" t="str">
        <f>IF($B1422="","",IFERROR(VLOOKUP($B1422,'Task library'!$A:$E,2,FALSE()),""))</f>
        <v/>
      </c>
      <c r="E1422" s="182" t="str">
        <f>IF($B1422="","",IFERROR(VLOOKUP($B1422,'Task library'!$A:$E,3,FALSE()),""))</f>
        <v/>
      </c>
      <c r="F1422" s="182" t="str">
        <f>IF($B1422="","",IFERROR(VLOOKUP($B1422,'Task library'!$A:$E,4,FALSE()),""))</f>
        <v/>
      </c>
      <c r="H1422" s="183" t="str">
        <f t="shared" si="157"/>
        <v/>
      </c>
      <c r="I1422" s="183" t="str">
        <f t="shared" si="158"/>
        <v/>
      </c>
      <c r="L1422" s="90" t="str">
        <f t="shared" si="156"/>
        <v/>
      </c>
      <c r="N1422" s="185" t="str">
        <f t="shared" si="159"/>
        <v/>
      </c>
      <c r="W1422" s="179" t="str">
        <f>IF($B1422="","",IF($Q1422="","MISSING LINK",IF(NOT(ISNUMBER(SEARCH("drive.google.com",$Q1422))),"NOT DRIVE LINK",IFERROR(IF(ISNUMBER(SEARCH(MID(Summary!$N$3,SEARCH("/folders/",Summary!$N$3)+9,SEARCH("?",Summary!$N$3&amp;"?")-(SEARCH("/folders/",Summary!$N$3)+9)),$Q1422)),"OK",IF(ISNUMBER(SEARCH("/file/d/",$Q1422)),"FILE LINK (check)","WRONG DRIVE")),"WRONG DRIVE"))))</f>
        <v/>
      </c>
      <c r="X1422" s="72" t="str">
        <f t="shared" si="160"/>
        <v/>
      </c>
      <c r="Y1422" s="72" t="str">
        <f t="shared" si="161"/>
        <v/>
      </c>
      <c r="Z1422" s="72" t="str">
        <f>IF($X1422="","",COUNTIF($X$2:$X1422,$X1422))</f>
        <v/>
      </c>
      <c r="AA1422" s="72" t="str">
        <f>IF(AND($X1422&lt;&gt;"",$Y1422&gt;=3,$Z1422=1),COUNTIF($AA$1:AA1421,"&gt;0")+1,"")</f>
        <v/>
      </c>
    </row>
    <row r="1423" spans="3:27" ht="15" customHeight="1" x14ac:dyDescent="0.25">
      <c r="C1423" s="72" t="str">
        <f t="shared" si="162"/>
        <v/>
      </c>
      <c r="D1423" s="182" t="str">
        <f>IF($B1423="","",IFERROR(VLOOKUP($B1423,'Task library'!$A:$E,2,FALSE()),""))</f>
        <v/>
      </c>
      <c r="E1423" s="182" t="str">
        <f>IF($B1423="","",IFERROR(VLOOKUP($B1423,'Task library'!$A:$E,3,FALSE()),""))</f>
        <v/>
      </c>
      <c r="F1423" s="182" t="str">
        <f>IF($B1423="","",IFERROR(VLOOKUP($B1423,'Task library'!$A:$E,4,FALSE()),""))</f>
        <v/>
      </c>
      <c r="H1423" s="183" t="str">
        <f t="shared" si="157"/>
        <v/>
      </c>
      <c r="I1423" s="183" t="str">
        <f t="shared" si="158"/>
        <v/>
      </c>
      <c r="L1423" s="90" t="str">
        <f t="shared" si="156"/>
        <v/>
      </c>
      <c r="N1423" s="185" t="str">
        <f t="shared" si="159"/>
        <v/>
      </c>
      <c r="W1423" s="179" t="str">
        <f>IF($B1423="","",IF($Q1423="","MISSING LINK",IF(NOT(ISNUMBER(SEARCH("drive.google.com",$Q1423))),"NOT DRIVE LINK",IFERROR(IF(ISNUMBER(SEARCH(MID(Summary!$N$3,SEARCH("/folders/",Summary!$N$3)+9,SEARCH("?",Summary!$N$3&amp;"?")-(SEARCH("/folders/",Summary!$N$3)+9)),$Q1423)),"OK",IF(ISNUMBER(SEARCH("/file/d/",$Q1423)),"FILE LINK (check)","WRONG DRIVE")),"WRONG DRIVE"))))</f>
        <v/>
      </c>
      <c r="X1423" s="72" t="str">
        <f t="shared" si="160"/>
        <v/>
      </c>
      <c r="Y1423" s="72" t="str">
        <f t="shared" si="161"/>
        <v/>
      </c>
      <c r="Z1423" s="72" t="str">
        <f>IF($X1423="","",COUNTIF($X$2:$X1423,$X1423))</f>
        <v/>
      </c>
      <c r="AA1423" s="72" t="str">
        <f>IF(AND($X1423&lt;&gt;"",$Y1423&gt;=3,$Z1423=1),COUNTIF($AA$1:AA1422,"&gt;0")+1,"")</f>
        <v/>
      </c>
    </row>
    <row r="1424" spans="3:27" ht="15" customHeight="1" x14ac:dyDescent="0.25">
      <c r="C1424" s="72" t="str">
        <f t="shared" si="162"/>
        <v/>
      </c>
      <c r="D1424" s="182" t="str">
        <f>IF($B1424="","",IFERROR(VLOOKUP($B1424,'Task library'!$A:$E,2,FALSE()),""))</f>
        <v/>
      </c>
      <c r="E1424" s="182" t="str">
        <f>IF($B1424="","",IFERROR(VLOOKUP($B1424,'Task library'!$A:$E,3,FALSE()),""))</f>
        <v/>
      </c>
      <c r="F1424" s="182" t="str">
        <f>IF($B1424="","",IFERROR(VLOOKUP($B1424,'Task library'!$A:$E,4,FALSE()),""))</f>
        <v/>
      </c>
      <c r="H1424" s="183" t="str">
        <f t="shared" si="157"/>
        <v/>
      </c>
      <c r="I1424" s="183" t="str">
        <f t="shared" si="158"/>
        <v/>
      </c>
      <c r="L1424" s="90" t="str">
        <f t="shared" si="156"/>
        <v/>
      </c>
      <c r="N1424" s="185" t="str">
        <f t="shared" si="159"/>
        <v/>
      </c>
      <c r="W1424" s="179" t="str">
        <f>IF($B1424="","",IF($Q1424="","MISSING LINK",IF(NOT(ISNUMBER(SEARCH("drive.google.com",$Q1424))),"NOT DRIVE LINK",IFERROR(IF(ISNUMBER(SEARCH(MID(Summary!$N$3,SEARCH("/folders/",Summary!$N$3)+9,SEARCH("?",Summary!$N$3&amp;"?")-(SEARCH("/folders/",Summary!$N$3)+9)),$Q1424)),"OK",IF(ISNUMBER(SEARCH("/file/d/",$Q1424)),"FILE LINK (check)","WRONG DRIVE")),"WRONG DRIVE"))))</f>
        <v/>
      </c>
      <c r="X1424" s="72" t="str">
        <f t="shared" si="160"/>
        <v/>
      </c>
      <c r="Y1424" s="72" t="str">
        <f t="shared" si="161"/>
        <v/>
      </c>
      <c r="Z1424" s="72" t="str">
        <f>IF($X1424="","",COUNTIF($X$2:$X1424,$X1424))</f>
        <v/>
      </c>
      <c r="AA1424" s="72" t="str">
        <f>IF(AND($X1424&lt;&gt;"",$Y1424&gt;=3,$Z1424=1),COUNTIF($AA$1:AA1423,"&gt;0")+1,"")</f>
        <v/>
      </c>
    </row>
    <row r="1425" spans="3:27" ht="15" customHeight="1" x14ac:dyDescent="0.25">
      <c r="C1425" s="72" t="str">
        <f t="shared" si="162"/>
        <v/>
      </c>
      <c r="D1425" s="182" t="str">
        <f>IF($B1425="","",IFERROR(VLOOKUP($B1425,'Task library'!$A:$E,2,FALSE()),""))</f>
        <v/>
      </c>
      <c r="E1425" s="182" t="str">
        <f>IF($B1425="","",IFERROR(VLOOKUP($B1425,'Task library'!$A:$E,3,FALSE()),""))</f>
        <v/>
      </c>
      <c r="F1425" s="182" t="str">
        <f>IF($B1425="","",IFERROR(VLOOKUP($B1425,'Task library'!$A:$E,4,FALSE()),""))</f>
        <v/>
      </c>
      <c r="H1425" s="183" t="str">
        <f t="shared" si="157"/>
        <v/>
      </c>
      <c r="I1425" s="183" t="str">
        <f t="shared" si="158"/>
        <v/>
      </c>
      <c r="L1425" s="90" t="str">
        <f t="shared" si="156"/>
        <v/>
      </c>
      <c r="N1425" s="185" t="str">
        <f t="shared" si="159"/>
        <v/>
      </c>
      <c r="W1425" s="179" t="str">
        <f>IF($B1425="","",IF($Q1425="","MISSING LINK",IF(NOT(ISNUMBER(SEARCH("drive.google.com",$Q1425))),"NOT DRIVE LINK",IFERROR(IF(ISNUMBER(SEARCH(MID(Summary!$N$3,SEARCH("/folders/",Summary!$N$3)+9,SEARCH("?",Summary!$N$3&amp;"?")-(SEARCH("/folders/",Summary!$N$3)+9)),$Q1425)),"OK",IF(ISNUMBER(SEARCH("/file/d/",$Q1425)),"FILE LINK (check)","WRONG DRIVE")),"WRONG DRIVE"))))</f>
        <v/>
      </c>
      <c r="X1425" s="72" t="str">
        <f t="shared" si="160"/>
        <v/>
      </c>
      <c r="Y1425" s="72" t="str">
        <f t="shared" si="161"/>
        <v/>
      </c>
      <c r="Z1425" s="72" t="str">
        <f>IF($X1425="","",COUNTIF($X$2:$X1425,$X1425))</f>
        <v/>
      </c>
      <c r="AA1425" s="72" t="str">
        <f>IF(AND($X1425&lt;&gt;"",$Y1425&gt;=3,$Z1425=1),COUNTIF($AA$1:AA1424,"&gt;0")+1,"")</f>
        <v/>
      </c>
    </row>
    <row r="1426" spans="3:27" ht="15" customHeight="1" x14ac:dyDescent="0.25">
      <c r="C1426" s="72" t="str">
        <f t="shared" si="162"/>
        <v/>
      </c>
      <c r="D1426" s="182" t="str">
        <f>IF($B1426="","",IFERROR(VLOOKUP($B1426,'Task library'!$A:$E,2,FALSE()),""))</f>
        <v/>
      </c>
      <c r="E1426" s="182" t="str">
        <f>IF($B1426="","",IFERROR(VLOOKUP($B1426,'Task library'!$A:$E,3,FALSE()),""))</f>
        <v/>
      </c>
      <c r="F1426" s="182" t="str">
        <f>IF($B1426="","",IFERROR(VLOOKUP($B1426,'Task library'!$A:$E,4,FALSE()),""))</f>
        <v/>
      </c>
      <c r="H1426" s="183" t="str">
        <f t="shared" si="157"/>
        <v/>
      </c>
      <c r="I1426" s="183" t="str">
        <f t="shared" si="158"/>
        <v/>
      </c>
      <c r="L1426" s="90" t="str">
        <f t="shared" si="156"/>
        <v/>
      </c>
      <c r="N1426" s="185" t="str">
        <f t="shared" si="159"/>
        <v/>
      </c>
      <c r="W1426" s="179" t="str">
        <f>IF($B1426="","",IF($Q1426="","MISSING LINK",IF(NOT(ISNUMBER(SEARCH("drive.google.com",$Q1426))),"NOT DRIVE LINK",IFERROR(IF(ISNUMBER(SEARCH(MID(Summary!$N$3,SEARCH("/folders/",Summary!$N$3)+9,SEARCH("?",Summary!$N$3&amp;"?")-(SEARCH("/folders/",Summary!$N$3)+9)),$Q1426)),"OK",IF(ISNUMBER(SEARCH("/file/d/",$Q1426)),"FILE LINK (check)","WRONG DRIVE")),"WRONG DRIVE"))))</f>
        <v/>
      </c>
      <c r="X1426" s="72" t="str">
        <f t="shared" si="160"/>
        <v/>
      </c>
      <c r="Y1426" s="72" t="str">
        <f t="shared" si="161"/>
        <v/>
      </c>
      <c r="Z1426" s="72" t="str">
        <f>IF($X1426="","",COUNTIF($X$2:$X1426,$X1426))</f>
        <v/>
      </c>
      <c r="AA1426" s="72" t="str">
        <f>IF(AND($X1426&lt;&gt;"",$Y1426&gt;=3,$Z1426=1),COUNTIF($AA$1:AA1425,"&gt;0")+1,"")</f>
        <v/>
      </c>
    </row>
    <row r="1427" spans="3:27" ht="15" customHeight="1" x14ac:dyDescent="0.25">
      <c r="C1427" s="72" t="str">
        <f t="shared" si="162"/>
        <v/>
      </c>
      <c r="D1427" s="182" t="str">
        <f>IF($B1427="","",IFERROR(VLOOKUP($B1427,'Task library'!$A:$E,2,FALSE()),""))</f>
        <v/>
      </c>
      <c r="E1427" s="182" t="str">
        <f>IF($B1427="","",IFERROR(VLOOKUP($B1427,'Task library'!$A:$E,3,FALSE()),""))</f>
        <v/>
      </c>
      <c r="F1427" s="182" t="str">
        <f>IF($B1427="","",IFERROR(VLOOKUP($B1427,'Task library'!$A:$E,4,FALSE()),""))</f>
        <v/>
      </c>
      <c r="H1427" s="183" t="str">
        <f t="shared" si="157"/>
        <v/>
      </c>
      <c r="I1427" s="183" t="str">
        <f t="shared" si="158"/>
        <v/>
      </c>
      <c r="L1427" s="90" t="str">
        <f t="shared" si="156"/>
        <v/>
      </c>
      <c r="N1427" s="185" t="str">
        <f t="shared" si="159"/>
        <v/>
      </c>
      <c r="W1427" s="179" t="str">
        <f>IF($B1427="","",IF($Q1427="","MISSING LINK",IF(NOT(ISNUMBER(SEARCH("drive.google.com",$Q1427))),"NOT DRIVE LINK",IFERROR(IF(ISNUMBER(SEARCH(MID(Summary!$N$3,SEARCH("/folders/",Summary!$N$3)+9,SEARCH("?",Summary!$N$3&amp;"?")-(SEARCH("/folders/",Summary!$N$3)+9)),$Q1427)),"OK",IF(ISNUMBER(SEARCH("/file/d/",$Q1427)),"FILE LINK (check)","WRONG DRIVE")),"WRONG DRIVE"))))</f>
        <v/>
      </c>
      <c r="X1427" s="72" t="str">
        <f t="shared" si="160"/>
        <v/>
      </c>
      <c r="Y1427" s="72" t="str">
        <f t="shared" si="161"/>
        <v/>
      </c>
      <c r="Z1427" s="72" t="str">
        <f>IF($X1427="","",COUNTIF($X$2:$X1427,$X1427))</f>
        <v/>
      </c>
      <c r="AA1427" s="72" t="str">
        <f>IF(AND($X1427&lt;&gt;"",$Y1427&gt;=3,$Z1427=1),COUNTIF($AA$1:AA1426,"&gt;0")+1,"")</f>
        <v/>
      </c>
    </row>
    <row r="1428" spans="3:27" ht="15" customHeight="1" x14ac:dyDescent="0.25">
      <c r="C1428" s="72" t="str">
        <f t="shared" si="162"/>
        <v/>
      </c>
      <c r="D1428" s="182" t="str">
        <f>IF($B1428="","",IFERROR(VLOOKUP($B1428,'Task library'!$A:$E,2,FALSE()),""))</f>
        <v/>
      </c>
      <c r="E1428" s="182" t="str">
        <f>IF($B1428="","",IFERROR(VLOOKUP($B1428,'Task library'!$A:$E,3,FALSE()),""))</f>
        <v/>
      </c>
      <c r="F1428" s="182" t="str">
        <f>IF($B1428="","",IFERROR(VLOOKUP($B1428,'Task library'!$A:$E,4,FALSE()),""))</f>
        <v/>
      </c>
      <c r="H1428" s="183" t="str">
        <f t="shared" si="157"/>
        <v/>
      </c>
      <c r="I1428" s="183" t="str">
        <f t="shared" si="158"/>
        <v/>
      </c>
      <c r="L1428" s="90" t="str">
        <f t="shared" ref="L1428:L1491" si="163">IF($B1428="","",1)</f>
        <v/>
      </c>
      <c r="N1428" s="185" t="str">
        <f t="shared" si="159"/>
        <v/>
      </c>
      <c r="W1428" s="179" t="str">
        <f>IF($B1428="","",IF($Q1428="","MISSING LINK",IF(NOT(ISNUMBER(SEARCH("drive.google.com",$Q1428))),"NOT DRIVE LINK",IFERROR(IF(ISNUMBER(SEARCH(MID(Summary!$N$3,SEARCH("/folders/",Summary!$N$3)+9,SEARCH("?",Summary!$N$3&amp;"?")-(SEARCH("/folders/",Summary!$N$3)+9)),$Q1428)),"OK",IF(ISNUMBER(SEARCH("/file/d/",$Q1428)),"FILE LINK (check)","WRONG DRIVE")),"WRONG DRIVE"))))</f>
        <v/>
      </c>
      <c r="X1428" s="72" t="str">
        <f t="shared" si="160"/>
        <v/>
      </c>
      <c r="Y1428" s="72" t="str">
        <f t="shared" si="161"/>
        <v/>
      </c>
      <c r="Z1428" s="72" t="str">
        <f>IF($X1428="","",COUNTIF($X$2:$X1428,$X1428))</f>
        <v/>
      </c>
      <c r="AA1428" s="72" t="str">
        <f>IF(AND($X1428&lt;&gt;"",$Y1428&gt;=3,$Z1428=1),COUNTIF($AA$1:AA1427,"&gt;0")+1,"")</f>
        <v/>
      </c>
    </row>
    <row r="1429" spans="3:27" ht="15" customHeight="1" x14ac:dyDescent="0.25">
      <c r="C1429" s="72" t="str">
        <f t="shared" si="162"/>
        <v/>
      </c>
      <c r="D1429" s="182" t="str">
        <f>IF($B1429="","",IFERROR(VLOOKUP($B1429,'Task library'!$A:$E,2,FALSE()),""))</f>
        <v/>
      </c>
      <c r="E1429" s="182" t="str">
        <f>IF($B1429="","",IFERROR(VLOOKUP($B1429,'Task library'!$A:$E,3,FALSE()),""))</f>
        <v/>
      </c>
      <c r="F1429" s="182" t="str">
        <f>IF($B1429="","",IFERROR(VLOOKUP($B1429,'Task library'!$A:$E,4,FALSE()),""))</f>
        <v/>
      </c>
      <c r="H1429" s="183" t="str">
        <f t="shared" si="157"/>
        <v/>
      </c>
      <c r="I1429" s="183" t="str">
        <f t="shared" si="158"/>
        <v/>
      </c>
      <c r="L1429" s="90" t="str">
        <f t="shared" si="163"/>
        <v/>
      </c>
      <c r="N1429" s="185" t="str">
        <f t="shared" si="159"/>
        <v/>
      </c>
      <c r="W1429" s="179" t="str">
        <f>IF($B1429="","",IF($Q1429="","MISSING LINK",IF(NOT(ISNUMBER(SEARCH("drive.google.com",$Q1429))),"NOT DRIVE LINK",IFERROR(IF(ISNUMBER(SEARCH(MID(Summary!$N$3,SEARCH("/folders/",Summary!$N$3)+9,SEARCH("?",Summary!$N$3&amp;"?")-(SEARCH("/folders/",Summary!$N$3)+9)),$Q1429)),"OK",IF(ISNUMBER(SEARCH("/file/d/",$Q1429)),"FILE LINK (check)","WRONG DRIVE")),"WRONG DRIVE"))))</f>
        <v/>
      </c>
      <c r="X1429" s="72" t="str">
        <f t="shared" si="160"/>
        <v/>
      </c>
      <c r="Y1429" s="72" t="str">
        <f t="shared" si="161"/>
        <v/>
      </c>
      <c r="Z1429" s="72" t="str">
        <f>IF($X1429="","",COUNTIF($X$2:$X1429,$X1429))</f>
        <v/>
      </c>
      <c r="AA1429" s="72" t="str">
        <f>IF(AND($X1429&lt;&gt;"",$Y1429&gt;=3,$Z1429=1),COUNTIF($AA$1:AA1428,"&gt;0")+1,"")</f>
        <v/>
      </c>
    </row>
    <row r="1430" spans="3:27" ht="15" customHeight="1" x14ac:dyDescent="0.25">
      <c r="C1430" s="72" t="str">
        <f t="shared" si="162"/>
        <v/>
      </c>
      <c r="D1430" s="182" t="str">
        <f>IF($B1430="","",IFERROR(VLOOKUP($B1430,'Task library'!$A:$E,2,FALSE()),""))</f>
        <v/>
      </c>
      <c r="E1430" s="182" t="str">
        <f>IF($B1430="","",IFERROR(VLOOKUP($B1430,'Task library'!$A:$E,3,FALSE()),""))</f>
        <v/>
      </c>
      <c r="F1430" s="182" t="str">
        <f>IF($B1430="","",IFERROR(VLOOKUP($B1430,'Task library'!$A:$E,4,FALSE()),""))</f>
        <v/>
      </c>
      <c r="H1430" s="183" t="str">
        <f t="shared" si="157"/>
        <v/>
      </c>
      <c r="I1430" s="183" t="str">
        <f t="shared" si="158"/>
        <v/>
      </c>
      <c r="L1430" s="90" t="str">
        <f t="shared" si="163"/>
        <v/>
      </c>
      <c r="N1430" s="185" t="str">
        <f t="shared" si="159"/>
        <v/>
      </c>
      <c r="W1430" s="179" t="str">
        <f>IF($B1430="","",IF($Q1430="","MISSING LINK",IF(NOT(ISNUMBER(SEARCH("drive.google.com",$Q1430))),"NOT DRIVE LINK",IFERROR(IF(ISNUMBER(SEARCH(MID(Summary!$N$3,SEARCH("/folders/",Summary!$N$3)+9,SEARCH("?",Summary!$N$3&amp;"?")-(SEARCH("/folders/",Summary!$N$3)+9)),$Q1430)),"OK",IF(ISNUMBER(SEARCH("/file/d/",$Q1430)),"FILE LINK (check)","WRONG DRIVE")),"WRONG DRIVE"))))</f>
        <v/>
      </c>
      <c r="X1430" s="72" t="str">
        <f t="shared" si="160"/>
        <v/>
      </c>
      <c r="Y1430" s="72" t="str">
        <f t="shared" si="161"/>
        <v/>
      </c>
      <c r="Z1430" s="72" t="str">
        <f>IF($X1430="","",COUNTIF($X$2:$X1430,$X1430))</f>
        <v/>
      </c>
      <c r="AA1430" s="72" t="str">
        <f>IF(AND($X1430&lt;&gt;"",$Y1430&gt;=3,$Z1430=1),COUNTIF($AA$1:AA1429,"&gt;0")+1,"")</f>
        <v/>
      </c>
    </row>
    <row r="1431" spans="3:27" ht="15" customHeight="1" x14ac:dyDescent="0.25">
      <c r="C1431" s="72" t="str">
        <f t="shared" si="162"/>
        <v/>
      </c>
      <c r="D1431" s="182" t="str">
        <f>IF($B1431="","",IFERROR(VLOOKUP($B1431,'Task library'!$A:$E,2,FALSE()),""))</f>
        <v/>
      </c>
      <c r="E1431" s="182" t="str">
        <f>IF($B1431="","",IFERROR(VLOOKUP($B1431,'Task library'!$A:$E,3,FALSE()),""))</f>
        <v/>
      </c>
      <c r="F1431" s="182" t="str">
        <f>IF($B1431="","",IFERROR(VLOOKUP($B1431,'Task library'!$A:$E,4,FALSE()),""))</f>
        <v/>
      </c>
      <c r="H1431" s="183" t="str">
        <f t="shared" si="157"/>
        <v/>
      </c>
      <c r="I1431" s="183" t="str">
        <f t="shared" si="158"/>
        <v/>
      </c>
      <c r="L1431" s="90" t="str">
        <f t="shared" si="163"/>
        <v/>
      </c>
      <c r="N1431" s="185" t="str">
        <f t="shared" si="159"/>
        <v/>
      </c>
      <c r="W1431" s="179" t="str">
        <f>IF($B1431="","",IF($Q1431="","MISSING LINK",IF(NOT(ISNUMBER(SEARCH("drive.google.com",$Q1431))),"NOT DRIVE LINK",IFERROR(IF(ISNUMBER(SEARCH(MID(Summary!$N$3,SEARCH("/folders/",Summary!$N$3)+9,SEARCH("?",Summary!$N$3&amp;"?")-(SEARCH("/folders/",Summary!$N$3)+9)),$Q1431)),"OK",IF(ISNUMBER(SEARCH("/file/d/",$Q1431)),"FILE LINK (check)","WRONG DRIVE")),"WRONG DRIVE"))))</f>
        <v/>
      </c>
      <c r="X1431" s="72" t="str">
        <f t="shared" si="160"/>
        <v/>
      </c>
      <c r="Y1431" s="72" t="str">
        <f t="shared" si="161"/>
        <v/>
      </c>
      <c r="Z1431" s="72" t="str">
        <f>IF($X1431="","",COUNTIF($X$2:$X1431,$X1431))</f>
        <v/>
      </c>
      <c r="AA1431" s="72" t="str">
        <f>IF(AND($X1431&lt;&gt;"",$Y1431&gt;=3,$Z1431=1),COUNTIF($AA$1:AA1430,"&gt;0")+1,"")</f>
        <v/>
      </c>
    </row>
    <row r="1432" spans="3:27" ht="15" customHeight="1" x14ac:dyDescent="0.25">
      <c r="C1432" s="72" t="str">
        <f t="shared" si="162"/>
        <v/>
      </c>
      <c r="D1432" s="182" t="str">
        <f>IF($B1432="","",IFERROR(VLOOKUP($B1432,'Task library'!$A:$E,2,FALSE()),""))</f>
        <v/>
      </c>
      <c r="E1432" s="182" t="str">
        <f>IF($B1432="","",IFERROR(VLOOKUP($B1432,'Task library'!$A:$E,3,FALSE()),""))</f>
        <v/>
      </c>
      <c r="F1432" s="182" t="str">
        <f>IF($B1432="","",IFERROR(VLOOKUP($B1432,'Task library'!$A:$E,4,FALSE()),""))</f>
        <v/>
      </c>
      <c r="H1432" s="183" t="str">
        <f t="shared" si="157"/>
        <v/>
      </c>
      <c r="I1432" s="183" t="str">
        <f t="shared" si="158"/>
        <v/>
      </c>
      <c r="L1432" s="90" t="str">
        <f t="shared" si="163"/>
        <v/>
      </c>
      <c r="N1432" s="185" t="str">
        <f t="shared" si="159"/>
        <v/>
      </c>
      <c r="W1432" s="179" t="str">
        <f>IF($B1432="","",IF($Q1432="","MISSING LINK",IF(NOT(ISNUMBER(SEARCH("drive.google.com",$Q1432))),"NOT DRIVE LINK",IFERROR(IF(ISNUMBER(SEARCH(MID(Summary!$N$3,SEARCH("/folders/",Summary!$N$3)+9,SEARCH("?",Summary!$N$3&amp;"?")-(SEARCH("/folders/",Summary!$N$3)+9)),$Q1432)),"OK",IF(ISNUMBER(SEARCH("/file/d/",$Q1432)),"FILE LINK (check)","WRONG DRIVE")),"WRONG DRIVE"))))</f>
        <v/>
      </c>
      <c r="X1432" s="72" t="str">
        <f t="shared" si="160"/>
        <v/>
      </c>
      <c r="Y1432" s="72" t="str">
        <f t="shared" si="161"/>
        <v/>
      </c>
      <c r="Z1432" s="72" t="str">
        <f>IF($X1432="","",COUNTIF($X$2:$X1432,$X1432))</f>
        <v/>
      </c>
      <c r="AA1432" s="72" t="str">
        <f>IF(AND($X1432&lt;&gt;"",$Y1432&gt;=3,$Z1432=1),COUNTIF($AA$1:AA1431,"&gt;0")+1,"")</f>
        <v/>
      </c>
    </row>
    <row r="1433" spans="3:27" ht="15" customHeight="1" x14ac:dyDescent="0.25">
      <c r="C1433" s="72" t="str">
        <f t="shared" si="162"/>
        <v/>
      </c>
      <c r="D1433" s="182" t="str">
        <f>IF($B1433="","",IFERROR(VLOOKUP($B1433,'Task library'!$A:$E,2,FALSE()),""))</f>
        <v/>
      </c>
      <c r="E1433" s="182" t="str">
        <f>IF($B1433="","",IFERROR(VLOOKUP($B1433,'Task library'!$A:$E,3,FALSE()),""))</f>
        <v/>
      </c>
      <c r="F1433" s="182" t="str">
        <f>IF($B1433="","",IFERROR(VLOOKUP($B1433,'Task library'!$A:$E,4,FALSE()),""))</f>
        <v/>
      </c>
      <c r="H1433" s="183" t="str">
        <f t="shared" si="157"/>
        <v/>
      </c>
      <c r="I1433" s="183" t="str">
        <f t="shared" si="158"/>
        <v/>
      </c>
      <c r="L1433" s="90" t="str">
        <f t="shared" si="163"/>
        <v/>
      </c>
      <c r="N1433" s="185" t="str">
        <f t="shared" si="159"/>
        <v/>
      </c>
      <c r="W1433" s="179" t="str">
        <f>IF($B1433="","",IF($Q1433="","MISSING LINK",IF(NOT(ISNUMBER(SEARCH("drive.google.com",$Q1433))),"NOT DRIVE LINK",IFERROR(IF(ISNUMBER(SEARCH(MID(Summary!$N$3,SEARCH("/folders/",Summary!$N$3)+9,SEARCH("?",Summary!$N$3&amp;"?")-(SEARCH("/folders/",Summary!$N$3)+9)),$Q1433)),"OK",IF(ISNUMBER(SEARCH("/file/d/",$Q1433)),"FILE LINK (check)","WRONG DRIVE")),"WRONG DRIVE"))))</f>
        <v/>
      </c>
      <c r="X1433" s="72" t="str">
        <f t="shared" si="160"/>
        <v/>
      </c>
      <c r="Y1433" s="72" t="str">
        <f t="shared" si="161"/>
        <v/>
      </c>
      <c r="Z1433" s="72" t="str">
        <f>IF($X1433="","",COUNTIF($X$2:$X1433,$X1433))</f>
        <v/>
      </c>
      <c r="AA1433" s="72" t="str">
        <f>IF(AND($X1433&lt;&gt;"",$Y1433&gt;=3,$Z1433=1),COUNTIF($AA$1:AA1432,"&gt;0")+1,"")</f>
        <v/>
      </c>
    </row>
    <row r="1434" spans="3:27" ht="15" customHeight="1" x14ac:dyDescent="0.25">
      <c r="C1434" s="72" t="str">
        <f t="shared" si="162"/>
        <v/>
      </c>
      <c r="D1434" s="182" t="str">
        <f>IF($B1434="","",IFERROR(VLOOKUP($B1434,'Task library'!$A:$E,2,FALSE()),""))</f>
        <v/>
      </c>
      <c r="E1434" s="182" t="str">
        <f>IF($B1434="","",IFERROR(VLOOKUP($B1434,'Task library'!$A:$E,3,FALSE()),""))</f>
        <v/>
      </c>
      <c r="F1434" s="182" t="str">
        <f>IF($B1434="","",IFERROR(VLOOKUP($B1434,'Task library'!$A:$E,4,FALSE()),""))</f>
        <v/>
      </c>
      <c r="H1434" s="183" t="str">
        <f t="shared" si="157"/>
        <v/>
      </c>
      <c r="I1434" s="183" t="str">
        <f t="shared" si="158"/>
        <v/>
      </c>
      <c r="L1434" s="90" t="str">
        <f t="shared" si="163"/>
        <v/>
      </c>
      <c r="N1434" s="185" t="str">
        <f t="shared" si="159"/>
        <v/>
      </c>
      <c r="W1434" s="179" t="str">
        <f>IF($B1434="","",IF($Q1434="","MISSING LINK",IF(NOT(ISNUMBER(SEARCH("drive.google.com",$Q1434))),"NOT DRIVE LINK",IFERROR(IF(ISNUMBER(SEARCH(MID(Summary!$N$3,SEARCH("/folders/",Summary!$N$3)+9,SEARCH("?",Summary!$N$3&amp;"?")-(SEARCH("/folders/",Summary!$N$3)+9)),$Q1434)),"OK",IF(ISNUMBER(SEARCH("/file/d/",$Q1434)),"FILE LINK (check)","WRONG DRIVE")),"WRONG DRIVE"))))</f>
        <v/>
      </c>
      <c r="X1434" s="72" t="str">
        <f t="shared" si="160"/>
        <v/>
      </c>
      <c r="Y1434" s="72" t="str">
        <f t="shared" si="161"/>
        <v/>
      </c>
      <c r="Z1434" s="72" t="str">
        <f>IF($X1434="","",COUNTIF($X$2:$X1434,$X1434))</f>
        <v/>
      </c>
      <c r="AA1434" s="72" t="str">
        <f>IF(AND($X1434&lt;&gt;"",$Y1434&gt;=3,$Z1434=1),COUNTIF($AA$1:AA1433,"&gt;0")+1,"")</f>
        <v/>
      </c>
    </row>
    <row r="1435" spans="3:27" ht="15" customHeight="1" x14ac:dyDescent="0.25">
      <c r="C1435" s="72" t="str">
        <f t="shared" si="162"/>
        <v/>
      </c>
      <c r="D1435" s="182" t="str">
        <f>IF($B1435="","",IFERROR(VLOOKUP($B1435,'Task library'!$A:$E,2,FALSE()),""))</f>
        <v/>
      </c>
      <c r="E1435" s="182" t="str">
        <f>IF($B1435="","",IFERROR(VLOOKUP($B1435,'Task library'!$A:$E,3,FALSE()),""))</f>
        <v/>
      </c>
      <c r="F1435" s="182" t="str">
        <f>IF($B1435="","",IFERROR(VLOOKUP($B1435,'Task library'!$A:$E,4,FALSE()),""))</f>
        <v/>
      </c>
      <c r="H1435" s="183" t="str">
        <f t="shared" si="157"/>
        <v/>
      </c>
      <c r="I1435" s="183" t="str">
        <f t="shared" si="158"/>
        <v/>
      </c>
      <c r="L1435" s="90" t="str">
        <f t="shared" si="163"/>
        <v/>
      </c>
      <c r="N1435" s="185" t="str">
        <f t="shared" si="159"/>
        <v/>
      </c>
      <c r="W1435" s="179" t="str">
        <f>IF($B1435="","",IF($Q1435="","MISSING LINK",IF(NOT(ISNUMBER(SEARCH("drive.google.com",$Q1435))),"NOT DRIVE LINK",IFERROR(IF(ISNUMBER(SEARCH(MID(Summary!$N$3,SEARCH("/folders/",Summary!$N$3)+9,SEARCH("?",Summary!$N$3&amp;"?")-(SEARCH("/folders/",Summary!$N$3)+9)),$Q1435)),"OK",IF(ISNUMBER(SEARCH("/file/d/",$Q1435)),"FILE LINK (check)","WRONG DRIVE")),"WRONG DRIVE"))))</f>
        <v/>
      </c>
      <c r="X1435" s="72" t="str">
        <f t="shared" si="160"/>
        <v/>
      </c>
      <c r="Y1435" s="72" t="str">
        <f t="shared" si="161"/>
        <v/>
      </c>
      <c r="Z1435" s="72" t="str">
        <f>IF($X1435="","",COUNTIF($X$2:$X1435,$X1435))</f>
        <v/>
      </c>
      <c r="AA1435" s="72" t="str">
        <f>IF(AND($X1435&lt;&gt;"",$Y1435&gt;=3,$Z1435=1),COUNTIF($AA$1:AA1434,"&gt;0")+1,"")</f>
        <v/>
      </c>
    </row>
    <row r="1436" spans="3:27" ht="15" customHeight="1" x14ac:dyDescent="0.25">
      <c r="C1436" s="72" t="str">
        <f t="shared" si="162"/>
        <v/>
      </c>
      <c r="D1436" s="182" t="str">
        <f>IF($B1436="","",IFERROR(VLOOKUP($B1436,'Task library'!$A:$E,2,FALSE()),""))</f>
        <v/>
      </c>
      <c r="E1436" s="182" t="str">
        <f>IF($B1436="","",IFERROR(VLOOKUP($B1436,'Task library'!$A:$E,3,FALSE()),""))</f>
        <v/>
      </c>
      <c r="F1436" s="182" t="str">
        <f>IF($B1436="","",IFERROR(VLOOKUP($B1436,'Task library'!$A:$E,4,FALSE()),""))</f>
        <v/>
      </c>
      <c r="H1436" s="183" t="str">
        <f t="shared" si="157"/>
        <v/>
      </c>
      <c r="I1436" s="183" t="str">
        <f t="shared" si="158"/>
        <v/>
      </c>
      <c r="L1436" s="90" t="str">
        <f t="shared" si="163"/>
        <v/>
      </c>
      <c r="N1436" s="185" t="str">
        <f t="shared" si="159"/>
        <v/>
      </c>
      <c r="W1436" s="179" t="str">
        <f>IF($B1436="","",IF($Q1436="","MISSING LINK",IF(NOT(ISNUMBER(SEARCH("drive.google.com",$Q1436))),"NOT DRIVE LINK",IFERROR(IF(ISNUMBER(SEARCH(MID(Summary!$N$3,SEARCH("/folders/",Summary!$N$3)+9,SEARCH("?",Summary!$N$3&amp;"?")-(SEARCH("/folders/",Summary!$N$3)+9)),$Q1436)),"OK",IF(ISNUMBER(SEARCH("/file/d/",$Q1436)),"FILE LINK (check)","WRONG DRIVE")),"WRONG DRIVE"))))</f>
        <v/>
      </c>
      <c r="X1436" s="72" t="str">
        <f t="shared" si="160"/>
        <v/>
      </c>
      <c r="Y1436" s="72" t="str">
        <f t="shared" si="161"/>
        <v/>
      </c>
      <c r="Z1436" s="72" t="str">
        <f>IF($X1436="","",COUNTIF($X$2:$X1436,$X1436))</f>
        <v/>
      </c>
      <c r="AA1436" s="72" t="str">
        <f>IF(AND($X1436&lt;&gt;"",$Y1436&gt;=3,$Z1436=1),COUNTIF($AA$1:AA1435,"&gt;0")+1,"")</f>
        <v/>
      </c>
    </row>
    <row r="1437" spans="3:27" ht="15" customHeight="1" x14ac:dyDescent="0.25">
      <c r="C1437" s="72" t="str">
        <f t="shared" si="162"/>
        <v/>
      </c>
      <c r="D1437" s="182" t="str">
        <f>IF($B1437="","",IFERROR(VLOOKUP($B1437,'Task library'!$A:$E,2,FALSE()),""))</f>
        <v/>
      </c>
      <c r="E1437" s="182" t="str">
        <f>IF($B1437="","",IFERROR(VLOOKUP($B1437,'Task library'!$A:$E,3,FALSE()),""))</f>
        <v/>
      </c>
      <c r="F1437" s="182" t="str">
        <f>IF($B1437="","",IFERROR(VLOOKUP($B1437,'Task library'!$A:$E,4,FALSE()),""))</f>
        <v/>
      </c>
      <c r="H1437" s="183" t="str">
        <f t="shared" si="157"/>
        <v/>
      </c>
      <c r="I1437" s="183" t="str">
        <f t="shared" si="158"/>
        <v/>
      </c>
      <c r="L1437" s="90" t="str">
        <f t="shared" si="163"/>
        <v/>
      </c>
      <c r="N1437" s="185" t="str">
        <f t="shared" si="159"/>
        <v/>
      </c>
      <c r="W1437" s="179" t="str">
        <f>IF($B1437="","",IF($Q1437="","MISSING LINK",IF(NOT(ISNUMBER(SEARCH("drive.google.com",$Q1437))),"NOT DRIVE LINK",IFERROR(IF(ISNUMBER(SEARCH(MID(Summary!$N$3,SEARCH("/folders/",Summary!$N$3)+9,SEARCH("?",Summary!$N$3&amp;"?")-(SEARCH("/folders/",Summary!$N$3)+9)),$Q1437)),"OK",IF(ISNUMBER(SEARCH("/file/d/",$Q1437)),"FILE LINK (check)","WRONG DRIVE")),"WRONG DRIVE"))))</f>
        <v/>
      </c>
      <c r="X1437" s="72" t="str">
        <f t="shared" si="160"/>
        <v/>
      </c>
      <c r="Y1437" s="72" t="str">
        <f t="shared" si="161"/>
        <v/>
      </c>
      <c r="Z1437" s="72" t="str">
        <f>IF($X1437="","",COUNTIF($X$2:$X1437,$X1437))</f>
        <v/>
      </c>
      <c r="AA1437" s="72" t="str">
        <f>IF(AND($X1437&lt;&gt;"",$Y1437&gt;=3,$Z1437=1),COUNTIF($AA$1:AA1436,"&gt;0")+1,"")</f>
        <v/>
      </c>
    </row>
    <row r="1438" spans="3:27" ht="15" customHeight="1" x14ac:dyDescent="0.25">
      <c r="C1438" s="72" t="str">
        <f t="shared" si="162"/>
        <v/>
      </c>
      <c r="D1438" s="182" t="str">
        <f>IF($B1438="","",IFERROR(VLOOKUP($B1438,'Task library'!$A:$E,2,FALSE()),""))</f>
        <v/>
      </c>
      <c r="E1438" s="182" t="str">
        <f>IF($B1438="","",IFERROR(VLOOKUP($B1438,'Task library'!$A:$E,3,FALSE()),""))</f>
        <v/>
      </c>
      <c r="F1438" s="182" t="str">
        <f>IF($B1438="","",IFERROR(VLOOKUP($B1438,'Task library'!$A:$E,4,FALSE()),""))</f>
        <v/>
      </c>
      <c r="H1438" s="183" t="str">
        <f t="shared" si="157"/>
        <v/>
      </c>
      <c r="I1438" s="183" t="str">
        <f t="shared" si="158"/>
        <v/>
      </c>
      <c r="L1438" s="90" t="str">
        <f t="shared" si="163"/>
        <v/>
      </c>
      <c r="N1438" s="185" t="str">
        <f t="shared" si="159"/>
        <v/>
      </c>
      <c r="W1438" s="179" t="str">
        <f>IF($B1438="","",IF($Q1438="","MISSING LINK",IF(NOT(ISNUMBER(SEARCH("drive.google.com",$Q1438))),"NOT DRIVE LINK",IFERROR(IF(ISNUMBER(SEARCH(MID(Summary!$N$3,SEARCH("/folders/",Summary!$N$3)+9,SEARCH("?",Summary!$N$3&amp;"?")-(SEARCH("/folders/",Summary!$N$3)+9)),$Q1438)),"OK",IF(ISNUMBER(SEARCH("/file/d/",$Q1438)),"FILE LINK (check)","WRONG DRIVE")),"WRONG DRIVE"))))</f>
        <v/>
      </c>
      <c r="X1438" s="72" t="str">
        <f t="shared" si="160"/>
        <v/>
      </c>
      <c r="Y1438" s="72" t="str">
        <f t="shared" si="161"/>
        <v/>
      </c>
      <c r="Z1438" s="72" t="str">
        <f>IF($X1438="","",COUNTIF($X$2:$X1438,$X1438))</f>
        <v/>
      </c>
      <c r="AA1438" s="72" t="str">
        <f>IF(AND($X1438&lt;&gt;"",$Y1438&gt;=3,$Z1438=1),COUNTIF($AA$1:AA1437,"&gt;0")+1,"")</f>
        <v/>
      </c>
    </row>
    <row r="1439" spans="3:27" ht="15" customHeight="1" x14ac:dyDescent="0.25">
      <c r="C1439" s="72" t="str">
        <f t="shared" si="162"/>
        <v/>
      </c>
      <c r="D1439" s="182" t="str">
        <f>IF($B1439="","",IFERROR(VLOOKUP($B1439,'Task library'!$A:$E,2,FALSE()),""))</f>
        <v/>
      </c>
      <c r="E1439" s="182" t="str">
        <f>IF($B1439="","",IFERROR(VLOOKUP($B1439,'Task library'!$A:$E,3,FALSE()),""))</f>
        <v/>
      </c>
      <c r="F1439" s="182" t="str">
        <f>IF($B1439="","",IFERROR(VLOOKUP($B1439,'Task library'!$A:$E,4,FALSE()),""))</f>
        <v/>
      </c>
      <c r="H1439" s="183" t="str">
        <f t="shared" si="157"/>
        <v/>
      </c>
      <c r="I1439" s="183" t="str">
        <f t="shared" si="158"/>
        <v/>
      </c>
      <c r="L1439" s="90" t="str">
        <f t="shared" si="163"/>
        <v/>
      </c>
      <c r="N1439" s="185" t="str">
        <f t="shared" si="159"/>
        <v/>
      </c>
      <c r="W1439" s="179" t="str">
        <f>IF($B1439="","",IF($Q1439="","MISSING LINK",IF(NOT(ISNUMBER(SEARCH("drive.google.com",$Q1439))),"NOT DRIVE LINK",IFERROR(IF(ISNUMBER(SEARCH(MID(Summary!$N$3,SEARCH("/folders/",Summary!$N$3)+9,SEARCH("?",Summary!$N$3&amp;"?")-(SEARCH("/folders/",Summary!$N$3)+9)),$Q1439)),"OK",IF(ISNUMBER(SEARCH("/file/d/",$Q1439)),"FILE LINK (check)","WRONG DRIVE")),"WRONG DRIVE"))))</f>
        <v/>
      </c>
      <c r="X1439" s="72" t="str">
        <f t="shared" si="160"/>
        <v/>
      </c>
      <c r="Y1439" s="72" t="str">
        <f t="shared" si="161"/>
        <v/>
      </c>
      <c r="Z1439" s="72" t="str">
        <f>IF($X1439="","",COUNTIF($X$2:$X1439,$X1439))</f>
        <v/>
      </c>
      <c r="AA1439" s="72" t="str">
        <f>IF(AND($X1439&lt;&gt;"",$Y1439&gt;=3,$Z1439=1),COUNTIF($AA$1:AA1438,"&gt;0")+1,"")</f>
        <v/>
      </c>
    </row>
    <row r="1440" spans="3:27" ht="15" customHeight="1" x14ac:dyDescent="0.25">
      <c r="C1440" s="72" t="str">
        <f t="shared" si="162"/>
        <v/>
      </c>
      <c r="D1440" s="182" t="str">
        <f>IF($B1440="","",IFERROR(VLOOKUP($B1440,'Task library'!$A:$E,2,FALSE()),""))</f>
        <v/>
      </c>
      <c r="E1440" s="182" t="str">
        <f>IF($B1440="","",IFERROR(VLOOKUP($B1440,'Task library'!$A:$E,3,FALSE()),""))</f>
        <v/>
      </c>
      <c r="F1440" s="182" t="str">
        <f>IF($B1440="","",IFERROR(VLOOKUP($B1440,'Task library'!$A:$E,4,FALSE()),""))</f>
        <v/>
      </c>
      <c r="H1440" s="183" t="str">
        <f t="shared" si="157"/>
        <v/>
      </c>
      <c r="I1440" s="183" t="str">
        <f t="shared" si="158"/>
        <v/>
      </c>
      <c r="L1440" s="90" t="str">
        <f t="shared" si="163"/>
        <v/>
      </c>
      <c r="N1440" s="185" t="str">
        <f t="shared" si="159"/>
        <v/>
      </c>
      <c r="W1440" s="179" t="str">
        <f>IF($B1440="","",IF($Q1440="","MISSING LINK",IF(NOT(ISNUMBER(SEARCH("drive.google.com",$Q1440))),"NOT DRIVE LINK",IFERROR(IF(ISNUMBER(SEARCH(MID(Summary!$N$3,SEARCH("/folders/",Summary!$N$3)+9,SEARCH("?",Summary!$N$3&amp;"?")-(SEARCH("/folders/",Summary!$N$3)+9)),$Q1440)),"OK",IF(ISNUMBER(SEARCH("/file/d/",$Q1440)),"FILE LINK (check)","WRONG DRIVE")),"WRONG DRIVE"))))</f>
        <v/>
      </c>
      <c r="X1440" s="72" t="str">
        <f t="shared" si="160"/>
        <v/>
      </c>
      <c r="Y1440" s="72" t="str">
        <f t="shared" si="161"/>
        <v/>
      </c>
      <c r="Z1440" s="72" t="str">
        <f>IF($X1440="","",COUNTIF($X$2:$X1440,$X1440))</f>
        <v/>
      </c>
      <c r="AA1440" s="72" t="str">
        <f>IF(AND($X1440&lt;&gt;"",$Y1440&gt;=3,$Z1440=1),COUNTIF($AA$1:AA1439,"&gt;0")+1,"")</f>
        <v/>
      </c>
    </row>
    <row r="1441" spans="3:27" ht="15" customHeight="1" x14ac:dyDescent="0.25">
      <c r="C1441" s="72" t="str">
        <f t="shared" si="162"/>
        <v/>
      </c>
      <c r="D1441" s="182" t="str">
        <f>IF($B1441="","",IFERROR(VLOOKUP($B1441,'Task library'!$A:$E,2,FALSE()),""))</f>
        <v/>
      </c>
      <c r="E1441" s="182" t="str">
        <f>IF($B1441="","",IFERROR(VLOOKUP($B1441,'Task library'!$A:$E,3,FALSE()),""))</f>
        <v/>
      </c>
      <c r="F1441" s="182" t="str">
        <f>IF($B1441="","",IFERROR(VLOOKUP($B1441,'Task library'!$A:$E,4,FALSE()),""))</f>
        <v/>
      </c>
      <c r="H1441" s="183" t="str">
        <f t="shared" si="157"/>
        <v/>
      </c>
      <c r="I1441" s="183" t="str">
        <f t="shared" si="158"/>
        <v/>
      </c>
      <c r="L1441" s="90" t="str">
        <f t="shared" si="163"/>
        <v/>
      </c>
      <c r="N1441" s="185" t="str">
        <f t="shared" si="159"/>
        <v/>
      </c>
      <c r="W1441" s="179" t="str">
        <f>IF($B1441="","",IF($Q1441="","MISSING LINK",IF(NOT(ISNUMBER(SEARCH("drive.google.com",$Q1441))),"NOT DRIVE LINK",IFERROR(IF(ISNUMBER(SEARCH(MID(Summary!$N$3,SEARCH("/folders/",Summary!$N$3)+9,SEARCH("?",Summary!$N$3&amp;"?")-(SEARCH("/folders/",Summary!$N$3)+9)),$Q1441)),"OK",IF(ISNUMBER(SEARCH("/file/d/",$Q1441)),"FILE LINK (check)","WRONG DRIVE")),"WRONG DRIVE"))))</f>
        <v/>
      </c>
      <c r="X1441" s="72" t="str">
        <f t="shared" si="160"/>
        <v/>
      </c>
      <c r="Y1441" s="72" t="str">
        <f t="shared" si="161"/>
        <v/>
      </c>
      <c r="Z1441" s="72" t="str">
        <f>IF($X1441="","",COUNTIF($X$2:$X1441,$X1441))</f>
        <v/>
      </c>
      <c r="AA1441" s="72" t="str">
        <f>IF(AND($X1441&lt;&gt;"",$Y1441&gt;=3,$Z1441=1),COUNTIF($AA$1:AA1440,"&gt;0")+1,"")</f>
        <v/>
      </c>
    </row>
    <row r="1442" spans="3:27" ht="15" customHeight="1" x14ac:dyDescent="0.25">
      <c r="C1442" s="72" t="str">
        <f t="shared" si="162"/>
        <v/>
      </c>
      <c r="D1442" s="182" t="str">
        <f>IF($B1442="","",IFERROR(VLOOKUP($B1442,'Task library'!$A:$E,2,FALSE()),""))</f>
        <v/>
      </c>
      <c r="E1442" s="182" t="str">
        <f>IF($B1442="","",IFERROR(VLOOKUP($B1442,'Task library'!$A:$E,3,FALSE()),""))</f>
        <v/>
      </c>
      <c r="F1442" s="182" t="str">
        <f>IF($B1442="","",IFERROR(VLOOKUP($B1442,'Task library'!$A:$E,4,FALSE()),""))</f>
        <v/>
      </c>
      <c r="H1442" s="183" t="str">
        <f t="shared" si="157"/>
        <v/>
      </c>
      <c r="I1442" s="183" t="str">
        <f t="shared" si="158"/>
        <v/>
      </c>
      <c r="L1442" s="90" t="str">
        <f t="shared" si="163"/>
        <v/>
      </c>
      <c r="N1442" s="185" t="str">
        <f t="shared" si="159"/>
        <v/>
      </c>
      <c r="W1442" s="179" t="str">
        <f>IF($B1442="","",IF($Q1442="","MISSING LINK",IF(NOT(ISNUMBER(SEARCH("drive.google.com",$Q1442))),"NOT DRIVE LINK",IFERROR(IF(ISNUMBER(SEARCH(MID(Summary!$N$3,SEARCH("/folders/",Summary!$N$3)+9,SEARCH("?",Summary!$N$3&amp;"?")-(SEARCH("/folders/",Summary!$N$3)+9)),$Q1442)),"OK",IF(ISNUMBER(SEARCH("/file/d/",$Q1442)),"FILE LINK (check)","WRONG DRIVE")),"WRONG DRIVE"))))</f>
        <v/>
      </c>
      <c r="X1442" s="72" t="str">
        <f t="shared" si="160"/>
        <v/>
      </c>
      <c r="Y1442" s="72" t="str">
        <f t="shared" si="161"/>
        <v/>
      </c>
      <c r="Z1442" s="72" t="str">
        <f>IF($X1442="","",COUNTIF($X$2:$X1442,$X1442))</f>
        <v/>
      </c>
      <c r="AA1442" s="72" t="str">
        <f>IF(AND($X1442&lt;&gt;"",$Y1442&gt;=3,$Z1442=1),COUNTIF($AA$1:AA1441,"&gt;0")+1,"")</f>
        <v/>
      </c>
    </row>
    <row r="1443" spans="3:27" ht="15" customHeight="1" x14ac:dyDescent="0.25">
      <c r="C1443" s="72" t="str">
        <f t="shared" si="162"/>
        <v/>
      </c>
      <c r="D1443" s="182" t="str">
        <f>IF($B1443="","",IFERROR(VLOOKUP($B1443,'Task library'!$A:$E,2,FALSE()),""))</f>
        <v/>
      </c>
      <c r="E1443" s="182" t="str">
        <f>IF($B1443="","",IFERROR(VLOOKUP($B1443,'Task library'!$A:$E,3,FALSE()),""))</f>
        <v/>
      </c>
      <c r="F1443" s="182" t="str">
        <f>IF($B1443="","",IFERROR(VLOOKUP($B1443,'Task library'!$A:$E,4,FALSE()),""))</f>
        <v/>
      </c>
      <c r="H1443" s="183" t="str">
        <f t="shared" si="157"/>
        <v/>
      </c>
      <c r="I1443" s="183" t="str">
        <f t="shared" si="158"/>
        <v/>
      </c>
      <c r="L1443" s="90" t="str">
        <f t="shared" si="163"/>
        <v/>
      </c>
      <c r="N1443" s="185" t="str">
        <f t="shared" si="159"/>
        <v/>
      </c>
      <c r="W1443" s="179" t="str">
        <f>IF($B1443="","",IF($Q1443="","MISSING LINK",IF(NOT(ISNUMBER(SEARCH("drive.google.com",$Q1443))),"NOT DRIVE LINK",IFERROR(IF(ISNUMBER(SEARCH(MID(Summary!$N$3,SEARCH("/folders/",Summary!$N$3)+9,SEARCH("?",Summary!$N$3&amp;"?")-(SEARCH("/folders/",Summary!$N$3)+9)),$Q1443)),"OK",IF(ISNUMBER(SEARCH("/file/d/",$Q1443)),"FILE LINK (check)","WRONG DRIVE")),"WRONG DRIVE"))))</f>
        <v/>
      </c>
      <c r="X1443" s="72" t="str">
        <f t="shared" si="160"/>
        <v/>
      </c>
      <c r="Y1443" s="72" t="str">
        <f t="shared" si="161"/>
        <v/>
      </c>
      <c r="Z1443" s="72" t="str">
        <f>IF($X1443="","",COUNTIF($X$2:$X1443,$X1443))</f>
        <v/>
      </c>
      <c r="AA1443" s="72" t="str">
        <f>IF(AND($X1443&lt;&gt;"",$Y1443&gt;=3,$Z1443=1),COUNTIF($AA$1:AA1442,"&gt;0")+1,"")</f>
        <v/>
      </c>
    </row>
    <row r="1444" spans="3:27" ht="15" customHeight="1" x14ac:dyDescent="0.25">
      <c r="C1444" s="72" t="str">
        <f t="shared" si="162"/>
        <v/>
      </c>
      <c r="D1444" s="182" t="str">
        <f>IF($B1444="","",IFERROR(VLOOKUP($B1444,'Task library'!$A:$E,2,FALSE()),""))</f>
        <v/>
      </c>
      <c r="E1444" s="182" t="str">
        <f>IF($B1444="","",IFERROR(VLOOKUP($B1444,'Task library'!$A:$E,3,FALSE()),""))</f>
        <v/>
      </c>
      <c r="F1444" s="182" t="str">
        <f>IF($B1444="","",IFERROR(VLOOKUP($B1444,'Task library'!$A:$E,4,FALSE()),""))</f>
        <v/>
      </c>
      <c r="H1444" s="183" t="str">
        <f t="shared" si="157"/>
        <v/>
      </c>
      <c r="I1444" s="183" t="str">
        <f t="shared" si="158"/>
        <v/>
      </c>
      <c r="L1444" s="90" t="str">
        <f t="shared" si="163"/>
        <v/>
      </c>
      <c r="N1444" s="185" t="str">
        <f t="shared" si="159"/>
        <v/>
      </c>
      <c r="W1444" s="179" t="str">
        <f>IF($B1444="","",IF($Q1444="","MISSING LINK",IF(NOT(ISNUMBER(SEARCH("drive.google.com",$Q1444))),"NOT DRIVE LINK",IFERROR(IF(ISNUMBER(SEARCH(MID(Summary!$N$3,SEARCH("/folders/",Summary!$N$3)+9,SEARCH("?",Summary!$N$3&amp;"?")-(SEARCH("/folders/",Summary!$N$3)+9)),$Q1444)),"OK",IF(ISNUMBER(SEARCH("/file/d/",$Q1444)),"FILE LINK (check)","WRONG DRIVE")),"WRONG DRIVE"))))</f>
        <v/>
      </c>
      <c r="X1444" s="72" t="str">
        <f t="shared" si="160"/>
        <v/>
      </c>
      <c r="Y1444" s="72" t="str">
        <f t="shared" si="161"/>
        <v/>
      </c>
      <c r="Z1444" s="72" t="str">
        <f>IF($X1444="","",COUNTIF($X$2:$X1444,$X1444))</f>
        <v/>
      </c>
      <c r="AA1444" s="72" t="str">
        <f>IF(AND($X1444&lt;&gt;"",$Y1444&gt;=3,$Z1444=1),COUNTIF($AA$1:AA1443,"&gt;0")+1,"")</f>
        <v/>
      </c>
    </row>
    <row r="1445" spans="3:27" ht="15" customHeight="1" x14ac:dyDescent="0.25">
      <c r="C1445" s="72" t="str">
        <f t="shared" si="162"/>
        <v/>
      </c>
      <c r="D1445" s="182" t="str">
        <f>IF($B1445="","",IFERROR(VLOOKUP($B1445,'Task library'!$A:$E,2,FALSE()),""))</f>
        <v/>
      </c>
      <c r="E1445" s="182" t="str">
        <f>IF($B1445="","",IFERROR(VLOOKUP($B1445,'Task library'!$A:$E,3,FALSE()),""))</f>
        <v/>
      </c>
      <c r="F1445" s="182" t="str">
        <f>IF($B1445="","",IFERROR(VLOOKUP($B1445,'Task library'!$A:$E,4,FALSE()),""))</f>
        <v/>
      </c>
      <c r="H1445" s="183" t="str">
        <f t="shared" si="157"/>
        <v/>
      </c>
      <c r="I1445" s="183" t="str">
        <f t="shared" si="158"/>
        <v/>
      </c>
      <c r="L1445" s="90" t="str">
        <f t="shared" si="163"/>
        <v/>
      </c>
      <c r="N1445" s="185" t="str">
        <f t="shared" si="159"/>
        <v/>
      </c>
      <c r="W1445" s="179" t="str">
        <f>IF($B1445="","",IF($Q1445="","MISSING LINK",IF(NOT(ISNUMBER(SEARCH("drive.google.com",$Q1445))),"NOT DRIVE LINK",IFERROR(IF(ISNUMBER(SEARCH(MID(Summary!$N$3,SEARCH("/folders/",Summary!$N$3)+9,SEARCH("?",Summary!$N$3&amp;"?")-(SEARCH("/folders/",Summary!$N$3)+9)),$Q1445)),"OK",IF(ISNUMBER(SEARCH("/file/d/",$Q1445)),"FILE LINK (check)","WRONG DRIVE")),"WRONG DRIVE"))))</f>
        <v/>
      </c>
      <c r="X1445" s="72" t="str">
        <f t="shared" si="160"/>
        <v/>
      </c>
      <c r="Y1445" s="72" t="str">
        <f t="shared" si="161"/>
        <v/>
      </c>
      <c r="Z1445" s="72" t="str">
        <f>IF($X1445="","",COUNTIF($X$2:$X1445,$X1445))</f>
        <v/>
      </c>
      <c r="AA1445" s="72" t="str">
        <f>IF(AND($X1445&lt;&gt;"",$Y1445&gt;=3,$Z1445=1),COUNTIF($AA$1:AA1444,"&gt;0")+1,"")</f>
        <v/>
      </c>
    </row>
    <row r="1446" spans="3:27" ht="15" customHeight="1" x14ac:dyDescent="0.25">
      <c r="C1446" s="72" t="str">
        <f t="shared" si="162"/>
        <v/>
      </c>
      <c r="D1446" s="182" t="str">
        <f>IF($B1446="","",IFERROR(VLOOKUP($B1446,'Task library'!$A:$E,2,FALSE()),""))</f>
        <v/>
      </c>
      <c r="E1446" s="182" t="str">
        <f>IF($B1446="","",IFERROR(VLOOKUP($B1446,'Task library'!$A:$E,3,FALSE()),""))</f>
        <v/>
      </c>
      <c r="F1446" s="182" t="str">
        <f>IF($B1446="","",IFERROR(VLOOKUP($B1446,'Task library'!$A:$E,4,FALSE()),""))</f>
        <v/>
      </c>
      <c r="H1446" s="183" t="str">
        <f t="shared" si="157"/>
        <v/>
      </c>
      <c r="I1446" s="183" t="str">
        <f t="shared" si="158"/>
        <v/>
      </c>
      <c r="L1446" s="90" t="str">
        <f t="shared" si="163"/>
        <v/>
      </c>
      <c r="N1446" s="185" t="str">
        <f t="shared" si="159"/>
        <v/>
      </c>
      <c r="W1446" s="179" t="str">
        <f>IF($B1446="","",IF($Q1446="","MISSING LINK",IF(NOT(ISNUMBER(SEARCH("drive.google.com",$Q1446))),"NOT DRIVE LINK",IFERROR(IF(ISNUMBER(SEARCH(MID(Summary!$N$3,SEARCH("/folders/",Summary!$N$3)+9,SEARCH("?",Summary!$N$3&amp;"?")-(SEARCH("/folders/",Summary!$N$3)+9)),$Q1446)),"OK",IF(ISNUMBER(SEARCH("/file/d/",$Q1446)),"FILE LINK (check)","WRONG DRIVE")),"WRONG DRIVE"))))</f>
        <v/>
      </c>
      <c r="X1446" s="72" t="str">
        <f t="shared" si="160"/>
        <v/>
      </c>
      <c r="Y1446" s="72" t="str">
        <f t="shared" si="161"/>
        <v/>
      </c>
      <c r="Z1446" s="72" t="str">
        <f>IF($X1446="","",COUNTIF($X$2:$X1446,$X1446))</f>
        <v/>
      </c>
      <c r="AA1446" s="72" t="str">
        <f>IF(AND($X1446&lt;&gt;"",$Y1446&gt;=3,$Z1446=1),COUNTIF($AA$1:AA1445,"&gt;0")+1,"")</f>
        <v/>
      </c>
    </row>
    <row r="1447" spans="3:27" ht="15" customHeight="1" x14ac:dyDescent="0.25">
      <c r="C1447" s="72" t="str">
        <f t="shared" si="162"/>
        <v/>
      </c>
      <c r="D1447" s="182" t="str">
        <f>IF($B1447="","",IFERROR(VLOOKUP($B1447,'Task library'!$A:$E,2,FALSE()),""))</f>
        <v/>
      </c>
      <c r="E1447" s="182" t="str">
        <f>IF($B1447="","",IFERROR(VLOOKUP($B1447,'Task library'!$A:$E,3,FALSE()),""))</f>
        <v/>
      </c>
      <c r="F1447" s="182" t="str">
        <f>IF($B1447="","",IFERROR(VLOOKUP($B1447,'Task library'!$A:$E,4,FALSE()),""))</f>
        <v/>
      </c>
      <c r="H1447" s="183" t="str">
        <f t="shared" si="157"/>
        <v/>
      </c>
      <c r="I1447" s="183" t="str">
        <f t="shared" si="158"/>
        <v/>
      </c>
      <c r="L1447" s="90" t="str">
        <f t="shared" si="163"/>
        <v/>
      </c>
      <c r="N1447" s="185" t="str">
        <f t="shared" si="159"/>
        <v/>
      </c>
      <c r="W1447" s="179" t="str">
        <f>IF($B1447="","",IF($Q1447="","MISSING LINK",IF(NOT(ISNUMBER(SEARCH("drive.google.com",$Q1447))),"NOT DRIVE LINK",IFERROR(IF(ISNUMBER(SEARCH(MID(Summary!$N$3,SEARCH("/folders/",Summary!$N$3)+9,SEARCH("?",Summary!$N$3&amp;"?")-(SEARCH("/folders/",Summary!$N$3)+9)),$Q1447)),"OK",IF(ISNUMBER(SEARCH("/file/d/",$Q1447)),"FILE LINK (check)","WRONG DRIVE")),"WRONG DRIVE"))))</f>
        <v/>
      </c>
      <c r="X1447" s="72" t="str">
        <f t="shared" si="160"/>
        <v/>
      </c>
      <c r="Y1447" s="72" t="str">
        <f t="shared" si="161"/>
        <v/>
      </c>
      <c r="Z1447" s="72" t="str">
        <f>IF($X1447="","",COUNTIF($X$2:$X1447,$X1447))</f>
        <v/>
      </c>
      <c r="AA1447" s="72" t="str">
        <f>IF(AND($X1447&lt;&gt;"",$Y1447&gt;=3,$Z1447=1),COUNTIF($AA$1:AA1446,"&gt;0")+1,"")</f>
        <v/>
      </c>
    </row>
    <row r="1448" spans="3:27" ht="15" customHeight="1" x14ac:dyDescent="0.25">
      <c r="C1448" s="72" t="str">
        <f t="shared" si="162"/>
        <v/>
      </c>
      <c r="D1448" s="182" t="str">
        <f>IF($B1448="","",IFERROR(VLOOKUP($B1448,'Task library'!$A:$E,2,FALSE()),""))</f>
        <v/>
      </c>
      <c r="E1448" s="182" t="str">
        <f>IF($B1448="","",IFERROR(VLOOKUP($B1448,'Task library'!$A:$E,3,FALSE()),""))</f>
        <v/>
      </c>
      <c r="F1448" s="182" t="str">
        <f>IF($B1448="","",IFERROR(VLOOKUP($B1448,'Task library'!$A:$E,4,FALSE()),""))</f>
        <v/>
      </c>
      <c r="H1448" s="183" t="str">
        <f t="shared" si="157"/>
        <v/>
      </c>
      <c r="I1448" s="183" t="str">
        <f t="shared" si="158"/>
        <v/>
      </c>
      <c r="L1448" s="90" t="str">
        <f t="shared" si="163"/>
        <v/>
      </c>
      <c r="N1448" s="185" t="str">
        <f t="shared" si="159"/>
        <v/>
      </c>
      <c r="W1448" s="179" t="str">
        <f>IF($B1448="","",IF($Q1448="","MISSING LINK",IF(NOT(ISNUMBER(SEARCH("drive.google.com",$Q1448))),"NOT DRIVE LINK",IFERROR(IF(ISNUMBER(SEARCH(MID(Summary!$N$3,SEARCH("/folders/",Summary!$N$3)+9,SEARCH("?",Summary!$N$3&amp;"?")-(SEARCH("/folders/",Summary!$N$3)+9)),$Q1448)),"OK",IF(ISNUMBER(SEARCH("/file/d/",$Q1448)),"FILE LINK (check)","WRONG DRIVE")),"WRONG DRIVE"))))</f>
        <v/>
      </c>
      <c r="X1448" s="72" t="str">
        <f t="shared" si="160"/>
        <v/>
      </c>
      <c r="Y1448" s="72" t="str">
        <f t="shared" si="161"/>
        <v/>
      </c>
      <c r="Z1448" s="72" t="str">
        <f>IF($X1448="","",COUNTIF($X$2:$X1448,$X1448))</f>
        <v/>
      </c>
      <c r="AA1448" s="72" t="str">
        <f>IF(AND($X1448&lt;&gt;"",$Y1448&gt;=3,$Z1448=1),COUNTIF($AA$1:AA1447,"&gt;0")+1,"")</f>
        <v/>
      </c>
    </row>
    <row r="1449" spans="3:27" ht="15" customHeight="1" x14ac:dyDescent="0.25">
      <c r="C1449" s="72" t="str">
        <f t="shared" si="162"/>
        <v/>
      </c>
      <c r="D1449" s="182" t="str">
        <f>IF($B1449="","",IFERROR(VLOOKUP($B1449,'Task library'!$A:$E,2,FALSE()),""))</f>
        <v/>
      </c>
      <c r="E1449" s="182" t="str">
        <f>IF($B1449="","",IFERROR(VLOOKUP($B1449,'Task library'!$A:$E,3,FALSE()),""))</f>
        <v/>
      </c>
      <c r="F1449" s="182" t="str">
        <f>IF($B1449="","",IFERROR(VLOOKUP($B1449,'Task library'!$A:$E,4,FALSE()),""))</f>
        <v/>
      </c>
      <c r="H1449" s="183" t="str">
        <f t="shared" si="157"/>
        <v/>
      </c>
      <c r="I1449" s="183" t="str">
        <f t="shared" si="158"/>
        <v/>
      </c>
      <c r="L1449" s="90" t="str">
        <f t="shared" si="163"/>
        <v/>
      </c>
      <c r="N1449" s="185" t="str">
        <f t="shared" si="159"/>
        <v/>
      </c>
      <c r="W1449" s="179" t="str">
        <f>IF($B1449="","",IF($Q1449="","MISSING LINK",IF(NOT(ISNUMBER(SEARCH("drive.google.com",$Q1449))),"NOT DRIVE LINK",IFERROR(IF(ISNUMBER(SEARCH(MID(Summary!$N$3,SEARCH("/folders/",Summary!$N$3)+9,SEARCH("?",Summary!$N$3&amp;"?")-(SEARCH("/folders/",Summary!$N$3)+9)),$Q1449)),"OK",IF(ISNUMBER(SEARCH("/file/d/",$Q1449)),"FILE LINK (check)","WRONG DRIVE")),"WRONG DRIVE"))))</f>
        <v/>
      </c>
      <c r="X1449" s="72" t="str">
        <f t="shared" si="160"/>
        <v/>
      </c>
      <c r="Y1449" s="72" t="str">
        <f t="shared" si="161"/>
        <v/>
      </c>
      <c r="Z1449" s="72" t="str">
        <f>IF($X1449="","",COUNTIF($X$2:$X1449,$X1449))</f>
        <v/>
      </c>
      <c r="AA1449" s="72" t="str">
        <f>IF(AND($X1449&lt;&gt;"",$Y1449&gt;=3,$Z1449=1),COUNTIF($AA$1:AA1448,"&gt;0")+1,"")</f>
        <v/>
      </c>
    </row>
    <row r="1450" spans="3:27" ht="15" customHeight="1" x14ac:dyDescent="0.25">
      <c r="C1450" s="72" t="str">
        <f t="shared" si="162"/>
        <v/>
      </c>
      <c r="D1450" s="182" t="str">
        <f>IF($B1450="","",IFERROR(VLOOKUP($B1450,'Task library'!$A:$E,2,FALSE()),""))</f>
        <v/>
      </c>
      <c r="E1450" s="182" t="str">
        <f>IF($B1450="","",IFERROR(VLOOKUP($B1450,'Task library'!$A:$E,3,FALSE()),""))</f>
        <v/>
      </c>
      <c r="F1450" s="182" t="str">
        <f>IF($B1450="","",IFERROR(VLOOKUP($B1450,'Task library'!$A:$E,4,FALSE()),""))</f>
        <v/>
      </c>
      <c r="H1450" s="183" t="str">
        <f t="shared" si="157"/>
        <v/>
      </c>
      <c r="I1450" s="183" t="str">
        <f t="shared" si="158"/>
        <v/>
      </c>
      <c r="L1450" s="90" t="str">
        <f t="shared" si="163"/>
        <v/>
      </c>
      <c r="N1450" s="185" t="str">
        <f t="shared" si="159"/>
        <v/>
      </c>
      <c r="W1450" s="179" t="str">
        <f>IF($B1450="","",IF($Q1450="","MISSING LINK",IF(NOT(ISNUMBER(SEARCH("drive.google.com",$Q1450))),"NOT DRIVE LINK",IFERROR(IF(ISNUMBER(SEARCH(MID(Summary!$N$3,SEARCH("/folders/",Summary!$N$3)+9,SEARCH("?",Summary!$N$3&amp;"?")-(SEARCH("/folders/",Summary!$N$3)+9)),$Q1450)),"OK",IF(ISNUMBER(SEARCH("/file/d/",$Q1450)),"FILE LINK (check)","WRONG DRIVE")),"WRONG DRIVE"))))</f>
        <v/>
      </c>
      <c r="X1450" s="72" t="str">
        <f t="shared" si="160"/>
        <v/>
      </c>
      <c r="Y1450" s="72" t="str">
        <f t="shared" si="161"/>
        <v/>
      </c>
      <c r="Z1450" s="72" t="str">
        <f>IF($X1450="","",COUNTIF($X$2:$X1450,$X1450))</f>
        <v/>
      </c>
      <c r="AA1450" s="72" t="str">
        <f>IF(AND($X1450&lt;&gt;"",$Y1450&gt;=3,$Z1450=1),COUNTIF($AA$1:AA1449,"&gt;0")+1,"")</f>
        <v/>
      </c>
    </row>
    <row r="1451" spans="3:27" ht="15" customHeight="1" x14ac:dyDescent="0.25">
      <c r="C1451" s="72" t="str">
        <f t="shared" si="162"/>
        <v/>
      </c>
      <c r="D1451" s="182" t="str">
        <f>IF($B1451="","",IFERROR(VLOOKUP($B1451,'Task library'!$A:$E,2,FALSE()),""))</f>
        <v/>
      </c>
      <c r="E1451" s="182" t="str">
        <f>IF($B1451="","",IFERROR(VLOOKUP($B1451,'Task library'!$A:$E,3,FALSE()),""))</f>
        <v/>
      </c>
      <c r="F1451" s="182" t="str">
        <f>IF($B1451="","",IFERROR(VLOOKUP($B1451,'Task library'!$A:$E,4,FALSE()),""))</f>
        <v/>
      </c>
      <c r="H1451" s="183" t="str">
        <f t="shared" si="157"/>
        <v/>
      </c>
      <c r="I1451" s="183" t="str">
        <f t="shared" si="158"/>
        <v/>
      </c>
      <c r="L1451" s="90" t="str">
        <f t="shared" si="163"/>
        <v/>
      </c>
      <c r="N1451" s="185" t="str">
        <f t="shared" si="159"/>
        <v/>
      </c>
      <c r="W1451" s="179" t="str">
        <f>IF($B1451="","",IF($Q1451="","MISSING LINK",IF(NOT(ISNUMBER(SEARCH("drive.google.com",$Q1451))),"NOT DRIVE LINK",IFERROR(IF(ISNUMBER(SEARCH(MID(Summary!$N$3,SEARCH("/folders/",Summary!$N$3)+9,SEARCH("?",Summary!$N$3&amp;"?")-(SEARCH("/folders/",Summary!$N$3)+9)),$Q1451)),"OK",IF(ISNUMBER(SEARCH("/file/d/",$Q1451)),"FILE LINK (check)","WRONG DRIVE")),"WRONG DRIVE"))))</f>
        <v/>
      </c>
      <c r="X1451" s="72" t="str">
        <f t="shared" si="160"/>
        <v/>
      </c>
      <c r="Y1451" s="72" t="str">
        <f t="shared" si="161"/>
        <v/>
      </c>
      <c r="Z1451" s="72" t="str">
        <f>IF($X1451="","",COUNTIF($X$2:$X1451,$X1451))</f>
        <v/>
      </c>
      <c r="AA1451" s="72" t="str">
        <f>IF(AND($X1451&lt;&gt;"",$Y1451&gt;=3,$Z1451=1),COUNTIF($AA$1:AA1450,"&gt;0")+1,"")</f>
        <v/>
      </c>
    </row>
    <row r="1452" spans="3:27" ht="15" customHeight="1" x14ac:dyDescent="0.25">
      <c r="C1452" s="72" t="str">
        <f t="shared" si="162"/>
        <v/>
      </c>
      <c r="D1452" s="182" t="str">
        <f>IF($B1452="","",IFERROR(VLOOKUP($B1452,'Task library'!$A:$E,2,FALSE()),""))</f>
        <v/>
      </c>
      <c r="E1452" s="182" t="str">
        <f>IF($B1452="","",IFERROR(VLOOKUP($B1452,'Task library'!$A:$E,3,FALSE()),""))</f>
        <v/>
      </c>
      <c r="F1452" s="182" t="str">
        <f>IF($B1452="","",IFERROR(VLOOKUP($B1452,'Task library'!$A:$E,4,FALSE()),""))</f>
        <v/>
      </c>
      <c r="H1452" s="183" t="str">
        <f t="shared" si="157"/>
        <v/>
      </c>
      <c r="I1452" s="183" t="str">
        <f t="shared" si="158"/>
        <v/>
      </c>
      <c r="L1452" s="90" t="str">
        <f t="shared" si="163"/>
        <v/>
      </c>
      <c r="N1452" s="185" t="str">
        <f t="shared" si="159"/>
        <v/>
      </c>
      <c r="W1452" s="179" t="str">
        <f>IF($B1452="","",IF($Q1452="","MISSING LINK",IF(NOT(ISNUMBER(SEARCH("drive.google.com",$Q1452))),"NOT DRIVE LINK",IFERROR(IF(ISNUMBER(SEARCH(MID(Summary!$N$3,SEARCH("/folders/",Summary!$N$3)+9,SEARCH("?",Summary!$N$3&amp;"?")-(SEARCH("/folders/",Summary!$N$3)+9)),$Q1452)),"OK",IF(ISNUMBER(SEARCH("/file/d/",$Q1452)),"FILE LINK (check)","WRONG DRIVE")),"WRONG DRIVE"))))</f>
        <v/>
      </c>
      <c r="X1452" s="72" t="str">
        <f t="shared" si="160"/>
        <v/>
      </c>
      <c r="Y1452" s="72" t="str">
        <f t="shared" si="161"/>
        <v/>
      </c>
      <c r="Z1452" s="72" t="str">
        <f>IF($X1452="","",COUNTIF($X$2:$X1452,$X1452))</f>
        <v/>
      </c>
      <c r="AA1452" s="72" t="str">
        <f>IF(AND($X1452&lt;&gt;"",$Y1452&gt;=3,$Z1452=1),COUNTIF($AA$1:AA1451,"&gt;0")+1,"")</f>
        <v/>
      </c>
    </row>
    <row r="1453" spans="3:27" ht="15" customHeight="1" x14ac:dyDescent="0.25">
      <c r="C1453" s="72" t="str">
        <f t="shared" si="162"/>
        <v/>
      </c>
      <c r="D1453" s="182" t="str">
        <f>IF($B1453="","",IFERROR(VLOOKUP($B1453,'Task library'!$A:$E,2,FALSE()),""))</f>
        <v/>
      </c>
      <c r="E1453" s="182" t="str">
        <f>IF($B1453="","",IFERROR(VLOOKUP($B1453,'Task library'!$A:$E,3,FALSE()),""))</f>
        <v/>
      </c>
      <c r="F1453" s="182" t="str">
        <f>IF($B1453="","",IFERROR(VLOOKUP($B1453,'Task library'!$A:$E,4,FALSE()),""))</f>
        <v/>
      </c>
      <c r="H1453" s="183" t="str">
        <f t="shared" si="157"/>
        <v/>
      </c>
      <c r="I1453" s="183" t="str">
        <f t="shared" si="158"/>
        <v/>
      </c>
      <c r="L1453" s="90" t="str">
        <f t="shared" si="163"/>
        <v/>
      </c>
      <c r="N1453" s="185" t="str">
        <f t="shared" si="159"/>
        <v/>
      </c>
      <c r="W1453" s="179" t="str">
        <f>IF($B1453="","",IF($Q1453="","MISSING LINK",IF(NOT(ISNUMBER(SEARCH("drive.google.com",$Q1453))),"NOT DRIVE LINK",IFERROR(IF(ISNUMBER(SEARCH(MID(Summary!$N$3,SEARCH("/folders/",Summary!$N$3)+9,SEARCH("?",Summary!$N$3&amp;"?")-(SEARCH("/folders/",Summary!$N$3)+9)),$Q1453)),"OK",IF(ISNUMBER(SEARCH("/file/d/",$Q1453)),"FILE LINK (check)","WRONG DRIVE")),"WRONG DRIVE"))))</f>
        <v/>
      </c>
      <c r="X1453" s="72" t="str">
        <f t="shared" si="160"/>
        <v/>
      </c>
      <c r="Y1453" s="72" t="str">
        <f t="shared" si="161"/>
        <v/>
      </c>
      <c r="Z1453" s="72" t="str">
        <f>IF($X1453="","",COUNTIF($X$2:$X1453,$X1453))</f>
        <v/>
      </c>
      <c r="AA1453" s="72" t="str">
        <f>IF(AND($X1453&lt;&gt;"",$Y1453&gt;=3,$Z1453=1),COUNTIF($AA$1:AA1452,"&gt;0")+1,"")</f>
        <v/>
      </c>
    </row>
    <row r="1454" spans="3:27" ht="15" customHeight="1" x14ac:dyDescent="0.25">
      <c r="C1454" s="72" t="str">
        <f t="shared" si="162"/>
        <v/>
      </c>
      <c r="D1454" s="182" t="str">
        <f>IF($B1454="","",IFERROR(VLOOKUP($B1454,'Task library'!$A:$E,2,FALSE()),""))</f>
        <v/>
      </c>
      <c r="E1454" s="182" t="str">
        <f>IF($B1454="","",IFERROR(VLOOKUP($B1454,'Task library'!$A:$E,3,FALSE()),""))</f>
        <v/>
      </c>
      <c r="F1454" s="182" t="str">
        <f>IF($B1454="","",IFERROR(VLOOKUP($B1454,'Task library'!$A:$E,4,FALSE()),""))</f>
        <v/>
      </c>
      <c r="H1454" s="183" t="str">
        <f t="shared" si="157"/>
        <v/>
      </c>
      <c r="I1454" s="183" t="str">
        <f t="shared" si="158"/>
        <v/>
      </c>
      <c r="L1454" s="90" t="str">
        <f t="shared" si="163"/>
        <v/>
      </c>
      <c r="N1454" s="185" t="str">
        <f t="shared" si="159"/>
        <v/>
      </c>
      <c r="W1454" s="179" t="str">
        <f>IF($B1454="","",IF($Q1454="","MISSING LINK",IF(NOT(ISNUMBER(SEARCH("drive.google.com",$Q1454))),"NOT DRIVE LINK",IFERROR(IF(ISNUMBER(SEARCH(MID(Summary!$N$3,SEARCH("/folders/",Summary!$N$3)+9,SEARCH("?",Summary!$N$3&amp;"?")-(SEARCH("/folders/",Summary!$N$3)+9)),$Q1454)),"OK",IF(ISNUMBER(SEARCH("/file/d/",$Q1454)),"FILE LINK (check)","WRONG DRIVE")),"WRONG DRIVE"))))</f>
        <v/>
      </c>
      <c r="X1454" s="72" t="str">
        <f t="shared" si="160"/>
        <v/>
      </c>
      <c r="Y1454" s="72" t="str">
        <f t="shared" si="161"/>
        <v/>
      </c>
      <c r="Z1454" s="72" t="str">
        <f>IF($X1454="","",COUNTIF($X$2:$X1454,$X1454))</f>
        <v/>
      </c>
      <c r="AA1454" s="72" t="str">
        <f>IF(AND($X1454&lt;&gt;"",$Y1454&gt;=3,$Z1454=1),COUNTIF($AA$1:AA1453,"&gt;0")+1,"")</f>
        <v/>
      </c>
    </row>
    <row r="1455" spans="3:27" ht="15" customHeight="1" x14ac:dyDescent="0.25">
      <c r="C1455" s="72" t="str">
        <f t="shared" si="162"/>
        <v/>
      </c>
      <c r="D1455" s="182" t="str">
        <f>IF($B1455="","",IFERROR(VLOOKUP($B1455,'Task library'!$A:$E,2,FALSE()),""))</f>
        <v/>
      </c>
      <c r="E1455" s="182" t="str">
        <f>IF($B1455="","",IFERROR(VLOOKUP($B1455,'Task library'!$A:$E,3,FALSE()),""))</f>
        <v/>
      </c>
      <c r="F1455" s="182" t="str">
        <f>IF($B1455="","",IFERROR(VLOOKUP($B1455,'Task library'!$A:$E,4,FALSE()),""))</f>
        <v/>
      </c>
      <c r="H1455" s="183" t="str">
        <f t="shared" si="157"/>
        <v/>
      </c>
      <c r="I1455" s="183" t="str">
        <f t="shared" si="158"/>
        <v/>
      </c>
      <c r="L1455" s="90" t="str">
        <f t="shared" si="163"/>
        <v/>
      </c>
      <c r="N1455" s="185" t="str">
        <f t="shared" si="159"/>
        <v/>
      </c>
      <c r="W1455" s="179" t="str">
        <f>IF($B1455="","",IF($Q1455="","MISSING LINK",IF(NOT(ISNUMBER(SEARCH("drive.google.com",$Q1455))),"NOT DRIVE LINK",IFERROR(IF(ISNUMBER(SEARCH(MID(Summary!$N$3,SEARCH("/folders/",Summary!$N$3)+9,SEARCH("?",Summary!$N$3&amp;"?")-(SEARCH("/folders/",Summary!$N$3)+9)),$Q1455)),"OK",IF(ISNUMBER(SEARCH("/file/d/",$Q1455)),"FILE LINK (check)","WRONG DRIVE")),"WRONG DRIVE"))))</f>
        <v/>
      </c>
      <c r="X1455" s="72" t="str">
        <f t="shared" si="160"/>
        <v/>
      </c>
      <c r="Y1455" s="72" t="str">
        <f t="shared" si="161"/>
        <v/>
      </c>
      <c r="Z1455" s="72" t="str">
        <f>IF($X1455="","",COUNTIF($X$2:$X1455,$X1455))</f>
        <v/>
      </c>
      <c r="AA1455" s="72" t="str">
        <f>IF(AND($X1455&lt;&gt;"",$Y1455&gt;=3,$Z1455=1),COUNTIF($AA$1:AA1454,"&gt;0")+1,"")</f>
        <v/>
      </c>
    </row>
    <row r="1456" spans="3:27" ht="15" customHeight="1" x14ac:dyDescent="0.25">
      <c r="C1456" s="72" t="str">
        <f t="shared" si="162"/>
        <v/>
      </c>
      <c r="D1456" s="182" t="str">
        <f>IF($B1456="","",IFERROR(VLOOKUP($B1456,'Task library'!$A:$E,2,FALSE()),""))</f>
        <v/>
      </c>
      <c r="E1456" s="182" t="str">
        <f>IF($B1456="","",IFERROR(VLOOKUP($B1456,'Task library'!$A:$E,3,FALSE()),""))</f>
        <v/>
      </c>
      <c r="F1456" s="182" t="str">
        <f>IF($B1456="","",IFERROR(VLOOKUP($B1456,'Task library'!$A:$E,4,FALSE()),""))</f>
        <v/>
      </c>
      <c r="H1456" s="183" t="str">
        <f t="shared" si="157"/>
        <v/>
      </c>
      <c r="I1456" s="183" t="str">
        <f t="shared" si="158"/>
        <v/>
      </c>
      <c r="L1456" s="90" t="str">
        <f t="shared" si="163"/>
        <v/>
      </c>
      <c r="N1456" s="185" t="str">
        <f t="shared" si="159"/>
        <v/>
      </c>
      <c r="W1456" s="179" t="str">
        <f>IF($B1456="","",IF($Q1456="","MISSING LINK",IF(NOT(ISNUMBER(SEARCH("drive.google.com",$Q1456))),"NOT DRIVE LINK",IFERROR(IF(ISNUMBER(SEARCH(MID(Summary!$N$3,SEARCH("/folders/",Summary!$N$3)+9,SEARCH("?",Summary!$N$3&amp;"?")-(SEARCH("/folders/",Summary!$N$3)+9)),$Q1456)),"OK",IF(ISNUMBER(SEARCH("/file/d/",$Q1456)),"FILE LINK (check)","WRONG DRIVE")),"WRONG DRIVE"))))</f>
        <v/>
      </c>
      <c r="X1456" s="72" t="str">
        <f t="shared" si="160"/>
        <v/>
      </c>
      <c r="Y1456" s="72" t="str">
        <f t="shared" si="161"/>
        <v/>
      </c>
      <c r="Z1456" s="72" t="str">
        <f>IF($X1456="","",COUNTIF($X$2:$X1456,$X1456))</f>
        <v/>
      </c>
      <c r="AA1456" s="72" t="str">
        <f>IF(AND($X1456&lt;&gt;"",$Y1456&gt;=3,$Z1456=1),COUNTIF($AA$1:AA1455,"&gt;0")+1,"")</f>
        <v/>
      </c>
    </row>
    <row r="1457" spans="3:27" ht="15" customHeight="1" x14ac:dyDescent="0.25">
      <c r="C1457" s="72" t="str">
        <f t="shared" si="162"/>
        <v/>
      </c>
      <c r="D1457" s="182" t="str">
        <f>IF($B1457="","",IFERROR(VLOOKUP($B1457,'Task library'!$A:$E,2,FALSE()),""))</f>
        <v/>
      </c>
      <c r="E1457" s="182" t="str">
        <f>IF($B1457="","",IFERROR(VLOOKUP($B1457,'Task library'!$A:$E,3,FALSE()),""))</f>
        <v/>
      </c>
      <c r="F1457" s="182" t="str">
        <f>IF($B1457="","",IFERROR(VLOOKUP($B1457,'Task library'!$A:$E,4,FALSE()),""))</f>
        <v/>
      </c>
      <c r="H1457" s="183" t="str">
        <f t="shared" si="157"/>
        <v/>
      </c>
      <c r="I1457" s="183" t="str">
        <f t="shared" si="158"/>
        <v/>
      </c>
      <c r="L1457" s="90" t="str">
        <f t="shared" si="163"/>
        <v/>
      </c>
      <c r="N1457" s="185" t="str">
        <f t="shared" si="159"/>
        <v/>
      </c>
      <c r="W1457" s="179" t="str">
        <f>IF($B1457="","",IF($Q1457="","MISSING LINK",IF(NOT(ISNUMBER(SEARCH("drive.google.com",$Q1457))),"NOT DRIVE LINK",IFERROR(IF(ISNUMBER(SEARCH(MID(Summary!$N$3,SEARCH("/folders/",Summary!$N$3)+9,SEARCH("?",Summary!$N$3&amp;"?")-(SEARCH("/folders/",Summary!$N$3)+9)),$Q1457)),"OK",IF(ISNUMBER(SEARCH("/file/d/",$Q1457)),"FILE LINK (check)","WRONG DRIVE")),"WRONG DRIVE"))))</f>
        <v/>
      </c>
      <c r="X1457" s="72" t="str">
        <f t="shared" si="160"/>
        <v/>
      </c>
      <c r="Y1457" s="72" t="str">
        <f t="shared" si="161"/>
        <v/>
      </c>
      <c r="Z1457" s="72" t="str">
        <f>IF($X1457="","",COUNTIF($X$2:$X1457,$X1457))</f>
        <v/>
      </c>
      <c r="AA1457" s="72" t="str">
        <f>IF(AND($X1457&lt;&gt;"",$Y1457&gt;=3,$Z1457=1),COUNTIF($AA$1:AA1456,"&gt;0")+1,"")</f>
        <v/>
      </c>
    </row>
    <row r="1458" spans="3:27" ht="15" customHeight="1" x14ac:dyDescent="0.25">
      <c r="C1458" s="72" t="str">
        <f t="shared" si="162"/>
        <v/>
      </c>
      <c r="D1458" s="182" t="str">
        <f>IF($B1458="","",IFERROR(VLOOKUP($B1458,'Task library'!$A:$E,2,FALSE()),""))</f>
        <v/>
      </c>
      <c r="E1458" s="182" t="str">
        <f>IF($B1458="","",IFERROR(VLOOKUP($B1458,'Task library'!$A:$E,3,FALSE()),""))</f>
        <v/>
      </c>
      <c r="F1458" s="182" t="str">
        <f>IF($B1458="","",IFERROR(VLOOKUP($B1458,'Task library'!$A:$E,4,FALSE()),""))</f>
        <v/>
      </c>
      <c r="H1458" s="183" t="str">
        <f t="shared" si="157"/>
        <v/>
      </c>
      <c r="I1458" s="183" t="str">
        <f t="shared" si="158"/>
        <v/>
      </c>
      <c r="L1458" s="90" t="str">
        <f t="shared" si="163"/>
        <v/>
      </c>
      <c r="N1458" s="185" t="str">
        <f t="shared" si="159"/>
        <v/>
      </c>
      <c r="W1458" s="179" t="str">
        <f>IF($B1458="","",IF($Q1458="","MISSING LINK",IF(NOT(ISNUMBER(SEARCH("drive.google.com",$Q1458))),"NOT DRIVE LINK",IFERROR(IF(ISNUMBER(SEARCH(MID(Summary!$N$3,SEARCH("/folders/",Summary!$N$3)+9,SEARCH("?",Summary!$N$3&amp;"?")-(SEARCH("/folders/",Summary!$N$3)+9)),$Q1458)),"OK",IF(ISNUMBER(SEARCH("/file/d/",$Q1458)),"FILE LINK (check)","WRONG DRIVE")),"WRONG DRIVE"))))</f>
        <v/>
      </c>
      <c r="X1458" s="72" t="str">
        <f t="shared" si="160"/>
        <v/>
      </c>
      <c r="Y1458" s="72" t="str">
        <f t="shared" si="161"/>
        <v/>
      </c>
      <c r="Z1458" s="72" t="str">
        <f>IF($X1458="","",COUNTIF($X$2:$X1458,$X1458))</f>
        <v/>
      </c>
      <c r="AA1458" s="72" t="str">
        <f>IF(AND($X1458&lt;&gt;"",$Y1458&gt;=3,$Z1458=1),COUNTIF($AA$1:AA1457,"&gt;0")+1,"")</f>
        <v/>
      </c>
    </row>
    <row r="1459" spans="3:27" ht="15" customHeight="1" x14ac:dyDescent="0.25">
      <c r="C1459" s="72" t="str">
        <f t="shared" si="162"/>
        <v/>
      </c>
      <c r="D1459" s="182" t="str">
        <f>IF($B1459="","",IFERROR(VLOOKUP($B1459,'Task library'!$A:$E,2,FALSE()),""))</f>
        <v/>
      </c>
      <c r="E1459" s="182" t="str">
        <f>IF($B1459="","",IFERROR(VLOOKUP($B1459,'Task library'!$A:$E,3,FALSE()),""))</f>
        <v/>
      </c>
      <c r="F1459" s="182" t="str">
        <f>IF($B1459="","",IFERROR(VLOOKUP($B1459,'Task library'!$A:$E,4,FALSE()),""))</f>
        <v/>
      </c>
      <c r="H1459" s="183" t="str">
        <f t="shared" si="157"/>
        <v/>
      </c>
      <c r="I1459" s="183" t="str">
        <f t="shared" si="158"/>
        <v/>
      </c>
      <c r="L1459" s="90" t="str">
        <f t="shared" si="163"/>
        <v/>
      </c>
      <c r="N1459" s="185" t="str">
        <f t="shared" si="159"/>
        <v/>
      </c>
      <c r="W1459" s="179" t="str">
        <f>IF($B1459="","",IF($Q1459="","MISSING LINK",IF(NOT(ISNUMBER(SEARCH("drive.google.com",$Q1459))),"NOT DRIVE LINK",IFERROR(IF(ISNUMBER(SEARCH(MID(Summary!$N$3,SEARCH("/folders/",Summary!$N$3)+9,SEARCH("?",Summary!$N$3&amp;"?")-(SEARCH("/folders/",Summary!$N$3)+9)),$Q1459)),"OK",IF(ISNUMBER(SEARCH("/file/d/",$Q1459)),"FILE LINK (check)","WRONG DRIVE")),"WRONG DRIVE"))))</f>
        <v/>
      </c>
      <c r="X1459" s="72" t="str">
        <f t="shared" si="160"/>
        <v/>
      </c>
      <c r="Y1459" s="72" t="str">
        <f t="shared" si="161"/>
        <v/>
      </c>
      <c r="Z1459" s="72" t="str">
        <f>IF($X1459="","",COUNTIF($X$2:$X1459,$X1459))</f>
        <v/>
      </c>
      <c r="AA1459" s="72" t="str">
        <f>IF(AND($X1459&lt;&gt;"",$Y1459&gt;=3,$Z1459=1),COUNTIF($AA$1:AA1458,"&gt;0")+1,"")</f>
        <v/>
      </c>
    </row>
    <row r="1460" spans="3:27" ht="15" customHeight="1" x14ac:dyDescent="0.25">
      <c r="C1460" s="72" t="str">
        <f t="shared" si="162"/>
        <v/>
      </c>
      <c r="D1460" s="182" t="str">
        <f>IF($B1460="","",IFERROR(VLOOKUP($B1460,'Task library'!$A:$E,2,FALSE()),""))</f>
        <v/>
      </c>
      <c r="E1460" s="182" t="str">
        <f>IF($B1460="","",IFERROR(VLOOKUP($B1460,'Task library'!$A:$E,3,FALSE()),""))</f>
        <v/>
      </c>
      <c r="F1460" s="182" t="str">
        <f>IF($B1460="","",IFERROR(VLOOKUP($B1460,'Task library'!$A:$E,4,FALSE()),""))</f>
        <v/>
      </c>
      <c r="H1460" s="183" t="str">
        <f t="shared" si="157"/>
        <v/>
      </c>
      <c r="I1460" s="183" t="str">
        <f t="shared" si="158"/>
        <v/>
      </c>
      <c r="L1460" s="90" t="str">
        <f t="shared" si="163"/>
        <v/>
      </c>
      <c r="N1460" s="185" t="str">
        <f t="shared" si="159"/>
        <v/>
      </c>
      <c r="W1460" s="179" t="str">
        <f>IF($B1460="","",IF($Q1460="","MISSING LINK",IF(NOT(ISNUMBER(SEARCH("drive.google.com",$Q1460))),"NOT DRIVE LINK",IFERROR(IF(ISNUMBER(SEARCH(MID(Summary!$N$3,SEARCH("/folders/",Summary!$N$3)+9,SEARCH("?",Summary!$N$3&amp;"?")-(SEARCH("/folders/",Summary!$N$3)+9)),$Q1460)),"OK",IF(ISNUMBER(SEARCH("/file/d/",$Q1460)),"FILE LINK (check)","WRONG DRIVE")),"WRONG DRIVE"))))</f>
        <v/>
      </c>
      <c r="X1460" s="72" t="str">
        <f t="shared" si="160"/>
        <v/>
      </c>
      <c r="Y1460" s="72" t="str">
        <f t="shared" si="161"/>
        <v/>
      </c>
      <c r="Z1460" s="72" t="str">
        <f>IF($X1460="","",COUNTIF($X$2:$X1460,$X1460))</f>
        <v/>
      </c>
      <c r="AA1460" s="72" t="str">
        <f>IF(AND($X1460&lt;&gt;"",$Y1460&gt;=3,$Z1460=1),COUNTIF($AA$1:AA1459,"&gt;0")+1,"")</f>
        <v/>
      </c>
    </row>
    <row r="1461" spans="3:27" ht="15" customHeight="1" x14ac:dyDescent="0.25">
      <c r="C1461" s="72" t="str">
        <f t="shared" si="162"/>
        <v/>
      </c>
      <c r="D1461" s="182" t="str">
        <f>IF($B1461="","",IFERROR(VLOOKUP($B1461,'Task library'!$A:$E,2,FALSE()),""))</f>
        <v/>
      </c>
      <c r="E1461" s="182" t="str">
        <f>IF($B1461="","",IFERROR(VLOOKUP($B1461,'Task library'!$A:$E,3,FALSE()),""))</f>
        <v/>
      </c>
      <c r="F1461" s="182" t="str">
        <f>IF($B1461="","",IFERROR(VLOOKUP($B1461,'Task library'!$A:$E,4,FALSE()),""))</f>
        <v/>
      </c>
      <c r="H1461" s="183" t="str">
        <f t="shared" si="157"/>
        <v/>
      </c>
      <c r="I1461" s="183" t="str">
        <f t="shared" si="158"/>
        <v/>
      </c>
      <c r="L1461" s="90" t="str">
        <f t="shared" si="163"/>
        <v/>
      </c>
      <c r="N1461" s="185" t="str">
        <f t="shared" si="159"/>
        <v/>
      </c>
      <c r="W1461" s="179" t="str">
        <f>IF($B1461="","",IF($Q1461="","MISSING LINK",IF(NOT(ISNUMBER(SEARCH("drive.google.com",$Q1461))),"NOT DRIVE LINK",IFERROR(IF(ISNUMBER(SEARCH(MID(Summary!$N$3,SEARCH("/folders/",Summary!$N$3)+9,SEARCH("?",Summary!$N$3&amp;"?")-(SEARCH("/folders/",Summary!$N$3)+9)),$Q1461)),"OK",IF(ISNUMBER(SEARCH("/file/d/",$Q1461)),"FILE LINK (check)","WRONG DRIVE")),"WRONG DRIVE"))))</f>
        <v/>
      </c>
      <c r="X1461" s="72" t="str">
        <f t="shared" si="160"/>
        <v/>
      </c>
      <c r="Y1461" s="72" t="str">
        <f t="shared" si="161"/>
        <v/>
      </c>
      <c r="Z1461" s="72" t="str">
        <f>IF($X1461="","",COUNTIF($X$2:$X1461,$X1461))</f>
        <v/>
      </c>
      <c r="AA1461" s="72" t="str">
        <f>IF(AND($X1461&lt;&gt;"",$Y1461&gt;=3,$Z1461=1),COUNTIF($AA$1:AA1460,"&gt;0")+1,"")</f>
        <v/>
      </c>
    </row>
    <row r="1462" spans="3:27" ht="15" customHeight="1" x14ac:dyDescent="0.25">
      <c r="C1462" s="72" t="str">
        <f t="shared" si="162"/>
        <v/>
      </c>
      <c r="D1462" s="182" t="str">
        <f>IF($B1462="","",IFERROR(VLOOKUP($B1462,'Task library'!$A:$E,2,FALSE()),""))</f>
        <v/>
      </c>
      <c r="E1462" s="182" t="str">
        <f>IF($B1462="","",IFERROR(VLOOKUP($B1462,'Task library'!$A:$E,3,FALSE()),""))</f>
        <v/>
      </c>
      <c r="F1462" s="182" t="str">
        <f>IF($B1462="","",IFERROR(VLOOKUP($B1462,'Task library'!$A:$E,4,FALSE()),""))</f>
        <v/>
      </c>
      <c r="H1462" s="183" t="str">
        <f t="shared" si="157"/>
        <v/>
      </c>
      <c r="I1462" s="183" t="str">
        <f t="shared" si="158"/>
        <v/>
      </c>
      <c r="L1462" s="90" t="str">
        <f t="shared" si="163"/>
        <v/>
      </c>
      <c r="N1462" s="185" t="str">
        <f t="shared" si="159"/>
        <v/>
      </c>
      <c r="W1462" s="179" t="str">
        <f>IF($B1462="","",IF($Q1462="","MISSING LINK",IF(NOT(ISNUMBER(SEARCH("drive.google.com",$Q1462))),"NOT DRIVE LINK",IFERROR(IF(ISNUMBER(SEARCH(MID(Summary!$N$3,SEARCH("/folders/",Summary!$N$3)+9,SEARCH("?",Summary!$N$3&amp;"?")-(SEARCH("/folders/",Summary!$N$3)+9)),$Q1462)),"OK",IF(ISNUMBER(SEARCH("/file/d/",$Q1462)),"FILE LINK (check)","WRONG DRIVE")),"WRONG DRIVE"))))</f>
        <v/>
      </c>
      <c r="X1462" s="72" t="str">
        <f t="shared" si="160"/>
        <v/>
      </c>
      <c r="Y1462" s="72" t="str">
        <f t="shared" si="161"/>
        <v/>
      </c>
      <c r="Z1462" s="72" t="str">
        <f>IF($X1462="","",COUNTIF($X$2:$X1462,$X1462))</f>
        <v/>
      </c>
      <c r="AA1462" s="72" t="str">
        <f>IF(AND($X1462&lt;&gt;"",$Y1462&gt;=3,$Z1462=1),COUNTIF($AA$1:AA1461,"&gt;0")+1,"")</f>
        <v/>
      </c>
    </row>
    <row r="1463" spans="3:27" ht="15" customHeight="1" x14ac:dyDescent="0.25">
      <c r="C1463" s="72" t="str">
        <f t="shared" si="162"/>
        <v/>
      </c>
      <c r="D1463" s="182" t="str">
        <f>IF($B1463="","",IFERROR(VLOOKUP($B1463,'Task library'!$A:$E,2,FALSE()),""))</f>
        <v/>
      </c>
      <c r="E1463" s="182" t="str">
        <f>IF($B1463="","",IFERROR(VLOOKUP($B1463,'Task library'!$A:$E,3,FALSE()),""))</f>
        <v/>
      </c>
      <c r="F1463" s="182" t="str">
        <f>IF($B1463="","",IFERROR(VLOOKUP($B1463,'Task library'!$A:$E,4,FALSE()),""))</f>
        <v/>
      </c>
      <c r="H1463" s="183" t="str">
        <f t="shared" si="157"/>
        <v/>
      </c>
      <c r="I1463" s="183" t="str">
        <f t="shared" si="158"/>
        <v/>
      </c>
      <c r="L1463" s="90" t="str">
        <f t="shared" si="163"/>
        <v/>
      </c>
      <c r="N1463" s="185" t="str">
        <f t="shared" si="159"/>
        <v/>
      </c>
      <c r="W1463" s="179" t="str">
        <f>IF($B1463="","",IF($Q1463="","MISSING LINK",IF(NOT(ISNUMBER(SEARCH("drive.google.com",$Q1463))),"NOT DRIVE LINK",IFERROR(IF(ISNUMBER(SEARCH(MID(Summary!$N$3,SEARCH("/folders/",Summary!$N$3)+9,SEARCH("?",Summary!$N$3&amp;"?")-(SEARCH("/folders/",Summary!$N$3)+9)),$Q1463)),"OK",IF(ISNUMBER(SEARCH("/file/d/",$Q1463)),"FILE LINK (check)","WRONG DRIVE")),"WRONG DRIVE"))))</f>
        <v/>
      </c>
      <c r="X1463" s="72" t="str">
        <f t="shared" si="160"/>
        <v/>
      </c>
      <c r="Y1463" s="72" t="str">
        <f t="shared" si="161"/>
        <v/>
      </c>
      <c r="Z1463" s="72" t="str">
        <f>IF($X1463="","",COUNTIF($X$2:$X1463,$X1463))</f>
        <v/>
      </c>
      <c r="AA1463" s="72" t="str">
        <f>IF(AND($X1463&lt;&gt;"",$Y1463&gt;=3,$Z1463=1),COUNTIF($AA$1:AA1462,"&gt;0")+1,"")</f>
        <v/>
      </c>
    </row>
    <row r="1464" spans="3:27" ht="15" customHeight="1" x14ac:dyDescent="0.25">
      <c r="C1464" s="72" t="str">
        <f t="shared" si="162"/>
        <v/>
      </c>
      <c r="D1464" s="182" t="str">
        <f>IF($B1464="","",IFERROR(VLOOKUP($B1464,'Task library'!$A:$E,2,FALSE()),""))</f>
        <v/>
      </c>
      <c r="E1464" s="182" t="str">
        <f>IF($B1464="","",IFERROR(VLOOKUP($B1464,'Task library'!$A:$E,3,FALSE()),""))</f>
        <v/>
      </c>
      <c r="F1464" s="182" t="str">
        <f>IF($B1464="","",IFERROR(VLOOKUP($B1464,'Task library'!$A:$E,4,FALSE()),""))</f>
        <v/>
      </c>
      <c r="H1464" s="183" t="str">
        <f t="shared" si="157"/>
        <v/>
      </c>
      <c r="I1464" s="183" t="str">
        <f t="shared" si="158"/>
        <v/>
      </c>
      <c r="L1464" s="90" t="str">
        <f t="shared" si="163"/>
        <v/>
      </c>
      <c r="N1464" s="185" t="str">
        <f t="shared" si="159"/>
        <v/>
      </c>
      <c r="W1464" s="179" t="str">
        <f>IF($B1464="","",IF($Q1464="","MISSING LINK",IF(NOT(ISNUMBER(SEARCH("drive.google.com",$Q1464))),"NOT DRIVE LINK",IFERROR(IF(ISNUMBER(SEARCH(MID(Summary!$N$3,SEARCH("/folders/",Summary!$N$3)+9,SEARCH("?",Summary!$N$3&amp;"?")-(SEARCH("/folders/",Summary!$N$3)+9)),$Q1464)),"OK",IF(ISNUMBER(SEARCH("/file/d/",$Q1464)),"FILE LINK (check)","WRONG DRIVE")),"WRONG DRIVE"))))</f>
        <v/>
      </c>
      <c r="X1464" s="72" t="str">
        <f t="shared" si="160"/>
        <v/>
      </c>
      <c r="Y1464" s="72" t="str">
        <f t="shared" si="161"/>
        <v/>
      </c>
      <c r="Z1464" s="72" t="str">
        <f>IF($X1464="","",COUNTIF($X$2:$X1464,$X1464))</f>
        <v/>
      </c>
      <c r="AA1464" s="72" t="str">
        <f>IF(AND($X1464&lt;&gt;"",$Y1464&gt;=3,$Z1464=1),COUNTIF($AA$1:AA1463,"&gt;0")+1,"")</f>
        <v/>
      </c>
    </row>
    <row r="1465" spans="3:27" ht="15" customHeight="1" x14ac:dyDescent="0.25">
      <c r="C1465" s="72" t="str">
        <f t="shared" si="162"/>
        <v/>
      </c>
      <c r="D1465" s="182" t="str">
        <f>IF($B1465="","",IFERROR(VLOOKUP($B1465,'Task library'!$A:$E,2,FALSE()),""))</f>
        <v/>
      </c>
      <c r="E1465" s="182" t="str">
        <f>IF($B1465="","",IFERROR(VLOOKUP($B1465,'Task library'!$A:$E,3,FALSE()),""))</f>
        <v/>
      </c>
      <c r="F1465" s="182" t="str">
        <f>IF($B1465="","",IFERROR(VLOOKUP($B1465,'Task library'!$A:$E,4,FALSE()),""))</f>
        <v/>
      </c>
      <c r="H1465" s="183" t="str">
        <f t="shared" si="157"/>
        <v/>
      </c>
      <c r="I1465" s="183" t="str">
        <f t="shared" si="158"/>
        <v/>
      </c>
      <c r="L1465" s="90" t="str">
        <f t="shared" si="163"/>
        <v/>
      </c>
      <c r="N1465" s="185" t="str">
        <f t="shared" si="159"/>
        <v/>
      </c>
      <c r="W1465" s="179" t="str">
        <f>IF($B1465="","",IF($Q1465="","MISSING LINK",IF(NOT(ISNUMBER(SEARCH("drive.google.com",$Q1465))),"NOT DRIVE LINK",IFERROR(IF(ISNUMBER(SEARCH(MID(Summary!$N$3,SEARCH("/folders/",Summary!$N$3)+9,SEARCH("?",Summary!$N$3&amp;"?")-(SEARCH("/folders/",Summary!$N$3)+9)),$Q1465)),"OK",IF(ISNUMBER(SEARCH("/file/d/",$Q1465)),"FILE LINK (check)","WRONG DRIVE")),"WRONG DRIVE"))))</f>
        <v/>
      </c>
      <c r="X1465" s="72" t="str">
        <f t="shared" si="160"/>
        <v/>
      </c>
      <c r="Y1465" s="72" t="str">
        <f t="shared" si="161"/>
        <v/>
      </c>
      <c r="Z1465" s="72" t="str">
        <f>IF($X1465="","",COUNTIF($X$2:$X1465,$X1465))</f>
        <v/>
      </c>
      <c r="AA1465" s="72" t="str">
        <f>IF(AND($X1465&lt;&gt;"",$Y1465&gt;=3,$Z1465=1),COUNTIF($AA$1:AA1464,"&gt;0")+1,"")</f>
        <v/>
      </c>
    </row>
    <row r="1466" spans="3:27" ht="15" customHeight="1" x14ac:dyDescent="0.25">
      <c r="C1466" s="72" t="str">
        <f t="shared" si="162"/>
        <v/>
      </c>
      <c r="D1466" s="182" t="str">
        <f>IF($B1466="","",IFERROR(VLOOKUP($B1466,'Task library'!$A:$E,2,FALSE()),""))</f>
        <v/>
      </c>
      <c r="E1466" s="182" t="str">
        <f>IF($B1466="","",IFERROR(VLOOKUP($B1466,'Task library'!$A:$E,3,FALSE()),""))</f>
        <v/>
      </c>
      <c r="F1466" s="182" t="str">
        <f>IF($B1466="","",IFERROR(VLOOKUP($B1466,'Task library'!$A:$E,4,FALSE()),""))</f>
        <v/>
      </c>
      <c r="H1466" s="183" t="str">
        <f t="shared" si="157"/>
        <v/>
      </c>
      <c r="I1466" s="183" t="str">
        <f t="shared" si="158"/>
        <v/>
      </c>
      <c r="L1466" s="90" t="str">
        <f t="shared" si="163"/>
        <v/>
      </c>
      <c r="N1466" s="185" t="str">
        <f t="shared" si="159"/>
        <v/>
      </c>
      <c r="W1466" s="179" t="str">
        <f>IF($B1466="","",IF($Q1466="","MISSING LINK",IF(NOT(ISNUMBER(SEARCH("drive.google.com",$Q1466))),"NOT DRIVE LINK",IFERROR(IF(ISNUMBER(SEARCH(MID(Summary!$N$3,SEARCH("/folders/",Summary!$N$3)+9,SEARCH("?",Summary!$N$3&amp;"?")-(SEARCH("/folders/",Summary!$N$3)+9)),$Q1466)),"OK",IF(ISNUMBER(SEARCH("/file/d/",$Q1466)),"FILE LINK (check)","WRONG DRIVE")),"WRONG DRIVE"))))</f>
        <v/>
      </c>
      <c r="X1466" s="72" t="str">
        <f t="shared" si="160"/>
        <v/>
      </c>
      <c r="Y1466" s="72" t="str">
        <f t="shared" si="161"/>
        <v/>
      </c>
      <c r="Z1466" s="72" t="str">
        <f>IF($X1466="","",COUNTIF($X$2:$X1466,$X1466))</f>
        <v/>
      </c>
      <c r="AA1466" s="72" t="str">
        <f>IF(AND($X1466&lt;&gt;"",$Y1466&gt;=3,$Z1466=1),COUNTIF($AA$1:AA1465,"&gt;0")+1,"")</f>
        <v/>
      </c>
    </row>
    <row r="1467" spans="3:27" ht="15" customHeight="1" x14ac:dyDescent="0.25">
      <c r="C1467" s="72" t="str">
        <f t="shared" si="162"/>
        <v/>
      </c>
      <c r="D1467" s="182" t="str">
        <f>IF($B1467="","",IFERROR(VLOOKUP($B1467,'Task library'!$A:$E,2,FALSE()),""))</f>
        <v/>
      </c>
      <c r="E1467" s="182" t="str">
        <f>IF($B1467="","",IFERROR(VLOOKUP($B1467,'Task library'!$A:$E,3,FALSE()),""))</f>
        <v/>
      </c>
      <c r="F1467" s="182" t="str">
        <f>IF($B1467="","",IFERROR(VLOOKUP($B1467,'Task library'!$A:$E,4,FALSE()),""))</f>
        <v/>
      </c>
      <c r="H1467" s="183" t="str">
        <f t="shared" si="157"/>
        <v/>
      </c>
      <c r="I1467" s="183" t="str">
        <f t="shared" si="158"/>
        <v/>
      </c>
      <c r="L1467" s="90" t="str">
        <f t="shared" si="163"/>
        <v/>
      </c>
      <c r="N1467" s="185" t="str">
        <f t="shared" si="159"/>
        <v/>
      </c>
      <c r="W1467" s="179" t="str">
        <f>IF($B1467="","",IF($Q1467="","MISSING LINK",IF(NOT(ISNUMBER(SEARCH("drive.google.com",$Q1467))),"NOT DRIVE LINK",IFERROR(IF(ISNUMBER(SEARCH(MID(Summary!$N$3,SEARCH("/folders/",Summary!$N$3)+9,SEARCH("?",Summary!$N$3&amp;"?")-(SEARCH("/folders/",Summary!$N$3)+9)),$Q1467)),"OK",IF(ISNUMBER(SEARCH("/file/d/",$Q1467)),"FILE LINK (check)","WRONG DRIVE")),"WRONG DRIVE"))))</f>
        <v/>
      </c>
      <c r="X1467" s="72" t="str">
        <f t="shared" si="160"/>
        <v/>
      </c>
      <c r="Y1467" s="72" t="str">
        <f t="shared" si="161"/>
        <v/>
      </c>
      <c r="Z1467" s="72" t="str">
        <f>IF($X1467="","",COUNTIF($X$2:$X1467,$X1467))</f>
        <v/>
      </c>
      <c r="AA1467" s="72" t="str">
        <f>IF(AND($X1467&lt;&gt;"",$Y1467&gt;=3,$Z1467=1),COUNTIF($AA$1:AA1466,"&gt;0")+1,"")</f>
        <v/>
      </c>
    </row>
    <row r="1468" spans="3:27" ht="15" customHeight="1" x14ac:dyDescent="0.25">
      <c r="C1468" s="72" t="str">
        <f t="shared" si="162"/>
        <v/>
      </c>
      <c r="D1468" s="182" t="str">
        <f>IF($B1468="","",IFERROR(VLOOKUP($B1468,'Task library'!$A:$E,2,FALSE()),""))</f>
        <v/>
      </c>
      <c r="E1468" s="182" t="str">
        <f>IF($B1468="","",IFERROR(VLOOKUP($B1468,'Task library'!$A:$E,3,FALSE()),""))</f>
        <v/>
      </c>
      <c r="F1468" s="182" t="str">
        <f>IF($B1468="","",IFERROR(VLOOKUP($B1468,'Task library'!$A:$E,4,FALSE()),""))</f>
        <v/>
      </c>
      <c r="H1468" s="183" t="str">
        <f t="shared" si="157"/>
        <v/>
      </c>
      <c r="I1468" s="183" t="str">
        <f t="shared" si="158"/>
        <v/>
      </c>
      <c r="L1468" s="90" t="str">
        <f t="shared" si="163"/>
        <v/>
      </c>
      <c r="N1468" s="185" t="str">
        <f t="shared" si="159"/>
        <v/>
      </c>
      <c r="W1468" s="179" t="str">
        <f>IF($B1468="","",IF($Q1468="","MISSING LINK",IF(NOT(ISNUMBER(SEARCH("drive.google.com",$Q1468))),"NOT DRIVE LINK",IFERROR(IF(ISNUMBER(SEARCH(MID(Summary!$N$3,SEARCH("/folders/",Summary!$N$3)+9,SEARCH("?",Summary!$N$3&amp;"?")-(SEARCH("/folders/",Summary!$N$3)+9)),$Q1468)),"OK",IF(ISNUMBER(SEARCH("/file/d/",$Q1468)),"FILE LINK (check)","WRONG DRIVE")),"WRONG DRIVE"))))</f>
        <v/>
      </c>
      <c r="X1468" s="72" t="str">
        <f t="shared" si="160"/>
        <v/>
      </c>
      <c r="Y1468" s="72" t="str">
        <f t="shared" si="161"/>
        <v/>
      </c>
      <c r="Z1468" s="72" t="str">
        <f>IF($X1468="","",COUNTIF($X$2:$X1468,$X1468))</f>
        <v/>
      </c>
      <c r="AA1468" s="72" t="str">
        <f>IF(AND($X1468&lt;&gt;"",$Y1468&gt;=3,$Z1468=1),COUNTIF($AA$1:AA1467,"&gt;0")+1,"")</f>
        <v/>
      </c>
    </row>
    <row r="1469" spans="3:27" ht="15" customHeight="1" x14ac:dyDescent="0.25">
      <c r="C1469" s="72" t="str">
        <f t="shared" si="162"/>
        <v/>
      </c>
      <c r="D1469" s="182" t="str">
        <f>IF($B1469="","",IFERROR(VLOOKUP($B1469,'Task library'!$A:$E,2,FALSE()),""))</f>
        <v/>
      </c>
      <c r="E1469" s="182" t="str">
        <f>IF($B1469="","",IFERROR(VLOOKUP($B1469,'Task library'!$A:$E,3,FALSE()),""))</f>
        <v/>
      </c>
      <c r="F1469" s="182" t="str">
        <f>IF($B1469="","",IFERROR(VLOOKUP($B1469,'Task library'!$A:$E,4,FALSE()),""))</f>
        <v/>
      </c>
      <c r="H1469" s="183" t="str">
        <f t="shared" si="157"/>
        <v/>
      </c>
      <c r="I1469" s="183" t="str">
        <f t="shared" si="158"/>
        <v/>
      </c>
      <c r="L1469" s="90" t="str">
        <f t="shared" si="163"/>
        <v/>
      </c>
      <c r="N1469" s="185" t="str">
        <f t="shared" si="159"/>
        <v/>
      </c>
      <c r="W1469" s="179" t="str">
        <f>IF($B1469="","",IF($Q1469="","MISSING LINK",IF(NOT(ISNUMBER(SEARCH("drive.google.com",$Q1469))),"NOT DRIVE LINK",IFERROR(IF(ISNUMBER(SEARCH(MID(Summary!$N$3,SEARCH("/folders/",Summary!$N$3)+9,SEARCH("?",Summary!$N$3&amp;"?")-(SEARCH("/folders/",Summary!$N$3)+9)),$Q1469)),"OK",IF(ISNUMBER(SEARCH("/file/d/",$Q1469)),"FILE LINK (check)","WRONG DRIVE")),"WRONG DRIVE"))))</f>
        <v/>
      </c>
      <c r="X1469" s="72" t="str">
        <f t="shared" si="160"/>
        <v/>
      </c>
      <c r="Y1469" s="72" t="str">
        <f t="shared" si="161"/>
        <v/>
      </c>
      <c r="Z1469" s="72" t="str">
        <f>IF($X1469="","",COUNTIF($X$2:$X1469,$X1469))</f>
        <v/>
      </c>
      <c r="AA1469" s="72" t="str">
        <f>IF(AND($X1469&lt;&gt;"",$Y1469&gt;=3,$Z1469=1),COUNTIF($AA$1:AA1468,"&gt;0")+1,"")</f>
        <v/>
      </c>
    </row>
    <row r="1470" spans="3:27" ht="15" customHeight="1" x14ac:dyDescent="0.25">
      <c r="C1470" s="72" t="str">
        <f t="shared" si="162"/>
        <v/>
      </c>
      <c r="D1470" s="182" t="str">
        <f>IF($B1470="","",IFERROR(VLOOKUP($B1470,'Task library'!$A:$E,2,FALSE()),""))</f>
        <v/>
      </c>
      <c r="E1470" s="182" t="str">
        <f>IF($B1470="","",IFERROR(VLOOKUP($B1470,'Task library'!$A:$E,3,FALSE()),""))</f>
        <v/>
      </c>
      <c r="F1470" s="182" t="str">
        <f>IF($B1470="","",IFERROR(VLOOKUP($B1470,'Task library'!$A:$E,4,FALSE()),""))</f>
        <v/>
      </c>
      <c r="H1470" s="183" t="str">
        <f t="shared" si="157"/>
        <v/>
      </c>
      <c r="I1470" s="183" t="str">
        <f t="shared" si="158"/>
        <v/>
      </c>
      <c r="L1470" s="90" t="str">
        <f t="shared" si="163"/>
        <v/>
      </c>
      <c r="N1470" s="185" t="str">
        <f t="shared" si="159"/>
        <v/>
      </c>
      <c r="W1470" s="179" t="str">
        <f>IF($B1470="","",IF($Q1470="","MISSING LINK",IF(NOT(ISNUMBER(SEARCH("drive.google.com",$Q1470))),"NOT DRIVE LINK",IFERROR(IF(ISNUMBER(SEARCH(MID(Summary!$N$3,SEARCH("/folders/",Summary!$N$3)+9,SEARCH("?",Summary!$N$3&amp;"?")-(SEARCH("/folders/",Summary!$N$3)+9)),$Q1470)),"OK",IF(ISNUMBER(SEARCH("/file/d/",$Q1470)),"FILE LINK (check)","WRONG DRIVE")),"WRONG DRIVE"))))</f>
        <v/>
      </c>
      <c r="X1470" s="72" t="str">
        <f t="shared" si="160"/>
        <v/>
      </c>
      <c r="Y1470" s="72" t="str">
        <f t="shared" si="161"/>
        <v/>
      </c>
      <c r="Z1470" s="72" t="str">
        <f>IF($X1470="","",COUNTIF($X$2:$X1470,$X1470))</f>
        <v/>
      </c>
      <c r="AA1470" s="72" t="str">
        <f>IF(AND($X1470&lt;&gt;"",$Y1470&gt;=3,$Z1470=1),COUNTIF($AA$1:AA1469,"&gt;0")+1,"")</f>
        <v/>
      </c>
    </row>
    <row r="1471" spans="3:27" ht="15" customHeight="1" x14ac:dyDescent="0.25">
      <c r="C1471" s="72" t="str">
        <f t="shared" si="162"/>
        <v/>
      </c>
      <c r="D1471" s="182" t="str">
        <f>IF($B1471="","",IFERROR(VLOOKUP($B1471,'Task library'!$A:$E,2,FALSE()),""))</f>
        <v/>
      </c>
      <c r="E1471" s="182" t="str">
        <f>IF($B1471="","",IFERROR(VLOOKUP($B1471,'Task library'!$A:$E,3,FALSE()),""))</f>
        <v/>
      </c>
      <c r="F1471" s="182" t="str">
        <f>IF($B1471="","",IFERROR(VLOOKUP($B1471,'Task library'!$A:$E,4,FALSE()),""))</f>
        <v/>
      </c>
      <c r="H1471" s="183" t="str">
        <f t="shared" si="157"/>
        <v/>
      </c>
      <c r="I1471" s="183" t="str">
        <f t="shared" si="158"/>
        <v/>
      </c>
      <c r="L1471" s="90" t="str">
        <f t="shared" si="163"/>
        <v/>
      </c>
      <c r="N1471" s="185" t="str">
        <f t="shared" si="159"/>
        <v/>
      </c>
      <c r="W1471" s="179" t="str">
        <f>IF($B1471="","",IF($Q1471="","MISSING LINK",IF(NOT(ISNUMBER(SEARCH("drive.google.com",$Q1471))),"NOT DRIVE LINK",IFERROR(IF(ISNUMBER(SEARCH(MID(Summary!$N$3,SEARCH("/folders/",Summary!$N$3)+9,SEARCH("?",Summary!$N$3&amp;"?")-(SEARCH("/folders/",Summary!$N$3)+9)),$Q1471)),"OK",IF(ISNUMBER(SEARCH("/file/d/",$Q1471)),"FILE LINK (check)","WRONG DRIVE")),"WRONG DRIVE"))))</f>
        <v/>
      </c>
      <c r="X1471" s="72" t="str">
        <f t="shared" si="160"/>
        <v/>
      </c>
      <c r="Y1471" s="72" t="str">
        <f t="shared" si="161"/>
        <v/>
      </c>
      <c r="Z1471" s="72" t="str">
        <f>IF($X1471="","",COUNTIF($X$2:$X1471,$X1471))</f>
        <v/>
      </c>
      <c r="AA1471" s="72" t="str">
        <f>IF(AND($X1471&lt;&gt;"",$Y1471&gt;=3,$Z1471=1),COUNTIF($AA$1:AA1470,"&gt;0")+1,"")</f>
        <v/>
      </c>
    </row>
    <row r="1472" spans="3:27" ht="15" customHeight="1" x14ac:dyDescent="0.25">
      <c r="C1472" s="72" t="str">
        <f t="shared" si="162"/>
        <v/>
      </c>
      <c r="D1472" s="182" t="str">
        <f>IF($B1472="","",IFERROR(VLOOKUP($B1472,'Task library'!$A:$E,2,FALSE()),""))</f>
        <v/>
      </c>
      <c r="E1472" s="182" t="str">
        <f>IF($B1472="","",IFERROR(VLOOKUP($B1472,'Task library'!$A:$E,3,FALSE()),""))</f>
        <v/>
      </c>
      <c r="F1472" s="182" t="str">
        <f>IF($B1472="","",IFERROR(VLOOKUP($B1472,'Task library'!$A:$E,4,FALSE()),""))</f>
        <v/>
      </c>
      <c r="H1472" s="183" t="str">
        <f t="shared" si="157"/>
        <v/>
      </c>
      <c r="I1472" s="183" t="str">
        <f t="shared" si="158"/>
        <v/>
      </c>
      <c r="L1472" s="90" t="str">
        <f t="shared" si="163"/>
        <v/>
      </c>
      <c r="N1472" s="185" t="str">
        <f t="shared" si="159"/>
        <v/>
      </c>
      <c r="W1472" s="179" t="str">
        <f>IF($B1472="","",IF($Q1472="","MISSING LINK",IF(NOT(ISNUMBER(SEARCH("drive.google.com",$Q1472))),"NOT DRIVE LINK",IFERROR(IF(ISNUMBER(SEARCH(MID(Summary!$N$3,SEARCH("/folders/",Summary!$N$3)+9,SEARCH("?",Summary!$N$3&amp;"?")-(SEARCH("/folders/",Summary!$N$3)+9)),$Q1472)),"OK",IF(ISNUMBER(SEARCH("/file/d/",$Q1472)),"FILE LINK (check)","WRONG DRIVE")),"WRONG DRIVE"))))</f>
        <v/>
      </c>
      <c r="X1472" s="72" t="str">
        <f t="shared" si="160"/>
        <v/>
      </c>
      <c r="Y1472" s="72" t="str">
        <f t="shared" si="161"/>
        <v/>
      </c>
      <c r="Z1472" s="72" t="str">
        <f>IF($X1472="","",COUNTIF($X$2:$X1472,$X1472))</f>
        <v/>
      </c>
      <c r="AA1472" s="72" t="str">
        <f>IF(AND($X1472&lt;&gt;"",$Y1472&gt;=3,$Z1472=1),COUNTIF($AA$1:AA1471,"&gt;0")+1,"")</f>
        <v/>
      </c>
    </row>
    <row r="1473" spans="3:27" ht="15" customHeight="1" x14ac:dyDescent="0.25">
      <c r="C1473" s="72" t="str">
        <f t="shared" si="162"/>
        <v/>
      </c>
      <c r="D1473" s="182" t="str">
        <f>IF($B1473="","",IFERROR(VLOOKUP($B1473,'Task library'!$A:$E,2,FALSE()),""))</f>
        <v/>
      </c>
      <c r="E1473" s="182" t="str">
        <f>IF($B1473="","",IFERROR(VLOOKUP($B1473,'Task library'!$A:$E,3,FALSE()),""))</f>
        <v/>
      </c>
      <c r="F1473" s="182" t="str">
        <f>IF($B1473="","",IFERROR(VLOOKUP($B1473,'Task library'!$A:$E,4,FALSE()),""))</f>
        <v/>
      </c>
      <c r="H1473" s="183" t="str">
        <f t="shared" si="157"/>
        <v/>
      </c>
      <c r="I1473" s="183" t="str">
        <f t="shared" si="158"/>
        <v/>
      </c>
      <c r="L1473" s="90" t="str">
        <f t="shared" si="163"/>
        <v/>
      </c>
      <c r="N1473" s="185" t="str">
        <f t="shared" si="159"/>
        <v/>
      </c>
      <c r="W1473" s="179" t="str">
        <f>IF($B1473="","",IF($Q1473="","MISSING LINK",IF(NOT(ISNUMBER(SEARCH("drive.google.com",$Q1473))),"NOT DRIVE LINK",IFERROR(IF(ISNUMBER(SEARCH(MID(Summary!$N$3,SEARCH("/folders/",Summary!$N$3)+9,SEARCH("?",Summary!$N$3&amp;"?")-(SEARCH("/folders/",Summary!$N$3)+9)),$Q1473)),"OK",IF(ISNUMBER(SEARCH("/file/d/",$Q1473)),"FILE LINK (check)","WRONG DRIVE")),"WRONG DRIVE"))))</f>
        <v/>
      </c>
      <c r="X1473" s="72" t="str">
        <f t="shared" si="160"/>
        <v/>
      </c>
      <c r="Y1473" s="72" t="str">
        <f t="shared" si="161"/>
        <v/>
      </c>
      <c r="Z1473" s="72" t="str">
        <f>IF($X1473="","",COUNTIF($X$2:$X1473,$X1473))</f>
        <v/>
      </c>
      <c r="AA1473" s="72" t="str">
        <f>IF(AND($X1473&lt;&gt;"",$Y1473&gt;=3,$Z1473=1),COUNTIF($AA$1:AA1472,"&gt;0")+1,"")</f>
        <v/>
      </c>
    </row>
    <row r="1474" spans="3:27" ht="15" customHeight="1" x14ac:dyDescent="0.25">
      <c r="C1474" s="72" t="str">
        <f t="shared" si="162"/>
        <v/>
      </c>
      <c r="D1474" s="182" t="str">
        <f>IF($B1474="","",IFERROR(VLOOKUP($B1474,'Task library'!$A:$E,2,FALSE()),""))</f>
        <v/>
      </c>
      <c r="E1474" s="182" t="str">
        <f>IF($B1474="","",IFERROR(VLOOKUP($B1474,'Task library'!$A:$E,3,FALSE()),""))</f>
        <v/>
      </c>
      <c r="F1474" s="182" t="str">
        <f>IF($B1474="","",IFERROR(VLOOKUP($B1474,'Task library'!$A:$E,4,FALSE()),""))</f>
        <v/>
      </c>
      <c r="H1474" s="183" t="str">
        <f t="shared" ref="H1474:H1500" si="164">IF(OR($B1474="",$I1474=""),"",IFERROR($I1474-$G1474,""))</f>
        <v/>
      </c>
      <c r="I1474" s="183" t="str">
        <f t="shared" ref="I1474:I1500" si="165">IF($B1474="","",IF($G1474="","",IF(ISNUMBER($U1474),MAX(0,MIN($G1474,$G1474/10*$U1474)),IF(OR(NOT(ISNUMBER($M1474)),$M1474&lt;=0,$Q1474="",NOT(OR($W1474="OK",$W1474="FILE LINK (check)"))),"",IF($G1474&lt;=$M1474+5,$G1474,$M1474)))))</f>
        <v/>
      </c>
      <c r="L1474" s="90" t="str">
        <f t="shared" si="163"/>
        <v/>
      </c>
      <c r="N1474" s="185" t="str">
        <f t="shared" ref="N1474:N1500" si="166">IF($B1474="","",IF($G1474="","",IF(ISNUMBER($M1474),$M1474,0)-$G1474))</f>
        <v/>
      </c>
      <c r="W1474" s="179" t="str">
        <f>IF($B1474="","",IF($Q1474="","MISSING LINK",IF(NOT(ISNUMBER(SEARCH("drive.google.com",$Q1474))),"NOT DRIVE LINK",IFERROR(IF(ISNUMBER(SEARCH(MID(Summary!$N$3,SEARCH("/folders/",Summary!$N$3)+9,SEARCH("?",Summary!$N$3&amp;"?")-(SEARCH("/folders/",Summary!$N$3)+9)),$Q1474)),"OK",IF(ISNUMBER(SEARCH("/file/d/",$Q1474)),"FILE LINK (check)","WRONG DRIVE")),"WRONG DRIVE"))))</f>
        <v/>
      </c>
      <c r="X1474" s="72" t="str">
        <f t="shared" ref="X1474:X1500" si="167">IF(OR($B1474=2001,$B1474=2002),IF(OR(LEN(TRIM($R1474))=0,LEN(TRIM($S1474))=0),"",TRIM($R1474)&amp;" | "&amp;TRIM($S1474)),"")</f>
        <v/>
      </c>
      <c r="Y1474" s="72" t="str">
        <f t="shared" ref="Y1474:Y1500" si="168">IF($X1474="","",COUNTIF($X$2:$X$1500,$X1474))</f>
        <v/>
      </c>
      <c r="Z1474" s="72" t="str">
        <f>IF($X1474="","",COUNTIF($X$2:$X1474,$X1474))</f>
        <v/>
      </c>
      <c r="AA1474" s="72" t="str">
        <f>IF(AND($X1474&lt;&gt;"",$Y1474&gt;=3,$Z1474=1),COUNTIF($AA$1:AA1473,"&gt;0")+1,"")</f>
        <v/>
      </c>
    </row>
    <row r="1475" spans="3:27" ht="15" customHeight="1" x14ac:dyDescent="0.25">
      <c r="C1475" s="72" t="str">
        <f t="shared" si="162"/>
        <v/>
      </c>
      <c r="D1475" s="182" t="str">
        <f>IF($B1475="","",IFERROR(VLOOKUP($B1475,'Task library'!$A:$E,2,FALSE()),""))</f>
        <v/>
      </c>
      <c r="E1475" s="182" t="str">
        <f>IF($B1475="","",IFERROR(VLOOKUP($B1475,'Task library'!$A:$E,3,FALSE()),""))</f>
        <v/>
      </c>
      <c r="F1475" s="182" t="str">
        <f>IF($B1475="","",IFERROR(VLOOKUP($B1475,'Task library'!$A:$E,4,FALSE()),""))</f>
        <v/>
      </c>
      <c r="H1475" s="183" t="str">
        <f t="shared" si="164"/>
        <v/>
      </c>
      <c r="I1475" s="183" t="str">
        <f t="shared" si="165"/>
        <v/>
      </c>
      <c r="L1475" s="90" t="str">
        <f t="shared" si="163"/>
        <v/>
      </c>
      <c r="N1475" s="185" t="str">
        <f t="shared" si="166"/>
        <v/>
      </c>
      <c r="W1475" s="179" t="str">
        <f>IF($B1475="","",IF($Q1475="","MISSING LINK",IF(NOT(ISNUMBER(SEARCH("drive.google.com",$Q1475))),"NOT DRIVE LINK",IFERROR(IF(ISNUMBER(SEARCH(MID(Summary!$N$3,SEARCH("/folders/",Summary!$N$3)+9,SEARCH("?",Summary!$N$3&amp;"?")-(SEARCH("/folders/",Summary!$N$3)+9)),$Q1475)),"OK",IF(ISNUMBER(SEARCH("/file/d/",$Q1475)),"FILE LINK (check)","WRONG DRIVE")),"WRONG DRIVE"))))</f>
        <v/>
      </c>
      <c r="X1475" s="72" t="str">
        <f t="shared" si="167"/>
        <v/>
      </c>
      <c r="Y1475" s="72" t="str">
        <f t="shared" si="168"/>
        <v/>
      </c>
      <c r="Z1475" s="72" t="str">
        <f>IF($X1475="","",COUNTIF($X$2:$X1475,$X1475))</f>
        <v/>
      </c>
      <c r="AA1475" s="72" t="str">
        <f>IF(AND($X1475&lt;&gt;"",$Y1475&gt;=3,$Z1475=1),COUNTIF($AA$1:AA1474,"&gt;0")+1,"")</f>
        <v/>
      </c>
    </row>
    <row r="1476" spans="3:27" ht="15" customHeight="1" x14ac:dyDescent="0.25">
      <c r="C1476" s="72" t="str">
        <f t="shared" si="162"/>
        <v/>
      </c>
      <c r="D1476" s="182" t="str">
        <f>IF($B1476="","",IFERROR(VLOOKUP($B1476,'Task library'!$A:$E,2,FALSE()),""))</f>
        <v/>
      </c>
      <c r="E1476" s="182" t="str">
        <f>IF($B1476="","",IFERROR(VLOOKUP($B1476,'Task library'!$A:$E,3,FALSE()),""))</f>
        <v/>
      </c>
      <c r="F1476" s="182" t="str">
        <f>IF($B1476="","",IFERROR(VLOOKUP($B1476,'Task library'!$A:$E,4,FALSE()),""))</f>
        <v/>
      </c>
      <c r="H1476" s="183" t="str">
        <f t="shared" si="164"/>
        <v/>
      </c>
      <c r="I1476" s="183" t="str">
        <f t="shared" si="165"/>
        <v/>
      </c>
      <c r="L1476" s="90" t="str">
        <f t="shared" si="163"/>
        <v/>
      </c>
      <c r="N1476" s="185" t="str">
        <f t="shared" si="166"/>
        <v/>
      </c>
      <c r="W1476" s="179" t="str">
        <f>IF($B1476="","",IF($Q1476="","MISSING LINK",IF(NOT(ISNUMBER(SEARCH("drive.google.com",$Q1476))),"NOT DRIVE LINK",IFERROR(IF(ISNUMBER(SEARCH(MID(Summary!$N$3,SEARCH("/folders/",Summary!$N$3)+9,SEARCH("?",Summary!$N$3&amp;"?")-(SEARCH("/folders/",Summary!$N$3)+9)),$Q1476)),"OK",IF(ISNUMBER(SEARCH("/file/d/",$Q1476)),"FILE LINK (check)","WRONG DRIVE")),"WRONG DRIVE"))))</f>
        <v/>
      </c>
      <c r="X1476" s="72" t="str">
        <f t="shared" si="167"/>
        <v/>
      </c>
      <c r="Y1476" s="72" t="str">
        <f t="shared" si="168"/>
        <v/>
      </c>
      <c r="Z1476" s="72" t="str">
        <f>IF($X1476="","",COUNTIF($X$2:$X1476,$X1476))</f>
        <v/>
      </c>
      <c r="AA1476" s="72" t="str">
        <f>IF(AND($X1476&lt;&gt;"",$Y1476&gt;=3,$Z1476=1),COUNTIF($AA$1:AA1475,"&gt;0")+1,"")</f>
        <v/>
      </c>
    </row>
    <row r="1477" spans="3:27" ht="15" customHeight="1" x14ac:dyDescent="0.25">
      <c r="C1477" s="72" t="str">
        <f t="shared" si="162"/>
        <v/>
      </c>
      <c r="D1477" s="182" t="str">
        <f>IF($B1477="","",IFERROR(VLOOKUP($B1477,'Task library'!$A:$E,2,FALSE()),""))</f>
        <v/>
      </c>
      <c r="E1477" s="182" t="str">
        <f>IF($B1477="","",IFERROR(VLOOKUP($B1477,'Task library'!$A:$E,3,FALSE()),""))</f>
        <v/>
      </c>
      <c r="F1477" s="182" t="str">
        <f>IF($B1477="","",IFERROR(VLOOKUP($B1477,'Task library'!$A:$E,4,FALSE()),""))</f>
        <v/>
      </c>
      <c r="H1477" s="183" t="str">
        <f t="shared" si="164"/>
        <v/>
      </c>
      <c r="I1477" s="183" t="str">
        <f t="shared" si="165"/>
        <v/>
      </c>
      <c r="L1477" s="90" t="str">
        <f t="shared" si="163"/>
        <v/>
      </c>
      <c r="N1477" s="185" t="str">
        <f t="shared" si="166"/>
        <v/>
      </c>
      <c r="W1477" s="179" t="str">
        <f>IF($B1477="","",IF($Q1477="","MISSING LINK",IF(NOT(ISNUMBER(SEARCH("drive.google.com",$Q1477))),"NOT DRIVE LINK",IFERROR(IF(ISNUMBER(SEARCH(MID(Summary!$N$3,SEARCH("/folders/",Summary!$N$3)+9,SEARCH("?",Summary!$N$3&amp;"?")-(SEARCH("/folders/",Summary!$N$3)+9)),$Q1477)),"OK",IF(ISNUMBER(SEARCH("/file/d/",$Q1477)),"FILE LINK (check)","WRONG DRIVE")),"WRONG DRIVE"))))</f>
        <v/>
      </c>
      <c r="X1477" s="72" t="str">
        <f t="shared" si="167"/>
        <v/>
      </c>
      <c r="Y1477" s="72" t="str">
        <f t="shared" si="168"/>
        <v/>
      </c>
      <c r="Z1477" s="72" t="str">
        <f>IF($X1477="","",COUNTIF($X$2:$X1477,$X1477))</f>
        <v/>
      </c>
      <c r="AA1477" s="72" t="str">
        <f>IF(AND($X1477&lt;&gt;"",$Y1477&gt;=3,$Z1477=1),COUNTIF($AA$1:AA1476,"&gt;0")+1,"")</f>
        <v/>
      </c>
    </row>
    <row r="1478" spans="3:27" ht="15" customHeight="1" x14ac:dyDescent="0.25">
      <c r="C1478" s="72" t="str">
        <f t="shared" ref="C1478:C1500" si="169">IF($B1478="","",1)</f>
        <v/>
      </c>
      <c r="D1478" s="182" t="str">
        <f>IF($B1478="","",IFERROR(VLOOKUP($B1478,'Task library'!$A:$E,2,FALSE()),""))</f>
        <v/>
      </c>
      <c r="E1478" s="182" t="str">
        <f>IF($B1478="","",IFERROR(VLOOKUP($B1478,'Task library'!$A:$E,3,FALSE()),""))</f>
        <v/>
      </c>
      <c r="F1478" s="182" t="str">
        <f>IF($B1478="","",IFERROR(VLOOKUP($B1478,'Task library'!$A:$E,4,FALSE()),""))</f>
        <v/>
      </c>
      <c r="H1478" s="183" t="str">
        <f t="shared" si="164"/>
        <v/>
      </c>
      <c r="I1478" s="183" t="str">
        <f t="shared" si="165"/>
        <v/>
      </c>
      <c r="L1478" s="90" t="str">
        <f t="shared" si="163"/>
        <v/>
      </c>
      <c r="N1478" s="185" t="str">
        <f t="shared" si="166"/>
        <v/>
      </c>
      <c r="W1478" s="179" t="str">
        <f>IF($B1478="","",IF($Q1478="","MISSING LINK",IF(NOT(ISNUMBER(SEARCH("drive.google.com",$Q1478))),"NOT DRIVE LINK",IFERROR(IF(ISNUMBER(SEARCH(MID(Summary!$N$3,SEARCH("/folders/",Summary!$N$3)+9,SEARCH("?",Summary!$N$3&amp;"?")-(SEARCH("/folders/",Summary!$N$3)+9)),$Q1478)),"OK",IF(ISNUMBER(SEARCH("/file/d/",$Q1478)),"FILE LINK (check)","WRONG DRIVE")),"WRONG DRIVE"))))</f>
        <v/>
      </c>
      <c r="X1478" s="72" t="str">
        <f t="shared" si="167"/>
        <v/>
      </c>
      <c r="Y1478" s="72" t="str">
        <f t="shared" si="168"/>
        <v/>
      </c>
      <c r="Z1478" s="72" t="str">
        <f>IF($X1478="","",COUNTIF($X$2:$X1478,$X1478))</f>
        <v/>
      </c>
      <c r="AA1478" s="72" t="str">
        <f>IF(AND($X1478&lt;&gt;"",$Y1478&gt;=3,$Z1478=1),COUNTIF($AA$1:AA1477,"&gt;0")+1,"")</f>
        <v/>
      </c>
    </row>
    <row r="1479" spans="3:27" ht="15" customHeight="1" x14ac:dyDescent="0.25">
      <c r="C1479" s="72" t="str">
        <f t="shared" si="169"/>
        <v/>
      </c>
      <c r="D1479" s="182" t="str">
        <f>IF($B1479="","",IFERROR(VLOOKUP($B1479,'Task library'!$A:$E,2,FALSE()),""))</f>
        <v/>
      </c>
      <c r="E1479" s="182" t="str">
        <f>IF($B1479="","",IFERROR(VLOOKUP($B1479,'Task library'!$A:$E,3,FALSE()),""))</f>
        <v/>
      </c>
      <c r="F1479" s="182" t="str">
        <f>IF($B1479="","",IFERROR(VLOOKUP($B1479,'Task library'!$A:$E,4,FALSE()),""))</f>
        <v/>
      </c>
      <c r="H1479" s="183" t="str">
        <f t="shared" si="164"/>
        <v/>
      </c>
      <c r="I1479" s="183" t="str">
        <f t="shared" si="165"/>
        <v/>
      </c>
      <c r="L1479" s="90" t="str">
        <f t="shared" si="163"/>
        <v/>
      </c>
      <c r="N1479" s="185" t="str">
        <f t="shared" si="166"/>
        <v/>
      </c>
      <c r="W1479" s="179" t="str">
        <f>IF($B1479="","",IF($Q1479="","MISSING LINK",IF(NOT(ISNUMBER(SEARCH("drive.google.com",$Q1479))),"NOT DRIVE LINK",IFERROR(IF(ISNUMBER(SEARCH(MID(Summary!$N$3,SEARCH("/folders/",Summary!$N$3)+9,SEARCH("?",Summary!$N$3&amp;"?")-(SEARCH("/folders/",Summary!$N$3)+9)),$Q1479)),"OK",IF(ISNUMBER(SEARCH("/file/d/",$Q1479)),"FILE LINK (check)","WRONG DRIVE")),"WRONG DRIVE"))))</f>
        <v/>
      </c>
      <c r="X1479" s="72" t="str">
        <f t="shared" si="167"/>
        <v/>
      </c>
      <c r="Y1479" s="72" t="str">
        <f t="shared" si="168"/>
        <v/>
      </c>
      <c r="Z1479" s="72" t="str">
        <f>IF($X1479="","",COUNTIF($X$2:$X1479,$X1479))</f>
        <v/>
      </c>
      <c r="AA1479" s="72" t="str">
        <f>IF(AND($X1479&lt;&gt;"",$Y1479&gt;=3,$Z1479=1),COUNTIF($AA$1:AA1478,"&gt;0")+1,"")</f>
        <v/>
      </c>
    </row>
    <row r="1480" spans="3:27" ht="15" customHeight="1" x14ac:dyDescent="0.25">
      <c r="C1480" s="72" t="str">
        <f t="shared" si="169"/>
        <v/>
      </c>
      <c r="D1480" s="182" t="str">
        <f>IF($B1480="","",IFERROR(VLOOKUP($B1480,'Task library'!$A:$E,2,FALSE()),""))</f>
        <v/>
      </c>
      <c r="E1480" s="182" t="str">
        <f>IF($B1480="","",IFERROR(VLOOKUP($B1480,'Task library'!$A:$E,3,FALSE()),""))</f>
        <v/>
      </c>
      <c r="F1480" s="182" t="str">
        <f>IF($B1480="","",IFERROR(VLOOKUP($B1480,'Task library'!$A:$E,4,FALSE()),""))</f>
        <v/>
      </c>
      <c r="H1480" s="183" t="str">
        <f t="shared" si="164"/>
        <v/>
      </c>
      <c r="I1480" s="183" t="str">
        <f t="shared" si="165"/>
        <v/>
      </c>
      <c r="L1480" s="90" t="str">
        <f t="shared" si="163"/>
        <v/>
      </c>
      <c r="N1480" s="185" t="str">
        <f t="shared" si="166"/>
        <v/>
      </c>
      <c r="W1480" s="179" t="str">
        <f>IF($B1480="","",IF($Q1480="","MISSING LINK",IF(NOT(ISNUMBER(SEARCH("drive.google.com",$Q1480))),"NOT DRIVE LINK",IFERROR(IF(ISNUMBER(SEARCH(MID(Summary!$N$3,SEARCH("/folders/",Summary!$N$3)+9,SEARCH("?",Summary!$N$3&amp;"?")-(SEARCH("/folders/",Summary!$N$3)+9)),$Q1480)),"OK",IF(ISNUMBER(SEARCH("/file/d/",$Q1480)),"FILE LINK (check)","WRONG DRIVE")),"WRONG DRIVE"))))</f>
        <v/>
      </c>
      <c r="X1480" s="72" t="str">
        <f t="shared" si="167"/>
        <v/>
      </c>
      <c r="Y1480" s="72" t="str">
        <f t="shared" si="168"/>
        <v/>
      </c>
      <c r="Z1480" s="72" t="str">
        <f>IF($X1480="","",COUNTIF($X$2:$X1480,$X1480))</f>
        <v/>
      </c>
      <c r="AA1480" s="72" t="str">
        <f>IF(AND($X1480&lt;&gt;"",$Y1480&gt;=3,$Z1480=1),COUNTIF($AA$1:AA1479,"&gt;0")+1,"")</f>
        <v/>
      </c>
    </row>
    <row r="1481" spans="3:27" ht="15" customHeight="1" x14ac:dyDescent="0.25">
      <c r="C1481" s="72" t="str">
        <f t="shared" si="169"/>
        <v/>
      </c>
      <c r="D1481" s="182" t="str">
        <f>IF($B1481="","",IFERROR(VLOOKUP($B1481,'Task library'!$A:$E,2,FALSE()),""))</f>
        <v/>
      </c>
      <c r="E1481" s="182" t="str">
        <f>IF($B1481="","",IFERROR(VLOOKUP($B1481,'Task library'!$A:$E,3,FALSE()),""))</f>
        <v/>
      </c>
      <c r="F1481" s="182" t="str">
        <f>IF($B1481="","",IFERROR(VLOOKUP($B1481,'Task library'!$A:$E,4,FALSE()),""))</f>
        <v/>
      </c>
      <c r="H1481" s="183" t="str">
        <f t="shared" si="164"/>
        <v/>
      </c>
      <c r="I1481" s="183" t="str">
        <f t="shared" si="165"/>
        <v/>
      </c>
      <c r="L1481" s="90" t="str">
        <f t="shared" si="163"/>
        <v/>
      </c>
      <c r="N1481" s="185" t="str">
        <f t="shared" si="166"/>
        <v/>
      </c>
      <c r="W1481" s="179" t="str">
        <f>IF($B1481="","",IF($Q1481="","MISSING LINK",IF(NOT(ISNUMBER(SEARCH("drive.google.com",$Q1481))),"NOT DRIVE LINK",IFERROR(IF(ISNUMBER(SEARCH(MID(Summary!$N$3,SEARCH("/folders/",Summary!$N$3)+9,SEARCH("?",Summary!$N$3&amp;"?")-(SEARCH("/folders/",Summary!$N$3)+9)),$Q1481)),"OK",IF(ISNUMBER(SEARCH("/file/d/",$Q1481)),"FILE LINK (check)","WRONG DRIVE")),"WRONG DRIVE"))))</f>
        <v/>
      </c>
      <c r="X1481" s="72" t="str">
        <f t="shared" si="167"/>
        <v/>
      </c>
      <c r="Y1481" s="72" t="str">
        <f t="shared" si="168"/>
        <v/>
      </c>
      <c r="Z1481" s="72" t="str">
        <f>IF($X1481="","",COUNTIF($X$2:$X1481,$X1481))</f>
        <v/>
      </c>
      <c r="AA1481" s="72" t="str">
        <f>IF(AND($X1481&lt;&gt;"",$Y1481&gt;=3,$Z1481=1),COUNTIF($AA$1:AA1480,"&gt;0")+1,"")</f>
        <v/>
      </c>
    </row>
    <row r="1482" spans="3:27" ht="15" customHeight="1" x14ac:dyDescent="0.25">
      <c r="C1482" s="72" t="str">
        <f t="shared" si="169"/>
        <v/>
      </c>
      <c r="D1482" s="182" t="str">
        <f>IF($B1482="","",IFERROR(VLOOKUP($B1482,'Task library'!$A:$E,2,FALSE()),""))</f>
        <v/>
      </c>
      <c r="E1482" s="182" t="str">
        <f>IF($B1482="","",IFERROR(VLOOKUP($B1482,'Task library'!$A:$E,3,FALSE()),""))</f>
        <v/>
      </c>
      <c r="F1482" s="182" t="str">
        <f>IF($B1482="","",IFERROR(VLOOKUP($B1482,'Task library'!$A:$E,4,FALSE()),""))</f>
        <v/>
      </c>
      <c r="H1482" s="183" t="str">
        <f t="shared" si="164"/>
        <v/>
      </c>
      <c r="I1482" s="183" t="str">
        <f t="shared" si="165"/>
        <v/>
      </c>
      <c r="L1482" s="90" t="str">
        <f t="shared" si="163"/>
        <v/>
      </c>
      <c r="N1482" s="185" t="str">
        <f t="shared" si="166"/>
        <v/>
      </c>
      <c r="W1482" s="179" t="str">
        <f>IF($B1482="","",IF($Q1482="","MISSING LINK",IF(NOT(ISNUMBER(SEARCH("drive.google.com",$Q1482))),"NOT DRIVE LINK",IFERROR(IF(ISNUMBER(SEARCH(MID(Summary!$N$3,SEARCH("/folders/",Summary!$N$3)+9,SEARCH("?",Summary!$N$3&amp;"?")-(SEARCH("/folders/",Summary!$N$3)+9)),$Q1482)),"OK",IF(ISNUMBER(SEARCH("/file/d/",$Q1482)),"FILE LINK (check)","WRONG DRIVE")),"WRONG DRIVE"))))</f>
        <v/>
      </c>
      <c r="X1482" s="72" t="str">
        <f t="shared" si="167"/>
        <v/>
      </c>
      <c r="Y1482" s="72" t="str">
        <f t="shared" si="168"/>
        <v/>
      </c>
      <c r="Z1482" s="72" t="str">
        <f>IF($X1482="","",COUNTIF($X$2:$X1482,$X1482))</f>
        <v/>
      </c>
      <c r="AA1482" s="72" t="str">
        <f>IF(AND($X1482&lt;&gt;"",$Y1482&gt;=3,$Z1482=1),COUNTIF($AA$1:AA1481,"&gt;0")+1,"")</f>
        <v/>
      </c>
    </row>
    <row r="1483" spans="3:27" ht="15" customHeight="1" x14ac:dyDescent="0.25">
      <c r="C1483" s="72" t="str">
        <f t="shared" si="169"/>
        <v/>
      </c>
      <c r="D1483" s="182" t="str">
        <f>IF($B1483="","",IFERROR(VLOOKUP($B1483,'Task library'!$A:$E,2,FALSE()),""))</f>
        <v/>
      </c>
      <c r="E1483" s="182" t="str">
        <f>IF($B1483="","",IFERROR(VLOOKUP($B1483,'Task library'!$A:$E,3,FALSE()),""))</f>
        <v/>
      </c>
      <c r="F1483" s="182" t="str">
        <f>IF($B1483="","",IFERROR(VLOOKUP($B1483,'Task library'!$A:$E,4,FALSE()),""))</f>
        <v/>
      </c>
      <c r="H1483" s="183" t="str">
        <f t="shared" si="164"/>
        <v/>
      </c>
      <c r="I1483" s="183" t="str">
        <f t="shared" si="165"/>
        <v/>
      </c>
      <c r="L1483" s="90" t="str">
        <f t="shared" si="163"/>
        <v/>
      </c>
      <c r="N1483" s="185" t="str">
        <f t="shared" si="166"/>
        <v/>
      </c>
      <c r="W1483" s="179" t="str">
        <f>IF($B1483="","",IF($Q1483="","MISSING LINK",IF(NOT(ISNUMBER(SEARCH("drive.google.com",$Q1483))),"NOT DRIVE LINK",IFERROR(IF(ISNUMBER(SEARCH(MID(Summary!$N$3,SEARCH("/folders/",Summary!$N$3)+9,SEARCH("?",Summary!$N$3&amp;"?")-(SEARCH("/folders/",Summary!$N$3)+9)),$Q1483)),"OK",IF(ISNUMBER(SEARCH("/file/d/",$Q1483)),"FILE LINK (check)","WRONG DRIVE")),"WRONG DRIVE"))))</f>
        <v/>
      </c>
      <c r="X1483" s="72" t="str">
        <f t="shared" si="167"/>
        <v/>
      </c>
      <c r="Y1483" s="72" t="str">
        <f t="shared" si="168"/>
        <v/>
      </c>
      <c r="Z1483" s="72" t="str">
        <f>IF($X1483="","",COUNTIF($X$2:$X1483,$X1483))</f>
        <v/>
      </c>
      <c r="AA1483" s="72" t="str">
        <f>IF(AND($X1483&lt;&gt;"",$Y1483&gt;=3,$Z1483=1),COUNTIF($AA$1:AA1482,"&gt;0")+1,"")</f>
        <v/>
      </c>
    </row>
    <row r="1484" spans="3:27" ht="15" customHeight="1" x14ac:dyDescent="0.25">
      <c r="C1484" s="72" t="str">
        <f t="shared" si="169"/>
        <v/>
      </c>
      <c r="D1484" s="182" t="str">
        <f>IF($B1484="","",IFERROR(VLOOKUP($B1484,'Task library'!$A:$E,2,FALSE()),""))</f>
        <v/>
      </c>
      <c r="E1484" s="182" t="str">
        <f>IF($B1484="","",IFERROR(VLOOKUP($B1484,'Task library'!$A:$E,3,FALSE()),""))</f>
        <v/>
      </c>
      <c r="F1484" s="182" t="str">
        <f>IF($B1484="","",IFERROR(VLOOKUP($B1484,'Task library'!$A:$E,4,FALSE()),""))</f>
        <v/>
      </c>
      <c r="H1484" s="183" t="str">
        <f t="shared" si="164"/>
        <v/>
      </c>
      <c r="I1484" s="183" t="str">
        <f t="shared" si="165"/>
        <v/>
      </c>
      <c r="L1484" s="90" t="str">
        <f t="shared" si="163"/>
        <v/>
      </c>
      <c r="N1484" s="185" t="str">
        <f t="shared" si="166"/>
        <v/>
      </c>
      <c r="W1484" s="179" t="str">
        <f>IF($B1484="","",IF($Q1484="","MISSING LINK",IF(NOT(ISNUMBER(SEARCH("drive.google.com",$Q1484))),"NOT DRIVE LINK",IFERROR(IF(ISNUMBER(SEARCH(MID(Summary!$N$3,SEARCH("/folders/",Summary!$N$3)+9,SEARCH("?",Summary!$N$3&amp;"?")-(SEARCH("/folders/",Summary!$N$3)+9)),$Q1484)),"OK",IF(ISNUMBER(SEARCH("/file/d/",$Q1484)),"FILE LINK (check)","WRONG DRIVE")),"WRONG DRIVE"))))</f>
        <v/>
      </c>
      <c r="X1484" s="72" t="str">
        <f t="shared" si="167"/>
        <v/>
      </c>
      <c r="Y1484" s="72" t="str">
        <f t="shared" si="168"/>
        <v/>
      </c>
      <c r="Z1484" s="72" t="str">
        <f>IF($X1484="","",COUNTIF($X$2:$X1484,$X1484))</f>
        <v/>
      </c>
      <c r="AA1484" s="72" t="str">
        <f>IF(AND($X1484&lt;&gt;"",$Y1484&gt;=3,$Z1484=1),COUNTIF($AA$1:AA1483,"&gt;0")+1,"")</f>
        <v/>
      </c>
    </row>
    <row r="1485" spans="3:27" ht="15" customHeight="1" x14ac:dyDescent="0.25">
      <c r="C1485" s="72" t="str">
        <f t="shared" si="169"/>
        <v/>
      </c>
      <c r="D1485" s="182" t="str">
        <f>IF($B1485="","",IFERROR(VLOOKUP($B1485,'Task library'!$A:$E,2,FALSE()),""))</f>
        <v/>
      </c>
      <c r="E1485" s="182" t="str">
        <f>IF($B1485="","",IFERROR(VLOOKUP($B1485,'Task library'!$A:$E,3,FALSE()),""))</f>
        <v/>
      </c>
      <c r="F1485" s="182" t="str">
        <f>IF($B1485="","",IFERROR(VLOOKUP($B1485,'Task library'!$A:$E,4,FALSE()),""))</f>
        <v/>
      </c>
      <c r="H1485" s="183" t="str">
        <f t="shared" si="164"/>
        <v/>
      </c>
      <c r="I1485" s="183" t="str">
        <f t="shared" si="165"/>
        <v/>
      </c>
      <c r="L1485" s="90" t="str">
        <f t="shared" si="163"/>
        <v/>
      </c>
      <c r="N1485" s="185" t="str">
        <f t="shared" si="166"/>
        <v/>
      </c>
      <c r="W1485" s="179" t="str">
        <f>IF($B1485="","",IF($Q1485="","MISSING LINK",IF(NOT(ISNUMBER(SEARCH("drive.google.com",$Q1485))),"NOT DRIVE LINK",IFERROR(IF(ISNUMBER(SEARCH(MID(Summary!$N$3,SEARCH("/folders/",Summary!$N$3)+9,SEARCH("?",Summary!$N$3&amp;"?")-(SEARCH("/folders/",Summary!$N$3)+9)),$Q1485)),"OK",IF(ISNUMBER(SEARCH("/file/d/",$Q1485)),"FILE LINK (check)","WRONG DRIVE")),"WRONG DRIVE"))))</f>
        <v/>
      </c>
      <c r="X1485" s="72" t="str">
        <f t="shared" si="167"/>
        <v/>
      </c>
      <c r="Y1485" s="72" t="str">
        <f t="shared" si="168"/>
        <v/>
      </c>
      <c r="Z1485" s="72" t="str">
        <f>IF($X1485="","",COUNTIF($X$2:$X1485,$X1485))</f>
        <v/>
      </c>
      <c r="AA1485" s="72" t="str">
        <f>IF(AND($X1485&lt;&gt;"",$Y1485&gt;=3,$Z1485=1),COUNTIF($AA$1:AA1484,"&gt;0")+1,"")</f>
        <v/>
      </c>
    </row>
    <row r="1486" spans="3:27" ht="15" customHeight="1" x14ac:dyDescent="0.25">
      <c r="C1486" s="72" t="str">
        <f t="shared" si="169"/>
        <v/>
      </c>
      <c r="D1486" s="182" t="str">
        <f>IF($B1486="","",IFERROR(VLOOKUP($B1486,'Task library'!$A:$E,2,FALSE()),""))</f>
        <v/>
      </c>
      <c r="E1486" s="182" t="str">
        <f>IF($B1486="","",IFERROR(VLOOKUP($B1486,'Task library'!$A:$E,3,FALSE()),""))</f>
        <v/>
      </c>
      <c r="F1486" s="182" t="str">
        <f>IF($B1486="","",IFERROR(VLOOKUP($B1486,'Task library'!$A:$E,4,FALSE()),""))</f>
        <v/>
      </c>
      <c r="H1486" s="183" t="str">
        <f t="shared" si="164"/>
        <v/>
      </c>
      <c r="I1486" s="183" t="str">
        <f t="shared" si="165"/>
        <v/>
      </c>
      <c r="L1486" s="90" t="str">
        <f t="shared" si="163"/>
        <v/>
      </c>
      <c r="N1486" s="185" t="str">
        <f t="shared" si="166"/>
        <v/>
      </c>
      <c r="W1486" s="179" t="str">
        <f>IF($B1486="","",IF($Q1486="","MISSING LINK",IF(NOT(ISNUMBER(SEARCH("drive.google.com",$Q1486))),"NOT DRIVE LINK",IFERROR(IF(ISNUMBER(SEARCH(MID(Summary!$N$3,SEARCH("/folders/",Summary!$N$3)+9,SEARCH("?",Summary!$N$3&amp;"?")-(SEARCH("/folders/",Summary!$N$3)+9)),$Q1486)),"OK",IF(ISNUMBER(SEARCH("/file/d/",$Q1486)),"FILE LINK (check)","WRONG DRIVE")),"WRONG DRIVE"))))</f>
        <v/>
      </c>
      <c r="X1486" s="72" t="str">
        <f t="shared" si="167"/>
        <v/>
      </c>
      <c r="Y1486" s="72" t="str">
        <f t="shared" si="168"/>
        <v/>
      </c>
      <c r="Z1486" s="72" t="str">
        <f>IF($X1486="","",COUNTIF($X$2:$X1486,$X1486))</f>
        <v/>
      </c>
      <c r="AA1486" s="72" t="str">
        <f>IF(AND($X1486&lt;&gt;"",$Y1486&gt;=3,$Z1486=1),COUNTIF($AA$1:AA1485,"&gt;0")+1,"")</f>
        <v/>
      </c>
    </row>
    <row r="1487" spans="3:27" ht="15" customHeight="1" x14ac:dyDescent="0.25">
      <c r="C1487" s="72" t="str">
        <f t="shared" si="169"/>
        <v/>
      </c>
      <c r="D1487" s="182" t="str">
        <f>IF($B1487="","",IFERROR(VLOOKUP($B1487,'Task library'!$A:$E,2,FALSE()),""))</f>
        <v/>
      </c>
      <c r="E1487" s="182" t="str">
        <f>IF($B1487="","",IFERROR(VLOOKUP($B1487,'Task library'!$A:$E,3,FALSE()),""))</f>
        <v/>
      </c>
      <c r="F1487" s="182" t="str">
        <f>IF($B1487="","",IFERROR(VLOOKUP($B1487,'Task library'!$A:$E,4,FALSE()),""))</f>
        <v/>
      </c>
      <c r="H1487" s="183" t="str">
        <f t="shared" si="164"/>
        <v/>
      </c>
      <c r="I1487" s="183" t="str">
        <f t="shared" si="165"/>
        <v/>
      </c>
      <c r="L1487" s="90" t="str">
        <f t="shared" si="163"/>
        <v/>
      </c>
      <c r="N1487" s="185" t="str">
        <f t="shared" si="166"/>
        <v/>
      </c>
      <c r="W1487" s="179" t="str">
        <f>IF($B1487="","",IF($Q1487="","MISSING LINK",IF(NOT(ISNUMBER(SEARCH("drive.google.com",$Q1487))),"NOT DRIVE LINK",IFERROR(IF(ISNUMBER(SEARCH(MID(Summary!$N$3,SEARCH("/folders/",Summary!$N$3)+9,SEARCH("?",Summary!$N$3&amp;"?")-(SEARCH("/folders/",Summary!$N$3)+9)),$Q1487)),"OK",IF(ISNUMBER(SEARCH("/file/d/",$Q1487)),"FILE LINK (check)","WRONG DRIVE")),"WRONG DRIVE"))))</f>
        <v/>
      </c>
      <c r="X1487" s="72" t="str">
        <f t="shared" si="167"/>
        <v/>
      </c>
      <c r="Y1487" s="72" t="str">
        <f t="shared" si="168"/>
        <v/>
      </c>
      <c r="Z1487" s="72" t="str">
        <f>IF($X1487="","",COUNTIF($X$2:$X1487,$X1487))</f>
        <v/>
      </c>
      <c r="AA1487" s="72" t="str">
        <f>IF(AND($X1487&lt;&gt;"",$Y1487&gt;=3,$Z1487=1),COUNTIF($AA$1:AA1486,"&gt;0")+1,"")</f>
        <v/>
      </c>
    </row>
    <row r="1488" spans="3:27" ht="15" customHeight="1" x14ac:dyDescent="0.25">
      <c r="C1488" s="72" t="str">
        <f t="shared" si="169"/>
        <v/>
      </c>
      <c r="D1488" s="182" t="str">
        <f>IF($B1488="","",IFERROR(VLOOKUP($B1488,'Task library'!$A:$E,2,FALSE()),""))</f>
        <v/>
      </c>
      <c r="E1488" s="182" t="str">
        <f>IF($B1488="","",IFERROR(VLOOKUP($B1488,'Task library'!$A:$E,3,FALSE()),""))</f>
        <v/>
      </c>
      <c r="F1488" s="182" t="str">
        <f>IF($B1488="","",IFERROR(VLOOKUP($B1488,'Task library'!$A:$E,4,FALSE()),""))</f>
        <v/>
      </c>
      <c r="H1488" s="183" t="str">
        <f t="shared" si="164"/>
        <v/>
      </c>
      <c r="I1488" s="183" t="str">
        <f t="shared" si="165"/>
        <v/>
      </c>
      <c r="L1488" s="90" t="str">
        <f t="shared" si="163"/>
        <v/>
      </c>
      <c r="N1488" s="185" t="str">
        <f t="shared" si="166"/>
        <v/>
      </c>
      <c r="W1488" s="179" t="str">
        <f>IF($B1488="","",IF($Q1488="","MISSING LINK",IF(NOT(ISNUMBER(SEARCH("drive.google.com",$Q1488))),"NOT DRIVE LINK",IFERROR(IF(ISNUMBER(SEARCH(MID(Summary!$N$3,SEARCH("/folders/",Summary!$N$3)+9,SEARCH("?",Summary!$N$3&amp;"?")-(SEARCH("/folders/",Summary!$N$3)+9)),$Q1488)),"OK",IF(ISNUMBER(SEARCH("/file/d/",$Q1488)),"FILE LINK (check)","WRONG DRIVE")),"WRONG DRIVE"))))</f>
        <v/>
      </c>
      <c r="X1488" s="72" t="str">
        <f t="shared" si="167"/>
        <v/>
      </c>
      <c r="Y1488" s="72" t="str">
        <f t="shared" si="168"/>
        <v/>
      </c>
      <c r="Z1488" s="72" t="str">
        <f>IF($X1488="","",COUNTIF($X$2:$X1488,$X1488))</f>
        <v/>
      </c>
      <c r="AA1488" s="72" t="str">
        <f>IF(AND($X1488&lt;&gt;"",$Y1488&gt;=3,$Z1488=1),COUNTIF($AA$1:AA1487,"&gt;0")+1,"")</f>
        <v/>
      </c>
    </row>
    <row r="1489" spans="3:27" ht="15" customHeight="1" x14ac:dyDescent="0.25">
      <c r="C1489" s="72" t="str">
        <f t="shared" si="169"/>
        <v/>
      </c>
      <c r="D1489" s="182" t="str">
        <f>IF($B1489="","",IFERROR(VLOOKUP($B1489,'Task library'!$A:$E,2,FALSE()),""))</f>
        <v/>
      </c>
      <c r="E1489" s="182" t="str">
        <f>IF($B1489="","",IFERROR(VLOOKUP($B1489,'Task library'!$A:$E,3,FALSE()),""))</f>
        <v/>
      </c>
      <c r="F1489" s="182" t="str">
        <f>IF($B1489="","",IFERROR(VLOOKUP($B1489,'Task library'!$A:$E,4,FALSE()),""))</f>
        <v/>
      </c>
      <c r="H1489" s="183" t="str">
        <f t="shared" si="164"/>
        <v/>
      </c>
      <c r="I1489" s="183" t="str">
        <f t="shared" si="165"/>
        <v/>
      </c>
      <c r="L1489" s="90" t="str">
        <f t="shared" si="163"/>
        <v/>
      </c>
      <c r="N1489" s="185" t="str">
        <f t="shared" si="166"/>
        <v/>
      </c>
      <c r="W1489" s="179" t="str">
        <f>IF($B1489="","",IF($Q1489="","MISSING LINK",IF(NOT(ISNUMBER(SEARCH("drive.google.com",$Q1489))),"NOT DRIVE LINK",IFERROR(IF(ISNUMBER(SEARCH(MID(Summary!$N$3,SEARCH("/folders/",Summary!$N$3)+9,SEARCH("?",Summary!$N$3&amp;"?")-(SEARCH("/folders/",Summary!$N$3)+9)),$Q1489)),"OK",IF(ISNUMBER(SEARCH("/file/d/",$Q1489)),"FILE LINK (check)","WRONG DRIVE")),"WRONG DRIVE"))))</f>
        <v/>
      </c>
      <c r="X1489" s="72" t="str">
        <f t="shared" si="167"/>
        <v/>
      </c>
      <c r="Y1489" s="72" t="str">
        <f t="shared" si="168"/>
        <v/>
      </c>
      <c r="Z1489" s="72" t="str">
        <f>IF($X1489="","",COUNTIF($X$2:$X1489,$X1489))</f>
        <v/>
      </c>
      <c r="AA1489" s="72" t="str">
        <f>IF(AND($X1489&lt;&gt;"",$Y1489&gt;=3,$Z1489=1),COUNTIF($AA$1:AA1488,"&gt;0")+1,"")</f>
        <v/>
      </c>
    </row>
    <row r="1490" spans="3:27" ht="15" customHeight="1" x14ac:dyDescent="0.25">
      <c r="C1490" s="72" t="str">
        <f t="shared" si="169"/>
        <v/>
      </c>
      <c r="D1490" s="182" t="str">
        <f>IF($B1490="","",IFERROR(VLOOKUP($B1490,'Task library'!$A:$E,2,FALSE()),""))</f>
        <v/>
      </c>
      <c r="E1490" s="182" t="str">
        <f>IF($B1490="","",IFERROR(VLOOKUP($B1490,'Task library'!$A:$E,3,FALSE()),""))</f>
        <v/>
      </c>
      <c r="F1490" s="182" t="str">
        <f>IF($B1490="","",IFERROR(VLOOKUP($B1490,'Task library'!$A:$E,4,FALSE()),""))</f>
        <v/>
      </c>
      <c r="H1490" s="183" t="str">
        <f t="shared" si="164"/>
        <v/>
      </c>
      <c r="I1490" s="183" t="str">
        <f t="shared" si="165"/>
        <v/>
      </c>
      <c r="L1490" s="90" t="str">
        <f t="shared" si="163"/>
        <v/>
      </c>
      <c r="N1490" s="185" t="str">
        <f t="shared" si="166"/>
        <v/>
      </c>
      <c r="W1490" s="179" t="str">
        <f>IF($B1490="","",IF($Q1490="","MISSING LINK",IF(NOT(ISNUMBER(SEARCH("drive.google.com",$Q1490))),"NOT DRIVE LINK",IFERROR(IF(ISNUMBER(SEARCH(MID(Summary!$N$3,SEARCH("/folders/",Summary!$N$3)+9,SEARCH("?",Summary!$N$3&amp;"?")-(SEARCH("/folders/",Summary!$N$3)+9)),$Q1490)),"OK",IF(ISNUMBER(SEARCH("/file/d/",$Q1490)),"FILE LINK (check)","WRONG DRIVE")),"WRONG DRIVE"))))</f>
        <v/>
      </c>
      <c r="X1490" s="72" t="str">
        <f t="shared" si="167"/>
        <v/>
      </c>
      <c r="Y1490" s="72" t="str">
        <f t="shared" si="168"/>
        <v/>
      </c>
      <c r="Z1490" s="72" t="str">
        <f>IF($X1490="","",COUNTIF($X$2:$X1490,$X1490))</f>
        <v/>
      </c>
      <c r="AA1490" s="72" t="str">
        <f>IF(AND($X1490&lt;&gt;"",$Y1490&gt;=3,$Z1490=1),COUNTIF($AA$1:AA1489,"&gt;0")+1,"")</f>
        <v/>
      </c>
    </row>
    <row r="1491" spans="3:27" ht="15" customHeight="1" x14ac:dyDescent="0.25">
      <c r="C1491" s="72" t="str">
        <f t="shared" si="169"/>
        <v/>
      </c>
      <c r="D1491" s="182" t="str">
        <f>IF($B1491="","",IFERROR(VLOOKUP($B1491,'Task library'!$A:$E,2,FALSE()),""))</f>
        <v/>
      </c>
      <c r="E1491" s="182" t="str">
        <f>IF($B1491="","",IFERROR(VLOOKUP($B1491,'Task library'!$A:$E,3,FALSE()),""))</f>
        <v/>
      </c>
      <c r="F1491" s="182" t="str">
        <f>IF($B1491="","",IFERROR(VLOOKUP($B1491,'Task library'!$A:$E,4,FALSE()),""))</f>
        <v/>
      </c>
      <c r="H1491" s="183" t="str">
        <f t="shared" si="164"/>
        <v/>
      </c>
      <c r="I1491" s="183" t="str">
        <f t="shared" si="165"/>
        <v/>
      </c>
      <c r="L1491" s="90" t="str">
        <f t="shared" si="163"/>
        <v/>
      </c>
      <c r="N1491" s="185" t="str">
        <f t="shared" si="166"/>
        <v/>
      </c>
      <c r="W1491" s="179" t="str">
        <f>IF($B1491="","",IF($Q1491="","MISSING LINK",IF(NOT(ISNUMBER(SEARCH("drive.google.com",$Q1491))),"NOT DRIVE LINK",IFERROR(IF(ISNUMBER(SEARCH(MID(Summary!$N$3,SEARCH("/folders/",Summary!$N$3)+9,SEARCH("?",Summary!$N$3&amp;"?")-(SEARCH("/folders/",Summary!$N$3)+9)),$Q1491)),"OK",IF(ISNUMBER(SEARCH("/file/d/",$Q1491)),"FILE LINK (check)","WRONG DRIVE")),"WRONG DRIVE"))))</f>
        <v/>
      </c>
      <c r="X1491" s="72" t="str">
        <f t="shared" si="167"/>
        <v/>
      </c>
      <c r="Y1491" s="72" t="str">
        <f t="shared" si="168"/>
        <v/>
      </c>
      <c r="Z1491" s="72" t="str">
        <f>IF($X1491="","",COUNTIF($X$2:$X1491,$X1491))</f>
        <v/>
      </c>
      <c r="AA1491" s="72" t="str">
        <f>IF(AND($X1491&lt;&gt;"",$Y1491&gt;=3,$Z1491=1),COUNTIF($AA$1:AA1490,"&gt;0")+1,"")</f>
        <v/>
      </c>
    </row>
    <row r="1492" spans="3:27" ht="15" customHeight="1" x14ac:dyDescent="0.25">
      <c r="C1492" s="72" t="str">
        <f t="shared" si="169"/>
        <v/>
      </c>
      <c r="D1492" s="182" t="str">
        <f>IF($B1492="","",IFERROR(VLOOKUP($B1492,'Task library'!$A:$E,2,FALSE()),""))</f>
        <v/>
      </c>
      <c r="E1492" s="182" t="str">
        <f>IF($B1492="","",IFERROR(VLOOKUP($B1492,'Task library'!$A:$E,3,FALSE()),""))</f>
        <v/>
      </c>
      <c r="F1492" s="182" t="str">
        <f>IF($B1492="","",IFERROR(VLOOKUP($B1492,'Task library'!$A:$E,4,FALSE()),""))</f>
        <v/>
      </c>
      <c r="H1492" s="183" t="str">
        <f t="shared" si="164"/>
        <v/>
      </c>
      <c r="I1492" s="183" t="str">
        <f t="shared" si="165"/>
        <v/>
      </c>
      <c r="L1492" s="90" t="str">
        <f t="shared" ref="L1492:L1500" si="170">IF($B1492="","",1)</f>
        <v/>
      </c>
      <c r="N1492" s="185" t="str">
        <f t="shared" si="166"/>
        <v/>
      </c>
      <c r="W1492" s="179" t="str">
        <f>IF($B1492="","",IF($Q1492="","MISSING LINK",IF(NOT(ISNUMBER(SEARCH("drive.google.com",$Q1492))),"NOT DRIVE LINK",IFERROR(IF(ISNUMBER(SEARCH(MID(Summary!$N$3,SEARCH("/folders/",Summary!$N$3)+9,SEARCH("?",Summary!$N$3&amp;"?")-(SEARCH("/folders/",Summary!$N$3)+9)),$Q1492)),"OK",IF(ISNUMBER(SEARCH("/file/d/",$Q1492)),"FILE LINK (check)","WRONG DRIVE")),"WRONG DRIVE"))))</f>
        <v/>
      </c>
      <c r="X1492" s="72" t="str">
        <f t="shared" si="167"/>
        <v/>
      </c>
      <c r="Y1492" s="72" t="str">
        <f t="shared" si="168"/>
        <v/>
      </c>
      <c r="Z1492" s="72" t="str">
        <f>IF($X1492="","",COUNTIF($X$2:$X1492,$X1492))</f>
        <v/>
      </c>
      <c r="AA1492" s="72" t="str">
        <f>IF(AND($X1492&lt;&gt;"",$Y1492&gt;=3,$Z1492=1),COUNTIF($AA$1:AA1491,"&gt;0")+1,"")</f>
        <v/>
      </c>
    </row>
    <row r="1493" spans="3:27" ht="15" customHeight="1" x14ac:dyDescent="0.25">
      <c r="C1493" s="72" t="str">
        <f t="shared" si="169"/>
        <v/>
      </c>
      <c r="D1493" s="182" t="str">
        <f>IF($B1493="","",IFERROR(VLOOKUP($B1493,'Task library'!$A:$E,2,FALSE()),""))</f>
        <v/>
      </c>
      <c r="E1493" s="182" t="str">
        <f>IF($B1493="","",IFERROR(VLOOKUP($B1493,'Task library'!$A:$E,3,FALSE()),""))</f>
        <v/>
      </c>
      <c r="F1493" s="182" t="str">
        <f>IF($B1493="","",IFERROR(VLOOKUP($B1493,'Task library'!$A:$E,4,FALSE()),""))</f>
        <v/>
      </c>
      <c r="H1493" s="183" t="str">
        <f t="shared" si="164"/>
        <v/>
      </c>
      <c r="I1493" s="183" t="str">
        <f t="shared" si="165"/>
        <v/>
      </c>
      <c r="L1493" s="90" t="str">
        <f t="shared" si="170"/>
        <v/>
      </c>
      <c r="N1493" s="185" t="str">
        <f t="shared" si="166"/>
        <v/>
      </c>
      <c r="W1493" s="179" t="str">
        <f>IF($B1493="","",IF($Q1493="","MISSING LINK",IF(NOT(ISNUMBER(SEARCH("drive.google.com",$Q1493))),"NOT DRIVE LINK",IFERROR(IF(ISNUMBER(SEARCH(MID(Summary!$N$3,SEARCH("/folders/",Summary!$N$3)+9,SEARCH("?",Summary!$N$3&amp;"?")-(SEARCH("/folders/",Summary!$N$3)+9)),$Q1493)),"OK",IF(ISNUMBER(SEARCH("/file/d/",$Q1493)),"FILE LINK (check)","WRONG DRIVE")),"WRONG DRIVE"))))</f>
        <v/>
      </c>
      <c r="X1493" s="72" t="str">
        <f t="shared" si="167"/>
        <v/>
      </c>
      <c r="Y1493" s="72" t="str">
        <f t="shared" si="168"/>
        <v/>
      </c>
      <c r="Z1493" s="72" t="str">
        <f>IF($X1493="","",COUNTIF($X$2:$X1493,$X1493))</f>
        <v/>
      </c>
      <c r="AA1493" s="72" t="str">
        <f>IF(AND($X1493&lt;&gt;"",$Y1493&gt;=3,$Z1493=1),COUNTIF($AA$1:AA1492,"&gt;0")+1,"")</f>
        <v/>
      </c>
    </row>
    <row r="1494" spans="3:27" ht="15" customHeight="1" x14ac:dyDescent="0.25">
      <c r="C1494" s="72" t="str">
        <f t="shared" si="169"/>
        <v/>
      </c>
      <c r="D1494" s="182" t="str">
        <f>IF($B1494="","",IFERROR(VLOOKUP($B1494,'Task library'!$A:$E,2,FALSE()),""))</f>
        <v/>
      </c>
      <c r="E1494" s="182" t="str">
        <f>IF($B1494="","",IFERROR(VLOOKUP($B1494,'Task library'!$A:$E,3,FALSE()),""))</f>
        <v/>
      </c>
      <c r="F1494" s="182" t="str">
        <f>IF($B1494="","",IFERROR(VLOOKUP($B1494,'Task library'!$A:$E,4,FALSE()),""))</f>
        <v/>
      </c>
      <c r="H1494" s="183" t="str">
        <f t="shared" si="164"/>
        <v/>
      </c>
      <c r="I1494" s="183" t="str">
        <f t="shared" si="165"/>
        <v/>
      </c>
      <c r="L1494" s="90" t="str">
        <f t="shared" si="170"/>
        <v/>
      </c>
      <c r="N1494" s="185" t="str">
        <f t="shared" si="166"/>
        <v/>
      </c>
      <c r="W1494" s="179" t="str">
        <f>IF($B1494="","",IF($Q1494="","MISSING LINK",IF(NOT(ISNUMBER(SEARCH("drive.google.com",$Q1494))),"NOT DRIVE LINK",IFERROR(IF(ISNUMBER(SEARCH(MID(Summary!$N$3,SEARCH("/folders/",Summary!$N$3)+9,SEARCH("?",Summary!$N$3&amp;"?")-(SEARCH("/folders/",Summary!$N$3)+9)),$Q1494)),"OK",IF(ISNUMBER(SEARCH("/file/d/",$Q1494)),"FILE LINK (check)","WRONG DRIVE")),"WRONG DRIVE"))))</f>
        <v/>
      </c>
      <c r="X1494" s="72" t="str">
        <f t="shared" si="167"/>
        <v/>
      </c>
      <c r="Y1494" s="72" t="str">
        <f t="shared" si="168"/>
        <v/>
      </c>
      <c r="Z1494" s="72" t="str">
        <f>IF($X1494="","",COUNTIF($X$2:$X1494,$X1494))</f>
        <v/>
      </c>
      <c r="AA1494" s="72" t="str">
        <f>IF(AND($X1494&lt;&gt;"",$Y1494&gt;=3,$Z1494=1),COUNTIF($AA$1:AA1493,"&gt;0")+1,"")</f>
        <v/>
      </c>
    </row>
    <row r="1495" spans="3:27" ht="15" customHeight="1" x14ac:dyDescent="0.25">
      <c r="C1495" s="72" t="str">
        <f t="shared" si="169"/>
        <v/>
      </c>
      <c r="D1495" s="182" t="str">
        <f>IF($B1495="","",IFERROR(VLOOKUP($B1495,'Task library'!$A:$E,2,FALSE()),""))</f>
        <v/>
      </c>
      <c r="E1495" s="182" t="str">
        <f>IF($B1495="","",IFERROR(VLOOKUP($B1495,'Task library'!$A:$E,3,FALSE()),""))</f>
        <v/>
      </c>
      <c r="F1495" s="182" t="str">
        <f>IF($B1495="","",IFERROR(VLOOKUP($B1495,'Task library'!$A:$E,4,FALSE()),""))</f>
        <v/>
      </c>
      <c r="H1495" s="183" t="str">
        <f t="shared" si="164"/>
        <v/>
      </c>
      <c r="I1495" s="183" t="str">
        <f t="shared" si="165"/>
        <v/>
      </c>
      <c r="L1495" s="90" t="str">
        <f t="shared" si="170"/>
        <v/>
      </c>
      <c r="N1495" s="185" t="str">
        <f t="shared" si="166"/>
        <v/>
      </c>
      <c r="W1495" s="179" t="str">
        <f>IF($B1495="","",IF($Q1495="","MISSING LINK",IF(NOT(ISNUMBER(SEARCH("drive.google.com",$Q1495))),"NOT DRIVE LINK",IFERROR(IF(ISNUMBER(SEARCH(MID(Summary!$N$3,SEARCH("/folders/",Summary!$N$3)+9,SEARCH("?",Summary!$N$3&amp;"?")-(SEARCH("/folders/",Summary!$N$3)+9)),$Q1495)),"OK",IF(ISNUMBER(SEARCH("/file/d/",$Q1495)),"FILE LINK (check)","WRONG DRIVE")),"WRONG DRIVE"))))</f>
        <v/>
      </c>
      <c r="X1495" s="72" t="str">
        <f t="shared" si="167"/>
        <v/>
      </c>
      <c r="Y1495" s="72" t="str">
        <f t="shared" si="168"/>
        <v/>
      </c>
      <c r="Z1495" s="72" t="str">
        <f>IF($X1495="","",COUNTIF($X$2:$X1495,$X1495))</f>
        <v/>
      </c>
      <c r="AA1495" s="72" t="str">
        <f>IF(AND($X1495&lt;&gt;"",$Y1495&gt;=3,$Z1495=1),COUNTIF($AA$1:AA1494,"&gt;0")+1,"")</f>
        <v/>
      </c>
    </row>
    <row r="1496" spans="3:27" ht="15" customHeight="1" x14ac:dyDescent="0.25">
      <c r="C1496" s="72" t="str">
        <f t="shared" si="169"/>
        <v/>
      </c>
      <c r="D1496" s="182" t="str">
        <f>IF($B1496="","",IFERROR(VLOOKUP($B1496,'Task library'!$A:$E,2,FALSE()),""))</f>
        <v/>
      </c>
      <c r="E1496" s="182" t="str">
        <f>IF($B1496="","",IFERROR(VLOOKUP($B1496,'Task library'!$A:$E,3,FALSE()),""))</f>
        <v/>
      </c>
      <c r="F1496" s="182" t="str">
        <f>IF($B1496="","",IFERROR(VLOOKUP($B1496,'Task library'!$A:$E,4,FALSE()),""))</f>
        <v/>
      </c>
      <c r="H1496" s="183" t="str">
        <f t="shared" si="164"/>
        <v/>
      </c>
      <c r="I1496" s="183" t="str">
        <f t="shared" si="165"/>
        <v/>
      </c>
      <c r="L1496" s="90" t="str">
        <f t="shared" si="170"/>
        <v/>
      </c>
      <c r="N1496" s="185" t="str">
        <f t="shared" si="166"/>
        <v/>
      </c>
      <c r="W1496" s="179" t="str">
        <f>IF($B1496="","",IF($Q1496="","MISSING LINK",IF(NOT(ISNUMBER(SEARCH("drive.google.com",$Q1496))),"NOT DRIVE LINK",IFERROR(IF(ISNUMBER(SEARCH(MID(Summary!$N$3,SEARCH("/folders/",Summary!$N$3)+9,SEARCH("?",Summary!$N$3&amp;"?")-(SEARCH("/folders/",Summary!$N$3)+9)),$Q1496)),"OK",IF(ISNUMBER(SEARCH("/file/d/",$Q1496)),"FILE LINK (check)","WRONG DRIVE")),"WRONG DRIVE"))))</f>
        <v/>
      </c>
      <c r="X1496" s="72" t="str">
        <f t="shared" si="167"/>
        <v/>
      </c>
      <c r="Y1496" s="72" t="str">
        <f t="shared" si="168"/>
        <v/>
      </c>
      <c r="Z1496" s="72" t="str">
        <f>IF($X1496="","",COUNTIF($X$2:$X1496,$X1496))</f>
        <v/>
      </c>
      <c r="AA1496" s="72" t="str">
        <f>IF(AND($X1496&lt;&gt;"",$Y1496&gt;=3,$Z1496=1),COUNTIF($AA$1:AA1495,"&gt;0")+1,"")</f>
        <v/>
      </c>
    </row>
    <row r="1497" spans="3:27" ht="15" customHeight="1" x14ac:dyDescent="0.25">
      <c r="C1497" s="72" t="str">
        <f t="shared" si="169"/>
        <v/>
      </c>
      <c r="D1497" s="182" t="str">
        <f>IF($B1497="","",IFERROR(VLOOKUP($B1497,'Task library'!$A:$E,2,FALSE()),""))</f>
        <v/>
      </c>
      <c r="E1497" s="182" t="str">
        <f>IF($B1497="","",IFERROR(VLOOKUP($B1497,'Task library'!$A:$E,3,FALSE()),""))</f>
        <v/>
      </c>
      <c r="F1497" s="182" t="str">
        <f>IF($B1497="","",IFERROR(VLOOKUP($B1497,'Task library'!$A:$E,4,FALSE()),""))</f>
        <v/>
      </c>
      <c r="H1497" s="183" t="str">
        <f t="shared" si="164"/>
        <v/>
      </c>
      <c r="I1497" s="183" t="str">
        <f t="shared" si="165"/>
        <v/>
      </c>
      <c r="L1497" s="90" t="str">
        <f t="shared" si="170"/>
        <v/>
      </c>
      <c r="N1497" s="185" t="str">
        <f t="shared" si="166"/>
        <v/>
      </c>
      <c r="W1497" s="179" t="str">
        <f>IF($B1497="","",IF($Q1497="","MISSING LINK",IF(NOT(ISNUMBER(SEARCH("drive.google.com",$Q1497))),"NOT DRIVE LINK",IFERROR(IF(ISNUMBER(SEARCH(MID(Summary!$N$3,SEARCH("/folders/",Summary!$N$3)+9,SEARCH("?",Summary!$N$3&amp;"?")-(SEARCH("/folders/",Summary!$N$3)+9)),$Q1497)),"OK",IF(ISNUMBER(SEARCH("/file/d/",$Q1497)),"FILE LINK (check)","WRONG DRIVE")),"WRONG DRIVE"))))</f>
        <v/>
      </c>
      <c r="X1497" s="72" t="str">
        <f t="shared" si="167"/>
        <v/>
      </c>
      <c r="Y1497" s="72" t="str">
        <f t="shared" si="168"/>
        <v/>
      </c>
      <c r="Z1497" s="72" t="str">
        <f>IF($X1497="","",COUNTIF($X$2:$X1497,$X1497))</f>
        <v/>
      </c>
      <c r="AA1497" s="72" t="str">
        <f>IF(AND($X1497&lt;&gt;"",$Y1497&gt;=3,$Z1497=1),COUNTIF($AA$1:AA1496,"&gt;0")+1,"")</f>
        <v/>
      </c>
    </row>
    <row r="1498" spans="3:27" ht="15" customHeight="1" x14ac:dyDescent="0.25">
      <c r="C1498" s="72" t="str">
        <f t="shared" si="169"/>
        <v/>
      </c>
      <c r="D1498" s="182" t="str">
        <f>IF($B1498="","",IFERROR(VLOOKUP($B1498,'Task library'!$A:$E,2,FALSE()),""))</f>
        <v/>
      </c>
      <c r="E1498" s="182" t="str">
        <f>IF($B1498="","",IFERROR(VLOOKUP($B1498,'Task library'!$A:$E,3,FALSE()),""))</f>
        <v/>
      </c>
      <c r="F1498" s="182" t="str">
        <f>IF($B1498="","",IFERROR(VLOOKUP($B1498,'Task library'!$A:$E,4,FALSE()),""))</f>
        <v/>
      </c>
      <c r="H1498" s="183" t="str">
        <f t="shared" si="164"/>
        <v/>
      </c>
      <c r="I1498" s="183" t="str">
        <f t="shared" si="165"/>
        <v/>
      </c>
      <c r="L1498" s="90" t="str">
        <f t="shared" si="170"/>
        <v/>
      </c>
      <c r="N1498" s="185" t="str">
        <f t="shared" si="166"/>
        <v/>
      </c>
      <c r="W1498" s="179" t="str">
        <f>IF($B1498="","",IF($Q1498="","MISSING LINK",IF(NOT(ISNUMBER(SEARCH("drive.google.com",$Q1498))),"NOT DRIVE LINK",IFERROR(IF(ISNUMBER(SEARCH(MID(Summary!$N$3,SEARCH("/folders/",Summary!$N$3)+9,SEARCH("?",Summary!$N$3&amp;"?")-(SEARCH("/folders/",Summary!$N$3)+9)),$Q1498)),"OK",IF(ISNUMBER(SEARCH("/file/d/",$Q1498)),"FILE LINK (check)","WRONG DRIVE")),"WRONG DRIVE"))))</f>
        <v/>
      </c>
      <c r="X1498" s="72" t="str">
        <f t="shared" si="167"/>
        <v/>
      </c>
      <c r="Y1498" s="72" t="str">
        <f t="shared" si="168"/>
        <v/>
      </c>
      <c r="Z1498" s="72" t="str">
        <f>IF($X1498="","",COUNTIF($X$2:$X1498,$X1498))</f>
        <v/>
      </c>
      <c r="AA1498" s="72" t="str">
        <f>IF(AND($X1498&lt;&gt;"",$Y1498&gt;=3,$Z1498=1),COUNTIF($AA$1:AA1497,"&gt;0")+1,"")</f>
        <v/>
      </c>
    </row>
    <row r="1499" spans="3:27" ht="15" customHeight="1" x14ac:dyDescent="0.25">
      <c r="C1499" s="72" t="str">
        <f t="shared" si="169"/>
        <v/>
      </c>
      <c r="D1499" s="182" t="str">
        <f>IF($B1499="","",IFERROR(VLOOKUP($B1499,'Task library'!$A:$E,2,FALSE()),""))</f>
        <v/>
      </c>
      <c r="E1499" s="182" t="str">
        <f>IF($B1499="","",IFERROR(VLOOKUP($B1499,'Task library'!$A:$E,3,FALSE()),""))</f>
        <v/>
      </c>
      <c r="F1499" s="182" t="str">
        <f>IF($B1499="","",IFERROR(VLOOKUP($B1499,'Task library'!$A:$E,4,FALSE()),""))</f>
        <v/>
      </c>
      <c r="H1499" s="183" t="str">
        <f t="shared" si="164"/>
        <v/>
      </c>
      <c r="I1499" s="183" t="str">
        <f t="shared" si="165"/>
        <v/>
      </c>
      <c r="L1499" s="90" t="str">
        <f t="shared" si="170"/>
        <v/>
      </c>
      <c r="N1499" s="185" t="str">
        <f t="shared" si="166"/>
        <v/>
      </c>
      <c r="W1499" s="179" t="str">
        <f>IF($B1499="","",IF($Q1499="","MISSING LINK",IF(NOT(ISNUMBER(SEARCH("drive.google.com",$Q1499))),"NOT DRIVE LINK",IFERROR(IF(ISNUMBER(SEARCH(MID(Summary!$N$3,SEARCH("/folders/",Summary!$N$3)+9,SEARCH("?",Summary!$N$3&amp;"?")-(SEARCH("/folders/",Summary!$N$3)+9)),$Q1499)),"OK",IF(ISNUMBER(SEARCH("/file/d/",$Q1499)),"FILE LINK (check)","WRONG DRIVE")),"WRONG DRIVE"))))</f>
        <v/>
      </c>
      <c r="X1499" s="72" t="str">
        <f t="shared" si="167"/>
        <v/>
      </c>
      <c r="Y1499" s="72" t="str">
        <f t="shared" si="168"/>
        <v/>
      </c>
      <c r="Z1499" s="72" t="str">
        <f>IF($X1499="","",COUNTIF($X$2:$X1499,$X1499))</f>
        <v/>
      </c>
      <c r="AA1499" s="72" t="str">
        <f>IF(AND($X1499&lt;&gt;"",$Y1499&gt;=3,$Z1499=1),COUNTIF($AA$1:AA1498,"&gt;0")+1,"")</f>
        <v/>
      </c>
    </row>
    <row r="1500" spans="3:27" ht="15" customHeight="1" x14ac:dyDescent="0.25">
      <c r="C1500" s="72" t="str">
        <f t="shared" si="169"/>
        <v/>
      </c>
      <c r="D1500" s="182" t="str">
        <f>IF($B1500="","",IFERROR(VLOOKUP($B1500,'Task library'!$A:$E,2,FALSE()),""))</f>
        <v/>
      </c>
      <c r="E1500" s="182" t="str">
        <f>IF($B1500="","",IFERROR(VLOOKUP($B1500,'Task library'!$A:$E,3,FALSE()),""))</f>
        <v/>
      </c>
      <c r="F1500" s="182" t="str">
        <f>IF($B1500="","",IFERROR(VLOOKUP($B1500,'Task library'!$A:$E,4,FALSE()),""))</f>
        <v/>
      </c>
      <c r="H1500" s="183" t="str">
        <f t="shared" si="164"/>
        <v/>
      </c>
      <c r="I1500" s="183" t="str">
        <f t="shared" si="165"/>
        <v/>
      </c>
      <c r="L1500" s="90" t="str">
        <f t="shared" si="170"/>
        <v/>
      </c>
      <c r="N1500" s="185" t="str">
        <f t="shared" si="166"/>
        <v/>
      </c>
      <c r="W1500" s="179" t="str">
        <f>IF($B1500="","",IF($Q1500="","MISSING LINK",IF(NOT(ISNUMBER(SEARCH("drive.google.com",$Q1500))),"NOT DRIVE LINK",IFERROR(IF(ISNUMBER(SEARCH(MID(Summary!$N$3,SEARCH("/folders/",Summary!$N$3)+9,SEARCH("?",Summary!$N$3&amp;"?")-(SEARCH("/folders/",Summary!$N$3)+9)),$Q1500)),"OK",IF(ISNUMBER(SEARCH("/file/d/",$Q1500)),"FILE LINK (check)","WRONG DRIVE")),"WRONG DRIVE"))))</f>
        <v/>
      </c>
      <c r="X1500" s="72" t="str">
        <f t="shared" si="167"/>
        <v/>
      </c>
      <c r="Y1500" s="72" t="str">
        <f t="shared" si="168"/>
        <v/>
      </c>
      <c r="Z1500" s="72" t="str">
        <f>IF($X1500="","",COUNTIF($X$2:$X1500,$X1500))</f>
        <v/>
      </c>
      <c r="AA1500" s="72" t="str">
        <f>IF(AND($X1500&lt;&gt;"",$Y1500&gt;=3,$Z1500=1),COUNTIF($AA$1:AA1499,"&gt;0")+1,"")</f>
        <v/>
      </c>
    </row>
  </sheetData>
  <sheetProtection algorithmName="SHA-512" hashValue="iaIZUpqK8iaBqesyqHi826QGToxgIrqHI/JKXbZgiSft5H2t7ikOaT1lft6ZTOLTxRHhcXtFNoac4D05hL8eYg==" saltValue="VZXibdAX8/zWSeDz0dcMvQ==" spinCount="100000" sheet="1" objects="1" scenarios="1" autoFilter="0"/>
  <autoFilter ref="A1:W1500" xr:uid="{00000000-0009-0000-0000-000007000000}"/>
  <conditionalFormatting sqref="S2:S1500">
    <cfRule type="expression" dxfId="122" priority="49">
      <formula>AND(OR($B2=2001,$B2=2002),LEN(TRIM($S2))=0,ISBLANK($U2))</formula>
    </cfRule>
  </conditionalFormatting>
  <conditionalFormatting sqref="R2:R1500">
    <cfRule type="expression" dxfId="121" priority="50">
      <formula>AND(OR($B2=2001,$B2=2002),LEN(TRIM($R2))=0,ISBLANK($U2))</formula>
    </cfRule>
  </conditionalFormatting>
  <conditionalFormatting sqref="P1 P2:P1500">
    <cfRule type="expression" dxfId="120" priority="54">
      <formula>AND(ROW()&gt;1,OR($B1=1001,$B1=2001,$B1=2002),NOT(ISNUMBER($U1)),LEN(TRIM($P1))=0)</formula>
    </cfRule>
  </conditionalFormatting>
  <conditionalFormatting sqref="V2:V1500">
    <cfRule type="expression" dxfId="119" priority="55">
      <formula>AND($V2&lt;&gt;"",COUNTIF(WL_IDs,$V2)=0)</formula>
    </cfRule>
  </conditionalFormatting>
  <conditionalFormatting sqref="W2:W1500">
    <cfRule type="expression" dxfId="118" priority="59">
      <formula>$W2="OK"</formula>
    </cfRule>
    <cfRule type="expression" dxfId="117" priority="60">
      <formula>$W2="FILE LINK (check)"</formula>
    </cfRule>
    <cfRule type="expression" dxfId="116" priority="61">
      <formula>AND($W2&lt;&gt;"",$W2&lt;&gt;"OK",$W2&lt;&gt;"FILE LINK (check)")</formula>
    </cfRule>
  </conditionalFormatting>
  <conditionalFormatting sqref="AB1">
    <cfRule type="expression" dxfId="115" priority="39">
      <formula>AND(ROW()&gt;1,$W1&lt;&gt;"",$W1&lt;&gt;"OK",$W1&lt;&gt;"FILE LINK (check)")</formula>
    </cfRule>
  </conditionalFormatting>
  <conditionalFormatting sqref="AC1">
    <cfRule type="expression" dxfId="114" priority="38">
      <formula>AND(ROW()&gt;1,$W1&lt;&gt;"",$W1&lt;&gt;"OK",$W1&lt;&gt;"FILE LINK (check)")</formula>
    </cfRule>
  </conditionalFormatting>
  <conditionalFormatting sqref="AD1">
    <cfRule type="expression" dxfId="113" priority="37">
      <formula>AND(ROW()&gt;1,$W1&lt;&gt;"",$W1&lt;&gt;"OK",$W1&lt;&gt;"FILE LINK (check)")</formula>
    </cfRule>
  </conditionalFormatting>
  <conditionalFormatting sqref="L649:L1500">
    <cfRule type="expression" dxfId="112" priority="62">
      <formula>AND($B649&lt;&gt;"",OR(NOT(ISNUMBER($L649)),$L649&lt;=0))</formula>
    </cfRule>
  </conditionalFormatting>
  <conditionalFormatting sqref="M649:M1500">
    <cfRule type="expression" dxfId="111" priority="63">
      <formula>AND($B649&lt;&gt;"",OR(NOT(ISNUMBER($M649)),$M649&lt;=0))</formula>
    </cfRule>
  </conditionalFormatting>
  <conditionalFormatting sqref="Q649:Q1500">
    <cfRule type="expression" dxfId="110" priority="64">
      <formula>AND($B649&lt;&gt;"",OR($Q649="",NOT(OR($W649="OK",$W649="FILE LINK (check)"))))</formula>
    </cfRule>
  </conditionalFormatting>
  <conditionalFormatting sqref="U2:U1500">
    <cfRule type="expression" dxfId="109" priority="65">
      <formula>AND($B2&lt;&gt;"",NOT(ISNUMBER($U2)),OR(NOT(ISNUMBER($M2)),$M2&lt;=0,$Q2="",NOT(OR($W2="OK",$W2="FILE LINK (check)")),IFERROR($G2&gt;$M2+5,TRUE)))</formula>
    </cfRule>
  </conditionalFormatting>
  <conditionalFormatting sqref="M468:M648">
    <cfRule type="expression" dxfId="108" priority="19">
      <formula>AND(ROW()&gt;1,OR($B468=1001,$B468=2001,$B468=2002),NOT(ISNUMBER($U468)),OR($M468="",$M468&lt;=0))</formula>
    </cfRule>
  </conditionalFormatting>
  <conditionalFormatting sqref="L2:L648">
    <cfRule type="expression" dxfId="107" priority="16">
      <formula>AND(ROW()&gt;1,OR($B2=1001,$B2=2001,$B2=2002),OR($L2="",$L2&lt;=0))</formula>
    </cfRule>
  </conditionalFormatting>
  <conditionalFormatting sqref="S467:S648">
    <cfRule type="expression" dxfId="106" priority="4">
      <formula>AND(OR($B467=2001,$B467=2002),LEN(TRIM($S467))=0,ISBLANK($U467))</formula>
    </cfRule>
  </conditionalFormatting>
  <conditionalFormatting sqref="R467:R648">
    <cfRule type="expression" dxfId="105" priority="5">
      <formula>AND(OR($B467=2001,$B467=2002),LEN(TRIM($R467))=0,ISBLANK($U467))</formula>
    </cfRule>
  </conditionalFormatting>
  <conditionalFormatting sqref="P467:P648">
    <cfRule type="expression" dxfId="104" priority="6">
      <formula>AND($B467&lt;&gt;"",$B467&lt;&gt;1001,$B467&lt;&gt;2001,$B467&lt;&gt;2002,LEN(TRIM($P467))=0)</formula>
    </cfRule>
    <cfRule type="expression" dxfId="103" priority="7">
      <formula>AND(ROW()&gt;1,OR($B467=1001,$B467=2001,$B467=2002),NOT(ISNUMBER($U467)),LEN(TRIM($P467))=0)</formula>
    </cfRule>
  </conditionalFormatting>
  <conditionalFormatting sqref="Q467:Q648">
    <cfRule type="expression" dxfId="102" priority="8">
      <formula>AND(ROW()&gt;1,$W467&lt;&gt;"",$W467&lt;&gt;"OK",$W467&lt;&gt;"FILE LINK (check)")</formula>
    </cfRule>
  </conditionalFormatting>
  <conditionalFormatting sqref="Q2:Q466">
    <cfRule type="expression" dxfId="101" priority="3">
      <formula>AND(ROW()&gt;1,$W2&lt;&gt;"",$W2&lt;&gt;"OK",$W2&lt;&gt;"FILE LINK (check)")</formula>
    </cfRule>
  </conditionalFormatting>
  <conditionalFormatting sqref="P2:P1500">
    <cfRule type="expression" dxfId="100" priority="2">
      <formula>AND(ROW()&gt;1,OR($B2=1001,$B2=2001,$B2=2002),LEN(TRIM($P2))=0)</formula>
    </cfRule>
  </conditionalFormatting>
  <conditionalFormatting sqref="M2:M1500">
    <cfRule type="expression" dxfId="99" priority="1">
      <formula>AND($B2&lt;&gt;"",OR(NOT(ISNUMBER($M2)),$M2&lt;=0))</formula>
    </cfRule>
    <cfRule type="expression" dxfId="98" priority="17">
      <formula>AND(ROW()&gt;1,OR($B2=1001,$B2=2001,$B2=2002),OR($M2="",$M2&lt;=0))</formula>
    </cfRule>
  </conditionalFormatting>
  <conditionalFormatting sqref="P1:P1500">
    <cfRule type="expression" dxfId="97" priority="53">
      <formula>AND($B1&lt;&gt;"",$B1&lt;&gt;1001,$B1&lt;&gt;2001,$B1&lt;&gt;2002,LEN(TRIM($P1))=0)</formula>
    </cfRule>
  </conditionalFormatting>
  <dataValidations count="4">
    <dataValidation type="list" allowBlank="1" showInputMessage="1" showErrorMessage="1" promptTitle="WL ID" prompt="Dropdown chỉ hiện các đầu việc còn mở để chọn nhanh. Mã không có trong Work list sẽ bị cảnh báo màu." sqref="V2:V1500" xr:uid="{00000000-0002-0000-0700-000000000000}">
      <formula1>OPEN_WL_IDs</formula1>
      <formula2>0</formula2>
    </dataValidation>
    <dataValidation type="list" allowBlank="1" showInputMessage="1" showErrorMessage="1" sqref="K1 K468:K2500" xr:uid="{00000000-0002-0000-0700-000001000000}">
      <formula1>"No"</formula1>
      <formula2>0</formula2>
    </dataValidation>
    <dataValidation type="list" allowBlank="1" showInputMessage="1" showErrorMessage="1" sqref="K2:K467" xr:uid="{AAB6FF6B-7428-4BDF-B7E7-6D7A59FC6776}">
      <formula1>"No"</formula1>
    </dataValidation>
    <dataValidation type="decimal" allowBlank="1" showInputMessage="1" showErrorMessage="1" errorTitle="Rating không hợp lệ" error="Chỉ nhập số từ 0 đến 10." promptTitle="Rating override" prompt="Nhập số 0-10. Có số ở U thì I = G/10*U và được duyệt ngoại lệ thiếu bằng chứng." sqref="U2:U1500" xr:uid="{00000000-0002-0000-0300-000003000000}">
      <formula1>0</formula1>
      <formula2>10</formula2>
    </dataValidation>
  </dataValidations>
  <pageMargins left="0.7" right="0.7" top="0.78749999999999998" bottom="0.78749999999999998"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P1500"/>
  <sheetViews>
    <sheetView zoomScaleNormal="100" workbookViewId="0">
      <pane ySplit="1" topLeftCell="A2" activePane="bottomLeft" state="frozen"/>
      <selection pane="bottomLeft" activeCell="A2" sqref="A2"/>
    </sheetView>
  </sheetViews>
  <sheetFormatPr baseColWidth="10" defaultColWidth="8.7109375" defaultRowHeight="15" customHeight="1" x14ac:dyDescent="0.25"/>
  <cols>
    <col min="1" max="1" width="20.28515625" style="179" customWidth="1"/>
    <col min="2" max="4" width="13" style="72" customWidth="1"/>
    <col min="5" max="5" width="18" style="72" customWidth="1"/>
    <col min="6" max="7" width="13" style="72" customWidth="1"/>
    <col min="8" max="8" width="21" style="179" customWidth="1"/>
    <col min="9" max="9" width="19" style="179" customWidth="1"/>
    <col min="10" max="10" width="12" style="179" customWidth="1"/>
    <col min="11" max="11" width="34" style="72" customWidth="1"/>
    <col min="12" max="12" width="16" style="179" customWidth="1"/>
    <col min="13" max="13" width="24" style="179" customWidth="1"/>
    <col min="14" max="16" width="8.7109375" style="72"/>
  </cols>
  <sheetData>
    <row r="1" spans="1:13" ht="34.5" customHeight="1" x14ac:dyDescent="0.25">
      <c r="A1" s="189" t="s">
        <v>376</v>
      </c>
      <c r="B1" s="194" t="s">
        <v>223</v>
      </c>
      <c r="C1" s="194" t="s">
        <v>224</v>
      </c>
      <c r="D1" s="194" t="s">
        <v>225</v>
      </c>
      <c r="E1" s="194" t="s">
        <v>226</v>
      </c>
      <c r="F1" s="194" t="s">
        <v>227</v>
      </c>
      <c r="G1" s="194" t="s">
        <v>228</v>
      </c>
      <c r="H1" s="191" t="s">
        <v>229</v>
      </c>
      <c r="I1" s="191" t="s">
        <v>230</v>
      </c>
      <c r="J1" s="191" t="s">
        <v>205</v>
      </c>
      <c r="K1" s="194" t="s">
        <v>231</v>
      </c>
      <c r="L1" s="191" t="s">
        <v>232</v>
      </c>
      <c r="M1" s="191" t="s">
        <v>233</v>
      </c>
    </row>
    <row r="2" spans="1:13" ht="15" customHeight="1" x14ac:dyDescent="0.25">
      <c r="A2" s="190" t="str" cm="1">
        <f t="array" ref="A2">IFERROR(INDEX(_xlfn.UNIQUE(_xlfn._xlws.FILTER('Work report'!$A$2:$A$1500,'Work report'!$B$2:$B$1500&lt;&gt;"")),ROW(A1)),"")</f>
        <v/>
      </c>
      <c r="B2" s="195"/>
      <c r="C2" s="195"/>
      <c r="D2" s="195"/>
      <c r="E2" s="195"/>
      <c r="F2" s="195"/>
      <c r="G2" s="195"/>
      <c r="H2" s="192" t="str">
        <f>IF($A2="","",SUMIFS('Work report'!$I$2:$I$1500,'Work report'!$A$2:$A$1500,$A2,'Work report'!$B$2:$B$1500,"&lt;&gt;"))</f>
        <v/>
      </c>
      <c r="I2" s="192" t="str">
        <f t="shared" ref="I2:I65" si="0">IF(
SUM(
IF(AND($B2&lt;&gt;"",$C2&lt;&gt;""),($C2-$B2)*1440,0),
IF(AND($D2&lt;&gt;"",$E2&lt;&gt;""),($E2-$D2)*1440,0),
IF(AND($F2&lt;&gt;"",$G2&lt;&gt;""),($G2-$F2)*1440,0)
)=0,
"",
SUM(
IF(AND($B2&lt;&gt;"",$C2&lt;&gt;""),($C2-$B2)*1440,0),
IF(AND($D2&lt;&gt;"",$E2&lt;&gt;""),($E2-$D2)*1440,0),
IF(AND($F2&lt;&gt;"",$G2&lt;&gt;""),($G2-$F2)*1440,0)
)
)</f>
        <v/>
      </c>
      <c r="J2" s="192" t="str">
        <f t="shared" ref="J2:J65" si="1">IF(OR($H2="",$I2=""),"",$I2-$H2)</f>
        <v/>
      </c>
      <c r="K2" s="197"/>
      <c r="L2" s="235"/>
      <c r="M2" s="192" t="str">
        <f t="shared" ref="M2:M65" si="2">IF(OR($J2="",$L2&lt;&gt;"Approved"),"",$J2)</f>
        <v/>
      </c>
    </row>
    <row r="3" spans="1:13" ht="15" customHeight="1" x14ac:dyDescent="0.25">
      <c r="A3" s="190" t="str" cm="1">
        <f t="array" ref="A3">IFERROR(INDEX(_xlfn.UNIQUE(_xlfn._xlws.FILTER('Work report'!$A$2:$A$1500,'Work report'!$B$2:$B$1500&lt;&gt;"")),ROW(A2)),"")</f>
        <v/>
      </c>
      <c r="B3" s="195"/>
      <c r="C3" s="195"/>
      <c r="D3" s="195"/>
      <c r="E3" s="195"/>
      <c r="F3" s="195"/>
      <c r="G3" s="195"/>
      <c r="H3" s="192" t="str">
        <f>IF($A3="","",SUMIFS('Work report'!$I$2:$I$1500,'Work report'!$A$2:$A$1500,$A3,'Work report'!$B$2:$B$1500,"&lt;&gt;"))</f>
        <v/>
      </c>
      <c r="I3" s="192" t="str">
        <f t="shared" si="0"/>
        <v/>
      </c>
      <c r="J3" s="192" t="str">
        <f t="shared" si="1"/>
        <v/>
      </c>
      <c r="K3" s="197"/>
      <c r="L3" s="235"/>
      <c r="M3" s="192" t="str">
        <f t="shared" si="2"/>
        <v/>
      </c>
    </row>
    <row r="4" spans="1:13" ht="15" customHeight="1" x14ac:dyDescent="0.25">
      <c r="A4" s="190" t="str" cm="1">
        <f t="array" ref="A4">IFERROR(INDEX(_xlfn.UNIQUE(_xlfn._xlws.FILTER('Work report'!$A$2:$A$1500,'Work report'!$B$2:$B$1500&lt;&gt;"")),ROW(A3)),"")</f>
        <v/>
      </c>
      <c r="B4" s="195"/>
      <c r="C4" s="195"/>
      <c r="D4" s="195"/>
      <c r="E4" s="195"/>
      <c r="F4" s="195"/>
      <c r="G4" s="195"/>
      <c r="H4" s="192" t="str">
        <f>IF($A4="","",SUMIFS('Work report'!$I$2:$I$1500,'Work report'!$A$2:$A$1500,$A4,'Work report'!$B$2:$B$1500,"&lt;&gt;"))</f>
        <v/>
      </c>
      <c r="I4" s="192" t="str">
        <f t="shared" si="0"/>
        <v/>
      </c>
      <c r="J4" s="192" t="str">
        <f t="shared" si="1"/>
        <v/>
      </c>
      <c r="K4" s="197"/>
      <c r="L4" s="235"/>
      <c r="M4" s="192" t="str">
        <f t="shared" si="2"/>
        <v/>
      </c>
    </row>
    <row r="5" spans="1:13" ht="15" customHeight="1" x14ac:dyDescent="0.25">
      <c r="A5" s="190" t="str" cm="1">
        <f t="array" ref="A5">IFERROR(INDEX(_xlfn.UNIQUE(_xlfn._xlws.FILTER('Work report'!$A$2:$A$1500,'Work report'!$B$2:$B$1500&lt;&gt;"")),ROW(A4)),"")</f>
        <v/>
      </c>
      <c r="B5" s="195"/>
      <c r="C5" s="195"/>
      <c r="D5" s="195"/>
      <c r="E5" s="195"/>
      <c r="F5" s="195"/>
      <c r="G5" s="195"/>
      <c r="H5" s="192" t="str">
        <f>IF($A5="","",SUMIFS('Work report'!$I$2:$I$1500,'Work report'!$A$2:$A$1500,$A5,'Work report'!$B$2:$B$1500,"&lt;&gt;"))</f>
        <v/>
      </c>
      <c r="I5" s="192" t="str">
        <f t="shared" si="0"/>
        <v/>
      </c>
      <c r="J5" s="192" t="str">
        <f t="shared" si="1"/>
        <v/>
      </c>
      <c r="K5" s="197"/>
      <c r="L5" s="235"/>
      <c r="M5" s="192" t="str">
        <f t="shared" si="2"/>
        <v/>
      </c>
    </row>
    <row r="6" spans="1:13" ht="15" customHeight="1" x14ac:dyDescent="0.25">
      <c r="A6" s="190" t="str" cm="1">
        <f t="array" ref="A6">IFERROR(INDEX(_xlfn.UNIQUE(_xlfn._xlws.FILTER('Work report'!$A$2:$A$1500,'Work report'!$B$2:$B$1500&lt;&gt;"")),ROW(A5)),"")</f>
        <v/>
      </c>
      <c r="B6" s="195"/>
      <c r="C6" s="195"/>
      <c r="D6" s="195"/>
      <c r="E6" s="195"/>
      <c r="F6" s="195"/>
      <c r="G6" s="195"/>
      <c r="H6" s="192" t="str">
        <f>IF($A6="","",SUMIFS('Work report'!$I$2:$I$1500,'Work report'!$A$2:$A$1500,$A6,'Work report'!$B$2:$B$1500,"&lt;&gt;"))</f>
        <v/>
      </c>
      <c r="I6" s="192" t="str">
        <f t="shared" si="0"/>
        <v/>
      </c>
      <c r="J6" s="192" t="str">
        <f t="shared" si="1"/>
        <v/>
      </c>
      <c r="K6" s="197"/>
      <c r="L6" s="235"/>
      <c r="M6" s="192" t="str">
        <f t="shared" si="2"/>
        <v/>
      </c>
    </row>
    <row r="7" spans="1:13" ht="15" customHeight="1" x14ac:dyDescent="0.25">
      <c r="A7" s="190" t="str" cm="1">
        <f t="array" ref="A7">IFERROR(INDEX(_xlfn.UNIQUE(_xlfn._xlws.FILTER('Work report'!$A$2:$A$1500,'Work report'!$B$2:$B$1500&lt;&gt;"")),ROW(A6)),"")</f>
        <v/>
      </c>
      <c r="B7" s="195"/>
      <c r="C7" s="195"/>
      <c r="D7" s="195"/>
      <c r="E7" s="195"/>
      <c r="F7" s="195"/>
      <c r="G7" s="195"/>
      <c r="H7" s="192" t="str">
        <f>IF($A7="","",SUMIFS('Work report'!$I$2:$I$1500,'Work report'!$A$2:$A$1500,$A7,'Work report'!$B$2:$B$1500,"&lt;&gt;"))</f>
        <v/>
      </c>
      <c r="I7" s="192" t="str">
        <f t="shared" si="0"/>
        <v/>
      </c>
      <c r="J7" s="192" t="str">
        <f t="shared" si="1"/>
        <v/>
      </c>
      <c r="K7" s="197"/>
      <c r="L7" s="235"/>
      <c r="M7" s="192" t="str">
        <f t="shared" si="2"/>
        <v/>
      </c>
    </row>
    <row r="8" spans="1:13" ht="15" customHeight="1" x14ac:dyDescent="0.25">
      <c r="A8" s="190" t="str" cm="1">
        <f t="array" ref="A8">IFERROR(INDEX(_xlfn.UNIQUE(_xlfn._xlws.FILTER('Work report'!$A$2:$A$1500,'Work report'!$B$2:$B$1500&lt;&gt;"")),ROW(A7)),"")</f>
        <v/>
      </c>
      <c r="B8" s="195"/>
      <c r="C8" s="195"/>
      <c r="D8" s="195"/>
      <c r="E8" s="195"/>
      <c r="F8" s="195"/>
      <c r="G8" s="195"/>
      <c r="H8" s="192" t="str">
        <f>IF($A8="","",SUMIFS('Work report'!$I$2:$I$1500,'Work report'!$A$2:$A$1500,$A8,'Work report'!$B$2:$B$1500,"&lt;&gt;"))</f>
        <v/>
      </c>
      <c r="I8" s="192" t="str">
        <f t="shared" si="0"/>
        <v/>
      </c>
      <c r="J8" s="192" t="str">
        <f t="shared" si="1"/>
        <v/>
      </c>
      <c r="K8" s="197"/>
      <c r="L8" s="235"/>
      <c r="M8" s="192" t="str">
        <f t="shared" si="2"/>
        <v/>
      </c>
    </row>
    <row r="9" spans="1:13" ht="15" customHeight="1" x14ac:dyDescent="0.25">
      <c r="A9" s="190" t="str" cm="1">
        <f t="array" ref="A9">IFERROR(INDEX(_xlfn.UNIQUE(_xlfn._xlws.FILTER('Work report'!$A$2:$A$1500,'Work report'!$B$2:$B$1500&lt;&gt;"")),ROW(A8)),"")</f>
        <v/>
      </c>
      <c r="B9" s="195"/>
      <c r="C9" s="195"/>
      <c r="D9" s="195"/>
      <c r="E9" s="195"/>
      <c r="F9" s="195"/>
      <c r="G9" s="195"/>
      <c r="H9" s="192" t="str">
        <f>IF($A9="","",SUMIFS('Work report'!$I$2:$I$1500,'Work report'!$A$2:$A$1500,$A9,'Work report'!$B$2:$B$1500,"&lt;&gt;"))</f>
        <v/>
      </c>
      <c r="I9" s="192" t="str">
        <f t="shared" si="0"/>
        <v/>
      </c>
      <c r="J9" s="192" t="str">
        <f t="shared" si="1"/>
        <v/>
      </c>
      <c r="K9" s="197"/>
      <c r="L9" s="235"/>
      <c r="M9" s="192" t="str">
        <f t="shared" si="2"/>
        <v/>
      </c>
    </row>
    <row r="10" spans="1:13" ht="15" customHeight="1" x14ac:dyDescent="0.25">
      <c r="A10" s="190" t="str" cm="1">
        <f t="array" ref="A10">IFERROR(INDEX(_xlfn.UNIQUE(_xlfn._xlws.FILTER('Work report'!$A$2:$A$1500,'Work report'!$B$2:$B$1500&lt;&gt;"")),ROW(A9)),"")</f>
        <v/>
      </c>
      <c r="B10" s="195"/>
      <c r="C10" s="195"/>
      <c r="D10" s="195"/>
      <c r="E10" s="195"/>
      <c r="F10" s="195"/>
      <c r="G10" s="195"/>
      <c r="H10" s="192" t="str">
        <f>IF($A10="","",SUMIFS('Work report'!$I$2:$I$1500,'Work report'!$A$2:$A$1500,$A10,'Work report'!$B$2:$B$1500,"&lt;&gt;"))</f>
        <v/>
      </c>
      <c r="I10" s="192" t="str">
        <f t="shared" si="0"/>
        <v/>
      </c>
      <c r="J10" s="192" t="str">
        <f t="shared" si="1"/>
        <v/>
      </c>
      <c r="K10" s="197"/>
      <c r="L10" s="235"/>
      <c r="M10" s="192" t="str">
        <f t="shared" si="2"/>
        <v/>
      </c>
    </row>
    <row r="11" spans="1:13" ht="15" customHeight="1" x14ac:dyDescent="0.25">
      <c r="A11" s="190" t="str" cm="1">
        <f t="array" ref="A11">IFERROR(INDEX(_xlfn.UNIQUE(_xlfn._xlws.FILTER('Work report'!$A$2:$A$1500,'Work report'!$B$2:$B$1500&lt;&gt;"")),ROW(A10)),"")</f>
        <v/>
      </c>
      <c r="B11" s="195"/>
      <c r="C11" s="195"/>
      <c r="D11" s="195"/>
      <c r="E11" s="195"/>
      <c r="F11" s="195"/>
      <c r="G11" s="195"/>
      <c r="H11" s="192" t="str">
        <f>IF($A11="","",SUMIFS('Work report'!$I$2:$I$1500,'Work report'!$A$2:$A$1500,$A11,'Work report'!$B$2:$B$1500,"&lt;&gt;"))</f>
        <v/>
      </c>
      <c r="I11" s="192" t="str">
        <f t="shared" si="0"/>
        <v/>
      </c>
      <c r="J11" s="192" t="str">
        <f t="shared" si="1"/>
        <v/>
      </c>
      <c r="K11" s="197"/>
      <c r="L11" s="235"/>
      <c r="M11" s="192" t="str">
        <f t="shared" si="2"/>
        <v/>
      </c>
    </row>
    <row r="12" spans="1:13" ht="15" customHeight="1" x14ac:dyDescent="0.25">
      <c r="A12" s="190" t="str" cm="1">
        <f t="array" ref="A12">IFERROR(INDEX(_xlfn.UNIQUE(_xlfn._xlws.FILTER('Work report'!$A$2:$A$1500,'Work report'!$B$2:$B$1500&lt;&gt;"")),ROW(A11)),"")</f>
        <v/>
      </c>
      <c r="B12" s="195"/>
      <c r="C12" s="195"/>
      <c r="D12" s="195"/>
      <c r="E12" s="195"/>
      <c r="F12" s="195"/>
      <c r="G12" s="195"/>
      <c r="H12" s="192" t="str">
        <f>IF($A12="","",SUMIFS('Work report'!$I$2:$I$1500,'Work report'!$A$2:$A$1500,$A12,'Work report'!$B$2:$B$1500,"&lt;&gt;"))</f>
        <v/>
      </c>
      <c r="I12" s="192" t="str">
        <f t="shared" si="0"/>
        <v/>
      </c>
      <c r="J12" s="192" t="str">
        <f t="shared" si="1"/>
        <v/>
      </c>
      <c r="K12" s="197"/>
      <c r="L12" s="235"/>
      <c r="M12" s="192" t="str">
        <f t="shared" si="2"/>
        <v/>
      </c>
    </row>
    <row r="13" spans="1:13" ht="15" customHeight="1" x14ac:dyDescent="0.25">
      <c r="A13" s="190" t="str" cm="1">
        <f t="array" ref="A13">IFERROR(INDEX(_xlfn.UNIQUE(_xlfn._xlws.FILTER('Work report'!$A$2:$A$1500,'Work report'!$B$2:$B$1500&lt;&gt;"")),ROW(A12)),"")</f>
        <v/>
      </c>
      <c r="B13" s="195"/>
      <c r="C13" s="195"/>
      <c r="D13" s="195"/>
      <c r="E13" s="195"/>
      <c r="F13" s="195"/>
      <c r="G13" s="195"/>
      <c r="H13" s="192" t="str">
        <f>IF($A13="","",SUMIFS('Work report'!$I$2:$I$1500,'Work report'!$A$2:$A$1500,$A13,'Work report'!$B$2:$B$1500,"&lt;&gt;"))</f>
        <v/>
      </c>
      <c r="I13" s="192" t="str">
        <f t="shared" si="0"/>
        <v/>
      </c>
      <c r="J13" s="192" t="str">
        <f t="shared" si="1"/>
        <v/>
      </c>
      <c r="K13" s="197"/>
      <c r="L13" s="235"/>
      <c r="M13" s="192" t="str">
        <f t="shared" si="2"/>
        <v/>
      </c>
    </row>
    <row r="14" spans="1:13" ht="15" customHeight="1" x14ac:dyDescent="0.25">
      <c r="A14" s="190" t="str" cm="1">
        <f t="array" ref="A14">IFERROR(INDEX(_xlfn.UNIQUE(_xlfn._xlws.FILTER('Work report'!$A$2:$A$1500,'Work report'!$B$2:$B$1500&lt;&gt;"")),ROW(A13)),"")</f>
        <v/>
      </c>
      <c r="B14" s="195"/>
      <c r="C14" s="195"/>
      <c r="D14" s="195"/>
      <c r="E14" s="195"/>
      <c r="F14" s="195"/>
      <c r="G14" s="195"/>
      <c r="H14" s="192" t="str">
        <f>IF($A14="","",SUMIFS('Work report'!$I$2:$I$1500,'Work report'!$A$2:$A$1500,$A14,'Work report'!$B$2:$B$1500,"&lt;&gt;"))</f>
        <v/>
      </c>
      <c r="I14" s="192" t="str">
        <f t="shared" si="0"/>
        <v/>
      </c>
      <c r="J14" s="192" t="str">
        <f t="shared" si="1"/>
        <v/>
      </c>
      <c r="K14" s="197"/>
      <c r="L14" s="235"/>
      <c r="M14" s="192" t="str">
        <f t="shared" si="2"/>
        <v/>
      </c>
    </row>
    <row r="15" spans="1:13" ht="15" customHeight="1" x14ac:dyDescent="0.25">
      <c r="A15" s="190" t="str" cm="1">
        <f t="array" ref="A15">IFERROR(INDEX(_xlfn.UNIQUE(_xlfn._xlws.FILTER('Work report'!$A$2:$A$1500,'Work report'!$B$2:$B$1500&lt;&gt;"")),ROW(A14)),"")</f>
        <v/>
      </c>
      <c r="B15" s="195"/>
      <c r="C15" s="195"/>
      <c r="D15" s="195"/>
      <c r="E15" s="195"/>
      <c r="F15" s="195"/>
      <c r="G15" s="195"/>
      <c r="H15" s="192" t="str">
        <f>IF($A15="","",SUMIFS('Work report'!$I$2:$I$1500,'Work report'!$A$2:$A$1500,$A15,'Work report'!$B$2:$B$1500,"&lt;&gt;"))</f>
        <v/>
      </c>
      <c r="I15" s="192" t="str">
        <f t="shared" si="0"/>
        <v/>
      </c>
      <c r="J15" s="192" t="str">
        <f t="shared" si="1"/>
        <v/>
      </c>
      <c r="K15" s="197"/>
      <c r="L15" s="235"/>
      <c r="M15" s="192" t="str">
        <f t="shared" si="2"/>
        <v/>
      </c>
    </row>
    <row r="16" spans="1:13" ht="15" customHeight="1" x14ac:dyDescent="0.25">
      <c r="A16" s="190" t="str" cm="1">
        <f t="array" ref="A16">IFERROR(INDEX(_xlfn.UNIQUE(_xlfn._xlws.FILTER('Work report'!$A$2:$A$1500,'Work report'!$B$2:$B$1500&lt;&gt;"")),ROW(A15)),"")</f>
        <v/>
      </c>
      <c r="B16" s="195"/>
      <c r="C16" s="195"/>
      <c r="D16" s="195"/>
      <c r="E16" s="195"/>
      <c r="F16" s="195"/>
      <c r="G16" s="195"/>
      <c r="H16" s="192" t="str">
        <f>IF($A16="","",SUMIFS('Work report'!$I$2:$I$1500,'Work report'!$A$2:$A$1500,$A16,'Work report'!$B$2:$B$1500,"&lt;&gt;"))</f>
        <v/>
      </c>
      <c r="I16" s="192" t="str">
        <f t="shared" si="0"/>
        <v/>
      </c>
      <c r="J16" s="192" t="str">
        <f t="shared" si="1"/>
        <v/>
      </c>
      <c r="K16" s="197"/>
      <c r="L16" s="235"/>
      <c r="M16" s="192" t="str">
        <f t="shared" si="2"/>
        <v/>
      </c>
    </row>
    <row r="17" spans="1:13" ht="15" customHeight="1" x14ac:dyDescent="0.25">
      <c r="A17" s="190" t="str" cm="1">
        <f t="array" ref="A17">IFERROR(INDEX(_xlfn.UNIQUE(_xlfn._xlws.FILTER('Work report'!$A$2:$A$1500,'Work report'!$B$2:$B$1500&lt;&gt;"")),ROW(A16)),"")</f>
        <v/>
      </c>
      <c r="B17" s="195"/>
      <c r="C17" s="195"/>
      <c r="D17" s="195"/>
      <c r="E17" s="195"/>
      <c r="F17" s="195"/>
      <c r="G17" s="195"/>
      <c r="H17" s="192" t="str">
        <f>IF($A17="","",SUMIFS('Work report'!$I$2:$I$1500,'Work report'!$A$2:$A$1500,$A17,'Work report'!$B$2:$B$1500,"&lt;&gt;"))</f>
        <v/>
      </c>
      <c r="I17" s="192" t="str">
        <f t="shared" si="0"/>
        <v/>
      </c>
      <c r="J17" s="192" t="str">
        <f t="shared" si="1"/>
        <v/>
      </c>
      <c r="K17" s="197"/>
      <c r="L17" s="235"/>
      <c r="M17" s="192" t="str">
        <f t="shared" si="2"/>
        <v/>
      </c>
    </row>
    <row r="18" spans="1:13" ht="15" customHeight="1" x14ac:dyDescent="0.25">
      <c r="A18" s="190" t="str" cm="1">
        <f t="array" ref="A18">IFERROR(INDEX(_xlfn.UNIQUE(_xlfn._xlws.FILTER('Work report'!$A$2:$A$1500,'Work report'!$B$2:$B$1500&lt;&gt;"")),ROW(A17)),"")</f>
        <v/>
      </c>
      <c r="B18" s="195"/>
      <c r="C18" s="195"/>
      <c r="D18" s="195"/>
      <c r="E18" s="195"/>
      <c r="F18" s="195"/>
      <c r="G18" s="195"/>
      <c r="H18" s="192" t="str">
        <f>IF($A18="","",SUMIFS('Work report'!$I$2:$I$1500,'Work report'!$A$2:$A$1500,$A18,'Work report'!$B$2:$B$1500,"&lt;&gt;"))</f>
        <v/>
      </c>
      <c r="I18" s="192" t="str">
        <f t="shared" si="0"/>
        <v/>
      </c>
      <c r="J18" s="192" t="str">
        <f t="shared" si="1"/>
        <v/>
      </c>
      <c r="K18" s="197"/>
      <c r="L18" s="235"/>
      <c r="M18" s="192" t="str">
        <f t="shared" si="2"/>
        <v/>
      </c>
    </row>
    <row r="19" spans="1:13" ht="15" customHeight="1" x14ac:dyDescent="0.25">
      <c r="A19" s="190" t="str" cm="1">
        <f t="array" ref="A19">IFERROR(INDEX(_xlfn.UNIQUE(_xlfn._xlws.FILTER('Work report'!$A$2:$A$1500,'Work report'!$B$2:$B$1500&lt;&gt;"")),ROW(A18)),"")</f>
        <v/>
      </c>
      <c r="B19" s="195"/>
      <c r="C19" s="195"/>
      <c r="D19" s="195"/>
      <c r="E19" s="195"/>
      <c r="F19" s="195"/>
      <c r="G19" s="195"/>
      <c r="H19" s="192" t="str">
        <f>IF($A19="","",SUMIFS('Work report'!$I$2:$I$1500,'Work report'!$A$2:$A$1500,$A19,'Work report'!$B$2:$B$1500,"&lt;&gt;"))</f>
        <v/>
      </c>
      <c r="I19" s="192" t="str">
        <f t="shared" si="0"/>
        <v/>
      </c>
      <c r="J19" s="192" t="str">
        <f t="shared" si="1"/>
        <v/>
      </c>
      <c r="K19" s="197"/>
      <c r="L19" s="235"/>
      <c r="M19" s="192" t="str">
        <f t="shared" si="2"/>
        <v/>
      </c>
    </row>
    <row r="20" spans="1:13" ht="15" customHeight="1" x14ac:dyDescent="0.25">
      <c r="A20" s="190" t="str" cm="1">
        <f t="array" ref="A20">IFERROR(INDEX(_xlfn.UNIQUE(_xlfn._xlws.FILTER('Work report'!$A$2:$A$1500,'Work report'!$B$2:$B$1500&lt;&gt;"")),ROW(A19)),"")</f>
        <v/>
      </c>
      <c r="B20" s="195"/>
      <c r="C20" s="195"/>
      <c r="D20" s="195"/>
      <c r="E20" s="195"/>
      <c r="F20" s="195"/>
      <c r="G20" s="195"/>
      <c r="H20" s="192" t="str">
        <f>IF($A20="","",SUMIFS('Work report'!$I$2:$I$1500,'Work report'!$A$2:$A$1500,$A20,'Work report'!$B$2:$B$1500,"&lt;&gt;"))</f>
        <v/>
      </c>
      <c r="I20" s="192" t="str">
        <f t="shared" si="0"/>
        <v/>
      </c>
      <c r="J20" s="192" t="str">
        <f t="shared" si="1"/>
        <v/>
      </c>
      <c r="K20" s="197"/>
      <c r="L20" s="235"/>
      <c r="M20" s="192" t="str">
        <f t="shared" si="2"/>
        <v/>
      </c>
    </row>
    <row r="21" spans="1:13" ht="15" customHeight="1" x14ac:dyDescent="0.25">
      <c r="A21" s="190" t="str" cm="1">
        <f t="array" ref="A21">IFERROR(INDEX(_xlfn.UNIQUE(_xlfn._xlws.FILTER('Work report'!$A$2:$A$1500,'Work report'!$B$2:$B$1500&lt;&gt;"")),ROW(A20)),"")</f>
        <v/>
      </c>
      <c r="B21" s="195"/>
      <c r="C21" s="195"/>
      <c r="D21" s="195"/>
      <c r="E21" s="195"/>
      <c r="F21" s="195"/>
      <c r="G21" s="195"/>
      <c r="H21" s="192" t="str">
        <f>IF($A21="","",SUMIFS('Work report'!$I$2:$I$1500,'Work report'!$A$2:$A$1500,$A21,'Work report'!$B$2:$B$1500,"&lt;&gt;"))</f>
        <v/>
      </c>
      <c r="I21" s="192" t="str">
        <f t="shared" si="0"/>
        <v/>
      </c>
      <c r="J21" s="192" t="str">
        <f t="shared" si="1"/>
        <v/>
      </c>
      <c r="K21" s="197"/>
      <c r="L21" s="235"/>
      <c r="M21" s="192" t="str">
        <f t="shared" si="2"/>
        <v/>
      </c>
    </row>
    <row r="22" spans="1:13" ht="15" customHeight="1" x14ac:dyDescent="0.25">
      <c r="A22" s="190" t="str" cm="1">
        <f t="array" ref="A22">IFERROR(INDEX(_xlfn.UNIQUE(_xlfn._xlws.FILTER('Work report'!$A$2:$A$1500,'Work report'!$B$2:$B$1500&lt;&gt;"")),ROW(A21)),"")</f>
        <v/>
      </c>
      <c r="B22" s="195"/>
      <c r="C22" s="195"/>
      <c r="D22" s="195"/>
      <c r="E22" s="195"/>
      <c r="F22" s="195"/>
      <c r="G22" s="195"/>
      <c r="H22" s="192" t="str">
        <f>IF($A22="","",SUMIFS('Work report'!$I$2:$I$1500,'Work report'!$A$2:$A$1500,$A22,'Work report'!$B$2:$B$1500,"&lt;&gt;"))</f>
        <v/>
      </c>
      <c r="I22" s="192" t="str">
        <f t="shared" si="0"/>
        <v/>
      </c>
      <c r="J22" s="192" t="str">
        <f t="shared" si="1"/>
        <v/>
      </c>
      <c r="K22" s="197"/>
      <c r="L22" s="235"/>
      <c r="M22" s="192" t="str">
        <f t="shared" si="2"/>
        <v/>
      </c>
    </row>
    <row r="23" spans="1:13" ht="15" customHeight="1" x14ac:dyDescent="0.25">
      <c r="A23" s="190" t="str" cm="1">
        <f t="array" ref="A23">IFERROR(INDEX(_xlfn.UNIQUE(_xlfn._xlws.FILTER('Work report'!$A$2:$A$1500,'Work report'!$B$2:$B$1500&lt;&gt;"")),ROW(A22)),"")</f>
        <v/>
      </c>
      <c r="B23" s="195"/>
      <c r="C23" s="195"/>
      <c r="D23" s="195"/>
      <c r="E23" s="195"/>
      <c r="F23" s="195"/>
      <c r="G23" s="195"/>
      <c r="H23" s="192" t="str">
        <f>IF($A23="","",SUMIFS('Work report'!$I$2:$I$1500,'Work report'!$A$2:$A$1500,$A23,'Work report'!$B$2:$B$1500,"&lt;&gt;"))</f>
        <v/>
      </c>
      <c r="I23" s="192" t="str">
        <f t="shared" si="0"/>
        <v/>
      </c>
      <c r="J23" s="192" t="str">
        <f t="shared" si="1"/>
        <v/>
      </c>
      <c r="K23" s="197"/>
      <c r="L23" s="235"/>
      <c r="M23" s="192" t="str">
        <f t="shared" si="2"/>
        <v/>
      </c>
    </row>
    <row r="24" spans="1:13" ht="15" customHeight="1" x14ac:dyDescent="0.25">
      <c r="A24" s="190" t="str" cm="1">
        <f t="array" ref="A24">IFERROR(INDEX(_xlfn.UNIQUE(_xlfn._xlws.FILTER('Work report'!$A$2:$A$1500,'Work report'!$B$2:$B$1500&lt;&gt;"")),ROW(A23)),"")</f>
        <v/>
      </c>
      <c r="B24" s="195"/>
      <c r="C24" s="195"/>
      <c r="D24" s="195"/>
      <c r="E24" s="195"/>
      <c r="F24" s="195"/>
      <c r="G24" s="195"/>
      <c r="H24" s="192" t="str">
        <f>IF($A24="","",SUMIFS('Work report'!$I$2:$I$1500,'Work report'!$A$2:$A$1500,$A24,'Work report'!$B$2:$B$1500,"&lt;&gt;"))</f>
        <v/>
      </c>
      <c r="I24" s="192" t="str">
        <f t="shared" si="0"/>
        <v/>
      </c>
      <c r="J24" s="192" t="str">
        <f t="shared" si="1"/>
        <v/>
      </c>
      <c r="K24" s="197"/>
      <c r="L24" s="235"/>
      <c r="M24" s="192" t="str">
        <f t="shared" si="2"/>
        <v/>
      </c>
    </row>
    <row r="25" spans="1:13" ht="15" customHeight="1" x14ac:dyDescent="0.25">
      <c r="A25" s="190" t="str" cm="1">
        <f t="array" ref="A25">IFERROR(INDEX(_xlfn.UNIQUE(_xlfn._xlws.FILTER('Work report'!$A$2:$A$1500,'Work report'!$B$2:$B$1500&lt;&gt;"")),ROW(A24)),"")</f>
        <v/>
      </c>
      <c r="B25" s="195"/>
      <c r="C25" s="195"/>
      <c r="D25" s="195"/>
      <c r="E25" s="195"/>
      <c r="F25" s="195"/>
      <c r="G25" s="195"/>
      <c r="H25" s="192" t="str">
        <f>IF($A25="","",SUMIFS('Work report'!$I$2:$I$1500,'Work report'!$A$2:$A$1500,$A25,'Work report'!$B$2:$B$1500,"&lt;&gt;"))</f>
        <v/>
      </c>
      <c r="I25" s="192" t="str">
        <f t="shared" si="0"/>
        <v/>
      </c>
      <c r="J25" s="192" t="str">
        <f t="shared" si="1"/>
        <v/>
      </c>
      <c r="K25" s="197"/>
      <c r="L25" s="235"/>
      <c r="M25" s="192" t="str">
        <f t="shared" si="2"/>
        <v/>
      </c>
    </row>
    <row r="26" spans="1:13" ht="15" customHeight="1" x14ac:dyDescent="0.25">
      <c r="A26" s="190" t="str" cm="1">
        <f t="array" ref="A26">IFERROR(INDEX(_xlfn.UNIQUE(_xlfn._xlws.FILTER('Work report'!$A$2:$A$1500,'Work report'!$B$2:$B$1500&lt;&gt;"")),ROW(A25)),"")</f>
        <v/>
      </c>
      <c r="B26" s="195"/>
      <c r="C26" s="195"/>
      <c r="D26" s="195"/>
      <c r="E26" s="195"/>
      <c r="F26" s="195"/>
      <c r="G26" s="195"/>
      <c r="H26" s="192" t="str">
        <f>IF($A26="","",SUMIFS('Work report'!$I$2:$I$1500,'Work report'!$A$2:$A$1500,$A26,'Work report'!$B$2:$B$1500,"&lt;&gt;"))</f>
        <v/>
      </c>
      <c r="I26" s="192" t="str">
        <f t="shared" si="0"/>
        <v/>
      </c>
      <c r="J26" s="192" t="str">
        <f t="shared" si="1"/>
        <v/>
      </c>
      <c r="K26" s="197"/>
      <c r="L26" s="235"/>
      <c r="M26" s="192" t="str">
        <f t="shared" si="2"/>
        <v/>
      </c>
    </row>
    <row r="27" spans="1:13" ht="15" customHeight="1" x14ac:dyDescent="0.25">
      <c r="A27" s="190" t="str" cm="1">
        <f t="array" ref="A27">IFERROR(INDEX(_xlfn.UNIQUE(_xlfn._xlws.FILTER('Work report'!$A$2:$A$1500,'Work report'!$B$2:$B$1500&lt;&gt;"")),ROW(A26)),"")</f>
        <v/>
      </c>
      <c r="B27" s="195"/>
      <c r="C27" s="195"/>
      <c r="D27" s="195"/>
      <c r="E27" s="195"/>
      <c r="F27" s="195"/>
      <c r="G27" s="195"/>
      <c r="H27" s="192" t="str">
        <f>IF($A27="","",SUMIFS('Work report'!$I$2:$I$1500,'Work report'!$A$2:$A$1500,$A27,'Work report'!$B$2:$B$1500,"&lt;&gt;"))</f>
        <v/>
      </c>
      <c r="I27" s="192" t="str">
        <f t="shared" si="0"/>
        <v/>
      </c>
      <c r="J27" s="192" t="str">
        <f t="shared" si="1"/>
        <v/>
      </c>
      <c r="K27" s="197"/>
      <c r="L27" s="235"/>
      <c r="M27" s="192" t="str">
        <f t="shared" si="2"/>
        <v/>
      </c>
    </row>
    <row r="28" spans="1:13" ht="15" customHeight="1" x14ac:dyDescent="0.25">
      <c r="A28" s="190" t="str" cm="1">
        <f t="array" ref="A28">IFERROR(INDEX(_xlfn.UNIQUE(_xlfn._xlws.FILTER('Work report'!$A$2:$A$1500,'Work report'!$B$2:$B$1500&lt;&gt;"")),ROW(A27)),"")</f>
        <v/>
      </c>
      <c r="B28" s="195"/>
      <c r="C28" s="195"/>
      <c r="D28" s="195"/>
      <c r="E28" s="195"/>
      <c r="F28" s="195"/>
      <c r="G28" s="195"/>
      <c r="H28" s="192" t="str">
        <f>IF($A28="","",SUMIFS('Work report'!$I$2:$I$1500,'Work report'!$A$2:$A$1500,$A28,'Work report'!$B$2:$B$1500,"&lt;&gt;"))</f>
        <v/>
      </c>
      <c r="I28" s="192" t="str">
        <f t="shared" si="0"/>
        <v/>
      </c>
      <c r="J28" s="192" t="str">
        <f t="shared" si="1"/>
        <v/>
      </c>
      <c r="K28" s="197"/>
      <c r="L28" s="235"/>
      <c r="M28" s="192" t="str">
        <f t="shared" si="2"/>
        <v/>
      </c>
    </row>
    <row r="29" spans="1:13" ht="15" customHeight="1" x14ac:dyDescent="0.25">
      <c r="A29" s="190" t="str" cm="1">
        <f t="array" ref="A29">IFERROR(INDEX(_xlfn.UNIQUE(_xlfn._xlws.FILTER('Work report'!$A$2:$A$1500,'Work report'!$B$2:$B$1500&lt;&gt;"")),ROW(A28)),"")</f>
        <v/>
      </c>
      <c r="B29" s="195"/>
      <c r="C29" s="195"/>
      <c r="D29" s="195"/>
      <c r="E29" s="195"/>
      <c r="F29" s="195"/>
      <c r="G29" s="195"/>
      <c r="H29" s="192" t="str">
        <f>IF($A29="","",SUMIFS('Work report'!$I$2:$I$1500,'Work report'!$A$2:$A$1500,$A29,'Work report'!$B$2:$B$1500,"&lt;&gt;"))</f>
        <v/>
      </c>
      <c r="I29" s="192" t="str">
        <f t="shared" si="0"/>
        <v/>
      </c>
      <c r="J29" s="192" t="str">
        <f t="shared" si="1"/>
        <v/>
      </c>
      <c r="K29" s="197"/>
      <c r="L29" s="235"/>
      <c r="M29" s="192" t="str">
        <f t="shared" si="2"/>
        <v/>
      </c>
    </row>
    <row r="30" spans="1:13" ht="15" customHeight="1" x14ac:dyDescent="0.25">
      <c r="A30" s="190" t="str" cm="1">
        <f t="array" ref="A30">IFERROR(INDEX(_xlfn.UNIQUE(_xlfn._xlws.FILTER('Work report'!$A$2:$A$1500,'Work report'!$B$2:$B$1500&lt;&gt;"")),ROW(A29)),"")</f>
        <v/>
      </c>
      <c r="B30" s="195"/>
      <c r="C30" s="195"/>
      <c r="D30" s="195"/>
      <c r="E30" s="195"/>
      <c r="F30" s="195"/>
      <c r="G30" s="195"/>
      <c r="H30" s="192" t="str">
        <f>IF($A30="","",SUMIFS('Work report'!$I$2:$I$1500,'Work report'!$A$2:$A$1500,$A30,'Work report'!$B$2:$B$1500,"&lt;&gt;"))</f>
        <v/>
      </c>
      <c r="I30" s="192" t="str">
        <f t="shared" si="0"/>
        <v/>
      </c>
      <c r="J30" s="192" t="str">
        <f t="shared" si="1"/>
        <v/>
      </c>
      <c r="K30" s="197"/>
      <c r="L30" s="235"/>
      <c r="M30" s="192" t="str">
        <f t="shared" si="2"/>
        <v/>
      </c>
    </row>
    <row r="31" spans="1:13" ht="15" customHeight="1" x14ac:dyDescent="0.25">
      <c r="A31" s="190" t="str" cm="1">
        <f t="array" ref="A31">IFERROR(INDEX(_xlfn.UNIQUE(_xlfn._xlws.FILTER('Work report'!$A$2:$A$1500,'Work report'!$B$2:$B$1500&lt;&gt;"")),ROW(A30)),"")</f>
        <v/>
      </c>
      <c r="B31" s="195"/>
      <c r="C31" s="195"/>
      <c r="D31" s="195"/>
      <c r="E31" s="195"/>
      <c r="F31" s="195"/>
      <c r="G31" s="195"/>
      <c r="H31" s="192" t="str">
        <f>IF($A31="","",SUMIFS('Work report'!$I$2:$I$1500,'Work report'!$A$2:$A$1500,$A31,'Work report'!$B$2:$B$1500,"&lt;&gt;"))</f>
        <v/>
      </c>
      <c r="I31" s="192" t="str">
        <f t="shared" si="0"/>
        <v/>
      </c>
      <c r="J31" s="192" t="str">
        <f t="shared" si="1"/>
        <v/>
      </c>
      <c r="K31" s="197"/>
      <c r="L31" s="235"/>
      <c r="M31" s="192" t="str">
        <f t="shared" si="2"/>
        <v/>
      </c>
    </row>
    <row r="32" spans="1:13" ht="15" customHeight="1" x14ac:dyDescent="0.25">
      <c r="A32" s="190" t="str" cm="1">
        <f t="array" ref="A32">IFERROR(INDEX(_xlfn.UNIQUE(_xlfn._xlws.FILTER('Work report'!$A$2:$A$1500,'Work report'!$B$2:$B$1500&lt;&gt;"")),ROW(A31)),"")</f>
        <v/>
      </c>
      <c r="B32" s="195"/>
      <c r="C32" s="195"/>
      <c r="D32" s="195"/>
      <c r="E32" s="195"/>
      <c r="F32" s="195"/>
      <c r="G32" s="195"/>
      <c r="H32" s="192" t="str">
        <f>IF($A32="","",SUMIFS('Work report'!$I$2:$I$1500,'Work report'!$A$2:$A$1500,$A32,'Work report'!$B$2:$B$1500,"&lt;&gt;"))</f>
        <v/>
      </c>
      <c r="I32" s="192" t="str">
        <f t="shared" si="0"/>
        <v/>
      </c>
      <c r="J32" s="192" t="str">
        <f t="shared" si="1"/>
        <v/>
      </c>
      <c r="K32" s="197"/>
      <c r="L32" s="235"/>
      <c r="M32" s="192" t="str">
        <f t="shared" si="2"/>
        <v/>
      </c>
    </row>
    <row r="33" spans="1:13" ht="15" customHeight="1" x14ac:dyDescent="0.25">
      <c r="A33" s="190" t="str" cm="1">
        <f t="array" ref="A33">IFERROR(INDEX(_xlfn.UNIQUE(_xlfn._xlws.FILTER('Work report'!$A$2:$A$1500,'Work report'!$B$2:$B$1500&lt;&gt;"")),ROW(A32)),"")</f>
        <v/>
      </c>
      <c r="B33" s="195"/>
      <c r="C33" s="195"/>
      <c r="D33" s="195"/>
      <c r="E33" s="195"/>
      <c r="F33" s="195"/>
      <c r="G33" s="195"/>
      <c r="H33" s="192" t="str">
        <f>IF($A33="","",SUMIFS('Work report'!$I$2:$I$1500,'Work report'!$A$2:$A$1500,$A33,'Work report'!$B$2:$B$1500,"&lt;&gt;"))</f>
        <v/>
      </c>
      <c r="I33" s="192" t="str">
        <f t="shared" si="0"/>
        <v/>
      </c>
      <c r="J33" s="192" t="str">
        <f t="shared" si="1"/>
        <v/>
      </c>
      <c r="K33" s="197"/>
      <c r="L33" s="235"/>
      <c r="M33" s="192" t="str">
        <f t="shared" si="2"/>
        <v/>
      </c>
    </row>
    <row r="34" spans="1:13" ht="15" customHeight="1" x14ac:dyDescent="0.25">
      <c r="A34" s="190" t="str" cm="1">
        <f t="array" ref="A34">IFERROR(INDEX(_xlfn.UNIQUE(_xlfn._xlws.FILTER('Work report'!$A$2:$A$1500,'Work report'!$B$2:$B$1500&lt;&gt;"")),ROW(A33)),"")</f>
        <v/>
      </c>
      <c r="B34" s="195"/>
      <c r="C34" s="195"/>
      <c r="D34" s="195"/>
      <c r="E34" s="195"/>
      <c r="F34" s="195"/>
      <c r="G34" s="195"/>
      <c r="H34" s="192" t="str">
        <f>IF($A34="","",SUMIFS('Work report'!$I$2:$I$1500,'Work report'!$A$2:$A$1500,$A34,'Work report'!$B$2:$B$1500,"&lt;&gt;"))</f>
        <v/>
      </c>
      <c r="I34" s="192" t="str">
        <f t="shared" si="0"/>
        <v/>
      </c>
      <c r="J34" s="192" t="str">
        <f t="shared" si="1"/>
        <v/>
      </c>
      <c r="K34" s="197"/>
      <c r="L34" s="235"/>
      <c r="M34" s="192" t="str">
        <f t="shared" si="2"/>
        <v/>
      </c>
    </row>
    <row r="35" spans="1:13" ht="15" customHeight="1" x14ac:dyDescent="0.25">
      <c r="A35" s="190" t="str" cm="1">
        <f t="array" ref="A35">IFERROR(INDEX(_xlfn.UNIQUE(_xlfn._xlws.FILTER('Work report'!$A$2:$A$1500,'Work report'!$B$2:$B$1500&lt;&gt;"")),ROW(A34)),"")</f>
        <v/>
      </c>
      <c r="B35" s="195"/>
      <c r="C35" s="195"/>
      <c r="D35" s="195"/>
      <c r="E35" s="195"/>
      <c r="F35" s="195"/>
      <c r="G35" s="195"/>
      <c r="H35" s="192" t="str">
        <f>IF($A35="","",SUMIFS('Work report'!$I$2:$I$1500,'Work report'!$A$2:$A$1500,$A35,'Work report'!$B$2:$B$1500,"&lt;&gt;"))</f>
        <v/>
      </c>
      <c r="I35" s="192" t="str">
        <f t="shared" si="0"/>
        <v/>
      </c>
      <c r="J35" s="192" t="str">
        <f t="shared" si="1"/>
        <v/>
      </c>
      <c r="K35" s="197"/>
      <c r="L35" s="235"/>
      <c r="M35" s="192" t="str">
        <f t="shared" si="2"/>
        <v/>
      </c>
    </row>
    <row r="36" spans="1:13" ht="15" customHeight="1" x14ac:dyDescent="0.25">
      <c r="A36" s="190" t="str" cm="1">
        <f t="array" ref="A36">IFERROR(INDEX(_xlfn.UNIQUE(_xlfn._xlws.FILTER('Work report'!$A$2:$A$1500,'Work report'!$B$2:$B$1500&lt;&gt;"")),ROW(A35)),"")</f>
        <v/>
      </c>
      <c r="B36" s="195"/>
      <c r="C36" s="195"/>
      <c r="D36" s="195"/>
      <c r="E36" s="195"/>
      <c r="F36" s="195"/>
      <c r="G36" s="195"/>
      <c r="H36" s="192" t="str">
        <f>IF($A36="","",SUMIFS('Work report'!$I$2:$I$1500,'Work report'!$A$2:$A$1500,$A36,'Work report'!$B$2:$B$1500,"&lt;&gt;"))</f>
        <v/>
      </c>
      <c r="I36" s="192" t="str">
        <f t="shared" si="0"/>
        <v/>
      </c>
      <c r="J36" s="192" t="str">
        <f t="shared" si="1"/>
        <v/>
      </c>
      <c r="K36" s="197"/>
      <c r="L36" s="235"/>
      <c r="M36" s="192" t="str">
        <f t="shared" si="2"/>
        <v/>
      </c>
    </row>
    <row r="37" spans="1:13" ht="15" customHeight="1" x14ac:dyDescent="0.25">
      <c r="A37" s="190" t="str" cm="1">
        <f t="array" ref="A37">IFERROR(INDEX(_xlfn.UNIQUE(_xlfn._xlws.FILTER('Work report'!$A$2:$A$1500,'Work report'!$B$2:$B$1500&lt;&gt;"")),ROW(A36)),"")</f>
        <v/>
      </c>
      <c r="B37" s="195"/>
      <c r="C37" s="195"/>
      <c r="D37" s="195"/>
      <c r="E37" s="195"/>
      <c r="F37" s="195"/>
      <c r="G37" s="195"/>
      <c r="H37" s="192" t="str">
        <f>IF($A37="","",SUMIFS('Work report'!$I$2:$I$1500,'Work report'!$A$2:$A$1500,$A37,'Work report'!$B$2:$B$1500,"&lt;&gt;"))</f>
        <v/>
      </c>
      <c r="I37" s="192" t="str">
        <f t="shared" si="0"/>
        <v/>
      </c>
      <c r="J37" s="192" t="str">
        <f t="shared" si="1"/>
        <v/>
      </c>
      <c r="K37" s="197"/>
      <c r="L37" s="235"/>
      <c r="M37" s="192" t="str">
        <f t="shared" si="2"/>
        <v/>
      </c>
    </row>
    <row r="38" spans="1:13" ht="15" customHeight="1" x14ac:dyDescent="0.25">
      <c r="A38" s="190" t="str" cm="1">
        <f t="array" ref="A38">IFERROR(INDEX(_xlfn.UNIQUE(_xlfn._xlws.FILTER('Work report'!$A$2:$A$1500,'Work report'!$B$2:$B$1500&lt;&gt;"")),ROW(A37)),"")</f>
        <v/>
      </c>
      <c r="B38" s="195"/>
      <c r="C38" s="195"/>
      <c r="D38" s="195"/>
      <c r="E38" s="195"/>
      <c r="F38" s="195"/>
      <c r="G38" s="195"/>
      <c r="H38" s="192" t="str">
        <f>IF($A38="","",SUMIFS('Work report'!$I$2:$I$1500,'Work report'!$A$2:$A$1500,$A38,'Work report'!$B$2:$B$1500,"&lt;&gt;"))</f>
        <v/>
      </c>
      <c r="I38" s="192" t="str">
        <f t="shared" si="0"/>
        <v/>
      </c>
      <c r="J38" s="192" t="str">
        <f t="shared" si="1"/>
        <v/>
      </c>
      <c r="K38" s="197"/>
      <c r="L38" s="235"/>
      <c r="M38" s="192" t="str">
        <f t="shared" si="2"/>
        <v/>
      </c>
    </row>
    <row r="39" spans="1:13" ht="15" customHeight="1" x14ac:dyDescent="0.25">
      <c r="A39" s="190" t="str" cm="1">
        <f t="array" ref="A39">IFERROR(INDEX(_xlfn.UNIQUE(_xlfn._xlws.FILTER('Work report'!$A$2:$A$1500,'Work report'!$B$2:$B$1500&lt;&gt;"")),ROW(A38)),"")</f>
        <v/>
      </c>
      <c r="B39" s="195"/>
      <c r="C39" s="195"/>
      <c r="D39" s="195"/>
      <c r="E39" s="195"/>
      <c r="F39" s="195"/>
      <c r="G39" s="195"/>
      <c r="H39" s="192" t="str">
        <f>IF($A39="","",SUMIFS('Work report'!$I$2:$I$1500,'Work report'!$A$2:$A$1500,$A39,'Work report'!$B$2:$B$1500,"&lt;&gt;"))</f>
        <v/>
      </c>
      <c r="I39" s="192" t="str">
        <f t="shared" si="0"/>
        <v/>
      </c>
      <c r="J39" s="192" t="str">
        <f t="shared" si="1"/>
        <v/>
      </c>
      <c r="K39" s="197"/>
      <c r="L39" s="235"/>
      <c r="M39" s="192" t="str">
        <f t="shared" si="2"/>
        <v/>
      </c>
    </row>
    <row r="40" spans="1:13" ht="15" customHeight="1" x14ac:dyDescent="0.25">
      <c r="A40" s="190" t="str" cm="1">
        <f t="array" ref="A40">IFERROR(INDEX(_xlfn.UNIQUE(_xlfn._xlws.FILTER('Work report'!$A$2:$A$1500,'Work report'!$B$2:$B$1500&lt;&gt;"")),ROW(A39)),"")</f>
        <v/>
      </c>
      <c r="B40" s="195"/>
      <c r="C40" s="195"/>
      <c r="D40" s="195"/>
      <c r="E40" s="195"/>
      <c r="F40" s="195"/>
      <c r="G40" s="195"/>
      <c r="H40" s="192" t="str">
        <f>IF($A40="","",SUMIFS('Work report'!$I$2:$I$1500,'Work report'!$A$2:$A$1500,$A40,'Work report'!$B$2:$B$1500,"&lt;&gt;"))</f>
        <v/>
      </c>
      <c r="I40" s="192" t="str">
        <f t="shared" si="0"/>
        <v/>
      </c>
      <c r="J40" s="192" t="str">
        <f t="shared" si="1"/>
        <v/>
      </c>
      <c r="K40" s="197"/>
      <c r="L40" s="235"/>
      <c r="M40" s="192" t="str">
        <f t="shared" si="2"/>
        <v/>
      </c>
    </row>
    <row r="41" spans="1:13" ht="15" customHeight="1" x14ac:dyDescent="0.25">
      <c r="A41" s="190" t="str" cm="1">
        <f t="array" ref="A41">IFERROR(INDEX(_xlfn.UNIQUE(_xlfn._xlws.FILTER('Work report'!$A$2:$A$1500,'Work report'!$B$2:$B$1500&lt;&gt;"")),ROW(A40)),"")</f>
        <v/>
      </c>
      <c r="B41" s="195"/>
      <c r="C41" s="195"/>
      <c r="D41" s="195"/>
      <c r="E41" s="195"/>
      <c r="F41" s="195"/>
      <c r="G41" s="195"/>
      <c r="H41" s="192" t="str">
        <f>IF($A41="","",SUMIFS('Work report'!$I$2:$I$1500,'Work report'!$A$2:$A$1500,$A41,'Work report'!$B$2:$B$1500,"&lt;&gt;"))</f>
        <v/>
      </c>
      <c r="I41" s="192" t="str">
        <f t="shared" si="0"/>
        <v/>
      </c>
      <c r="J41" s="192" t="str">
        <f t="shared" si="1"/>
        <v/>
      </c>
      <c r="K41" s="197"/>
      <c r="L41" s="235"/>
      <c r="M41" s="192" t="str">
        <f t="shared" si="2"/>
        <v/>
      </c>
    </row>
    <row r="42" spans="1:13" ht="15" customHeight="1" x14ac:dyDescent="0.25">
      <c r="A42" s="190" t="str" cm="1">
        <f t="array" ref="A42">IFERROR(INDEX(_xlfn.UNIQUE(_xlfn._xlws.FILTER('Work report'!$A$2:$A$1500,'Work report'!$B$2:$B$1500&lt;&gt;"")),ROW(A41)),"")</f>
        <v/>
      </c>
      <c r="B42" s="195"/>
      <c r="C42" s="195"/>
      <c r="D42" s="195"/>
      <c r="E42" s="195"/>
      <c r="F42" s="195"/>
      <c r="G42" s="195"/>
      <c r="H42" s="192" t="str">
        <f>IF($A42="","",SUMIFS('Work report'!$I$2:$I$1500,'Work report'!$A$2:$A$1500,$A42,'Work report'!$B$2:$B$1500,"&lt;&gt;"))</f>
        <v/>
      </c>
      <c r="I42" s="192" t="str">
        <f t="shared" si="0"/>
        <v/>
      </c>
      <c r="J42" s="192" t="str">
        <f t="shared" si="1"/>
        <v/>
      </c>
      <c r="K42" s="197"/>
      <c r="L42" s="235"/>
      <c r="M42" s="192" t="str">
        <f t="shared" si="2"/>
        <v/>
      </c>
    </row>
    <row r="43" spans="1:13" ht="15" customHeight="1" x14ac:dyDescent="0.25">
      <c r="A43" s="190" t="str" cm="1">
        <f t="array" ref="A43">IFERROR(INDEX(_xlfn.UNIQUE(_xlfn._xlws.FILTER('Work report'!$A$2:$A$1500,'Work report'!$B$2:$B$1500&lt;&gt;"")),ROW(A42)),"")</f>
        <v/>
      </c>
      <c r="B43" s="195"/>
      <c r="C43" s="195"/>
      <c r="D43" s="195"/>
      <c r="E43" s="195"/>
      <c r="F43" s="195"/>
      <c r="G43" s="195"/>
      <c r="H43" s="192" t="str">
        <f>IF($A43="","",SUMIFS('Work report'!$I$2:$I$1500,'Work report'!$A$2:$A$1500,$A43,'Work report'!$B$2:$B$1500,"&lt;&gt;"))</f>
        <v/>
      </c>
      <c r="I43" s="192" t="str">
        <f t="shared" si="0"/>
        <v/>
      </c>
      <c r="J43" s="192" t="str">
        <f t="shared" si="1"/>
        <v/>
      </c>
      <c r="K43" s="197"/>
      <c r="L43" s="235"/>
      <c r="M43" s="192" t="str">
        <f t="shared" si="2"/>
        <v/>
      </c>
    </row>
    <row r="44" spans="1:13" ht="15" customHeight="1" x14ac:dyDescent="0.25">
      <c r="A44" s="190" t="str" cm="1">
        <f t="array" ref="A44">IFERROR(INDEX(_xlfn.UNIQUE(_xlfn._xlws.FILTER('Work report'!$A$2:$A$1500,'Work report'!$B$2:$B$1500&lt;&gt;"")),ROW(A43)),"")</f>
        <v/>
      </c>
      <c r="B44" s="195"/>
      <c r="C44" s="195"/>
      <c r="D44" s="195"/>
      <c r="E44" s="195"/>
      <c r="F44" s="195"/>
      <c r="G44" s="195"/>
      <c r="H44" s="192" t="str">
        <f>IF($A44="","",SUMIFS('Work report'!$I$2:$I$1500,'Work report'!$A$2:$A$1500,$A44,'Work report'!$B$2:$B$1500,"&lt;&gt;"))</f>
        <v/>
      </c>
      <c r="I44" s="192" t="str">
        <f t="shared" si="0"/>
        <v/>
      </c>
      <c r="J44" s="192" t="str">
        <f t="shared" si="1"/>
        <v/>
      </c>
      <c r="K44" s="197"/>
      <c r="L44" s="235"/>
      <c r="M44" s="192" t="str">
        <f t="shared" si="2"/>
        <v/>
      </c>
    </row>
    <row r="45" spans="1:13" ht="15" customHeight="1" x14ac:dyDescent="0.25">
      <c r="A45" s="190" t="str" cm="1">
        <f t="array" ref="A45">IFERROR(INDEX(_xlfn.UNIQUE(_xlfn._xlws.FILTER('Work report'!$A$2:$A$1500,'Work report'!$B$2:$B$1500&lt;&gt;"")),ROW(A44)),"")</f>
        <v/>
      </c>
      <c r="B45" s="195"/>
      <c r="C45" s="195"/>
      <c r="D45" s="195"/>
      <c r="E45" s="195"/>
      <c r="F45" s="195"/>
      <c r="G45" s="195"/>
      <c r="H45" s="192" t="str">
        <f>IF($A45="","",SUMIFS('Work report'!$I$2:$I$1500,'Work report'!$A$2:$A$1500,$A45,'Work report'!$B$2:$B$1500,"&lt;&gt;"))</f>
        <v/>
      </c>
      <c r="I45" s="192" t="str">
        <f t="shared" si="0"/>
        <v/>
      </c>
      <c r="J45" s="192" t="str">
        <f t="shared" si="1"/>
        <v/>
      </c>
      <c r="K45" s="197"/>
      <c r="L45" s="235"/>
      <c r="M45" s="192" t="str">
        <f t="shared" si="2"/>
        <v/>
      </c>
    </row>
    <row r="46" spans="1:13" ht="15" customHeight="1" x14ac:dyDescent="0.25">
      <c r="A46" s="190" t="str" cm="1">
        <f t="array" ref="A46">IFERROR(INDEX(_xlfn.UNIQUE(_xlfn._xlws.FILTER('Work report'!$A$2:$A$1500,'Work report'!$B$2:$B$1500&lt;&gt;"")),ROW(A45)),"")</f>
        <v/>
      </c>
      <c r="B46" s="195"/>
      <c r="C46" s="195"/>
      <c r="D46" s="195"/>
      <c r="E46" s="195"/>
      <c r="F46" s="195"/>
      <c r="G46" s="195"/>
      <c r="H46" s="192" t="str">
        <f>IF($A46="","",SUMIFS('Work report'!$I$2:$I$1500,'Work report'!$A$2:$A$1500,$A46,'Work report'!$B$2:$B$1500,"&lt;&gt;"))</f>
        <v/>
      </c>
      <c r="I46" s="192" t="str">
        <f t="shared" si="0"/>
        <v/>
      </c>
      <c r="J46" s="192" t="str">
        <f t="shared" si="1"/>
        <v/>
      </c>
      <c r="K46" s="197"/>
      <c r="L46" s="235"/>
      <c r="M46" s="192" t="str">
        <f t="shared" si="2"/>
        <v/>
      </c>
    </row>
    <row r="47" spans="1:13" ht="15" customHeight="1" x14ac:dyDescent="0.25">
      <c r="A47" s="190" t="str" cm="1">
        <f t="array" ref="A47">IFERROR(INDEX(_xlfn.UNIQUE(_xlfn._xlws.FILTER('Work report'!$A$2:$A$1500,'Work report'!$B$2:$B$1500&lt;&gt;"")),ROW(A46)),"")</f>
        <v/>
      </c>
      <c r="B47" s="195"/>
      <c r="C47" s="195"/>
      <c r="D47" s="195"/>
      <c r="E47" s="195"/>
      <c r="F47" s="195"/>
      <c r="G47" s="195"/>
      <c r="H47" s="192" t="str">
        <f>IF($A47="","",SUMIFS('Work report'!$I$2:$I$1500,'Work report'!$A$2:$A$1500,$A47,'Work report'!$B$2:$B$1500,"&lt;&gt;"))</f>
        <v/>
      </c>
      <c r="I47" s="192" t="str">
        <f t="shared" si="0"/>
        <v/>
      </c>
      <c r="J47" s="192" t="str">
        <f t="shared" si="1"/>
        <v/>
      </c>
      <c r="K47" s="197"/>
      <c r="L47" s="235"/>
      <c r="M47" s="192" t="str">
        <f t="shared" si="2"/>
        <v/>
      </c>
    </row>
    <row r="48" spans="1:13" ht="15" customHeight="1" x14ac:dyDescent="0.25">
      <c r="A48" s="190" t="str" cm="1">
        <f t="array" ref="A48">IFERROR(INDEX(_xlfn.UNIQUE(_xlfn._xlws.FILTER('Work report'!$A$2:$A$1500,'Work report'!$B$2:$B$1500&lt;&gt;"")),ROW(A47)),"")</f>
        <v/>
      </c>
      <c r="B48" s="195"/>
      <c r="C48" s="195"/>
      <c r="D48" s="195"/>
      <c r="E48" s="195"/>
      <c r="F48" s="195"/>
      <c r="G48" s="195"/>
      <c r="H48" s="192" t="str">
        <f>IF($A48="","",SUMIFS('Work report'!$I$2:$I$1500,'Work report'!$A$2:$A$1500,$A48,'Work report'!$B$2:$B$1500,"&lt;&gt;"))</f>
        <v/>
      </c>
      <c r="I48" s="192" t="str">
        <f t="shared" si="0"/>
        <v/>
      </c>
      <c r="J48" s="192" t="str">
        <f t="shared" si="1"/>
        <v/>
      </c>
      <c r="K48" s="197"/>
      <c r="L48" s="235"/>
      <c r="M48" s="192" t="str">
        <f t="shared" si="2"/>
        <v/>
      </c>
    </row>
    <row r="49" spans="1:13" ht="15" customHeight="1" x14ac:dyDescent="0.25">
      <c r="A49" s="190" t="str" cm="1">
        <f t="array" ref="A49">IFERROR(INDEX(_xlfn.UNIQUE(_xlfn._xlws.FILTER('Work report'!$A$2:$A$1500,'Work report'!$B$2:$B$1500&lt;&gt;"")),ROW(A48)),"")</f>
        <v/>
      </c>
      <c r="B49" s="195"/>
      <c r="C49" s="195"/>
      <c r="D49" s="195"/>
      <c r="E49" s="195"/>
      <c r="F49" s="195"/>
      <c r="G49" s="195"/>
      <c r="H49" s="192" t="str">
        <f>IF($A49="","",SUMIFS('Work report'!$I$2:$I$1500,'Work report'!$A$2:$A$1500,$A49,'Work report'!$B$2:$B$1500,"&lt;&gt;"))</f>
        <v/>
      </c>
      <c r="I49" s="192" t="str">
        <f t="shared" si="0"/>
        <v/>
      </c>
      <c r="J49" s="192" t="str">
        <f t="shared" si="1"/>
        <v/>
      </c>
      <c r="K49" s="197"/>
      <c r="L49" s="235"/>
      <c r="M49" s="192" t="str">
        <f t="shared" si="2"/>
        <v/>
      </c>
    </row>
    <row r="50" spans="1:13" ht="15" customHeight="1" x14ac:dyDescent="0.25">
      <c r="A50" s="190" t="str" cm="1">
        <f t="array" ref="A50">IFERROR(INDEX(_xlfn.UNIQUE(_xlfn._xlws.FILTER('Work report'!$A$2:$A$1500,'Work report'!$B$2:$B$1500&lt;&gt;"")),ROW(A49)),"")</f>
        <v/>
      </c>
      <c r="B50" s="195"/>
      <c r="C50" s="195"/>
      <c r="D50" s="195"/>
      <c r="E50" s="195"/>
      <c r="F50" s="195"/>
      <c r="G50" s="195"/>
      <c r="H50" s="192" t="str">
        <f>IF($A50="","",SUMIFS('Work report'!$I$2:$I$1500,'Work report'!$A$2:$A$1500,$A50,'Work report'!$B$2:$B$1500,"&lt;&gt;"))</f>
        <v/>
      </c>
      <c r="I50" s="192" t="str">
        <f t="shared" si="0"/>
        <v/>
      </c>
      <c r="J50" s="192" t="str">
        <f t="shared" si="1"/>
        <v/>
      </c>
      <c r="K50" s="197"/>
      <c r="L50" s="235"/>
      <c r="M50" s="192" t="str">
        <f t="shared" si="2"/>
        <v/>
      </c>
    </row>
    <row r="51" spans="1:13" ht="15" customHeight="1" x14ac:dyDescent="0.25">
      <c r="A51" s="190" t="str" cm="1">
        <f t="array" ref="A51">IFERROR(INDEX(_xlfn.UNIQUE(_xlfn._xlws.FILTER('Work report'!$A$2:$A$1500,'Work report'!$B$2:$B$1500&lt;&gt;"")),ROW(A50)),"")</f>
        <v/>
      </c>
      <c r="B51" s="195"/>
      <c r="C51" s="195"/>
      <c r="D51" s="195"/>
      <c r="E51" s="195"/>
      <c r="F51" s="195"/>
      <c r="G51" s="195"/>
      <c r="H51" s="192" t="str">
        <f>IF($A51="","",SUMIFS('Work report'!$I$2:$I$1500,'Work report'!$A$2:$A$1500,$A51,'Work report'!$B$2:$B$1500,"&lt;&gt;"))</f>
        <v/>
      </c>
      <c r="I51" s="192" t="str">
        <f t="shared" si="0"/>
        <v/>
      </c>
      <c r="J51" s="192" t="str">
        <f t="shared" si="1"/>
        <v/>
      </c>
      <c r="K51" s="197"/>
      <c r="L51" s="235"/>
      <c r="M51" s="192" t="str">
        <f t="shared" si="2"/>
        <v/>
      </c>
    </row>
    <row r="52" spans="1:13" ht="15" customHeight="1" x14ac:dyDescent="0.25">
      <c r="A52" s="190" t="str" cm="1">
        <f t="array" ref="A52">IFERROR(INDEX(_xlfn.UNIQUE(_xlfn._xlws.FILTER('Work report'!$A$2:$A$1500,'Work report'!$B$2:$B$1500&lt;&gt;"")),ROW(A51)),"")</f>
        <v/>
      </c>
      <c r="B52" s="195"/>
      <c r="C52" s="195"/>
      <c r="D52" s="195"/>
      <c r="E52" s="195"/>
      <c r="F52" s="195"/>
      <c r="G52" s="195"/>
      <c r="H52" s="192" t="str">
        <f>IF($A52="","",SUMIFS('Work report'!$I$2:$I$1500,'Work report'!$A$2:$A$1500,$A52,'Work report'!$B$2:$B$1500,"&lt;&gt;"))</f>
        <v/>
      </c>
      <c r="I52" s="192" t="str">
        <f t="shared" si="0"/>
        <v/>
      </c>
      <c r="J52" s="192" t="str">
        <f t="shared" si="1"/>
        <v/>
      </c>
      <c r="K52" s="197"/>
      <c r="L52" s="235"/>
      <c r="M52" s="192" t="str">
        <f t="shared" si="2"/>
        <v/>
      </c>
    </row>
    <row r="53" spans="1:13" ht="15" customHeight="1" x14ac:dyDescent="0.25">
      <c r="A53" s="190" t="str" cm="1">
        <f t="array" ref="A53">IFERROR(INDEX(_xlfn.UNIQUE(_xlfn._xlws.FILTER('Work report'!$A$2:$A$1500,'Work report'!$B$2:$B$1500&lt;&gt;"")),ROW(A52)),"")</f>
        <v/>
      </c>
      <c r="B53" s="195"/>
      <c r="C53" s="195"/>
      <c r="D53" s="195"/>
      <c r="E53" s="195"/>
      <c r="F53" s="195"/>
      <c r="G53" s="195"/>
      <c r="H53" s="192" t="str">
        <f>IF($A53="","",SUMIFS('Work report'!$I$2:$I$1500,'Work report'!$A$2:$A$1500,$A53,'Work report'!$B$2:$B$1500,"&lt;&gt;"))</f>
        <v/>
      </c>
      <c r="I53" s="192" t="str">
        <f t="shared" si="0"/>
        <v/>
      </c>
      <c r="J53" s="192" t="str">
        <f t="shared" si="1"/>
        <v/>
      </c>
      <c r="K53" s="197"/>
      <c r="L53" s="235"/>
      <c r="M53" s="192" t="str">
        <f t="shared" si="2"/>
        <v/>
      </c>
    </row>
    <row r="54" spans="1:13" ht="15" customHeight="1" x14ac:dyDescent="0.25">
      <c r="A54" s="190" t="str" cm="1">
        <f t="array" ref="A54">IFERROR(INDEX(_xlfn.UNIQUE(_xlfn._xlws.FILTER('Work report'!$A$2:$A$1500,'Work report'!$B$2:$B$1500&lt;&gt;"")),ROW(A53)),"")</f>
        <v/>
      </c>
      <c r="B54" s="195"/>
      <c r="C54" s="195"/>
      <c r="D54" s="195"/>
      <c r="E54" s="195"/>
      <c r="F54" s="195"/>
      <c r="G54" s="195"/>
      <c r="H54" s="192" t="str">
        <f>IF($A54="","",SUMIFS('Work report'!$I$2:$I$1500,'Work report'!$A$2:$A$1500,$A54,'Work report'!$B$2:$B$1500,"&lt;&gt;"))</f>
        <v/>
      </c>
      <c r="I54" s="192" t="str">
        <f t="shared" si="0"/>
        <v/>
      </c>
      <c r="J54" s="192" t="str">
        <f t="shared" si="1"/>
        <v/>
      </c>
      <c r="K54" s="197"/>
      <c r="L54" s="235"/>
      <c r="M54" s="192" t="str">
        <f t="shared" si="2"/>
        <v/>
      </c>
    </row>
    <row r="55" spans="1:13" ht="15" customHeight="1" x14ac:dyDescent="0.25">
      <c r="A55" s="190" t="str" cm="1">
        <f t="array" ref="A55">IFERROR(INDEX(_xlfn.UNIQUE(_xlfn._xlws.FILTER('Work report'!$A$2:$A$1500,'Work report'!$B$2:$B$1500&lt;&gt;"")),ROW(A54)),"")</f>
        <v/>
      </c>
      <c r="B55" s="195"/>
      <c r="C55" s="195"/>
      <c r="D55" s="195"/>
      <c r="E55" s="195"/>
      <c r="F55" s="195"/>
      <c r="G55" s="195"/>
      <c r="H55" s="192" t="str">
        <f>IF($A55="","",SUMIFS('Work report'!$I$2:$I$1500,'Work report'!$A$2:$A$1500,$A55,'Work report'!$B$2:$B$1500,"&lt;&gt;"))</f>
        <v/>
      </c>
      <c r="I55" s="192" t="str">
        <f t="shared" si="0"/>
        <v/>
      </c>
      <c r="J55" s="192" t="str">
        <f t="shared" si="1"/>
        <v/>
      </c>
      <c r="K55" s="197"/>
      <c r="L55" s="235"/>
      <c r="M55" s="192" t="str">
        <f t="shared" si="2"/>
        <v/>
      </c>
    </row>
    <row r="56" spans="1:13" ht="15" customHeight="1" x14ac:dyDescent="0.25">
      <c r="A56" s="190" t="str" cm="1">
        <f t="array" ref="A56">IFERROR(INDEX(_xlfn.UNIQUE(_xlfn._xlws.FILTER('Work report'!$A$2:$A$1500,'Work report'!$B$2:$B$1500&lt;&gt;"")),ROW(A55)),"")</f>
        <v/>
      </c>
      <c r="B56" s="195"/>
      <c r="C56" s="195"/>
      <c r="D56" s="195"/>
      <c r="E56" s="195"/>
      <c r="F56" s="195"/>
      <c r="G56" s="195"/>
      <c r="H56" s="192" t="str">
        <f>IF($A56="","",SUMIFS('Work report'!$I$2:$I$1500,'Work report'!$A$2:$A$1500,$A56,'Work report'!$B$2:$B$1500,"&lt;&gt;"))</f>
        <v/>
      </c>
      <c r="I56" s="192" t="str">
        <f t="shared" si="0"/>
        <v/>
      </c>
      <c r="J56" s="192" t="str">
        <f t="shared" si="1"/>
        <v/>
      </c>
      <c r="K56" s="197"/>
      <c r="L56" s="235"/>
      <c r="M56" s="192" t="str">
        <f t="shared" si="2"/>
        <v/>
      </c>
    </row>
    <row r="57" spans="1:13" ht="15" customHeight="1" x14ac:dyDescent="0.25">
      <c r="A57" s="190" t="str" cm="1">
        <f t="array" ref="A57">IFERROR(INDEX(_xlfn.UNIQUE(_xlfn._xlws.FILTER('Work report'!$A$2:$A$1500,'Work report'!$B$2:$B$1500&lt;&gt;"")),ROW(A56)),"")</f>
        <v/>
      </c>
      <c r="B57" s="195"/>
      <c r="C57" s="195"/>
      <c r="D57" s="195"/>
      <c r="E57" s="195"/>
      <c r="F57" s="195"/>
      <c r="G57" s="195"/>
      <c r="H57" s="192" t="str">
        <f>IF($A57="","",SUMIFS('Work report'!$I$2:$I$1500,'Work report'!$A$2:$A$1500,$A57,'Work report'!$B$2:$B$1500,"&lt;&gt;"))</f>
        <v/>
      </c>
      <c r="I57" s="192" t="str">
        <f t="shared" si="0"/>
        <v/>
      </c>
      <c r="J57" s="192" t="str">
        <f t="shared" si="1"/>
        <v/>
      </c>
      <c r="K57" s="197"/>
      <c r="L57" s="235"/>
      <c r="M57" s="192" t="str">
        <f t="shared" si="2"/>
        <v/>
      </c>
    </row>
    <row r="58" spans="1:13" ht="15" customHeight="1" x14ac:dyDescent="0.25">
      <c r="A58" s="190" t="str" cm="1">
        <f t="array" ref="A58">IFERROR(INDEX(_xlfn.UNIQUE(_xlfn._xlws.FILTER('Work report'!$A$2:$A$1500,'Work report'!$B$2:$B$1500&lt;&gt;"")),ROW(A57)),"")</f>
        <v/>
      </c>
      <c r="B58" s="195"/>
      <c r="C58" s="195"/>
      <c r="D58" s="195"/>
      <c r="E58" s="195"/>
      <c r="F58" s="195"/>
      <c r="G58" s="195"/>
      <c r="H58" s="192" t="str">
        <f>IF($A58="","",SUMIFS('Work report'!$I$2:$I$1500,'Work report'!$A$2:$A$1500,$A58,'Work report'!$B$2:$B$1500,"&lt;&gt;"))</f>
        <v/>
      </c>
      <c r="I58" s="192" t="str">
        <f t="shared" si="0"/>
        <v/>
      </c>
      <c r="J58" s="192" t="str">
        <f t="shared" si="1"/>
        <v/>
      </c>
      <c r="K58" s="197"/>
      <c r="L58" s="235"/>
      <c r="M58" s="192" t="str">
        <f t="shared" si="2"/>
        <v/>
      </c>
    </row>
    <row r="59" spans="1:13" ht="15" customHeight="1" x14ac:dyDescent="0.25">
      <c r="A59" s="190" t="str" cm="1">
        <f t="array" ref="A59">IFERROR(INDEX(_xlfn.UNIQUE(_xlfn._xlws.FILTER('Work report'!$A$2:$A$1500,'Work report'!$B$2:$B$1500&lt;&gt;"")),ROW(A58)),"")</f>
        <v/>
      </c>
      <c r="B59" s="195"/>
      <c r="C59" s="195"/>
      <c r="D59" s="195"/>
      <c r="E59" s="195"/>
      <c r="F59" s="195"/>
      <c r="G59" s="195"/>
      <c r="H59" s="192" t="str">
        <f>IF($A59="","",SUMIFS('Work report'!$I$2:$I$1500,'Work report'!$A$2:$A$1500,$A59,'Work report'!$B$2:$B$1500,"&lt;&gt;"))</f>
        <v/>
      </c>
      <c r="I59" s="192" t="str">
        <f t="shared" si="0"/>
        <v/>
      </c>
      <c r="J59" s="192" t="str">
        <f t="shared" si="1"/>
        <v/>
      </c>
      <c r="K59" s="197"/>
      <c r="L59" s="235"/>
      <c r="M59" s="192" t="str">
        <f t="shared" si="2"/>
        <v/>
      </c>
    </row>
    <row r="60" spans="1:13" ht="15" customHeight="1" x14ac:dyDescent="0.25">
      <c r="A60" s="190" t="str" cm="1">
        <f t="array" ref="A60">IFERROR(INDEX(_xlfn.UNIQUE(_xlfn._xlws.FILTER('Work report'!$A$2:$A$1500,'Work report'!$B$2:$B$1500&lt;&gt;"")),ROW(A59)),"")</f>
        <v/>
      </c>
      <c r="B60" s="195"/>
      <c r="C60" s="195"/>
      <c r="D60" s="195"/>
      <c r="E60" s="195"/>
      <c r="F60" s="195"/>
      <c r="G60" s="195"/>
      <c r="H60" s="192" t="str">
        <f>IF($A60="","",SUMIFS('Work report'!$I$2:$I$1500,'Work report'!$A$2:$A$1500,$A60,'Work report'!$B$2:$B$1500,"&lt;&gt;"))</f>
        <v/>
      </c>
      <c r="I60" s="192" t="str">
        <f t="shared" si="0"/>
        <v/>
      </c>
      <c r="J60" s="192" t="str">
        <f t="shared" si="1"/>
        <v/>
      </c>
      <c r="K60" s="197"/>
      <c r="L60" s="235"/>
      <c r="M60" s="192" t="str">
        <f t="shared" si="2"/>
        <v/>
      </c>
    </row>
    <row r="61" spans="1:13" ht="15" customHeight="1" x14ac:dyDescent="0.25">
      <c r="A61" s="190" t="str" cm="1">
        <f t="array" ref="A61">IFERROR(INDEX(_xlfn.UNIQUE(_xlfn._xlws.FILTER('Work report'!$A$2:$A$1500,'Work report'!$B$2:$B$1500&lt;&gt;"")),ROW(A60)),"")</f>
        <v/>
      </c>
      <c r="B61" s="195"/>
      <c r="C61" s="195"/>
      <c r="D61" s="195"/>
      <c r="E61" s="195"/>
      <c r="F61" s="195"/>
      <c r="G61" s="195"/>
      <c r="H61" s="192" t="str">
        <f>IF($A61="","",SUMIFS('Work report'!$I$2:$I$1500,'Work report'!$A$2:$A$1500,$A61,'Work report'!$B$2:$B$1500,"&lt;&gt;"))</f>
        <v/>
      </c>
      <c r="I61" s="192" t="str">
        <f t="shared" si="0"/>
        <v/>
      </c>
      <c r="J61" s="192" t="str">
        <f t="shared" si="1"/>
        <v/>
      </c>
      <c r="K61" s="197"/>
      <c r="L61" s="235"/>
      <c r="M61" s="192" t="str">
        <f t="shared" si="2"/>
        <v/>
      </c>
    </row>
    <row r="62" spans="1:13" ht="15" customHeight="1" x14ac:dyDescent="0.25">
      <c r="A62" s="190" t="str" cm="1">
        <f t="array" ref="A62">IFERROR(INDEX(_xlfn.UNIQUE(_xlfn._xlws.FILTER('Work report'!$A$2:$A$1500,'Work report'!$B$2:$B$1500&lt;&gt;"")),ROW(A61)),"")</f>
        <v/>
      </c>
      <c r="B62" s="195"/>
      <c r="C62" s="195"/>
      <c r="D62" s="195"/>
      <c r="E62" s="195"/>
      <c r="F62" s="195"/>
      <c r="G62" s="195"/>
      <c r="H62" s="192" t="str">
        <f>IF($A62="","",SUMIFS('Work report'!$I$2:$I$1500,'Work report'!$A$2:$A$1500,$A62,'Work report'!$B$2:$B$1500,"&lt;&gt;"))</f>
        <v/>
      </c>
      <c r="I62" s="192" t="str">
        <f t="shared" si="0"/>
        <v/>
      </c>
      <c r="J62" s="192" t="str">
        <f t="shared" si="1"/>
        <v/>
      </c>
      <c r="K62" s="197"/>
      <c r="L62" s="235"/>
      <c r="M62" s="192" t="str">
        <f t="shared" si="2"/>
        <v/>
      </c>
    </row>
    <row r="63" spans="1:13" ht="15" customHeight="1" x14ac:dyDescent="0.25">
      <c r="A63" s="190" t="str" cm="1">
        <f t="array" ref="A63">IFERROR(INDEX(_xlfn.UNIQUE(_xlfn._xlws.FILTER('Work report'!$A$2:$A$1500,'Work report'!$B$2:$B$1500&lt;&gt;"")),ROW(A62)),"")</f>
        <v/>
      </c>
      <c r="B63" s="195"/>
      <c r="C63" s="195"/>
      <c r="D63" s="195"/>
      <c r="E63" s="195"/>
      <c r="F63" s="195"/>
      <c r="G63" s="195"/>
      <c r="H63" s="192" t="str">
        <f>IF($A63="","",SUMIFS('Work report'!$I$2:$I$1500,'Work report'!$A$2:$A$1500,$A63,'Work report'!$B$2:$B$1500,"&lt;&gt;"))</f>
        <v/>
      </c>
      <c r="I63" s="192" t="str">
        <f t="shared" si="0"/>
        <v/>
      </c>
      <c r="J63" s="192" t="str">
        <f t="shared" si="1"/>
        <v/>
      </c>
      <c r="K63" s="197"/>
      <c r="L63" s="235"/>
      <c r="M63" s="192" t="str">
        <f t="shared" si="2"/>
        <v/>
      </c>
    </row>
    <row r="64" spans="1:13" ht="15" customHeight="1" x14ac:dyDescent="0.25">
      <c r="A64" s="190" t="str" cm="1">
        <f t="array" ref="A64">IFERROR(INDEX(_xlfn.UNIQUE(_xlfn._xlws.FILTER('Work report'!$A$2:$A$1500,'Work report'!$B$2:$B$1500&lt;&gt;"")),ROW(A63)),"")</f>
        <v/>
      </c>
      <c r="B64" s="195"/>
      <c r="C64" s="195"/>
      <c r="D64" s="195"/>
      <c r="E64" s="195"/>
      <c r="F64" s="195"/>
      <c r="G64" s="195"/>
      <c r="H64" s="192" t="str">
        <f>IF($A64="","",SUMIFS('Work report'!$I$2:$I$1500,'Work report'!$A$2:$A$1500,$A64,'Work report'!$B$2:$B$1500,"&lt;&gt;"))</f>
        <v/>
      </c>
      <c r="I64" s="192" t="str">
        <f t="shared" si="0"/>
        <v/>
      </c>
      <c r="J64" s="192" t="str">
        <f t="shared" si="1"/>
        <v/>
      </c>
      <c r="K64" s="197"/>
      <c r="L64" s="235"/>
      <c r="M64" s="192" t="str">
        <f t="shared" si="2"/>
        <v/>
      </c>
    </row>
    <row r="65" spans="1:13" ht="15" customHeight="1" x14ac:dyDescent="0.25">
      <c r="A65" s="190" t="str" cm="1">
        <f t="array" ref="A65">IFERROR(INDEX(_xlfn.UNIQUE(_xlfn._xlws.FILTER('Work report'!$A$2:$A$1500,'Work report'!$B$2:$B$1500&lt;&gt;"")),ROW(A64)),"")</f>
        <v/>
      </c>
      <c r="B65" s="195"/>
      <c r="C65" s="195"/>
      <c r="D65" s="195"/>
      <c r="E65" s="195"/>
      <c r="F65" s="195"/>
      <c r="G65" s="195"/>
      <c r="H65" s="192" t="str">
        <f>IF($A65="","",SUMIFS('Work report'!$I$2:$I$1500,'Work report'!$A$2:$A$1500,$A65,'Work report'!$B$2:$B$1500,"&lt;&gt;"))</f>
        <v/>
      </c>
      <c r="I65" s="192" t="str">
        <f t="shared" si="0"/>
        <v/>
      </c>
      <c r="J65" s="192" t="str">
        <f t="shared" si="1"/>
        <v/>
      </c>
      <c r="K65" s="197"/>
      <c r="L65" s="235"/>
      <c r="M65" s="192" t="str">
        <f t="shared" si="2"/>
        <v/>
      </c>
    </row>
    <row r="66" spans="1:13" ht="15" customHeight="1" x14ac:dyDescent="0.25">
      <c r="A66" s="190" t="str" cm="1">
        <f t="array" ref="A66">IFERROR(INDEX(_xlfn.UNIQUE(_xlfn._xlws.FILTER('Work report'!$A$2:$A$1500,'Work report'!$B$2:$B$1500&lt;&gt;"")),ROW(A65)),"")</f>
        <v/>
      </c>
      <c r="B66" s="195"/>
      <c r="C66" s="195"/>
      <c r="D66" s="195"/>
      <c r="E66" s="195"/>
      <c r="F66" s="195"/>
      <c r="G66" s="195"/>
      <c r="H66" s="192" t="str">
        <f>IF($A66="","",SUMIFS('Work report'!$I$2:$I$1500,'Work report'!$A$2:$A$1500,$A66,'Work report'!$B$2:$B$1500,"&lt;&gt;"))</f>
        <v/>
      </c>
      <c r="I66" s="192" t="str">
        <f t="shared" ref="I66:I129" si="3">IF(
SUM(
IF(AND($B66&lt;&gt;"",$C66&lt;&gt;""),($C66-$B66)*1440,0),
IF(AND($D66&lt;&gt;"",$E66&lt;&gt;""),($E66-$D66)*1440,0),
IF(AND($F66&lt;&gt;"",$G66&lt;&gt;""),($G66-$F66)*1440,0)
)=0,
"",
SUM(
IF(AND($B66&lt;&gt;"",$C66&lt;&gt;""),($C66-$B66)*1440,0),
IF(AND($D66&lt;&gt;"",$E66&lt;&gt;""),($E66-$D66)*1440,0),
IF(AND($F66&lt;&gt;"",$G66&lt;&gt;""),($G66-$F66)*1440,0)
)
)</f>
        <v/>
      </c>
      <c r="J66" s="192" t="str">
        <f t="shared" ref="J66:J129" si="4">IF(OR($H66="",$I66=""),"",$I66-$H66)</f>
        <v/>
      </c>
      <c r="K66" s="197"/>
      <c r="L66" s="235"/>
      <c r="M66" s="192" t="str">
        <f t="shared" ref="M66:M129" si="5">IF(OR($J66="",$L66&lt;&gt;"Approved"),"",$J66)</f>
        <v/>
      </c>
    </row>
    <row r="67" spans="1:13" ht="15" customHeight="1" x14ac:dyDescent="0.25">
      <c r="A67" s="190" t="str" cm="1">
        <f t="array" ref="A67">IFERROR(INDEX(_xlfn.UNIQUE(_xlfn._xlws.FILTER('Work report'!$A$2:$A$1500,'Work report'!$B$2:$B$1500&lt;&gt;"")),ROW(A66)),"")</f>
        <v/>
      </c>
      <c r="B67" s="195"/>
      <c r="C67" s="195"/>
      <c r="D67" s="195"/>
      <c r="E67" s="195"/>
      <c r="F67" s="195"/>
      <c r="G67" s="195"/>
      <c r="H67" s="192" t="str">
        <f>IF($A67="","",SUMIFS('Work report'!$I$2:$I$1500,'Work report'!$A$2:$A$1500,$A67,'Work report'!$B$2:$B$1500,"&lt;&gt;"))</f>
        <v/>
      </c>
      <c r="I67" s="192" t="str">
        <f t="shared" si="3"/>
        <v/>
      </c>
      <c r="J67" s="192" t="str">
        <f t="shared" si="4"/>
        <v/>
      </c>
      <c r="K67" s="197"/>
      <c r="L67" s="235"/>
      <c r="M67" s="192" t="str">
        <f t="shared" si="5"/>
        <v/>
      </c>
    </row>
    <row r="68" spans="1:13" ht="15" customHeight="1" x14ac:dyDescent="0.25">
      <c r="A68" s="190" t="str" cm="1">
        <f t="array" ref="A68">IFERROR(INDEX(_xlfn.UNIQUE(_xlfn._xlws.FILTER('Work report'!$A$2:$A$1500,'Work report'!$B$2:$B$1500&lt;&gt;"")),ROW(A67)),"")</f>
        <v/>
      </c>
      <c r="B68" s="195"/>
      <c r="C68" s="195"/>
      <c r="D68" s="195"/>
      <c r="E68" s="195"/>
      <c r="F68" s="195"/>
      <c r="G68" s="195"/>
      <c r="H68" s="192" t="str">
        <f>IF($A68="","",SUMIFS('Work report'!$I$2:$I$1500,'Work report'!$A$2:$A$1500,$A68,'Work report'!$B$2:$B$1500,"&lt;&gt;"))</f>
        <v/>
      </c>
      <c r="I68" s="192" t="str">
        <f t="shared" si="3"/>
        <v/>
      </c>
      <c r="J68" s="192" t="str">
        <f t="shared" si="4"/>
        <v/>
      </c>
      <c r="K68" s="197"/>
      <c r="L68" s="235"/>
      <c r="M68" s="192" t="str">
        <f t="shared" si="5"/>
        <v/>
      </c>
    </row>
    <row r="69" spans="1:13" ht="15" customHeight="1" x14ac:dyDescent="0.25">
      <c r="A69" s="190" t="str" cm="1">
        <f t="array" ref="A69">IFERROR(INDEX(_xlfn.UNIQUE(_xlfn._xlws.FILTER('Work report'!$A$2:$A$1500,'Work report'!$B$2:$B$1500&lt;&gt;"")),ROW(A68)),"")</f>
        <v/>
      </c>
      <c r="B69" s="195"/>
      <c r="C69" s="195"/>
      <c r="D69" s="195"/>
      <c r="E69" s="195"/>
      <c r="F69" s="195"/>
      <c r="G69" s="195"/>
      <c r="H69" s="192" t="str">
        <f>IF($A69="","",SUMIFS('Work report'!$I$2:$I$1500,'Work report'!$A$2:$A$1500,$A69,'Work report'!$B$2:$B$1500,"&lt;&gt;"))</f>
        <v/>
      </c>
      <c r="I69" s="192" t="str">
        <f t="shared" si="3"/>
        <v/>
      </c>
      <c r="J69" s="192" t="str">
        <f t="shared" si="4"/>
        <v/>
      </c>
      <c r="K69" s="197"/>
      <c r="L69" s="235"/>
      <c r="M69" s="192" t="str">
        <f t="shared" si="5"/>
        <v/>
      </c>
    </row>
    <row r="70" spans="1:13" ht="15" customHeight="1" x14ac:dyDescent="0.25">
      <c r="A70" s="190" t="str" cm="1">
        <f t="array" ref="A70">IFERROR(INDEX(_xlfn.UNIQUE(_xlfn._xlws.FILTER('Work report'!$A$2:$A$1500,'Work report'!$B$2:$B$1500&lt;&gt;"")),ROW(A69)),"")</f>
        <v/>
      </c>
      <c r="B70" s="195"/>
      <c r="C70" s="195"/>
      <c r="D70" s="195"/>
      <c r="E70" s="195"/>
      <c r="F70" s="195"/>
      <c r="G70" s="195"/>
      <c r="H70" s="192" t="str">
        <f>IF($A70="","",SUMIFS('Work report'!$I$2:$I$1500,'Work report'!$A$2:$A$1500,$A70,'Work report'!$B$2:$B$1500,"&lt;&gt;"))</f>
        <v/>
      </c>
      <c r="I70" s="192" t="str">
        <f t="shared" si="3"/>
        <v/>
      </c>
      <c r="J70" s="192" t="str">
        <f t="shared" si="4"/>
        <v/>
      </c>
      <c r="K70" s="197"/>
      <c r="L70" s="235"/>
      <c r="M70" s="192" t="str">
        <f t="shared" si="5"/>
        <v/>
      </c>
    </row>
    <row r="71" spans="1:13" ht="15" customHeight="1" x14ac:dyDescent="0.25">
      <c r="A71" s="190" t="str" cm="1">
        <f t="array" ref="A71">IFERROR(INDEX(_xlfn.UNIQUE(_xlfn._xlws.FILTER('Work report'!$A$2:$A$1500,'Work report'!$B$2:$B$1500&lt;&gt;"")),ROW(A70)),"")</f>
        <v/>
      </c>
      <c r="B71" s="195"/>
      <c r="C71" s="195"/>
      <c r="D71" s="195"/>
      <c r="E71" s="195"/>
      <c r="F71" s="195"/>
      <c r="G71" s="195"/>
      <c r="H71" s="192" t="str">
        <f>IF($A71="","",SUMIFS('Work report'!$I$2:$I$1500,'Work report'!$A$2:$A$1500,$A71,'Work report'!$B$2:$B$1500,"&lt;&gt;"))</f>
        <v/>
      </c>
      <c r="I71" s="192" t="str">
        <f t="shared" si="3"/>
        <v/>
      </c>
      <c r="J71" s="192" t="str">
        <f t="shared" si="4"/>
        <v/>
      </c>
      <c r="K71" s="197"/>
      <c r="L71" s="235"/>
      <c r="M71" s="192" t="str">
        <f t="shared" si="5"/>
        <v/>
      </c>
    </row>
    <row r="72" spans="1:13" ht="15" customHeight="1" x14ac:dyDescent="0.25">
      <c r="A72" s="190" t="str" cm="1">
        <f t="array" ref="A72">IFERROR(INDEX(_xlfn.UNIQUE(_xlfn._xlws.FILTER('Work report'!$A$2:$A$1500,'Work report'!$B$2:$B$1500&lt;&gt;"")),ROW(A71)),"")</f>
        <v/>
      </c>
      <c r="B72" s="195"/>
      <c r="C72" s="195"/>
      <c r="D72" s="195"/>
      <c r="E72" s="195"/>
      <c r="F72" s="195"/>
      <c r="G72" s="195"/>
      <c r="H72" s="192" t="str">
        <f>IF($A72="","",SUMIFS('Work report'!$I$2:$I$1500,'Work report'!$A$2:$A$1500,$A72,'Work report'!$B$2:$B$1500,"&lt;&gt;"))</f>
        <v/>
      </c>
      <c r="I72" s="192" t="str">
        <f t="shared" si="3"/>
        <v/>
      </c>
      <c r="J72" s="192" t="str">
        <f t="shared" si="4"/>
        <v/>
      </c>
      <c r="K72" s="197"/>
      <c r="L72" s="235"/>
      <c r="M72" s="192" t="str">
        <f t="shared" si="5"/>
        <v/>
      </c>
    </row>
    <row r="73" spans="1:13" ht="15" customHeight="1" x14ac:dyDescent="0.25">
      <c r="A73" s="190" t="str" cm="1">
        <f t="array" ref="A73">IFERROR(INDEX(_xlfn.UNIQUE(_xlfn._xlws.FILTER('Work report'!$A$2:$A$1500,'Work report'!$B$2:$B$1500&lt;&gt;"")),ROW(A72)),"")</f>
        <v/>
      </c>
      <c r="B73" s="195"/>
      <c r="C73" s="195"/>
      <c r="D73" s="195"/>
      <c r="E73" s="195"/>
      <c r="F73" s="195"/>
      <c r="G73" s="195"/>
      <c r="H73" s="192" t="str">
        <f>IF($A73="","",SUMIFS('Work report'!$I$2:$I$1500,'Work report'!$A$2:$A$1500,$A73,'Work report'!$B$2:$B$1500,"&lt;&gt;"))</f>
        <v/>
      </c>
      <c r="I73" s="192" t="str">
        <f t="shared" si="3"/>
        <v/>
      </c>
      <c r="J73" s="192" t="str">
        <f t="shared" si="4"/>
        <v/>
      </c>
      <c r="K73" s="197"/>
      <c r="L73" s="235"/>
      <c r="M73" s="192" t="str">
        <f t="shared" si="5"/>
        <v/>
      </c>
    </row>
    <row r="74" spans="1:13" ht="15" customHeight="1" x14ac:dyDescent="0.25">
      <c r="A74" s="190" t="str" cm="1">
        <f t="array" ref="A74">IFERROR(INDEX(_xlfn.UNIQUE(_xlfn._xlws.FILTER('Work report'!$A$2:$A$1500,'Work report'!$B$2:$B$1500&lt;&gt;"")),ROW(A73)),"")</f>
        <v/>
      </c>
      <c r="B74" s="195"/>
      <c r="C74" s="195"/>
      <c r="D74" s="195"/>
      <c r="E74" s="195"/>
      <c r="F74" s="195"/>
      <c r="G74" s="195"/>
      <c r="H74" s="192" t="str">
        <f>IF($A74="","",SUMIFS('Work report'!$I$2:$I$1500,'Work report'!$A$2:$A$1500,$A74,'Work report'!$B$2:$B$1500,"&lt;&gt;"))</f>
        <v/>
      </c>
      <c r="I74" s="192" t="str">
        <f t="shared" si="3"/>
        <v/>
      </c>
      <c r="J74" s="192" t="str">
        <f t="shared" si="4"/>
        <v/>
      </c>
      <c r="K74" s="197"/>
      <c r="L74" s="235"/>
      <c r="M74" s="192" t="str">
        <f t="shared" si="5"/>
        <v/>
      </c>
    </row>
    <row r="75" spans="1:13" ht="15" customHeight="1" x14ac:dyDescent="0.25">
      <c r="A75" s="190" t="str" cm="1">
        <f t="array" ref="A75">IFERROR(INDEX(_xlfn.UNIQUE(_xlfn._xlws.FILTER('Work report'!$A$2:$A$1500,'Work report'!$B$2:$B$1500&lt;&gt;"")),ROW(A74)),"")</f>
        <v/>
      </c>
      <c r="B75" s="195"/>
      <c r="C75" s="195"/>
      <c r="D75" s="195"/>
      <c r="E75" s="195"/>
      <c r="F75" s="195"/>
      <c r="G75" s="195"/>
      <c r="H75" s="192" t="str">
        <f>IF($A75="","",SUMIFS('Work report'!$I$2:$I$1500,'Work report'!$A$2:$A$1500,$A75,'Work report'!$B$2:$B$1500,"&lt;&gt;"))</f>
        <v/>
      </c>
      <c r="I75" s="192" t="str">
        <f t="shared" si="3"/>
        <v/>
      </c>
      <c r="J75" s="192" t="str">
        <f t="shared" si="4"/>
        <v/>
      </c>
      <c r="K75" s="197"/>
      <c r="L75" s="235"/>
      <c r="M75" s="192" t="str">
        <f t="shared" si="5"/>
        <v/>
      </c>
    </row>
    <row r="76" spans="1:13" ht="15" customHeight="1" x14ac:dyDescent="0.25">
      <c r="A76" s="190" t="str" cm="1">
        <f t="array" ref="A76">IFERROR(INDEX(_xlfn.UNIQUE(_xlfn._xlws.FILTER('Work report'!$A$2:$A$1500,'Work report'!$B$2:$B$1500&lt;&gt;"")),ROW(A75)),"")</f>
        <v/>
      </c>
      <c r="B76" s="195"/>
      <c r="C76" s="195"/>
      <c r="D76" s="195"/>
      <c r="E76" s="195"/>
      <c r="F76" s="195"/>
      <c r="G76" s="195"/>
      <c r="H76" s="192" t="str">
        <f>IF($A76="","",SUMIFS('Work report'!$I$2:$I$1500,'Work report'!$A$2:$A$1500,$A76,'Work report'!$B$2:$B$1500,"&lt;&gt;"))</f>
        <v/>
      </c>
      <c r="I76" s="192" t="str">
        <f t="shared" si="3"/>
        <v/>
      </c>
      <c r="J76" s="192" t="str">
        <f t="shared" si="4"/>
        <v/>
      </c>
      <c r="K76" s="197"/>
      <c r="L76" s="235"/>
      <c r="M76" s="192" t="str">
        <f t="shared" si="5"/>
        <v/>
      </c>
    </row>
    <row r="77" spans="1:13" ht="15" customHeight="1" x14ac:dyDescent="0.25">
      <c r="A77" s="190" t="str" cm="1">
        <f t="array" ref="A77">IFERROR(INDEX(_xlfn.UNIQUE(_xlfn._xlws.FILTER('Work report'!$A$2:$A$1500,'Work report'!$B$2:$B$1500&lt;&gt;"")),ROW(A76)),"")</f>
        <v/>
      </c>
      <c r="B77" s="195"/>
      <c r="C77" s="195"/>
      <c r="D77" s="195"/>
      <c r="E77" s="195"/>
      <c r="F77" s="195"/>
      <c r="G77" s="195"/>
      <c r="H77" s="192" t="str">
        <f>IF($A77="","",SUMIFS('Work report'!$I$2:$I$1500,'Work report'!$A$2:$A$1500,$A77,'Work report'!$B$2:$B$1500,"&lt;&gt;"))</f>
        <v/>
      </c>
      <c r="I77" s="192" t="str">
        <f t="shared" si="3"/>
        <v/>
      </c>
      <c r="J77" s="192" t="str">
        <f t="shared" si="4"/>
        <v/>
      </c>
      <c r="K77" s="197"/>
      <c r="L77" s="235"/>
      <c r="M77" s="192" t="str">
        <f t="shared" si="5"/>
        <v/>
      </c>
    </row>
    <row r="78" spans="1:13" ht="15" customHeight="1" x14ac:dyDescent="0.25">
      <c r="A78" s="190" t="str" cm="1">
        <f t="array" ref="A78">IFERROR(INDEX(_xlfn.UNIQUE(_xlfn._xlws.FILTER('Work report'!$A$2:$A$1500,'Work report'!$B$2:$B$1500&lt;&gt;"")),ROW(A77)),"")</f>
        <v/>
      </c>
      <c r="B78" s="195"/>
      <c r="C78" s="195"/>
      <c r="D78" s="195"/>
      <c r="E78" s="195"/>
      <c r="F78" s="195"/>
      <c r="G78" s="195"/>
      <c r="H78" s="192" t="str">
        <f>IF($A78="","",SUMIFS('Work report'!$I$2:$I$1500,'Work report'!$A$2:$A$1500,$A78,'Work report'!$B$2:$B$1500,"&lt;&gt;"))</f>
        <v/>
      </c>
      <c r="I78" s="192" t="str">
        <f t="shared" si="3"/>
        <v/>
      </c>
      <c r="J78" s="192" t="str">
        <f t="shared" si="4"/>
        <v/>
      </c>
      <c r="K78" s="197"/>
      <c r="L78" s="235"/>
      <c r="M78" s="192" t="str">
        <f t="shared" si="5"/>
        <v/>
      </c>
    </row>
    <row r="79" spans="1:13" ht="15" customHeight="1" x14ac:dyDescent="0.25">
      <c r="A79" s="190" t="str" cm="1">
        <f t="array" ref="A79">IFERROR(INDEX(_xlfn.UNIQUE(_xlfn._xlws.FILTER('Work report'!$A$2:$A$1500,'Work report'!$B$2:$B$1500&lt;&gt;"")),ROW(A78)),"")</f>
        <v/>
      </c>
      <c r="B79" s="195"/>
      <c r="C79" s="195"/>
      <c r="D79" s="195"/>
      <c r="E79" s="195"/>
      <c r="F79" s="195"/>
      <c r="G79" s="195"/>
      <c r="H79" s="192" t="str">
        <f>IF($A79="","",SUMIFS('Work report'!$I$2:$I$1500,'Work report'!$A$2:$A$1500,$A79,'Work report'!$B$2:$B$1500,"&lt;&gt;"))</f>
        <v/>
      </c>
      <c r="I79" s="192" t="str">
        <f t="shared" si="3"/>
        <v/>
      </c>
      <c r="J79" s="192" t="str">
        <f t="shared" si="4"/>
        <v/>
      </c>
      <c r="K79" s="197"/>
      <c r="L79" s="235"/>
      <c r="M79" s="192" t="str">
        <f t="shared" si="5"/>
        <v/>
      </c>
    </row>
    <row r="80" spans="1:13" ht="15" customHeight="1" x14ac:dyDescent="0.25">
      <c r="A80" s="190" t="str" cm="1">
        <f t="array" ref="A80">IFERROR(INDEX(_xlfn.UNIQUE(_xlfn._xlws.FILTER('Work report'!$A$2:$A$1500,'Work report'!$B$2:$B$1500&lt;&gt;"")),ROW(A79)),"")</f>
        <v/>
      </c>
      <c r="B80" s="195"/>
      <c r="C80" s="195"/>
      <c r="D80" s="195"/>
      <c r="E80" s="195"/>
      <c r="F80" s="195"/>
      <c r="G80" s="195"/>
      <c r="H80" s="192" t="str">
        <f>IF($A80="","",SUMIFS('Work report'!$I$2:$I$1500,'Work report'!$A$2:$A$1500,$A80,'Work report'!$B$2:$B$1500,"&lt;&gt;"))</f>
        <v/>
      </c>
      <c r="I80" s="192" t="str">
        <f t="shared" si="3"/>
        <v/>
      </c>
      <c r="J80" s="192" t="str">
        <f t="shared" si="4"/>
        <v/>
      </c>
      <c r="K80" s="197"/>
      <c r="L80" s="235"/>
      <c r="M80" s="192" t="str">
        <f t="shared" si="5"/>
        <v/>
      </c>
    </row>
    <row r="81" spans="1:13" ht="15" customHeight="1" x14ac:dyDescent="0.25">
      <c r="A81" s="190" t="str" cm="1">
        <f t="array" ref="A81">IFERROR(INDEX(_xlfn.UNIQUE(_xlfn._xlws.FILTER('Work report'!$A$2:$A$1500,'Work report'!$B$2:$B$1500&lt;&gt;"")),ROW(A80)),"")</f>
        <v/>
      </c>
      <c r="B81" s="195"/>
      <c r="C81" s="195"/>
      <c r="D81" s="195"/>
      <c r="E81" s="195"/>
      <c r="F81" s="195"/>
      <c r="G81" s="195"/>
      <c r="H81" s="192" t="str">
        <f>IF($A81="","",SUMIFS('Work report'!$I$2:$I$1500,'Work report'!$A$2:$A$1500,$A81,'Work report'!$B$2:$B$1500,"&lt;&gt;"))</f>
        <v/>
      </c>
      <c r="I81" s="192" t="str">
        <f t="shared" si="3"/>
        <v/>
      </c>
      <c r="J81" s="192" t="str">
        <f t="shared" si="4"/>
        <v/>
      </c>
      <c r="K81" s="197"/>
      <c r="L81" s="235"/>
      <c r="M81" s="192" t="str">
        <f t="shared" si="5"/>
        <v/>
      </c>
    </row>
    <row r="82" spans="1:13" ht="15" customHeight="1" x14ac:dyDescent="0.25">
      <c r="A82" s="190" t="str" cm="1">
        <f t="array" ref="A82">IFERROR(INDEX(_xlfn.UNIQUE(_xlfn._xlws.FILTER('Work report'!$A$2:$A$1500,'Work report'!$B$2:$B$1500&lt;&gt;"")),ROW(A81)),"")</f>
        <v/>
      </c>
      <c r="B82" s="195"/>
      <c r="C82" s="195"/>
      <c r="D82" s="195"/>
      <c r="E82" s="195"/>
      <c r="F82" s="195"/>
      <c r="G82" s="195"/>
      <c r="H82" s="192" t="str">
        <f>IF($A82="","",SUMIFS('Work report'!$I$2:$I$1500,'Work report'!$A$2:$A$1500,$A82,'Work report'!$B$2:$B$1500,"&lt;&gt;"))</f>
        <v/>
      </c>
      <c r="I82" s="192" t="str">
        <f t="shared" si="3"/>
        <v/>
      </c>
      <c r="J82" s="192" t="str">
        <f t="shared" si="4"/>
        <v/>
      </c>
      <c r="K82" s="197"/>
      <c r="L82" s="235"/>
      <c r="M82" s="192" t="str">
        <f t="shared" si="5"/>
        <v/>
      </c>
    </row>
    <row r="83" spans="1:13" ht="15" customHeight="1" x14ac:dyDescent="0.25">
      <c r="A83" s="190" t="str" cm="1">
        <f t="array" ref="A83">IFERROR(INDEX(_xlfn.UNIQUE(_xlfn._xlws.FILTER('Work report'!$A$2:$A$1500,'Work report'!$B$2:$B$1500&lt;&gt;"")),ROW(A82)),"")</f>
        <v/>
      </c>
      <c r="B83" s="195"/>
      <c r="C83" s="195"/>
      <c r="D83" s="195"/>
      <c r="E83" s="195"/>
      <c r="F83" s="195"/>
      <c r="G83" s="195"/>
      <c r="H83" s="192" t="str">
        <f>IF($A83="","",SUMIFS('Work report'!$I$2:$I$1500,'Work report'!$A$2:$A$1500,$A83,'Work report'!$B$2:$B$1500,"&lt;&gt;"))</f>
        <v/>
      </c>
      <c r="I83" s="192" t="str">
        <f t="shared" si="3"/>
        <v/>
      </c>
      <c r="J83" s="192" t="str">
        <f t="shared" si="4"/>
        <v/>
      </c>
      <c r="K83" s="197"/>
      <c r="L83" s="235"/>
      <c r="M83" s="192" t="str">
        <f t="shared" si="5"/>
        <v/>
      </c>
    </row>
    <row r="84" spans="1:13" ht="15" customHeight="1" x14ac:dyDescent="0.25">
      <c r="A84" s="190" t="str" cm="1">
        <f t="array" ref="A84">IFERROR(INDEX(_xlfn.UNIQUE(_xlfn._xlws.FILTER('Work report'!$A$2:$A$1500,'Work report'!$B$2:$B$1500&lt;&gt;"")),ROW(A83)),"")</f>
        <v/>
      </c>
      <c r="B84" s="195"/>
      <c r="C84" s="195"/>
      <c r="D84" s="195"/>
      <c r="E84" s="195"/>
      <c r="F84" s="195"/>
      <c r="G84" s="195"/>
      <c r="H84" s="192" t="str">
        <f>IF($A84="","",SUMIFS('Work report'!$I$2:$I$1500,'Work report'!$A$2:$A$1500,$A84,'Work report'!$B$2:$B$1500,"&lt;&gt;"))</f>
        <v/>
      </c>
      <c r="I84" s="192" t="str">
        <f t="shared" si="3"/>
        <v/>
      </c>
      <c r="J84" s="192" t="str">
        <f t="shared" si="4"/>
        <v/>
      </c>
      <c r="K84" s="197"/>
      <c r="L84" s="235"/>
      <c r="M84" s="192" t="str">
        <f t="shared" si="5"/>
        <v/>
      </c>
    </row>
    <row r="85" spans="1:13" ht="15" customHeight="1" x14ac:dyDescent="0.25">
      <c r="A85" s="190" t="str" cm="1">
        <f t="array" ref="A85">IFERROR(INDEX(_xlfn.UNIQUE(_xlfn._xlws.FILTER('Work report'!$A$2:$A$1500,'Work report'!$B$2:$B$1500&lt;&gt;"")),ROW(A84)),"")</f>
        <v/>
      </c>
      <c r="B85" s="195"/>
      <c r="C85" s="195"/>
      <c r="D85" s="195"/>
      <c r="E85" s="195"/>
      <c r="F85" s="195"/>
      <c r="G85" s="195"/>
      <c r="H85" s="192" t="str">
        <f>IF($A85="","",SUMIFS('Work report'!$I$2:$I$1500,'Work report'!$A$2:$A$1500,$A85,'Work report'!$B$2:$B$1500,"&lt;&gt;"))</f>
        <v/>
      </c>
      <c r="I85" s="192" t="str">
        <f t="shared" si="3"/>
        <v/>
      </c>
      <c r="J85" s="192" t="str">
        <f t="shared" si="4"/>
        <v/>
      </c>
      <c r="K85" s="197"/>
      <c r="L85" s="235"/>
      <c r="M85" s="192" t="str">
        <f t="shared" si="5"/>
        <v/>
      </c>
    </row>
    <row r="86" spans="1:13" ht="15" customHeight="1" x14ac:dyDescent="0.25">
      <c r="A86" s="190" t="str" cm="1">
        <f t="array" ref="A86">IFERROR(INDEX(_xlfn.UNIQUE(_xlfn._xlws.FILTER('Work report'!$A$2:$A$1500,'Work report'!$B$2:$B$1500&lt;&gt;"")),ROW(A85)),"")</f>
        <v/>
      </c>
      <c r="B86" s="195"/>
      <c r="C86" s="195"/>
      <c r="D86" s="195"/>
      <c r="E86" s="195"/>
      <c r="F86" s="195"/>
      <c r="G86" s="195"/>
      <c r="H86" s="192" t="str">
        <f>IF($A86="","",SUMIFS('Work report'!$I$2:$I$1500,'Work report'!$A$2:$A$1500,$A86,'Work report'!$B$2:$B$1500,"&lt;&gt;"))</f>
        <v/>
      </c>
      <c r="I86" s="192" t="str">
        <f t="shared" si="3"/>
        <v/>
      </c>
      <c r="J86" s="192" t="str">
        <f t="shared" si="4"/>
        <v/>
      </c>
      <c r="K86" s="197"/>
      <c r="L86" s="235"/>
      <c r="M86" s="192" t="str">
        <f t="shared" si="5"/>
        <v/>
      </c>
    </row>
    <row r="87" spans="1:13" ht="15" customHeight="1" x14ac:dyDescent="0.25">
      <c r="A87" s="190" t="str" cm="1">
        <f t="array" ref="A87">IFERROR(INDEX(_xlfn.UNIQUE(_xlfn._xlws.FILTER('Work report'!$A$2:$A$1500,'Work report'!$B$2:$B$1500&lt;&gt;"")),ROW(A86)),"")</f>
        <v/>
      </c>
      <c r="B87" s="195"/>
      <c r="C87" s="195"/>
      <c r="D87" s="195"/>
      <c r="E87" s="195"/>
      <c r="F87" s="195"/>
      <c r="G87" s="195"/>
      <c r="H87" s="192" t="str">
        <f>IF($A87="","",SUMIFS('Work report'!$I$2:$I$1500,'Work report'!$A$2:$A$1500,$A87,'Work report'!$B$2:$B$1500,"&lt;&gt;"))</f>
        <v/>
      </c>
      <c r="I87" s="192" t="str">
        <f t="shared" si="3"/>
        <v/>
      </c>
      <c r="J87" s="192" t="str">
        <f t="shared" si="4"/>
        <v/>
      </c>
      <c r="K87" s="197"/>
      <c r="L87" s="235"/>
      <c r="M87" s="192" t="str">
        <f t="shared" si="5"/>
        <v/>
      </c>
    </row>
    <row r="88" spans="1:13" ht="15" customHeight="1" x14ac:dyDescent="0.25">
      <c r="A88" s="190" t="str" cm="1">
        <f t="array" ref="A88">IFERROR(INDEX(_xlfn.UNIQUE(_xlfn._xlws.FILTER('Work report'!$A$2:$A$1500,'Work report'!$B$2:$B$1500&lt;&gt;"")),ROW(A87)),"")</f>
        <v/>
      </c>
      <c r="B88" s="195"/>
      <c r="C88" s="195"/>
      <c r="D88" s="195"/>
      <c r="E88" s="195"/>
      <c r="F88" s="195"/>
      <c r="G88" s="195"/>
      <c r="H88" s="192" t="str">
        <f>IF($A88="","",SUMIFS('Work report'!$I$2:$I$1500,'Work report'!$A$2:$A$1500,$A88,'Work report'!$B$2:$B$1500,"&lt;&gt;"))</f>
        <v/>
      </c>
      <c r="I88" s="192" t="str">
        <f t="shared" si="3"/>
        <v/>
      </c>
      <c r="J88" s="192" t="str">
        <f t="shared" si="4"/>
        <v/>
      </c>
      <c r="K88" s="197"/>
      <c r="L88" s="235"/>
      <c r="M88" s="192" t="str">
        <f t="shared" si="5"/>
        <v/>
      </c>
    </row>
    <row r="89" spans="1:13" ht="15" customHeight="1" x14ac:dyDescent="0.25">
      <c r="A89" s="190" t="str" cm="1">
        <f t="array" ref="A89">IFERROR(INDEX(_xlfn.UNIQUE(_xlfn._xlws.FILTER('Work report'!$A$2:$A$1500,'Work report'!$B$2:$B$1500&lt;&gt;"")),ROW(A88)),"")</f>
        <v/>
      </c>
      <c r="B89" s="195"/>
      <c r="C89" s="195"/>
      <c r="D89" s="195"/>
      <c r="E89" s="195"/>
      <c r="F89" s="195"/>
      <c r="G89" s="195"/>
      <c r="H89" s="192" t="str">
        <f>IF($A89="","",SUMIFS('Work report'!$I$2:$I$1500,'Work report'!$A$2:$A$1500,$A89,'Work report'!$B$2:$B$1500,"&lt;&gt;"))</f>
        <v/>
      </c>
      <c r="I89" s="192" t="str">
        <f t="shared" si="3"/>
        <v/>
      </c>
      <c r="J89" s="192" t="str">
        <f t="shared" si="4"/>
        <v/>
      </c>
      <c r="K89" s="197"/>
      <c r="L89" s="235"/>
      <c r="M89" s="192" t="str">
        <f t="shared" si="5"/>
        <v/>
      </c>
    </row>
    <row r="90" spans="1:13" ht="15" customHeight="1" x14ac:dyDescent="0.25">
      <c r="A90" s="190" t="str" cm="1">
        <f t="array" ref="A90">IFERROR(INDEX(_xlfn.UNIQUE(_xlfn._xlws.FILTER('Work report'!$A$2:$A$1500,'Work report'!$B$2:$B$1500&lt;&gt;"")),ROW(A89)),"")</f>
        <v/>
      </c>
      <c r="B90" s="195"/>
      <c r="C90" s="195"/>
      <c r="D90" s="195"/>
      <c r="E90" s="195"/>
      <c r="F90" s="195"/>
      <c r="G90" s="195"/>
      <c r="H90" s="192" t="str">
        <f>IF($A90="","",SUMIFS('Work report'!$I$2:$I$1500,'Work report'!$A$2:$A$1500,$A90,'Work report'!$B$2:$B$1500,"&lt;&gt;"))</f>
        <v/>
      </c>
      <c r="I90" s="192" t="str">
        <f t="shared" si="3"/>
        <v/>
      </c>
      <c r="J90" s="192" t="str">
        <f t="shared" si="4"/>
        <v/>
      </c>
      <c r="K90" s="197"/>
      <c r="L90" s="235"/>
      <c r="M90" s="192" t="str">
        <f t="shared" si="5"/>
        <v/>
      </c>
    </row>
    <row r="91" spans="1:13" ht="15" customHeight="1" x14ac:dyDescent="0.25">
      <c r="A91" s="190" t="str" cm="1">
        <f t="array" ref="A91">IFERROR(INDEX(_xlfn.UNIQUE(_xlfn._xlws.FILTER('Work report'!$A$2:$A$1500,'Work report'!$B$2:$B$1500&lt;&gt;"")),ROW(A90)),"")</f>
        <v/>
      </c>
      <c r="B91" s="195"/>
      <c r="C91" s="195"/>
      <c r="D91" s="195"/>
      <c r="E91" s="195"/>
      <c r="F91" s="195"/>
      <c r="G91" s="195"/>
      <c r="H91" s="192" t="str">
        <f>IF($A91="","",SUMIFS('Work report'!$I$2:$I$1500,'Work report'!$A$2:$A$1500,$A91,'Work report'!$B$2:$B$1500,"&lt;&gt;"))</f>
        <v/>
      </c>
      <c r="I91" s="192" t="str">
        <f t="shared" si="3"/>
        <v/>
      </c>
      <c r="J91" s="192" t="str">
        <f t="shared" si="4"/>
        <v/>
      </c>
      <c r="K91" s="197"/>
      <c r="L91" s="235"/>
      <c r="M91" s="192" t="str">
        <f t="shared" si="5"/>
        <v/>
      </c>
    </row>
    <row r="92" spans="1:13" ht="15" customHeight="1" x14ac:dyDescent="0.25">
      <c r="A92" s="190" t="str" cm="1">
        <f t="array" ref="A92">IFERROR(INDEX(_xlfn.UNIQUE(_xlfn._xlws.FILTER('Work report'!$A$2:$A$1500,'Work report'!$B$2:$B$1500&lt;&gt;"")),ROW(A91)),"")</f>
        <v/>
      </c>
      <c r="B92" s="195"/>
      <c r="C92" s="195"/>
      <c r="D92" s="195"/>
      <c r="E92" s="195"/>
      <c r="F92" s="195"/>
      <c r="G92" s="195"/>
      <c r="H92" s="192" t="str">
        <f>IF($A92="","",SUMIFS('Work report'!$I$2:$I$1500,'Work report'!$A$2:$A$1500,$A92,'Work report'!$B$2:$B$1500,"&lt;&gt;"))</f>
        <v/>
      </c>
      <c r="I92" s="192" t="str">
        <f t="shared" si="3"/>
        <v/>
      </c>
      <c r="J92" s="192" t="str">
        <f t="shared" si="4"/>
        <v/>
      </c>
      <c r="K92" s="197"/>
      <c r="L92" s="235"/>
      <c r="M92" s="192" t="str">
        <f t="shared" si="5"/>
        <v/>
      </c>
    </row>
    <row r="93" spans="1:13" ht="15" customHeight="1" x14ac:dyDescent="0.25">
      <c r="A93" s="190" t="str" cm="1">
        <f t="array" ref="A93">IFERROR(INDEX(_xlfn.UNIQUE(_xlfn._xlws.FILTER('Work report'!$A$2:$A$1500,'Work report'!$B$2:$B$1500&lt;&gt;"")),ROW(A92)),"")</f>
        <v/>
      </c>
      <c r="B93" s="195"/>
      <c r="C93" s="195"/>
      <c r="D93" s="195"/>
      <c r="E93" s="195"/>
      <c r="F93" s="195"/>
      <c r="G93" s="195"/>
      <c r="H93" s="192" t="str">
        <f>IF($A93="","",SUMIFS('Work report'!$I$2:$I$1500,'Work report'!$A$2:$A$1500,$A93,'Work report'!$B$2:$B$1500,"&lt;&gt;"))</f>
        <v/>
      </c>
      <c r="I93" s="192" t="str">
        <f t="shared" si="3"/>
        <v/>
      </c>
      <c r="J93" s="192" t="str">
        <f t="shared" si="4"/>
        <v/>
      </c>
      <c r="K93" s="197"/>
      <c r="L93" s="235"/>
      <c r="M93" s="192" t="str">
        <f t="shared" si="5"/>
        <v/>
      </c>
    </row>
    <row r="94" spans="1:13" ht="15" customHeight="1" x14ac:dyDescent="0.25">
      <c r="A94" s="190" t="str" cm="1">
        <f t="array" ref="A94">IFERROR(INDEX(_xlfn.UNIQUE(_xlfn._xlws.FILTER('Work report'!$A$2:$A$1500,'Work report'!$B$2:$B$1500&lt;&gt;"")),ROW(A93)),"")</f>
        <v/>
      </c>
      <c r="B94" s="195"/>
      <c r="C94" s="195"/>
      <c r="D94" s="195"/>
      <c r="E94" s="195"/>
      <c r="F94" s="195"/>
      <c r="G94" s="195"/>
      <c r="H94" s="192" t="str">
        <f>IF($A94="","",SUMIFS('Work report'!$I$2:$I$1500,'Work report'!$A$2:$A$1500,$A94,'Work report'!$B$2:$B$1500,"&lt;&gt;"))</f>
        <v/>
      </c>
      <c r="I94" s="192" t="str">
        <f t="shared" si="3"/>
        <v/>
      </c>
      <c r="J94" s="192" t="str">
        <f t="shared" si="4"/>
        <v/>
      </c>
      <c r="K94" s="197"/>
      <c r="L94" s="235"/>
      <c r="M94" s="192" t="str">
        <f t="shared" si="5"/>
        <v/>
      </c>
    </row>
    <row r="95" spans="1:13" ht="15" customHeight="1" x14ac:dyDescent="0.25">
      <c r="A95" s="190" t="str" cm="1">
        <f t="array" ref="A95">IFERROR(INDEX(_xlfn.UNIQUE(_xlfn._xlws.FILTER('Work report'!$A$2:$A$1500,'Work report'!$B$2:$B$1500&lt;&gt;"")),ROW(A94)),"")</f>
        <v/>
      </c>
      <c r="B95" s="195"/>
      <c r="C95" s="195"/>
      <c r="D95" s="195"/>
      <c r="E95" s="195"/>
      <c r="F95" s="195"/>
      <c r="G95" s="195"/>
      <c r="H95" s="192" t="str">
        <f>IF($A95="","",SUMIFS('Work report'!$I$2:$I$1500,'Work report'!$A$2:$A$1500,$A95,'Work report'!$B$2:$B$1500,"&lt;&gt;"))</f>
        <v/>
      </c>
      <c r="I95" s="192" t="str">
        <f t="shared" si="3"/>
        <v/>
      </c>
      <c r="J95" s="192" t="str">
        <f t="shared" si="4"/>
        <v/>
      </c>
      <c r="K95" s="197"/>
      <c r="L95" s="235"/>
      <c r="M95" s="192" t="str">
        <f t="shared" si="5"/>
        <v/>
      </c>
    </row>
    <row r="96" spans="1:13" ht="15" customHeight="1" x14ac:dyDescent="0.25">
      <c r="A96" s="190" t="str" cm="1">
        <f t="array" ref="A96">IFERROR(INDEX(_xlfn.UNIQUE(_xlfn._xlws.FILTER('Work report'!$A$2:$A$1500,'Work report'!$B$2:$B$1500&lt;&gt;"")),ROW(A95)),"")</f>
        <v/>
      </c>
      <c r="B96" s="195"/>
      <c r="C96" s="195"/>
      <c r="D96" s="195"/>
      <c r="E96" s="195"/>
      <c r="F96" s="195"/>
      <c r="G96" s="195"/>
      <c r="H96" s="192" t="str">
        <f>IF($A96="","",SUMIFS('Work report'!$I$2:$I$1500,'Work report'!$A$2:$A$1500,$A96,'Work report'!$B$2:$B$1500,"&lt;&gt;"))</f>
        <v/>
      </c>
      <c r="I96" s="192" t="str">
        <f t="shared" si="3"/>
        <v/>
      </c>
      <c r="J96" s="192" t="str">
        <f t="shared" si="4"/>
        <v/>
      </c>
      <c r="K96" s="197"/>
      <c r="L96" s="235"/>
      <c r="M96" s="192" t="str">
        <f t="shared" si="5"/>
        <v/>
      </c>
    </row>
    <row r="97" spans="1:13" ht="15" customHeight="1" x14ac:dyDescent="0.25">
      <c r="A97" s="190" t="str" cm="1">
        <f t="array" ref="A97">IFERROR(INDEX(_xlfn.UNIQUE(_xlfn._xlws.FILTER('Work report'!$A$2:$A$1500,'Work report'!$B$2:$B$1500&lt;&gt;"")),ROW(A96)),"")</f>
        <v/>
      </c>
      <c r="B97" s="195"/>
      <c r="C97" s="195"/>
      <c r="D97" s="195"/>
      <c r="E97" s="195"/>
      <c r="F97" s="195"/>
      <c r="G97" s="195"/>
      <c r="H97" s="192" t="str">
        <f>IF($A97="","",SUMIFS('Work report'!$I$2:$I$1500,'Work report'!$A$2:$A$1500,$A97,'Work report'!$B$2:$B$1500,"&lt;&gt;"))</f>
        <v/>
      </c>
      <c r="I97" s="192" t="str">
        <f t="shared" si="3"/>
        <v/>
      </c>
      <c r="J97" s="192" t="str">
        <f t="shared" si="4"/>
        <v/>
      </c>
      <c r="K97" s="197"/>
      <c r="L97" s="235"/>
      <c r="M97" s="192" t="str">
        <f t="shared" si="5"/>
        <v/>
      </c>
    </row>
    <row r="98" spans="1:13" ht="15" customHeight="1" x14ac:dyDescent="0.25">
      <c r="A98" s="190" t="str" cm="1">
        <f t="array" ref="A98">IFERROR(INDEX(_xlfn.UNIQUE(_xlfn._xlws.FILTER('Work report'!$A$2:$A$1500,'Work report'!$B$2:$B$1500&lt;&gt;"")),ROW(A97)),"")</f>
        <v/>
      </c>
      <c r="B98" s="195"/>
      <c r="C98" s="195"/>
      <c r="D98" s="195"/>
      <c r="E98" s="195"/>
      <c r="F98" s="195"/>
      <c r="G98" s="195"/>
      <c r="H98" s="192" t="str">
        <f>IF($A98="","",SUMIFS('Work report'!$I$2:$I$1500,'Work report'!$A$2:$A$1500,$A98,'Work report'!$B$2:$B$1500,"&lt;&gt;"))</f>
        <v/>
      </c>
      <c r="I98" s="192" t="str">
        <f t="shared" si="3"/>
        <v/>
      </c>
      <c r="J98" s="192" t="str">
        <f t="shared" si="4"/>
        <v/>
      </c>
      <c r="K98" s="197"/>
      <c r="L98" s="235"/>
      <c r="M98" s="192" t="str">
        <f t="shared" si="5"/>
        <v/>
      </c>
    </row>
    <row r="99" spans="1:13" ht="15" customHeight="1" x14ac:dyDescent="0.25">
      <c r="A99" s="190" t="str" cm="1">
        <f t="array" ref="A99">IFERROR(INDEX(_xlfn.UNIQUE(_xlfn._xlws.FILTER('Work report'!$A$2:$A$1500,'Work report'!$B$2:$B$1500&lt;&gt;"")),ROW(A98)),"")</f>
        <v/>
      </c>
      <c r="B99" s="195"/>
      <c r="C99" s="195"/>
      <c r="D99" s="195"/>
      <c r="E99" s="195"/>
      <c r="F99" s="195"/>
      <c r="G99" s="195"/>
      <c r="H99" s="192" t="str">
        <f>IF($A99="","",SUMIFS('Work report'!$I$2:$I$1500,'Work report'!$A$2:$A$1500,$A99,'Work report'!$B$2:$B$1500,"&lt;&gt;"))</f>
        <v/>
      </c>
      <c r="I99" s="192" t="str">
        <f t="shared" si="3"/>
        <v/>
      </c>
      <c r="J99" s="192" t="str">
        <f t="shared" si="4"/>
        <v/>
      </c>
      <c r="K99" s="197"/>
      <c r="L99" s="235"/>
      <c r="M99" s="192" t="str">
        <f t="shared" si="5"/>
        <v/>
      </c>
    </row>
    <row r="100" spans="1:13" ht="15" customHeight="1" x14ac:dyDescent="0.25">
      <c r="A100" s="190" t="str" cm="1">
        <f t="array" ref="A100">IFERROR(INDEX(_xlfn.UNIQUE(_xlfn._xlws.FILTER('Work report'!$A$2:$A$1500,'Work report'!$B$2:$B$1500&lt;&gt;"")),ROW(A99)),"")</f>
        <v/>
      </c>
      <c r="B100" s="195"/>
      <c r="C100" s="195"/>
      <c r="D100" s="195"/>
      <c r="E100" s="195"/>
      <c r="F100" s="195"/>
      <c r="G100" s="195"/>
      <c r="H100" s="192" t="str">
        <f>IF($A100="","",SUMIFS('Work report'!$I$2:$I$1500,'Work report'!$A$2:$A$1500,$A100,'Work report'!$B$2:$B$1500,"&lt;&gt;"))</f>
        <v/>
      </c>
      <c r="I100" s="192" t="str">
        <f t="shared" si="3"/>
        <v/>
      </c>
      <c r="J100" s="192" t="str">
        <f t="shared" si="4"/>
        <v/>
      </c>
      <c r="K100" s="197"/>
      <c r="L100" s="235"/>
      <c r="M100" s="192" t="str">
        <f t="shared" si="5"/>
        <v/>
      </c>
    </row>
    <row r="101" spans="1:13" ht="15" customHeight="1" x14ac:dyDescent="0.25">
      <c r="A101" s="190" t="str" cm="1">
        <f t="array" ref="A101">IFERROR(INDEX(_xlfn.UNIQUE(_xlfn._xlws.FILTER('Work report'!$A$2:$A$1500,'Work report'!$B$2:$B$1500&lt;&gt;"")),ROW(A100)),"")</f>
        <v/>
      </c>
      <c r="B101" s="195"/>
      <c r="C101" s="195"/>
      <c r="D101" s="195"/>
      <c r="E101" s="195"/>
      <c r="F101" s="195"/>
      <c r="G101" s="195"/>
      <c r="H101" s="192" t="str">
        <f>IF($A101="","",SUMIFS('Work report'!$I$2:$I$1500,'Work report'!$A$2:$A$1500,$A101,'Work report'!$B$2:$B$1500,"&lt;&gt;"))</f>
        <v/>
      </c>
      <c r="I101" s="192" t="str">
        <f t="shared" si="3"/>
        <v/>
      </c>
      <c r="J101" s="192" t="str">
        <f t="shared" si="4"/>
        <v/>
      </c>
      <c r="K101" s="197"/>
      <c r="L101" s="235"/>
      <c r="M101" s="192" t="str">
        <f t="shared" si="5"/>
        <v/>
      </c>
    </row>
    <row r="102" spans="1:13" ht="15" customHeight="1" x14ac:dyDescent="0.25">
      <c r="A102" s="190" t="str" cm="1">
        <f t="array" ref="A102">IFERROR(INDEX(_xlfn.UNIQUE(_xlfn._xlws.FILTER('Work report'!$A$2:$A$1500,'Work report'!$B$2:$B$1500&lt;&gt;"")),ROW(A101)),"")</f>
        <v/>
      </c>
      <c r="B102" s="195"/>
      <c r="C102" s="195"/>
      <c r="D102" s="195"/>
      <c r="E102" s="195"/>
      <c r="F102" s="195"/>
      <c r="G102" s="195"/>
      <c r="H102" s="192" t="str">
        <f>IF($A102="","",SUMIFS('Work report'!$I$2:$I$1500,'Work report'!$A$2:$A$1500,$A102,'Work report'!$B$2:$B$1500,"&lt;&gt;"))</f>
        <v/>
      </c>
      <c r="I102" s="192" t="str">
        <f t="shared" si="3"/>
        <v/>
      </c>
      <c r="J102" s="192" t="str">
        <f t="shared" si="4"/>
        <v/>
      </c>
      <c r="K102" s="197"/>
      <c r="L102" s="235"/>
      <c r="M102" s="192" t="str">
        <f t="shared" si="5"/>
        <v/>
      </c>
    </row>
    <row r="103" spans="1:13" ht="15" customHeight="1" x14ac:dyDescent="0.25">
      <c r="A103" s="190" t="str" cm="1">
        <f t="array" ref="A103">IFERROR(INDEX(_xlfn.UNIQUE(_xlfn._xlws.FILTER('Work report'!$A$2:$A$1500,'Work report'!$B$2:$B$1500&lt;&gt;"")),ROW(A102)),"")</f>
        <v/>
      </c>
      <c r="B103" s="195"/>
      <c r="C103" s="195"/>
      <c r="D103" s="195"/>
      <c r="E103" s="195"/>
      <c r="F103" s="195"/>
      <c r="G103" s="195"/>
      <c r="H103" s="192" t="str">
        <f>IF($A103="","",SUMIFS('Work report'!$I$2:$I$1500,'Work report'!$A$2:$A$1500,$A103,'Work report'!$B$2:$B$1500,"&lt;&gt;"))</f>
        <v/>
      </c>
      <c r="I103" s="192" t="str">
        <f t="shared" si="3"/>
        <v/>
      </c>
      <c r="J103" s="192" t="str">
        <f t="shared" si="4"/>
        <v/>
      </c>
      <c r="K103" s="197"/>
      <c r="L103" s="235"/>
      <c r="M103" s="192" t="str">
        <f t="shared" si="5"/>
        <v/>
      </c>
    </row>
    <row r="104" spans="1:13" ht="15" customHeight="1" x14ac:dyDescent="0.25">
      <c r="A104" s="190" t="str" cm="1">
        <f t="array" ref="A104">IFERROR(INDEX(_xlfn.UNIQUE(_xlfn._xlws.FILTER('Work report'!$A$2:$A$1500,'Work report'!$B$2:$B$1500&lt;&gt;"")),ROW(A103)),"")</f>
        <v/>
      </c>
      <c r="B104" s="195"/>
      <c r="C104" s="195"/>
      <c r="D104" s="195"/>
      <c r="E104" s="195"/>
      <c r="F104" s="195"/>
      <c r="G104" s="195"/>
      <c r="H104" s="192" t="str">
        <f>IF($A104="","",SUMIFS('Work report'!$I$2:$I$1500,'Work report'!$A$2:$A$1500,$A104,'Work report'!$B$2:$B$1500,"&lt;&gt;"))</f>
        <v/>
      </c>
      <c r="I104" s="192" t="str">
        <f t="shared" si="3"/>
        <v/>
      </c>
      <c r="J104" s="192" t="str">
        <f t="shared" si="4"/>
        <v/>
      </c>
      <c r="K104" s="197"/>
      <c r="L104" s="235"/>
      <c r="M104" s="192" t="str">
        <f t="shared" si="5"/>
        <v/>
      </c>
    </row>
    <row r="105" spans="1:13" ht="15" customHeight="1" x14ac:dyDescent="0.25">
      <c r="A105" s="190" t="str" cm="1">
        <f t="array" ref="A105">IFERROR(INDEX(_xlfn.UNIQUE(_xlfn._xlws.FILTER('Work report'!$A$2:$A$1500,'Work report'!$B$2:$B$1500&lt;&gt;"")),ROW(A104)),"")</f>
        <v/>
      </c>
      <c r="B105" s="195"/>
      <c r="C105" s="195"/>
      <c r="D105" s="195"/>
      <c r="E105" s="195"/>
      <c r="F105" s="195"/>
      <c r="G105" s="195"/>
      <c r="H105" s="192" t="str">
        <f>IF($A105="","",SUMIFS('Work report'!$I$2:$I$1500,'Work report'!$A$2:$A$1500,$A105,'Work report'!$B$2:$B$1500,"&lt;&gt;"))</f>
        <v/>
      </c>
      <c r="I105" s="192" t="str">
        <f t="shared" si="3"/>
        <v/>
      </c>
      <c r="J105" s="192" t="str">
        <f t="shared" si="4"/>
        <v/>
      </c>
      <c r="K105" s="197"/>
      <c r="L105" s="235"/>
      <c r="M105" s="192" t="str">
        <f t="shared" si="5"/>
        <v/>
      </c>
    </row>
    <row r="106" spans="1:13" ht="15" customHeight="1" x14ac:dyDescent="0.25">
      <c r="A106" s="190" t="str" cm="1">
        <f t="array" ref="A106">IFERROR(INDEX(_xlfn.UNIQUE(_xlfn._xlws.FILTER('Work report'!$A$2:$A$1500,'Work report'!$B$2:$B$1500&lt;&gt;"")),ROW(A105)),"")</f>
        <v/>
      </c>
      <c r="B106" s="195"/>
      <c r="C106" s="195"/>
      <c r="D106" s="195"/>
      <c r="E106" s="195"/>
      <c r="F106" s="195"/>
      <c r="G106" s="195"/>
      <c r="H106" s="192" t="str">
        <f>IF($A106="","",SUMIFS('Work report'!$I$2:$I$1500,'Work report'!$A$2:$A$1500,$A106,'Work report'!$B$2:$B$1500,"&lt;&gt;"))</f>
        <v/>
      </c>
      <c r="I106" s="192" t="str">
        <f t="shared" si="3"/>
        <v/>
      </c>
      <c r="J106" s="192" t="str">
        <f t="shared" si="4"/>
        <v/>
      </c>
      <c r="K106" s="197"/>
      <c r="L106" s="235"/>
      <c r="M106" s="192" t="str">
        <f t="shared" si="5"/>
        <v/>
      </c>
    </row>
    <row r="107" spans="1:13" ht="15" customHeight="1" x14ac:dyDescent="0.25">
      <c r="A107" s="190" t="str" cm="1">
        <f t="array" ref="A107">IFERROR(INDEX(_xlfn.UNIQUE(_xlfn._xlws.FILTER('Work report'!$A$2:$A$1500,'Work report'!$B$2:$B$1500&lt;&gt;"")),ROW(A106)),"")</f>
        <v/>
      </c>
      <c r="B107" s="195"/>
      <c r="C107" s="195"/>
      <c r="D107" s="195"/>
      <c r="E107" s="195"/>
      <c r="F107" s="195"/>
      <c r="G107" s="195"/>
      <c r="H107" s="192" t="str">
        <f>IF($A107="","",SUMIFS('Work report'!$I$2:$I$1500,'Work report'!$A$2:$A$1500,$A107,'Work report'!$B$2:$B$1500,"&lt;&gt;"))</f>
        <v/>
      </c>
      <c r="I107" s="192" t="str">
        <f t="shared" si="3"/>
        <v/>
      </c>
      <c r="J107" s="192" t="str">
        <f t="shared" si="4"/>
        <v/>
      </c>
      <c r="K107" s="197"/>
      <c r="L107" s="235"/>
      <c r="M107" s="192" t="str">
        <f t="shared" si="5"/>
        <v/>
      </c>
    </row>
    <row r="108" spans="1:13" ht="15" customHeight="1" x14ac:dyDescent="0.25">
      <c r="A108" s="190" t="str" cm="1">
        <f t="array" ref="A108">IFERROR(INDEX(_xlfn.UNIQUE(_xlfn._xlws.FILTER('Work report'!$A$2:$A$1500,'Work report'!$B$2:$B$1500&lt;&gt;"")),ROW(A107)),"")</f>
        <v/>
      </c>
      <c r="B108" s="195"/>
      <c r="C108" s="195"/>
      <c r="D108" s="195"/>
      <c r="E108" s="195"/>
      <c r="F108" s="195"/>
      <c r="G108" s="195"/>
      <c r="H108" s="192" t="str">
        <f>IF($A108="","",SUMIFS('Work report'!$I$2:$I$1500,'Work report'!$A$2:$A$1500,$A108,'Work report'!$B$2:$B$1500,"&lt;&gt;"))</f>
        <v/>
      </c>
      <c r="I108" s="192" t="str">
        <f t="shared" si="3"/>
        <v/>
      </c>
      <c r="J108" s="192" t="str">
        <f t="shared" si="4"/>
        <v/>
      </c>
      <c r="K108" s="197"/>
      <c r="L108" s="235"/>
      <c r="M108" s="192" t="str">
        <f t="shared" si="5"/>
        <v/>
      </c>
    </row>
    <row r="109" spans="1:13" ht="15" customHeight="1" x14ac:dyDescent="0.25">
      <c r="A109" s="190" t="str" cm="1">
        <f t="array" ref="A109">IFERROR(INDEX(_xlfn.UNIQUE(_xlfn._xlws.FILTER('Work report'!$A$2:$A$1500,'Work report'!$B$2:$B$1500&lt;&gt;"")),ROW(A108)),"")</f>
        <v/>
      </c>
      <c r="B109" s="195"/>
      <c r="C109" s="195"/>
      <c r="D109" s="195"/>
      <c r="E109" s="195"/>
      <c r="F109" s="195"/>
      <c r="G109" s="195"/>
      <c r="H109" s="192" t="str">
        <f>IF($A109="","",SUMIFS('Work report'!$I$2:$I$1500,'Work report'!$A$2:$A$1500,$A109,'Work report'!$B$2:$B$1500,"&lt;&gt;"))</f>
        <v/>
      </c>
      <c r="I109" s="192" t="str">
        <f t="shared" si="3"/>
        <v/>
      </c>
      <c r="J109" s="192" t="str">
        <f t="shared" si="4"/>
        <v/>
      </c>
      <c r="K109" s="197"/>
      <c r="L109" s="235"/>
      <c r="M109" s="192" t="str">
        <f t="shared" si="5"/>
        <v/>
      </c>
    </row>
    <row r="110" spans="1:13" ht="15" customHeight="1" x14ac:dyDescent="0.25">
      <c r="A110" s="190" t="str" cm="1">
        <f t="array" ref="A110">IFERROR(INDEX(_xlfn.UNIQUE(_xlfn._xlws.FILTER('Work report'!$A$2:$A$1500,'Work report'!$B$2:$B$1500&lt;&gt;"")),ROW(A109)),"")</f>
        <v/>
      </c>
      <c r="B110" s="195"/>
      <c r="C110" s="195"/>
      <c r="D110" s="195"/>
      <c r="E110" s="195"/>
      <c r="F110" s="195"/>
      <c r="G110" s="195"/>
      <c r="H110" s="192" t="str">
        <f>IF($A110="","",SUMIFS('Work report'!$I$2:$I$1500,'Work report'!$A$2:$A$1500,$A110,'Work report'!$B$2:$B$1500,"&lt;&gt;"))</f>
        <v/>
      </c>
      <c r="I110" s="192" t="str">
        <f t="shared" si="3"/>
        <v/>
      </c>
      <c r="J110" s="192" t="str">
        <f t="shared" si="4"/>
        <v/>
      </c>
      <c r="K110" s="197"/>
      <c r="L110" s="235"/>
      <c r="M110" s="192" t="str">
        <f t="shared" si="5"/>
        <v/>
      </c>
    </row>
    <row r="111" spans="1:13" ht="15" customHeight="1" x14ac:dyDescent="0.25">
      <c r="A111" s="190" t="str" cm="1">
        <f t="array" ref="A111">IFERROR(INDEX(_xlfn.UNIQUE(_xlfn._xlws.FILTER('Work report'!$A$2:$A$1500,'Work report'!$B$2:$B$1500&lt;&gt;"")),ROW(A110)),"")</f>
        <v/>
      </c>
      <c r="B111" s="195"/>
      <c r="C111" s="195"/>
      <c r="D111" s="195"/>
      <c r="E111" s="195"/>
      <c r="F111" s="195"/>
      <c r="G111" s="195"/>
      <c r="H111" s="192" t="str">
        <f>IF($A111="","",SUMIFS('Work report'!$I$2:$I$1500,'Work report'!$A$2:$A$1500,$A111,'Work report'!$B$2:$B$1500,"&lt;&gt;"))</f>
        <v/>
      </c>
      <c r="I111" s="192" t="str">
        <f t="shared" si="3"/>
        <v/>
      </c>
      <c r="J111" s="192" t="str">
        <f t="shared" si="4"/>
        <v/>
      </c>
      <c r="K111" s="197"/>
      <c r="L111" s="235"/>
      <c r="M111" s="192" t="str">
        <f t="shared" si="5"/>
        <v/>
      </c>
    </row>
    <row r="112" spans="1:13" ht="15" customHeight="1" x14ac:dyDescent="0.25">
      <c r="A112" s="190" t="str" cm="1">
        <f t="array" ref="A112">IFERROR(INDEX(_xlfn.UNIQUE(_xlfn._xlws.FILTER('Work report'!$A$2:$A$1500,'Work report'!$B$2:$B$1500&lt;&gt;"")),ROW(A111)),"")</f>
        <v/>
      </c>
      <c r="B112" s="195"/>
      <c r="C112" s="195"/>
      <c r="D112" s="195"/>
      <c r="E112" s="195"/>
      <c r="F112" s="195"/>
      <c r="G112" s="195"/>
      <c r="H112" s="192" t="str">
        <f>IF($A112="","",SUMIFS('Work report'!$I$2:$I$1500,'Work report'!$A$2:$A$1500,$A112,'Work report'!$B$2:$B$1500,"&lt;&gt;"))</f>
        <v/>
      </c>
      <c r="I112" s="192" t="str">
        <f t="shared" si="3"/>
        <v/>
      </c>
      <c r="J112" s="192" t="str">
        <f t="shared" si="4"/>
        <v/>
      </c>
      <c r="K112" s="197"/>
      <c r="L112" s="235"/>
      <c r="M112" s="192" t="str">
        <f t="shared" si="5"/>
        <v/>
      </c>
    </row>
    <row r="113" spans="1:13" ht="15" customHeight="1" x14ac:dyDescent="0.25">
      <c r="A113" s="190" t="str" cm="1">
        <f t="array" ref="A113">IFERROR(INDEX(_xlfn.UNIQUE(_xlfn._xlws.FILTER('Work report'!$A$2:$A$1500,'Work report'!$B$2:$B$1500&lt;&gt;"")),ROW(A112)),"")</f>
        <v/>
      </c>
      <c r="B113" s="195"/>
      <c r="C113" s="195"/>
      <c r="D113" s="195"/>
      <c r="E113" s="195"/>
      <c r="F113" s="195"/>
      <c r="G113" s="195"/>
      <c r="H113" s="192" t="str">
        <f>IF($A113="","",SUMIFS('Work report'!$I$2:$I$1500,'Work report'!$A$2:$A$1500,$A113,'Work report'!$B$2:$B$1500,"&lt;&gt;"))</f>
        <v/>
      </c>
      <c r="I113" s="192" t="str">
        <f t="shared" si="3"/>
        <v/>
      </c>
      <c r="J113" s="192" t="str">
        <f t="shared" si="4"/>
        <v/>
      </c>
      <c r="K113" s="197"/>
      <c r="L113" s="235"/>
      <c r="M113" s="192" t="str">
        <f t="shared" si="5"/>
        <v/>
      </c>
    </row>
    <row r="114" spans="1:13" ht="15" customHeight="1" x14ac:dyDescent="0.25">
      <c r="A114" s="190" t="str" cm="1">
        <f t="array" ref="A114">IFERROR(INDEX(_xlfn.UNIQUE(_xlfn._xlws.FILTER('Work report'!$A$2:$A$1500,'Work report'!$B$2:$B$1500&lt;&gt;"")),ROW(A113)),"")</f>
        <v/>
      </c>
      <c r="B114" s="195"/>
      <c r="C114" s="195"/>
      <c r="D114" s="195"/>
      <c r="E114" s="195"/>
      <c r="F114" s="195"/>
      <c r="G114" s="195"/>
      <c r="H114" s="192" t="str">
        <f>IF($A114="","",SUMIFS('Work report'!$I$2:$I$1500,'Work report'!$A$2:$A$1500,$A114,'Work report'!$B$2:$B$1500,"&lt;&gt;"))</f>
        <v/>
      </c>
      <c r="I114" s="192" t="str">
        <f t="shared" si="3"/>
        <v/>
      </c>
      <c r="J114" s="192" t="str">
        <f t="shared" si="4"/>
        <v/>
      </c>
      <c r="K114" s="197"/>
      <c r="L114" s="235"/>
      <c r="M114" s="192" t="str">
        <f t="shared" si="5"/>
        <v/>
      </c>
    </row>
    <row r="115" spans="1:13" ht="15" customHeight="1" x14ac:dyDescent="0.25">
      <c r="A115" s="190" t="str" cm="1">
        <f t="array" ref="A115">IFERROR(INDEX(_xlfn.UNIQUE(_xlfn._xlws.FILTER('Work report'!$A$2:$A$1500,'Work report'!$B$2:$B$1500&lt;&gt;"")),ROW(A114)),"")</f>
        <v/>
      </c>
      <c r="B115" s="195"/>
      <c r="C115" s="195"/>
      <c r="D115" s="195"/>
      <c r="E115" s="195"/>
      <c r="F115" s="195"/>
      <c r="G115" s="195"/>
      <c r="H115" s="192" t="str">
        <f>IF($A115="","",SUMIFS('Work report'!$I$2:$I$1500,'Work report'!$A$2:$A$1500,$A115,'Work report'!$B$2:$B$1500,"&lt;&gt;"))</f>
        <v/>
      </c>
      <c r="I115" s="192" t="str">
        <f t="shared" si="3"/>
        <v/>
      </c>
      <c r="J115" s="192" t="str">
        <f t="shared" si="4"/>
        <v/>
      </c>
      <c r="K115" s="197"/>
      <c r="L115" s="235"/>
      <c r="M115" s="192" t="str">
        <f t="shared" si="5"/>
        <v/>
      </c>
    </row>
    <row r="116" spans="1:13" ht="15" customHeight="1" x14ac:dyDescent="0.25">
      <c r="A116" s="190" t="str" cm="1">
        <f t="array" ref="A116">IFERROR(INDEX(_xlfn.UNIQUE(_xlfn._xlws.FILTER('Work report'!$A$2:$A$1500,'Work report'!$B$2:$B$1500&lt;&gt;"")),ROW(A115)),"")</f>
        <v/>
      </c>
      <c r="B116" s="195"/>
      <c r="C116" s="195"/>
      <c r="D116" s="195"/>
      <c r="E116" s="195"/>
      <c r="F116" s="195"/>
      <c r="G116" s="195"/>
      <c r="H116" s="192" t="str">
        <f>IF($A116="","",SUMIFS('Work report'!$I$2:$I$1500,'Work report'!$A$2:$A$1500,$A116,'Work report'!$B$2:$B$1500,"&lt;&gt;"))</f>
        <v/>
      </c>
      <c r="I116" s="192" t="str">
        <f t="shared" si="3"/>
        <v/>
      </c>
      <c r="J116" s="192" t="str">
        <f t="shared" si="4"/>
        <v/>
      </c>
      <c r="K116" s="197"/>
      <c r="L116" s="235"/>
      <c r="M116" s="192" t="str">
        <f t="shared" si="5"/>
        <v/>
      </c>
    </row>
    <row r="117" spans="1:13" ht="15" customHeight="1" x14ac:dyDescent="0.25">
      <c r="A117" s="190" t="str" cm="1">
        <f t="array" ref="A117">IFERROR(INDEX(_xlfn.UNIQUE(_xlfn._xlws.FILTER('Work report'!$A$2:$A$1500,'Work report'!$B$2:$B$1500&lt;&gt;"")),ROW(A116)),"")</f>
        <v/>
      </c>
      <c r="B117" s="195"/>
      <c r="C117" s="195"/>
      <c r="D117" s="195"/>
      <c r="E117" s="195"/>
      <c r="F117" s="195"/>
      <c r="G117" s="195"/>
      <c r="H117" s="192" t="str">
        <f>IF($A117="","",SUMIFS('Work report'!$I$2:$I$1500,'Work report'!$A$2:$A$1500,$A117,'Work report'!$B$2:$B$1500,"&lt;&gt;"))</f>
        <v/>
      </c>
      <c r="I117" s="192" t="str">
        <f t="shared" si="3"/>
        <v/>
      </c>
      <c r="J117" s="192" t="str">
        <f t="shared" si="4"/>
        <v/>
      </c>
      <c r="K117" s="197"/>
      <c r="L117" s="235"/>
      <c r="M117" s="192" t="str">
        <f t="shared" si="5"/>
        <v/>
      </c>
    </row>
    <row r="118" spans="1:13" ht="15" customHeight="1" x14ac:dyDescent="0.25">
      <c r="A118" s="190" t="str" cm="1">
        <f t="array" ref="A118">IFERROR(INDEX(_xlfn.UNIQUE(_xlfn._xlws.FILTER('Work report'!$A$2:$A$1500,'Work report'!$B$2:$B$1500&lt;&gt;"")),ROW(A117)),"")</f>
        <v/>
      </c>
      <c r="B118" s="195"/>
      <c r="C118" s="195"/>
      <c r="D118" s="195"/>
      <c r="E118" s="195"/>
      <c r="F118" s="195"/>
      <c r="G118" s="195"/>
      <c r="H118" s="192" t="str">
        <f>IF($A118="","",SUMIFS('Work report'!$I$2:$I$1500,'Work report'!$A$2:$A$1500,$A118,'Work report'!$B$2:$B$1500,"&lt;&gt;"))</f>
        <v/>
      </c>
      <c r="I118" s="192" t="str">
        <f t="shared" si="3"/>
        <v/>
      </c>
      <c r="J118" s="192" t="str">
        <f t="shared" si="4"/>
        <v/>
      </c>
      <c r="K118" s="197"/>
      <c r="L118" s="235"/>
      <c r="M118" s="192" t="str">
        <f t="shared" si="5"/>
        <v/>
      </c>
    </row>
    <row r="119" spans="1:13" ht="15" customHeight="1" x14ac:dyDescent="0.25">
      <c r="A119" s="190" t="str" cm="1">
        <f t="array" ref="A119">IFERROR(INDEX(_xlfn.UNIQUE(_xlfn._xlws.FILTER('Work report'!$A$2:$A$1500,'Work report'!$B$2:$B$1500&lt;&gt;"")),ROW(A118)),"")</f>
        <v/>
      </c>
      <c r="B119" s="195"/>
      <c r="C119" s="195"/>
      <c r="D119" s="195"/>
      <c r="E119" s="195"/>
      <c r="F119" s="195"/>
      <c r="G119" s="195"/>
      <c r="H119" s="192" t="str">
        <f>IF($A119="","",SUMIFS('Work report'!$I$2:$I$1500,'Work report'!$A$2:$A$1500,$A119,'Work report'!$B$2:$B$1500,"&lt;&gt;"))</f>
        <v/>
      </c>
      <c r="I119" s="192" t="str">
        <f t="shared" si="3"/>
        <v/>
      </c>
      <c r="J119" s="192" t="str">
        <f t="shared" si="4"/>
        <v/>
      </c>
      <c r="K119" s="197"/>
      <c r="L119" s="235"/>
      <c r="M119" s="192" t="str">
        <f t="shared" si="5"/>
        <v/>
      </c>
    </row>
    <row r="120" spans="1:13" ht="15" customHeight="1" x14ac:dyDescent="0.25">
      <c r="A120" s="190" t="str" cm="1">
        <f t="array" ref="A120">IFERROR(INDEX(_xlfn.UNIQUE(_xlfn._xlws.FILTER('Work report'!$A$2:$A$1500,'Work report'!$B$2:$B$1500&lt;&gt;"")),ROW(A119)),"")</f>
        <v/>
      </c>
      <c r="B120" s="195"/>
      <c r="C120" s="195"/>
      <c r="D120" s="195"/>
      <c r="E120" s="195"/>
      <c r="F120" s="195"/>
      <c r="G120" s="195"/>
      <c r="H120" s="192" t="str">
        <f>IF($A120="","",SUMIFS('Work report'!$I$2:$I$1500,'Work report'!$A$2:$A$1500,$A120,'Work report'!$B$2:$B$1500,"&lt;&gt;"))</f>
        <v/>
      </c>
      <c r="I120" s="192" t="str">
        <f t="shared" si="3"/>
        <v/>
      </c>
      <c r="J120" s="192" t="str">
        <f t="shared" si="4"/>
        <v/>
      </c>
      <c r="K120" s="197"/>
      <c r="L120" s="235"/>
      <c r="M120" s="192" t="str">
        <f t="shared" si="5"/>
        <v/>
      </c>
    </row>
    <row r="121" spans="1:13" ht="15" customHeight="1" x14ac:dyDescent="0.25">
      <c r="A121" s="190" t="str" cm="1">
        <f t="array" ref="A121">IFERROR(INDEX(_xlfn.UNIQUE(_xlfn._xlws.FILTER('Work report'!$A$2:$A$1500,'Work report'!$B$2:$B$1500&lt;&gt;"")),ROW(A120)),"")</f>
        <v/>
      </c>
      <c r="B121" s="195"/>
      <c r="C121" s="195"/>
      <c r="D121" s="195"/>
      <c r="E121" s="195"/>
      <c r="F121" s="195"/>
      <c r="G121" s="195"/>
      <c r="H121" s="192" t="str">
        <f>IF($A121="","",SUMIFS('Work report'!$I$2:$I$1500,'Work report'!$A$2:$A$1500,$A121,'Work report'!$B$2:$B$1500,"&lt;&gt;"))</f>
        <v/>
      </c>
      <c r="I121" s="192" t="str">
        <f t="shared" si="3"/>
        <v/>
      </c>
      <c r="J121" s="192" t="str">
        <f t="shared" si="4"/>
        <v/>
      </c>
      <c r="K121" s="197"/>
      <c r="L121" s="235"/>
      <c r="M121" s="192" t="str">
        <f t="shared" si="5"/>
        <v/>
      </c>
    </row>
    <row r="122" spans="1:13" ht="15" customHeight="1" x14ac:dyDescent="0.25">
      <c r="A122" s="190" t="str" cm="1">
        <f t="array" ref="A122">IFERROR(INDEX(_xlfn.UNIQUE(_xlfn._xlws.FILTER('Work report'!$A$2:$A$1500,'Work report'!$B$2:$B$1500&lt;&gt;"")),ROW(A121)),"")</f>
        <v/>
      </c>
      <c r="B122" s="195"/>
      <c r="C122" s="195"/>
      <c r="D122" s="195"/>
      <c r="E122" s="195"/>
      <c r="F122" s="195"/>
      <c r="G122" s="195"/>
      <c r="H122" s="192" t="str">
        <f>IF($A122="","",SUMIFS('Work report'!$I$2:$I$1500,'Work report'!$A$2:$A$1500,$A122,'Work report'!$B$2:$B$1500,"&lt;&gt;"))</f>
        <v/>
      </c>
      <c r="I122" s="192" t="str">
        <f t="shared" si="3"/>
        <v/>
      </c>
      <c r="J122" s="192" t="str">
        <f t="shared" si="4"/>
        <v/>
      </c>
      <c r="K122" s="197"/>
      <c r="L122" s="235"/>
      <c r="M122" s="192" t="str">
        <f t="shared" si="5"/>
        <v/>
      </c>
    </row>
    <row r="123" spans="1:13" ht="15" customHeight="1" x14ac:dyDescent="0.25">
      <c r="A123" s="190" t="str" cm="1">
        <f t="array" ref="A123">IFERROR(INDEX(_xlfn.UNIQUE(_xlfn._xlws.FILTER('Work report'!$A$2:$A$1500,'Work report'!$B$2:$B$1500&lt;&gt;"")),ROW(A122)),"")</f>
        <v/>
      </c>
      <c r="B123" s="195"/>
      <c r="C123" s="195"/>
      <c r="D123" s="195"/>
      <c r="E123" s="195"/>
      <c r="F123" s="195"/>
      <c r="G123" s="195"/>
      <c r="H123" s="192" t="str">
        <f>IF($A123="","",SUMIFS('Work report'!$I$2:$I$1500,'Work report'!$A$2:$A$1500,$A123,'Work report'!$B$2:$B$1500,"&lt;&gt;"))</f>
        <v/>
      </c>
      <c r="I123" s="192" t="str">
        <f t="shared" si="3"/>
        <v/>
      </c>
      <c r="J123" s="192" t="str">
        <f t="shared" si="4"/>
        <v/>
      </c>
      <c r="K123" s="197"/>
      <c r="L123" s="235"/>
      <c r="M123" s="192" t="str">
        <f t="shared" si="5"/>
        <v/>
      </c>
    </row>
    <row r="124" spans="1:13" ht="15" customHeight="1" x14ac:dyDescent="0.25">
      <c r="A124" s="190" t="str" cm="1">
        <f t="array" ref="A124">IFERROR(INDEX(_xlfn.UNIQUE(_xlfn._xlws.FILTER('Work report'!$A$2:$A$1500,'Work report'!$B$2:$B$1500&lt;&gt;"")),ROW(A123)),"")</f>
        <v/>
      </c>
      <c r="B124" s="195"/>
      <c r="C124" s="195"/>
      <c r="D124" s="195"/>
      <c r="E124" s="195"/>
      <c r="F124" s="195"/>
      <c r="G124" s="195"/>
      <c r="H124" s="192" t="str">
        <f>IF($A124="","",SUMIFS('Work report'!$I$2:$I$1500,'Work report'!$A$2:$A$1500,$A124,'Work report'!$B$2:$B$1500,"&lt;&gt;"))</f>
        <v/>
      </c>
      <c r="I124" s="192" t="str">
        <f t="shared" si="3"/>
        <v/>
      </c>
      <c r="J124" s="192" t="str">
        <f t="shared" si="4"/>
        <v/>
      </c>
      <c r="K124" s="197"/>
      <c r="L124" s="235"/>
      <c r="M124" s="192" t="str">
        <f t="shared" si="5"/>
        <v/>
      </c>
    </row>
    <row r="125" spans="1:13" ht="15" customHeight="1" x14ac:dyDescent="0.25">
      <c r="A125" s="190" t="str" cm="1">
        <f t="array" ref="A125">IFERROR(INDEX(_xlfn.UNIQUE(_xlfn._xlws.FILTER('Work report'!$A$2:$A$1500,'Work report'!$B$2:$B$1500&lt;&gt;"")),ROW(A124)),"")</f>
        <v/>
      </c>
      <c r="B125" s="195"/>
      <c r="C125" s="195"/>
      <c r="D125" s="195"/>
      <c r="E125" s="195"/>
      <c r="F125" s="195"/>
      <c r="G125" s="195"/>
      <c r="H125" s="192" t="str">
        <f>IF($A125="","",SUMIFS('Work report'!$I$2:$I$1500,'Work report'!$A$2:$A$1500,$A125,'Work report'!$B$2:$B$1500,"&lt;&gt;"))</f>
        <v/>
      </c>
      <c r="I125" s="192" t="str">
        <f t="shared" si="3"/>
        <v/>
      </c>
      <c r="J125" s="192" t="str">
        <f t="shared" si="4"/>
        <v/>
      </c>
      <c r="K125" s="197"/>
      <c r="L125" s="235"/>
      <c r="M125" s="192" t="str">
        <f t="shared" si="5"/>
        <v/>
      </c>
    </row>
    <row r="126" spans="1:13" ht="15" customHeight="1" x14ac:dyDescent="0.25">
      <c r="A126" s="190" t="str" cm="1">
        <f t="array" ref="A126">IFERROR(INDEX(_xlfn.UNIQUE(_xlfn._xlws.FILTER('Work report'!$A$2:$A$1500,'Work report'!$B$2:$B$1500&lt;&gt;"")),ROW(A125)),"")</f>
        <v/>
      </c>
      <c r="B126" s="195"/>
      <c r="C126" s="195"/>
      <c r="D126" s="195"/>
      <c r="E126" s="195"/>
      <c r="F126" s="195"/>
      <c r="G126" s="195"/>
      <c r="H126" s="192" t="str">
        <f>IF($A126="","",SUMIFS('Work report'!$I$2:$I$1500,'Work report'!$A$2:$A$1500,$A126,'Work report'!$B$2:$B$1500,"&lt;&gt;"))</f>
        <v/>
      </c>
      <c r="I126" s="192" t="str">
        <f t="shared" si="3"/>
        <v/>
      </c>
      <c r="J126" s="192" t="str">
        <f t="shared" si="4"/>
        <v/>
      </c>
      <c r="K126" s="197"/>
      <c r="L126" s="235"/>
      <c r="M126" s="192" t="str">
        <f t="shared" si="5"/>
        <v/>
      </c>
    </row>
    <row r="127" spans="1:13" ht="15" customHeight="1" x14ac:dyDescent="0.25">
      <c r="A127" s="190" t="str" cm="1">
        <f t="array" ref="A127">IFERROR(INDEX(_xlfn.UNIQUE(_xlfn._xlws.FILTER('Work report'!$A$2:$A$1500,'Work report'!$B$2:$B$1500&lt;&gt;"")),ROW(A126)),"")</f>
        <v/>
      </c>
      <c r="B127" s="195"/>
      <c r="C127" s="195"/>
      <c r="D127" s="195"/>
      <c r="E127" s="195"/>
      <c r="F127" s="195"/>
      <c r="G127" s="195"/>
      <c r="H127" s="192" t="str">
        <f>IF($A127="","",SUMIFS('Work report'!$I$2:$I$1500,'Work report'!$A$2:$A$1500,$A127,'Work report'!$B$2:$B$1500,"&lt;&gt;"))</f>
        <v/>
      </c>
      <c r="I127" s="192" t="str">
        <f t="shared" si="3"/>
        <v/>
      </c>
      <c r="J127" s="192" t="str">
        <f t="shared" si="4"/>
        <v/>
      </c>
      <c r="K127" s="197"/>
      <c r="L127" s="235"/>
      <c r="M127" s="192" t="str">
        <f t="shared" si="5"/>
        <v/>
      </c>
    </row>
    <row r="128" spans="1:13" ht="15" customHeight="1" x14ac:dyDescent="0.25">
      <c r="A128" s="190" t="str" cm="1">
        <f t="array" ref="A128">IFERROR(INDEX(_xlfn.UNIQUE(_xlfn._xlws.FILTER('Work report'!$A$2:$A$1500,'Work report'!$B$2:$B$1500&lt;&gt;"")),ROW(A127)),"")</f>
        <v/>
      </c>
      <c r="B128" s="195"/>
      <c r="C128" s="195"/>
      <c r="D128" s="195"/>
      <c r="E128" s="195"/>
      <c r="F128" s="195"/>
      <c r="G128" s="195"/>
      <c r="H128" s="192" t="str">
        <f>IF($A128="","",SUMIFS('Work report'!$I$2:$I$1500,'Work report'!$A$2:$A$1500,$A128,'Work report'!$B$2:$B$1500,"&lt;&gt;"))</f>
        <v/>
      </c>
      <c r="I128" s="192" t="str">
        <f t="shared" si="3"/>
        <v/>
      </c>
      <c r="J128" s="192" t="str">
        <f t="shared" si="4"/>
        <v/>
      </c>
      <c r="K128" s="197"/>
      <c r="L128" s="235"/>
      <c r="M128" s="192" t="str">
        <f t="shared" si="5"/>
        <v/>
      </c>
    </row>
    <row r="129" spans="1:13" ht="15" customHeight="1" x14ac:dyDescent="0.25">
      <c r="A129" s="190" t="str" cm="1">
        <f t="array" ref="A129">IFERROR(INDEX(_xlfn.UNIQUE(_xlfn._xlws.FILTER('Work report'!$A$2:$A$1500,'Work report'!$B$2:$B$1500&lt;&gt;"")),ROW(A128)),"")</f>
        <v/>
      </c>
      <c r="B129" s="195"/>
      <c r="C129" s="195"/>
      <c r="D129" s="195"/>
      <c r="E129" s="195"/>
      <c r="F129" s="195"/>
      <c r="G129" s="195"/>
      <c r="H129" s="192" t="str">
        <f>IF($A129="","",SUMIFS('Work report'!$I$2:$I$1500,'Work report'!$A$2:$A$1500,$A129,'Work report'!$B$2:$B$1500,"&lt;&gt;"))</f>
        <v/>
      </c>
      <c r="I129" s="192" t="str">
        <f t="shared" si="3"/>
        <v/>
      </c>
      <c r="J129" s="192" t="str">
        <f t="shared" si="4"/>
        <v/>
      </c>
      <c r="K129" s="197"/>
      <c r="L129" s="235"/>
      <c r="M129" s="192" t="str">
        <f t="shared" si="5"/>
        <v/>
      </c>
    </row>
    <row r="130" spans="1:13" ht="15" customHeight="1" x14ac:dyDescent="0.25">
      <c r="A130" s="190" t="str" cm="1">
        <f t="array" ref="A130">IFERROR(INDEX(_xlfn.UNIQUE(_xlfn._xlws.FILTER('Work report'!$A$2:$A$1500,'Work report'!$B$2:$B$1500&lt;&gt;"")),ROW(A129)),"")</f>
        <v/>
      </c>
      <c r="B130" s="195"/>
      <c r="C130" s="195"/>
      <c r="D130" s="195"/>
      <c r="E130" s="195"/>
      <c r="F130" s="195"/>
      <c r="G130" s="195"/>
      <c r="H130" s="192" t="str">
        <f>IF($A130="","",SUMIFS('Work report'!$I$2:$I$1500,'Work report'!$A$2:$A$1500,$A130,'Work report'!$B$2:$B$1500,"&lt;&gt;"))</f>
        <v/>
      </c>
      <c r="I130" s="192" t="str">
        <f t="shared" ref="I130:I193" si="6">IF(
SUM(
IF(AND($B130&lt;&gt;"",$C130&lt;&gt;""),($C130-$B130)*1440,0),
IF(AND($D130&lt;&gt;"",$E130&lt;&gt;""),($E130-$D130)*1440,0),
IF(AND($F130&lt;&gt;"",$G130&lt;&gt;""),($G130-$F130)*1440,0)
)=0,
"",
SUM(
IF(AND($B130&lt;&gt;"",$C130&lt;&gt;""),($C130-$B130)*1440,0),
IF(AND($D130&lt;&gt;"",$E130&lt;&gt;""),($E130-$D130)*1440,0),
IF(AND($F130&lt;&gt;"",$G130&lt;&gt;""),($G130-$F130)*1440,0)
)
)</f>
        <v/>
      </c>
      <c r="J130" s="192" t="str">
        <f t="shared" ref="J130:J193" si="7">IF(OR($H130="",$I130=""),"",$I130-$H130)</f>
        <v/>
      </c>
      <c r="K130" s="197"/>
      <c r="L130" s="235"/>
      <c r="M130" s="192" t="str">
        <f t="shared" ref="M130:M193" si="8">IF(OR($J130="",$L130&lt;&gt;"Approved"),"",$J130)</f>
        <v/>
      </c>
    </row>
    <row r="131" spans="1:13" ht="15" customHeight="1" x14ac:dyDescent="0.25">
      <c r="A131" s="190" t="str" cm="1">
        <f t="array" ref="A131">IFERROR(INDEX(_xlfn.UNIQUE(_xlfn._xlws.FILTER('Work report'!$A$2:$A$1500,'Work report'!$B$2:$B$1500&lt;&gt;"")),ROW(A130)),"")</f>
        <v/>
      </c>
      <c r="B131" s="195"/>
      <c r="C131" s="195"/>
      <c r="D131" s="195"/>
      <c r="E131" s="195"/>
      <c r="F131" s="195"/>
      <c r="G131" s="195"/>
      <c r="H131" s="192" t="str">
        <f>IF($A131="","",SUMIFS('Work report'!$I$2:$I$1500,'Work report'!$A$2:$A$1500,$A131,'Work report'!$B$2:$B$1500,"&lt;&gt;"))</f>
        <v/>
      </c>
      <c r="I131" s="192" t="str">
        <f t="shared" si="6"/>
        <v/>
      </c>
      <c r="J131" s="192" t="str">
        <f t="shared" si="7"/>
        <v/>
      </c>
      <c r="K131" s="197"/>
      <c r="L131" s="235"/>
      <c r="M131" s="192" t="str">
        <f t="shared" si="8"/>
        <v/>
      </c>
    </row>
    <row r="132" spans="1:13" ht="15" customHeight="1" x14ac:dyDescent="0.25">
      <c r="A132" s="190" t="str" cm="1">
        <f t="array" ref="A132">IFERROR(INDEX(_xlfn.UNIQUE(_xlfn._xlws.FILTER('Work report'!$A$2:$A$1500,'Work report'!$B$2:$B$1500&lt;&gt;"")),ROW(A131)),"")</f>
        <v/>
      </c>
      <c r="B132" s="195"/>
      <c r="C132" s="195"/>
      <c r="D132" s="195"/>
      <c r="E132" s="195"/>
      <c r="F132" s="195"/>
      <c r="G132" s="195"/>
      <c r="H132" s="192" t="str">
        <f>IF($A132="","",SUMIFS('Work report'!$I$2:$I$1500,'Work report'!$A$2:$A$1500,$A132,'Work report'!$B$2:$B$1500,"&lt;&gt;"))</f>
        <v/>
      </c>
      <c r="I132" s="192" t="str">
        <f t="shared" si="6"/>
        <v/>
      </c>
      <c r="J132" s="192" t="str">
        <f t="shared" si="7"/>
        <v/>
      </c>
      <c r="K132" s="197"/>
      <c r="L132" s="235"/>
      <c r="M132" s="192" t="str">
        <f t="shared" si="8"/>
        <v/>
      </c>
    </row>
    <row r="133" spans="1:13" ht="15" customHeight="1" x14ac:dyDescent="0.25">
      <c r="A133" s="190" t="str" cm="1">
        <f t="array" ref="A133">IFERROR(INDEX(_xlfn.UNIQUE(_xlfn._xlws.FILTER('Work report'!$A$2:$A$1500,'Work report'!$B$2:$B$1500&lt;&gt;"")),ROW(A132)),"")</f>
        <v/>
      </c>
      <c r="B133" s="195"/>
      <c r="C133" s="195"/>
      <c r="D133" s="195"/>
      <c r="E133" s="195"/>
      <c r="F133" s="195"/>
      <c r="G133" s="195"/>
      <c r="H133" s="192" t="str">
        <f>IF($A133="","",SUMIFS('Work report'!$I$2:$I$1500,'Work report'!$A$2:$A$1500,$A133,'Work report'!$B$2:$B$1500,"&lt;&gt;"))</f>
        <v/>
      </c>
      <c r="I133" s="192" t="str">
        <f t="shared" si="6"/>
        <v/>
      </c>
      <c r="J133" s="192" t="str">
        <f t="shared" si="7"/>
        <v/>
      </c>
      <c r="K133" s="197"/>
      <c r="L133" s="235"/>
      <c r="M133" s="192" t="str">
        <f t="shared" si="8"/>
        <v/>
      </c>
    </row>
    <row r="134" spans="1:13" ht="15" customHeight="1" x14ac:dyDescent="0.25">
      <c r="A134" s="190" t="str" cm="1">
        <f t="array" ref="A134">IFERROR(INDEX(_xlfn.UNIQUE(_xlfn._xlws.FILTER('Work report'!$A$2:$A$1500,'Work report'!$B$2:$B$1500&lt;&gt;"")),ROW(A133)),"")</f>
        <v/>
      </c>
      <c r="B134" s="195"/>
      <c r="C134" s="195"/>
      <c r="D134" s="195"/>
      <c r="E134" s="195"/>
      <c r="F134" s="195"/>
      <c r="G134" s="195"/>
      <c r="H134" s="192" t="str">
        <f>IF($A134="","",SUMIFS('Work report'!$I$2:$I$1500,'Work report'!$A$2:$A$1500,$A134,'Work report'!$B$2:$B$1500,"&lt;&gt;"))</f>
        <v/>
      </c>
      <c r="I134" s="192" t="str">
        <f t="shared" si="6"/>
        <v/>
      </c>
      <c r="J134" s="192" t="str">
        <f t="shared" si="7"/>
        <v/>
      </c>
      <c r="K134" s="197"/>
      <c r="L134" s="235"/>
      <c r="M134" s="192" t="str">
        <f t="shared" si="8"/>
        <v/>
      </c>
    </row>
    <row r="135" spans="1:13" ht="15" customHeight="1" x14ac:dyDescent="0.25">
      <c r="A135" s="190" t="str" cm="1">
        <f t="array" ref="A135">IFERROR(INDEX(_xlfn.UNIQUE(_xlfn._xlws.FILTER('Work report'!$A$2:$A$1500,'Work report'!$B$2:$B$1500&lt;&gt;"")),ROW(A134)),"")</f>
        <v/>
      </c>
      <c r="B135" s="195"/>
      <c r="C135" s="195"/>
      <c r="D135" s="195"/>
      <c r="E135" s="195"/>
      <c r="F135" s="195"/>
      <c r="G135" s="195"/>
      <c r="H135" s="192" t="str">
        <f>IF($A135="","",SUMIFS('Work report'!$I$2:$I$1500,'Work report'!$A$2:$A$1500,$A135,'Work report'!$B$2:$B$1500,"&lt;&gt;"))</f>
        <v/>
      </c>
      <c r="I135" s="192" t="str">
        <f t="shared" si="6"/>
        <v/>
      </c>
      <c r="J135" s="192" t="str">
        <f t="shared" si="7"/>
        <v/>
      </c>
      <c r="K135" s="197"/>
      <c r="L135" s="235"/>
      <c r="M135" s="192" t="str">
        <f t="shared" si="8"/>
        <v/>
      </c>
    </row>
    <row r="136" spans="1:13" ht="15" customHeight="1" x14ac:dyDescent="0.25">
      <c r="A136" s="190" t="str" cm="1">
        <f t="array" ref="A136">IFERROR(INDEX(_xlfn.UNIQUE(_xlfn._xlws.FILTER('Work report'!$A$2:$A$1500,'Work report'!$B$2:$B$1500&lt;&gt;"")),ROW(A135)),"")</f>
        <v/>
      </c>
      <c r="B136" s="195"/>
      <c r="C136" s="195"/>
      <c r="D136" s="195"/>
      <c r="E136" s="195"/>
      <c r="F136" s="195"/>
      <c r="G136" s="195"/>
      <c r="H136" s="192" t="str">
        <f>IF($A136="","",SUMIFS('Work report'!$I$2:$I$1500,'Work report'!$A$2:$A$1500,$A136,'Work report'!$B$2:$B$1500,"&lt;&gt;"))</f>
        <v/>
      </c>
      <c r="I136" s="192" t="str">
        <f t="shared" si="6"/>
        <v/>
      </c>
      <c r="J136" s="192" t="str">
        <f t="shared" si="7"/>
        <v/>
      </c>
      <c r="K136" s="197"/>
      <c r="L136" s="235"/>
      <c r="M136" s="192" t="str">
        <f t="shared" si="8"/>
        <v/>
      </c>
    </row>
    <row r="137" spans="1:13" ht="15" customHeight="1" x14ac:dyDescent="0.25">
      <c r="A137" s="190" t="str" cm="1">
        <f t="array" ref="A137">IFERROR(INDEX(_xlfn.UNIQUE(_xlfn._xlws.FILTER('Work report'!$A$2:$A$1500,'Work report'!$B$2:$B$1500&lt;&gt;"")),ROW(A136)),"")</f>
        <v/>
      </c>
      <c r="B137" s="195"/>
      <c r="C137" s="195"/>
      <c r="D137" s="195"/>
      <c r="E137" s="195"/>
      <c r="F137" s="195"/>
      <c r="G137" s="195"/>
      <c r="H137" s="192" t="str">
        <f>IF($A137="","",SUMIFS('Work report'!$I$2:$I$1500,'Work report'!$A$2:$A$1500,$A137,'Work report'!$B$2:$B$1500,"&lt;&gt;"))</f>
        <v/>
      </c>
      <c r="I137" s="192" t="str">
        <f t="shared" si="6"/>
        <v/>
      </c>
      <c r="J137" s="192" t="str">
        <f t="shared" si="7"/>
        <v/>
      </c>
      <c r="K137" s="197"/>
      <c r="L137" s="235"/>
      <c r="M137" s="192" t="str">
        <f t="shared" si="8"/>
        <v/>
      </c>
    </row>
    <row r="138" spans="1:13" ht="15" customHeight="1" x14ac:dyDescent="0.25">
      <c r="A138" s="190" t="str" cm="1">
        <f t="array" ref="A138">IFERROR(INDEX(_xlfn.UNIQUE(_xlfn._xlws.FILTER('Work report'!$A$2:$A$1500,'Work report'!$B$2:$B$1500&lt;&gt;"")),ROW(A137)),"")</f>
        <v/>
      </c>
      <c r="B138" s="195"/>
      <c r="C138" s="195"/>
      <c r="D138" s="195"/>
      <c r="E138" s="195"/>
      <c r="F138" s="195"/>
      <c r="G138" s="195"/>
      <c r="H138" s="192" t="str">
        <f>IF($A138="","",SUMIFS('Work report'!$I$2:$I$1500,'Work report'!$A$2:$A$1500,$A138,'Work report'!$B$2:$B$1500,"&lt;&gt;"))</f>
        <v/>
      </c>
      <c r="I138" s="192" t="str">
        <f t="shared" si="6"/>
        <v/>
      </c>
      <c r="J138" s="192" t="str">
        <f t="shared" si="7"/>
        <v/>
      </c>
      <c r="K138" s="197"/>
      <c r="L138" s="235"/>
      <c r="M138" s="192" t="str">
        <f t="shared" si="8"/>
        <v/>
      </c>
    </row>
    <row r="139" spans="1:13" ht="15" customHeight="1" x14ac:dyDescent="0.25">
      <c r="A139" s="190" t="str" cm="1">
        <f t="array" ref="A139">IFERROR(INDEX(_xlfn.UNIQUE(_xlfn._xlws.FILTER('Work report'!$A$2:$A$1500,'Work report'!$B$2:$B$1500&lt;&gt;"")),ROW(A138)),"")</f>
        <v/>
      </c>
      <c r="B139" s="195"/>
      <c r="C139" s="195"/>
      <c r="D139" s="195"/>
      <c r="E139" s="195"/>
      <c r="F139" s="195"/>
      <c r="G139" s="195"/>
      <c r="H139" s="192" t="str">
        <f>IF($A139="","",SUMIFS('Work report'!$I$2:$I$1500,'Work report'!$A$2:$A$1500,$A139,'Work report'!$B$2:$B$1500,"&lt;&gt;"))</f>
        <v/>
      </c>
      <c r="I139" s="192" t="str">
        <f t="shared" si="6"/>
        <v/>
      </c>
      <c r="J139" s="192" t="str">
        <f t="shared" si="7"/>
        <v/>
      </c>
      <c r="K139" s="197"/>
      <c r="L139" s="235"/>
      <c r="M139" s="192" t="str">
        <f t="shared" si="8"/>
        <v/>
      </c>
    </row>
    <row r="140" spans="1:13" ht="15" customHeight="1" x14ac:dyDescent="0.25">
      <c r="A140" s="190" t="str" cm="1">
        <f t="array" ref="A140">IFERROR(INDEX(_xlfn.UNIQUE(_xlfn._xlws.FILTER('Work report'!$A$2:$A$1500,'Work report'!$B$2:$B$1500&lt;&gt;"")),ROW(A139)),"")</f>
        <v/>
      </c>
      <c r="B140" s="195"/>
      <c r="C140" s="195"/>
      <c r="D140" s="195"/>
      <c r="E140" s="195"/>
      <c r="F140" s="195"/>
      <c r="G140" s="195"/>
      <c r="H140" s="192" t="str">
        <f>IF($A140="","",SUMIFS('Work report'!$I$2:$I$1500,'Work report'!$A$2:$A$1500,$A140,'Work report'!$B$2:$B$1500,"&lt;&gt;"))</f>
        <v/>
      </c>
      <c r="I140" s="192" t="str">
        <f t="shared" si="6"/>
        <v/>
      </c>
      <c r="J140" s="192" t="str">
        <f t="shared" si="7"/>
        <v/>
      </c>
      <c r="K140" s="197"/>
      <c r="L140" s="235"/>
      <c r="M140" s="192" t="str">
        <f t="shared" si="8"/>
        <v/>
      </c>
    </row>
    <row r="141" spans="1:13" ht="15" customHeight="1" x14ac:dyDescent="0.25">
      <c r="A141" s="190" t="str" cm="1">
        <f t="array" ref="A141">IFERROR(INDEX(_xlfn.UNIQUE(_xlfn._xlws.FILTER('Work report'!$A$2:$A$1500,'Work report'!$B$2:$B$1500&lt;&gt;"")),ROW(A140)),"")</f>
        <v/>
      </c>
      <c r="B141" s="195"/>
      <c r="C141" s="195"/>
      <c r="D141" s="195"/>
      <c r="E141" s="195"/>
      <c r="F141" s="195"/>
      <c r="G141" s="195"/>
      <c r="H141" s="192" t="str">
        <f>IF($A141="","",SUMIFS('Work report'!$I$2:$I$1500,'Work report'!$A$2:$A$1500,$A141,'Work report'!$B$2:$B$1500,"&lt;&gt;"))</f>
        <v/>
      </c>
      <c r="I141" s="192" t="str">
        <f t="shared" si="6"/>
        <v/>
      </c>
      <c r="J141" s="192" t="str">
        <f t="shared" si="7"/>
        <v/>
      </c>
      <c r="K141" s="197"/>
      <c r="L141" s="235"/>
      <c r="M141" s="192" t="str">
        <f t="shared" si="8"/>
        <v/>
      </c>
    </row>
    <row r="142" spans="1:13" ht="15" customHeight="1" x14ac:dyDescent="0.25">
      <c r="A142" s="190" t="str" cm="1">
        <f t="array" ref="A142">IFERROR(INDEX(_xlfn.UNIQUE(_xlfn._xlws.FILTER('Work report'!$A$2:$A$1500,'Work report'!$B$2:$B$1500&lt;&gt;"")),ROW(A141)),"")</f>
        <v/>
      </c>
      <c r="B142" s="195"/>
      <c r="C142" s="195"/>
      <c r="D142" s="195"/>
      <c r="E142" s="195"/>
      <c r="F142" s="195"/>
      <c r="G142" s="195"/>
      <c r="H142" s="192" t="str">
        <f>IF($A142="","",SUMIFS('Work report'!$I$2:$I$1500,'Work report'!$A$2:$A$1500,$A142,'Work report'!$B$2:$B$1500,"&lt;&gt;"))</f>
        <v/>
      </c>
      <c r="I142" s="192" t="str">
        <f t="shared" si="6"/>
        <v/>
      </c>
      <c r="J142" s="192" t="str">
        <f t="shared" si="7"/>
        <v/>
      </c>
      <c r="K142" s="197"/>
      <c r="L142" s="235"/>
      <c r="M142" s="192" t="str">
        <f t="shared" si="8"/>
        <v/>
      </c>
    </row>
    <row r="143" spans="1:13" ht="15" customHeight="1" x14ac:dyDescent="0.25">
      <c r="A143" s="190" t="str" cm="1">
        <f t="array" ref="A143">IFERROR(INDEX(_xlfn.UNIQUE(_xlfn._xlws.FILTER('Work report'!$A$2:$A$1500,'Work report'!$B$2:$B$1500&lt;&gt;"")),ROW(A142)),"")</f>
        <v/>
      </c>
      <c r="B143" s="195"/>
      <c r="C143" s="195"/>
      <c r="D143" s="195"/>
      <c r="E143" s="195"/>
      <c r="F143" s="195"/>
      <c r="G143" s="195"/>
      <c r="H143" s="192" t="str">
        <f>IF($A143="","",SUMIFS('Work report'!$I$2:$I$1500,'Work report'!$A$2:$A$1500,$A143,'Work report'!$B$2:$B$1500,"&lt;&gt;"))</f>
        <v/>
      </c>
      <c r="I143" s="192" t="str">
        <f t="shared" si="6"/>
        <v/>
      </c>
      <c r="J143" s="192" t="str">
        <f t="shared" si="7"/>
        <v/>
      </c>
      <c r="K143" s="197"/>
      <c r="L143" s="235"/>
      <c r="M143" s="192" t="str">
        <f t="shared" si="8"/>
        <v/>
      </c>
    </row>
    <row r="144" spans="1:13" ht="15" customHeight="1" x14ac:dyDescent="0.25">
      <c r="A144" s="190" t="str" cm="1">
        <f t="array" ref="A144">IFERROR(INDEX(_xlfn.UNIQUE(_xlfn._xlws.FILTER('Work report'!$A$2:$A$1500,'Work report'!$B$2:$B$1500&lt;&gt;"")),ROW(A143)),"")</f>
        <v/>
      </c>
      <c r="B144" s="195"/>
      <c r="C144" s="195"/>
      <c r="D144" s="195"/>
      <c r="E144" s="195"/>
      <c r="F144" s="195"/>
      <c r="G144" s="195"/>
      <c r="H144" s="192" t="str">
        <f>IF($A144="","",SUMIFS('Work report'!$I$2:$I$1500,'Work report'!$A$2:$A$1500,$A144,'Work report'!$B$2:$B$1500,"&lt;&gt;"))</f>
        <v/>
      </c>
      <c r="I144" s="192" t="str">
        <f t="shared" si="6"/>
        <v/>
      </c>
      <c r="J144" s="192" t="str">
        <f t="shared" si="7"/>
        <v/>
      </c>
      <c r="K144" s="197"/>
      <c r="L144" s="235"/>
      <c r="M144" s="192" t="str">
        <f t="shared" si="8"/>
        <v/>
      </c>
    </row>
    <row r="145" spans="1:13" ht="15" customHeight="1" x14ac:dyDescent="0.25">
      <c r="A145" s="190" t="str" cm="1">
        <f t="array" ref="A145">IFERROR(INDEX(_xlfn.UNIQUE(_xlfn._xlws.FILTER('Work report'!$A$2:$A$1500,'Work report'!$B$2:$B$1500&lt;&gt;"")),ROW(A144)),"")</f>
        <v/>
      </c>
      <c r="B145" s="195"/>
      <c r="C145" s="195"/>
      <c r="D145" s="195"/>
      <c r="E145" s="195"/>
      <c r="F145" s="195"/>
      <c r="G145" s="195"/>
      <c r="H145" s="192" t="str">
        <f>IF($A145="","",SUMIFS('Work report'!$I$2:$I$1500,'Work report'!$A$2:$A$1500,$A145,'Work report'!$B$2:$B$1500,"&lt;&gt;"))</f>
        <v/>
      </c>
      <c r="I145" s="192" t="str">
        <f t="shared" si="6"/>
        <v/>
      </c>
      <c r="J145" s="192" t="str">
        <f t="shared" si="7"/>
        <v/>
      </c>
      <c r="K145" s="197"/>
      <c r="L145" s="235"/>
      <c r="M145" s="192" t="str">
        <f t="shared" si="8"/>
        <v/>
      </c>
    </row>
    <row r="146" spans="1:13" ht="15" customHeight="1" x14ac:dyDescent="0.25">
      <c r="A146" s="190" t="str" cm="1">
        <f t="array" ref="A146">IFERROR(INDEX(_xlfn.UNIQUE(_xlfn._xlws.FILTER('Work report'!$A$2:$A$1500,'Work report'!$B$2:$B$1500&lt;&gt;"")),ROW(A145)),"")</f>
        <v/>
      </c>
      <c r="B146" s="195"/>
      <c r="C146" s="195"/>
      <c r="D146" s="195"/>
      <c r="E146" s="195"/>
      <c r="F146" s="195"/>
      <c r="G146" s="195"/>
      <c r="H146" s="192" t="str">
        <f>IF($A146="","",SUMIFS('Work report'!$I$2:$I$1500,'Work report'!$A$2:$A$1500,$A146,'Work report'!$B$2:$B$1500,"&lt;&gt;"))</f>
        <v/>
      </c>
      <c r="I146" s="192" t="str">
        <f t="shared" si="6"/>
        <v/>
      </c>
      <c r="J146" s="192" t="str">
        <f t="shared" si="7"/>
        <v/>
      </c>
      <c r="K146" s="197"/>
      <c r="L146" s="235"/>
      <c r="M146" s="192" t="str">
        <f t="shared" si="8"/>
        <v/>
      </c>
    </row>
    <row r="147" spans="1:13" ht="15" customHeight="1" x14ac:dyDescent="0.25">
      <c r="A147" s="190" t="str" cm="1">
        <f t="array" ref="A147">IFERROR(INDEX(_xlfn.UNIQUE(_xlfn._xlws.FILTER('Work report'!$A$2:$A$1500,'Work report'!$B$2:$B$1500&lt;&gt;"")),ROW(A146)),"")</f>
        <v/>
      </c>
      <c r="B147" s="195"/>
      <c r="C147" s="195"/>
      <c r="D147" s="195"/>
      <c r="E147" s="195"/>
      <c r="F147" s="195"/>
      <c r="G147" s="195"/>
      <c r="H147" s="192" t="str">
        <f>IF($A147="","",SUMIFS('Work report'!$I$2:$I$1500,'Work report'!$A$2:$A$1500,$A147,'Work report'!$B$2:$B$1500,"&lt;&gt;"))</f>
        <v/>
      </c>
      <c r="I147" s="192" t="str">
        <f t="shared" si="6"/>
        <v/>
      </c>
      <c r="J147" s="192" t="str">
        <f t="shared" si="7"/>
        <v/>
      </c>
      <c r="K147" s="197"/>
      <c r="L147" s="235"/>
      <c r="M147" s="192" t="str">
        <f t="shared" si="8"/>
        <v/>
      </c>
    </row>
    <row r="148" spans="1:13" ht="15" customHeight="1" x14ac:dyDescent="0.25">
      <c r="A148" s="190" t="str" cm="1">
        <f t="array" ref="A148">IFERROR(INDEX(_xlfn.UNIQUE(_xlfn._xlws.FILTER('Work report'!$A$2:$A$1500,'Work report'!$B$2:$B$1500&lt;&gt;"")),ROW(A147)),"")</f>
        <v/>
      </c>
      <c r="B148" s="195"/>
      <c r="C148" s="195"/>
      <c r="D148" s="195"/>
      <c r="E148" s="195"/>
      <c r="F148" s="195"/>
      <c r="G148" s="195"/>
      <c r="H148" s="192" t="str">
        <f>IF($A148="","",SUMIFS('Work report'!$I$2:$I$1500,'Work report'!$A$2:$A$1500,$A148,'Work report'!$B$2:$B$1500,"&lt;&gt;"))</f>
        <v/>
      </c>
      <c r="I148" s="192" t="str">
        <f t="shared" si="6"/>
        <v/>
      </c>
      <c r="J148" s="192" t="str">
        <f t="shared" si="7"/>
        <v/>
      </c>
      <c r="K148" s="197"/>
      <c r="L148" s="235"/>
      <c r="M148" s="192" t="str">
        <f t="shared" si="8"/>
        <v/>
      </c>
    </row>
    <row r="149" spans="1:13" ht="15" customHeight="1" x14ac:dyDescent="0.25">
      <c r="A149" s="190" t="str" cm="1">
        <f t="array" ref="A149">IFERROR(INDEX(_xlfn.UNIQUE(_xlfn._xlws.FILTER('Work report'!$A$2:$A$1500,'Work report'!$B$2:$B$1500&lt;&gt;"")),ROW(A148)),"")</f>
        <v/>
      </c>
      <c r="B149" s="195"/>
      <c r="C149" s="195"/>
      <c r="D149" s="195"/>
      <c r="E149" s="195"/>
      <c r="F149" s="195"/>
      <c r="G149" s="195"/>
      <c r="H149" s="192" t="str">
        <f>IF($A149="","",SUMIFS('Work report'!$I$2:$I$1500,'Work report'!$A$2:$A$1500,$A149,'Work report'!$B$2:$B$1500,"&lt;&gt;"))</f>
        <v/>
      </c>
      <c r="I149" s="192" t="str">
        <f t="shared" si="6"/>
        <v/>
      </c>
      <c r="J149" s="192" t="str">
        <f t="shared" si="7"/>
        <v/>
      </c>
      <c r="K149" s="197"/>
      <c r="L149" s="235"/>
      <c r="M149" s="192" t="str">
        <f t="shared" si="8"/>
        <v/>
      </c>
    </row>
    <row r="150" spans="1:13" ht="15" customHeight="1" x14ac:dyDescent="0.25">
      <c r="A150" s="190" t="str" cm="1">
        <f t="array" ref="A150">IFERROR(INDEX(_xlfn.UNIQUE(_xlfn._xlws.FILTER('Work report'!$A$2:$A$1500,'Work report'!$B$2:$B$1500&lt;&gt;"")),ROW(A149)),"")</f>
        <v/>
      </c>
      <c r="B150" s="195"/>
      <c r="C150" s="195"/>
      <c r="D150" s="195"/>
      <c r="E150" s="195"/>
      <c r="F150" s="195"/>
      <c r="G150" s="195"/>
      <c r="H150" s="192" t="str">
        <f>IF($A150="","",SUMIFS('Work report'!$I$2:$I$1500,'Work report'!$A$2:$A$1500,$A150,'Work report'!$B$2:$B$1500,"&lt;&gt;"))</f>
        <v/>
      </c>
      <c r="I150" s="192" t="str">
        <f t="shared" si="6"/>
        <v/>
      </c>
      <c r="J150" s="192" t="str">
        <f t="shared" si="7"/>
        <v/>
      </c>
      <c r="K150" s="197"/>
      <c r="L150" s="235"/>
      <c r="M150" s="192" t="str">
        <f t="shared" si="8"/>
        <v/>
      </c>
    </row>
    <row r="151" spans="1:13" ht="15" customHeight="1" x14ac:dyDescent="0.25">
      <c r="A151" s="190" t="str" cm="1">
        <f t="array" ref="A151">IFERROR(INDEX(_xlfn.UNIQUE(_xlfn._xlws.FILTER('Work report'!$A$2:$A$1500,'Work report'!$B$2:$B$1500&lt;&gt;"")),ROW(A150)),"")</f>
        <v/>
      </c>
      <c r="B151" s="195"/>
      <c r="C151" s="195"/>
      <c r="D151" s="195"/>
      <c r="E151" s="195"/>
      <c r="F151" s="195"/>
      <c r="G151" s="195"/>
      <c r="H151" s="192" t="str">
        <f>IF($A151="","",SUMIFS('Work report'!$I$2:$I$1500,'Work report'!$A$2:$A$1500,$A151,'Work report'!$B$2:$B$1500,"&lt;&gt;"))</f>
        <v/>
      </c>
      <c r="I151" s="192" t="str">
        <f t="shared" si="6"/>
        <v/>
      </c>
      <c r="J151" s="192" t="str">
        <f t="shared" si="7"/>
        <v/>
      </c>
      <c r="K151" s="197"/>
      <c r="L151" s="235"/>
      <c r="M151" s="192" t="str">
        <f t="shared" si="8"/>
        <v/>
      </c>
    </row>
    <row r="152" spans="1:13" ht="15" customHeight="1" x14ac:dyDescent="0.25">
      <c r="A152" s="190" t="str" cm="1">
        <f t="array" ref="A152">IFERROR(INDEX(_xlfn.UNIQUE(_xlfn._xlws.FILTER('Work report'!$A$2:$A$1500,'Work report'!$B$2:$B$1500&lt;&gt;"")),ROW(A151)),"")</f>
        <v/>
      </c>
      <c r="B152" s="195"/>
      <c r="C152" s="195"/>
      <c r="D152" s="195"/>
      <c r="E152" s="195"/>
      <c r="F152" s="195"/>
      <c r="G152" s="195"/>
      <c r="H152" s="192" t="str">
        <f>IF($A152="","",SUMIFS('Work report'!$I$2:$I$1500,'Work report'!$A$2:$A$1500,$A152,'Work report'!$B$2:$B$1500,"&lt;&gt;"))</f>
        <v/>
      </c>
      <c r="I152" s="192" t="str">
        <f t="shared" si="6"/>
        <v/>
      </c>
      <c r="J152" s="192" t="str">
        <f t="shared" si="7"/>
        <v/>
      </c>
      <c r="K152" s="197"/>
      <c r="L152" s="235"/>
      <c r="M152" s="192" t="str">
        <f t="shared" si="8"/>
        <v/>
      </c>
    </row>
    <row r="153" spans="1:13" ht="15" customHeight="1" x14ac:dyDescent="0.25">
      <c r="A153" s="190" t="str" cm="1">
        <f t="array" ref="A153">IFERROR(INDEX(_xlfn.UNIQUE(_xlfn._xlws.FILTER('Work report'!$A$2:$A$1500,'Work report'!$B$2:$B$1500&lt;&gt;"")),ROW(A152)),"")</f>
        <v/>
      </c>
      <c r="B153" s="195"/>
      <c r="C153" s="195"/>
      <c r="D153" s="195"/>
      <c r="E153" s="195"/>
      <c r="F153" s="195"/>
      <c r="G153" s="195"/>
      <c r="H153" s="192" t="str">
        <f>IF($A153="","",SUMIFS('Work report'!$I$2:$I$1500,'Work report'!$A$2:$A$1500,$A153,'Work report'!$B$2:$B$1500,"&lt;&gt;"))</f>
        <v/>
      </c>
      <c r="I153" s="192" t="str">
        <f t="shared" si="6"/>
        <v/>
      </c>
      <c r="J153" s="192" t="str">
        <f t="shared" si="7"/>
        <v/>
      </c>
      <c r="K153" s="197"/>
      <c r="L153" s="235"/>
      <c r="M153" s="192" t="str">
        <f t="shared" si="8"/>
        <v/>
      </c>
    </row>
    <row r="154" spans="1:13" ht="15" customHeight="1" x14ac:dyDescent="0.25">
      <c r="A154" s="190" t="str" cm="1">
        <f t="array" ref="A154">IFERROR(INDEX(_xlfn.UNIQUE(_xlfn._xlws.FILTER('Work report'!$A$2:$A$1500,'Work report'!$B$2:$B$1500&lt;&gt;"")),ROW(A153)),"")</f>
        <v/>
      </c>
      <c r="B154" s="195"/>
      <c r="C154" s="195"/>
      <c r="D154" s="195"/>
      <c r="E154" s="195"/>
      <c r="F154" s="195"/>
      <c r="G154" s="195"/>
      <c r="H154" s="192" t="str">
        <f>IF($A154="","",SUMIFS('Work report'!$I$2:$I$1500,'Work report'!$A$2:$A$1500,$A154,'Work report'!$B$2:$B$1500,"&lt;&gt;"))</f>
        <v/>
      </c>
      <c r="I154" s="192" t="str">
        <f t="shared" si="6"/>
        <v/>
      </c>
      <c r="J154" s="192" t="str">
        <f t="shared" si="7"/>
        <v/>
      </c>
      <c r="K154" s="197"/>
      <c r="L154" s="235"/>
      <c r="M154" s="192" t="str">
        <f t="shared" si="8"/>
        <v/>
      </c>
    </row>
    <row r="155" spans="1:13" ht="15" customHeight="1" x14ac:dyDescent="0.25">
      <c r="A155" s="190" t="str" cm="1">
        <f t="array" ref="A155">IFERROR(INDEX(_xlfn.UNIQUE(_xlfn._xlws.FILTER('Work report'!$A$2:$A$1500,'Work report'!$B$2:$B$1500&lt;&gt;"")),ROW(A154)),"")</f>
        <v/>
      </c>
      <c r="B155" s="195"/>
      <c r="C155" s="195"/>
      <c r="D155" s="195"/>
      <c r="E155" s="195"/>
      <c r="F155" s="195"/>
      <c r="G155" s="195"/>
      <c r="H155" s="192" t="str">
        <f>IF($A155="","",SUMIFS('Work report'!$I$2:$I$1500,'Work report'!$A$2:$A$1500,$A155,'Work report'!$B$2:$B$1500,"&lt;&gt;"))</f>
        <v/>
      </c>
      <c r="I155" s="192" t="str">
        <f t="shared" si="6"/>
        <v/>
      </c>
      <c r="J155" s="192" t="str">
        <f t="shared" si="7"/>
        <v/>
      </c>
      <c r="K155" s="197"/>
      <c r="L155" s="235"/>
      <c r="M155" s="192" t="str">
        <f t="shared" si="8"/>
        <v/>
      </c>
    </row>
    <row r="156" spans="1:13" ht="15" customHeight="1" x14ac:dyDescent="0.25">
      <c r="A156" s="190" t="str" cm="1">
        <f t="array" ref="A156">IFERROR(INDEX(_xlfn.UNIQUE(_xlfn._xlws.FILTER('Work report'!$A$2:$A$1500,'Work report'!$B$2:$B$1500&lt;&gt;"")),ROW(A155)),"")</f>
        <v/>
      </c>
      <c r="B156" s="195"/>
      <c r="C156" s="195"/>
      <c r="D156" s="195"/>
      <c r="E156" s="195"/>
      <c r="F156" s="195"/>
      <c r="G156" s="195"/>
      <c r="H156" s="192" t="str">
        <f>IF($A156="","",SUMIFS('Work report'!$I$2:$I$1500,'Work report'!$A$2:$A$1500,$A156,'Work report'!$B$2:$B$1500,"&lt;&gt;"))</f>
        <v/>
      </c>
      <c r="I156" s="192" t="str">
        <f t="shared" si="6"/>
        <v/>
      </c>
      <c r="J156" s="192" t="str">
        <f t="shared" si="7"/>
        <v/>
      </c>
      <c r="K156" s="197"/>
      <c r="L156" s="235"/>
      <c r="M156" s="192" t="str">
        <f t="shared" si="8"/>
        <v/>
      </c>
    </row>
    <row r="157" spans="1:13" ht="15" customHeight="1" x14ac:dyDescent="0.25">
      <c r="A157" s="190" t="str" cm="1">
        <f t="array" ref="A157">IFERROR(INDEX(_xlfn.UNIQUE(_xlfn._xlws.FILTER('Work report'!$A$2:$A$1500,'Work report'!$B$2:$B$1500&lt;&gt;"")),ROW(A156)),"")</f>
        <v/>
      </c>
      <c r="B157" s="195"/>
      <c r="C157" s="195"/>
      <c r="D157" s="195"/>
      <c r="E157" s="195"/>
      <c r="F157" s="195"/>
      <c r="G157" s="195"/>
      <c r="H157" s="192" t="str">
        <f>IF($A157="","",SUMIFS('Work report'!$I$2:$I$1500,'Work report'!$A$2:$A$1500,$A157,'Work report'!$B$2:$B$1500,"&lt;&gt;"))</f>
        <v/>
      </c>
      <c r="I157" s="192" t="str">
        <f t="shared" si="6"/>
        <v/>
      </c>
      <c r="J157" s="192" t="str">
        <f t="shared" si="7"/>
        <v/>
      </c>
      <c r="K157" s="197"/>
      <c r="L157" s="235"/>
      <c r="M157" s="192" t="str">
        <f t="shared" si="8"/>
        <v/>
      </c>
    </row>
    <row r="158" spans="1:13" ht="15" customHeight="1" x14ac:dyDescent="0.25">
      <c r="A158" s="190" t="str" cm="1">
        <f t="array" ref="A158">IFERROR(INDEX(_xlfn.UNIQUE(_xlfn._xlws.FILTER('Work report'!$A$2:$A$1500,'Work report'!$B$2:$B$1500&lt;&gt;"")),ROW(A157)),"")</f>
        <v/>
      </c>
      <c r="B158" s="195"/>
      <c r="C158" s="195"/>
      <c r="D158" s="195"/>
      <c r="E158" s="195"/>
      <c r="F158" s="195"/>
      <c r="G158" s="195"/>
      <c r="H158" s="192" t="str">
        <f>IF($A158="","",SUMIFS('Work report'!$I$2:$I$1500,'Work report'!$A$2:$A$1500,$A158,'Work report'!$B$2:$B$1500,"&lt;&gt;"))</f>
        <v/>
      </c>
      <c r="I158" s="192" t="str">
        <f t="shared" si="6"/>
        <v/>
      </c>
      <c r="J158" s="192" t="str">
        <f t="shared" si="7"/>
        <v/>
      </c>
      <c r="K158" s="197"/>
      <c r="L158" s="235"/>
      <c r="M158" s="192" t="str">
        <f t="shared" si="8"/>
        <v/>
      </c>
    </row>
    <row r="159" spans="1:13" ht="15" customHeight="1" x14ac:dyDescent="0.25">
      <c r="A159" s="190" t="str" cm="1">
        <f t="array" ref="A159">IFERROR(INDEX(_xlfn.UNIQUE(_xlfn._xlws.FILTER('Work report'!$A$2:$A$1500,'Work report'!$B$2:$B$1500&lt;&gt;"")),ROW(A158)),"")</f>
        <v/>
      </c>
      <c r="B159" s="195"/>
      <c r="C159" s="195"/>
      <c r="D159" s="195"/>
      <c r="E159" s="195"/>
      <c r="F159" s="195"/>
      <c r="G159" s="195"/>
      <c r="H159" s="192" t="str">
        <f>IF($A159="","",SUMIFS('Work report'!$I$2:$I$1500,'Work report'!$A$2:$A$1500,$A159,'Work report'!$B$2:$B$1500,"&lt;&gt;"))</f>
        <v/>
      </c>
      <c r="I159" s="192" t="str">
        <f t="shared" si="6"/>
        <v/>
      </c>
      <c r="J159" s="192" t="str">
        <f t="shared" si="7"/>
        <v/>
      </c>
      <c r="K159" s="197"/>
      <c r="L159" s="235"/>
      <c r="M159" s="192" t="str">
        <f t="shared" si="8"/>
        <v/>
      </c>
    </row>
    <row r="160" spans="1:13" ht="15" customHeight="1" x14ac:dyDescent="0.25">
      <c r="A160" s="190" t="str" cm="1">
        <f t="array" ref="A160">IFERROR(INDEX(_xlfn.UNIQUE(_xlfn._xlws.FILTER('Work report'!$A$2:$A$1500,'Work report'!$B$2:$B$1500&lt;&gt;"")),ROW(A159)),"")</f>
        <v/>
      </c>
      <c r="B160" s="195"/>
      <c r="C160" s="195"/>
      <c r="D160" s="195"/>
      <c r="E160" s="195"/>
      <c r="F160" s="195"/>
      <c r="G160" s="195"/>
      <c r="H160" s="192" t="str">
        <f>IF($A160="","",SUMIFS('Work report'!$I$2:$I$1500,'Work report'!$A$2:$A$1500,$A160,'Work report'!$B$2:$B$1500,"&lt;&gt;"))</f>
        <v/>
      </c>
      <c r="I160" s="192" t="str">
        <f t="shared" si="6"/>
        <v/>
      </c>
      <c r="J160" s="192" t="str">
        <f t="shared" si="7"/>
        <v/>
      </c>
      <c r="K160" s="197"/>
      <c r="L160" s="235"/>
      <c r="M160" s="192" t="str">
        <f t="shared" si="8"/>
        <v/>
      </c>
    </row>
    <row r="161" spans="1:13" ht="15" customHeight="1" x14ac:dyDescent="0.25">
      <c r="A161" s="190" t="str" cm="1">
        <f t="array" ref="A161">IFERROR(INDEX(_xlfn.UNIQUE(_xlfn._xlws.FILTER('Work report'!$A$2:$A$1500,'Work report'!$B$2:$B$1500&lt;&gt;"")),ROW(A160)),"")</f>
        <v/>
      </c>
      <c r="B161" s="195"/>
      <c r="C161" s="195"/>
      <c r="D161" s="195"/>
      <c r="E161" s="195"/>
      <c r="F161" s="195"/>
      <c r="G161" s="195"/>
      <c r="H161" s="192" t="str">
        <f>IF($A161="","",SUMIFS('Work report'!$I$2:$I$1500,'Work report'!$A$2:$A$1500,$A161,'Work report'!$B$2:$B$1500,"&lt;&gt;"))</f>
        <v/>
      </c>
      <c r="I161" s="192" t="str">
        <f t="shared" si="6"/>
        <v/>
      </c>
      <c r="J161" s="192" t="str">
        <f t="shared" si="7"/>
        <v/>
      </c>
      <c r="K161" s="197"/>
      <c r="L161" s="235"/>
      <c r="M161" s="192" t="str">
        <f t="shared" si="8"/>
        <v/>
      </c>
    </row>
    <row r="162" spans="1:13" ht="15" customHeight="1" x14ac:dyDescent="0.25">
      <c r="A162" s="190" t="str" cm="1">
        <f t="array" ref="A162">IFERROR(INDEX(_xlfn.UNIQUE(_xlfn._xlws.FILTER('Work report'!$A$2:$A$1500,'Work report'!$B$2:$B$1500&lt;&gt;"")),ROW(A161)),"")</f>
        <v/>
      </c>
      <c r="B162" s="195"/>
      <c r="C162" s="195"/>
      <c r="D162" s="195"/>
      <c r="E162" s="195"/>
      <c r="F162" s="195"/>
      <c r="G162" s="195"/>
      <c r="H162" s="192" t="str">
        <f>IF($A162="","",SUMIFS('Work report'!$I$2:$I$1500,'Work report'!$A$2:$A$1500,$A162,'Work report'!$B$2:$B$1500,"&lt;&gt;"))</f>
        <v/>
      </c>
      <c r="I162" s="192" t="str">
        <f t="shared" si="6"/>
        <v/>
      </c>
      <c r="J162" s="192" t="str">
        <f t="shared" si="7"/>
        <v/>
      </c>
      <c r="K162" s="197"/>
      <c r="L162" s="235"/>
      <c r="M162" s="192" t="str">
        <f t="shared" si="8"/>
        <v/>
      </c>
    </row>
    <row r="163" spans="1:13" ht="15" customHeight="1" x14ac:dyDescent="0.25">
      <c r="A163" s="190" t="str" cm="1">
        <f t="array" ref="A163">IFERROR(INDEX(_xlfn.UNIQUE(_xlfn._xlws.FILTER('Work report'!$A$2:$A$1500,'Work report'!$B$2:$B$1500&lt;&gt;"")),ROW(A162)),"")</f>
        <v/>
      </c>
      <c r="B163" s="195"/>
      <c r="C163" s="195"/>
      <c r="D163" s="195"/>
      <c r="E163" s="195"/>
      <c r="F163" s="195"/>
      <c r="G163" s="195"/>
      <c r="H163" s="192" t="str">
        <f>IF($A163="","",SUMIFS('Work report'!$I$2:$I$1500,'Work report'!$A$2:$A$1500,$A163,'Work report'!$B$2:$B$1500,"&lt;&gt;"))</f>
        <v/>
      </c>
      <c r="I163" s="192" t="str">
        <f t="shared" si="6"/>
        <v/>
      </c>
      <c r="J163" s="192" t="str">
        <f t="shared" si="7"/>
        <v/>
      </c>
      <c r="K163" s="197"/>
      <c r="L163" s="235"/>
      <c r="M163" s="192" t="str">
        <f t="shared" si="8"/>
        <v/>
      </c>
    </row>
    <row r="164" spans="1:13" ht="15" customHeight="1" x14ac:dyDescent="0.25">
      <c r="A164" s="190" t="str" cm="1">
        <f t="array" ref="A164">IFERROR(INDEX(_xlfn.UNIQUE(_xlfn._xlws.FILTER('Work report'!$A$2:$A$1500,'Work report'!$B$2:$B$1500&lt;&gt;"")),ROW(A163)),"")</f>
        <v/>
      </c>
      <c r="B164" s="195"/>
      <c r="C164" s="195"/>
      <c r="D164" s="195"/>
      <c r="E164" s="195"/>
      <c r="F164" s="195"/>
      <c r="G164" s="195"/>
      <c r="H164" s="192" t="str">
        <f>IF($A164="","",SUMIFS('Work report'!$I$2:$I$1500,'Work report'!$A$2:$A$1500,$A164,'Work report'!$B$2:$B$1500,"&lt;&gt;"))</f>
        <v/>
      </c>
      <c r="I164" s="192" t="str">
        <f t="shared" si="6"/>
        <v/>
      </c>
      <c r="J164" s="192" t="str">
        <f t="shared" si="7"/>
        <v/>
      </c>
      <c r="K164" s="197"/>
      <c r="L164" s="235"/>
      <c r="M164" s="192" t="str">
        <f t="shared" si="8"/>
        <v/>
      </c>
    </row>
    <row r="165" spans="1:13" ht="15" customHeight="1" x14ac:dyDescent="0.25">
      <c r="A165" s="190" t="str" cm="1">
        <f t="array" ref="A165">IFERROR(INDEX(_xlfn.UNIQUE(_xlfn._xlws.FILTER('Work report'!$A$2:$A$1500,'Work report'!$B$2:$B$1500&lt;&gt;"")),ROW(A164)),"")</f>
        <v/>
      </c>
      <c r="B165" s="195"/>
      <c r="C165" s="195"/>
      <c r="D165" s="195"/>
      <c r="E165" s="195"/>
      <c r="F165" s="195"/>
      <c r="G165" s="195"/>
      <c r="H165" s="192" t="str">
        <f>IF($A165="","",SUMIFS('Work report'!$I$2:$I$1500,'Work report'!$A$2:$A$1500,$A165,'Work report'!$B$2:$B$1500,"&lt;&gt;"))</f>
        <v/>
      </c>
      <c r="I165" s="192" t="str">
        <f t="shared" si="6"/>
        <v/>
      </c>
      <c r="J165" s="192" t="str">
        <f t="shared" si="7"/>
        <v/>
      </c>
      <c r="K165" s="197"/>
      <c r="L165" s="235"/>
      <c r="M165" s="192" t="str">
        <f t="shared" si="8"/>
        <v/>
      </c>
    </row>
    <row r="166" spans="1:13" ht="15" customHeight="1" x14ac:dyDescent="0.25">
      <c r="A166" s="190" t="str" cm="1">
        <f t="array" ref="A166">IFERROR(INDEX(_xlfn.UNIQUE(_xlfn._xlws.FILTER('Work report'!$A$2:$A$1500,'Work report'!$B$2:$B$1500&lt;&gt;"")),ROW(A165)),"")</f>
        <v/>
      </c>
      <c r="B166" s="195"/>
      <c r="C166" s="195"/>
      <c r="D166" s="195"/>
      <c r="E166" s="195"/>
      <c r="F166" s="195"/>
      <c r="G166" s="195"/>
      <c r="H166" s="192" t="str">
        <f>IF($A166="","",SUMIFS('Work report'!$I$2:$I$1500,'Work report'!$A$2:$A$1500,$A166,'Work report'!$B$2:$B$1500,"&lt;&gt;"))</f>
        <v/>
      </c>
      <c r="I166" s="192" t="str">
        <f t="shared" si="6"/>
        <v/>
      </c>
      <c r="J166" s="192" t="str">
        <f t="shared" si="7"/>
        <v/>
      </c>
      <c r="K166" s="197"/>
      <c r="L166" s="235"/>
      <c r="M166" s="192" t="str">
        <f t="shared" si="8"/>
        <v/>
      </c>
    </row>
    <row r="167" spans="1:13" ht="15" customHeight="1" x14ac:dyDescent="0.25">
      <c r="A167" s="190" t="str" cm="1">
        <f t="array" ref="A167">IFERROR(INDEX(_xlfn.UNIQUE(_xlfn._xlws.FILTER('Work report'!$A$2:$A$1500,'Work report'!$B$2:$B$1500&lt;&gt;"")),ROW(A166)),"")</f>
        <v/>
      </c>
      <c r="B167" s="195"/>
      <c r="C167" s="195"/>
      <c r="D167" s="195"/>
      <c r="E167" s="195"/>
      <c r="F167" s="195"/>
      <c r="G167" s="195"/>
      <c r="H167" s="192" t="str">
        <f>IF($A167="","",SUMIFS('Work report'!$I$2:$I$1500,'Work report'!$A$2:$A$1500,$A167,'Work report'!$B$2:$B$1500,"&lt;&gt;"))</f>
        <v/>
      </c>
      <c r="I167" s="192" t="str">
        <f t="shared" si="6"/>
        <v/>
      </c>
      <c r="J167" s="192" t="str">
        <f t="shared" si="7"/>
        <v/>
      </c>
      <c r="K167" s="197"/>
      <c r="L167" s="235"/>
      <c r="M167" s="192" t="str">
        <f t="shared" si="8"/>
        <v/>
      </c>
    </row>
    <row r="168" spans="1:13" ht="15" customHeight="1" x14ac:dyDescent="0.25">
      <c r="A168" s="190" t="str" cm="1">
        <f t="array" ref="A168">IFERROR(INDEX(_xlfn.UNIQUE(_xlfn._xlws.FILTER('Work report'!$A$2:$A$1500,'Work report'!$B$2:$B$1500&lt;&gt;"")),ROW(A167)),"")</f>
        <v/>
      </c>
      <c r="B168" s="195"/>
      <c r="C168" s="195"/>
      <c r="D168" s="195"/>
      <c r="E168" s="195"/>
      <c r="F168" s="195"/>
      <c r="G168" s="195"/>
      <c r="H168" s="192" t="str">
        <f>IF($A168="","",SUMIFS('Work report'!$I$2:$I$1500,'Work report'!$A$2:$A$1500,$A168,'Work report'!$B$2:$B$1500,"&lt;&gt;"))</f>
        <v/>
      </c>
      <c r="I168" s="192" t="str">
        <f t="shared" si="6"/>
        <v/>
      </c>
      <c r="J168" s="192" t="str">
        <f t="shared" si="7"/>
        <v/>
      </c>
      <c r="K168" s="197"/>
      <c r="L168" s="235"/>
      <c r="M168" s="192" t="str">
        <f t="shared" si="8"/>
        <v/>
      </c>
    </row>
    <row r="169" spans="1:13" ht="15" customHeight="1" x14ac:dyDescent="0.25">
      <c r="A169" s="190" t="str" cm="1">
        <f t="array" ref="A169">IFERROR(INDEX(_xlfn.UNIQUE(_xlfn._xlws.FILTER('Work report'!$A$2:$A$1500,'Work report'!$B$2:$B$1500&lt;&gt;"")),ROW(A168)),"")</f>
        <v/>
      </c>
      <c r="B169" s="195"/>
      <c r="C169" s="195"/>
      <c r="D169" s="195"/>
      <c r="E169" s="195"/>
      <c r="F169" s="195"/>
      <c r="G169" s="195"/>
      <c r="H169" s="192" t="str">
        <f>IF($A169="","",SUMIFS('Work report'!$I$2:$I$1500,'Work report'!$A$2:$A$1500,$A169,'Work report'!$B$2:$B$1500,"&lt;&gt;"))</f>
        <v/>
      </c>
      <c r="I169" s="192" t="str">
        <f t="shared" si="6"/>
        <v/>
      </c>
      <c r="J169" s="192" t="str">
        <f t="shared" si="7"/>
        <v/>
      </c>
      <c r="K169" s="197"/>
      <c r="L169" s="235"/>
      <c r="M169" s="192" t="str">
        <f t="shared" si="8"/>
        <v/>
      </c>
    </row>
    <row r="170" spans="1:13" ht="15" customHeight="1" x14ac:dyDescent="0.25">
      <c r="A170" s="190" t="str" cm="1">
        <f t="array" ref="A170">IFERROR(INDEX(_xlfn.UNIQUE(_xlfn._xlws.FILTER('Work report'!$A$2:$A$1500,'Work report'!$B$2:$B$1500&lt;&gt;"")),ROW(A169)),"")</f>
        <v/>
      </c>
      <c r="B170" s="195"/>
      <c r="C170" s="195"/>
      <c r="D170" s="195"/>
      <c r="E170" s="195"/>
      <c r="F170" s="195"/>
      <c r="G170" s="195"/>
      <c r="H170" s="192" t="str">
        <f>IF($A170="","",SUMIFS('Work report'!$I$2:$I$1500,'Work report'!$A$2:$A$1500,$A170,'Work report'!$B$2:$B$1500,"&lt;&gt;"))</f>
        <v/>
      </c>
      <c r="I170" s="192" t="str">
        <f t="shared" si="6"/>
        <v/>
      </c>
      <c r="J170" s="192" t="str">
        <f t="shared" si="7"/>
        <v/>
      </c>
      <c r="K170" s="197"/>
      <c r="L170" s="235"/>
      <c r="M170" s="192" t="str">
        <f t="shared" si="8"/>
        <v/>
      </c>
    </row>
    <row r="171" spans="1:13" ht="15" customHeight="1" x14ac:dyDescent="0.25">
      <c r="A171" s="190" t="str" cm="1">
        <f t="array" ref="A171">IFERROR(INDEX(_xlfn.UNIQUE(_xlfn._xlws.FILTER('Work report'!$A$2:$A$1500,'Work report'!$B$2:$B$1500&lt;&gt;"")),ROW(A170)),"")</f>
        <v/>
      </c>
      <c r="B171" s="195"/>
      <c r="C171" s="195"/>
      <c r="D171" s="195"/>
      <c r="E171" s="195"/>
      <c r="F171" s="195"/>
      <c r="G171" s="195"/>
      <c r="H171" s="192" t="str">
        <f>IF($A171="","",SUMIFS('Work report'!$I$2:$I$1500,'Work report'!$A$2:$A$1500,$A171,'Work report'!$B$2:$B$1500,"&lt;&gt;"))</f>
        <v/>
      </c>
      <c r="I171" s="192" t="str">
        <f t="shared" si="6"/>
        <v/>
      </c>
      <c r="J171" s="192" t="str">
        <f t="shared" si="7"/>
        <v/>
      </c>
      <c r="K171" s="197"/>
      <c r="L171" s="235"/>
      <c r="M171" s="192" t="str">
        <f t="shared" si="8"/>
        <v/>
      </c>
    </row>
    <row r="172" spans="1:13" ht="15" customHeight="1" x14ac:dyDescent="0.25">
      <c r="A172" s="190" t="str" cm="1">
        <f t="array" ref="A172">IFERROR(INDEX(_xlfn.UNIQUE(_xlfn._xlws.FILTER('Work report'!$A$2:$A$1500,'Work report'!$B$2:$B$1500&lt;&gt;"")),ROW(A171)),"")</f>
        <v/>
      </c>
      <c r="B172" s="195"/>
      <c r="C172" s="195"/>
      <c r="D172" s="195"/>
      <c r="E172" s="195"/>
      <c r="F172" s="195"/>
      <c r="G172" s="195"/>
      <c r="H172" s="192" t="str">
        <f>IF($A172="","",SUMIFS('Work report'!$I$2:$I$1500,'Work report'!$A$2:$A$1500,$A172,'Work report'!$B$2:$B$1500,"&lt;&gt;"))</f>
        <v/>
      </c>
      <c r="I172" s="192" t="str">
        <f t="shared" si="6"/>
        <v/>
      </c>
      <c r="J172" s="192" t="str">
        <f t="shared" si="7"/>
        <v/>
      </c>
      <c r="K172" s="197"/>
      <c r="L172" s="235"/>
      <c r="M172" s="192" t="str">
        <f t="shared" si="8"/>
        <v/>
      </c>
    </row>
    <row r="173" spans="1:13" ht="15" customHeight="1" x14ac:dyDescent="0.25">
      <c r="A173" s="190" t="str" cm="1">
        <f t="array" ref="A173">IFERROR(INDEX(_xlfn.UNIQUE(_xlfn._xlws.FILTER('Work report'!$A$2:$A$1500,'Work report'!$B$2:$B$1500&lt;&gt;"")),ROW(A172)),"")</f>
        <v/>
      </c>
      <c r="B173" s="195"/>
      <c r="C173" s="195"/>
      <c r="D173" s="195"/>
      <c r="E173" s="195"/>
      <c r="F173" s="195"/>
      <c r="G173" s="195"/>
      <c r="H173" s="192" t="str">
        <f>IF($A173="","",SUMIFS('Work report'!$I$2:$I$1500,'Work report'!$A$2:$A$1500,$A173,'Work report'!$B$2:$B$1500,"&lt;&gt;"))</f>
        <v/>
      </c>
      <c r="I173" s="192" t="str">
        <f t="shared" si="6"/>
        <v/>
      </c>
      <c r="J173" s="192" t="str">
        <f t="shared" si="7"/>
        <v/>
      </c>
      <c r="K173" s="197"/>
      <c r="L173" s="235"/>
      <c r="M173" s="192" t="str">
        <f t="shared" si="8"/>
        <v/>
      </c>
    </row>
    <row r="174" spans="1:13" ht="15" customHeight="1" x14ac:dyDescent="0.25">
      <c r="A174" s="190" t="str" cm="1">
        <f t="array" ref="A174">IFERROR(INDEX(_xlfn.UNIQUE(_xlfn._xlws.FILTER('Work report'!$A$2:$A$1500,'Work report'!$B$2:$B$1500&lt;&gt;"")),ROW(A173)),"")</f>
        <v/>
      </c>
      <c r="B174" s="195"/>
      <c r="C174" s="195"/>
      <c r="D174" s="195"/>
      <c r="E174" s="195"/>
      <c r="F174" s="195"/>
      <c r="G174" s="195"/>
      <c r="H174" s="192" t="str">
        <f>IF($A174="","",SUMIFS('Work report'!$I$2:$I$1500,'Work report'!$A$2:$A$1500,$A174,'Work report'!$B$2:$B$1500,"&lt;&gt;"))</f>
        <v/>
      </c>
      <c r="I174" s="192" t="str">
        <f t="shared" si="6"/>
        <v/>
      </c>
      <c r="J174" s="192" t="str">
        <f t="shared" si="7"/>
        <v/>
      </c>
      <c r="K174" s="197"/>
      <c r="L174" s="235"/>
      <c r="M174" s="192" t="str">
        <f t="shared" si="8"/>
        <v/>
      </c>
    </row>
    <row r="175" spans="1:13" ht="15" customHeight="1" x14ac:dyDescent="0.25">
      <c r="A175" s="190" t="str" cm="1">
        <f t="array" ref="A175">IFERROR(INDEX(_xlfn.UNIQUE(_xlfn._xlws.FILTER('Work report'!$A$2:$A$1500,'Work report'!$B$2:$B$1500&lt;&gt;"")),ROW(A174)),"")</f>
        <v/>
      </c>
      <c r="B175" s="195"/>
      <c r="C175" s="195"/>
      <c r="D175" s="195"/>
      <c r="E175" s="195"/>
      <c r="F175" s="195"/>
      <c r="G175" s="195"/>
      <c r="H175" s="192" t="str">
        <f>IF($A175="","",SUMIFS('Work report'!$I$2:$I$1500,'Work report'!$A$2:$A$1500,$A175,'Work report'!$B$2:$B$1500,"&lt;&gt;"))</f>
        <v/>
      </c>
      <c r="I175" s="192" t="str">
        <f t="shared" si="6"/>
        <v/>
      </c>
      <c r="J175" s="192" t="str">
        <f t="shared" si="7"/>
        <v/>
      </c>
      <c r="K175" s="197"/>
      <c r="L175" s="235"/>
      <c r="M175" s="192" t="str">
        <f t="shared" si="8"/>
        <v/>
      </c>
    </row>
    <row r="176" spans="1:13" ht="15" customHeight="1" x14ac:dyDescent="0.25">
      <c r="A176" s="190" t="str" cm="1">
        <f t="array" ref="A176">IFERROR(INDEX(_xlfn.UNIQUE(_xlfn._xlws.FILTER('Work report'!$A$2:$A$1500,'Work report'!$B$2:$B$1500&lt;&gt;"")),ROW(A175)),"")</f>
        <v/>
      </c>
      <c r="B176" s="195"/>
      <c r="C176" s="195"/>
      <c r="D176" s="195"/>
      <c r="E176" s="195"/>
      <c r="F176" s="195"/>
      <c r="G176" s="195"/>
      <c r="H176" s="192" t="str">
        <f>IF($A176="","",SUMIFS('Work report'!$I$2:$I$1500,'Work report'!$A$2:$A$1500,$A176,'Work report'!$B$2:$B$1500,"&lt;&gt;"))</f>
        <v/>
      </c>
      <c r="I176" s="192" t="str">
        <f t="shared" si="6"/>
        <v/>
      </c>
      <c r="J176" s="192" t="str">
        <f t="shared" si="7"/>
        <v/>
      </c>
      <c r="K176" s="197"/>
      <c r="L176" s="235"/>
      <c r="M176" s="192" t="str">
        <f t="shared" si="8"/>
        <v/>
      </c>
    </row>
    <row r="177" spans="1:13" ht="15" customHeight="1" x14ac:dyDescent="0.25">
      <c r="A177" s="190" t="str" cm="1">
        <f t="array" ref="A177">IFERROR(INDEX(_xlfn.UNIQUE(_xlfn._xlws.FILTER('Work report'!$A$2:$A$1500,'Work report'!$B$2:$B$1500&lt;&gt;"")),ROW(A176)),"")</f>
        <v/>
      </c>
      <c r="B177" s="195"/>
      <c r="C177" s="195"/>
      <c r="D177" s="195"/>
      <c r="E177" s="195"/>
      <c r="F177" s="195"/>
      <c r="G177" s="195"/>
      <c r="H177" s="192" t="str">
        <f>IF($A177="","",SUMIFS('Work report'!$I$2:$I$1500,'Work report'!$A$2:$A$1500,$A177,'Work report'!$B$2:$B$1500,"&lt;&gt;"))</f>
        <v/>
      </c>
      <c r="I177" s="192" t="str">
        <f t="shared" si="6"/>
        <v/>
      </c>
      <c r="J177" s="192" t="str">
        <f t="shared" si="7"/>
        <v/>
      </c>
      <c r="K177" s="197"/>
      <c r="L177" s="235"/>
      <c r="M177" s="192" t="str">
        <f t="shared" si="8"/>
        <v/>
      </c>
    </row>
    <row r="178" spans="1:13" ht="15" customHeight="1" x14ac:dyDescent="0.25">
      <c r="A178" s="190" t="str" cm="1">
        <f t="array" ref="A178">IFERROR(INDEX(_xlfn.UNIQUE(_xlfn._xlws.FILTER('Work report'!$A$2:$A$1500,'Work report'!$B$2:$B$1500&lt;&gt;"")),ROW(A177)),"")</f>
        <v/>
      </c>
      <c r="B178" s="195"/>
      <c r="C178" s="195"/>
      <c r="D178" s="195"/>
      <c r="E178" s="195"/>
      <c r="F178" s="195"/>
      <c r="G178" s="195"/>
      <c r="H178" s="192" t="str">
        <f>IF($A178="","",SUMIFS('Work report'!$I$2:$I$1500,'Work report'!$A$2:$A$1500,$A178,'Work report'!$B$2:$B$1500,"&lt;&gt;"))</f>
        <v/>
      </c>
      <c r="I178" s="192" t="str">
        <f t="shared" si="6"/>
        <v/>
      </c>
      <c r="J178" s="192" t="str">
        <f t="shared" si="7"/>
        <v/>
      </c>
      <c r="K178" s="197"/>
      <c r="L178" s="235"/>
      <c r="M178" s="192" t="str">
        <f t="shared" si="8"/>
        <v/>
      </c>
    </row>
    <row r="179" spans="1:13" ht="15" customHeight="1" x14ac:dyDescent="0.25">
      <c r="A179" s="190" t="str" cm="1">
        <f t="array" ref="A179">IFERROR(INDEX(_xlfn.UNIQUE(_xlfn._xlws.FILTER('Work report'!$A$2:$A$1500,'Work report'!$B$2:$B$1500&lt;&gt;"")),ROW(A178)),"")</f>
        <v/>
      </c>
      <c r="B179" s="195"/>
      <c r="C179" s="195"/>
      <c r="D179" s="195"/>
      <c r="E179" s="195"/>
      <c r="F179" s="195"/>
      <c r="G179" s="195"/>
      <c r="H179" s="192" t="str">
        <f>IF($A179="","",SUMIFS('Work report'!$I$2:$I$1500,'Work report'!$A$2:$A$1500,$A179,'Work report'!$B$2:$B$1500,"&lt;&gt;"))</f>
        <v/>
      </c>
      <c r="I179" s="192" t="str">
        <f t="shared" si="6"/>
        <v/>
      </c>
      <c r="J179" s="192" t="str">
        <f t="shared" si="7"/>
        <v/>
      </c>
      <c r="K179" s="197"/>
      <c r="L179" s="235"/>
      <c r="M179" s="192" t="str">
        <f t="shared" si="8"/>
        <v/>
      </c>
    </row>
    <row r="180" spans="1:13" ht="15" customHeight="1" x14ac:dyDescent="0.25">
      <c r="A180" s="190" t="str" cm="1">
        <f t="array" ref="A180">IFERROR(INDEX(_xlfn.UNIQUE(_xlfn._xlws.FILTER('Work report'!$A$2:$A$1500,'Work report'!$B$2:$B$1500&lt;&gt;"")),ROW(A179)),"")</f>
        <v/>
      </c>
      <c r="B180" s="195"/>
      <c r="C180" s="195"/>
      <c r="D180" s="195"/>
      <c r="E180" s="195"/>
      <c r="F180" s="195"/>
      <c r="G180" s="195"/>
      <c r="H180" s="192" t="str">
        <f>IF($A180="","",SUMIFS('Work report'!$I$2:$I$1500,'Work report'!$A$2:$A$1500,$A180,'Work report'!$B$2:$B$1500,"&lt;&gt;"))</f>
        <v/>
      </c>
      <c r="I180" s="192" t="str">
        <f t="shared" si="6"/>
        <v/>
      </c>
      <c r="J180" s="192" t="str">
        <f t="shared" si="7"/>
        <v/>
      </c>
      <c r="K180" s="197"/>
      <c r="L180" s="235"/>
      <c r="M180" s="192" t="str">
        <f t="shared" si="8"/>
        <v/>
      </c>
    </row>
    <row r="181" spans="1:13" ht="15" customHeight="1" x14ac:dyDescent="0.25">
      <c r="A181" s="190" t="str" cm="1">
        <f t="array" ref="A181">IFERROR(INDEX(_xlfn.UNIQUE(_xlfn._xlws.FILTER('Work report'!$A$2:$A$1500,'Work report'!$B$2:$B$1500&lt;&gt;"")),ROW(A180)),"")</f>
        <v/>
      </c>
      <c r="B181" s="195"/>
      <c r="C181" s="195"/>
      <c r="D181" s="195"/>
      <c r="E181" s="195"/>
      <c r="F181" s="195"/>
      <c r="G181" s="195"/>
      <c r="H181" s="192" t="str">
        <f>IF($A181="","",SUMIFS('Work report'!$I$2:$I$1500,'Work report'!$A$2:$A$1500,$A181,'Work report'!$B$2:$B$1500,"&lt;&gt;"))</f>
        <v/>
      </c>
      <c r="I181" s="192" t="str">
        <f t="shared" si="6"/>
        <v/>
      </c>
      <c r="J181" s="192" t="str">
        <f t="shared" si="7"/>
        <v/>
      </c>
      <c r="K181" s="197"/>
      <c r="L181" s="235"/>
      <c r="M181" s="192" t="str">
        <f t="shared" si="8"/>
        <v/>
      </c>
    </row>
    <row r="182" spans="1:13" ht="15" customHeight="1" x14ac:dyDescent="0.25">
      <c r="A182" s="190" t="str" cm="1">
        <f t="array" ref="A182">IFERROR(INDEX(_xlfn.UNIQUE(_xlfn._xlws.FILTER('Work report'!$A$2:$A$1500,'Work report'!$B$2:$B$1500&lt;&gt;"")),ROW(A181)),"")</f>
        <v/>
      </c>
      <c r="B182" s="195"/>
      <c r="C182" s="195"/>
      <c r="D182" s="195"/>
      <c r="E182" s="195"/>
      <c r="F182" s="195"/>
      <c r="G182" s="195"/>
      <c r="H182" s="192" t="str">
        <f>IF($A182="","",SUMIFS('Work report'!$I$2:$I$1500,'Work report'!$A$2:$A$1500,$A182,'Work report'!$B$2:$B$1500,"&lt;&gt;"))</f>
        <v/>
      </c>
      <c r="I182" s="192" t="str">
        <f t="shared" si="6"/>
        <v/>
      </c>
      <c r="J182" s="192" t="str">
        <f t="shared" si="7"/>
        <v/>
      </c>
      <c r="K182" s="197"/>
      <c r="L182" s="235"/>
      <c r="M182" s="192" t="str">
        <f t="shared" si="8"/>
        <v/>
      </c>
    </row>
    <row r="183" spans="1:13" ht="15" customHeight="1" x14ac:dyDescent="0.25">
      <c r="A183" s="190" t="str" cm="1">
        <f t="array" ref="A183">IFERROR(INDEX(_xlfn.UNIQUE(_xlfn._xlws.FILTER('Work report'!$A$2:$A$1500,'Work report'!$B$2:$B$1500&lt;&gt;"")),ROW(A182)),"")</f>
        <v/>
      </c>
      <c r="B183" s="195"/>
      <c r="C183" s="195"/>
      <c r="D183" s="195"/>
      <c r="E183" s="195"/>
      <c r="F183" s="195"/>
      <c r="G183" s="195"/>
      <c r="H183" s="192" t="str">
        <f>IF($A183="","",SUMIFS('Work report'!$I$2:$I$1500,'Work report'!$A$2:$A$1500,$A183,'Work report'!$B$2:$B$1500,"&lt;&gt;"))</f>
        <v/>
      </c>
      <c r="I183" s="192" t="str">
        <f t="shared" si="6"/>
        <v/>
      </c>
      <c r="J183" s="192" t="str">
        <f t="shared" si="7"/>
        <v/>
      </c>
      <c r="K183" s="197"/>
      <c r="L183" s="235"/>
      <c r="M183" s="192" t="str">
        <f t="shared" si="8"/>
        <v/>
      </c>
    </row>
    <row r="184" spans="1:13" ht="15" customHeight="1" x14ac:dyDescent="0.25">
      <c r="A184" s="190" t="str" cm="1">
        <f t="array" ref="A184">IFERROR(INDEX(_xlfn.UNIQUE(_xlfn._xlws.FILTER('Work report'!$A$2:$A$1500,'Work report'!$B$2:$B$1500&lt;&gt;"")),ROW(A183)),"")</f>
        <v/>
      </c>
      <c r="B184" s="195"/>
      <c r="C184" s="195"/>
      <c r="D184" s="195"/>
      <c r="E184" s="195"/>
      <c r="F184" s="195"/>
      <c r="G184" s="195"/>
      <c r="H184" s="192" t="str">
        <f>IF($A184="","",SUMIFS('Work report'!$I$2:$I$1500,'Work report'!$A$2:$A$1500,$A184,'Work report'!$B$2:$B$1500,"&lt;&gt;"))</f>
        <v/>
      </c>
      <c r="I184" s="192" t="str">
        <f t="shared" si="6"/>
        <v/>
      </c>
      <c r="J184" s="192" t="str">
        <f t="shared" si="7"/>
        <v/>
      </c>
      <c r="K184" s="197"/>
      <c r="L184" s="235"/>
      <c r="M184" s="192" t="str">
        <f t="shared" si="8"/>
        <v/>
      </c>
    </row>
    <row r="185" spans="1:13" ht="15" customHeight="1" x14ac:dyDescent="0.25">
      <c r="A185" s="190" t="str" cm="1">
        <f t="array" ref="A185">IFERROR(INDEX(_xlfn.UNIQUE(_xlfn._xlws.FILTER('Work report'!$A$2:$A$1500,'Work report'!$B$2:$B$1500&lt;&gt;"")),ROW(A184)),"")</f>
        <v/>
      </c>
      <c r="B185" s="195"/>
      <c r="C185" s="195"/>
      <c r="D185" s="195"/>
      <c r="E185" s="195"/>
      <c r="F185" s="195"/>
      <c r="G185" s="195"/>
      <c r="H185" s="192" t="str">
        <f>IF($A185="","",SUMIFS('Work report'!$I$2:$I$1500,'Work report'!$A$2:$A$1500,$A185,'Work report'!$B$2:$B$1500,"&lt;&gt;"))</f>
        <v/>
      </c>
      <c r="I185" s="192" t="str">
        <f t="shared" si="6"/>
        <v/>
      </c>
      <c r="J185" s="192" t="str">
        <f t="shared" si="7"/>
        <v/>
      </c>
      <c r="K185" s="197"/>
      <c r="L185" s="235"/>
      <c r="M185" s="192" t="str">
        <f t="shared" si="8"/>
        <v/>
      </c>
    </row>
    <row r="186" spans="1:13" ht="15" customHeight="1" x14ac:dyDescent="0.25">
      <c r="A186" s="190" t="str" cm="1">
        <f t="array" ref="A186">IFERROR(INDEX(_xlfn.UNIQUE(_xlfn._xlws.FILTER('Work report'!$A$2:$A$1500,'Work report'!$B$2:$B$1500&lt;&gt;"")),ROW(A185)),"")</f>
        <v/>
      </c>
      <c r="B186" s="195"/>
      <c r="C186" s="195"/>
      <c r="D186" s="195"/>
      <c r="E186" s="195"/>
      <c r="F186" s="195"/>
      <c r="G186" s="195"/>
      <c r="H186" s="192" t="str">
        <f>IF($A186="","",SUMIFS('Work report'!$I$2:$I$1500,'Work report'!$A$2:$A$1500,$A186,'Work report'!$B$2:$B$1500,"&lt;&gt;"))</f>
        <v/>
      </c>
      <c r="I186" s="192" t="str">
        <f t="shared" si="6"/>
        <v/>
      </c>
      <c r="J186" s="192" t="str">
        <f t="shared" si="7"/>
        <v/>
      </c>
      <c r="K186" s="197"/>
      <c r="L186" s="235"/>
      <c r="M186" s="192" t="str">
        <f t="shared" si="8"/>
        <v/>
      </c>
    </row>
    <row r="187" spans="1:13" ht="15" customHeight="1" x14ac:dyDescent="0.25">
      <c r="A187" s="190" t="str" cm="1">
        <f t="array" ref="A187">IFERROR(INDEX(_xlfn.UNIQUE(_xlfn._xlws.FILTER('Work report'!$A$2:$A$1500,'Work report'!$B$2:$B$1500&lt;&gt;"")),ROW(A186)),"")</f>
        <v/>
      </c>
      <c r="B187" s="195"/>
      <c r="C187" s="195"/>
      <c r="D187" s="195"/>
      <c r="E187" s="195"/>
      <c r="F187" s="195"/>
      <c r="G187" s="195"/>
      <c r="H187" s="192" t="str">
        <f>IF($A187="","",SUMIFS('Work report'!$I$2:$I$1500,'Work report'!$A$2:$A$1500,$A187,'Work report'!$B$2:$B$1500,"&lt;&gt;"))</f>
        <v/>
      </c>
      <c r="I187" s="192" t="str">
        <f t="shared" si="6"/>
        <v/>
      </c>
      <c r="J187" s="192" t="str">
        <f t="shared" si="7"/>
        <v/>
      </c>
      <c r="K187" s="197"/>
      <c r="L187" s="235"/>
      <c r="M187" s="192" t="str">
        <f t="shared" si="8"/>
        <v/>
      </c>
    </row>
    <row r="188" spans="1:13" ht="15" customHeight="1" x14ac:dyDescent="0.25">
      <c r="A188" s="190" t="str" cm="1">
        <f t="array" ref="A188">IFERROR(INDEX(_xlfn.UNIQUE(_xlfn._xlws.FILTER('Work report'!$A$2:$A$1500,'Work report'!$B$2:$B$1500&lt;&gt;"")),ROW(A187)),"")</f>
        <v/>
      </c>
      <c r="B188" s="195"/>
      <c r="C188" s="195"/>
      <c r="D188" s="195"/>
      <c r="E188" s="195"/>
      <c r="F188" s="195"/>
      <c r="G188" s="195"/>
      <c r="H188" s="192" t="str">
        <f>IF($A188="","",SUMIFS('Work report'!$I$2:$I$1500,'Work report'!$A$2:$A$1500,$A188,'Work report'!$B$2:$B$1500,"&lt;&gt;"))</f>
        <v/>
      </c>
      <c r="I188" s="192" t="str">
        <f t="shared" si="6"/>
        <v/>
      </c>
      <c r="J188" s="192" t="str">
        <f t="shared" si="7"/>
        <v/>
      </c>
      <c r="K188" s="197"/>
      <c r="L188" s="235"/>
      <c r="M188" s="192" t="str">
        <f t="shared" si="8"/>
        <v/>
      </c>
    </row>
    <row r="189" spans="1:13" ht="15" customHeight="1" x14ac:dyDescent="0.25">
      <c r="A189" s="190" t="str" cm="1">
        <f t="array" ref="A189">IFERROR(INDEX(_xlfn.UNIQUE(_xlfn._xlws.FILTER('Work report'!$A$2:$A$1500,'Work report'!$B$2:$B$1500&lt;&gt;"")),ROW(A188)),"")</f>
        <v/>
      </c>
      <c r="B189" s="195"/>
      <c r="C189" s="195"/>
      <c r="D189" s="195"/>
      <c r="E189" s="195"/>
      <c r="F189" s="195"/>
      <c r="G189" s="195"/>
      <c r="H189" s="192" t="str">
        <f>IF($A189="","",SUMIFS('Work report'!$I$2:$I$1500,'Work report'!$A$2:$A$1500,$A189,'Work report'!$B$2:$B$1500,"&lt;&gt;"))</f>
        <v/>
      </c>
      <c r="I189" s="192" t="str">
        <f t="shared" si="6"/>
        <v/>
      </c>
      <c r="J189" s="192" t="str">
        <f t="shared" si="7"/>
        <v/>
      </c>
      <c r="K189" s="197"/>
      <c r="L189" s="235"/>
      <c r="M189" s="192" t="str">
        <f t="shared" si="8"/>
        <v/>
      </c>
    </row>
    <row r="190" spans="1:13" ht="15" customHeight="1" x14ac:dyDescent="0.25">
      <c r="A190" s="190" t="str" cm="1">
        <f t="array" ref="A190">IFERROR(INDEX(_xlfn.UNIQUE(_xlfn._xlws.FILTER('Work report'!$A$2:$A$1500,'Work report'!$B$2:$B$1500&lt;&gt;"")),ROW(A189)),"")</f>
        <v/>
      </c>
      <c r="B190" s="195"/>
      <c r="C190" s="195"/>
      <c r="D190" s="195"/>
      <c r="E190" s="195"/>
      <c r="F190" s="195"/>
      <c r="G190" s="195"/>
      <c r="H190" s="192" t="str">
        <f>IF($A190="","",SUMIFS('Work report'!$I$2:$I$1500,'Work report'!$A$2:$A$1500,$A190,'Work report'!$B$2:$B$1500,"&lt;&gt;"))</f>
        <v/>
      </c>
      <c r="I190" s="192" t="str">
        <f t="shared" si="6"/>
        <v/>
      </c>
      <c r="J190" s="192" t="str">
        <f t="shared" si="7"/>
        <v/>
      </c>
      <c r="K190" s="197"/>
      <c r="L190" s="235"/>
      <c r="M190" s="192" t="str">
        <f t="shared" si="8"/>
        <v/>
      </c>
    </row>
    <row r="191" spans="1:13" ht="15" customHeight="1" x14ac:dyDescent="0.25">
      <c r="A191" s="190" t="str" cm="1">
        <f t="array" ref="A191">IFERROR(INDEX(_xlfn.UNIQUE(_xlfn._xlws.FILTER('Work report'!$A$2:$A$1500,'Work report'!$B$2:$B$1500&lt;&gt;"")),ROW(A190)),"")</f>
        <v/>
      </c>
      <c r="B191" s="195"/>
      <c r="C191" s="195"/>
      <c r="D191" s="195"/>
      <c r="E191" s="195"/>
      <c r="F191" s="195"/>
      <c r="G191" s="195"/>
      <c r="H191" s="192" t="str">
        <f>IF($A191="","",SUMIFS('Work report'!$I$2:$I$1500,'Work report'!$A$2:$A$1500,$A191,'Work report'!$B$2:$B$1500,"&lt;&gt;"))</f>
        <v/>
      </c>
      <c r="I191" s="192" t="str">
        <f t="shared" si="6"/>
        <v/>
      </c>
      <c r="J191" s="192" t="str">
        <f t="shared" si="7"/>
        <v/>
      </c>
      <c r="K191" s="197"/>
      <c r="L191" s="235"/>
      <c r="M191" s="192" t="str">
        <f t="shared" si="8"/>
        <v/>
      </c>
    </row>
    <row r="192" spans="1:13" ht="15" customHeight="1" x14ac:dyDescent="0.25">
      <c r="A192" s="190" t="str" cm="1">
        <f t="array" ref="A192">IFERROR(INDEX(_xlfn.UNIQUE(_xlfn._xlws.FILTER('Work report'!$A$2:$A$1500,'Work report'!$B$2:$B$1500&lt;&gt;"")),ROW(A191)),"")</f>
        <v/>
      </c>
      <c r="B192" s="195"/>
      <c r="C192" s="195"/>
      <c r="D192" s="195"/>
      <c r="E192" s="195"/>
      <c r="F192" s="195"/>
      <c r="G192" s="195"/>
      <c r="H192" s="192" t="str">
        <f>IF($A192="","",SUMIFS('Work report'!$I$2:$I$1500,'Work report'!$A$2:$A$1500,$A192,'Work report'!$B$2:$B$1500,"&lt;&gt;"))</f>
        <v/>
      </c>
      <c r="I192" s="192" t="str">
        <f t="shared" si="6"/>
        <v/>
      </c>
      <c r="J192" s="192" t="str">
        <f t="shared" si="7"/>
        <v/>
      </c>
      <c r="K192" s="197"/>
      <c r="L192" s="235"/>
      <c r="M192" s="192" t="str">
        <f t="shared" si="8"/>
        <v/>
      </c>
    </row>
    <row r="193" spans="1:13" ht="15" customHeight="1" x14ac:dyDescent="0.25">
      <c r="A193" s="190" t="str" cm="1">
        <f t="array" ref="A193">IFERROR(INDEX(_xlfn.UNIQUE(_xlfn._xlws.FILTER('Work report'!$A$2:$A$1500,'Work report'!$B$2:$B$1500&lt;&gt;"")),ROW(A192)),"")</f>
        <v/>
      </c>
      <c r="B193" s="195"/>
      <c r="C193" s="195"/>
      <c r="D193" s="195"/>
      <c r="E193" s="195"/>
      <c r="F193" s="195"/>
      <c r="G193" s="195"/>
      <c r="H193" s="192" t="str">
        <f>IF($A193="","",SUMIFS('Work report'!$I$2:$I$1500,'Work report'!$A$2:$A$1500,$A193,'Work report'!$B$2:$B$1500,"&lt;&gt;"))</f>
        <v/>
      </c>
      <c r="I193" s="192" t="str">
        <f t="shared" si="6"/>
        <v/>
      </c>
      <c r="J193" s="192" t="str">
        <f t="shared" si="7"/>
        <v/>
      </c>
      <c r="K193" s="197"/>
      <c r="L193" s="235"/>
      <c r="M193" s="192" t="str">
        <f t="shared" si="8"/>
        <v/>
      </c>
    </row>
    <row r="194" spans="1:13" ht="15" customHeight="1" x14ac:dyDescent="0.25">
      <c r="A194" s="190" t="str" cm="1">
        <f t="array" ref="A194">IFERROR(INDEX(_xlfn.UNIQUE(_xlfn._xlws.FILTER('Work report'!$A$2:$A$1500,'Work report'!$B$2:$B$1500&lt;&gt;"")),ROW(A193)),"")</f>
        <v/>
      </c>
      <c r="B194" s="195"/>
      <c r="C194" s="195"/>
      <c r="D194" s="195"/>
      <c r="E194" s="195"/>
      <c r="F194" s="195"/>
      <c r="G194" s="195"/>
      <c r="H194" s="192" t="str">
        <f>IF($A194="","",SUMIFS('Work report'!$I$2:$I$1500,'Work report'!$A$2:$A$1500,$A194,'Work report'!$B$2:$B$1500,"&lt;&gt;"))</f>
        <v/>
      </c>
      <c r="I194" s="192" t="str">
        <f t="shared" ref="I194:I257" si="9">IF(
SUM(
IF(AND($B194&lt;&gt;"",$C194&lt;&gt;""),($C194-$B194)*1440,0),
IF(AND($D194&lt;&gt;"",$E194&lt;&gt;""),($E194-$D194)*1440,0),
IF(AND($F194&lt;&gt;"",$G194&lt;&gt;""),($G194-$F194)*1440,0)
)=0,
"",
SUM(
IF(AND($B194&lt;&gt;"",$C194&lt;&gt;""),($C194-$B194)*1440,0),
IF(AND($D194&lt;&gt;"",$E194&lt;&gt;""),($E194-$D194)*1440,0),
IF(AND($F194&lt;&gt;"",$G194&lt;&gt;""),($G194-$F194)*1440,0)
)
)</f>
        <v/>
      </c>
      <c r="J194" s="192" t="str">
        <f t="shared" ref="J194:J257" si="10">IF(OR($H194="",$I194=""),"",$I194-$H194)</f>
        <v/>
      </c>
      <c r="K194" s="197"/>
      <c r="L194" s="235"/>
      <c r="M194" s="192" t="str">
        <f t="shared" ref="M194:M257" si="11">IF(OR($J194="",$L194&lt;&gt;"Approved"),"",$J194)</f>
        <v/>
      </c>
    </row>
    <row r="195" spans="1:13" ht="15" customHeight="1" x14ac:dyDescent="0.25">
      <c r="A195" s="190" t="str" cm="1">
        <f t="array" ref="A195">IFERROR(INDEX(_xlfn.UNIQUE(_xlfn._xlws.FILTER('Work report'!$A$2:$A$1500,'Work report'!$B$2:$B$1500&lt;&gt;"")),ROW(A194)),"")</f>
        <v/>
      </c>
      <c r="B195" s="195"/>
      <c r="C195" s="195"/>
      <c r="D195" s="195"/>
      <c r="E195" s="195"/>
      <c r="F195" s="195"/>
      <c r="G195" s="195"/>
      <c r="H195" s="192" t="str">
        <f>IF($A195="","",SUMIFS('Work report'!$I$2:$I$1500,'Work report'!$A$2:$A$1500,$A195,'Work report'!$B$2:$B$1500,"&lt;&gt;"))</f>
        <v/>
      </c>
      <c r="I195" s="192" t="str">
        <f t="shared" si="9"/>
        <v/>
      </c>
      <c r="J195" s="192" t="str">
        <f t="shared" si="10"/>
        <v/>
      </c>
      <c r="K195" s="197"/>
      <c r="L195" s="235"/>
      <c r="M195" s="192" t="str">
        <f t="shared" si="11"/>
        <v/>
      </c>
    </row>
    <row r="196" spans="1:13" ht="15" customHeight="1" x14ac:dyDescent="0.25">
      <c r="A196" s="190" t="str" cm="1">
        <f t="array" ref="A196">IFERROR(INDEX(_xlfn.UNIQUE(_xlfn._xlws.FILTER('Work report'!$A$2:$A$1500,'Work report'!$B$2:$B$1500&lt;&gt;"")),ROW(A195)),"")</f>
        <v/>
      </c>
      <c r="B196" s="195"/>
      <c r="C196" s="195"/>
      <c r="D196" s="195"/>
      <c r="E196" s="195"/>
      <c r="F196" s="195"/>
      <c r="G196" s="195"/>
      <c r="H196" s="192" t="str">
        <f>IF($A196="","",SUMIFS('Work report'!$I$2:$I$1500,'Work report'!$A$2:$A$1500,$A196,'Work report'!$B$2:$B$1500,"&lt;&gt;"))</f>
        <v/>
      </c>
      <c r="I196" s="192" t="str">
        <f t="shared" si="9"/>
        <v/>
      </c>
      <c r="J196" s="192" t="str">
        <f t="shared" si="10"/>
        <v/>
      </c>
      <c r="K196" s="197"/>
      <c r="L196" s="235"/>
      <c r="M196" s="192" t="str">
        <f t="shared" si="11"/>
        <v/>
      </c>
    </row>
    <row r="197" spans="1:13" ht="15" customHeight="1" x14ac:dyDescent="0.25">
      <c r="A197" s="190" t="str" cm="1">
        <f t="array" ref="A197">IFERROR(INDEX(_xlfn.UNIQUE(_xlfn._xlws.FILTER('Work report'!$A$2:$A$1500,'Work report'!$B$2:$B$1500&lt;&gt;"")),ROW(A196)),"")</f>
        <v/>
      </c>
      <c r="B197" s="195"/>
      <c r="C197" s="195"/>
      <c r="D197" s="195"/>
      <c r="E197" s="195"/>
      <c r="F197" s="195"/>
      <c r="G197" s="195"/>
      <c r="H197" s="192" t="str">
        <f>IF($A197="","",SUMIFS('Work report'!$I$2:$I$1500,'Work report'!$A$2:$A$1500,$A197,'Work report'!$B$2:$B$1500,"&lt;&gt;"))</f>
        <v/>
      </c>
      <c r="I197" s="192" t="str">
        <f t="shared" si="9"/>
        <v/>
      </c>
      <c r="J197" s="192" t="str">
        <f t="shared" si="10"/>
        <v/>
      </c>
      <c r="K197" s="197"/>
      <c r="L197" s="235"/>
      <c r="M197" s="192" t="str">
        <f t="shared" si="11"/>
        <v/>
      </c>
    </row>
    <row r="198" spans="1:13" ht="15" customHeight="1" x14ac:dyDescent="0.25">
      <c r="A198" s="190" t="str" cm="1">
        <f t="array" ref="A198">IFERROR(INDEX(_xlfn.UNIQUE(_xlfn._xlws.FILTER('Work report'!$A$2:$A$1500,'Work report'!$B$2:$B$1500&lt;&gt;"")),ROW(A197)),"")</f>
        <v/>
      </c>
      <c r="B198" s="195"/>
      <c r="C198" s="195"/>
      <c r="D198" s="195"/>
      <c r="E198" s="195"/>
      <c r="F198" s="195"/>
      <c r="G198" s="195"/>
      <c r="H198" s="192" t="str">
        <f>IF($A198="","",SUMIFS('Work report'!$I$2:$I$1500,'Work report'!$A$2:$A$1500,$A198,'Work report'!$B$2:$B$1500,"&lt;&gt;"))</f>
        <v/>
      </c>
      <c r="I198" s="192" t="str">
        <f t="shared" si="9"/>
        <v/>
      </c>
      <c r="J198" s="192" t="str">
        <f t="shared" si="10"/>
        <v/>
      </c>
      <c r="K198" s="197"/>
      <c r="L198" s="235"/>
      <c r="M198" s="192" t="str">
        <f t="shared" si="11"/>
        <v/>
      </c>
    </row>
    <row r="199" spans="1:13" ht="15" customHeight="1" x14ac:dyDescent="0.25">
      <c r="A199" s="190" t="str" cm="1">
        <f t="array" ref="A199">IFERROR(INDEX(_xlfn.UNIQUE(_xlfn._xlws.FILTER('Work report'!$A$2:$A$1500,'Work report'!$B$2:$B$1500&lt;&gt;"")),ROW(A198)),"")</f>
        <v/>
      </c>
      <c r="B199" s="195"/>
      <c r="C199" s="195"/>
      <c r="D199" s="195"/>
      <c r="E199" s="195"/>
      <c r="F199" s="195"/>
      <c r="G199" s="195"/>
      <c r="H199" s="192" t="str">
        <f>IF($A199="","",SUMIFS('Work report'!$I$2:$I$1500,'Work report'!$A$2:$A$1500,$A199,'Work report'!$B$2:$B$1500,"&lt;&gt;"))</f>
        <v/>
      </c>
      <c r="I199" s="192" t="str">
        <f t="shared" si="9"/>
        <v/>
      </c>
      <c r="J199" s="192" t="str">
        <f t="shared" si="10"/>
        <v/>
      </c>
      <c r="K199" s="197"/>
      <c r="L199" s="235"/>
      <c r="M199" s="192" t="str">
        <f t="shared" si="11"/>
        <v/>
      </c>
    </row>
    <row r="200" spans="1:13" ht="15" customHeight="1" x14ac:dyDescent="0.25">
      <c r="A200" s="190" t="str" cm="1">
        <f t="array" ref="A200">IFERROR(INDEX(_xlfn.UNIQUE(_xlfn._xlws.FILTER('Work report'!$A$2:$A$1500,'Work report'!$B$2:$B$1500&lt;&gt;"")),ROW(A199)),"")</f>
        <v/>
      </c>
      <c r="B200" s="195"/>
      <c r="C200" s="195"/>
      <c r="D200" s="195"/>
      <c r="E200" s="195"/>
      <c r="F200" s="195"/>
      <c r="G200" s="195"/>
      <c r="H200" s="192" t="str">
        <f>IF($A200="","",SUMIFS('Work report'!$I$2:$I$1500,'Work report'!$A$2:$A$1500,$A200,'Work report'!$B$2:$B$1500,"&lt;&gt;"))</f>
        <v/>
      </c>
      <c r="I200" s="192" t="str">
        <f t="shared" si="9"/>
        <v/>
      </c>
      <c r="J200" s="192" t="str">
        <f t="shared" si="10"/>
        <v/>
      </c>
      <c r="K200" s="197"/>
      <c r="L200" s="235"/>
      <c r="M200" s="192" t="str">
        <f t="shared" si="11"/>
        <v/>
      </c>
    </row>
    <row r="201" spans="1:13" ht="15" customHeight="1" x14ac:dyDescent="0.25">
      <c r="A201" s="190" t="str" cm="1">
        <f t="array" ref="A201">IFERROR(INDEX(_xlfn.UNIQUE(_xlfn._xlws.FILTER('Work report'!$A$2:$A$1500,'Work report'!$B$2:$B$1500&lt;&gt;"")),ROW(A200)),"")</f>
        <v/>
      </c>
      <c r="B201" s="196"/>
      <c r="C201" s="196"/>
      <c r="D201" s="196"/>
      <c r="E201" s="196"/>
      <c r="F201" s="196"/>
      <c r="G201" s="196"/>
      <c r="H201" s="193" t="str">
        <f>IF($A201="","",SUMIFS('Work report'!$I$2:$I$1500,'Work report'!$A$2:$A$1500,$A201,'Work report'!$B$2:$B$1500,"&lt;&gt;"))</f>
        <v/>
      </c>
      <c r="I201" s="192" t="str">
        <f t="shared" si="9"/>
        <v/>
      </c>
      <c r="J201" s="192" t="str">
        <f t="shared" si="10"/>
        <v/>
      </c>
      <c r="K201" s="197"/>
      <c r="L201" s="235"/>
      <c r="M201" s="192" t="str">
        <f t="shared" si="11"/>
        <v/>
      </c>
    </row>
    <row r="202" spans="1:13" ht="15" customHeight="1" x14ac:dyDescent="0.25">
      <c r="A202" s="190" t="str" cm="1">
        <f t="array" ref="A202">IFERROR(INDEX(_xlfn.UNIQUE(_xlfn._xlws.FILTER('Work report'!$A$2:$A$1500,'Work report'!$B$2:$B$1500&lt;&gt;"")),ROW(A201)),"")</f>
        <v/>
      </c>
      <c r="B202" s="196"/>
      <c r="C202" s="196"/>
      <c r="D202" s="196"/>
      <c r="E202" s="196"/>
      <c r="F202" s="196"/>
      <c r="G202" s="196"/>
      <c r="H202" s="193" t="str">
        <f>IF($A202="","",SUMIFS('Work report'!$I$2:$I$1500,'Work report'!$A$2:$A$1500,$A202,'Work report'!$B$2:$B$1500,"&lt;&gt;"))</f>
        <v/>
      </c>
      <c r="I202" s="192" t="str">
        <f t="shared" si="9"/>
        <v/>
      </c>
      <c r="J202" s="192" t="str">
        <f t="shared" si="10"/>
        <v/>
      </c>
      <c r="K202" s="197"/>
      <c r="L202" s="235"/>
      <c r="M202" s="192" t="str">
        <f t="shared" si="11"/>
        <v/>
      </c>
    </row>
    <row r="203" spans="1:13" ht="15" customHeight="1" x14ac:dyDescent="0.25">
      <c r="A203" s="190" t="str" cm="1">
        <f t="array" ref="A203">IFERROR(INDEX(_xlfn.UNIQUE(_xlfn._xlws.FILTER('Work report'!$A$2:$A$1500,'Work report'!$B$2:$B$1500&lt;&gt;"")),ROW(A202)),"")</f>
        <v/>
      </c>
      <c r="B203" s="196"/>
      <c r="C203" s="196"/>
      <c r="D203" s="196"/>
      <c r="E203" s="196"/>
      <c r="F203" s="196"/>
      <c r="G203" s="196"/>
      <c r="H203" s="193" t="str">
        <f>IF($A203="","",SUMIFS('Work report'!$I$2:$I$1500,'Work report'!$A$2:$A$1500,$A203,'Work report'!$B$2:$B$1500,"&lt;&gt;"))</f>
        <v/>
      </c>
      <c r="I203" s="192" t="str">
        <f t="shared" si="9"/>
        <v/>
      </c>
      <c r="J203" s="192" t="str">
        <f t="shared" si="10"/>
        <v/>
      </c>
      <c r="K203" s="197"/>
      <c r="L203" s="235"/>
      <c r="M203" s="192" t="str">
        <f t="shared" si="11"/>
        <v/>
      </c>
    </row>
    <row r="204" spans="1:13" ht="15" customHeight="1" x14ac:dyDescent="0.25">
      <c r="A204" s="190" t="str" cm="1">
        <f t="array" ref="A204">IFERROR(INDEX(_xlfn.UNIQUE(_xlfn._xlws.FILTER('Work report'!$A$2:$A$1500,'Work report'!$B$2:$B$1500&lt;&gt;"")),ROW(A203)),"")</f>
        <v/>
      </c>
      <c r="B204" s="196"/>
      <c r="C204" s="196"/>
      <c r="D204" s="196"/>
      <c r="E204" s="196"/>
      <c r="F204" s="196"/>
      <c r="G204" s="196"/>
      <c r="H204" s="193" t="str">
        <f>IF($A204="","",SUMIFS('Work report'!$I$2:$I$1500,'Work report'!$A$2:$A$1500,$A204,'Work report'!$B$2:$B$1500,"&lt;&gt;"))</f>
        <v/>
      </c>
      <c r="I204" s="192" t="str">
        <f t="shared" si="9"/>
        <v/>
      </c>
      <c r="J204" s="192" t="str">
        <f t="shared" si="10"/>
        <v/>
      </c>
      <c r="K204" s="197"/>
      <c r="L204" s="235"/>
      <c r="M204" s="192" t="str">
        <f t="shared" si="11"/>
        <v/>
      </c>
    </row>
    <row r="205" spans="1:13" ht="15" customHeight="1" x14ac:dyDescent="0.25">
      <c r="A205" s="190" t="str" cm="1">
        <f t="array" ref="A205">IFERROR(INDEX(_xlfn.UNIQUE(_xlfn._xlws.FILTER('Work report'!$A$2:$A$1500,'Work report'!$B$2:$B$1500&lt;&gt;"")),ROW(A204)),"")</f>
        <v/>
      </c>
      <c r="B205" s="196"/>
      <c r="C205" s="196"/>
      <c r="D205" s="196"/>
      <c r="E205" s="196"/>
      <c r="F205" s="196"/>
      <c r="G205" s="196"/>
      <c r="H205" s="193" t="str">
        <f>IF($A205="","",SUMIFS('Work report'!$I$2:$I$1500,'Work report'!$A$2:$A$1500,$A205,'Work report'!$B$2:$B$1500,"&lt;&gt;"))</f>
        <v/>
      </c>
      <c r="I205" s="192" t="str">
        <f t="shared" si="9"/>
        <v/>
      </c>
      <c r="J205" s="192" t="str">
        <f t="shared" si="10"/>
        <v/>
      </c>
      <c r="K205" s="197"/>
      <c r="L205" s="235"/>
      <c r="M205" s="192" t="str">
        <f t="shared" si="11"/>
        <v/>
      </c>
    </row>
    <row r="206" spans="1:13" ht="15" customHeight="1" x14ac:dyDescent="0.25">
      <c r="A206" s="190" t="str" cm="1">
        <f t="array" ref="A206">IFERROR(INDEX(_xlfn.UNIQUE(_xlfn._xlws.FILTER('Work report'!$A$2:$A$1500,'Work report'!$B$2:$B$1500&lt;&gt;"")),ROW(A205)),"")</f>
        <v/>
      </c>
      <c r="B206" s="196"/>
      <c r="C206" s="196"/>
      <c r="D206" s="196"/>
      <c r="E206" s="196"/>
      <c r="F206" s="196"/>
      <c r="G206" s="196"/>
      <c r="H206" s="193" t="str">
        <f>IF($A206="","",SUMIFS('Work report'!$I$2:$I$1500,'Work report'!$A$2:$A$1500,$A206,'Work report'!$B$2:$B$1500,"&lt;&gt;"))</f>
        <v/>
      </c>
      <c r="I206" s="192" t="str">
        <f t="shared" si="9"/>
        <v/>
      </c>
      <c r="J206" s="192" t="str">
        <f t="shared" si="10"/>
        <v/>
      </c>
      <c r="K206" s="197"/>
      <c r="L206" s="235"/>
      <c r="M206" s="192" t="str">
        <f t="shared" si="11"/>
        <v/>
      </c>
    </row>
    <row r="207" spans="1:13" ht="15" customHeight="1" x14ac:dyDescent="0.25">
      <c r="A207" s="190" t="str" cm="1">
        <f t="array" ref="A207">IFERROR(INDEX(_xlfn.UNIQUE(_xlfn._xlws.FILTER('Work report'!$A$2:$A$1500,'Work report'!$B$2:$B$1500&lt;&gt;"")),ROW(A206)),"")</f>
        <v/>
      </c>
      <c r="B207" s="196"/>
      <c r="C207" s="196"/>
      <c r="D207" s="196"/>
      <c r="E207" s="196"/>
      <c r="F207" s="196"/>
      <c r="G207" s="196"/>
      <c r="H207" s="193" t="str">
        <f>IF($A207="","",SUMIFS('Work report'!$I$2:$I$1500,'Work report'!$A$2:$A$1500,$A207,'Work report'!$B$2:$B$1500,"&lt;&gt;"))</f>
        <v/>
      </c>
      <c r="I207" s="192" t="str">
        <f t="shared" si="9"/>
        <v/>
      </c>
      <c r="J207" s="192" t="str">
        <f t="shared" si="10"/>
        <v/>
      </c>
      <c r="K207" s="197"/>
      <c r="L207" s="235"/>
      <c r="M207" s="192" t="str">
        <f t="shared" si="11"/>
        <v/>
      </c>
    </row>
    <row r="208" spans="1:13" ht="15" customHeight="1" x14ac:dyDescent="0.25">
      <c r="A208" s="190" t="str" cm="1">
        <f t="array" ref="A208">IFERROR(INDEX(_xlfn.UNIQUE(_xlfn._xlws.FILTER('Work report'!$A$2:$A$1500,'Work report'!$B$2:$B$1500&lt;&gt;"")),ROW(A207)),"")</f>
        <v/>
      </c>
      <c r="B208" s="196"/>
      <c r="C208" s="196"/>
      <c r="D208" s="196"/>
      <c r="E208" s="196"/>
      <c r="F208" s="196"/>
      <c r="G208" s="196"/>
      <c r="H208" s="193" t="str">
        <f>IF($A208="","",SUMIFS('Work report'!$I$2:$I$1500,'Work report'!$A$2:$A$1500,$A208,'Work report'!$B$2:$B$1500,"&lt;&gt;"))</f>
        <v/>
      </c>
      <c r="I208" s="192" t="str">
        <f t="shared" si="9"/>
        <v/>
      </c>
      <c r="J208" s="192" t="str">
        <f t="shared" si="10"/>
        <v/>
      </c>
      <c r="K208" s="197"/>
      <c r="L208" s="235"/>
      <c r="M208" s="192" t="str">
        <f t="shared" si="11"/>
        <v/>
      </c>
    </row>
    <row r="209" spans="1:13" ht="15" customHeight="1" x14ac:dyDescent="0.25">
      <c r="A209" s="190" t="str" cm="1">
        <f t="array" ref="A209">IFERROR(INDEX(_xlfn.UNIQUE(_xlfn._xlws.FILTER('Work report'!$A$2:$A$1500,'Work report'!$B$2:$B$1500&lt;&gt;"")),ROW(A208)),"")</f>
        <v/>
      </c>
      <c r="B209" s="196"/>
      <c r="C209" s="196"/>
      <c r="D209" s="196"/>
      <c r="E209" s="196"/>
      <c r="F209" s="196"/>
      <c r="G209" s="196"/>
      <c r="H209" s="193" t="str">
        <f>IF($A209="","",SUMIFS('Work report'!$I$2:$I$1500,'Work report'!$A$2:$A$1500,$A209,'Work report'!$B$2:$B$1500,"&lt;&gt;"))</f>
        <v/>
      </c>
      <c r="I209" s="192" t="str">
        <f t="shared" si="9"/>
        <v/>
      </c>
      <c r="J209" s="192" t="str">
        <f t="shared" si="10"/>
        <v/>
      </c>
      <c r="K209" s="197"/>
      <c r="L209" s="235"/>
      <c r="M209" s="192" t="str">
        <f t="shared" si="11"/>
        <v/>
      </c>
    </row>
    <row r="210" spans="1:13" ht="15" customHeight="1" x14ac:dyDescent="0.25">
      <c r="A210" s="190" t="str" cm="1">
        <f t="array" ref="A210">IFERROR(INDEX(_xlfn.UNIQUE(_xlfn._xlws.FILTER('Work report'!$A$2:$A$1500,'Work report'!$B$2:$B$1500&lt;&gt;"")),ROW(A209)),"")</f>
        <v/>
      </c>
      <c r="B210" s="196"/>
      <c r="C210" s="196"/>
      <c r="D210" s="196"/>
      <c r="E210" s="196"/>
      <c r="F210" s="196"/>
      <c r="G210" s="196"/>
      <c r="H210" s="193" t="str">
        <f>IF($A210="","",SUMIFS('Work report'!$I$2:$I$1500,'Work report'!$A$2:$A$1500,$A210,'Work report'!$B$2:$B$1500,"&lt;&gt;"))</f>
        <v/>
      </c>
      <c r="I210" s="192" t="str">
        <f t="shared" si="9"/>
        <v/>
      </c>
      <c r="J210" s="192" t="str">
        <f t="shared" si="10"/>
        <v/>
      </c>
      <c r="K210" s="197"/>
      <c r="L210" s="235"/>
      <c r="M210" s="192" t="str">
        <f t="shared" si="11"/>
        <v/>
      </c>
    </row>
    <row r="211" spans="1:13" ht="15" customHeight="1" x14ac:dyDescent="0.25">
      <c r="A211" s="190" t="str" cm="1">
        <f t="array" ref="A211">IFERROR(INDEX(_xlfn.UNIQUE(_xlfn._xlws.FILTER('Work report'!$A$2:$A$1500,'Work report'!$B$2:$B$1500&lt;&gt;"")),ROW(A210)),"")</f>
        <v/>
      </c>
      <c r="B211" s="196"/>
      <c r="C211" s="196"/>
      <c r="D211" s="196"/>
      <c r="E211" s="196"/>
      <c r="F211" s="196"/>
      <c r="G211" s="196"/>
      <c r="H211" s="193" t="str">
        <f>IF($A211="","",SUMIFS('Work report'!$I$2:$I$1500,'Work report'!$A$2:$A$1500,$A211,'Work report'!$B$2:$B$1500,"&lt;&gt;"))</f>
        <v/>
      </c>
      <c r="I211" s="192" t="str">
        <f t="shared" si="9"/>
        <v/>
      </c>
      <c r="J211" s="192" t="str">
        <f t="shared" si="10"/>
        <v/>
      </c>
      <c r="K211" s="197"/>
      <c r="L211" s="235"/>
      <c r="M211" s="192" t="str">
        <f t="shared" si="11"/>
        <v/>
      </c>
    </row>
    <row r="212" spans="1:13" ht="15" customHeight="1" x14ac:dyDescent="0.25">
      <c r="A212" s="190" t="str" cm="1">
        <f t="array" ref="A212">IFERROR(INDEX(_xlfn.UNIQUE(_xlfn._xlws.FILTER('Work report'!$A$2:$A$1500,'Work report'!$B$2:$B$1500&lt;&gt;"")),ROW(A211)),"")</f>
        <v/>
      </c>
      <c r="B212" s="196"/>
      <c r="C212" s="196"/>
      <c r="D212" s="196"/>
      <c r="E212" s="196"/>
      <c r="F212" s="196"/>
      <c r="G212" s="196"/>
      <c r="H212" s="193" t="str">
        <f>IF($A212="","",SUMIFS('Work report'!$I$2:$I$1500,'Work report'!$A$2:$A$1500,$A212,'Work report'!$B$2:$B$1500,"&lt;&gt;"))</f>
        <v/>
      </c>
      <c r="I212" s="192" t="str">
        <f t="shared" si="9"/>
        <v/>
      </c>
      <c r="J212" s="192" t="str">
        <f t="shared" si="10"/>
        <v/>
      </c>
      <c r="K212" s="197"/>
      <c r="L212" s="235"/>
      <c r="M212" s="192" t="str">
        <f t="shared" si="11"/>
        <v/>
      </c>
    </row>
    <row r="213" spans="1:13" ht="15" customHeight="1" x14ac:dyDescent="0.25">
      <c r="A213" s="190" t="str" cm="1">
        <f t="array" ref="A213">IFERROR(INDEX(_xlfn.UNIQUE(_xlfn._xlws.FILTER('Work report'!$A$2:$A$1500,'Work report'!$B$2:$B$1500&lt;&gt;"")),ROW(A212)),"")</f>
        <v/>
      </c>
      <c r="B213" s="196"/>
      <c r="C213" s="196"/>
      <c r="D213" s="196"/>
      <c r="E213" s="196"/>
      <c r="F213" s="196"/>
      <c r="G213" s="196"/>
      <c r="H213" s="193" t="str">
        <f>IF($A213="","",SUMIFS('Work report'!$I$2:$I$1500,'Work report'!$A$2:$A$1500,$A213,'Work report'!$B$2:$B$1500,"&lt;&gt;"))</f>
        <v/>
      </c>
      <c r="I213" s="192" t="str">
        <f t="shared" si="9"/>
        <v/>
      </c>
      <c r="J213" s="192" t="str">
        <f t="shared" si="10"/>
        <v/>
      </c>
      <c r="K213" s="197"/>
      <c r="L213" s="235"/>
      <c r="M213" s="192" t="str">
        <f t="shared" si="11"/>
        <v/>
      </c>
    </row>
    <row r="214" spans="1:13" ht="15" customHeight="1" x14ac:dyDescent="0.25">
      <c r="A214" s="190" t="str" cm="1">
        <f t="array" ref="A214">IFERROR(INDEX(_xlfn.UNIQUE(_xlfn._xlws.FILTER('Work report'!$A$2:$A$1500,'Work report'!$B$2:$B$1500&lt;&gt;"")),ROW(A213)),"")</f>
        <v/>
      </c>
      <c r="B214" s="196"/>
      <c r="C214" s="196"/>
      <c r="D214" s="196"/>
      <c r="E214" s="196"/>
      <c r="F214" s="196"/>
      <c r="G214" s="196"/>
      <c r="H214" s="193" t="str">
        <f>IF($A214="","",SUMIFS('Work report'!$I$2:$I$1500,'Work report'!$A$2:$A$1500,$A214,'Work report'!$B$2:$B$1500,"&lt;&gt;"))</f>
        <v/>
      </c>
      <c r="I214" s="192" t="str">
        <f t="shared" si="9"/>
        <v/>
      </c>
      <c r="J214" s="192" t="str">
        <f t="shared" si="10"/>
        <v/>
      </c>
      <c r="K214" s="197"/>
      <c r="L214" s="235"/>
      <c r="M214" s="192" t="str">
        <f t="shared" si="11"/>
        <v/>
      </c>
    </row>
    <row r="215" spans="1:13" ht="15" customHeight="1" x14ac:dyDescent="0.25">
      <c r="A215" s="190" t="str" cm="1">
        <f t="array" ref="A215">IFERROR(INDEX(_xlfn.UNIQUE(_xlfn._xlws.FILTER('Work report'!$A$2:$A$1500,'Work report'!$B$2:$B$1500&lt;&gt;"")),ROW(A214)),"")</f>
        <v/>
      </c>
      <c r="B215" s="196"/>
      <c r="C215" s="196"/>
      <c r="D215" s="196"/>
      <c r="E215" s="196"/>
      <c r="F215" s="196"/>
      <c r="G215" s="196"/>
      <c r="H215" s="193" t="str">
        <f>IF($A215="","",SUMIFS('Work report'!$I$2:$I$1500,'Work report'!$A$2:$A$1500,$A215,'Work report'!$B$2:$B$1500,"&lt;&gt;"))</f>
        <v/>
      </c>
      <c r="I215" s="192" t="str">
        <f t="shared" si="9"/>
        <v/>
      </c>
      <c r="J215" s="192" t="str">
        <f t="shared" si="10"/>
        <v/>
      </c>
      <c r="K215" s="197"/>
      <c r="L215" s="235"/>
      <c r="M215" s="192" t="str">
        <f t="shared" si="11"/>
        <v/>
      </c>
    </row>
    <row r="216" spans="1:13" ht="15" customHeight="1" x14ac:dyDescent="0.25">
      <c r="A216" s="190" t="str" cm="1">
        <f t="array" ref="A216">IFERROR(INDEX(_xlfn.UNIQUE(_xlfn._xlws.FILTER('Work report'!$A$2:$A$1500,'Work report'!$B$2:$B$1500&lt;&gt;"")),ROW(A215)),"")</f>
        <v/>
      </c>
      <c r="B216" s="196"/>
      <c r="C216" s="196"/>
      <c r="D216" s="196"/>
      <c r="E216" s="196"/>
      <c r="F216" s="196"/>
      <c r="G216" s="196"/>
      <c r="H216" s="193" t="str">
        <f>IF($A216="","",SUMIFS('Work report'!$I$2:$I$1500,'Work report'!$A$2:$A$1500,$A216,'Work report'!$B$2:$B$1500,"&lt;&gt;"))</f>
        <v/>
      </c>
      <c r="I216" s="192" t="str">
        <f t="shared" si="9"/>
        <v/>
      </c>
      <c r="J216" s="192" t="str">
        <f t="shared" si="10"/>
        <v/>
      </c>
      <c r="K216" s="197"/>
      <c r="L216" s="235"/>
      <c r="M216" s="192" t="str">
        <f t="shared" si="11"/>
        <v/>
      </c>
    </row>
    <row r="217" spans="1:13" ht="15" customHeight="1" x14ac:dyDescent="0.25">
      <c r="A217" s="190" t="str" cm="1">
        <f t="array" ref="A217">IFERROR(INDEX(_xlfn.UNIQUE(_xlfn._xlws.FILTER('Work report'!$A$2:$A$1500,'Work report'!$B$2:$B$1500&lt;&gt;"")),ROW(A216)),"")</f>
        <v/>
      </c>
      <c r="B217" s="196"/>
      <c r="C217" s="196"/>
      <c r="D217" s="196"/>
      <c r="E217" s="196"/>
      <c r="F217" s="196"/>
      <c r="G217" s="196"/>
      <c r="H217" s="193" t="str">
        <f>IF($A217="","",SUMIFS('Work report'!$I$2:$I$1500,'Work report'!$A$2:$A$1500,$A217,'Work report'!$B$2:$B$1500,"&lt;&gt;"))</f>
        <v/>
      </c>
      <c r="I217" s="192" t="str">
        <f t="shared" si="9"/>
        <v/>
      </c>
      <c r="J217" s="192" t="str">
        <f t="shared" si="10"/>
        <v/>
      </c>
      <c r="K217" s="197"/>
      <c r="L217" s="235"/>
      <c r="M217" s="192" t="str">
        <f t="shared" si="11"/>
        <v/>
      </c>
    </row>
    <row r="218" spans="1:13" ht="15" customHeight="1" x14ac:dyDescent="0.25">
      <c r="A218" s="190" t="str" cm="1">
        <f t="array" ref="A218">IFERROR(INDEX(_xlfn.UNIQUE(_xlfn._xlws.FILTER('Work report'!$A$2:$A$1500,'Work report'!$B$2:$B$1500&lt;&gt;"")),ROW(A217)),"")</f>
        <v/>
      </c>
      <c r="B218" s="196"/>
      <c r="C218" s="196"/>
      <c r="D218" s="196"/>
      <c r="E218" s="196"/>
      <c r="F218" s="196"/>
      <c r="G218" s="196"/>
      <c r="H218" s="193" t="str">
        <f>IF($A218="","",SUMIFS('Work report'!$I$2:$I$1500,'Work report'!$A$2:$A$1500,$A218,'Work report'!$B$2:$B$1500,"&lt;&gt;"))</f>
        <v/>
      </c>
      <c r="I218" s="192" t="str">
        <f t="shared" si="9"/>
        <v/>
      </c>
      <c r="J218" s="192" t="str">
        <f t="shared" si="10"/>
        <v/>
      </c>
      <c r="K218" s="197"/>
      <c r="L218" s="235"/>
      <c r="M218" s="192" t="str">
        <f t="shared" si="11"/>
        <v/>
      </c>
    </row>
    <row r="219" spans="1:13" ht="15" customHeight="1" x14ac:dyDescent="0.25">
      <c r="A219" s="190" t="str" cm="1">
        <f t="array" ref="A219">IFERROR(INDEX(_xlfn.UNIQUE(_xlfn._xlws.FILTER('Work report'!$A$2:$A$1500,'Work report'!$B$2:$B$1500&lt;&gt;"")),ROW(A218)),"")</f>
        <v/>
      </c>
      <c r="B219" s="196"/>
      <c r="C219" s="196"/>
      <c r="D219" s="196"/>
      <c r="E219" s="196"/>
      <c r="F219" s="196"/>
      <c r="G219" s="196"/>
      <c r="H219" s="193" t="str">
        <f>IF($A219="","",SUMIFS('Work report'!$I$2:$I$1500,'Work report'!$A$2:$A$1500,$A219,'Work report'!$B$2:$B$1500,"&lt;&gt;"))</f>
        <v/>
      </c>
      <c r="I219" s="192" t="str">
        <f t="shared" si="9"/>
        <v/>
      </c>
      <c r="J219" s="192" t="str">
        <f t="shared" si="10"/>
        <v/>
      </c>
      <c r="K219" s="197"/>
      <c r="L219" s="235"/>
      <c r="M219" s="192" t="str">
        <f t="shared" si="11"/>
        <v/>
      </c>
    </row>
    <row r="220" spans="1:13" ht="15" customHeight="1" x14ac:dyDescent="0.25">
      <c r="A220" s="190" t="str" cm="1">
        <f t="array" ref="A220">IFERROR(INDEX(_xlfn.UNIQUE(_xlfn._xlws.FILTER('Work report'!$A$2:$A$1500,'Work report'!$B$2:$B$1500&lt;&gt;"")),ROW(A219)),"")</f>
        <v/>
      </c>
      <c r="B220" s="196"/>
      <c r="C220" s="196"/>
      <c r="D220" s="196"/>
      <c r="E220" s="196"/>
      <c r="F220" s="196"/>
      <c r="G220" s="196"/>
      <c r="H220" s="193" t="str">
        <f>IF($A220="","",SUMIFS('Work report'!$I$2:$I$1500,'Work report'!$A$2:$A$1500,$A220,'Work report'!$B$2:$B$1500,"&lt;&gt;"))</f>
        <v/>
      </c>
      <c r="I220" s="192" t="str">
        <f t="shared" si="9"/>
        <v/>
      </c>
      <c r="J220" s="192" t="str">
        <f t="shared" si="10"/>
        <v/>
      </c>
      <c r="K220" s="197"/>
      <c r="L220" s="235"/>
      <c r="M220" s="192" t="str">
        <f t="shared" si="11"/>
        <v/>
      </c>
    </row>
    <row r="221" spans="1:13" ht="15" customHeight="1" x14ac:dyDescent="0.25">
      <c r="A221" s="190" t="str" cm="1">
        <f t="array" ref="A221">IFERROR(INDEX(_xlfn.UNIQUE(_xlfn._xlws.FILTER('Work report'!$A$2:$A$1500,'Work report'!$B$2:$B$1500&lt;&gt;"")),ROW(A220)),"")</f>
        <v/>
      </c>
      <c r="B221" s="196"/>
      <c r="C221" s="196"/>
      <c r="D221" s="196"/>
      <c r="E221" s="196"/>
      <c r="F221" s="196"/>
      <c r="G221" s="196"/>
      <c r="H221" s="193" t="str">
        <f>IF($A221="","",SUMIFS('Work report'!$I$2:$I$1500,'Work report'!$A$2:$A$1500,$A221,'Work report'!$B$2:$B$1500,"&lt;&gt;"))</f>
        <v/>
      </c>
      <c r="I221" s="192" t="str">
        <f t="shared" si="9"/>
        <v/>
      </c>
      <c r="J221" s="192" t="str">
        <f t="shared" si="10"/>
        <v/>
      </c>
      <c r="K221" s="197"/>
      <c r="L221" s="235"/>
      <c r="M221" s="192" t="str">
        <f t="shared" si="11"/>
        <v/>
      </c>
    </row>
    <row r="222" spans="1:13" ht="15" customHeight="1" x14ac:dyDescent="0.25">
      <c r="A222" s="190" t="str" cm="1">
        <f t="array" ref="A222">IFERROR(INDEX(_xlfn.UNIQUE(_xlfn._xlws.FILTER('Work report'!$A$2:$A$1500,'Work report'!$B$2:$B$1500&lt;&gt;"")),ROW(A221)),"")</f>
        <v/>
      </c>
      <c r="B222" s="196"/>
      <c r="C222" s="196"/>
      <c r="D222" s="196"/>
      <c r="E222" s="196"/>
      <c r="F222" s="196"/>
      <c r="G222" s="196"/>
      <c r="H222" s="193" t="str">
        <f>IF($A222="","",SUMIFS('Work report'!$I$2:$I$1500,'Work report'!$A$2:$A$1500,$A222,'Work report'!$B$2:$B$1500,"&lt;&gt;"))</f>
        <v/>
      </c>
      <c r="I222" s="192" t="str">
        <f t="shared" si="9"/>
        <v/>
      </c>
      <c r="J222" s="192" t="str">
        <f t="shared" si="10"/>
        <v/>
      </c>
      <c r="K222" s="197"/>
      <c r="L222" s="235"/>
      <c r="M222" s="192" t="str">
        <f t="shared" si="11"/>
        <v/>
      </c>
    </row>
    <row r="223" spans="1:13" ht="15" customHeight="1" x14ac:dyDescent="0.25">
      <c r="A223" s="190" t="str" cm="1">
        <f t="array" ref="A223">IFERROR(INDEX(_xlfn.UNIQUE(_xlfn._xlws.FILTER('Work report'!$A$2:$A$1500,'Work report'!$B$2:$B$1500&lt;&gt;"")),ROW(A222)),"")</f>
        <v/>
      </c>
      <c r="B223" s="196"/>
      <c r="C223" s="196"/>
      <c r="D223" s="196"/>
      <c r="E223" s="196"/>
      <c r="F223" s="196"/>
      <c r="G223" s="196"/>
      <c r="H223" s="193" t="str">
        <f>IF($A223="","",SUMIFS('Work report'!$I$2:$I$1500,'Work report'!$A$2:$A$1500,$A223,'Work report'!$B$2:$B$1500,"&lt;&gt;"))</f>
        <v/>
      </c>
      <c r="I223" s="192" t="str">
        <f t="shared" si="9"/>
        <v/>
      </c>
      <c r="J223" s="192" t="str">
        <f t="shared" si="10"/>
        <v/>
      </c>
      <c r="K223" s="197"/>
      <c r="L223" s="235"/>
      <c r="M223" s="192" t="str">
        <f t="shared" si="11"/>
        <v/>
      </c>
    </row>
    <row r="224" spans="1:13" ht="15" customHeight="1" x14ac:dyDescent="0.25">
      <c r="A224" s="190" t="str" cm="1">
        <f t="array" ref="A224">IFERROR(INDEX(_xlfn.UNIQUE(_xlfn._xlws.FILTER('Work report'!$A$2:$A$1500,'Work report'!$B$2:$B$1500&lt;&gt;"")),ROW(A223)),"")</f>
        <v/>
      </c>
      <c r="B224" s="196"/>
      <c r="C224" s="196"/>
      <c r="D224" s="196"/>
      <c r="E224" s="196"/>
      <c r="F224" s="196"/>
      <c r="G224" s="196"/>
      <c r="H224" s="193" t="str">
        <f>IF($A224="","",SUMIFS('Work report'!$I$2:$I$1500,'Work report'!$A$2:$A$1500,$A224,'Work report'!$B$2:$B$1500,"&lt;&gt;"))</f>
        <v/>
      </c>
      <c r="I224" s="192" t="str">
        <f t="shared" si="9"/>
        <v/>
      </c>
      <c r="J224" s="192" t="str">
        <f t="shared" si="10"/>
        <v/>
      </c>
      <c r="K224" s="197"/>
      <c r="L224" s="235"/>
      <c r="M224" s="192" t="str">
        <f t="shared" si="11"/>
        <v/>
      </c>
    </row>
    <row r="225" spans="1:13" ht="15" customHeight="1" x14ac:dyDescent="0.25">
      <c r="A225" s="190" t="str" cm="1">
        <f t="array" ref="A225">IFERROR(INDEX(_xlfn.UNIQUE(_xlfn._xlws.FILTER('Work report'!$A$2:$A$1500,'Work report'!$B$2:$B$1500&lt;&gt;"")),ROW(A224)),"")</f>
        <v/>
      </c>
      <c r="B225" s="196"/>
      <c r="C225" s="196"/>
      <c r="D225" s="196"/>
      <c r="E225" s="196"/>
      <c r="F225" s="196"/>
      <c r="G225" s="196"/>
      <c r="H225" s="193" t="str">
        <f>IF($A225="","",SUMIFS('Work report'!$I$2:$I$1500,'Work report'!$A$2:$A$1500,$A225,'Work report'!$B$2:$B$1500,"&lt;&gt;"))</f>
        <v/>
      </c>
      <c r="I225" s="192" t="str">
        <f t="shared" si="9"/>
        <v/>
      </c>
      <c r="J225" s="192" t="str">
        <f t="shared" si="10"/>
        <v/>
      </c>
      <c r="K225" s="197"/>
      <c r="L225" s="235"/>
      <c r="M225" s="192" t="str">
        <f t="shared" si="11"/>
        <v/>
      </c>
    </row>
    <row r="226" spans="1:13" ht="15" customHeight="1" x14ac:dyDescent="0.25">
      <c r="A226" s="190" t="str" cm="1">
        <f t="array" ref="A226">IFERROR(INDEX(_xlfn.UNIQUE(_xlfn._xlws.FILTER('Work report'!$A$2:$A$1500,'Work report'!$B$2:$B$1500&lt;&gt;"")),ROW(A225)),"")</f>
        <v/>
      </c>
      <c r="B226" s="196"/>
      <c r="C226" s="196"/>
      <c r="D226" s="196"/>
      <c r="E226" s="196"/>
      <c r="F226" s="196"/>
      <c r="G226" s="196"/>
      <c r="H226" s="193" t="str">
        <f>IF($A226="","",SUMIFS('Work report'!$I$2:$I$1500,'Work report'!$A$2:$A$1500,$A226,'Work report'!$B$2:$B$1500,"&lt;&gt;"))</f>
        <v/>
      </c>
      <c r="I226" s="192" t="str">
        <f t="shared" si="9"/>
        <v/>
      </c>
      <c r="J226" s="192" t="str">
        <f t="shared" si="10"/>
        <v/>
      </c>
      <c r="K226" s="197"/>
      <c r="L226" s="235"/>
      <c r="M226" s="192" t="str">
        <f t="shared" si="11"/>
        <v/>
      </c>
    </row>
    <row r="227" spans="1:13" ht="15" customHeight="1" x14ac:dyDescent="0.25">
      <c r="A227" s="190" t="str" cm="1">
        <f t="array" ref="A227">IFERROR(INDEX(_xlfn.UNIQUE(_xlfn._xlws.FILTER('Work report'!$A$2:$A$1500,'Work report'!$B$2:$B$1500&lt;&gt;"")),ROW(A226)),"")</f>
        <v/>
      </c>
      <c r="B227" s="196"/>
      <c r="C227" s="196"/>
      <c r="D227" s="196"/>
      <c r="E227" s="196"/>
      <c r="F227" s="196"/>
      <c r="G227" s="196"/>
      <c r="H227" s="193" t="str">
        <f>IF($A227="","",SUMIFS('Work report'!$I$2:$I$1500,'Work report'!$A$2:$A$1500,$A227,'Work report'!$B$2:$B$1500,"&lt;&gt;"))</f>
        <v/>
      </c>
      <c r="I227" s="192" t="str">
        <f t="shared" si="9"/>
        <v/>
      </c>
      <c r="J227" s="192" t="str">
        <f t="shared" si="10"/>
        <v/>
      </c>
      <c r="K227" s="197"/>
      <c r="L227" s="235"/>
      <c r="M227" s="192" t="str">
        <f t="shared" si="11"/>
        <v/>
      </c>
    </row>
    <row r="228" spans="1:13" ht="15" customHeight="1" x14ac:dyDescent="0.25">
      <c r="A228" s="190" t="str" cm="1">
        <f t="array" ref="A228">IFERROR(INDEX(_xlfn.UNIQUE(_xlfn._xlws.FILTER('Work report'!$A$2:$A$1500,'Work report'!$B$2:$B$1500&lt;&gt;"")),ROW(A227)),"")</f>
        <v/>
      </c>
      <c r="B228" s="196"/>
      <c r="C228" s="196"/>
      <c r="D228" s="196"/>
      <c r="E228" s="196"/>
      <c r="F228" s="196"/>
      <c r="G228" s="196"/>
      <c r="H228" s="193" t="str">
        <f>IF($A228="","",SUMIFS('Work report'!$I$2:$I$1500,'Work report'!$A$2:$A$1500,$A228,'Work report'!$B$2:$B$1500,"&lt;&gt;"))</f>
        <v/>
      </c>
      <c r="I228" s="192" t="str">
        <f t="shared" si="9"/>
        <v/>
      </c>
      <c r="J228" s="192" t="str">
        <f t="shared" si="10"/>
        <v/>
      </c>
      <c r="K228" s="197"/>
      <c r="L228" s="235"/>
      <c r="M228" s="192" t="str">
        <f t="shared" si="11"/>
        <v/>
      </c>
    </row>
    <row r="229" spans="1:13" ht="15" customHeight="1" x14ac:dyDescent="0.25">
      <c r="A229" s="190" t="str" cm="1">
        <f t="array" ref="A229">IFERROR(INDEX(_xlfn.UNIQUE(_xlfn._xlws.FILTER('Work report'!$A$2:$A$1500,'Work report'!$B$2:$B$1500&lt;&gt;"")),ROW(A228)),"")</f>
        <v/>
      </c>
      <c r="B229" s="196"/>
      <c r="C229" s="196"/>
      <c r="D229" s="196"/>
      <c r="E229" s="196"/>
      <c r="F229" s="196"/>
      <c r="G229" s="196"/>
      <c r="H229" s="193" t="str">
        <f>IF($A229="","",SUMIFS('Work report'!$I$2:$I$1500,'Work report'!$A$2:$A$1500,$A229,'Work report'!$B$2:$B$1500,"&lt;&gt;"))</f>
        <v/>
      </c>
      <c r="I229" s="192" t="str">
        <f t="shared" si="9"/>
        <v/>
      </c>
      <c r="J229" s="192" t="str">
        <f t="shared" si="10"/>
        <v/>
      </c>
      <c r="K229" s="197"/>
      <c r="L229" s="235"/>
      <c r="M229" s="192" t="str">
        <f t="shared" si="11"/>
        <v/>
      </c>
    </row>
    <row r="230" spans="1:13" ht="15" customHeight="1" x14ac:dyDescent="0.25">
      <c r="A230" s="190" t="str" cm="1">
        <f t="array" ref="A230">IFERROR(INDEX(_xlfn.UNIQUE(_xlfn._xlws.FILTER('Work report'!$A$2:$A$1500,'Work report'!$B$2:$B$1500&lt;&gt;"")),ROW(A229)),"")</f>
        <v/>
      </c>
      <c r="B230" s="196"/>
      <c r="C230" s="196"/>
      <c r="D230" s="196"/>
      <c r="E230" s="196"/>
      <c r="F230" s="196"/>
      <c r="G230" s="196"/>
      <c r="H230" s="193" t="str">
        <f>IF($A230="","",SUMIFS('Work report'!$I$2:$I$1500,'Work report'!$A$2:$A$1500,$A230,'Work report'!$B$2:$B$1500,"&lt;&gt;"))</f>
        <v/>
      </c>
      <c r="I230" s="192" t="str">
        <f t="shared" si="9"/>
        <v/>
      </c>
      <c r="J230" s="192" t="str">
        <f t="shared" si="10"/>
        <v/>
      </c>
      <c r="K230" s="197"/>
      <c r="L230" s="235"/>
      <c r="M230" s="192" t="str">
        <f t="shared" si="11"/>
        <v/>
      </c>
    </row>
    <row r="231" spans="1:13" ht="15" customHeight="1" x14ac:dyDescent="0.25">
      <c r="A231" s="190" t="str" cm="1">
        <f t="array" ref="A231">IFERROR(INDEX(_xlfn.UNIQUE(_xlfn._xlws.FILTER('Work report'!$A$2:$A$1500,'Work report'!$B$2:$B$1500&lt;&gt;"")),ROW(A230)),"")</f>
        <v/>
      </c>
      <c r="B231" s="196"/>
      <c r="C231" s="196"/>
      <c r="D231" s="196"/>
      <c r="E231" s="196"/>
      <c r="F231" s="196"/>
      <c r="G231" s="196"/>
      <c r="H231" s="193" t="str">
        <f>IF($A231="","",SUMIFS('Work report'!$I$2:$I$1500,'Work report'!$A$2:$A$1500,$A231,'Work report'!$B$2:$B$1500,"&lt;&gt;"))</f>
        <v/>
      </c>
      <c r="I231" s="192" t="str">
        <f t="shared" si="9"/>
        <v/>
      </c>
      <c r="J231" s="192" t="str">
        <f t="shared" si="10"/>
        <v/>
      </c>
      <c r="K231" s="197"/>
      <c r="L231" s="235"/>
      <c r="M231" s="192" t="str">
        <f t="shared" si="11"/>
        <v/>
      </c>
    </row>
    <row r="232" spans="1:13" ht="15" customHeight="1" x14ac:dyDescent="0.25">
      <c r="A232" s="190" t="str" cm="1">
        <f t="array" ref="A232">IFERROR(INDEX(_xlfn.UNIQUE(_xlfn._xlws.FILTER('Work report'!$A$2:$A$1500,'Work report'!$B$2:$B$1500&lt;&gt;"")),ROW(A231)),"")</f>
        <v/>
      </c>
      <c r="B232" s="196"/>
      <c r="C232" s="196"/>
      <c r="D232" s="196"/>
      <c r="E232" s="196"/>
      <c r="F232" s="196"/>
      <c r="G232" s="196"/>
      <c r="H232" s="193" t="str">
        <f>IF($A232="","",SUMIFS('Work report'!$I$2:$I$1500,'Work report'!$A$2:$A$1500,$A232,'Work report'!$B$2:$B$1500,"&lt;&gt;"))</f>
        <v/>
      </c>
      <c r="I232" s="192" t="str">
        <f t="shared" si="9"/>
        <v/>
      </c>
      <c r="J232" s="192" t="str">
        <f t="shared" si="10"/>
        <v/>
      </c>
      <c r="K232" s="197"/>
      <c r="L232" s="235"/>
      <c r="M232" s="192" t="str">
        <f t="shared" si="11"/>
        <v/>
      </c>
    </row>
    <row r="233" spans="1:13" ht="15" customHeight="1" x14ac:dyDescent="0.25">
      <c r="A233" s="190" t="str" cm="1">
        <f t="array" ref="A233">IFERROR(INDEX(_xlfn.UNIQUE(_xlfn._xlws.FILTER('Work report'!$A$2:$A$1500,'Work report'!$B$2:$B$1500&lt;&gt;"")),ROW(A232)),"")</f>
        <v/>
      </c>
      <c r="B233" s="196"/>
      <c r="C233" s="196"/>
      <c r="D233" s="196"/>
      <c r="E233" s="196"/>
      <c r="F233" s="196"/>
      <c r="G233" s="196"/>
      <c r="H233" s="193" t="str">
        <f>IF($A233="","",SUMIFS('Work report'!$I$2:$I$1500,'Work report'!$A$2:$A$1500,$A233,'Work report'!$B$2:$B$1500,"&lt;&gt;"))</f>
        <v/>
      </c>
      <c r="I233" s="192" t="str">
        <f t="shared" si="9"/>
        <v/>
      </c>
      <c r="J233" s="192" t="str">
        <f t="shared" si="10"/>
        <v/>
      </c>
      <c r="K233" s="197"/>
      <c r="L233" s="235"/>
      <c r="M233" s="192" t="str">
        <f t="shared" si="11"/>
        <v/>
      </c>
    </row>
    <row r="234" spans="1:13" ht="15" customHeight="1" x14ac:dyDescent="0.25">
      <c r="A234" s="190" t="str" cm="1">
        <f t="array" ref="A234">IFERROR(INDEX(_xlfn.UNIQUE(_xlfn._xlws.FILTER('Work report'!$A$2:$A$1500,'Work report'!$B$2:$B$1500&lt;&gt;"")),ROW(A233)),"")</f>
        <v/>
      </c>
      <c r="B234" s="196"/>
      <c r="C234" s="196"/>
      <c r="D234" s="196"/>
      <c r="E234" s="196"/>
      <c r="F234" s="196"/>
      <c r="G234" s="196"/>
      <c r="H234" s="193" t="str">
        <f>IF($A234="","",SUMIFS('Work report'!$I$2:$I$1500,'Work report'!$A$2:$A$1500,$A234,'Work report'!$B$2:$B$1500,"&lt;&gt;"))</f>
        <v/>
      </c>
      <c r="I234" s="192" t="str">
        <f t="shared" si="9"/>
        <v/>
      </c>
      <c r="J234" s="192" t="str">
        <f t="shared" si="10"/>
        <v/>
      </c>
      <c r="K234" s="197"/>
      <c r="L234" s="235"/>
      <c r="M234" s="192" t="str">
        <f t="shared" si="11"/>
        <v/>
      </c>
    </row>
    <row r="235" spans="1:13" ht="15" customHeight="1" x14ac:dyDescent="0.25">
      <c r="A235" s="190" t="str" cm="1">
        <f t="array" ref="A235">IFERROR(INDEX(_xlfn.UNIQUE(_xlfn._xlws.FILTER('Work report'!$A$2:$A$1500,'Work report'!$B$2:$B$1500&lt;&gt;"")),ROW(A234)),"")</f>
        <v/>
      </c>
      <c r="B235" s="196"/>
      <c r="C235" s="196"/>
      <c r="D235" s="196"/>
      <c r="E235" s="196"/>
      <c r="F235" s="196"/>
      <c r="G235" s="196"/>
      <c r="H235" s="193" t="str">
        <f>IF($A235="","",SUMIFS('Work report'!$I$2:$I$1500,'Work report'!$A$2:$A$1500,$A235,'Work report'!$B$2:$B$1500,"&lt;&gt;"))</f>
        <v/>
      </c>
      <c r="I235" s="192" t="str">
        <f t="shared" si="9"/>
        <v/>
      </c>
      <c r="J235" s="192" t="str">
        <f t="shared" si="10"/>
        <v/>
      </c>
      <c r="K235" s="197"/>
      <c r="L235" s="235"/>
      <c r="M235" s="192" t="str">
        <f t="shared" si="11"/>
        <v/>
      </c>
    </row>
    <row r="236" spans="1:13" ht="15" customHeight="1" x14ac:dyDescent="0.25">
      <c r="A236" s="190" t="str" cm="1">
        <f t="array" ref="A236">IFERROR(INDEX(_xlfn.UNIQUE(_xlfn._xlws.FILTER('Work report'!$A$2:$A$1500,'Work report'!$B$2:$B$1500&lt;&gt;"")),ROW(A235)),"")</f>
        <v/>
      </c>
      <c r="B236" s="196"/>
      <c r="C236" s="196"/>
      <c r="D236" s="196"/>
      <c r="E236" s="196"/>
      <c r="F236" s="196"/>
      <c r="G236" s="196"/>
      <c r="H236" s="193" t="str">
        <f>IF($A236="","",SUMIFS('Work report'!$I$2:$I$1500,'Work report'!$A$2:$A$1500,$A236,'Work report'!$B$2:$B$1500,"&lt;&gt;"))</f>
        <v/>
      </c>
      <c r="I236" s="192" t="str">
        <f t="shared" si="9"/>
        <v/>
      </c>
      <c r="J236" s="192" t="str">
        <f t="shared" si="10"/>
        <v/>
      </c>
      <c r="K236" s="197"/>
      <c r="L236" s="235"/>
      <c r="M236" s="192" t="str">
        <f t="shared" si="11"/>
        <v/>
      </c>
    </row>
    <row r="237" spans="1:13" ht="15" customHeight="1" x14ac:dyDescent="0.25">
      <c r="A237" s="190" t="str" cm="1">
        <f t="array" ref="A237">IFERROR(INDEX(_xlfn.UNIQUE(_xlfn._xlws.FILTER('Work report'!$A$2:$A$1500,'Work report'!$B$2:$B$1500&lt;&gt;"")),ROW(A236)),"")</f>
        <v/>
      </c>
      <c r="B237" s="196"/>
      <c r="C237" s="196"/>
      <c r="D237" s="196"/>
      <c r="E237" s="196"/>
      <c r="F237" s="196"/>
      <c r="G237" s="196"/>
      <c r="H237" s="193" t="str">
        <f>IF($A237="","",SUMIFS('Work report'!$I$2:$I$1500,'Work report'!$A$2:$A$1500,$A237,'Work report'!$B$2:$B$1500,"&lt;&gt;"))</f>
        <v/>
      </c>
      <c r="I237" s="192" t="str">
        <f t="shared" si="9"/>
        <v/>
      </c>
      <c r="J237" s="192" t="str">
        <f t="shared" si="10"/>
        <v/>
      </c>
      <c r="K237" s="197"/>
      <c r="L237" s="235"/>
      <c r="M237" s="192" t="str">
        <f t="shared" si="11"/>
        <v/>
      </c>
    </row>
    <row r="238" spans="1:13" ht="15" customHeight="1" x14ac:dyDescent="0.25">
      <c r="A238" s="190" t="str" cm="1">
        <f t="array" ref="A238">IFERROR(INDEX(_xlfn.UNIQUE(_xlfn._xlws.FILTER('Work report'!$A$2:$A$1500,'Work report'!$B$2:$B$1500&lt;&gt;"")),ROW(A237)),"")</f>
        <v/>
      </c>
      <c r="B238" s="196"/>
      <c r="C238" s="196"/>
      <c r="D238" s="196"/>
      <c r="E238" s="196"/>
      <c r="F238" s="196"/>
      <c r="G238" s="196"/>
      <c r="H238" s="193" t="str">
        <f>IF($A238="","",SUMIFS('Work report'!$I$2:$I$1500,'Work report'!$A$2:$A$1500,$A238,'Work report'!$B$2:$B$1500,"&lt;&gt;"))</f>
        <v/>
      </c>
      <c r="I238" s="192" t="str">
        <f t="shared" si="9"/>
        <v/>
      </c>
      <c r="J238" s="192" t="str">
        <f t="shared" si="10"/>
        <v/>
      </c>
      <c r="K238" s="197"/>
      <c r="L238" s="235"/>
      <c r="M238" s="192" t="str">
        <f t="shared" si="11"/>
        <v/>
      </c>
    </row>
    <row r="239" spans="1:13" ht="15" customHeight="1" x14ac:dyDescent="0.25">
      <c r="A239" s="190" t="str" cm="1">
        <f t="array" ref="A239">IFERROR(INDEX(_xlfn.UNIQUE(_xlfn._xlws.FILTER('Work report'!$A$2:$A$1500,'Work report'!$B$2:$B$1500&lt;&gt;"")),ROW(A238)),"")</f>
        <v/>
      </c>
      <c r="B239" s="196"/>
      <c r="C239" s="196"/>
      <c r="D239" s="196"/>
      <c r="E239" s="196"/>
      <c r="F239" s="196"/>
      <c r="G239" s="196"/>
      <c r="H239" s="193" t="str">
        <f>IF($A239="","",SUMIFS('Work report'!$I$2:$I$1500,'Work report'!$A$2:$A$1500,$A239,'Work report'!$B$2:$B$1500,"&lt;&gt;"))</f>
        <v/>
      </c>
      <c r="I239" s="192" t="str">
        <f t="shared" si="9"/>
        <v/>
      </c>
      <c r="J239" s="192" t="str">
        <f t="shared" si="10"/>
        <v/>
      </c>
      <c r="K239" s="197"/>
      <c r="L239" s="235"/>
      <c r="M239" s="192" t="str">
        <f t="shared" si="11"/>
        <v/>
      </c>
    </row>
    <row r="240" spans="1:13" ht="15" customHeight="1" x14ac:dyDescent="0.25">
      <c r="A240" s="190" t="str" cm="1">
        <f t="array" ref="A240">IFERROR(INDEX(_xlfn.UNIQUE(_xlfn._xlws.FILTER('Work report'!$A$2:$A$1500,'Work report'!$B$2:$B$1500&lt;&gt;"")),ROW(A239)),"")</f>
        <v/>
      </c>
      <c r="B240" s="196"/>
      <c r="C240" s="196"/>
      <c r="D240" s="196"/>
      <c r="E240" s="196"/>
      <c r="F240" s="196"/>
      <c r="G240" s="196"/>
      <c r="H240" s="193" t="str">
        <f>IF($A240="","",SUMIFS('Work report'!$I$2:$I$1500,'Work report'!$A$2:$A$1500,$A240,'Work report'!$B$2:$B$1500,"&lt;&gt;"))</f>
        <v/>
      </c>
      <c r="I240" s="192" t="str">
        <f t="shared" si="9"/>
        <v/>
      </c>
      <c r="J240" s="192" t="str">
        <f t="shared" si="10"/>
        <v/>
      </c>
      <c r="K240" s="197"/>
      <c r="L240" s="235"/>
      <c r="M240" s="192" t="str">
        <f t="shared" si="11"/>
        <v/>
      </c>
    </row>
    <row r="241" spans="1:13" ht="15" customHeight="1" x14ac:dyDescent="0.25">
      <c r="A241" s="190" t="str" cm="1">
        <f t="array" ref="A241">IFERROR(INDEX(_xlfn.UNIQUE(_xlfn._xlws.FILTER('Work report'!$A$2:$A$1500,'Work report'!$B$2:$B$1500&lt;&gt;"")),ROW(A240)),"")</f>
        <v/>
      </c>
      <c r="B241" s="196"/>
      <c r="C241" s="196"/>
      <c r="D241" s="196"/>
      <c r="E241" s="196"/>
      <c r="F241" s="196"/>
      <c r="G241" s="196"/>
      <c r="H241" s="193" t="str">
        <f>IF($A241="","",SUMIFS('Work report'!$I$2:$I$1500,'Work report'!$A$2:$A$1500,$A241,'Work report'!$B$2:$B$1500,"&lt;&gt;"))</f>
        <v/>
      </c>
      <c r="I241" s="192" t="str">
        <f t="shared" si="9"/>
        <v/>
      </c>
      <c r="J241" s="192" t="str">
        <f t="shared" si="10"/>
        <v/>
      </c>
      <c r="K241" s="197"/>
      <c r="L241" s="235"/>
      <c r="M241" s="192" t="str">
        <f t="shared" si="11"/>
        <v/>
      </c>
    </row>
    <row r="242" spans="1:13" ht="15" customHeight="1" x14ac:dyDescent="0.25">
      <c r="A242" s="190" t="str" cm="1">
        <f t="array" ref="A242">IFERROR(INDEX(_xlfn.UNIQUE(_xlfn._xlws.FILTER('Work report'!$A$2:$A$1500,'Work report'!$B$2:$B$1500&lt;&gt;"")),ROW(A241)),"")</f>
        <v/>
      </c>
      <c r="B242" s="196"/>
      <c r="C242" s="196"/>
      <c r="D242" s="196"/>
      <c r="E242" s="196"/>
      <c r="F242" s="196"/>
      <c r="G242" s="196"/>
      <c r="H242" s="193" t="str">
        <f>IF($A242="","",SUMIFS('Work report'!$I$2:$I$1500,'Work report'!$A$2:$A$1500,$A242,'Work report'!$B$2:$B$1500,"&lt;&gt;"))</f>
        <v/>
      </c>
      <c r="I242" s="192" t="str">
        <f t="shared" si="9"/>
        <v/>
      </c>
      <c r="J242" s="192" t="str">
        <f t="shared" si="10"/>
        <v/>
      </c>
      <c r="K242" s="197"/>
      <c r="L242" s="235"/>
      <c r="M242" s="192" t="str">
        <f t="shared" si="11"/>
        <v/>
      </c>
    </row>
    <row r="243" spans="1:13" ht="15" customHeight="1" x14ac:dyDescent="0.25">
      <c r="A243" s="190" t="str" cm="1">
        <f t="array" ref="A243">IFERROR(INDEX(_xlfn.UNIQUE(_xlfn._xlws.FILTER('Work report'!$A$2:$A$1500,'Work report'!$B$2:$B$1500&lt;&gt;"")),ROW(A242)),"")</f>
        <v/>
      </c>
      <c r="B243" s="196"/>
      <c r="C243" s="196"/>
      <c r="D243" s="196"/>
      <c r="E243" s="196"/>
      <c r="F243" s="196"/>
      <c r="G243" s="196"/>
      <c r="H243" s="193" t="str">
        <f>IF($A243="","",SUMIFS('Work report'!$I$2:$I$1500,'Work report'!$A$2:$A$1500,$A243,'Work report'!$B$2:$B$1500,"&lt;&gt;"))</f>
        <v/>
      </c>
      <c r="I243" s="192" t="str">
        <f t="shared" si="9"/>
        <v/>
      </c>
      <c r="J243" s="192" t="str">
        <f t="shared" si="10"/>
        <v/>
      </c>
      <c r="K243" s="197"/>
      <c r="L243" s="235"/>
      <c r="M243" s="192" t="str">
        <f t="shared" si="11"/>
        <v/>
      </c>
    </row>
    <row r="244" spans="1:13" ht="15" customHeight="1" x14ac:dyDescent="0.25">
      <c r="A244" s="190" t="str" cm="1">
        <f t="array" ref="A244">IFERROR(INDEX(_xlfn.UNIQUE(_xlfn._xlws.FILTER('Work report'!$A$2:$A$1500,'Work report'!$B$2:$B$1500&lt;&gt;"")),ROW(A243)),"")</f>
        <v/>
      </c>
      <c r="B244" s="196"/>
      <c r="C244" s="196"/>
      <c r="D244" s="196"/>
      <c r="E244" s="196"/>
      <c r="F244" s="196"/>
      <c r="G244" s="196"/>
      <c r="H244" s="193" t="str">
        <f>IF($A244="","",SUMIFS('Work report'!$I$2:$I$1500,'Work report'!$A$2:$A$1500,$A244,'Work report'!$B$2:$B$1500,"&lt;&gt;"))</f>
        <v/>
      </c>
      <c r="I244" s="192" t="str">
        <f t="shared" si="9"/>
        <v/>
      </c>
      <c r="J244" s="192" t="str">
        <f t="shared" si="10"/>
        <v/>
      </c>
      <c r="K244" s="197"/>
      <c r="L244" s="235"/>
      <c r="M244" s="192" t="str">
        <f t="shared" si="11"/>
        <v/>
      </c>
    </row>
    <row r="245" spans="1:13" ht="15" customHeight="1" x14ac:dyDescent="0.25">
      <c r="A245" s="190" t="str" cm="1">
        <f t="array" ref="A245">IFERROR(INDEX(_xlfn.UNIQUE(_xlfn._xlws.FILTER('Work report'!$A$2:$A$1500,'Work report'!$B$2:$B$1500&lt;&gt;"")),ROW(A244)),"")</f>
        <v/>
      </c>
      <c r="B245" s="196"/>
      <c r="C245" s="196"/>
      <c r="D245" s="196"/>
      <c r="E245" s="196"/>
      <c r="F245" s="196"/>
      <c r="G245" s="196"/>
      <c r="H245" s="193" t="str">
        <f>IF($A245="","",SUMIFS('Work report'!$I$2:$I$1500,'Work report'!$A$2:$A$1500,$A245,'Work report'!$B$2:$B$1500,"&lt;&gt;"))</f>
        <v/>
      </c>
      <c r="I245" s="192" t="str">
        <f t="shared" si="9"/>
        <v/>
      </c>
      <c r="J245" s="192" t="str">
        <f t="shared" si="10"/>
        <v/>
      </c>
      <c r="K245" s="197"/>
      <c r="L245" s="235"/>
      <c r="M245" s="192" t="str">
        <f t="shared" si="11"/>
        <v/>
      </c>
    </row>
    <row r="246" spans="1:13" ht="15" customHeight="1" x14ac:dyDescent="0.25">
      <c r="A246" s="190" t="str" cm="1">
        <f t="array" ref="A246">IFERROR(INDEX(_xlfn.UNIQUE(_xlfn._xlws.FILTER('Work report'!$A$2:$A$1500,'Work report'!$B$2:$B$1500&lt;&gt;"")),ROW(A245)),"")</f>
        <v/>
      </c>
      <c r="B246" s="196"/>
      <c r="C246" s="196"/>
      <c r="D246" s="196"/>
      <c r="E246" s="196"/>
      <c r="F246" s="196"/>
      <c r="G246" s="196"/>
      <c r="H246" s="193" t="str">
        <f>IF($A246="","",SUMIFS('Work report'!$I$2:$I$1500,'Work report'!$A$2:$A$1500,$A246,'Work report'!$B$2:$B$1500,"&lt;&gt;"))</f>
        <v/>
      </c>
      <c r="I246" s="192" t="str">
        <f t="shared" si="9"/>
        <v/>
      </c>
      <c r="J246" s="192" t="str">
        <f t="shared" si="10"/>
        <v/>
      </c>
      <c r="K246" s="197"/>
      <c r="L246" s="235"/>
      <c r="M246" s="192" t="str">
        <f t="shared" si="11"/>
        <v/>
      </c>
    </row>
    <row r="247" spans="1:13" ht="15" customHeight="1" x14ac:dyDescent="0.25">
      <c r="A247" s="190" t="str" cm="1">
        <f t="array" ref="A247">IFERROR(INDEX(_xlfn.UNIQUE(_xlfn._xlws.FILTER('Work report'!$A$2:$A$1500,'Work report'!$B$2:$B$1500&lt;&gt;"")),ROW(A246)),"")</f>
        <v/>
      </c>
      <c r="B247" s="196"/>
      <c r="C247" s="196"/>
      <c r="D247" s="196"/>
      <c r="E247" s="196"/>
      <c r="F247" s="196"/>
      <c r="G247" s="196"/>
      <c r="H247" s="193" t="str">
        <f>IF($A247="","",SUMIFS('Work report'!$I$2:$I$1500,'Work report'!$A$2:$A$1500,$A247,'Work report'!$B$2:$B$1500,"&lt;&gt;"))</f>
        <v/>
      </c>
      <c r="I247" s="192" t="str">
        <f t="shared" si="9"/>
        <v/>
      </c>
      <c r="J247" s="192" t="str">
        <f t="shared" si="10"/>
        <v/>
      </c>
      <c r="K247" s="197"/>
      <c r="L247" s="235"/>
      <c r="M247" s="192" t="str">
        <f t="shared" si="11"/>
        <v/>
      </c>
    </row>
    <row r="248" spans="1:13" ht="15" customHeight="1" x14ac:dyDescent="0.25">
      <c r="A248" s="190" t="str" cm="1">
        <f t="array" ref="A248">IFERROR(INDEX(_xlfn.UNIQUE(_xlfn._xlws.FILTER('Work report'!$A$2:$A$1500,'Work report'!$B$2:$B$1500&lt;&gt;"")),ROW(A247)),"")</f>
        <v/>
      </c>
      <c r="B248" s="196"/>
      <c r="C248" s="196"/>
      <c r="D248" s="196"/>
      <c r="E248" s="196"/>
      <c r="F248" s="196"/>
      <c r="G248" s="196"/>
      <c r="H248" s="193" t="str">
        <f>IF($A248="","",SUMIFS('Work report'!$I$2:$I$1500,'Work report'!$A$2:$A$1500,$A248,'Work report'!$B$2:$B$1500,"&lt;&gt;"))</f>
        <v/>
      </c>
      <c r="I248" s="192" t="str">
        <f t="shared" si="9"/>
        <v/>
      </c>
      <c r="J248" s="192" t="str">
        <f t="shared" si="10"/>
        <v/>
      </c>
      <c r="K248" s="197"/>
      <c r="L248" s="235"/>
      <c r="M248" s="192" t="str">
        <f t="shared" si="11"/>
        <v/>
      </c>
    </row>
    <row r="249" spans="1:13" ht="15" customHeight="1" x14ac:dyDescent="0.25">
      <c r="A249" s="190" t="str" cm="1">
        <f t="array" ref="A249">IFERROR(INDEX(_xlfn.UNIQUE(_xlfn._xlws.FILTER('Work report'!$A$2:$A$1500,'Work report'!$B$2:$B$1500&lt;&gt;"")),ROW(A248)),"")</f>
        <v/>
      </c>
      <c r="B249" s="196"/>
      <c r="C249" s="196"/>
      <c r="D249" s="196"/>
      <c r="E249" s="196"/>
      <c r="F249" s="196"/>
      <c r="G249" s="196"/>
      <c r="H249" s="193" t="str">
        <f>IF($A249="","",SUMIFS('Work report'!$I$2:$I$1500,'Work report'!$A$2:$A$1500,$A249,'Work report'!$B$2:$B$1500,"&lt;&gt;"))</f>
        <v/>
      </c>
      <c r="I249" s="192" t="str">
        <f t="shared" si="9"/>
        <v/>
      </c>
      <c r="J249" s="192" t="str">
        <f t="shared" si="10"/>
        <v/>
      </c>
      <c r="K249" s="197"/>
      <c r="L249" s="235"/>
      <c r="M249" s="192" t="str">
        <f t="shared" si="11"/>
        <v/>
      </c>
    </row>
    <row r="250" spans="1:13" ht="15" customHeight="1" x14ac:dyDescent="0.25">
      <c r="A250" s="190" t="str" cm="1">
        <f t="array" ref="A250">IFERROR(INDEX(_xlfn.UNIQUE(_xlfn._xlws.FILTER('Work report'!$A$2:$A$1500,'Work report'!$B$2:$B$1500&lt;&gt;"")),ROW(A249)),"")</f>
        <v/>
      </c>
      <c r="B250" s="196"/>
      <c r="C250" s="196"/>
      <c r="D250" s="196"/>
      <c r="E250" s="196"/>
      <c r="F250" s="196"/>
      <c r="G250" s="196"/>
      <c r="H250" s="193" t="str">
        <f>IF($A250="","",SUMIFS('Work report'!$I$2:$I$1500,'Work report'!$A$2:$A$1500,$A250,'Work report'!$B$2:$B$1500,"&lt;&gt;"))</f>
        <v/>
      </c>
      <c r="I250" s="192" t="str">
        <f t="shared" si="9"/>
        <v/>
      </c>
      <c r="J250" s="192" t="str">
        <f t="shared" si="10"/>
        <v/>
      </c>
      <c r="K250" s="197"/>
      <c r="L250" s="235"/>
      <c r="M250" s="192" t="str">
        <f t="shared" si="11"/>
        <v/>
      </c>
    </row>
    <row r="251" spans="1:13" ht="15" customHeight="1" x14ac:dyDescent="0.25">
      <c r="A251" s="190" t="str" cm="1">
        <f t="array" ref="A251">IFERROR(INDEX(_xlfn.UNIQUE(_xlfn._xlws.FILTER('Work report'!$A$2:$A$1500,'Work report'!$B$2:$B$1500&lt;&gt;"")),ROW(A250)),"")</f>
        <v/>
      </c>
      <c r="B251" s="196"/>
      <c r="C251" s="196"/>
      <c r="D251" s="196"/>
      <c r="E251" s="196"/>
      <c r="F251" s="196"/>
      <c r="G251" s="196"/>
      <c r="H251" s="193" t="str">
        <f>IF($A251="","",SUMIFS('Work report'!$I$2:$I$1500,'Work report'!$A$2:$A$1500,$A251,'Work report'!$B$2:$B$1500,"&lt;&gt;"))</f>
        <v/>
      </c>
      <c r="I251" s="192" t="str">
        <f t="shared" si="9"/>
        <v/>
      </c>
      <c r="J251" s="192" t="str">
        <f t="shared" si="10"/>
        <v/>
      </c>
      <c r="K251" s="197"/>
      <c r="L251" s="235"/>
      <c r="M251" s="192" t="str">
        <f t="shared" si="11"/>
        <v/>
      </c>
    </row>
    <row r="252" spans="1:13" ht="15" customHeight="1" x14ac:dyDescent="0.25">
      <c r="A252" s="190" t="str" cm="1">
        <f t="array" ref="A252">IFERROR(INDEX(_xlfn.UNIQUE(_xlfn._xlws.FILTER('Work report'!$A$2:$A$1500,'Work report'!$B$2:$B$1500&lt;&gt;"")),ROW(A251)),"")</f>
        <v/>
      </c>
      <c r="B252" s="196"/>
      <c r="C252" s="196"/>
      <c r="D252" s="196"/>
      <c r="E252" s="196"/>
      <c r="F252" s="196"/>
      <c r="G252" s="196"/>
      <c r="H252" s="193" t="str">
        <f>IF($A252="","",SUMIFS('Work report'!$I$2:$I$1500,'Work report'!$A$2:$A$1500,$A252,'Work report'!$B$2:$B$1500,"&lt;&gt;"))</f>
        <v/>
      </c>
      <c r="I252" s="192" t="str">
        <f t="shared" si="9"/>
        <v/>
      </c>
      <c r="J252" s="192" t="str">
        <f t="shared" si="10"/>
        <v/>
      </c>
      <c r="K252" s="197"/>
      <c r="L252" s="235"/>
      <c r="M252" s="192" t="str">
        <f t="shared" si="11"/>
        <v/>
      </c>
    </row>
    <row r="253" spans="1:13" ht="15" customHeight="1" x14ac:dyDescent="0.25">
      <c r="A253" s="190" t="str" cm="1">
        <f t="array" ref="A253">IFERROR(INDEX(_xlfn.UNIQUE(_xlfn._xlws.FILTER('Work report'!$A$2:$A$1500,'Work report'!$B$2:$B$1500&lt;&gt;"")),ROW(A252)),"")</f>
        <v/>
      </c>
      <c r="B253" s="196"/>
      <c r="C253" s="196"/>
      <c r="D253" s="196"/>
      <c r="E253" s="196"/>
      <c r="F253" s="196"/>
      <c r="G253" s="196"/>
      <c r="H253" s="193" t="str">
        <f>IF($A253="","",SUMIFS('Work report'!$I$2:$I$1500,'Work report'!$A$2:$A$1500,$A253,'Work report'!$B$2:$B$1500,"&lt;&gt;"))</f>
        <v/>
      </c>
      <c r="I253" s="192" t="str">
        <f t="shared" si="9"/>
        <v/>
      </c>
      <c r="J253" s="192" t="str">
        <f t="shared" si="10"/>
        <v/>
      </c>
      <c r="K253" s="197"/>
      <c r="L253" s="235"/>
      <c r="M253" s="192" t="str">
        <f t="shared" si="11"/>
        <v/>
      </c>
    </row>
    <row r="254" spans="1:13" ht="15" customHeight="1" x14ac:dyDescent="0.25">
      <c r="A254" s="190" t="str" cm="1">
        <f t="array" ref="A254">IFERROR(INDEX(_xlfn.UNIQUE(_xlfn._xlws.FILTER('Work report'!$A$2:$A$1500,'Work report'!$B$2:$B$1500&lt;&gt;"")),ROW(A253)),"")</f>
        <v/>
      </c>
      <c r="B254" s="196"/>
      <c r="C254" s="196"/>
      <c r="D254" s="196"/>
      <c r="E254" s="196"/>
      <c r="F254" s="196"/>
      <c r="G254" s="196"/>
      <c r="H254" s="193" t="str">
        <f>IF($A254="","",SUMIFS('Work report'!$I$2:$I$1500,'Work report'!$A$2:$A$1500,$A254,'Work report'!$B$2:$B$1500,"&lt;&gt;"))</f>
        <v/>
      </c>
      <c r="I254" s="192" t="str">
        <f t="shared" si="9"/>
        <v/>
      </c>
      <c r="J254" s="192" t="str">
        <f t="shared" si="10"/>
        <v/>
      </c>
      <c r="K254" s="197"/>
      <c r="L254" s="235"/>
      <c r="M254" s="192" t="str">
        <f t="shared" si="11"/>
        <v/>
      </c>
    </row>
    <row r="255" spans="1:13" ht="15" customHeight="1" x14ac:dyDescent="0.25">
      <c r="A255" s="190" t="str" cm="1">
        <f t="array" ref="A255">IFERROR(INDEX(_xlfn.UNIQUE(_xlfn._xlws.FILTER('Work report'!$A$2:$A$1500,'Work report'!$B$2:$B$1500&lt;&gt;"")),ROW(A254)),"")</f>
        <v/>
      </c>
      <c r="B255" s="196"/>
      <c r="C255" s="196"/>
      <c r="D255" s="196"/>
      <c r="E255" s="196"/>
      <c r="F255" s="196"/>
      <c r="G255" s="196"/>
      <c r="H255" s="193" t="str">
        <f>IF($A255="","",SUMIFS('Work report'!$I$2:$I$1500,'Work report'!$A$2:$A$1500,$A255,'Work report'!$B$2:$B$1500,"&lt;&gt;"))</f>
        <v/>
      </c>
      <c r="I255" s="192" t="str">
        <f t="shared" si="9"/>
        <v/>
      </c>
      <c r="J255" s="192" t="str">
        <f t="shared" si="10"/>
        <v/>
      </c>
      <c r="K255" s="197"/>
      <c r="L255" s="235"/>
      <c r="M255" s="192" t="str">
        <f t="shared" si="11"/>
        <v/>
      </c>
    </row>
    <row r="256" spans="1:13" ht="15" customHeight="1" x14ac:dyDescent="0.25">
      <c r="A256" s="190" t="str" cm="1">
        <f t="array" ref="A256">IFERROR(INDEX(_xlfn.UNIQUE(_xlfn._xlws.FILTER('Work report'!$A$2:$A$1500,'Work report'!$B$2:$B$1500&lt;&gt;"")),ROW(A255)),"")</f>
        <v/>
      </c>
      <c r="B256" s="196"/>
      <c r="C256" s="196"/>
      <c r="D256" s="196"/>
      <c r="E256" s="196"/>
      <c r="F256" s="196"/>
      <c r="G256" s="196"/>
      <c r="H256" s="193" t="str">
        <f>IF($A256="","",SUMIFS('Work report'!$I$2:$I$1500,'Work report'!$A$2:$A$1500,$A256,'Work report'!$B$2:$B$1500,"&lt;&gt;"))</f>
        <v/>
      </c>
      <c r="I256" s="192" t="str">
        <f t="shared" si="9"/>
        <v/>
      </c>
      <c r="J256" s="192" t="str">
        <f t="shared" si="10"/>
        <v/>
      </c>
      <c r="K256" s="197"/>
      <c r="L256" s="235"/>
      <c r="M256" s="192" t="str">
        <f t="shared" si="11"/>
        <v/>
      </c>
    </row>
    <row r="257" spans="1:13" ht="15" customHeight="1" x14ac:dyDescent="0.25">
      <c r="A257" s="190" t="str" cm="1">
        <f t="array" ref="A257">IFERROR(INDEX(_xlfn.UNIQUE(_xlfn._xlws.FILTER('Work report'!$A$2:$A$1500,'Work report'!$B$2:$B$1500&lt;&gt;"")),ROW(A256)),"")</f>
        <v/>
      </c>
      <c r="B257" s="196"/>
      <c r="C257" s="196"/>
      <c r="D257" s="196"/>
      <c r="E257" s="196"/>
      <c r="F257" s="196"/>
      <c r="G257" s="196"/>
      <c r="H257" s="193" t="str">
        <f>IF($A257="","",SUMIFS('Work report'!$I$2:$I$1500,'Work report'!$A$2:$A$1500,$A257,'Work report'!$B$2:$B$1500,"&lt;&gt;"))</f>
        <v/>
      </c>
      <c r="I257" s="192" t="str">
        <f t="shared" si="9"/>
        <v/>
      </c>
      <c r="J257" s="192" t="str">
        <f t="shared" si="10"/>
        <v/>
      </c>
      <c r="K257" s="197"/>
      <c r="L257" s="235"/>
      <c r="M257" s="192" t="str">
        <f t="shared" si="11"/>
        <v/>
      </c>
    </row>
    <row r="258" spans="1:13" ht="15" customHeight="1" x14ac:dyDescent="0.25">
      <c r="A258" s="190" t="str" cm="1">
        <f t="array" ref="A258">IFERROR(INDEX(_xlfn.UNIQUE(_xlfn._xlws.FILTER('Work report'!$A$2:$A$1500,'Work report'!$B$2:$B$1500&lt;&gt;"")),ROW(A257)),"")</f>
        <v/>
      </c>
      <c r="B258" s="196"/>
      <c r="C258" s="196"/>
      <c r="D258" s="196"/>
      <c r="E258" s="196"/>
      <c r="F258" s="196"/>
      <c r="G258" s="196"/>
      <c r="H258" s="193" t="str">
        <f>IF($A258="","",SUMIFS('Work report'!$I$2:$I$1500,'Work report'!$A$2:$A$1500,$A258,'Work report'!$B$2:$B$1500,"&lt;&gt;"))</f>
        <v/>
      </c>
      <c r="I258" s="192" t="str">
        <f t="shared" ref="I258:I321" si="12">IF(
SUM(
IF(AND($B258&lt;&gt;"",$C258&lt;&gt;""),($C258-$B258)*1440,0),
IF(AND($D258&lt;&gt;"",$E258&lt;&gt;""),($E258-$D258)*1440,0),
IF(AND($F258&lt;&gt;"",$G258&lt;&gt;""),($G258-$F258)*1440,0)
)=0,
"",
SUM(
IF(AND($B258&lt;&gt;"",$C258&lt;&gt;""),($C258-$B258)*1440,0),
IF(AND($D258&lt;&gt;"",$E258&lt;&gt;""),($E258-$D258)*1440,0),
IF(AND($F258&lt;&gt;"",$G258&lt;&gt;""),($G258-$F258)*1440,0)
)
)</f>
        <v/>
      </c>
      <c r="J258" s="192" t="str">
        <f t="shared" ref="J258:J321" si="13">IF(OR($H258="",$I258=""),"",$I258-$H258)</f>
        <v/>
      </c>
      <c r="K258" s="197"/>
      <c r="L258" s="235"/>
      <c r="M258" s="192" t="str">
        <f t="shared" ref="M258:M321" si="14">IF(OR($J258="",$L258&lt;&gt;"Approved"),"",$J258)</f>
        <v/>
      </c>
    </row>
    <row r="259" spans="1:13" ht="15" customHeight="1" x14ac:dyDescent="0.25">
      <c r="A259" s="190" t="str" cm="1">
        <f t="array" ref="A259">IFERROR(INDEX(_xlfn.UNIQUE(_xlfn._xlws.FILTER('Work report'!$A$2:$A$1500,'Work report'!$B$2:$B$1500&lt;&gt;"")),ROW(A258)),"")</f>
        <v/>
      </c>
      <c r="B259" s="196"/>
      <c r="C259" s="196"/>
      <c r="D259" s="196"/>
      <c r="E259" s="196"/>
      <c r="F259" s="196"/>
      <c r="G259" s="196"/>
      <c r="H259" s="193" t="str">
        <f>IF($A259="","",SUMIFS('Work report'!$I$2:$I$1500,'Work report'!$A$2:$A$1500,$A259,'Work report'!$B$2:$B$1500,"&lt;&gt;"))</f>
        <v/>
      </c>
      <c r="I259" s="192" t="str">
        <f t="shared" si="12"/>
        <v/>
      </c>
      <c r="J259" s="192" t="str">
        <f t="shared" si="13"/>
        <v/>
      </c>
      <c r="K259" s="197"/>
      <c r="L259" s="235"/>
      <c r="M259" s="192" t="str">
        <f t="shared" si="14"/>
        <v/>
      </c>
    </row>
    <row r="260" spans="1:13" ht="15" customHeight="1" x14ac:dyDescent="0.25">
      <c r="A260" s="190" t="str" cm="1">
        <f t="array" ref="A260">IFERROR(INDEX(_xlfn.UNIQUE(_xlfn._xlws.FILTER('Work report'!$A$2:$A$1500,'Work report'!$B$2:$B$1500&lt;&gt;"")),ROW(A259)),"")</f>
        <v/>
      </c>
      <c r="B260" s="196"/>
      <c r="C260" s="196"/>
      <c r="D260" s="196"/>
      <c r="E260" s="196"/>
      <c r="F260" s="196"/>
      <c r="G260" s="196"/>
      <c r="H260" s="193" t="str">
        <f>IF($A260="","",SUMIFS('Work report'!$I$2:$I$1500,'Work report'!$A$2:$A$1500,$A260,'Work report'!$B$2:$B$1500,"&lt;&gt;"))</f>
        <v/>
      </c>
      <c r="I260" s="192" t="str">
        <f t="shared" si="12"/>
        <v/>
      </c>
      <c r="J260" s="192" t="str">
        <f t="shared" si="13"/>
        <v/>
      </c>
      <c r="K260" s="197"/>
      <c r="L260" s="235"/>
      <c r="M260" s="192" t="str">
        <f t="shared" si="14"/>
        <v/>
      </c>
    </row>
    <row r="261" spans="1:13" ht="15" customHeight="1" x14ac:dyDescent="0.25">
      <c r="A261" s="190" t="str" cm="1">
        <f t="array" ref="A261">IFERROR(INDEX(_xlfn.UNIQUE(_xlfn._xlws.FILTER('Work report'!$A$2:$A$1500,'Work report'!$B$2:$B$1500&lt;&gt;"")),ROW(A260)),"")</f>
        <v/>
      </c>
      <c r="B261" s="196"/>
      <c r="C261" s="196"/>
      <c r="D261" s="196"/>
      <c r="E261" s="196"/>
      <c r="F261" s="196"/>
      <c r="G261" s="196"/>
      <c r="H261" s="193" t="str">
        <f>IF($A261="","",SUMIFS('Work report'!$I$2:$I$1500,'Work report'!$A$2:$A$1500,$A261,'Work report'!$B$2:$B$1500,"&lt;&gt;"))</f>
        <v/>
      </c>
      <c r="I261" s="192" t="str">
        <f t="shared" si="12"/>
        <v/>
      </c>
      <c r="J261" s="192" t="str">
        <f t="shared" si="13"/>
        <v/>
      </c>
      <c r="K261" s="197"/>
      <c r="L261" s="235"/>
      <c r="M261" s="192" t="str">
        <f t="shared" si="14"/>
        <v/>
      </c>
    </row>
    <row r="262" spans="1:13" ht="15" customHeight="1" x14ac:dyDescent="0.25">
      <c r="A262" s="190" t="str" cm="1">
        <f t="array" ref="A262">IFERROR(INDEX(_xlfn.UNIQUE(_xlfn._xlws.FILTER('Work report'!$A$2:$A$1500,'Work report'!$B$2:$B$1500&lt;&gt;"")),ROW(A261)),"")</f>
        <v/>
      </c>
      <c r="B262" s="196"/>
      <c r="C262" s="196"/>
      <c r="D262" s="196"/>
      <c r="E262" s="196"/>
      <c r="F262" s="196"/>
      <c r="G262" s="196"/>
      <c r="H262" s="193" t="str">
        <f>IF($A262="","",SUMIFS('Work report'!$I$2:$I$1500,'Work report'!$A$2:$A$1500,$A262,'Work report'!$B$2:$B$1500,"&lt;&gt;"))</f>
        <v/>
      </c>
      <c r="I262" s="192" t="str">
        <f t="shared" si="12"/>
        <v/>
      </c>
      <c r="J262" s="192" t="str">
        <f t="shared" si="13"/>
        <v/>
      </c>
      <c r="K262" s="197"/>
      <c r="L262" s="235"/>
      <c r="M262" s="192" t="str">
        <f t="shared" si="14"/>
        <v/>
      </c>
    </row>
    <row r="263" spans="1:13" ht="15" customHeight="1" x14ac:dyDescent="0.25">
      <c r="A263" s="190" t="str" cm="1">
        <f t="array" ref="A263">IFERROR(INDEX(_xlfn.UNIQUE(_xlfn._xlws.FILTER('Work report'!$A$2:$A$1500,'Work report'!$B$2:$B$1500&lt;&gt;"")),ROW(A262)),"")</f>
        <v/>
      </c>
      <c r="B263" s="196"/>
      <c r="C263" s="196"/>
      <c r="D263" s="196"/>
      <c r="E263" s="196"/>
      <c r="F263" s="196"/>
      <c r="G263" s="196"/>
      <c r="H263" s="193" t="str">
        <f>IF($A263="","",SUMIFS('Work report'!$I$2:$I$1500,'Work report'!$A$2:$A$1500,$A263,'Work report'!$B$2:$B$1500,"&lt;&gt;"))</f>
        <v/>
      </c>
      <c r="I263" s="192" t="str">
        <f t="shared" si="12"/>
        <v/>
      </c>
      <c r="J263" s="192" t="str">
        <f t="shared" si="13"/>
        <v/>
      </c>
      <c r="K263" s="197"/>
      <c r="L263" s="235"/>
      <c r="M263" s="192" t="str">
        <f t="shared" si="14"/>
        <v/>
      </c>
    </row>
    <row r="264" spans="1:13" ht="15" customHeight="1" x14ac:dyDescent="0.25">
      <c r="A264" s="190" t="str" cm="1">
        <f t="array" ref="A264">IFERROR(INDEX(_xlfn.UNIQUE(_xlfn._xlws.FILTER('Work report'!$A$2:$A$1500,'Work report'!$B$2:$B$1500&lt;&gt;"")),ROW(A263)),"")</f>
        <v/>
      </c>
      <c r="B264" s="196"/>
      <c r="C264" s="196"/>
      <c r="D264" s="196"/>
      <c r="E264" s="196"/>
      <c r="F264" s="196"/>
      <c r="G264" s="196"/>
      <c r="H264" s="193" t="str">
        <f>IF($A264="","",SUMIFS('Work report'!$I$2:$I$1500,'Work report'!$A$2:$A$1500,$A264,'Work report'!$B$2:$B$1500,"&lt;&gt;"))</f>
        <v/>
      </c>
      <c r="I264" s="192" t="str">
        <f t="shared" si="12"/>
        <v/>
      </c>
      <c r="J264" s="192" t="str">
        <f t="shared" si="13"/>
        <v/>
      </c>
      <c r="K264" s="197"/>
      <c r="L264" s="235"/>
      <c r="M264" s="192" t="str">
        <f t="shared" si="14"/>
        <v/>
      </c>
    </row>
    <row r="265" spans="1:13" ht="15" customHeight="1" x14ac:dyDescent="0.25">
      <c r="A265" s="190" t="str" cm="1">
        <f t="array" ref="A265">IFERROR(INDEX(_xlfn.UNIQUE(_xlfn._xlws.FILTER('Work report'!$A$2:$A$1500,'Work report'!$B$2:$B$1500&lt;&gt;"")),ROW(A264)),"")</f>
        <v/>
      </c>
      <c r="B265" s="196"/>
      <c r="C265" s="196"/>
      <c r="D265" s="196"/>
      <c r="E265" s="196"/>
      <c r="F265" s="196"/>
      <c r="G265" s="196"/>
      <c r="H265" s="193" t="str">
        <f>IF($A265="","",SUMIFS('Work report'!$I$2:$I$1500,'Work report'!$A$2:$A$1500,$A265,'Work report'!$B$2:$B$1500,"&lt;&gt;"))</f>
        <v/>
      </c>
      <c r="I265" s="192" t="str">
        <f t="shared" si="12"/>
        <v/>
      </c>
      <c r="J265" s="192" t="str">
        <f t="shared" si="13"/>
        <v/>
      </c>
      <c r="K265" s="197"/>
      <c r="L265" s="235"/>
      <c r="M265" s="192" t="str">
        <f t="shared" si="14"/>
        <v/>
      </c>
    </row>
    <row r="266" spans="1:13" ht="15" customHeight="1" x14ac:dyDescent="0.25">
      <c r="A266" s="190" t="str" cm="1">
        <f t="array" ref="A266">IFERROR(INDEX(_xlfn.UNIQUE(_xlfn._xlws.FILTER('Work report'!$A$2:$A$1500,'Work report'!$B$2:$B$1500&lt;&gt;"")),ROW(A265)),"")</f>
        <v/>
      </c>
      <c r="B266" s="196"/>
      <c r="C266" s="196"/>
      <c r="D266" s="196"/>
      <c r="E266" s="196"/>
      <c r="F266" s="196"/>
      <c r="G266" s="196"/>
      <c r="H266" s="193" t="str">
        <f>IF($A266="","",SUMIFS('Work report'!$I$2:$I$1500,'Work report'!$A$2:$A$1500,$A266,'Work report'!$B$2:$B$1500,"&lt;&gt;"))</f>
        <v/>
      </c>
      <c r="I266" s="192" t="str">
        <f t="shared" si="12"/>
        <v/>
      </c>
      <c r="J266" s="192" t="str">
        <f t="shared" si="13"/>
        <v/>
      </c>
      <c r="K266" s="197"/>
      <c r="L266" s="235"/>
      <c r="M266" s="192" t="str">
        <f t="shared" si="14"/>
        <v/>
      </c>
    </row>
    <row r="267" spans="1:13" ht="15" customHeight="1" x14ac:dyDescent="0.25">
      <c r="A267" s="190" t="str" cm="1">
        <f t="array" ref="A267">IFERROR(INDEX(_xlfn.UNIQUE(_xlfn._xlws.FILTER('Work report'!$A$2:$A$1500,'Work report'!$B$2:$B$1500&lt;&gt;"")),ROW(A266)),"")</f>
        <v/>
      </c>
      <c r="B267" s="196"/>
      <c r="C267" s="196"/>
      <c r="D267" s="196"/>
      <c r="E267" s="196"/>
      <c r="F267" s="196"/>
      <c r="G267" s="196"/>
      <c r="H267" s="193" t="str">
        <f>IF($A267="","",SUMIFS('Work report'!$I$2:$I$1500,'Work report'!$A$2:$A$1500,$A267,'Work report'!$B$2:$B$1500,"&lt;&gt;"))</f>
        <v/>
      </c>
      <c r="I267" s="192" t="str">
        <f t="shared" si="12"/>
        <v/>
      </c>
      <c r="J267" s="192" t="str">
        <f t="shared" si="13"/>
        <v/>
      </c>
      <c r="K267" s="197"/>
      <c r="L267" s="235"/>
      <c r="M267" s="192" t="str">
        <f t="shared" si="14"/>
        <v/>
      </c>
    </row>
    <row r="268" spans="1:13" ht="15" customHeight="1" x14ac:dyDescent="0.25">
      <c r="A268" s="190" t="str" cm="1">
        <f t="array" ref="A268">IFERROR(INDEX(_xlfn.UNIQUE(_xlfn._xlws.FILTER('Work report'!$A$2:$A$1500,'Work report'!$B$2:$B$1500&lt;&gt;"")),ROW(A267)),"")</f>
        <v/>
      </c>
      <c r="B268" s="196"/>
      <c r="C268" s="196"/>
      <c r="D268" s="196"/>
      <c r="E268" s="196"/>
      <c r="F268" s="196"/>
      <c r="G268" s="196"/>
      <c r="H268" s="193" t="str">
        <f>IF($A268="","",SUMIFS('Work report'!$I$2:$I$1500,'Work report'!$A$2:$A$1500,$A268,'Work report'!$B$2:$B$1500,"&lt;&gt;"))</f>
        <v/>
      </c>
      <c r="I268" s="192" t="str">
        <f t="shared" si="12"/>
        <v/>
      </c>
      <c r="J268" s="192" t="str">
        <f t="shared" si="13"/>
        <v/>
      </c>
      <c r="K268" s="197"/>
      <c r="L268" s="235"/>
      <c r="M268" s="192" t="str">
        <f t="shared" si="14"/>
        <v/>
      </c>
    </row>
    <row r="269" spans="1:13" ht="15" customHeight="1" x14ac:dyDescent="0.25">
      <c r="A269" s="190" t="str" cm="1">
        <f t="array" ref="A269">IFERROR(INDEX(_xlfn.UNIQUE(_xlfn._xlws.FILTER('Work report'!$A$2:$A$1500,'Work report'!$B$2:$B$1500&lt;&gt;"")),ROW(A268)),"")</f>
        <v/>
      </c>
      <c r="B269" s="196"/>
      <c r="C269" s="196"/>
      <c r="D269" s="196"/>
      <c r="E269" s="196"/>
      <c r="F269" s="196"/>
      <c r="G269" s="196"/>
      <c r="H269" s="193" t="str">
        <f>IF($A269="","",SUMIFS('Work report'!$I$2:$I$1500,'Work report'!$A$2:$A$1500,$A269,'Work report'!$B$2:$B$1500,"&lt;&gt;"))</f>
        <v/>
      </c>
      <c r="I269" s="192" t="str">
        <f t="shared" si="12"/>
        <v/>
      </c>
      <c r="J269" s="192" t="str">
        <f t="shared" si="13"/>
        <v/>
      </c>
      <c r="K269" s="197"/>
      <c r="L269" s="235"/>
      <c r="M269" s="192" t="str">
        <f t="shared" si="14"/>
        <v/>
      </c>
    </row>
    <row r="270" spans="1:13" ht="15" customHeight="1" x14ac:dyDescent="0.25">
      <c r="A270" s="190" t="str" cm="1">
        <f t="array" ref="A270">IFERROR(INDEX(_xlfn.UNIQUE(_xlfn._xlws.FILTER('Work report'!$A$2:$A$1500,'Work report'!$B$2:$B$1500&lt;&gt;"")),ROW(A269)),"")</f>
        <v/>
      </c>
      <c r="B270" s="196"/>
      <c r="C270" s="196"/>
      <c r="D270" s="196"/>
      <c r="E270" s="196"/>
      <c r="F270" s="196"/>
      <c r="G270" s="196"/>
      <c r="H270" s="193" t="str">
        <f>IF($A270="","",SUMIFS('Work report'!$I$2:$I$1500,'Work report'!$A$2:$A$1500,$A270,'Work report'!$B$2:$B$1500,"&lt;&gt;"))</f>
        <v/>
      </c>
      <c r="I270" s="192" t="str">
        <f t="shared" si="12"/>
        <v/>
      </c>
      <c r="J270" s="192" t="str">
        <f t="shared" si="13"/>
        <v/>
      </c>
      <c r="K270" s="197"/>
      <c r="L270" s="235"/>
      <c r="M270" s="192" t="str">
        <f t="shared" si="14"/>
        <v/>
      </c>
    </row>
    <row r="271" spans="1:13" ht="15" customHeight="1" x14ac:dyDescent="0.25">
      <c r="A271" s="190" t="str" cm="1">
        <f t="array" ref="A271">IFERROR(INDEX(_xlfn.UNIQUE(_xlfn._xlws.FILTER('Work report'!$A$2:$A$1500,'Work report'!$B$2:$B$1500&lt;&gt;"")),ROW(A270)),"")</f>
        <v/>
      </c>
      <c r="B271" s="196"/>
      <c r="C271" s="196"/>
      <c r="D271" s="196"/>
      <c r="E271" s="196"/>
      <c r="F271" s="196"/>
      <c r="G271" s="196"/>
      <c r="H271" s="193" t="str">
        <f>IF($A271="","",SUMIFS('Work report'!$I$2:$I$1500,'Work report'!$A$2:$A$1500,$A271,'Work report'!$B$2:$B$1500,"&lt;&gt;"))</f>
        <v/>
      </c>
      <c r="I271" s="192" t="str">
        <f t="shared" si="12"/>
        <v/>
      </c>
      <c r="J271" s="192" t="str">
        <f t="shared" si="13"/>
        <v/>
      </c>
      <c r="K271" s="197"/>
      <c r="L271" s="235"/>
      <c r="M271" s="192" t="str">
        <f t="shared" si="14"/>
        <v/>
      </c>
    </row>
    <row r="272" spans="1:13" ht="15" customHeight="1" x14ac:dyDescent="0.25">
      <c r="A272" s="190" t="str" cm="1">
        <f t="array" ref="A272">IFERROR(INDEX(_xlfn.UNIQUE(_xlfn._xlws.FILTER('Work report'!$A$2:$A$1500,'Work report'!$B$2:$B$1500&lt;&gt;"")),ROW(A271)),"")</f>
        <v/>
      </c>
      <c r="B272" s="196"/>
      <c r="C272" s="196"/>
      <c r="D272" s="196"/>
      <c r="E272" s="196"/>
      <c r="F272" s="196"/>
      <c r="G272" s="196"/>
      <c r="H272" s="193" t="str">
        <f>IF($A272="","",SUMIFS('Work report'!$I$2:$I$1500,'Work report'!$A$2:$A$1500,$A272,'Work report'!$B$2:$B$1500,"&lt;&gt;"))</f>
        <v/>
      </c>
      <c r="I272" s="192" t="str">
        <f t="shared" si="12"/>
        <v/>
      </c>
      <c r="J272" s="192" t="str">
        <f t="shared" si="13"/>
        <v/>
      </c>
      <c r="K272" s="197"/>
      <c r="L272" s="235"/>
      <c r="M272" s="192" t="str">
        <f t="shared" si="14"/>
        <v/>
      </c>
    </row>
    <row r="273" spans="1:13" ht="15" customHeight="1" x14ac:dyDescent="0.25">
      <c r="A273" s="190" t="str" cm="1">
        <f t="array" ref="A273">IFERROR(INDEX(_xlfn.UNIQUE(_xlfn._xlws.FILTER('Work report'!$A$2:$A$1500,'Work report'!$B$2:$B$1500&lt;&gt;"")),ROW(A272)),"")</f>
        <v/>
      </c>
      <c r="B273" s="196"/>
      <c r="C273" s="196"/>
      <c r="D273" s="196"/>
      <c r="E273" s="196"/>
      <c r="F273" s="196"/>
      <c r="G273" s="196"/>
      <c r="H273" s="193" t="str">
        <f>IF($A273="","",SUMIFS('Work report'!$I$2:$I$1500,'Work report'!$A$2:$A$1500,$A273,'Work report'!$B$2:$B$1500,"&lt;&gt;"))</f>
        <v/>
      </c>
      <c r="I273" s="192" t="str">
        <f t="shared" si="12"/>
        <v/>
      </c>
      <c r="J273" s="192" t="str">
        <f t="shared" si="13"/>
        <v/>
      </c>
      <c r="K273" s="197"/>
      <c r="L273" s="235"/>
      <c r="M273" s="192" t="str">
        <f t="shared" si="14"/>
        <v/>
      </c>
    </row>
    <row r="274" spans="1:13" ht="15" customHeight="1" x14ac:dyDescent="0.25">
      <c r="A274" s="190" t="str" cm="1">
        <f t="array" ref="A274">IFERROR(INDEX(_xlfn.UNIQUE(_xlfn._xlws.FILTER('Work report'!$A$2:$A$1500,'Work report'!$B$2:$B$1500&lt;&gt;"")),ROW(A273)),"")</f>
        <v/>
      </c>
      <c r="B274" s="196"/>
      <c r="C274" s="196"/>
      <c r="D274" s="196"/>
      <c r="E274" s="196"/>
      <c r="F274" s="196"/>
      <c r="G274" s="196"/>
      <c r="H274" s="193" t="str">
        <f>IF($A274="","",SUMIFS('Work report'!$I$2:$I$1500,'Work report'!$A$2:$A$1500,$A274,'Work report'!$B$2:$B$1500,"&lt;&gt;"))</f>
        <v/>
      </c>
      <c r="I274" s="192" t="str">
        <f t="shared" si="12"/>
        <v/>
      </c>
      <c r="J274" s="192" t="str">
        <f t="shared" si="13"/>
        <v/>
      </c>
      <c r="K274" s="197"/>
      <c r="L274" s="235"/>
      <c r="M274" s="192" t="str">
        <f t="shared" si="14"/>
        <v/>
      </c>
    </row>
    <row r="275" spans="1:13" ht="15" customHeight="1" x14ac:dyDescent="0.25">
      <c r="A275" s="190" t="str" cm="1">
        <f t="array" ref="A275">IFERROR(INDEX(_xlfn.UNIQUE(_xlfn._xlws.FILTER('Work report'!$A$2:$A$1500,'Work report'!$B$2:$B$1500&lt;&gt;"")),ROW(A274)),"")</f>
        <v/>
      </c>
      <c r="B275" s="196"/>
      <c r="C275" s="196"/>
      <c r="D275" s="196"/>
      <c r="E275" s="196"/>
      <c r="F275" s="196"/>
      <c r="G275" s="196"/>
      <c r="H275" s="193" t="str">
        <f>IF($A275="","",SUMIFS('Work report'!$I$2:$I$1500,'Work report'!$A$2:$A$1500,$A275,'Work report'!$B$2:$B$1500,"&lt;&gt;"))</f>
        <v/>
      </c>
      <c r="I275" s="192" t="str">
        <f t="shared" si="12"/>
        <v/>
      </c>
      <c r="J275" s="192" t="str">
        <f t="shared" si="13"/>
        <v/>
      </c>
      <c r="K275" s="197"/>
      <c r="L275" s="235"/>
      <c r="M275" s="192" t="str">
        <f t="shared" si="14"/>
        <v/>
      </c>
    </row>
    <row r="276" spans="1:13" ht="15" customHeight="1" x14ac:dyDescent="0.25">
      <c r="A276" s="190" t="str" cm="1">
        <f t="array" ref="A276">IFERROR(INDEX(_xlfn.UNIQUE(_xlfn._xlws.FILTER('Work report'!$A$2:$A$1500,'Work report'!$B$2:$B$1500&lt;&gt;"")),ROW(A275)),"")</f>
        <v/>
      </c>
      <c r="B276" s="196"/>
      <c r="C276" s="196"/>
      <c r="D276" s="196"/>
      <c r="E276" s="196"/>
      <c r="F276" s="196"/>
      <c r="G276" s="196"/>
      <c r="H276" s="193" t="str">
        <f>IF($A276="","",SUMIFS('Work report'!$I$2:$I$1500,'Work report'!$A$2:$A$1500,$A276,'Work report'!$B$2:$B$1500,"&lt;&gt;"))</f>
        <v/>
      </c>
      <c r="I276" s="192" t="str">
        <f t="shared" si="12"/>
        <v/>
      </c>
      <c r="J276" s="192" t="str">
        <f t="shared" si="13"/>
        <v/>
      </c>
      <c r="K276" s="197"/>
      <c r="L276" s="235"/>
      <c r="M276" s="192" t="str">
        <f t="shared" si="14"/>
        <v/>
      </c>
    </row>
    <row r="277" spans="1:13" ht="15" customHeight="1" x14ac:dyDescent="0.25">
      <c r="A277" s="190" t="str" cm="1">
        <f t="array" ref="A277">IFERROR(INDEX(_xlfn.UNIQUE(_xlfn._xlws.FILTER('Work report'!$A$2:$A$1500,'Work report'!$B$2:$B$1500&lt;&gt;"")),ROW(A276)),"")</f>
        <v/>
      </c>
      <c r="B277" s="196"/>
      <c r="C277" s="196"/>
      <c r="D277" s="196"/>
      <c r="E277" s="196"/>
      <c r="F277" s="196"/>
      <c r="G277" s="196"/>
      <c r="H277" s="193" t="str">
        <f>IF($A277="","",SUMIFS('Work report'!$I$2:$I$1500,'Work report'!$A$2:$A$1500,$A277,'Work report'!$B$2:$B$1500,"&lt;&gt;"))</f>
        <v/>
      </c>
      <c r="I277" s="192" t="str">
        <f t="shared" si="12"/>
        <v/>
      </c>
      <c r="J277" s="192" t="str">
        <f t="shared" si="13"/>
        <v/>
      </c>
      <c r="K277" s="197"/>
      <c r="L277" s="235"/>
      <c r="M277" s="192" t="str">
        <f t="shared" si="14"/>
        <v/>
      </c>
    </row>
    <row r="278" spans="1:13" ht="15" customHeight="1" x14ac:dyDescent="0.25">
      <c r="A278" s="190" t="str" cm="1">
        <f t="array" ref="A278">IFERROR(INDEX(_xlfn.UNIQUE(_xlfn._xlws.FILTER('Work report'!$A$2:$A$1500,'Work report'!$B$2:$B$1500&lt;&gt;"")),ROW(A277)),"")</f>
        <v/>
      </c>
      <c r="B278" s="196"/>
      <c r="C278" s="196"/>
      <c r="D278" s="196"/>
      <c r="E278" s="196"/>
      <c r="F278" s="196"/>
      <c r="G278" s="196"/>
      <c r="H278" s="193" t="str">
        <f>IF($A278="","",SUMIFS('Work report'!$I$2:$I$1500,'Work report'!$A$2:$A$1500,$A278,'Work report'!$B$2:$B$1500,"&lt;&gt;"))</f>
        <v/>
      </c>
      <c r="I278" s="192" t="str">
        <f t="shared" si="12"/>
        <v/>
      </c>
      <c r="J278" s="192" t="str">
        <f t="shared" si="13"/>
        <v/>
      </c>
      <c r="K278" s="197"/>
      <c r="L278" s="235"/>
      <c r="M278" s="192" t="str">
        <f t="shared" si="14"/>
        <v/>
      </c>
    </row>
    <row r="279" spans="1:13" ht="15" customHeight="1" x14ac:dyDescent="0.25">
      <c r="A279" s="190" t="str" cm="1">
        <f t="array" ref="A279">IFERROR(INDEX(_xlfn.UNIQUE(_xlfn._xlws.FILTER('Work report'!$A$2:$A$1500,'Work report'!$B$2:$B$1500&lt;&gt;"")),ROW(A278)),"")</f>
        <v/>
      </c>
      <c r="B279" s="196"/>
      <c r="C279" s="196"/>
      <c r="D279" s="196"/>
      <c r="E279" s="196"/>
      <c r="F279" s="196"/>
      <c r="G279" s="196"/>
      <c r="H279" s="193" t="str">
        <f>IF($A279="","",SUMIFS('Work report'!$I$2:$I$1500,'Work report'!$A$2:$A$1500,$A279,'Work report'!$B$2:$B$1500,"&lt;&gt;"))</f>
        <v/>
      </c>
      <c r="I279" s="192" t="str">
        <f t="shared" si="12"/>
        <v/>
      </c>
      <c r="J279" s="192" t="str">
        <f t="shared" si="13"/>
        <v/>
      </c>
      <c r="K279" s="197"/>
      <c r="L279" s="235"/>
      <c r="M279" s="192" t="str">
        <f t="shared" si="14"/>
        <v/>
      </c>
    </row>
    <row r="280" spans="1:13" ht="15" customHeight="1" x14ac:dyDescent="0.25">
      <c r="A280" s="190" t="str" cm="1">
        <f t="array" ref="A280">IFERROR(INDEX(_xlfn.UNIQUE(_xlfn._xlws.FILTER('Work report'!$A$2:$A$1500,'Work report'!$B$2:$B$1500&lt;&gt;"")),ROW(A279)),"")</f>
        <v/>
      </c>
      <c r="B280" s="196"/>
      <c r="C280" s="196"/>
      <c r="D280" s="196"/>
      <c r="E280" s="196"/>
      <c r="F280" s="196"/>
      <c r="G280" s="196"/>
      <c r="H280" s="193" t="str">
        <f>IF($A280="","",SUMIFS('Work report'!$I$2:$I$1500,'Work report'!$A$2:$A$1500,$A280,'Work report'!$B$2:$B$1500,"&lt;&gt;"))</f>
        <v/>
      </c>
      <c r="I280" s="192" t="str">
        <f t="shared" si="12"/>
        <v/>
      </c>
      <c r="J280" s="192" t="str">
        <f t="shared" si="13"/>
        <v/>
      </c>
      <c r="K280" s="197"/>
      <c r="L280" s="235"/>
      <c r="M280" s="192" t="str">
        <f t="shared" si="14"/>
        <v/>
      </c>
    </row>
    <row r="281" spans="1:13" ht="15" customHeight="1" x14ac:dyDescent="0.25">
      <c r="A281" s="190" t="str" cm="1">
        <f t="array" ref="A281">IFERROR(INDEX(_xlfn.UNIQUE(_xlfn._xlws.FILTER('Work report'!$A$2:$A$1500,'Work report'!$B$2:$B$1500&lt;&gt;"")),ROW(A280)),"")</f>
        <v/>
      </c>
      <c r="B281" s="196"/>
      <c r="C281" s="196"/>
      <c r="D281" s="196"/>
      <c r="E281" s="196"/>
      <c r="F281" s="196"/>
      <c r="G281" s="196"/>
      <c r="H281" s="193" t="str">
        <f>IF($A281="","",SUMIFS('Work report'!$I$2:$I$1500,'Work report'!$A$2:$A$1500,$A281,'Work report'!$B$2:$B$1500,"&lt;&gt;"))</f>
        <v/>
      </c>
      <c r="I281" s="192" t="str">
        <f t="shared" si="12"/>
        <v/>
      </c>
      <c r="J281" s="192" t="str">
        <f t="shared" si="13"/>
        <v/>
      </c>
      <c r="K281" s="197"/>
      <c r="L281" s="235"/>
      <c r="M281" s="192" t="str">
        <f t="shared" si="14"/>
        <v/>
      </c>
    </row>
    <row r="282" spans="1:13" ht="15" customHeight="1" x14ac:dyDescent="0.25">
      <c r="A282" s="190" t="str" cm="1">
        <f t="array" ref="A282">IFERROR(INDEX(_xlfn.UNIQUE(_xlfn._xlws.FILTER('Work report'!$A$2:$A$1500,'Work report'!$B$2:$B$1500&lt;&gt;"")),ROW(A281)),"")</f>
        <v/>
      </c>
      <c r="B282" s="196"/>
      <c r="C282" s="196"/>
      <c r="D282" s="196"/>
      <c r="E282" s="196"/>
      <c r="F282" s="196"/>
      <c r="G282" s="196"/>
      <c r="H282" s="193" t="str">
        <f>IF($A282="","",SUMIFS('Work report'!$I$2:$I$1500,'Work report'!$A$2:$A$1500,$A282,'Work report'!$B$2:$B$1500,"&lt;&gt;"))</f>
        <v/>
      </c>
      <c r="I282" s="192" t="str">
        <f t="shared" si="12"/>
        <v/>
      </c>
      <c r="J282" s="192" t="str">
        <f t="shared" si="13"/>
        <v/>
      </c>
      <c r="K282" s="197"/>
      <c r="L282" s="235"/>
      <c r="M282" s="192" t="str">
        <f t="shared" si="14"/>
        <v/>
      </c>
    </row>
    <row r="283" spans="1:13" ht="15" customHeight="1" x14ac:dyDescent="0.25">
      <c r="A283" s="190" t="str" cm="1">
        <f t="array" ref="A283">IFERROR(INDEX(_xlfn.UNIQUE(_xlfn._xlws.FILTER('Work report'!$A$2:$A$1500,'Work report'!$B$2:$B$1500&lt;&gt;"")),ROW(A282)),"")</f>
        <v/>
      </c>
      <c r="B283" s="196"/>
      <c r="C283" s="196"/>
      <c r="D283" s="196"/>
      <c r="E283" s="196"/>
      <c r="F283" s="196"/>
      <c r="G283" s="196"/>
      <c r="H283" s="193" t="str">
        <f>IF($A283="","",SUMIFS('Work report'!$I$2:$I$1500,'Work report'!$A$2:$A$1500,$A283,'Work report'!$B$2:$B$1500,"&lt;&gt;"))</f>
        <v/>
      </c>
      <c r="I283" s="192" t="str">
        <f t="shared" si="12"/>
        <v/>
      </c>
      <c r="J283" s="192" t="str">
        <f t="shared" si="13"/>
        <v/>
      </c>
      <c r="K283" s="197"/>
      <c r="L283" s="235"/>
      <c r="M283" s="192" t="str">
        <f t="shared" si="14"/>
        <v/>
      </c>
    </row>
    <row r="284" spans="1:13" ht="15" customHeight="1" x14ac:dyDescent="0.25">
      <c r="A284" s="190" t="str" cm="1">
        <f t="array" ref="A284">IFERROR(INDEX(_xlfn.UNIQUE(_xlfn._xlws.FILTER('Work report'!$A$2:$A$1500,'Work report'!$B$2:$B$1500&lt;&gt;"")),ROW(A283)),"")</f>
        <v/>
      </c>
      <c r="B284" s="196"/>
      <c r="C284" s="196"/>
      <c r="D284" s="196"/>
      <c r="E284" s="196"/>
      <c r="F284" s="196"/>
      <c r="G284" s="196"/>
      <c r="H284" s="193" t="str">
        <f>IF($A284="","",SUMIFS('Work report'!$I$2:$I$1500,'Work report'!$A$2:$A$1500,$A284,'Work report'!$B$2:$B$1500,"&lt;&gt;"))</f>
        <v/>
      </c>
      <c r="I284" s="192" t="str">
        <f t="shared" si="12"/>
        <v/>
      </c>
      <c r="J284" s="192" t="str">
        <f t="shared" si="13"/>
        <v/>
      </c>
      <c r="K284" s="197"/>
      <c r="L284" s="235"/>
      <c r="M284" s="192" t="str">
        <f t="shared" si="14"/>
        <v/>
      </c>
    </row>
    <row r="285" spans="1:13" ht="15" customHeight="1" x14ac:dyDescent="0.25">
      <c r="A285" s="190" t="str" cm="1">
        <f t="array" ref="A285">IFERROR(INDEX(_xlfn.UNIQUE(_xlfn._xlws.FILTER('Work report'!$A$2:$A$1500,'Work report'!$B$2:$B$1500&lt;&gt;"")),ROW(A284)),"")</f>
        <v/>
      </c>
      <c r="B285" s="196"/>
      <c r="C285" s="196"/>
      <c r="D285" s="196"/>
      <c r="E285" s="196"/>
      <c r="F285" s="196"/>
      <c r="G285" s="196"/>
      <c r="H285" s="193" t="str">
        <f>IF($A285="","",SUMIFS('Work report'!$I$2:$I$1500,'Work report'!$A$2:$A$1500,$A285,'Work report'!$B$2:$B$1500,"&lt;&gt;"))</f>
        <v/>
      </c>
      <c r="I285" s="192" t="str">
        <f t="shared" si="12"/>
        <v/>
      </c>
      <c r="J285" s="192" t="str">
        <f t="shared" si="13"/>
        <v/>
      </c>
      <c r="K285" s="197"/>
      <c r="L285" s="235"/>
      <c r="M285" s="192" t="str">
        <f t="shared" si="14"/>
        <v/>
      </c>
    </row>
    <row r="286" spans="1:13" ht="15" customHeight="1" x14ac:dyDescent="0.25">
      <c r="A286" s="190" t="str" cm="1">
        <f t="array" ref="A286">IFERROR(INDEX(_xlfn.UNIQUE(_xlfn._xlws.FILTER('Work report'!$A$2:$A$1500,'Work report'!$B$2:$B$1500&lt;&gt;"")),ROW(A285)),"")</f>
        <v/>
      </c>
      <c r="B286" s="196"/>
      <c r="C286" s="196"/>
      <c r="D286" s="196"/>
      <c r="E286" s="196"/>
      <c r="F286" s="196"/>
      <c r="G286" s="196"/>
      <c r="H286" s="193" t="str">
        <f>IF($A286="","",SUMIFS('Work report'!$I$2:$I$1500,'Work report'!$A$2:$A$1500,$A286,'Work report'!$B$2:$B$1500,"&lt;&gt;"))</f>
        <v/>
      </c>
      <c r="I286" s="192" t="str">
        <f t="shared" si="12"/>
        <v/>
      </c>
      <c r="J286" s="192" t="str">
        <f t="shared" si="13"/>
        <v/>
      </c>
      <c r="K286" s="197"/>
      <c r="L286" s="235"/>
      <c r="M286" s="192" t="str">
        <f t="shared" si="14"/>
        <v/>
      </c>
    </row>
    <row r="287" spans="1:13" ht="15" customHeight="1" x14ac:dyDescent="0.25">
      <c r="A287" s="190" t="str" cm="1">
        <f t="array" ref="A287">IFERROR(INDEX(_xlfn.UNIQUE(_xlfn._xlws.FILTER('Work report'!$A$2:$A$1500,'Work report'!$B$2:$B$1500&lt;&gt;"")),ROW(A286)),"")</f>
        <v/>
      </c>
      <c r="B287" s="196"/>
      <c r="C287" s="196"/>
      <c r="D287" s="196"/>
      <c r="E287" s="196"/>
      <c r="F287" s="196"/>
      <c r="G287" s="196"/>
      <c r="H287" s="193" t="str">
        <f>IF($A287="","",SUMIFS('Work report'!$I$2:$I$1500,'Work report'!$A$2:$A$1500,$A287,'Work report'!$B$2:$B$1500,"&lt;&gt;"))</f>
        <v/>
      </c>
      <c r="I287" s="192" t="str">
        <f t="shared" si="12"/>
        <v/>
      </c>
      <c r="J287" s="192" t="str">
        <f t="shared" si="13"/>
        <v/>
      </c>
      <c r="K287" s="197"/>
      <c r="L287" s="235"/>
      <c r="M287" s="192" t="str">
        <f t="shared" si="14"/>
        <v/>
      </c>
    </row>
    <row r="288" spans="1:13" ht="15" customHeight="1" x14ac:dyDescent="0.25">
      <c r="A288" s="190" t="str" cm="1">
        <f t="array" ref="A288">IFERROR(INDEX(_xlfn.UNIQUE(_xlfn._xlws.FILTER('Work report'!$A$2:$A$1500,'Work report'!$B$2:$B$1500&lt;&gt;"")),ROW(A287)),"")</f>
        <v/>
      </c>
      <c r="B288" s="196"/>
      <c r="C288" s="196"/>
      <c r="D288" s="196"/>
      <c r="E288" s="196"/>
      <c r="F288" s="196"/>
      <c r="G288" s="196"/>
      <c r="H288" s="193" t="str">
        <f>IF($A288="","",SUMIFS('Work report'!$I$2:$I$1500,'Work report'!$A$2:$A$1500,$A288,'Work report'!$B$2:$B$1500,"&lt;&gt;"))</f>
        <v/>
      </c>
      <c r="I288" s="192" t="str">
        <f t="shared" si="12"/>
        <v/>
      </c>
      <c r="J288" s="192" t="str">
        <f t="shared" si="13"/>
        <v/>
      </c>
      <c r="K288" s="197"/>
      <c r="L288" s="235"/>
      <c r="M288" s="192" t="str">
        <f t="shared" si="14"/>
        <v/>
      </c>
    </row>
    <row r="289" spans="1:13" ht="15" customHeight="1" x14ac:dyDescent="0.25">
      <c r="A289" s="190" t="str" cm="1">
        <f t="array" ref="A289">IFERROR(INDEX(_xlfn.UNIQUE(_xlfn._xlws.FILTER('Work report'!$A$2:$A$1500,'Work report'!$B$2:$B$1500&lt;&gt;"")),ROW(A288)),"")</f>
        <v/>
      </c>
      <c r="B289" s="196"/>
      <c r="C289" s="196"/>
      <c r="D289" s="196"/>
      <c r="E289" s="196"/>
      <c r="F289" s="196"/>
      <c r="G289" s="196"/>
      <c r="H289" s="193" t="str">
        <f>IF($A289="","",SUMIFS('Work report'!$I$2:$I$1500,'Work report'!$A$2:$A$1500,$A289,'Work report'!$B$2:$B$1500,"&lt;&gt;"))</f>
        <v/>
      </c>
      <c r="I289" s="192" t="str">
        <f t="shared" si="12"/>
        <v/>
      </c>
      <c r="J289" s="192" t="str">
        <f t="shared" si="13"/>
        <v/>
      </c>
      <c r="K289" s="197"/>
      <c r="L289" s="235"/>
      <c r="M289" s="192" t="str">
        <f t="shared" si="14"/>
        <v/>
      </c>
    </row>
    <row r="290" spans="1:13" ht="15" customHeight="1" x14ac:dyDescent="0.25">
      <c r="A290" s="190" t="str" cm="1">
        <f t="array" ref="A290">IFERROR(INDEX(_xlfn.UNIQUE(_xlfn._xlws.FILTER('Work report'!$A$2:$A$1500,'Work report'!$B$2:$B$1500&lt;&gt;"")),ROW(A289)),"")</f>
        <v/>
      </c>
      <c r="B290" s="196"/>
      <c r="C290" s="196"/>
      <c r="D290" s="196"/>
      <c r="E290" s="196"/>
      <c r="F290" s="196"/>
      <c r="G290" s="196"/>
      <c r="H290" s="193" t="str">
        <f>IF($A290="","",SUMIFS('Work report'!$I$2:$I$1500,'Work report'!$A$2:$A$1500,$A290,'Work report'!$B$2:$B$1500,"&lt;&gt;"))</f>
        <v/>
      </c>
      <c r="I290" s="192" t="str">
        <f t="shared" si="12"/>
        <v/>
      </c>
      <c r="J290" s="192" t="str">
        <f t="shared" si="13"/>
        <v/>
      </c>
      <c r="K290" s="197"/>
      <c r="L290" s="235"/>
      <c r="M290" s="192" t="str">
        <f t="shared" si="14"/>
        <v/>
      </c>
    </row>
    <row r="291" spans="1:13" ht="15" customHeight="1" x14ac:dyDescent="0.25">
      <c r="A291" s="190" t="str" cm="1">
        <f t="array" ref="A291">IFERROR(INDEX(_xlfn.UNIQUE(_xlfn._xlws.FILTER('Work report'!$A$2:$A$1500,'Work report'!$B$2:$B$1500&lt;&gt;"")),ROW(A290)),"")</f>
        <v/>
      </c>
      <c r="B291" s="196"/>
      <c r="C291" s="196"/>
      <c r="D291" s="196"/>
      <c r="E291" s="196"/>
      <c r="F291" s="196"/>
      <c r="G291" s="196"/>
      <c r="H291" s="193" t="str">
        <f>IF($A291="","",SUMIFS('Work report'!$I$2:$I$1500,'Work report'!$A$2:$A$1500,$A291,'Work report'!$B$2:$B$1500,"&lt;&gt;"))</f>
        <v/>
      </c>
      <c r="I291" s="192" t="str">
        <f t="shared" si="12"/>
        <v/>
      </c>
      <c r="J291" s="192" t="str">
        <f t="shared" si="13"/>
        <v/>
      </c>
      <c r="K291" s="197"/>
      <c r="L291" s="235"/>
      <c r="M291" s="192" t="str">
        <f t="shared" si="14"/>
        <v/>
      </c>
    </row>
    <row r="292" spans="1:13" ht="15" customHeight="1" x14ac:dyDescent="0.25">
      <c r="A292" s="190" t="str" cm="1">
        <f t="array" ref="A292">IFERROR(INDEX(_xlfn.UNIQUE(_xlfn._xlws.FILTER('Work report'!$A$2:$A$1500,'Work report'!$B$2:$B$1500&lt;&gt;"")),ROW(A291)),"")</f>
        <v/>
      </c>
      <c r="B292" s="196"/>
      <c r="C292" s="196"/>
      <c r="D292" s="196"/>
      <c r="E292" s="196"/>
      <c r="F292" s="196"/>
      <c r="G292" s="196"/>
      <c r="H292" s="193" t="str">
        <f>IF($A292="","",SUMIFS('Work report'!$I$2:$I$1500,'Work report'!$A$2:$A$1500,$A292,'Work report'!$B$2:$B$1500,"&lt;&gt;"))</f>
        <v/>
      </c>
      <c r="I292" s="192" t="str">
        <f t="shared" si="12"/>
        <v/>
      </c>
      <c r="J292" s="192" t="str">
        <f t="shared" si="13"/>
        <v/>
      </c>
      <c r="K292" s="197"/>
      <c r="L292" s="235"/>
      <c r="M292" s="192" t="str">
        <f t="shared" si="14"/>
        <v/>
      </c>
    </row>
    <row r="293" spans="1:13" ht="15" customHeight="1" x14ac:dyDescent="0.25">
      <c r="A293" s="190" t="str" cm="1">
        <f t="array" ref="A293">IFERROR(INDEX(_xlfn.UNIQUE(_xlfn._xlws.FILTER('Work report'!$A$2:$A$1500,'Work report'!$B$2:$B$1500&lt;&gt;"")),ROW(A292)),"")</f>
        <v/>
      </c>
      <c r="B293" s="196"/>
      <c r="C293" s="196"/>
      <c r="D293" s="196"/>
      <c r="E293" s="196"/>
      <c r="F293" s="196"/>
      <c r="G293" s="196"/>
      <c r="H293" s="193" t="str">
        <f>IF($A293="","",SUMIFS('Work report'!$I$2:$I$1500,'Work report'!$A$2:$A$1500,$A293,'Work report'!$B$2:$B$1500,"&lt;&gt;"))</f>
        <v/>
      </c>
      <c r="I293" s="192" t="str">
        <f t="shared" si="12"/>
        <v/>
      </c>
      <c r="J293" s="192" t="str">
        <f t="shared" si="13"/>
        <v/>
      </c>
      <c r="K293" s="197"/>
      <c r="L293" s="235"/>
      <c r="M293" s="192" t="str">
        <f t="shared" si="14"/>
        <v/>
      </c>
    </row>
    <row r="294" spans="1:13" ht="15" customHeight="1" x14ac:dyDescent="0.25">
      <c r="A294" s="190" t="str" cm="1">
        <f t="array" ref="A294">IFERROR(INDEX(_xlfn.UNIQUE(_xlfn._xlws.FILTER('Work report'!$A$2:$A$1500,'Work report'!$B$2:$B$1500&lt;&gt;"")),ROW(A293)),"")</f>
        <v/>
      </c>
      <c r="B294" s="196"/>
      <c r="C294" s="196"/>
      <c r="D294" s="196"/>
      <c r="E294" s="196"/>
      <c r="F294" s="196"/>
      <c r="G294" s="196"/>
      <c r="H294" s="193" t="str">
        <f>IF($A294="","",SUMIFS('Work report'!$I$2:$I$1500,'Work report'!$A$2:$A$1500,$A294,'Work report'!$B$2:$B$1500,"&lt;&gt;"))</f>
        <v/>
      </c>
      <c r="I294" s="192" t="str">
        <f t="shared" si="12"/>
        <v/>
      </c>
      <c r="J294" s="192" t="str">
        <f t="shared" si="13"/>
        <v/>
      </c>
      <c r="K294" s="197"/>
      <c r="L294" s="235"/>
      <c r="M294" s="192" t="str">
        <f t="shared" si="14"/>
        <v/>
      </c>
    </row>
    <row r="295" spans="1:13" ht="15" customHeight="1" x14ac:dyDescent="0.25">
      <c r="A295" s="190" t="str" cm="1">
        <f t="array" ref="A295">IFERROR(INDEX(_xlfn.UNIQUE(_xlfn._xlws.FILTER('Work report'!$A$2:$A$1500,'Work report'!$B$2:$B$1500&lt;&gt;"")),ROW(A294)),"")</f>
        <v/>
      </c>
      <c r="B295" s="196"/>
      <c r="C295" s="196"/>
      <c r="D295" s="196"/>
      <c r="E295" s="196"/>
      <c r="F295" s="196"/>
      <c r="G295" s="196"/>
      <c r="H295" s="193" t="str">
        <f>IF($A295="","",SUMIFS('Work report'!$I$2:$I$1500,'Work report'!$A$2:$A$1500,$A295,'Work report'!$B$2:$B$1500,"&lt;&gt;"))</f>
        <v/>
      </c>
      <c r="I295" s="192" t="str">
        <f t="shared" si="12"/>
        <v/>
      </c>
      <c r="J295" s="192" t="str">
        <f t="shared" si="13"/>
        <v/>
      </c>
      <c r="K295" s="197"/>
      <c r="L295" s="235"/>
      <c r="M295" s="192" t="str">
        <f t="shared" si="14"/>
        <v/>
      </c>
    </row>
    <row r="296" spans="1:13" ht="15" customHeight="1" x14ac:dyDescent="0.25">
      <c r="A296" s="190" t="str" cm="1">
        <f t="array" ref="A296">IFERROR(INDEX(_xlfn.UNIQUE(_xlfn._xlws.FILTER('Work report'!$A$2:$A$1500,'Work report'!$B$2:$B$1500&lt;&gt;"")),ROW(A295)),"")</f>
        <v/>
      </c>
      <c r="B296" s="196"/>
      <c r="C296" s="196"/>
      <c r="D296" s="196"/>
      <c r="E296" s="196"/>
      <c r="F296" s="196"/>
      <c r="G296" s="196"/>
      <c r="H296" s="193" t="str">
        <f>IF($A296="","",SUMIFS('Work report'!$I$2:$I$1500,'Work report'!$A$2:$A$1500,$A296,'Work report'!$B$2:$B$1500,"&lt;&gt;"))</f>
        <v/>
      </c>
      <c r="I296" s="192" t="str">
        <f t="shared" si="12"/>
        <v/>
      </c>
      <c r="J296" s="192" t="str">
        <f t="shared" si="13"/>
        <v/>
      </c>
      <c r="K296" s="197"/>
      <c r="L296" s="235"/>
      <c r="M296" s="192" t="str">
        <f t="shared" si="14"/>
        <v/>
      </c>
    </row>
    <row r="297" spans="1:13" ht="15" customHeight="1" x14ac:dyDescent="0.25">
      <c r="A297" s="190" t="str" cm="1">
        <f t="array" ref="A297">IFERROR(INDEX(_xlfn.UNIQUE(_xlfn._xlws.FILTER('Work report'!$A$2:$A$1500,'Work report'!$B$2:$B$1500&lt;&gt;"")),ROW(A296)),"")</f>
        <v/>
      </c>
      <c r="B297" s="196"/>
      <c r="C297" s="196"/>
      <c r="D297" s="196"/>
      <c r="E297" s="196"/>
      <c r="F297" s="196"/>
      <c r="G297" s="196"/>
      <c r="H297" s="193" t="str">
        <f>IF($A297="","",SUMIFS('Work report'!$I$2:$I$1500,'Work report'!$A$2:$A$1500,$A297,'Work report'!$B$2:$B$1500,"&lt;&gt;"))</f>
        <v/>
      </c>
      <c r="I297" s="192" t="str">
        <f t="shared" si="12"/>
        <v/>
      </c>
      <c r="J297" s="192" t="str">
        <f t="shared" si="13"/>
        <v/>
      </c>
      <c r="K297" s="197"/>
      <c r="L297" s="235"/>
      <c r="M297" s="192" t="str">
        <f t="shared" si="14"/>
        <v/>
      </c>
    </row>
    <row r="298" spans="1:13" ht="15" customHeight="1" x14ac:dyDescent="0.25">
      <c r="A298" s="190" t="str" cm="1">
        <f t="array" ref="A298">IFERROR(INDEX(_xlfn.UNIQUE(_xlfn._xlws.FILTER('Work report'!$A$2:$A$1500,'Work report'!$B$2:$B$1500&lt;&gt;"")),ROW(A297)),"")</f>
        <v/>
      </c>
      <c r="B298" s="196"/>
      <c r="C298" s="196"/>
      <c r="D298" s="196"/>
      <c r="E298" s="196"/>
      <c r="F298" s="196"/>
      <c r="G298" s="196"/>
      <c r="H298" s="193" t="str">
        <f>IF($A298="","",SUMIFS('Work report'!$I$2:$I$1500,'Work report'!$A$2:$A$1500,$A298,'Work report'!$B$2:$B$1500,"&lt;&gt;"))</f>
        <v/>
      </c>
      <c r="I298" s="192" t="str">
        <f t="shared" si="12"/>
        <v/>
      </c>
      <c r="J298" s="192" t="str">
        <f t="shared" si="13"/>
        <v/>
      </c>
      <c r="K298" s="197"/>
      <c r="L298" s="235"/>
      <c r="M298" s="192" t="str">
        <f t="shared" si="14"/>
        <v/>
      </c>
    </row>
    <row r="299" spans="1:13" ht="15" customHeight="1" x14ac:dyDescent="0.25">
      <c r="A299" s="190" t="str" cm="1">
        <f t="array" ref="A299">IFERROR(INDEX(_xlfn.UNIQUE(_xlfn._xlws.FILTER('Work report'!$A$2:$A$1500,'Work report'!$B$2:$B$1500&lt;&gt;"")),ROW(A298)),"")</f>
        <v/>
      </c>
      <c r="B299" s="196"/>
      <c r="C299" s="196"/>
      <c r="D299" s="196"/>
      <c r="E299" s="196"/>
      <c r="F299" s="196"/>
      <c r="G299" s="196"/>
      <c r="H299" s="193" t="str">
        <f>IF($A299="","",SUMIFS('Work report'!$I$2:$I$1500,'Work report'!$A$2:$A$1500,$A299,'Work report'!$B$2:$B$1500,"&lt;&gt;"))</f>
        <v/>
      </c>
      <c r="I299" s="192" t="str">
        <f t="shared" si="12"/>
        <v/>
      </c>
      <c r="J299" s="192" t="str">
        <f t="shared" si="13"/>
        <v/>
      </c>
      <c r="K299" s="197"/>
      <c r="L299" s="235"/>
      <c r="M299" s="192" t="str">
        <f t="shared" si="14"/>
        <v/>
      </c>
    </row>
    <row r="300" spans="1:13" ht="15" customHeight="1" x14ac:dyDescent="0.25">
      <c r="A300" s="190" t="str" cm="1">
        <f t="array" ref="A300">IFERROR(INDEX(_xlfn.UNIQUE(_xlfn._xlws.FILTER('Work report'!$A$2:$A$1500,'Work report'!$B$2:$B$1500&lt;&gt;"")),ROW(A299)),"")</f>
        <v/>
      </c>
      <c r="B300" s="196"/>
      <c r="C300" s="196"/>
      <c r="D300" s="196"/>
      <c r="E300" s="196"/>
      <c r="F300" s="196"/>
      <c r="G300" s="196"/>
      <c r="H300" s="193" t="str">
        <f>IF($A300="","",SUMIFS('Work report'!$I$2:$I$1500,'Work report'!$A$2:$A$1500,$A300,'Work report'!$B$2:$B$1500,"&lt;&gt;"))</f>
        <v/>
      </c>
      <c r="I300" s="192" t="str">
        <f t="shared" si="12"/>
        <v/>
      </c>
      <c r="J300" s="192" t="str">
        <f t="shared" si="13"/>
        <v/>
      </c>
      <c r="K300" s="197"/>
      <c r="L300" s="235"/>
      <c r="M300" s="192" t="str">
        <f t="shared" si="14"/>
        <v/>
      </c>
    </row>
    <row r="301" spans="1:13" ht="15" customHeight="1" x14ac:dyDescent="0.25">
      <c r="A301" s="190" t="str" cm="1">
        <f t="array" ref="A301">IFERROR(INDEX(_xlfn.UNIQUE(_xlfn._xlws.FILTER('Work report'!$A$2:$A$1500,'Work report'!$B$2:$B$1500&lt;&gt;"")),ROW(A300)),"")</f>
        <v/>
      </c>
      <c r="B301" s="196"/>
      <c r="C301" s="196"/>
      <c r="D301" s="196"/>
      <c r="E301" s="196"/>
      <c r="F301" s="196"/>
      <c r="G301" s="196"/>
      <c r="H301" s="193" t="str">
        <f>IF($A301="","",SUMIFS('Work report'!$I$2:$I$1500,'Work report'!$A$2:$A$1500,$A301,'Work report'!$B$2:$B$1500,"&lt;&gt;"))</f>
        <v/>
      </c>
      <c r="I301" s="192" t="str">
        <f t="shared" si="12"/>
        <v/>
      </c>
      <c r="J301" s="192" t="str">
        <f t="shared" si="13"/>
        <v/>
      </c>
      <c r="K301" s="197"/>
      <c r="L301" s="235"/>
      <c r="M301" s="192" t="str">
        <f t="shared" si="14"/>
        <v/>
      </c>
    </row>
    <row r="302" spans="1:13" ht="15" customHeight="1" x14ac:dyDescent="0.25">
      <c r="A302" s="190" t="str" cm="1">
        <f t="array" ref="A302">IFERROR(INDEX(_xlfn.UNIQUE(_xlfn._xlws.FILTER('Work report'!$A$2:$A$1500,'Work report'!$B$2:$B$1500&lt;&gt;"")),ROW(A301)),"")</f>
        <v/>
      </c>
      <c r="B302" s="196"/>
      <c r="C302" s="196"/>
      <c r="D302" s="196"/>
      <c r="E302" s="196"/>
      <c r="F302" s="196"/>
      <c r="G302" s="196"/>
      <c r="H302" s="193" t="str">
        <f>IF($A302="","",SUMIFS('Work report'!$I$2:$I$1500,'Work report'!$A$2:$A$1500,$A302,'Work report'!$B$2:$B$1500,"&lt;&gt;"))</f>
        <v/>
      </c>
      <c r="I302" s="192" t="str">
        <f t="shared" si="12"/>
        <v/>
      </c>
      <c r="J302" s="192" t="str">
        <f t="shared" si="13"/>
        <v/>
      </c>
      <c r="K302" s="197"/>
      <c r="L302" s="235"/>
      <c r="M302" s="192" t="str">
        <f t="shared" si="14"/>
        <v/>
      </c>
    </row>
    <row r="303" spans="1:13" ht="15" customHeight="1" x14ac:dyDescent="0.25">
      <c r="A303" s="190" t="str" cm="1">
        <f t="array" ref="A303">IFERROR(INDEX(_xlfn.UNIQUE(_xlfn._xlws.FILTER('Work report'!$A$2:$A$1500,'Work report'!$B$2:$B$1500&lt;&gt;"")),ROW(A302)),"")</f>
        <v/>
      </c>
      <c r="B303" s="196"/>
      <c r="C303" s="196"/>
      <c r="D303" s="196"/>
      <c r="E303" s="196"/>
      <c r="F303" s="196"/>
      <c r="G303" s="196"/>
      <c r="H303" s="193" t="str">
        <f>IF($A303="","",SUMIFS('Work report'!$I$2:$I$1500,'Work report'!$A$2:$A$1500,$A303,'Work report'!$B$2:$B$1500,"&lt;&gt;"))</f>
        <v/>
      </c>
      <c r="I303" s="192" t="str">
        <f t="shared" si="12"/>
        <v/>
      </c>
      <c r="J303" s="192" t="str">
        <f t="shared" si="13"/>
        <v/>
      </c>
      <c r="K303" s="197"/>
      <c r="L303" s="235"/>
      <c r="M303" s="192" t="str">
        <f t="shared" si="14"/>
        <v/>
      </c>
    </row>
    <row r="304" spans="1:13" ht="15" customHeight="1" x14ac:dyDescent="0.25">
      <c r="A304" s="190" t="str" cm="1">
        <f t="array" ref="A304">IFERROR(INDEX(_xlfn.UNIQUE(_xlfn._xlws.FILTER('Work report'!$A$2:$A$1500,'Work report'!$B$2:$B$1500&lt;&gt;"")),ROW(A303)),"")</f>
        <v/>
      </c>
      <c r="B304" s="196"/>
      <c r="C304" s="196"/>
      <c r="D304" s="196"/>
      <c r="E304" s="196"/>
      <c r="F304" s="196"/>
      <c r="G304" s="196"/>
      <c r="H304" s="193" t="str">
        <f>IF($A304="","",SUMIFS('Work report'!$I$2:$I$1500,'Work report'!$A$2:$A$1500,$A304,'Work report'!$B$2:$B$1500,"&lt;&gt;"))</f>
        <v/>
      </c>
      <c r="I304" s="192" t="str">
        <f t="shared" si="12"/>
        <v/>
      </c>
      <c r="J304" s="192" t="str">
        <f t="shared" si="13"/>
        <v/>
      </c>
      <c r="K304" s="197"/>
      <c r="L304" s="235"/>
      <c r="M304" s="192" t="str">
        <f t="shared" si="14"/>
        <v/>
      </c>
    </row>
    <row r="305" spans="1:13" ht="15" customHeight="1" x14ac:dyDescent="0.25">
      <c r="A305" s="190" t="str" cm="1">
        <f t="array" ref="A305">IFERROR(INDEX(_xlfn.UNIQUE(_xlfn._xlws.FILTER('Work report'!$A$2:$A$1500,'Work report'!$B$2:$B$1500&lt;&gt;"")),ROW(A304)),"")</f>
        <v/>
      </c>
      <c r="B305" s="196"/>
      <c r="C305" s="196"/>
      <c r="D305" s="196"/>
      <c r="E305" s="196"/>
      <c r="F305" s="196"/>
      <c r="G305" s="196"/>
      <c r="H305" s="193" t="str">
        <f>IF($A305="","",SUMIFS('Work report'!$I$2:$I$1500,'Work report'!$A$2:$A$1500,$A305,'Work report'!$B$2:$B$1500,"&lt;&gt;"))</f>
        <v/>
      </c>
      <c r="I305" s="192" t="str">
        <f t="shared" si="12"/>
        <v/>
      </c>
      <c r="J305" s="192" t="str">
        <f t="shared" si="13"/>
        <v/>
      </c>
      <c r="K305" s="197"/>
      <c r="L305" s="235"/>
      <c r="M305" s="192" t="str">
        <f t="shared" si="14"/>
        <v/>
      </c>
    </row>
    <row r="306" spans="1:13" ht="15" customHeight="1" x14ac:dyDescent="0.25">
      <c r="A306" s="190" t="str" cm="1">
        <f t="array" ref="A306">IFERROR(INDEX(_xlfn.UNIQUE(_xlfn._xlws.FILTER('Work report'!$A$2:$A$1500,'Work report'!$B$2:$B$1500&lt;&gt;"")),ROW(A305)),"")</f>
        <v/>
      </c>
      <c r="B306" s="196"/>
      <c r="C306" s="196"/>
      <c r="D306" s="196"/>
      <c r="E306" s="196"/>
      <c r="F306" s="196"/>
      <c r="G306" s="196"/>
      <c r="H306" s="193" t="str">
        <f>IF($A306="","",SUMIFS('Work report'!$I$2:$I$1500,'Work report'!$A$2:$A$1500,$A306,'Work report'!$B$2:$B$1500,"&lt;&gt;"))</f>
        <v/>
      </c>
      <c r="I306" s="192" t="str">
        <f t="shared" si="12"/>
        <v/>
      </c>
      <c r="J306" s="192" t="str">
        <f t="shared" si="13"/>
        <v/>
      </c>
      <c r="K306" s="197"/>
      <c r="L306" s="235"/>
      <c r="M306" s="192" t="str">
        <f t="shared" si="14"/>
        <v/>
      </c>
    </row>
    <row r="307" spans="1:13" ht="15" customHeight="1" x14ac:dyDescent="0.25">
      <c r="A307" s="190" t="str" cm="1">
        <f t="array" ref="A307">IFERROR(INDEX(_xlfn.UNIQUE(_xlfn._xlws.FILTER('Work report'!$A$2:$A$1500,'Work report'!$B$2:$B$1500&lt;&gt;"")),ROW(A306)),"")</f>
        <v/>
      </c>
      <c r="B307" s="196"/>
      <c r="C307" s="196"/>
      <c r="D307" s="196"/>
      <c r="E307" s="196"/>
      <c r="F307" s="196"/>
      <c r="G307" s="196"/>
      <c r="H307" s="193" t="str">
        <f>IF($A307="","",SUMIFS('Work report'!$I$2:$I$1500,'Work report'!$A$2:$A$1500,$A307,'Work report'!$B$2:$B$1500,"&lt;&gt;"))</f>
        <v/>
      </c>
      <c r="I307" s="192" t="str">
        <f t="shared" si="12"/>
        <v/>
      </c>
      <c r="J307" s="192" t="str">
        <f t="shared" si="13"/>
        <v/>
      </c>
      <c r="K307" s="197"/>
      <c r="L307" s="235"/>
      <c r="M307" s="192" t="str">
        <f t="shared" si="14"/>
        <v/>
      </c>
    </row>
    <row r="308" spans="1:13" ht="15" customHeight="1" x14ac:dyDescent="0.25">
      <c r="A308" s="190" t="str" cm="1">
        <f t="array" ref="A308">IFERROR(INDEX(_xlfn.UNIQUE(_xlfn._xlws.FILTER('Work report'!$A$2:$A$1500,'Work report'!$B$2:$B$1500&lt;&gt;"")),ROW(A307)),"")</f>
        <v/>
      </c>
      <c r="B308" s="196"/>
      <c r="C308" s="196"/>
      <c r="D308" s="196"/>
      <c r="E308" s="196"/>
      <c r="F308" s="196"/>
      <c r="G308" s="196"/>
      <c r="H308" s="193" t="str">
        <f>IF($A308="","",SUMIFS('Work report'!$I$2:$I$1500,'Work report'!$A$2:$A$1500,$A308,'Work report'!$B$2:$B$1500,"&lt;&gt;"))</f>
        <v/>
      </c>
      <c r="I308" s="192" t="str">
        <f t="shared" si="12"/>
        <v/>
      </c>
      <c r="J308" s="192" t="str">
        <f t="shared" si="13"/>
        <v/>
      </c>
      <c r="K308" s="197"/>
      <c r="L308" s="235"/>
      <c r="M308" s="192" t="str">
        <f t="shared" si="14"/>
        <v/>
      </c>
    </row>
    <row r="309" spans="1:13" ht="15" customHeight="1" x14ac:dyDescent="0.25">
      <c r="A309" s="190" t="str" cm="1">
        <f t="array" ref="A309">IFERROR(INDEX(_xlfn.UNIQUE(_xlfn._xlws.FILTER('Work report'!$A$2:$A$1500,'Work report'!$B$2:$B$1500&lt;&gt;"")),ROW(A308)),"")</f>
        <v/>
      </c>
      <c r="B309" s="196"/>
      <c r="C309" s="196"/>
      <c r="D309" s="196"/>
      <c r="E309" s="196"/>
      <c r="F309" s="196"/>
      <c r="G309" s="196"/>
      <c r="H309" s="193" t="str">
        <f>IF($A309="","",SUMIFS('Work report'!$I$2:$I$1500,'Work report'!$A$2:$A$1500,$A309,'Work report'!$B$2:$B$1500,"&lt;&gt;"))</f>
        <v/>
      </c>
      <c r="I309" s="192" t="str">
        <f t="shared" si="12"/>
        <v/>
      </c>
      <c r="J309" s="192" t="str">
        <f t="shared" si="13"/>
        <v/>
      </c>
      <c r="K309" s="197"/>
      <c r="L309" s="235"/>
      <c r="M309" s="192" t="str">
        <f t="shared" si="14"/>
        <v/>
      </c>
    </row>
    <row r="310" spans="1:13" ht="15" customHeight="1" x14ac:dyDescent="0.25">
      <c r="A310" s="190" t="str" cm="1">
        <f t="array" ref="A310">IFERROR(INDEX(_xlfn.UNIQUE(_xlfn._xlws.FILTER('Work report'!$A$2:$A$1500,'Work report'!$B$2:$B$1500&lt;&gt;"")),ROW(A309)),"")</f>
        <v/>
      </c>
      <c r="B310" s="196"/>
      <c r="C310" s="196"/>
      <c r="D310" s="196"/>
      <c r="E310" s="196"/>
      <c r="F310" s="196"/>
      <c r="G310" s="196"/>
      <c r="H310" s="193" t="str">
        <f>IF($A310="","",SUMIFS('Work report'!$I$2:$I$1500,'Work report'!$A$2:$A$1500,$A310,'Work report'!$B$2:$B$1500,"&lt;&gt;"))</f>
        <v/>
      </c>
      <c r="I310" s="192" t="str">
        <f t="shared" si="12"/>
        <v/>
      </c>
      <c r="J310" s="192" t="str">
        <f t="shared" si="13"/>
        <v/>
      </c>
      <c r="K310" s="197"/>
      <c r="L310" s="235"/>
      <c r="M310" s="192" t="str">
        <f t="shared" si="14"/>
        <v/>
      </c>
    </row>
    <row r="311" spans="1:13" ht="15" customHeight="1" x14ac:dyDescent="0.25">
      <c r="A311" s="190" t="str" cm="1">
        <f t="array" ref="A311">IFERROR(INDEX(_xlfn.UNIQUE(_xlfn._xlws.FILTER('Work report'!$A$2:$A$1500,'Work report'!$B$2:$B$1500&lt;&gt;"")),ROW(A310)),"")</f>
        <v/>
      </c>
      <c r="B311" s="196"/>
      <c r="C311" s="196"/>
      <c r="D311" s="196"/>
      <c r="E311" s="196"/>
      <c r="F311" s="196"/>
      <c r="G311" s="196"/>
      <c r="H311" s="193" t="str">
        <f>IF($A311="","",SUMIFS('Work report'!$I$2:$I$1500,'Work report'!$A$2:$A$1500,$A311,'Work report'!$B$2:$B$1500,"&lt;&gt;"))</f>
        <v/>
      </c>
      <c r="I311" s="192" t="str">
        <f t="shared" si="12"/>
        <v/>
      </c>
      <c r="J311" s="192" t="str">
        <f t="shared" si="13"/>
        <v/>
      </c>
      <c r="K311" s="197"/>
      <c r="L311" s="235"/>
      <c r="M311" s="192" t="str">
        <f t="shared" si="14"/>
        <v/>
      </c>
    </row>
    <row r="312" spans="1:13" ht="15" customHeight="1" x14ac:dyDescent="0.25">
      <c r="A312" s="190" t="str" cm="1">
        <f t="array" ref="A312">IFERROR(INDEX(_xlfn.UNIQUE(_xlfn._xlws.FILTER('Work report'!$A$2:$A$1500,'Work report'!$B$2:$B$1500&lt;&gt;"")),ROW(A311)),"")</f>
        <v/>
      </c>
      <c r="B312" s="196"/>
      <c r="C312" s="196"/>
      <c r="D312" s="196"/>
      <c r="E312" s="196"/>
      <c r="F312" s="196"/>
      <c r="G312" s="196"/>
      <c r="H312" s="193" t="str">
        <f>IF($A312="","",SUMIFS('Work report'!$I$2:$I$1500,'Work report'!$A$2:$A$1500,$A312,'Work report'!$B$2:$B$1500,"&lt;&gt;"))</f>
        <v/>
      </c>
      <c r="I312" s="192" t="str">
        <f t="shared" si="12"/>
        <v/>
      </c>
      <c r="J312" s="192" t="str">
        <f t="shared" si="13"/>
        <v/>
      </c>
      <c r="K312" s="197"/>
      <c r="L312" s="235"/>
      <c r="M312" s="192" t="str">
        <f t="shared" si="14"/>
        <v/>
      </c>
    </row>
    <row r="313" spans="1:13" ht="15" customHeight="1" x14ac:dyDescent="0.25">
      <c r="A313" s="190" t="str" cm="1">
        <f t="array" ref="A313">IFERROR(INDEX(_xlfn.UNIQUE(_xlfn._xlws.FILTER('Work report'!$A$2:$A$1500,'Work report'!$B$2:$B$1500&lt;&gt;"")),ROW(A312)),"")</f>
        <v/>
      </c>
      <c r="B313" s="196"/>
      <c r="C313" s="196"/>
      <c r="D313" s="196"/>
      <c r="E313" s="196"/>
      <c r="F313" s="196"/>
      <c r="G313" s="196"/>
      <c r="H313" s="193" t="str">
        <f>IF($A313="","",SUMIFS('Work report'!$I$2:$I$1500,'Work report'!$A$2:$A$1500,$A313,'Work report'!$B$2:$B$1500,"&lt;&gt;"))</f>
        <v/>
      </c>
      <c r="I313" s="192" t="str">
        <f t="shared" si="12"/>
        <v/>
      </c>
      <c r="J313" s="192" t="str">
        <f t="shared" si="13"/>
        <v/>
      </c>
      <c r="K313" s="197"/>
      <c r="L313" s="235"/>
      <c r="M313" s="192" t="str">
        <f t="shared" si="14"/>
        <v/>
      </c>
    </row>
    <row r="314" spans="1:13" ht="15" customHeight="1" x14ac:dyDescent="0.25">
      <c r="A314" s="190" t="str" cm="1">
        <f t="array" ref="A314">IFERROR(INDEX(_xlfn.UNIQUE(_xlfn._xlws.FILTER('Work report'!$A$2:$A$1500,'Work report'!$B$2:$B$1500&lt;&gt;"")),ROW(A313)),"")</f>
        <v/>
      </c>
      <c r="B314" s="196"/>
      <c r="C314" s="196"/>
      <c r="D314" s="196"/>
      <c r="E314" s="196"/>
      <c r="F314" s="196"/>
      <c r="G314" s="196"/>
      <c r="H314" s="193" t="str">
        <f>IF($A314="","",SUMIFS('Work report'!$I$2:$I$1500,'Work report'!$A$2:$A$1500,$A314,'Work report'!$B$2:$B$1500,"&lt;&gt;"))</f>
        <v/>
      </c>
      <c r="I314" s="192" t="str">
        <f t="shared" si="12"/>
        <v/>
      </c>
      <c r="J314" s="192" t="str">
        <f t="shared" si="13"/>
        <v/>
      </c>
      <c r="K314" s="197"/>
      <c r="L314" s="235"/>
      <c r="M314" s="192" t="str">
        <f t="shared" si="14"/>
        <v/>
      </c>
    </row>
    <row r="315" spans="1:13" ht="15" customHeight="1" x14ac:dyDescent="0.25">
      <c r="A315" s="190" t="str" cm="1">
        <f t="array" ref="A315">IFERROR(INDEX(_xlfn.UNIQUE(_xlfn._xlws.FILTER('Work report'!$A$2:$A$1500,'Work report'!$B$2:$B$1500&lt;&gt;"")),ROW(A314)),"")</f>
        <v/>
      </c>
      <c r="B315" s="196"/>
      <c r="C315" s="196"/>
      <c r="D315" s="196"/>
      <c r="E315" s="196"/>
      <c r="F315" s="196"/>
      <c r="G315" s="196"/>
      <c r="H315" s="193" t="str">
        <f>IF($A315="","",SUMIFS('Work report'!$I$2:$I$1500,'Work report'!$A$2:$A$1500,$A315,'Work report'!$B$2:$B$1500,"&lt;&gt;"))</f>
        <v/>
      </c>
      <c r="I315" s="192" t="str">
        <f t="shared" si="12"/>
        <v/>
      </c>
      <c r="J315" s="192" t="str">
        <f t="shared" si="13"/>
        <v/>
      </c>
      <c r="K315" s="197"/>
      <c r="L315" s="235"/>
      <c r="M315" s="192" t="str">
        <f t="shared" si="14"/>
        <v/>
      </c>
    </row>
    <row r="316" spans="1:13" ht="15" customHeight="1" x14ac:dyDescent="0.25">
      <c r="A316" s="190" t="str" cm="1">
        <f t="array" ref="A316">IFERROR(INDEX(_xlfn.UNIQUE(_xlfn._xlws.FILTER('Work report'!$A$2:$A$1500,'Work report'!$B$2:$B$1500&lt;&gt;"")),ROW(A315)),"")</f>
        <v/>
      </c>
      <c r="B316" s="196"/>
      <c r="C316" s="196"/>
      <c r="D316" s="196"/>
      <c r="E316" s="196"/>
      <c r="F316" s="196"/>
      <c r="G316" s="196"/>
      <c r="H316" s="193" t="str">
        <f>IF($A316="","",SUMIFS('Work report'!$I$2:$I$1500,'Work report'!$A$2:$A$1500,$A316,'Work report'!$B$2:$B$1500,"&lt;&gt;"))</f>
        <v/>
      </c>
      <c r="I316" s="192" t="str">
        <f t="shared" si="12"/>
        <v/>
      </c>
      <c r="J316" s="192" t="str">
        <f t="shared" si="13"/>
        <v/>
      </c>
      <c r="K316" s="197"/>
      <c r="L316" s="235"/>
      <c r="M316" s="192" t="str">
        <f t="shared" si="14"/>
        <v/>
      </c>
    </row>
    <row r="317" spans="1:13" ht="15" customHeight="1" x14ac:dyDescent="0.25">
      <c r="A317" s="190" t="str" cm="1">
        <f t="array" ref="A317">IFERROR(INDEX(_xlfn.UNIQUE(_xlfn._xlws.FILTER('Work report'!$A$2:$A$1500,'Work report'!$B$2:$B$1500&lt;&gt;"")),ROW(A316)),"")</f>
        <v/>
      </c>
      <c r="B317" s="196"/>
      <c r="C317" s="196"/>
      <c r="D317" s="196"/>
      <c r="E317" s="196"/>
      <c r="F317" s="196"/>
      <c r="G317" s="196"/>
      <c r="H317" s="193" t="str">
        <f>IF($A317="","",SUMIFS('Work report'!$I$2:$I$1500,'Work report'!$A$2:$A$1500,$A317,'Work report'!$B$2:$B$1500,"&lt;&gt;"))</f>
        <v/>
      </c>
      <c r="I317" s="192" t="str">
        <f t="shared" si="12"/>
        <v/>
      </c>
      <c r="J317" s="192" t="str">
        <f t="shared" si="13"/>
        <v/>
      </c>
      <c r="K317" s="197"/>
      <c r="L317" s="235"/>
      <c r="M317" s="192" t="str">
        <f t="shared" si="14"/>
        <v/>
      </c>
    </row>
    <row r="318" spans="1:13" ht="15" customHeight="1" x14ac:dyDescent="0.25">
      <c r="A318" s="190" t="str" cm="1">
        <f t="array" ref="A318">IFERROR(INDEX(_xlfn.UNIQUE(_xlfn._xlws.FILTER('Work report'!$A$2:$A$1500,'Work report'!$B$2:$B$1500&lt;&gt;"")),ROW(A317)),"")</f>
        <v/>
      </c>
      <c r="B318" s="196"/>
      <c r="C318" s="196"/>
      <c r="D318" s="196"/>
      <c r="E318" s="196"/>
      <c r="F318" s="196"/>
      <c r="G318" s="196"/>
      <c r="H318" s="193" t="str">
        <f>IF($A318="","",SUMIFS('Work report'!$I$2:$I$1500,'Work report'!$A$2:$A$1500,$A318,'Work report'!$B$2:$B$1500,"&lt;&gt;"))</f>
        <v/>
      </c>
      <c r="I318" s="192" t="str">
        <f t="shared" si="12"/>
        <v/>
      </c>
      <c r="J318" s="192" t="str">
        <f t="shared" si="13"/>
        <v/>
      </c>
      <c r="K318" s="197"/>
      <c r="L318" s="235"/>
      <c r="M318" s="192" t="str">
        <f t="shared" si="14"/>
        <v/>
      </c>
    </row>
    <row r="319" spans="1:13" ht="15" customHeight="1" x14ac:dyDescent="0.25">
      <c r="A319" s="190" t="str" cm="1">
        <f t="array" ref="A319">IFERROR(INDEX(_xlfn.UNIQUE(_xlfn._xlws.FILTER('Work report'!$A$2:$A$1500,'Work report'!$B$2:$B$1500&lt;&gt;"")),ROW(A318)),"")</f>
        <v/>
      </c>
      <c r="B319" s="196"/>
      <c r="C319" s="196"/>
      <c r="D319" s="196"/>
      <c r="E319" s="196"/>
      <c r="F319" s="196"/>
      <c r="G319" s="196"/>
      <c r="H319" s="193" t="str">
        <f>IF($A319="","",SUMIFS('Work report'!$I$2:$I$1500,'Work report'!$A$2:$A$1500,$A319,'Work report'!$B$2:$B$1500,"&lt;&gt;"))</f>
        <v/>
      </c>
      <c r="I319" s="192" t="str">
        <f t="shared" si="12"/>
        <v/>
      </c>
      <c r="J319" s="192" t="str">
        <f t="shared" si="13"/>
        <v/>
      </c>
      <c r="K319" s="197"/>
      <c r="L319" s="235"/>
      <c r="M319" s="192" t="str">
        <f t="shared" si="14"/>
        <v/>
      </c>
    </row>
    <row r="320" spans="1:13" ht="15" customHeight="1" x14ac:dyDescent="0.25">
      <c r="A320" s="190" t="str" cm="1">
        <f t="array" ref="A320">IFERROR(INDEX(_xlfn.UNIQUE(_xlfn._xlws.FILTER('Work report'!$A$2:$A$1500,'Work report'!$B$2:$B$1500&lt;&gt;"")),ROW(A319)),"")</f>
        <v/>
      </c>
      <c r="B320" s="196"/>
      <c r="C320" s="196"/>
      <c r="D320" s="196"/>
      <c r="E320" s="196"/>
      <c r="F320" s="196"/>
      <c r="G320" s="196"/>
      <c r="H320" s="193" t="str">
        <f>IF($A320="","",SUMIFS('Work report'!$I$2:$I$1500,'Work report'!$A$2:$A$1500,$A320,'Work report'!$B$2:$B$1500,"&lt;&gt;"))</f>
        <v/>
      </c>
      <c r="I320" s="192" t="str">
        <f t="shared" si="12"/>
        <v/>
      </c>
      <c r="J320" s="192" t="str">
        <f t="shared" si="13"/>
        <v/>
      </c>
      <c r="K320" s="197"/>
      <c r="L320" s="235"/>
      <c r="M320" s="192" t="str">
        <f t="shared" si="14"/>
        <v/>
      </c>
    </row>
    <row r="321" spans="1:13" ht="15" customHeight="1" x14ac:dyDescent="0.25">
      <c r="A321" s="190" t="str" cm="1">
        <f t="array" ref="A321">IFERROR(INDEX(_xlfn.UNIQUE(_xlfn._xlws.FILTER('Work report'!$A$2:$A$1500,'Work report'!$B$2:$B$1500&lt;&gt;"")),ROW(A320)),"")</f>
        <v/>
      </c>
      <c r="B321" s="196"/>
      <c r="C321" s="196"/>
      <c r="D321" s="196"/>
      <c r="E321" s="196"/>
      <c r="F321" s="196"/>
      <c r="G321" s="196"/>
      <c r="H321" s="193" t="str">
        <f>IF($A321="","",SUMIFS('Work report'!$I$2:$I$1500,'Work report'!$A$2:$A$1500,$A321,'Work report'!$B$2:$B$1500,"&lt;&gt;"))</f>
        <v/>
      </c>
      <c r="I321" s="192" t="str">
        <f t="shared" si="12"/>
        <v/>
      </c>
      <c r="J321" s="192" t="str">
        <f t="shared" si="13"/>
        <v/>
      </c>
      <c r="K321" s="197"/>
      <c r="L321" s="235"/>
      <c r="M321" s="192" t="str">
        <f t="shared" si="14"/>
        <v/>
      </c>
    </row>
    <row r="322" spans="1:13" ht="15" customHeight="1" x14ac:dyDescent="0.25">
      <c r="A322" s="190" t="str" cm="1">
        <f t="array" ref="A322">IFERROR(INDEX(_xlfn.UNIQUE(_xlfn._xlws.FILTER('Work report'!$A$2:$A$1500,'Work report'!$B$2:$B$1500&lt;&gt;"")),ROW(A321)),"")</f>
        <v/>
      </c>
      <c r="B322" s="196"/>
      <c r="C322" s="196"/>
      <c r="D322" s="196"/>
      <c r="E322" s="196"/>
      <c r="F322" s="196"/>
      <c r="G322" s="196"/>
      <c r="H322" s="193" t="str">
        <f>IF($A322="","",SUMIFS('Work report'!$I$2:$I$1500,'Work report'!$A$2:$A$1500,$A322,'Work report'!$B$2:$B$1500,"&lt;&gt;"))</f>
        <v/>
      </c>
      <c r="I322" s="192" t="str">
        <f t="shared" ref="I322:I385" si="15">IF(
SUM(
IF(AND($B322&lt;&gt;"",$C322&lt;&gt;""),($C322-$B322)*1440,0),
IF(AND($D322&lt;&gt;"",$E322&lt;&gt;""),($E322-$D322)*1440,0),
IF(AND($F322&lt;&gt;"",$G322&lt;&gt;""),($G322-$F322)*1440,0)
)=0,
"",
SUM(
IF(AND($B322&lt;&gt;"",$C322&lt;&gt;""),($C322-$B322)*1440,0),
IF(AND($D322&lt;&gt;"",$E322&lt;&gt;""),($E322-$D322)*1440,0),
IF(AND($F322&lt;&gt;"",$G322&lt;&gt;""),($G322-$F322)*1440,0)
)
)</f>
        <v/>
      </c>
      <c r="J322" s="192" t="str">
        <f t="shared" ref="J322:J385" si="16">IF(OR($H322="",$I322=""),"",$I322-$H322)</f>
        <v/>
      </c>
      <c r="K322" s="197"/>
      <c r="L322" s="235"/>
      <c r="M322" s="192" t="str">
        <f t="shared" ref="M322:M385" si="17">IF(OR($J322="",$L322&lt;&gt;"Approved"),"",$J322)</f>
        <v/>
      </c>
    </row>
    <row r="323" spans="1:13" ht="15" customHeight="1" x14ac:dyDescent="0.25">
      <c r="A323" s="190" t="str" cm="1">
        <f t="array" ref="A323">IFERROR(INDEX(_xlfn.UNIQUE(_xlfn._xlws.FILTER('Work report'!$A$2:$A$1500,'Work report'!$B$2:$B$1500&lt;&gt;"")),ROW(A322)),"")</f>
        <v/>
      </c>
      <c r="B323" s="196"/>
      <c r="C323" s="196"/>
      <c r="D323" s="196"/>
      <c r="E323" s="196"/>
      <c r="F323" s="196"/>
      <c r="G323" s="196"/>
      <c r="H323" s="193" t="str">
        <f>IF($A323="","",SUMIFS('Work report'!$I$2:$I$1500,'Work report'!$A$2:$A$1500,$A323,'Work report'!$B$2:$B$1500,"&lt;&gt;"))</f>
        <v/>
      </c>
      <c r="I323" s="192" t="str">
        <f t="shared" si="15"/>
        <v/>
      </c>
      <c r="J323" s="192" t="str">
        <f t="shared" si="16"/>
        <v/>
      </c>
      <c r="K323" s="197"/>
      <c r="L323" s="235"/>
      <c r="M323" s="192" t="str">
        <f t="shared" si="17"/>
        <v/>
      </c>
    </row>
    <row r="324" spans="1:13" ht="15" customHeight="1" x14ac:dyDescent="0.25">
      <c r="A324" s="190" t="str" cm="1">
        <f t="array" ref="A324">IFERROR(INDEX(_xlfn.UNIQUE(_xlfn._xlws.FILTER('Work report'!$A$2:$A$1500,'Work report'!$B$2:$B$1500&lt;&gt;"")),ROW(A323)),"")</f>
        <v/>
      </c>
      <c r="B324" s="196"/>
      <c r="C324" s="196"/>
      <c r="D324" s="196"/>
      <c r="E324" s="196"/>
      <c r="F324" s="196"/>
      <c r="G324" s="196"/>
      <c r="H324" s="193" t="str">
        <f>IF($A324="","",SUMIFS('Work report'!$I$2:$I$1500,'Work report'!$A$2:$A$1500,$A324,'Work report'!$B$2:$B$1500,"&lt;&gt;"))</f>
        <v/>
      </c>
      <c r="I324" s="192" t="str">
        <f t="shared" si="15"/>
        <v/>
      </c>
      <c r="J324" s="192" t="str">
        <f t="shared" si="16"/>
        <v/>
      </c>
      <c r="K324" s="197"/>
      <c r="L324" s="235"/>
      <c r="M324" s="192" t="str">
        <f t="shared" si="17"/>
        <v/>
      </c>
    </row>
    <row r="325" spans="1:13" ht="15" customHeight="1" x14ac:dyDescent="0.25">
      <c r="A325" s="190" t="str" cm="1">
        <f t="array" ref="A325">IFERROR(INDEX(_xlfn.UNIQUE(_xlfn._xlws.FILTER('Work report'!$A$2:$A$1500,'Work report'!$B$2:$B$1500&lt;&gt;"")),ROW(A324)),"")</f>
        <v/>
      </c>
      <c r="B325" s="196"/>
      <c r="C325" s="196"/>
      <c r="D325" s="196"/>
      <c r="E325" s="196"/>
      <c r="F325" s="196"/>
      <c r="G325" s="196"/>
      <c r="H325" s="193" t="str">
        <f>IF($A325="","",SUMIFS('Work report'!$I$2:$I$1500,'Work report'!$A$2:$A$1500,$A325,'Work report'!$B$2:$B$1500,"&lt;&gt;"))</f>
        <v/>
      </c>
      <c r="I325" s="192" t="str">
        <f t="shared" si="15"/>
        <v/>
      </c>
      <c r="J325" s="192" t="str">
        <f t="shared" si="16"/>
        <v/>
      </c>
      <c r="K325" s="197"/>
      <c r="L325" s="235"/>
      <c r="M325" s="192" t="str">
        <f t="shared" si="17"/>
        <v/>
      </c>
    </row>
    <row r="326" spans="1:13" ht="15" customHeight="1" x14ac:dyDescent="0.25">
      <c r="A326" s="190" t="str" cm="1">
        <f t="array" ref="A326">IFERROR(INDEX(_xlfn.UNIQUE(_xlfn._xlws.FILTER('Work report'!$A$2:$A$1500,'Work report'!$B$2:$B$1500&lt;&gt;"")),ROW(A325)),"")</f>
        <v/>
      </c>
      <c r="B326" s="196"/>
      <c r="C326" s="196"/>
      <c r="D326" s="196"/>
      <c r="E326" s="196"/>
      <c r="F326" s="196"/>
      <c r="G326" s="196"/>
      <c r="H326" s="193" t="str">
        <f>IF($A326="","",SUMIFS('Work report'!$I$2:$I$1500,'Work report'!$A$2:$A$1500,$A326,'Work report'!$B$2:$B$1500,"&lt;&gt;"))</f>
        <v/>
      </c>
      <c r="I326" s="192" t="str">
        <f t="shared" si="15"/>
        <v/>
      </c>
      <c r="J326" s="192" t="str">
        <f t="shared" si="16"/>
        <v/>
      </c>
      <c r="K326" s="197"/>
      <c r="L326" s="235"/>
      <c r="M326" s="192" t="str">
        <f t="shared" si="17"/>
        <v/>
      </c>
    </row>
    <row r="327" spans="1:13" ht="15" customHeight="1" x14ac:dyDescent="0.25">
      <c r="A327" s="190" t="str" cm="1">
        <f t="array" ref="A327">IFERROR(INDEX(_xlfn.UNIQUE(_xlfn._xlws.FILTER('Work report'!$A$2:$A$1500,'Work report'!$B$2:$B$1500&lt;&gt;"")),ROW(A326)),"")</f>
        <v/>
      </c>
      <c r="B327" s="196"/>
      <c r="C327" s="196"/>
      <c r="D327" s="196"/>
      <c r="E327" s="196"/>
      <c r="F327" s="196"/>
      <c r="G327" s="196"/>
      <c r="H327" s="193" t="str">
        <f>IF($A327="","",SUMIFS('Work report'!$I$2:$I$1500,'Work report'!$A$2:$A$1500,$A327,'Work report'!$B$2:$B$1500,"&lt;&gt;"))</f>
        <v/>
      </c>
      <c r="I327" s="192" t="str">
        <f t="shared" si="15"/>
        <v/>
      </c>
      <c r="J327" s="192" t="str">
        <f t="shared" si="16"/>
        <v/>
      </c>
      <c r="K327" s="197"/>
      <c r="L327" s="235"/>
      <c r="M327" s="192" t="str">
        <f t="shared" si="17"/>
        <v/>
      </c>
    </row>
    <row r="328" spans="1:13" ht="15" customHeight="1" x14ac:dyDescent="0.25">
      <c r="A328" s="190" t="str" cm="1">
        <f t="array" ref="A328">IFERROR(INDEX(_xlfn.UNIQUE(_xlfn._xlws.FILTER('Work report'!$A$2:$A$1500,'Work report'!$B$2:$B$1500&lt;&gt;"")),ROW(A327)),"")</f>
        <v/>
      </c>
      <c r="B328" s="196"/>
      <c r="C328" s="196"/>
      <c r="D328" s="196"/>
      <c r="E328" s="196"/>
      <c r="F328" s="196"/>
      <c r="G328" s="196"/>
      <c r="H328" s="193" t="str">
        <f>IF($A328="","",SUMIFS('Work report'!$I$2:$I$1500,'Work report'!$A$2:$A$1500,$A328,'Work report'!$B$2:$B$1500,"&lt;&gt;"))</f>
        <v/>
      </c>
      <c r="I328" s="192" t="str">
        <f t="shared" si="15"/>
        <v/>
      </c>
      <c r="J328" s="192" t="str">
        <f t="shared" si="16"/>
        <v/>
      </c>
      <c r="K328" s="197"/>
      <c r="L328" s="235"/>
      <c r="M328" s="192" t="str">
        <f t="shared" si="17"/>
        <v/>
      </c>
    </row>
    <row r="329" spans="1:13" ht="15" customHeight="1" x14ac:dyDescent="0.25">
      <c r="A329" s="190" t="str" cm="1">
        <f t="array" ref="A329">IFERROR(INDEX(_xlfn.UNIQUE(_xlfn._xlws.FILTER('Work report'!$A$2:$A$1500,'Work report'!$B$2:$B$1500&lt;&gt;"")),ROW(A328)),"")</f>
        <v/>
      </c>
      <c r="B329" s="196"/>
      <c r="C329" s="196"/>
      <c r="D329" s="196"/>
      <c r="E329" s="196"/>
      <c r="F329" s="196"/>
      <c r="G329" s="196"/>
      <c r="H329" s="193" t="str">
        <f>IF($A329="","",SUMIFS('Work report'!$I$2:$I$1500,'Work report'!$A$2:$A$1500,$A329,'Work report'!$B$2:$B$1500,"&lt;&gt;"))</f>
        <v/>
      </c>
      <c r="I329" s="192" t="str">
        <f t="shared" si="15"/>
        <v/>
      </c>
      <c r="J329" s="192" t="str">
        <f t="shared" si="16"/>
        <v/>
      </c>
      <c r="K329" s="197"/>
      <c r="L329" s="235"/>
      <c r="M329" s="192" t="str">
        <f t="shared" si="17"/>
        <v/>
      </c>
    </row>
    <row r="330" spans="1:13" ht="15" customHeight="1" x14ac:dyDescent="0.25">
      <c r="A330" s="190" t="str" cm="1">
        <f t="array" ref="A330">IFERROR(INDEX(_xlfn.UNIQUE(_xlfn._xlws.FILTER('Work report'!$A$2:$A$1500,'Work report'!$B$2:$B$1500&lt;&gt;"")),ROW(A329)),"")</f>
        <v/>
      </c>
      <c r="B330" s="196"/>
      <c r="C330" s="196"/>
      <c r="D330" s="196"/>
      <c r="E330" s="196"/>
      <c r="F330" s="196"/>
      <c r="G330" s="196"/>
      <c r="H330" s="193" t="str">
        <f>IF($A330="","",SUMIFS('Work report'!$I$2:$I$1500,'Work report'!$A$2:$A$1500,$A330,'Work report'!$B$2:$B$1500,"&lt;&gt;"))</f>
        <v/>
      </c>
      <c r="I330" s="192" t="str">
        <f t="shared" si="15"/>
        <v/>
      </c>
      <c r="J330" s="192" t="str">
        <f t="shared" si="16"/>
        <v/>
      </c>
      <c r="K330" s="197"/>
      <c r="L330" s="235"/>
      <c r="M330" s="192" t="str">
        <f t="shared" si="17"/>
        <v/>
      </c>
    </row>
    <row r="331" spans="1:13" ht="15" customHeight="1" x14ac:dyDescent="0.25">
      <c r="A331" s="190" t="str" cm="1">
        <f t="array" ref="A331">IFERROR(INDEX(_xlfn.UNIQUE(_xlfn._xlws.FILTER('Work report'!$A$2:$A$1500,'Work report'!$B$2:$B$1500&lt;&gt;"")),ROW(A330)),"")</f>
        <v/>
      </c>
      <c r="B331" s="196"/>
      <c r="C331" s="196"/>
      <c r="D331" s="196"/>
      <c r="E331" s="196"/>
      <c r="F331" s="196"/>
      <c r="G331" s="196"/>
      <c r="H331" s="193" t="str">
        <f>IF($A331="","",SUMIFS('Work report'!$I$2:$I$1500,'Work report'!$A$2:$A$1500,$A331,'Work report'!$B$2:$B$1500,"&lt;&gt;"))</f>
        <v/>
      </c>
      <c r="I331" s="192" t="str">
        <f t="shared" si="15"/>
        <v/>
      </c>
      <c r="J331" s="192" t="str">
        <f t="shared" si="16"/>
        <v/>
      </c>
      <c r="K331" s="197"/>
      <c r="L331" s="235"/>
      <c r="M331" s="192" t="str">
        <f t="shared" si="17"/>
        <v/>
      </c>
    </row>
    <row r="332" spans="1:13" ht="15" customHeight="1" x14ac:dyDescent="0.25">
      <c r="A332" s="190" t="str" cm="1">
        <f t="array" ref="A332">IFERROR(INDEX(_xlfn.UNIQUE(_xlfn._xlws.FILTER('Work report'!$A$2:$A$1500,'Work report'!$B$2:$B$1500&lt;&gt;"")),ROW(A331)),"")</f>
        <v/>
      </c>
      <c r="B332" s="196"/>
      <c r="C332" s="196"/>
      <c r="D332" s="196"/>
      <c r="E332" s="196"/>
      <c r="F332" s="196"/>
      <c r="G332" s="196"/>
      <c r="H332" s="193" t="str">
        <f>IF($A332="","",SUMIFS('Work report'!$I$2:$I$1500,'Work report'!$A$2:$A$1500,$A332,'Work report'!$B$2:$B$1500,"&lt;&gt;"))</f>
        <v/>
      </c>
      <c r="I332" s="192" t="str">
        <f t="shared" si="15"/>
        <v/>
      </c>
      <c r="J332" s="192" t="str">
        <f t="shared" si="16"/>
        <v/>
      </c>
      <c r="K332" s="197"/>
      <c r="L332" s="235"/>
      <c r="M332" s="192" t="str">
        <f t="shared" si="17"/>
        <v/>
      </c>
    </row>
    <row r="333" spans="1:13" ht="15" customHeight="1" x14ac:dyDescent="0.25">
      <c r="A333" s="190" t="str" cm="1">
        <f t="array" ref="A333">IFERROR(INDEX(_xlfn.UNIQUE(_xlfn._xlws.FILTER('Work report'!$A$2:$A$1500,'Work report'!$B$2:$B$1500&lt;&gt;"")),ROW(A332)),"")</f>
        <v/>
      </c>
      <c r="B333" s="196"/>
      <c r="C333" s="196"/>
      <c r="D333" s="196"/>
      <c r="E333" s="196"/>
      <c r="F333" s="196"/>
      <c r="G333" s="196"/>
      <c r="H333" s="193" t="str">
        <f>IF($A333="","",SUMIFS('Work report'!$I$2:$I$1500,'Work report'!$A$2:$A$1500,$A333,'Work report'!$B$2:$B$1500,"&lt;&gt;"))</f>
        <v/>
      </c>
      <c r="I333" s="192" t="str">
        <f t="shared" si="15"/>
        <v/>
      </c>
      <c r="J333" s="192" t="str">
        <f t="shared" si="16"/>
        <v/>
      </c>
      <c r="K333" s="197"/>
      <c r="L333" s="235"/>
      <c r="M333" s="192" t="str">
        <f t="shared" si="17"/>
        <v/>
      </c>
    </row>
    <row r="334" spans="1:13" ht="15" customHeight="1" x14ac:dyDescent="0.25">
      <c r="A334" s="190" t="str" cm="1">
        <f t="array" ref="A334">IFERROR(INDEX(_xlfn.UNIQUE(_xlfn._xlws.FILTER('Work report'!$A$2:$A$1500,'Work report'!$B$2:$B$1500&lt;&gt;"")),ROW(A333)),"")</f>
        <v/>
      </c>
      <c r="B334" s="196"/>
      <c r="C334" s="196"/>
      <c r="D334" s="196"/>
      <c r="E334" s="196"/>
      <c r="F334" s="196"/>
      <c r="G334" s="196"/>
      <c r="H334" s="193" t="str">
        <f>IF($A334="","",SUMIFS('Work report'!$I$2:$I$1500,'Work report'!$A$2:$A$1500,$A334,'Work report'!$B$2:$B$1500,"&lt;&gt;"))</f>
        <v/>
      </c>
      <c r="I334" s="192" t="str">
        <f t="shared" si="15"/>
        <v/>
      </c>
      <c r="J334" s="192" t="str">
        <f t="shared" si="16"/>
        <v/>
      </c>
      <c r="K334" s="197"/>
      <c r="L334" s="235"/>
      <c r="M334" s="192" t="str">
        <f t="shared" si="17"/>
        <v/>
      </c>
    </row>
    <row r="335" spans="1:13" ht="15" customHeight="1" x14ac:dyDescent="0.25">
      <c r="A335" s="190" t="str" cm="1">
        <f t="array" ref="A335">IFERROR(INDEX(_xlfn.UNIQUE(_xlfn._xlws.FILTER('Work report'!$A$2:$A$1500,'Work report'!$B$2:$B$1500&lt;&gt;"")),ROW(A334)),"")</f>
        <v/>
      </c>
      <c r="B335" s="196"/>
      <c r="C335" s="196"/>
      <c r="D335" s="196"/>
      <c r="E335" s="196"/>
      <c r="F335" s="196"/>
      <c r="G335" s="196"/>
      <c r="H335" s="193" t="str">
        <f>IF($A335="","",SUMIFS('Work report'!$I$2:$I$1500,'Work report'!$A$2:$A$1500,$A335,'Work report'!$B$2:$B$1500,"&lt;&gt;"))</f>
        <v/>
      </c>
      <c r="I335" s="192" t="str">
        <f t="shared" si="15"/>
        <v/>
      </c>
      <c r="J335" s="192" t="str">
        <f t="shared" si="16"/>
        <v/>
      </c>
      <c r="K335" s="197"/>
      <c r="L335" s="235"/>
      <c r="M335" s="192" t="str">
        <f t="shared" si="17"/>
        <v/>
      </c>
    </row>
    <row r="336" spans="1:13" ht="15" customHeight="1" x14ac:dyDescent="0.25">
      <c r="A336" s="190" t="str" cm="1">
        <f t="array" ref="A336">IFERROR(INDEX(_xlfn.UNIQUE(_xlfn._xlws.FILTER('Work report'!$A$2:$A$1500,'Work report'!$B$2:$B$1500&lt;&gt;"")),ROW(A335)),"")</f>
        <v/>
      </c>
      <c r="B336" s="196"/>
      <c r="C336" s="196"/>
      <c r="D336" s="196"/>
      <c r="E336" s="196"/>
      <c r="F336" s="196"/>
      <c r="G336" s="196"/>
      <c r="H336" s="193" t="str">
        <f>IF($A336="","",SUMIFS('Work report'!$I$2:$I$1500,'Work report'!$A$2:$A$1500,$A336,'Work report'!$B$2:$B$1500,"&lt;&gt;"))</f>
        <v/>
      </c>
      <c r="I336" s="192" t="str">
        <f t="shared" si="15"/>
        <v/>
      </c>
      <c r="J336" s="192" t="str">
        <f t="shared" si="16"/>
        <v/>
      </c>
      <c r="K336" s="197"/>
      <c r="L336" s="235"/>
      <c r="M336" s="192" t="str">
        <f t="shared" si="17"/>
        <v/>
      </c>
    </row>
    <row r="337" spans="1:13" ht="15" customHeight="1" x14ac:dyDescent="0.25">
      <c r="A337" s="190" t="str" cm="1">
        <f t="array" ref="A337">IFERROR(INDEX(_xlfn.UNIQUE(_xlfn._xlws.FILTER('Work report'!$A$2:$A$1500,'Work report'!$B$2:$B$1500&lt;&gt;"")),ROW(A336)),"")</f>
        <v/>
      </c>
      <c r="B337" s="196"/>
      <c r="C337" s="196"/>
      <c r="D337" s="196"/>
      <c r="E337" s="196"/>
      <c r="F337" s="196"/>
      <c r="G337" s="196"/>
      <c r="H337" s="193" t="str">
        <f>IF($A337="","",SUMIFS('Work report'!$I$2:$I$1500,'Work report'!$A$2:$A$1500,$A337,'Work report'!$B$2:$B$1500,"&lt;&gt;"))</f>
        <v/>
      </c>
      <c r="I337" s="192" t="str">
        <f t="shared" si="15"/>
        <v/>
      </c>
      <c r="J337" s="192" t="str">
        <f t="shared" si="16"/>
        <v/>
      </c>
      <c r="K337" s="197"/>
      <c r="L337" s="235"/>
      <c r="M337" s="192" t="str">
        <f t="shared" si="17"/>
        <v/>
      </c>
    </row>
    <row r="338" spans="1:13" ht="15" customHeight="1" x14ac:dyDescent="0.25">
      <c r="A338" s="190" t="str" cm="1">
        <f t="array" ref="A338">IFERROR(INDEX(_xlfn.UNIQUE(_xlfn._xlws.FILTER('Work report'!$A$2:$A$1500,'Work report'!$B$2:$B$1500&lt;&gt;"")),ROW(A337)),"")</f>
        <v/>
      </c>
      <c r="B338" s="196"/>
      <c r="C338" s="196"/>
      <c r="D338" s="196"/>
      <c r="E338" s="196"/>
      <c r="F338" s="196"/>
      <c r="G338" s="196"/>
      <c r="H338" s="193" t="str">
        <f>IF($A338="","",SUMIFS('Work report'!$I$2:$I$1500,'Work report'!$A$2:$A$1500,$A338,'Work report'!$B$2:$B$1500,"&lt;&gt;"))</f>
        <v/>
      </c>
      <c r="I338" s="192" t="str">
        <f t="shared" si="15"/>
        <v/>
      </c>
      <c r="J338" s="192" t="str">
        <f t="shared" si="16"/>
        <v/>
      </c>
      <c r="K338" s="197"/>
      <c r="L338" s="235"/>
      <c r="M338" s="192" t="str">
        <f t="shared" si="17"/>
        <v/>
      </c>
    </row>
    <row r="339" spans="1:13" ht="15" customHeight="1" x14ac:dyDescent="0.25">
      <c r="A339" s="190" t="str" cm="1">
        <f t="array" ref="A339">IFERROR(INDEX(_xlfn.UNIQUE(_xlfn._xlws.FILTER('Work report'!$A$2:$A$1500,'Work report'!$B$2:$B$1500&lt;&gt;"")),ROW(A338)),"")</f>
        <v/>
      </c>
      <c r="B339" s="196"/>
      <c r="C339" s="196"/>
      <c r="D339" s="196"/>
      <c r="E339" s="196"/>
      <c r="F339" s="196"/>
      <c r="G339" s="196"/>
      <c r="H339" s="193" t="str">
        <f>IF($A339="","",SUMIFS('Work report'!$I$2:$I$1500,'Work report'!$A$2:$A$1500,$A339,'Work report'!$B$2:$B$1500,"&lt;&gt;"))</f>
        <v/>
      </c>
      <c r="I339" s="192" t="str">
        <f t="shared" si="15"/>
        <v/>
      </c>
      <c r="J339" s="192" t="str">
        <f t="shared" si="16"/>
        <v/>
      </c>
      <c r="K339" s="197"/>
      <c r="L339" s="235"/>
      <c r="M339" s="192" t="str">
        <f t="shared" si="17"/>
        <v/>
      </c>
    </row>
    <row r="340" spans="1:13" ht="15" customHeight="1" x14ac:dyDescent="0.25">
      <c r="A340" s="190" t="str" cm="1">
        <f t="array" ref="A340">IFERROR(INDEX(_xlfn.UNIQUE(_xlfn._xlws.FILTER('Work report'!$A$2:$A$1500,'Work report'!$B$2:$B$1500&lt;&gt;"")),ROW(A339)),"")</f>
        <v/>
      </c>
      <c r="B340" s="196"/>
      <c r="C340" s="196"/>
      <c r="D340" s="196"/>
      <c r="E340" s="196"/>
      <c r="F340" s="196"/>
      <c r="G340" s="196"/>
      <c r="H340" s="193" t="str">
        <f>IF($A340="","",SUMIFS('Work report'!$I$2:$I$1500,'Work report'!$A$2:$A$1500,$A340,'Work report'!$B$2:$B$1500,"&lt;&gt;"))</f>
        <v/>
      </c>
      <c r="I340" s="192" t="str">
        <f t="shared" si="15"/>
        <v/>
      </c>
      <c r="J340" s="192" t="str">
        <f t="shared" si="16"/>
        <v/>
      </c>
      <c r="K340" s="197"/>
      <c r="L340" s="235"/>
      <c r="M340" s="192" t="str">
        <f t="shared" si="17"/>
        <v/>
      </c>
    </row>
    <row r="341" spans="1:13" ht="15" customHeight="1" x14ac:dyDescent="0.25">
      <c r="A341" s="190" t="str" cm="1">
        <f t="array" ref="A341">IFERROR(INDEX(_xlfn.UNIQUE(_xlfn._xlws.FILTER('Work report'!$A$2:$A$1500,'Work report'!$B$2:$B$1500&lt;&gt;"")),ROW(A340)),"")</f>
        <v/>
      </c>
      <c r="B341" s="196"/>
      <c r="C341" s="196"/>
      <c r="D341" s="196"/>
      <c r="E341" s="196"/>
      <c r="F341" s="196"/>
      <c r="G341" s="196"/>
      <c r="H341" s="193" t="str">
        <f>IF($A341="","",SUMIFS('Work report'!$I$2:$I$1500,'Work report'!$A$2:$A$1500,$A341,'Work report'!$B$2:$B$1500,"&lt;&gt;"))</f>
        <v/>
      </c>
      <c r="I341" s="192" t="str">
        <f t="shared" si="15"/>
        <v/>
      </c>
      <c r="J341" s="192" t="str">
        <f t="shared" si="16"/>
        <v/>
      </c>
      <c r="K341" s="197"/>
      <c r="L341" s="235"/>
      <c r="M341" s="192" t="str">
        <f t="shared" si="17"/>
        <v/>
      </c>
    </row>
    <row r="342" spans="1:13" ht="15" customHeight="1" x14ac:dyDescent="0.25">
      <c r="A342" s="190" t="str" cm="1">
        <f t="array" ref="A342">IFERROR(INDEX(_xlfn.UNIQUE(_xlfn._xlws.FILTER('Work report'!$A$2:$A$1500,'Work report'!$B$2:$B$1500&lt;&gt;"")),ROW(A341)),"")</f>
        <v/>
      </c>
      <c r="B342" s="196"/>
      <c r="C342" s="196"/>
      <c r="D342" s="196"/>
      <c r="E342" s="196"/>
      <c r="F342" s="196"/>
      <c r="G342" s="196"/>
      <c r="H342" s="193" t="str">
        <f>IF($A342="","",SUMIFS('Work report'!$I$2:$I$1500,'Work report'!$A$2:$A$1500,$A342,'Work report'!$B$2:$B$1500,"&lt;&gt;"))</f>
        <v/>
      </c>
      <c r="I342" s="192" t="str">
        <f t="shared" si="15"/>
        <v/>
      </c>
      <c r="J342" s="192" t="str">
        <f t="shared" si="16"/>
        <v/>
      </c>
      <c r="K342" s="197"/>
      <c r="L342" s="235"/>
      <c r="M342" s="192" t="str">
        <f t="shared" si="17"/>
        <v/>
      </c>
    </row>
    <row r="343" spans="1:13" ht="15" customHeight="1" x14ac:dyDescent="0.25">
      <c r="A343" s="190" t="str" cm="1">
        <f t="array" ref="A343">IFERROR(INDEX(_xlfn.UNIQUE(_xlfn._xlws.FILTER('Work report'!$A$2:$A$1500,'Work report'!$B$2:$B$1500&lt;&gt;"")),ROW(A342)),"")</f>
        <v/>
      </c>
      <c r="B343" s="196"/>
      <c r="C343" s="196"/>
      <c r="D343" s="196"/>
      <c r="E343" s="196"/>
      <c r="F343" s="196"/>
      <c r="G343" s="196"/>
      <c r="H343" s="193" t="str">
        <f>IF($A343="","",SUMIFS('Work report'!$I$2:$I$1500,'Work report'!$A$2:$A$1500,$A343,'Work report'!$B$2:$B$1500,"&lt;&gt;"))</f>
        <v/>
      </c>
      <c r="I343" s="192" t="str">
        <f t="shared" si="15"/>
        <v/>
      </c>
      <c r="J343" s="192" t="str">
        <f t="shared" si="16"/>
        <v/>
      </c>
      <c r="K343" s="197"/>
      <c r="L343" s="235"/>
      <c r="M343" s="192" t="str">
        <f t="shared" si="17"/>
        <v/>
      </c>
    </row>
    <row r="344" spans="1:13" ht="15" customHeight="1" x14ac:dyDescent="0.25">
      <c r="A344" s="190" t="str" cm="1">
        <f t="array" ref="A344">IFERROR(INDEX(_xlfn.UNIQUE(_xlfn._xlws.FILTER('Work report'!$A$2:$A$1500,'Work report'!$B$2:$B$1500&lt;&gt;"")),ROW(A343)),"")</f>
        <v/>
      </c>
      <c r="B344" s="196"/>
      <c r="C344" s="196"/>
      <c r="D344" s="196"/>
      <c r="E344" s="196"/>
      <c r="F344" s="196"/>
      <c r="G344" s="196"/>
      <c r="H344" s="193" t="str">
        <f>IF($A344="","",SUMIFS('Work report'!$I$2:$I$1500,'Work report'!$A$2:$A$1500,$A344,'Work report'!$B$2:$B$1500,"&lt;&gt;"))</f>
        <v/>
      </c>
      <c r="I344" s="192" t="str">
        <f t="shared" si="15"/>
        <v/>
      </c>
      <c r="J344" s="192" t="str">
        <f t="shared" si="16"/>
        <v/>
      </c>
      <c r="K344" s="197"/>
      <c r="L344" s="235"/>
      <c r="M344" s="192" t="str">
        <f t="shared" si="17"/>
        <v/>
      </c>
    </row>
    <row r="345" spans="1:13" ht="15" customHeight="1" x14ac:dyDescent="0.25">
      <c r="A345" s="190" t="str" cm="1">
        <f t="array" ref="A345">IFERROR(INDEX(_xlfn.UNIQUE(_xlfn._xlws.FILTER('Work report'!$A$2:$A$1500,'Work report'!$B$2:$B$1500&lt;&gt;"")),ROW(A344)),"")</f>
        <v/>
      </c>
      <c r="B345" s="196"/>
      <c r="C345" s="196"/>
      <c r="D345" s="196"/>
      <c r="E345" s="196"/>
      <c r="F345" s="196"/>
      <c r="G345" s="196"/>
      <c r="H345" s="193" t="str">
        <f>IF($A345="","",SUMIFS('Work report'!$I$2:$I$1500,'Work report'!$A$2:$A$1500,$A345,'Work report'!$B$2:$B$1500,"&lt;&gt;"))</f>
        <v/>
      </c>
      <c r="I345" s="192" t="str">
        <f t="shared" si="15"/>
        <v/>
      </c>
      <c r="J345" s="192" t="str">
        <f t="shared" si="16"/>
        <v/>
      </c>
      <c r="K345" s="197"/>
      <c r="L345" s="235"/>
      <c r="M345" s="192" t="str">
        <f t="shared" si="17"/>
        <v/>
      </c>
    </row>
    <row r="346" spans="1:13" ht="15" customHeight="1" x14ac:dyDescent="0.25">
      <c r="A346" s="190" t="str" cm="1">
        <f t="array" ref="A346">IFERROR(INDEX(_xlfn.UNIQUE(_xlfn._xlws.FILTER('Work report'!$A$2:$A$1500,'Work report'!$B$2:$B$1500&lt;&gt;"")),ROW(A345)),"")</f>
        <v/>
      </c>
      <c r="B346" s="196"/>
      <c r="C346" s="196"/>
      <c r="D346" s="196"/>
      <c r="E346" s="196"/>
      <c r="F346" s="196"/>
      <c r="G346" s="196"/>
      <c r="H346" s="193" t="str">
        <f>IF($A346="","",SUMIFS('Work report'!$I$2:$I$1500,'Work report'!$A$2:$A$1500,$A346,'Work report'!$B$2:$B$1500,"&lt;&gt;"))</f>
        <v/>
      </c>
      <c r="I346" s="192" t="str">
        <f t="shared" si="15"/>
        <v/>
      </c>
      <c r="J346" s="192" t="str">
        <f t="shared" si="16"/>
        <v/>
      </c>
      <c r="K346" s="197"/>
      <c r="L346" s="235"/>
      <c r="M346" s="192" t="str">
        <f t="shared" si="17"/>
        <v/>
      </c>
    </row>
    <row r="347" spans="1:13" ht="15" customHeight="1" x14ac:dyDescent="0.25">
      <c r="A347" s="190" t="str" cm="1">
        <f t="array" ref="A347">IFERROR(INDEX(_xlfn.UNIQUE(_xlfn._xlws.FILTER('Work report'!$A$2:$A$1500,'Work report'!$B$2:$B$1500&lt;&gt;"")),ROW(A346)),"")</f>
        <v/>
      </c>
      <c r="B347" s="196"/>
      <c r="C347" s="196"/>
      <c r="D347" s="196"/>
      <c r="E347" s="196"/>
      <c r="F347" s="196"/>
      <c r="G347" s="196"/>
      <c r="H347" s="193" t="str">
        <f>IF($A347="","",SUMIFS('Work report'!$I$2:$I$1500,'Work report'!$A$2:$A$1500,$A347,'Work report'!$B$2:$B$1500,"&lt;&gt;"))</f>
        <v/>
      </c>
      <c r="I347" s="192" t="str">
        <f t="shared" si="15"/>
        <v/>
      </c>
      <c r="J347" s="192" t="str">
        <f t="shared" si="16"/>
        <v/>
      </c>
      <c r="K347" s="197"/>
      <c r="L347" s="235"/>
      <c r="M347" s="192" t="str">
        <f t="shared" si="17"/>
        <v/>
      </c>
    </row>
    <row r="348" spans="1:13" ht="15" customHeight="1" x14ac:dyDescent="0.25">
      <c r="A348" s="190" t="str" cm="1">
        <f t="array" ref="A348">IFERROR(INDEX(_xlfn.UNIQUE(_xlfn._xlws.FILTER('Work report'!$A$2:$A$1500,'Work report'!$B$2:$B$1500&lt;&gt;"")),ROW(A347)),"")</f>
        <v/>
      </c>
      <c r="B348" s="196"/>
      <c r="C348" s="196"/>
      <c r="D348" s="196"/>
      <c r="E348" s="196"/>
      <c r="F348" s="196"/>
      <c r="G348" s="196"/>
      <c r="H348" s="193" t="str">
        <f>IF($A348="","",SUMIFS('Work report'!$I$2:$I$1500,'Work report'!$A$2:$A$1500,$A348,'Work report'!$B$2:$B$1500,"&lt;&gt;"))</f>
        <v/>
      </c>
      <c r="I348" s="192" t="str">
        <f t="shared" si="15"/>
        <v/>
      </c>
      <c r="J348" s="192" t="str">
        <f t="shared" si="16"/>
        <v/>
      </c>
      <c r="K348" s="197"/>
      <c r="L348" s="235"/>
      <c r="M348" s="192" t="str">
        <f t="shared" si="17"/>
        <v/>
      </c>
    </row>
    <row r="349" spans="1:13" ht="15" customHeight="1" x14ac:dyDescent="0.25">
      <c r="A349" s="190" t="str" cm="1">
        <f t="array" ref="A349">IFERROR(INDEX(_xlfn.UNIQUE(_xlfn._xlws.FILTER('Work report'!$A$2:$A$1500,'Work report'!$B$2:$B$1500&lt;&gt;"")),ROW(A348)),"")</f>
        <v/>
      </c>
      <c r="B349" s="196"/>
      <c r="C349" s="196"/>
      <c r="D349" s="196"/>
      <c r="E349" s="196"/>
      <c r="F349" s="196"/>
      <c r="G349" s="196"/>
      <c r="H349" s="193" t="str">
        <f>IF($A349="","",SUMIFS('Work report'!$I$2:$I$1500,'Work report'!$A$2:$A$1500,$A349,'Work report'!$B$2:$B$1500,"&lt;&gt;"))</f>
        <v/>
      </c>
      <c r="I349" s="192" t="str">
        <f t="shared" si="15"/>
        <v/>
      </c>
      <c r="J349" s="192" t="str">
        <f t="shared" si="16"/>
        <v/>
      </c>
      <c r="K349" s="197"/>
      <c r="L349" s="235"/>
      <c r="M349" s="192" t="str">
        <f t="shared" si="17"/>
        <v/>
      </c>
    </row>
    <row r="350" spans="1:13" ht="15" customHeight="1" x14ac:dyDescent="0.25">
      <c r="A350" s="190" t="str" cm="1">
        <f t="array" ref="A350">IFERROR(INDEX(_xlfn.UNIQUE(_xlfn._xlws.FILTER('Work report'!$A$2:$A$1500,'Work report'!$B$2:$B$1500&lt;&gt;"")),ROW(A349)),"")</f>
        <v/>
      </c>
      <c r="B350" s="196"/>
      <c r="C350" s="196"/>
      <c r="D350" s="196"/>
      <c r="E350" s="196"/>
      <c r="F350" s="196"/>
      <c r="G350" s="196"/>
      <c r="H350" s="193" t="str">
        <f>IF($A350="","",SUMIFS('Work report'!$I$2:$I$1500,'Work report'!$A$2:$A$1500,$A350,'Work report'!$B$2:$B$1500,"&lt;&gt;"))</f>
        <v/>
      </c>
      <c r="I350" s="192" t="str">
        <f t="shared" si="15"/>
        <v/>
      </c>
      <c r="J350" s="192" t="str">
        <f t="shared" si="16"/>
        <v/>
      </c>
      <c r="K350" s="197"/>
      <c r="L350" s="235"/>
      <c r="M350" s="192" t="str">
        <f t="shared" si="17"/>
        <v/>
      </c>
    </row>
    <row r="351" spans="1:13" ht="15" customHeight="1" x14ac:dyDescent="0.25">
      <c r="A351" s="190" t="str" cm="1">
        <f t="array" ref="A351">IFERROR(INDEX(_xlfn.UNIQUE(_xlfn._xlws.FILTER('Work report'!$A$2:$A$1500,'Work report'!$B$2:$B$1500&lt;&gt;"")),ROW(A350)),"")</f>
        <v/>
      </c>
      <c r="B351" s="196"/>
      <c r="C351" s="196"/>
      <c r="D351" s="196"/>
      <c r="E351" s="196"/>
      <c r="F351" s="196"/>
      <c r="G351" s="196"/>
      <c r="H351" s="193" t="str">
        <f>IF($A351="","",SUMIFS('Work report'!$I$2:$I$1500,'Work report'!$A$2:$A$1500,$A351,'Work report'!$B$2:$B$1500,"&lt;&gt;"))</f>
        <v/>
      </c>
      <c r="I351" s="192" t="str">
        <f t="shared" si="15"/>
        <v/>
      </c>
      <c r="J351" s="192" t="str">
        <f t="shared" si="16"/>
        <v/>
      </c>
      <c r="K351" s="197"/>
      <c r="L351" s="235"/>
      <c r="M351" s="192" t="str">
        <f t="shared" si="17"/>
        <v/>
      </c>
    </row>
    <row r="352" spans="1:13" ht="15" customHeight="1" x14ac:dyDescent="0.25">
      <c r="A352" s="190" t="str" cm="1">
        <f t="array" ref="A352">IFERROR(INDEX(_xlfn.UNIQUE(_xlfn._xlws.FILTER('Work report'!$A$2:$A$1500,'Work report'!$B$2:$B$1500&lt;&gt;"")),ROW(A351)),"")</f>
        <v/>
      </c>
      <c r="B352" s="196"/>
      <c r="C352" s="196"/>
      <c r="D352" s="196"/>
      <c r="E352" s="196"/>
      <c r="F352" s="196"/>
      <c r="G352" s="196"/>
      <c r="H352" s="193" t="str">
        <f>IF($A352="","",SUMIFS('Work report'!$I$2:$I$1500,'Work report'!$A$2:$A$1500,$A352,'Work report'!$B$2:$B$1500,"&lt;&gt;"))</f>
        <v/>
      </c>
      <c r="I352" s="192" t="str">
        <f t="shared" si="15"/>
        <v/>
      </c>
      <c r="J352" s="192" t="str">
        <f t="shared" si="16"/>
        <v/>
      </c>
      <c r="K352" s="197"/>
      <c r="L352" s="235"/>
      <c r="M352" s="192" t="str">
        <f t="shared" si="17"/>
        <v/>
      </c>
    </row>
    <row r="353" spans="1:13" ht="15" customHeight="1" x14ac:dyDescent="0.25">
      <c r="A353" s="190" t="str" cm="1">
        <f t="array" ref="A353">IFERROR(INDEX(_xlfn.UNIQUE(_xlfn._xlws.FILTER('Work report'!$A$2:$A$1500,'Work report'!$B$2:$B$1500&lt;&gt;"")),ROW(A352)),"")</f>
        <v/>
      </c>
      <c r="B353" s="196"/>
      <c r="C353" s="196"/>
      <c r="D353" s="196"/>
      <c r="E353" s="196"/>
      <c r="F353" s="196"/>
      <c r="G353" s="196"/>
      <c r="H353" s="193" t="str">
        <f>IF($A353="","",SUMIFS('Work report'!$I$2:$I$1500,'Work report'!$A$2:$A$1500,$A353,'Work report'!$B$2:$B$1500,"&lt;&gt;"))</f>
        <v/>
      </c>
      <c r="I353" s="192" t="str">
        <f t="shared" si="15"/>
        <v/>
      </c>
      <c r="J353" s="192" t="str">
        <f t="shared" si="16"/>
        <v/>
      </c>
      <c r="K353" s="197"/>
      <c r="L353" s="235"/>
      <c r="M353" s="192" t="str">
        <f t="shared" si="17"/>
        <v/>
      </c>
    </row>
    <row r="354" spans="1:13" ht="15" customHeight="1" x14ac:dyDescent="0.25">
      <c r="A354" s="190" t="str" cm="1">
        <f t="array" ref="A354">IFERROR(INDEX(_xlfn.UNIQUE(_xlfn._xlws.FILTER('Work report'!$A$2:$A$1500,'Work report'!$B$2:$B$1500&lt;&gt;"")),ROW(A353)),"")</f>
        <v/>
      </c>
      <c r="B354" s="196"/>
      <c r="C354" s="196"/>
      <c r="D354" s="196"/>
      <c r="E354" s="196"/>
      <c r="F354" s="196"/>
      <c r="G354" s="196"/>
      <c r="H354" s="193" t="str">
        <f>IF($A354="","",SUMIFS('Work report'!$I$2:$I$1500,'Work report'!$A$2:$A$1500,$A354,'Work report'!$B$2:$B$1500,"&lt;&gt;"))</f>
        <v/>
      </c>
      <c r="I354" s="192" t="str">
        <f t="shared" si="15"/>
        <v/>
      </c>
      <c r="J354" s="192" t="str">
        <f t="shared" si="16"/>
        <v/>
      </c>
      <c r="K354" s="197"/>
      <c r="L354" s="235"/>
      <c r="M354" s="192" t="str">
        <f t="shared" si="17"/>
        <v/>
      </c>
    </row>
    <row r="355" spans="1:13" ht="15" customHeight="1" x14ac:dyDescent="0.25">
      <c r="A355" s="190" t="str" cm="1">
        <f t="array" ref="A355">IFERROR(INDEX(_xlfn.UNIQUE(_xlfn._xlws.FILTER('Work report'!$A$2:$A$1500,'Work report'!$B$2:$B$1500&lt;&gt;"")),ROW(A354)),"")</f>
        <v/>
      </c>
      <c r="B355" s="196"/>
      <c r="C355" s="196"/>
      <c r="D355" s="196"/>
      <c r="E355" s="196"/>
      <c r="F355" s="196"/>
      <c r="G355" s="196"/>
      <c r="H355" s="193" t="str">
        <f>IF($A355="","",SUMIFS('Work report'!$I$2:$I$1500,'Work report'!$A$2:$A$1500,$A355,'Work report'!$B$2:$B$1500,"&lt;&gt;"))</f>
        <v/>
      </c>
      <c r="I355" s="192" t="str">
        <f t="shared" si="15"/>
        <v/>
      </c>
      <c r="J355" s="192" t="str">
        <f t="shared" si="16"/>
        <v/>
      </c>
      <c r="K355" s="197"/>
      <c r="L355" s="235"/>
      <c r="M355" s="192" t="str">
        <f t="shared" si="17"/>
        <v/>
      </c>
    </row>
    <row r="356" spans="1:13" ht="15" customHeight="1" x14ac:dyDescent="0.25">
      <c r="A356" s="190" t="str" cm="1">
        <f t="array" ref="A356">IFERROR(INDEX(_xlfn.UNIQUE(_xlfn._xlws.FILTER('Work report'!$A$2:$A$1500,'Work report'!$B$2:$B$1500&lt;&gt;"")),ROW(A355)),"")</f>
        <v/>
      </c>
      <c r="B356" s="196"/>
      <c r="C356" s="196"/>
      <c r="D356" s="196"/>
      <c r="E356" s="196"/>
      <c r="F356" s="196"/>
      <c r="G356" s="196"/>
      <c r="H356" s="193" t="str">
        <f>IF($A356="","",SUMIFS('Work report'!$I$2:$I$1500,'Work report'!$A$2:$A$1500,$A356,'Work report'!$B$2:$B$1500,"&lt;&gt;"))</f>
        <v/>
      </c>
      <c r="I356" s="192" t="str">
        <f t="shared" si="15"/>
        <v/>
      </c>
      <c r="J356" s="192" t="str">
        <f t="shared" si="16"/>
        <v/>
      </c>
      <c r="K356" s="197"/>
      <c r="L356" s="235"/>
      <c r="M356" s="192" t="str">
        <f t="shared" si="17"/>
        <v/>
      </c>
    </row>
    <row r="357" spans="1:13" ht="15" customHeight="1" x14ac:dyDescent="0.25">
      <c r="A357" s="190" t="str" cm="1">
        <f t="array" ref="A357">IFERROR(INDEX(_xlfn.UNIQUE(_xlfn._xlws.FILTER('Work report'!$A$2:$A$1500,'Work report'!$B$2:$B$1500&lt;&gt;"")),ROW(A356)),"")</f>
        <v/>
      </c>
      <c r="B357" s="196"/>
      <c r="C357" s="196"/>
      <c r="D357" s="196"/>
      <c r="E357" s="196"/>
      <c r="F357" s="196"/>
      <c r="G357" s="196"/>
      <c r="H357" s="193" t="str">
        <f>IF($A357="","",SUMIFS('Work report'!$I$2:$I$1500,'Work report'!$A$2:$A$1500,$A357,'Work report'!$B$2:$B$1500,"&lt;&gt;"))</f>
        <v/>
      </c>
      <c r="I357" s="192" t="str">
        <f t="shared" si="15"/>
        <v/>
      </c>
      <c r="J357" s="192" t="str">
        <f t="shared" si="16"/>
        <v/>
      </c>
      <c r="K357" s="197"/>
      <c r="L357" s="235"/>
      <c r="M357" s="192" t="str">
        <f t="shared" si="17"/>
        <v/>
      </c>
    </row>
    <row r="358" spans="1:13" ht="15" customHeight="1" x14ac:dyDescent="0.25">
      <c r="A358" s="190" t="str" cm="1">
        <f t="array" ref="A358">IFERROR(INDEX(_xlfn.UNIQUE(_xlfn._xlws.FILTER('Work report'!$A$2:$A$1500,'Work report'!$B$2:$B$1500&lt;&gt;"")),ROW(A357)),"")</f>
        <v/>
      </c>
      <c r="B358" s="196"/>
      <c r="C358" s="196"/>
      <c r="D358" s="196"/>
      <c r="E358" s="196"/>
      <c r="F358" s="196"/>
      <c r="G358" s="196"/>
      <c r="H358" s="193" t="str">
        <f>IF($A358="","",SUMIFS('Work report'!$I$2:$I$1500,'Work report'!$A$2:$A$1500,$A358,'Work report'!$B$2:$B$1500,"&lt;&gt;"))</f>
        <v/>
      </c>
      <c r="I358" s="192" t="str">
        <f t="shared" si="15"/>
        <v/>
      </c>
      <c r="J358" s="192" t="str">
        <f t="shared" si="16"/>
        <v/>
      </c>
      <c r="K358" s="197"/>
      <c r="L358" s="235"/>
      <c r="M358" s="192" t="str">
        <f t="shared" si="17"/>
        <v/>
      </c>
    </row>
    <row r="359" spans="1:13" ht="15" customHeight="1" x14ac:dyDescent="0.25">
      <c r="A359" s="190" t="str" cm="1">
        <f t="array" ref="A359">IFERROR(INDEX(_xlfn.UNIQUE(_xlfn._xlws.FILTER('Work report'!$A$2:$A$1500,'Work report'!$B$2:$B$1500&lt;&gt;"")),ROW(A358)),"")</f>
        <v/>
      </c>
      <c r="B359" s="196"/>
      <c r="C359" s="196"/>
      <c r="D359" s="196"/>
      <c r="E359" s="196"/>
      <c r="F359" s="196"/>
      <c r="G359" s="196"/>
      <c r="H359" s="193" t="str">
        <f>IF($A359="","",SUMIFS('Work report'!$I$2:$I$1500,'Work report'!$A$2:$A$1500,$A359,'Work report'!$B$2:$B$1500,"&lt;&gt;"))</f>
        <v/>
      </c>
      <c r="I359" s="192" t="str">
        <f t="shared" si="15"/>
        <v/>
      </c>
      <c r="J359" s="192" t="str">
        <f t="shared" si="16"/>
        <v/>
      </c>
      <c r="K359" s="197"/>
      <c r="L359" s="235"/>
      <c r="M359" s="192" t="str">
        <f t="shared" si="17"/>
        <v/>
      </c>
    </row>
    <row r="360" spans="1:13" ht="15" customHeight="1" x14ac:dyDescent="0.25">
      <c r="A360" s="190" t="str" cm="1">
        <f t="array" ref="A360">IFERROR(INDEX(_xlfn.UNIQUE(_xlfn._xlws.FILTER('Work report'!$A$2:$A$1500,'Work report'!$B$2:$B$1500&lt;&gt;"")),ROW(A359)),"")</f>
        <v/>
      </c>
      <c r="B360" s="196"/>
      <c r="C360" s="196"/>
      <c r="D360" s="196"/>
      <c r="E360" s="196"/>
      <c r="F360" s="196"/>
      <c r="G360" s="196"/>
      <c r="H360" s="193" t="str">
        <f>IF($A360="","",SUMIFS('Work report'!$I$2:$I$1500,'Work report'!$A$2:$A$1500,$A360,'Work report'!$B$2:$B$1500,"&lt;&gt;"))</f>
        <v/>
      </c>
      <c r="I360" s="192" t="str">
        <f t="shared" si="15"/>
        <v/>
      </c>
      <c r="J360" s="192" t="str">
        <f t="shared" si="16"/>
        <v/>
      </c>
      <c r="K360" s="197"/>
      <c r="L360" s="235"/>
      <c r="M360" s="192" t="str">
        <f t="shared" si="17"/>
        <v/>
      </c>
    </row>
    <row r="361" spans="1:13" ht="15" customHeight="1" x14ac:dyDescent="0.25">
      <c r="A361" s="190" t="str" cm="1">
        <f t="array" ref="A361">IFERROR(INDEX(_xlfn.UNIQUE(_xlfn._xlws.FILTER('Work report'!$A$2:$A$1500,'Work report'!$B$2:$B$1500&lt;&gt;"")),ROW(A360)),"")</f>
        <v/>
      </c>
      <c r="B361" s="196"/>
      <c r="C361" s="196"/>
      <c r="D361" s="196"/>
      <c r="E361" s="196"/>
      <c r="F361" s="196"/>
      <c r="G361" s="196"/>
      <c r="H361" s="193" t="str">
        <f>IF($A361="","",SUMIFS('Work report'!$I$2:$I$1500,'Work report'!$A$2:$A$1500,$A361,'Work report'!$B$2:$B$1500,"&lt;&gt;"))</f>
        <v/>
      </c>
      <c r="I361" s="192" t="str">
        <f t="shared" si="15"/>
        <v/>
      </c>
      <c r="J361" s="192" t="str">
        <f t="shared" si="16"/>
        <v/>
      </c>
      <c r="K361" s="197"/>
      <c r="L361" s="235"/>
      <c r="M361" s="192" t="str">
        <f t="shared" si="17"/>
        <v/>
      </c>
    </row>
    <row r="362" spans="1:13" ht="15" customHeight="1" x14ac:dyDescent="0.25">
      <c r="A362" s="190" t="str" cm="1">
        <f t="array" ref="A362">IFERROR(INDEX(_xlfn.UNIQUE(_xlfn._xlws.FILTER('Work report'!$A$2:$A$1500,'Work report'!$B$2:$B$1500&lt;&gt;"")),ROW(A361)),"")</f>
        <v/>
      </c>
      <c r="B362" s="196"/>
      <c r="C362" s="196"/>
      <c r="D362" s="196"/>
      <c r="E362" s="196"/>
      <c r="F362" s="196"/>
      <c r="G362" s="196"/>
      <c r="H362" s="193" t="str">
        <f>IF($A362="","",SUMIFS('Work report'!$I$2:$I$1500,'Work report'!$A$2:$A$1500,$A362,'Work report'!$B$2:$B$1500,"&lt;&gt;"))</f>
        <v/>
      </c>
      <c r="I362" s="192" t="str">
        <f t="shared" si="15"/>
        <v/>
      </c>
      <c r="J362" s="192" t="str">
        <f t="shared" si="16"/>
        <v/>
      </c>
      <c r="K362" s="197"/>
      <c r="L362" s="235"/>
      <c r="M362" s="192" t="str">
        <f t="shared" si="17"/>
        <v/>
      </c>
    </row>
    <row r="363" spans="1:13" ht="15" customHeight="1" x14ac:dyDescent="0.25">
      <c r="A363" s="190" t="str" cm="1">
        <f t="array" ref="A363">IFERROR(INDEX(_xlfn.UNIQUE(_xlfn._xlws.FILTER('Work report'!$A$2:$A$1500,'Work report'!$B$2:$B$1500&lt;&gt;"")),ROW(A362)),"")</f>
        <v/>
      </c>
      <c r="B363" s="196"/>
      <c r="C363" s="196"/>
      <c r="D363" s="196"/>
      <c r="E363" s="196"/>
      <c r="F363" s="196"/>
      <c r="G363" s="196"/>
      <c r="H363" s="193" t="str">
        <f>IF($A363="","",SUMIFS('Work report'!$I$2:$I$1500,'Work report'!$A$2:$A$1500,$A363,'Work report'!$B$2:$B$1500,"&lt;&gt;"))</f>
        <v/>
      </c>
      <c r="I363" s="192" t="str">
        <f t="shared" si="15"/>
        <v/>
      </c>
      <c r="J363" s="192" t="str">
        <f t="shared" si="16"/>
        <v/>
      </c>
      <c r="K363" s="197"/>
      <c r="L363" s="235"/>
      <c r="M363" s="192" t="str">
        <f t="shared" si="17"/>
        <v/>
      </c>
    </row>
    <row r="364" spans="1:13" ht="15" customHeight="1" x14ac:dyDescent="0.25">
      <c r="A364" s="190" t="str" cm="1">
        <f t="array" ref="A364">IFERROR(INDEX(_xlfn.UNIQUE(_xlfn._xlws.FILTER('Work report'!$A$2:$A$1500,'Work report'!$B$2:$B$1500&lt;&gt;"")),ROW(A363)),"")</f>
        <v/>
      </c>
      <c r="B364" s="196"/>
      <c r="C364" s="196"/>
      <c r="D364" s="196"/>
      <c r="E364" s="196"/>
      <c r="F364" s="196"/>
      <c r="G364" s="196"/>
      <c r="H364" s="193" t="str">
        <f>IF($A364="","",SUMIFS('Work report'!$I$2:$I$1500,'Work report'!$A$2:$A$1500,$A364,'Work report'!$B$2:$B$1500,"&lt;&gt;"))</f>
        <v/>
      </c>
      <c r="I364" s="192" t="str">
        <f t="shared" si="15"/>
        <v/>
      </c>
      <c r="J364" s="192" t="str">
        <f t="shared" si="16"/>
        <v/>
      </c>
      <c r="K364" s="197"/>
      <c r="L364" s="235"/>
      <c r="M364" s="192" t="str">
        <f t="shared" si="17"/>
        <v/>
      </c>
    </row>
    <row r="365" spans="1:13" ht="15" customHeight="1" x14ac:dyDescent="0.25">
      <c r="A365" s="190" t="str" cm="1">
        <f t="array" ref="A365">IFERROR(INDEX(_xlfn.UNIQUE(_xlfn._xlws.FILTER('Work report'!$A$2:$A$1500,'Work report'!$B$2:$B$1500&lt;&gt;"")),ROW(A364)),"")</f>
        <v/>
      </c>
      <c r="B365" s="196"/>
      <c r="C365" s="196"/>
      <c r="D365" s="196"/>
      <c r="E365" s="196"/>
      <c r="F365" s="196"/>
      <c r="G365" s="196"/>
      <c r="H365" s="193" t="str">
        <f>IF($A365="","",SUMIFS('Work report'!$I$2:$I$1500,'Work report'!$A$2:$A$1500,$A365,'Work report'!$B$2:$B$1500,"&lt;&gt;"))</f>
        <v/>
      </c>
      <c r="I365" s="192" t="str">
        <f t="shared" si="15"/>
        <v/>
      </c>
      <c r="J365" s="192" t="str">
        <f t="shared" si="16"/>
        <v/>
      </c>
      <c r="K365" s="197"/>
      <c r="L365" s="235"/>
      <c r="M365" s="192" t="str">
        <f t="shared" si="17"/>
        <v/>
      </c>
    </row>
    <row r="366" spans="1:13" ht="15" customHeight="1" x14ac:dyDescent="0.25">
      <c r="A366" s="190" t="str" cm="1">
        <f t="array" ref="A366">IFERROR(INDEX(_xlfn.UNIQUE(_xlfn._xlws.FILTER('Work report'!$A$2:$A$1500,'Work report'!$B$2:$B$1500&lt;&gt;"")),ROW(A365)),"")</f>
        <v/>
      </c>
      <c r="B366" s="196"/>
      <c r="C366" s="196"/>
      <c r="D366" s="196"/>
      <c r="E366" s="196"/>
      <c r="F366" s="196"/>
      <c r="G366" s="196"/>
      <c r="H366" s="193" t="str">
        <f>IF($A366="","",SUMIFS('Work report'!$I$2:$I$1500,'Work report'!$A$2:$A$1500,$A366,'Work report'!$B$2:$B$1500,"&lt;&gt;"))</f>
        <v/>
      </c>
      <c r="I366" s="192" t="str">
        <f t="shared" si="15"/>
        <v/>
      </c>
      <c r="J366" s="192" t="str">
        <f t="shared" si="16"/>
        <v/>
      </c>
      <c r="K366" s="197"/>
      <c r="L366" s="235"/>
      <c r="M366" s="192" t="str">
        <f t="shared" si="17"/>
        <v/>
      </c>
    </row>
    <row r="367" spans="1:13" ht="15" customHeight="1" x14ac:dyDescent="0.25">
      <c r="A367" s="190" t="str" cm="1">
        <f t="array" ref="A367">IFERROR(INDEX(_xlfn.UNIQUE(_xlfn._xlws.FILTER('Work report'!$A$2:$A$1500,'Work report'!$B$2:$B$1500&lt;&gt;"")),ROW(A366)),"")</f>
        <v/>
      </c>
      <c r="B367" s="196"/>
      <c r="C367" s="196"/>
      <c r="D367" s="196"/>
      <c r="E367" s="196"/>
      <c r="F367" s="196"/>
      <c r="G367" s="196"/>
      <c r="H367" s="193" t="str">
        <f>IF($A367="","",SUMIFS('Work report'!$I$2:$I$1500,'Work report'!$A$2:$A$1500,$A367,'Work report'!$B$2:$B$1500,"&lt;&gt;"))</f>
        <v/>
      </c>
      <c r="I367" s="192" t="str">
        <f t="shared" si="15"/>
        <v/>
      </c>
      <c r="J367" s="192" t="str">
        <f t="shared" si="16"/>
        <v/>
      </c>
      <c r="K367" s="197"/>
      <c r="L367" s="235"/>
      <c r="M367" s="192" t="str">
        <f t="shared" si="17"/>
        <v/>
      </c>
    </row>
    <row r="368" spans="1:13" ht="15" customHeight="1" x14ac:dyDescent="0.25">
      <c r="A368" s="190" t="str" cm="1">
        <f t="array" ref="A368">IFERROR(INDEX(_xlfn.UNIQUE(_xlfn._xlws.FILTER('Work report'!$A$2:$A$1500,'Work report'!$B$2:$B$1500&lt;&gt;"")),ROW(A367)),"")</f>
        <v/>
      </c>
      <c r="B368" s="196"/>
      <c r="C368" s="196"/>
      <c r="D368" s="196"/>
      <c r="E368" s="196"/>
      <c r="F368" s="196"/>
      <c r="G368" s="196"/>
      <c r="H368" s="193" t="str">
        <f>IF($A368="","",SUMIFS('Work report'!$I$2:$I$1500,'Work report'!$A$2:$A$1500,$A368,'Work report'!$B$2:$B$1500,"&lt;&gt;"))</f>
        <v/>
      </c>
      <c r="I368" s="192" t="str">
        <f t="shared" si="15"/>
        <v/>
      </c>
      <c r="J368" s="192" t="str">
        <f t="shared" si="16"/>
        <v/>
      </c>
      <c r="K368" s="197"/>
      <c r="L368" s="235"/>
      <c r="M368" s="192" t="str">
        <f t="shared" si="17"/>
        <v/>
      </c>
    </row>
    <row r="369" spans="1:13" ht="15" customHeight="1" x14ac:dyDescent="0.25">
      <c r="A369" s="190" t="str" cm="1">
        <f t="array" ref="A369">IFERROR(INDEX(_xlfn.UNIQUE(_xlfn._xlws.FILTER('Work report'!$A$2:$A$1500,'Work report'!$B$2:$B$1500&lt;&gt;"")),ROW(A368)),"")</f>
        <v/>
      </c>
      <c r="B369" s="196"/>
      <c r="C369" s="196"/>
      <c r="D369" s="196"/>
      <c r="E369" s="196"/>
      <c r="F369" s="196"/>
      <c r="G369" s="196"/>
      <c r="H369" s="193" t="str">
        <f>IF($A369="","",SUMIFS('Work report'!$I$2:$I$1500,'Work report'!$A$2:$A$1500,$A369,'Work report'!$B$2:$B$1500,"&lt;&gt;"))</f>
        <v/>
      </c>
      <c r="I369" s="192" t="str">
        <f t="shared" si="15"/>
        <v/>
      </c>
      <c r="J369" s="192" t="str">
        <f t="shared" si="16"/>
        <v/>
      </c>
      <c r="K369" s="197"/>
      <c r="L369" s="235"/>
      <c r="M369" s="192" t="str">
        <f t="shared" si="17"/>
        <v/>
      </c>
    </row>
    <row r="370" spans="1:13" ht="15" customHeight="1" x14ac:dyDescent="0.25">
      <c r="A370" s="190" t="str" cm="1">
        <f t="array" ref="A370">IFERROR(INDEX(_xlfn.UNIQUE(_xlfn._xlws.FILTER('Work report'!$A$2:$A$1500,'Work report'!$B$2:$B$1500&lt;&gt;"")),ROW(A369)),"")</f>
        <v/>
      </c>
      <c r="B370" s="196"/>
      <c r="C370" s="196"/>
      <c r="D370" s="196"/>
      <c r="E370" s="196"/>
      <c r="F370" s="196"/>
      <c r="G370" s="196"/>
      <c r="H370" s="193" t="str">
        <f>IF($A370="","",SUMIFS('Work report'!$I$2:$I$1500,'Work report'!$A$2:$A$1500,$A370,'Work report'!$B$2:$B$1500,"&lt;&gt;"))</f>
        <v/>
      </c>
      <c r="I370" s="192" t="str">
        <f t="shared" si="15"/>
        <v/>
      </c>
      <c r="J370" s="192" t="str">
        <f t="shared" si="16"/>
        <v/>
      </c>
      <c r="K370" s="197"/>
      <c r="L370" s="235"/>
      <c r="M370" s="192" t="str">
        <f t="shared" si="17"/>
        <v/>
      </c>
    </row>
    <row r="371" spans="1:13" ht="15" customHeight="1" x14ac:dyDescent="0.25">
      <c r="A371" s="190" t="str" cm="1">
        <f t="array" ref="A371">IFERROR(INDEX(_xlfn.UNIQUE(_xlfn._xlws.FILTER('Work report'!$A$2:$A$1500,'Work report'!$B$2:$B$1500&lt;&gt;"")),ROW(A370)),"")</f>
        <v/>
      </c>
      <c r="B371" s="196"/>
      <c r="C371" s="196"/>
      <c r="D371" s="196"/>
      <c r="E371" s="196"/>
      <c r="F371" s="196"/>
      <c r="G371" s="196"/>
      <c r="H371" s="193" t="str">
        <f>IF($A371="","",SUMIFS('Work report'!$I$2:$I$1500,'Work report'!$A$2:$A$1500,$A371,'Work report'!$B$2:$B$1500,"&lt;&gt;"))</f>
        <v/>
      </c>
      <c r="I371" s="192" t="str">
        <f t="shared" si="15"/>
        <v/>
      </c>
      <c r="J371" s="192" t="str">
        <f t="shared" si="16"/>
        <v/>
      </c>
      <c r="K371" s="197"/>
      <c r="L371" s="235"/>
      <c r="M371" s="192" t="str">
        <f t="shared" si="17"/>
        <v/>
      </c>
    </row>
    <row r="372" spans="1:13" ht="15" customHeight="1" x14ac:dyDescent="0.25">
      <c r="A372" s="190" t="str" cm="1">
        <f t="array" ref="A372">IFERROR(INDEX(_xlfn.UNIQUE(_xlfn._xlws.FILTER('Work report'!$A$2:$A$1500,'Work report'!$B$2:$B$1500&lt;&gt;"")),ROW(A371)),"")</f>
        <v/>
      </c>
      <c r="B372" s="196"/>
      <c r="C372" s="196"/>
      <c r="D372" s="196"/>
      <c r="E372" s="196"/>
      <c r="F372" s="196"/>
      <c r="G372" s="196"/>
      <c r="H372" s="193" t="str">
        <f>IF($A372="","",SUMIFS('Work report'!$I$2:$I$1500,'Work report'!$A$2:$A$1500,$A372,'Work report'!$B$2:$B$1500,"&lt;&gt;"))</f>
        <v/>
      </c>
      <c r="I372" s="192" t="str">
        <f t="shared" si="15"/>
        <v/>
      </c>
      <c r="J372" s="192" t="str">
        <f t="shared" si="16"/>
        <v/>
      </c>
      <c r="K372" s="197"/>
      <c r="L372" s="235"/>
      <c r="M372" s="192" t="str">
        <f t="shared" si="17"/>
        <v/>
      </c>
    </row>
    <row r="373" spans="1:13" ht="15" customHeight="1" x14ac:dyDescent="0.25">
      <c r="A373" s="190" t="str" cm="1">
        <f t="array" ref="A373">IFERROR(INDEX(_xlfn.UNIQUE(_xlfn._xlws.FILTER('Work report'!$A$2:$A$1500,'Work report'!$B$2:$B$1500&lt;&gt;"")),ROW(A372)),"")</f>
        <v/>
      </c>
      <c r="B373" s="196"/>
      <c r="C373" s="196"/>
      <c r="D373" s="196"/>
      <c r="E373" s="196"/>
      <c r="F373" s="196"/>
      <c r="G373" s="196"/>
      <c r="H373" s="193" t="str">
        <f>IF($A373="","",SUMIFS('Work report'!$I$2:$I$1500,'Work report'!$A$2:$A$1500,$A373,'Work report'!$B$2:$B$1500,"&lt;&gt;"))</f>
        <v/>
      </c>
      <c r="I373" s="192" t="str">
        <f t="shared" si="15"/>
        <v/>
      </c>
      <c r="J373" s="192" t="str">
        <f t="shared" si="16"/>
        <v/>
      </c>
      <c r="K373" s="197"/>
      <c r="L373" s="235"/>
      <c r="M373" s="192" t="str">
        <f t="shared" si="17"/>
        <v/>
      </c>
    </row>
    <row r="374" spans="1:13" ht="15" customHeight="1" x14ac:dyDescent="0.25">
      <c r="A374" s="190" t="str" cm="1">
        <f t="array" ref="A374">IFERROR(INDEX(_xlfn.UNIQUE(_xlfn._xlws.FILTER('Work report'!$A$2:$A$1500,'Work report'!$B$2:$B$1500&lt;&gt;"")),ROW(A373)),"")</f>
        <v/>
      </c>
      <c r="B374" s="196"/>
      <c r="C374" s="196"/>
      <c r="D374" s="196"/>
      <c r="E374" s="196"/>
      <c r="F374" s="196"/>
      <c r="G374" s="196"/>
      <c r="H374" s="193" t="str">
        <f>IF($A374="","",SUMIFS('Work report'!$I$2:$I$1500,'Work report'!$A$2:$A$1500,$A374,'Work report'!$B$2:$B$1500,"&lt;&gt;"))</f>
        <v/>
      </c>
      <c r="I374" s="192" t="str">
        <f t="shared" si="15"/>
        <v/>
      </c>
      <c r="J374" s="192" t="str">
        <f t="shared" si="16"/>
        <v/>
      </c>
      <c r="K374" s="197"/>
      <c r="L374" s="235"/>
      <c r="M374" s="192" t="str">
        <f t="shared" si="17"/>
        <v/>
      </c>
    </row>
    <row r="375" spans="1:13" ht="15" customHeight="1" x14ac:dyDescent="0.25">
      <c r="A375" s="190" t="str" cm="1">
        <f t="array" ref="A375">IFERROR(INDEX(_xlfn.UNIQUE(_xlfn._xlws.FILTER('Work report'!$A$2:$A$1500,'Work report'!$B$2:$B$1500&lt;&gt;"")),ROW(A374)),"")</f>
        <v/>
      </c>
      <c r="B375" s="196"/>
      <c r="C375" s="196"/>
      <c r="D375" s="196"/>
      <c r="E375" s="196"/>
      <c r="F375" s="196"/>
      <c r="G375" s="196"/>
      <c r="H375" s="193" t="str">
        <f>IF($A375="","",SUMIFS('Work report'!$I$2:$I$1500,'Work report'!$A$2:$A$1500,$A375,'Work report'!$B$2:$B$1500,"&lt;&gt;"))</f>
        <v/>
      </c>
      <c r="I375" s="192" t="str">
        <f t="shared" si="15"/>
        <v/>
      </c>
      <c r="J375" s="192" t="str">
        <f t="shared" si="16"/>
        <v/>
      </c>
      <c r="K375" s="197"/>
      <c r="L375" s="235"/>
      <c r="M375" s="192" t="str">
        <f t="shared" si="17"/>
        <v/>
      </c>
    </row>
    <row r="376" spans="1:13" ht="15" customHeight="1" x14ac:dyDescent="0.25">
      <c r="A376" s="190" t="str" cm="1">
        <f t="array" ref="A376">IFERROR(INDEX(_xlfn.UNIQUE(_xlfn._xlws.FILTER('Work report'!$A$2:$A$1500,'Work report'!$B$2:$B$1500&lt;&gt;"")),ROW(A375)),"")</f>
        <v/>
      </c>
      <c r="B376" s="196"/>
      <c r="C376" s="196"/>
      <c r="D376" s="196"/>
      <c r="E376" s="196"/>
      <c r="F376" s="196"/>
      <c r="G376" s="196"/>
      <c r="H376" s="193" t="str">
        <f>IF($A376="","",SUMIFS('Work report'!$I$2:$I$1500,'Work report'!$A$2:$A$1500,$A376,'Work report'!$B$2:$B$1500,"&lt;&gt;"))</f>
        <v/>
      </c>
      <c r="I376" s="192" t="str">
        <f t="shared" si="15"/>
        <v/>
      </c>
      <c r="J376" s="192" t="str">
        <f t="shared" si="16"/>
        <v/>
      </c>
      <c r="K376" s="197"/>
      <c r="L376" s="235"/>
      <c r="M376" s="192" t="str">
        <f t="shared" si="17"/>
        <v/>
      </c>
    </row>
    <row r="377" spans="1:13" ht="15" customHeight="1" x14ac:dyDescent="0.25">
      <c r="A377" s="190" t="str" cm="1">
        <f t="array" ref="A377">IFERROR(INDEX(_xlfn.UNIQUE(_xlfn._xlws.FILTER('Work report'!$A$2:$A$1500,'Work report'!$B$2:$B$1500&lt;&gt;"")),ROW(A376)),"")</f>
        <v/>
      </c>
      <c r="B377" s="196"/>
      <c r="C377" s="196"/>
      <c r="D377" s="196"/>
      <c r="E377" s="196"/>
      <c r="F377" s="196"/>
      <c r="G377" s="196"/>
      <c r="H377" s="193" t="str">
        <f>IF($A377="","",SUMIFS('Work report'!$I$2:$I$1500,'Work report'!$A$2:$A$1500,$A377,'Work report'!$B$2:$B$1500,"&lt;&gt;"))</f>
        <v/>
      </c>
      <c r="I377" s="192" t="str">
        <f t="shared" si="15"/>
        <v/>
      </c>
      <c r="J377" s="192" t="str">
        <f t="shared" si="16"/>
        <v/>
      </c>
      <c r="K377" s="197"/>
      <c r="L377" s="235"/>
      <c r="M377" s="192" t="str">
        <f t="shared" si="17"/>
        <v/>
      </c>
    </row>
    <row r="378" spans="1:13" ht="15" customHeight="1" x14ac:dyDescent="0.25">
      <c r="A378" s="190" t="str" cm="1">
        <f t="array" ref="A378">IFERROR(INDEX(_xlfn.UNIQUE(_xlfn._xlws.FILTER('Work report'!$A$2:$A$1500,'Work report'!$B$2:$B$1500&lt;&gt;"")),ROW(A377)),"")</f>
        <v/>
      </c>
      <c r="B378" s="196"/>
      <c r="C378" s="196"/>
      <c r="D378" s="196"/>
      <c r="E378" s="196"/>
      <c r="F378" s="196"/>
      <c r="G378" s="196"/>
      <c r="H378" s="193" t="str">
        <f>IF($A378="","",SUMIFS('Work report'!$I$2:$I$1500,'Work report'!$A$2:$A$1500,$A378,'Work report'!$B$2:$B$1500,"&lt;&gt;"))</f>
        <v/>
      </c>
      <c r="I378" s="192" t="str">
        <f t="shared" si="15"/>
        <v/>
      </c>
      <c r="J378" s="192" t="str">
        <f t="shared" si="16"/>
        <v/>
      </c>
      <c r="K378" s="197"/>
      <c r="L378" s="235"/>
      <c r="M378" s="192" t="str">
        <f t="shared" si="17"/>
        <v/>
      </c>
    </row>
    <row r="379" spans="1:13" ht="15" customHeight="1" x14ac:dyDescent="0.25">
      <c r="A379" s="190" t="str" cm="1">
        <f t="array" ref="A379">IFERROR(INDEX(_xlfn.UNIQUE(_xlfn._xlws.FILTER('Work report'!$A$2:$A$1500,'Work report'!$B$2:$B$1500&lt;&gt;"")),ROW(A378)),"")</f>
        <v/>
      </c>
      <c r="B379" s="196"/>
      <c r="C379" s="196"/>
      <c r="D379" s="196"/>
      <c r="E379" s="196"/>
      <c r="F379" s="196"/>
      <c r="G379" s="196"/>
      <c r="H379" s="193" t="str">
        <f>IF($A379="","",SUMIFS('Work report'!$I$2:$I$1500,'Work report'!$A$2:$A$1500,$A379,'Work report'!$B$2:$B$1500,"&lt;&gt;"))</f>
        <v/>
      </c>
      <c r="I379" s="192" t="str">
        <f t="shared" si="15"/>
        <v/>
      </c>
      <c r="J379" s="192" t="str">
        <f t="shared" si="16"/>
        <v/>
      </c>
      <c r="K379" s="197"/>
      <c r="L379" s="235"/>
      <c r="M379" s="192" t="str">
        <f t="shared" si="17"/>
        <v/>
      </c>
    </row>
    <row r="380" spans="1:13" ht="15" customHeight="1" x14ac:dyDescent="0.25">
      <c r="A380" s="190" t="str" cm="1">
        <f t="array" ref="A380">IFERROR(INDEX(_xlfn.UNIQUE(_xlfn._xlws.FILTER('Work report'!$A$2:$A$1500,'Work report'!$B$2:$B$1500&lt;&gt;"")),ROW(A379)),"")</f>
        <v/>
      </c>
      <c r="B380" s="196"/>
      <c r="C380" s="196"/>
      <c r="D380" s="196"/>
      <c r="E380" s="196"/>
      <c r="F380" s="196"/>
      <c r="G380" s="196"/>
      <c r="H380" s="193" t="str">
        <f>IF($A380="","",SUMIFS('Work report'!$I$2:$I$1500,'Work report'!$A$2:$A$1500,$A380,'Work report'!$B$2:$B$1500,"&lt;&gt;"))</f>
        <v/>
      </c>
      <c r="I380" s="192" t="str">
        <f t="shared" si="15"/>
        <v/>
      </c>
      <c r="J380" s="192" t="str">
        <f t="shared" si="16"/>
        <v/>
      </c>
      <c r="K380" s="197"/>
      <c r="L380" s="235"/>
      <c r="M380" s="192" t="str">
        <f t="shared" si="17"/>
        <v/>
      </c>
    </row>
    <row r="381" spans="1:13" ht="15" customHeight="1" x14ac:dyDescent="0.25">
      <c r="A381" s="190" t="str" cm="1">
        <f t="array" ref="A381">IFERROR(INDEX(_xlfn.UNIQUE(_xlfn._xlws.FILTER('Work report'!$A$2:$A$1500,'Work report'!$B$2:$B$1500&lt;&gt;"")),ROW(A380)),"")</f>
        <v/>
      </c>
      <c r="B381" s="196"/>
      <c r="C381" s="196"/>
      <c r="D381" s="196"/>
      <c r="E381" s="196"/>
      <c r="F381" s="196"/>
      <c r="G381" s="196"/>
      <c r="H381" s="193" t="str">
        <f>IF($A381="","",SUMIFS('Work report'!$I$2:$I$1500,'Work report'!$A$2:$A$1500,$A381,'Work report'!$B$2:$B$1500,"&lt;&gt;"))</f>
        <v/>
      </c>
      <c r="I381" s="192" t="str">
        <f t="shared" si="15"/>
        <v/>
      </c>
      <c r="J381" s="192" t="str">
        <f t="shared" si="16"/>
        <v/>
      </c>
      <c r="K381" s="197"/>
      <c r="L381" s="235"/>
      <c r="M381" s="192" t="str">
        <f t="shared" si="17"/>
        <v/>
      </c>
    </row>
    <row r="382" spans="1:13" ht="15" customHeight="1" x14ac:dyDescent="0.25">
      <c r="A382" s="190" t="str" cm="1">
        <f t="array" ref="A382">IFERROR(INDEX(_xlfn.UNIQUE(_xlfn._xlws.FILTER('Work report'!$A$2:$A$1500,'Work report'!$B$2:$B$1500&lt;&gt;"")),ROW(A381)),"")</f>
        <v/>
      </c>
      <c r="B382" s="196"/>
      <c r="C382" s="196"/>
      <c r="D382" s="196"/>
      <c r="E382" s="196"/>
      <c r="F382" s="196"/>
      <c r="G382" s="196"/>
      <c r="H382" s="193" t="str">
        <f>IF($A382="","",SUMIFS('Work report'!$I$2:$I$1500,'Work report'!$A$2:$A$1500,$A382,'Work report'!$B$2:$B$1500,"&lt;&gt;"))</f>
        <v/>
      </c>
      <c r="I382" s="192" t="str">
        <f t="shared" si="15"/>
        <v/>
      </c>
      <c r="J382" s="192" t="str">
        <f t="shared" si="16"/>
        <v/>
      </c>
      <c r="K382" s="197"/>
      <c r="L382" s="235"/>
      <c r="M382" s="192" t="str">
        <f t="shared" si="17"/>
        <v/>
      </c>
    </row>
    <row r="383" spans="1:13" ht="15" customHeight="1" x14ac:dyDescent="0.25">
      <c r="A383" s="190" t="str" cm="1">
        <f t="array" ref="A383">IFERROR(INDEX(_xlfn.UNIQUE(_xlfn._xlws.FILTER('Work report'!$A$2:$A$1500,'Work report'!$B$2:$B$1500&lt;&gt;"")),ROW(A382)),"")</f>
        <v/>
      </c>
      <c r="B383" s="196"/>
      <c r="C383" s="196"/>
      <c r="D383" s="196"/>
      <c r="E383" s="196"/>
      <c r="F383" s="196"/>
      <c r="G383" s="196"/>
      <c r="H383" s="193" t="str">
        <f>IF($A383="","",SUMIFS('Work report'!$I$2:$I$1500,'Work report'!$A$2:$A$1500,$A383,'Work report'!$B$2:$B$1500,"&lt;&gt;"))</f>
        <v/>
      </c>
      <c r="I383" s="192" t="str">
        <f t="shared" si="15"/>
        <v/>
      </c>
      <c r="J383" s="192" t="str">
        <f t="shared" si="16"/>
        <v/>
      </c>
      <c r="K383" s="197"/>
      <c r="L383" s="235"/>
      <c r="M383" s="192" t="str">
        <f t="shared" si="17"/>
        <v/>
      </c>
    </row>
    <row r="384" spans="1:13" ht="15" customHeight="1" x14ac:dyDescent="0.25">
      <c r="A384" s="190" t="str" cm="1">
        <f t="array" ref="A384">IFERROR(INDEX(_xlfn.UNIQUE(_xlfn._xlws.FILTER('Work report'!$A$2:$A$1500,'Work report'!$B$2:$B$1500&lt;&gt;"")),ROW(A383)),"")</f>
        <v/>
      </c>
      <c r="B384" s="196"/>
      <c r="C384" s="196"/>
      <c r="D384" s="196"/>
      <c r="E384" s="196"/>
      <c r="F384" s="196"/>
      <c r="G384" s="196"/>
      <c r="H384" s="193" t="str">
        <f>IF($A384="","",SUMIFS('Work report'!$I$2:$I$1500,'Work report'!$A$2:$A$1500,$A384,'Work report'!$B$2:$B$1500,"&lt;&gt;"))</f>
        <v/>
      </c>
      <c r="I384" s="192" t="str">
        <f t="shared" si="15"/>
        <v/>
      </c>
      <c r="J384" s="192" t="str">
        <f t="shared" si="16"/>
        <v/>
      </c>
      <c r="K384" s="197"/>
      <c r="L384" s="235"/>
      <c r="M384" s="192" t="str">
        <f t="shared" si="17"/>
        <v/>
      </c>
    </row>
    <row r="385" spans="1:13" ht="15" customHeight="1" x14ac:dyDescent="0.25">
      <c r="A385" s="190" t="str" cm="1">
        <f t="array" ref="A385">IFERROR(INDEX(_xlfn.UNIQUE(_xlfn._xlws.FILTER('Work report'!$A$2:$A$1500,'Work report'!$B$2:$B$1500&lt;&gt;"")),ROW(A384)),"")</f>
        <v/>
      </c>
      <c r="B385" s="196"/>
      <c r="C385" s="196"/>
      <c r="D385" s="196"/>
      <c r="E385" s="196"/>
      <c r="F385" s="196"/>
      <c r="G385" s="196"/>
      <c r="H385" s="193" t="str">
        <f>IF($A385="","",SUMIFS('Work report'!$I$2:$I$1500,'Work report'!$A$2:$A$1500,$A385,'Work report'!$B$2:$B$1500,"&lt;&gt;"))</f>
        <v/>
      </c>
      <c r="I385" s="192" t="str">
        <f t="shared" si="15"/>
        <v/>
      </c>
      <c r="J385" s="192" t="str">
        <f t="shared" si="16"/>
        <v/>
      </c>
      <c r="K385" s="197"/>
      <c r="L385" s="235"/>
      <c r="M385" s="192" t="str">
        <f t="shared" si="17"/>
        <v/>
      </c>
    </row>
    <row r="386" spans="1:13" ht="15" customHeight="1" x14ac:dyDescent="0.25">
      <c r="A386" s="190" t="str" cm="1">
        <f t="array" ref="A386">IFERROR(INDEX(_xlfn.UNIQUE(_xlfn._xlws.FILTER('Work report'!$A$2:$A$1500,'Work report'!$B$2:$B$1500&lt;&gt;"")),ROW(A385)),"")</f>
        <v/>
      </c>
      <c r="B386" s="196"/>
      <c r="C386" s="196"/>
      <c r="D386" s="196"/>
      <c r="E386" s="196"/>
      <c r="F386" s="196"/>
      <c r="G386" s="196"/>
      <c r="H386" s="193" t="str">
        <f>IF($A386="","",SUMIFS('Work report'!$I$2:$I$1500,'Work report'!$A$2:$A$1500,$A386,'Work report'!$B$2:$B$1500,"&lt;&gt;"))</f>
        <v/>
      </c>
      <c r="I386" s="192" t="str">
        <f t="shared" ref="I386:I449" si="18">IF(
SUM(
IF(AND($B386&lt;&gt;"",$C386&lt;&gt;""),($C386-$B386)*1440,0),
IF(AND($D386&lt;&gt;"",$E386&lt;&gt;""),($E386-$D386)*1440,0),
IF(AND($F386&lt;&gt;"",$G386&lt;&gt;""),($G386-$F386)*1440,0)
)=0,
"",
SUM(
IF(AND($B386&lt;&gt;"",$C386&lt;&gt;""),($C386-$B386)*1440,0),
IF(AND($D386&lt;&gt;"",$E386&lt;&gt;""),($E386-$D386)*1440,0),
IF(AND($F386&lt;&gt;"",$G386&lt;&gt;""),($G386-$F386)*1440,0)
)
)</f>
        <v/>
      </c>
      <c r="J386" s="192" t="str">
        <f t="shared" ref="J386:J449" si="19">IF(OR($H386="",$I386=""),"",$I386-$H386)</f>
        <v/>
      </c>
      <c r="K386" s="197"/>
      <c r="L386" s="235"/>
      <c r="M386" s="192" t="str">
        <f t="shared" ref="M386:M449" si="20">IF(OR($J386="",$L386&lt;&gt;"Approved"),"",$J386)</f>
        <v/>
      </c>
    </row>
    <row r="387" spans="1:13" ht="15" customHeight="1" x14ac:dyDescent="0.25">
      <c r="A387" s="190" t="str" cm="1">
        <f t="array" ref="A387">IFERROR(INDEX(_xlfn.UNIQUE(_xlfn._xlws.FILTER('Work report'!$A$2:$A$1500,'Work report'!$B$2:$B$1500&lt;&gt;"")),ROW(A386)),"")</f>
        <v/>
      </c>
      <c r="B387" s="196"/>
      <c r="C387" s="196"/>
      <c r="D387" s="196"/>
      <c r="E387" s="196"/>
      <c r="F387" s="196"/>
      <c r="G387" s="196"/>
      <c r="H387" s="193" t="str">
        <f>IF($A387="","",SUMIFS('Work report'!$I$2:$I$1500,'Work report'!$A$2:$A$1500,$A387,'Work report'!$B$2:$B$1500,"&lt;&gt;"))</f>
        <v/>
      </c>
      <c r="I387" s="192" t="str">
        <f t="shared" si="18"/>
        <v/>
      </c>
      <c r="J387" s="192" t="str">
        <f t="shared" si="19"/>
        <v/>
      </c>
      <c r="K387" s="197"/>
      <c r="L387" s="235"/>
      <c r="M387" s="192" t="str">
        <f t="shared" si="20"/>
        <v/>
      </c>
    </row>
    <row r="388" spans="1:13" ht="15" customHeight="1" x14ac:dyDescent="0.25">
      <c r="A388" s="190" t="str" cm="1">
        <f t="array" ref="A388">IFERROR(INDEX(_xlfn.UNIQUE(_xlfn._xlws.FILTER('Work report'!$A$2:$A$1500,'Work report'!$B$2:$B$1500&lt;&gt;"")),ROW(A387)),"")</f>
        <v/>
      </c>
      <c r="B388" s="196"/>
      <c r="C388" s="196"/>
      <c r="D388" s="196"/>
      <c r="E388" s="196"/>
      <c r="F388" s="196"/>
      <c r="G388" s="196"/>
      <c r="H388" s="193" t="str">
        <f>IF($A388="","",SUMIFS('Work report'!$I$2:$I$1500,'Work report'!$A$2:$A$1500,$A388,'Work report'!$B$2:$B$1500,"&lt;&gt;"))</f>
        <v/>
      </c>
      <c r="I388" s="192" t="str">
        <f t="shared" si="18"/>
        <v/>
      </c>
      <c r="J388" s="192" t="str">
        <f t="shared" si="19"/>
        <v/>
      </c>
      <c r="K388" s="197"/>
      <c r="L388" s="235"/>
      <c r="M388" s="192" t="str">
        <f t="shared" si="20"/>
        <v/>
      </c>
    </row>
    <row r="389" spans="1:13" ht="15" customHeight="1" x14ac:dyDescent="0.25">
      <c r="A389" s="190" t="str" cm="1">
        <f t="array" ref="A389">IFERROR(INDEX(_xlfn.UNIQUE(_xlfn._xlws.FILTER('Work report'!$A$2:$A$1500,'Work report'!$B$2:$B$1500&lt;&gt;"")),ROW(A388)),"")</f>
        <v/>
      </c>
      <c r="B389" s="196"/>
      <c r="C389" s="196"/>
      <c r="D389" s="196"/>
      <c r="E389" s="196"/>
      <c r="F389" s="196"/>
      <c r="G389" s="196"/>
      <c r="H389" s="193" t="str">
        <f>IF($A389="","",SUMIFS('Work report'!$I$2:$I$1500,'Work report'!$A$2:$A$1500,$A389,'Work report'!$B$2:$B$1500,"&lt;&gt;"))</f>
        <v/>
      </c>
      <c r="I389" s="192" t="str">
        <f t="shared" si="18"/>
        <v/>
      </c>
      <c r="J389" s="192" t="str">
        <f t="shared" si="19"/>
        <v/>
      </c>
      <c r="K389" s="197"/>
      <c r="L389" s="235"/>
      <c r="M389" s="192" t="str">
        <f t="shared" si="20"/>
        <v/>
      </c>
    </row>
    <row r="390" spans="1:13" ht="15" customHeight="1" x14ac:dyDescent="0.25">
      <c r="A390" s="190" t="str" cm="1">
        <f t="array" ref="A390">IFERROR(INDEX(_xlfn.UNIQUE(_xlfn._xlws.FILTER('Work report'!$A$2:$A$1500,'Work report'!$B$2:$B$1500&lt;&gt;"")),ROW(A389)),"")</f>
        <v/>
      </c>
      <c r="B390" s="196"/>
      <c r="C390" s="196"/>
      <c r="D390" s="196"/>
      <c r="E390" s="196"/>
      <c r="F390" s="196"/>
      <c r="G390" s="196"/>
      <c r="H390" s="193" t="str">
        <f>IF($A390="","",SUMIFS('Work report'!$I$2:$I$1500,'Work report'!$A$2:$A$1500,$A390,'Work report'!$B$2:$B$1500,"&lt;&gt;"))</f>
        <v/>
      </c>
      <c r="I390" s="192" t="str">
        <f t="shared" si="18"/>
        <v/>
      </c>
      <c r="J390" s="192" t="str">
        <f t="shared" si="19"/>
        <v/>
      </c>
      <c r="K390" s="197"/>
      <c r="L390" s="235"/>
      <c r="M390" s="192" t="str">
        <f t="shared" si="20"/>
        <v/>
      </c>
    </row>
    <row r="391" spans="1:13" ht="15" customHeight="1" x14ac:dyDescent="0.25">
      <c r="A391" s="190" t="str" cm="1">
        <f t="array" ref="A391">IFERROR(INDEX(_xlfn.UNIQUE(_xlfn._xlws.FILTER('Work report'!$A$2:$A$1500,'Work report'!$B$2:$B$1500&lt;&gt;"")),ROW(A390)),"")</f>
        <v/>
      </c>
      <c r="B391" s="196"/>
      <c r="C391" s="196"/>
      <c r="D391" s="196"/>
      <c r="E391" s="196"/>
      <c r="F391" s="196"/>
      <c r="G391" s="196"/>
      <c r="H391" s="193" t="str">
        <f>IF($A391="","",SUMIFS('Work report'!$I$2:$I$1500,'Work report'!$A$2:$A$1500,$A391,'Work report'!$B$2:$B$1500,"&lt;&gt;"))</f>
        <v/>
      </c>
      <c r="I391" s="192" t="str">
        <f t="shared" si="18"/>
        <v/>
      </c>
      <c r="J391" s="192" t="str">
        <f t="shared" si="19"/>
        <v/>
      </c>
      <c r="K391" s="197"/>
      <c r="L391" s="235"/>
      <c r="M391" s="192" t="str">
        <f t="shared" si="20"/>
        <v/>
      </c>
    </row>
    <row r="392" spans="1:13" ht="15" customHeight="1" x14ac:dyDescent="0.25">
      <c r="A392" s="190" t="str" cm="1">
        <f t="array" ref="A392">IFERROR(INDEX(_xlfn.UNIQUE(_xlfn._xlws.FILTER('Work report'!$A$2:$A$1500,'Work report'!$B$2:$B$1500&lt;&gt;"")),ROW(A391)),"")</f>
        <v/>
      </c>
      <c r="B392" s="196"/>
      <c r="C392" s="196"/>
      <c r="D392" s="196"/>
      <c r="E392" s="196"/>
      <c r="F392" s="196"/>
      <c r="G392" s="196"/>
      <c r="H392" s="193" t="str">
        <f>IF($A392="","",SUMIFS('Work report'!$I$2:$I$1500,'Work report'!$A$2:$A$1500,$A392,'Work report'!$B$2:$B$1500,"&lt;&gt;"))</f>
        <v/>
      </c>
      <c r="I392" s="192" t="str">
        <f t="shared" si="18"/>
        <v/>
      </c>
      <c r="J392" s="192" t="str">
        <f t="shared" si="19"/>
        <v/>
      </c>
      <c r="K392" s="197"/>
      <c r="L392" s="235"/>
      <c r="M392" s="192" t="str">
        <f t="shared" si="20"/>
        <v/>
      </c>
    </row>
    <row r="393" spans="1:13" ht="15" customHeight="1" x14ac:dyDescent="0.25">
      <c r="A393" s="190" t="str" cm="1">
        <f t="array" ref="A393">IFERROR(INDEX(_xlfn.UNIQUE(_xlfn._xlws.FILTER('Work report'!$A$2:$A$1500,'Work report'!$B$2:$B$1500&lt;&gt;"")),ROW(A392)),"")</f>
        <v/>
      </c>
      <c r="B393" s="196"/>
      <c r="C393" s="196"/>
      <c r="D393" s="196"/>
      <c r="E393" s="196"/>
      <c r="F393" s="196"/>
      <c r="G393" s="196"/>
      <c r="H393" s="193" t="str">
        <f>IF($A393="","",SUMIFS('Work report'!$I$2:$I$1500,'Work report'!$A$2:$A$1500,$A393,'Work report'!$B$2:$B$1500,"&lt;&gt;"))</f>
        <v/>
      </c>
      <c r="I393" s="192" t="str">
        <f t="shared" si="18"/>
        <v/>
      </c>
      <c r="J393" s="192" t="str">
        <f t="shared" si="19"/>
        <v/>
      </c>
      <c r="K393" s="197"/>
      <c r="L393" s="235"/>
      <c r="M393" s="192" t="str">
        <f t="shared" si="20"/>
        <v/>
      </c>
    </row>
    <row r="394" spans="1:13" ht="15" customHeight="1" x14ac:dyDescent="0.25">
      <c r="A394" s="190" t="str" cm="1">
        <f t="array" ref="A394">IFERROR(INDEX(_xlfn.UNIQUE(_xlfn._xlws.FILTER('Work report'!$A$2:$A$1500,'Work report'!$B$2:$B$1500&lt;&gt;"")),ROW(A393)),"")</f>
        <v/>
      </c>
      <c r="B394" s="196"/>
      <c r="C394" s="196"/>
      <c r="D394" s="196"/>
      <c r="E394" s="196"/>
      <c r="F394" s="196"/>
      <c r="G394" s="196"/>
      <c r="H394" s="193" t="str">
        <f>IF($A394="","",SUMIFS('Work report'!$I$2:$I$1500,'Work report'!$A$2:$A$1500,$A394,'Work report'!$B$2:$B$1500,"&lt;&gt;"))</f>
        <v/>
      </c>
      <c r="I394" s="192" t="str">
        <f t="shared" si="18"/>
        <v/>
      </c>
      <c r="J394" s="192" t="str">
        <f t="shared" si="19"/>
        <v/>
      </c>
      <c r="K394" s="197"/>
      <c r="L394" s="235"/>
      <c r="M394" s="192" t="str">
        <f t="shared" si="20"/>
        <v/>
      </c>
    </row>
    <row r="395" spans="1:13" ht="15" customHeight="1" x14ac:dyDescent="0.25">
      <c r="A395" s="190" t="str" cm="1">
        <f t="array" ref="A395">IFERROR(INDEX(_xlfn.UNIQUE(_xlfn._xlws.FILTER('Work report'!$A$2:$A$1500,'Work report'!$B$2:$B$1500&lt;&gt;"")),ROW(A394)),"")</f>
        <v/>
      </c>
      <c r="B395" s="196"/>
      <c r="C395" s="196"/>
      <c r="D395" s="196"/>
      <c r="E395" s="196"/>
      <c r="F395" s="196"/>
      <c r="G395" s="196"/>
      <c r="H395" s="193" t="str">
        <f>IF($A395="","",SUMIFS('Work report'!$I$2:$I$1500,'Work report'!$A$2:$A$1500,$A395,'Work report'!$B$2:$B$1500,"&lt;&gt;"))</f>
        <v/>
      </c>
      <c r="I395" s="192" t="str">
        <f t="shared" si="18"/>
        <v/>
      </c>
      <c r="J395" s="192" t="str">
        <f t="shared" si="19"/>
        <v/>
      </c>
      <c r="K395" s="197"/>
      <c r="L395" s="235"/>
      <c r="M395" s="192" t="str">
        <f t="shared" si="20"/>
        <v/>
      </c>
    </row>
    <row r="396" spans="1:13" ht="15" customHeight="1" x14ac:dyDescent="0.25">
      <c r="A396" s="190" t="str" cm="1">
        <f t="array" ref="A396">IFERROR(INDEX(_xlfn.UNIQUE(_xlfn._xlws.FILTER('Work report'!$A$2:$A$1500,'Work report'!$B$2:$B$1500&lt;&gt;"")),ROW(A395)),"")</f>
        <v/>
      </c>
      <c r="B396" s="196"/>
      <c r="C396" s="196"/>
      <c r="D396" s="196"/>
      <c r="E396" s="196"/>
      <c r="F396" s="196"/>
      <c r="G396" s="196"/>
      <c r="H396" s="193" t="str">
        <f>IF($A396="","",SUMIFS('Work report'!$I$2:$I$1500,'Work report'!$A$2:$A$1500,$A396,'Work report'!$B$2:$B$1500,"&lt;&gt;"))</f>
        <v/>
      </c>
      <c r="I396" s="192" t="str">
        <f t="shared" si="18"/>
        <v/>
      </c>
      <c r="J396" s="192" t="str">
        <f t="shared" si="19"/>
        <v/>
      </c>
      <c r="K396" s="197"/>
      <c r="L396" s="235"/>
      <c r="M396" s="192" t="str">
        <f t="shared" si="20"/>
        <v/>
      </c>
    </row>
    <row r="397" spans="1:13" ht="15" customHeight="1" x14ac:dyDescent="0.25">
      <c r="A397" s="190" t="str" cm="1">
        <f t="array" ref="A397">IFERROR(INDEX(_xlfn.UNIQUE(_xlfn._xlws.FILTER('Work report'!$A$2:$A$1500,'Work report'!$B$2:$B$1500&lt;&gt;"")),ROW(A396)),"")</f>
        <v/>
      </c>
      <c r="B397" s="196"/>
      <c r="C397" s="196"/>
      <c r="D397" s="196"/>
      <c r="E397" s="196"/>
      <c r="F397" s="196"/>
      <c r="G397" s="196"/>
      <c r="H397" s="193" t="str">
        <f>IF($A397="","",SUMIFS('Work report'!$I$2:$I$1500,'Work report'!$A$2:$A$1500,$A397,'Work report'!$B$2:$B$1500,"&lt;&gt;"))</f>
        <v/>
      </c>
      <c r="I397" s="192" t="str">
        <f t="shared" si="18"/>
        <v/>
      </c>
      <c r="J397" s="192" t="str">
        <f t="shared" si="19"/>
        <v/>
      </c>
      <c r="K397" s="197"/>
      <c r="L397" s="235"/>
      <c r="M397" s="192" t="str">
        <f t="shared" si="20"/>
        <v/>
      </c>
    </row>
    <row r="398" spans="1:13" ht="15" customHeight="1" x14ac:dyDescent="0.25">
      <c r="A398" s="190" t="str" cm="1">
        <f t="array" ref="A398">IFERROR(INDEX(_xlfn.UNIQUE(_xlfn._xlws.FILTER('Work report'!$A$2:$A$1500,'Work report'!$B$2:$B$1500&lt;&gt;"")),ROW(A397)),"")</f>
        <v/>
      </c>
      <c r="B398" s="196"/>
      <c r="C398" s="196"/>
      <c r="D398" s="196"/>
      <c r="E398" s="196"/>
      <c r="F398" s="196"/>
      <c r="G398" s="196"/>
      <c r="H398" s="193" t="str">
        <f>IF($A398="","",SUMIFS('Work report'!$I$2:$I$1500,'Work report'!$A$2:$A$1500,$A398,'Work report'!$B$2:$B$1500,"&lt;&gt;"))</f>
        <v/>
      </c>
      <c r="I398" s="192" t="str">
        <f t="shared" si="18"/>
        <v/>
      </c>
      <c r="J398" s="192" t="str">
        <f t="shared" si="19"/>
        <v/>
      </c>
      <c r="K398" s="197"/>
      <c r="L398" s="235"/>
      <c r="M398" s="192" t="str">
        <f t="shared" si="20"/>
        <v/>
      </c>
    </row>
    <row r="399" spans="1:13" ht="15" customHeight="1" x14ac:dyDescent="0.25">
      <c r="A399" s="190" t="str" cm="1">
        <f t="array" ref="A399">IFERROR(INDEX(_xlfn.UNIQUE(_xlfn._xlws.FILTER('Work report'!$A$2:$A$1500,'Work report'!$B$2:$B$1500&lt;&gt;"")),ROW(A398)),"")</f>
        <v/>
      </c>
      <c r="B399" s="196"/>
      <c r="C399" s="196"/>
      <c r="D399" s="196"/>
      <c r="E399" s="196"/>
      <c r="F399" s="196"/>
      <c r="G399" s="196"/>
      <c r="H399" s="193" t="str">
        <f>IF($A399="","",SUMIFS('Work report'!$I$2:$I$1500,'Work report'!$A$2:$A$1500,$A399,'Work report'!$B$2:$B$1500,"&lt;&gt;"))</f>
        <v/>
      </c>
      <c r="I399" s="192" t="str">
        <f t="shared" si="18"/>
        <v/>
      </c>
      <c r="J399" s="192" t="str">
        <f t="shared" si="19"/>
        <v/>
      </c>
      <c r="K399" s="197"/>
      <c r="L399" s="235"/>
      <c r="M399" s="192" t="str">
        <f t="shared" si="20"/>
        <v/>
      </c>
    </row>
    <row r="400" spans="1:13" ht="15" customHeight="1" x14ac:dyDescent="0.25">
      <c r="A400" s="190" t="str" cm="1">
        <f t="array" ref="A400">IFERROR(INDEX(_xlfn.UNIQUE(_xlfn._xlws.FILTER('Work report'!$A$2:$A$1500,'Work report'!$B$2:$B$1500&lt;&gt;"")),ROW(A399)),"")</f>
        <v/>
      </c>
      <c r="B400" s="196"/>
      <c r="C400" s="196"/>
      <c r="D400" s="196"/>
      <c r="E400" s="196"/>
      <c r="F400" s="196"/>
      <c r="G400" s="196"/>
      <c r="H400" s="193" t="str">
        <f>IF($A400="","",SUMIFS('Work report'!$I$2:$I$1500,'Work report'!$A$2:$A$1500,$A400,'Work report'!$B$2:$B$1500,"&lt;&gt;"))</f>
        <v/>
      </c>
      <c r="I400" s="192" t="str">
        <f t="shared" si="18"/>
        <v/>
      </c>
      <c r="J400" s="192" t="str">
        <f t="shared" si="19"/>
        <v/>
      </c>
      <c r="K400" s="197"/>
      <c r="L400" s="235"/>
      <c r="M400" s="192" t="str">
        <f t="shared" si="20"/>
        <v/>
      </c>
    </row>
    <row r="401" spans="1:13" ht="15" customHeight="1" x14ac:dyDescent="0.25">
      <c r="A401" s="190" t="str" cm="1">
        <f t="array" ref="A401">IFERROR(INDEX(_xlfn.UNIQUE(_xlfn._xlws.FILTER('Work report'!$A$2:$A$1500,'Work report'!$B$2:$B$1500&lt;&gt;"")),ROW(A400)),"")</f>
        <v/>
      </c>
      <c r="B401" s="196"/>
      <c r="C401" s="196"/>
      <c r="D401" s="196"/>
      <c r="E401" s="196"/>
      <c r="F401" s="196"/>
      <c r="G401" s="196"/>
      <c r="H401" s="193" t="str">
        <f>IF($A401="","",SUMIFS('Work report'!$I$2:$I$1500,'Work report'!$A$2:$A$1500,$A401,'Work report'!$B$2:$B$1500,"&lt;&gt;"))</f>
        <v/>
      </c>
      <c r="I401" s="192" t="str">
        <f t="shared" si="18"/>
        <v/>
      </c>
      <c r="J401" s="192" t="str">
        <f t="shared" si="19"/>
        <v/>
      </c>
      <c r="K401" s="197"/>
      <c r="L401" s="235"/>
      <c r="M401" s="192" t="str">
        <f t="shared" si="20"/>
        <v/>
      </c>
    </row>
    <row r="402" spans="1:13" ht="15" customHeight="1" x14ac:dyDescent="0.25">
      <c r="A402" s="190" t="str" cm="1">
        <f t="array" ref="A402">IFERROR(INDEX(_xlfn.UNIQUE(_xlfn._xlws.FILTER('Work report'!$A$2:$A$1500,'Work report'!$B$2:$B$1500&lt;&gt;"")),ROW(A401)),"")</f>
        <v/>
      </c>
      <c r="B402" s="196"/>
      <c r="C402" s="196"/>
      <c r="D402" s="196"/>
      <c r="E402" s="196"/>
      <c r="F402" s="196"/>
      <c r="G402" s="196"/>
      <c r="H402" s="193" t="str">
        <f>IF($A402="","",SUMIFS('Work report'!$I$2:$I$1500,'Work report'!$A$2:$A$1500,$A402,'Work report'!$B$2:$B$1500,"&lt;&gt;"))</f>
        <v/>
      </c>
      <c r="I402" s="192" t="str">
        <f t="shared" si="18"/>
        <v/>
      </c>
      <c r="J402" s="192" t="str">
        <f t="shared" si="19"/>
        <v/>
      </c>
      <c r="K402" s="197"/>
      <c r="L402" s="235"/>
      <c r="M402" s="192" t="str">
        <f t="shared" si="20"/>
        <v/>
      </c>
    </row>
    <row r="403" spans="1:13" ht="15" customHeight="1" x14ac:dyDescent="0.25">
      <c r="A403" s="190" t="str" cm="1">
        <f t="array" ref="A403">IFERROR(INDEX(_xlfn.UNIQUE(_xlfn._xlws.FILTER('Work report'!$A$2:$A$1500,'Work report'!$B$2:$B$1500&lt;&gt;"")),ROW(A402)),"")</f>
        <v/>
      </c>
      <c r="B403" s="196"/>
      <c r="C403" s="196"/>
      <c r="D403" s="196"/>
      <c r="E403" s="196"/>
      <c r="F403" s="196"/>
      <c r="G403" s="196"/>
      <c r="H403" s="193" t="str">
        <f>IF($A403="","",SUMIFS('Work report'!$I$2:$I$1500,'Work report'!$A$2:$A$1500,$A403,'Work report'!$B$2:$B$1500,"&lt;&gt;"))</f>
        <v/>
      </c>
      <c r="I403" s="192" t="str">
        <f t="shared" si="18"/>
        <v/>
      </c>
      <c r="J403" s="192" t="str">
        <f t="shared" si="19"/>
        <v/>
      </c>
      <c r="K403" s="197"/>
      <c r="L403" s="235"/>
      <c r="M403" s="192" t="str">
        <f t="shared" si="20"/>
        <v/>
      </c>
    </row>
    <row r="404" spans="1:13" ht="15" customHeight="1" x14ac:dyDescent="0.25">
      <c r="A404" s="190" t="str" cm="1">
        <f t="array" ref="A404">IFERROR(INDEX(_xlfn.UNIQUE(_xlfn._xlws.FILTER('Work report'!$A$2:$A$1500,'Work report'!$B$2:$B$1500&lt;&gt;"")),ROW(A403)),"")</f>
        <v/>
      </c>
      <c r="B404" s="196"/>
      <c r="C404" s="196"/>
      <c r="D404" s="196"/>
      <c r="E404" s="196"/>
      <c r="F404" s="196"/>
      <c r="G404" s="196"/>
      <c r="H404" s="193" t="str">
        <f>IF($A404="","",SUMIFS('Work report'!$I$2:$I$1500,'Work report'!$A$2:$A$1500,$A404,'Work report'!$B$2:$B$1500,"&lt;&gt;"))</f>
        <v/>
      </c>
      <c r="I404" s="192" t="str">
        <f t="shared" si="18"/>
        <v/>
      </c>
      <c r="J404" s="192" t="str">
        <f t="shared" si="19"/>
        <v/>
      </c>
      <c r="K404" s="197"/>
      <c r="L404" s="235"/>
      <c r="M404" s="192" t="str">
        <f t="shared" si="20"/>
        <v/>
      </c>
    </row>
    <row r="405" spans="1:13" ht="15" customHeight="1" x14ac:dyDescent="0.25">
      <c r="A405" s="190" t="str" cm="1">
        <f t="array" ref="A405">IFERROR(INDEX(_xlfn.UNIQUE(_xlfn._xlws.FILTER('Work report'!$A$2:$A$1500,'Work report'!$B$2:$B$1500&lt;&gt;"")),ROW(A404)),"")</f>
        <v/>
      </c>
      <c r="B405" s="196"/>
      <c r="C405" s="196"/>
      <c r="D405" s="196"/>
      <c r="E405" s="196"/>
      <c r="F405" s="196"/>
      <c r="G405" s="196"/>
      <c r="H405" s="193" t="str">
        <f>IF($A405="","",SUMIFS('Work report'!$I$2:$I$1500,'Work report'!$A$2:$A$1500,$A405,'Work report'!$B$2:$B$1500,"&lt;&gt;"))</f>
        <v/>
      </c>
      <c r="I405" s="192" t="str">
        <f t="shared" si="18"/>
        <v/>
      </c>
      <c r="J405" s="192" t="str">
        <f t="shared" si="19"/>
        <v/>
      </c>
      <c r="K405" s="197"/>
      <c r="L405" s="235"/>
      <c r="M405" s="192" t="str">
        <f t="shared" si="20"/>
        <v/>
      </c>
    </row>
    <row r="406" spans="1:13" ht="15" customHeight="1" x14ac:dyDescent="0.25">
      <c r="A406" s="190" t="str" cm="1">
        <f t="array" ref="A406">IFERROR(INDEX(_xlfn.UNIQUE(_xlfn._xlws.FILTER('Work report'!$A$2:$A$1500,'Work report'!$B$2:$B$1500&lt;&gt;"")),ROW(A405)),"")</f>
        <v/>
      </c>
      <c r="B406" s="196"/>
      <c r="C406" s="196"/>
      <c r="D406" s="196"/>
      <c r="E406" s="196"/>
      <c r="F406" s="196"/>
      <c r="G406" s="196"/>
      <c r="H406" s="193" t="str">
        <f>IF($A406="","",SUMIFS('Work report'!$I$2:$I$1500,'Work report'!$A$2:$A$1500,$A406,'Work report'!$B$2:$B$1500,"&lt;&gt;"))</f>
        <v/>
      </c>
      <c r="I406" s="192" t="str">
        <f t="shared" si="18"/>
        <v/>
      </c>
      <c r="J406" s="192" t="str">
        <f t="shared" si="19"/>
        <v/>
      </c>
      <c r="K406" s="197"/>
      <c r="L406" s="235"/>
      <c r="M406" s="192" t="str">
        <f t="shared" si="20"/>
        <v/>
      </c>
    </row>
    <row r="407" spans="1:13" ht="15" customHeight="1" x14ac:dyDescent="0.25">
      <c r="A407" s="190" t="str" cm="1">
        <f t="array" ref="A407">IFERROR(INDEX(_xlfn.UNIQUE(_xlfn._xlws.FILTER('Work report'!$A$2:$A$1500,'Work report'!$B$2:$B$1500&lt;&gt;"")),ROW(A406)),"")</f>
        <v/>
      </c>
      <c r="B407" s="196"/>
      <c r="C407" s="196"/>
      <c r="D407" s="196"/>
      <c r="E407" s="196"/>
      <c r="F407" s="196"/>
      <c r="G407" s="196"/>
      <c r="H407" s="193" t="str">
        <f>IF($A407="","",SUMIFS('Work report'!$I$2:$I$1500,'Work report'!$A$2:$A$1500,$A407,'Work report'!$B$2:$B$1500,"&lt;&gt;"))</f>
        <v/>
      </c>
      <c r="I407" s="192" t="str">
        <f t="shared" si="18"/>
        <v/>
      </c>
      <c r="J407" s="192" t="str">
        <f t="shared" si="19"/>
        <v/>
      </c>
      <c r="K407" s="197"/>
      <c r="L407" s="235"/>
      <c r="M407" s="192" t="str">
        <f t="shared" si="20"/>
        <v/>
      </c>
    </row>
    <row r="408" spans="1:13" ht="15" customHeight="1" x14ac:dyDescent="0.25">
      <c r="A408" s="190" t="str" cm="1">
        <f t="array" ref="A408">IFERROR(INDEX(_xlfn.UNIQUE(_xlfn._xlws.FILTER('Work report'!$A$2:$A$1500,'Work report'!$B$2:$B$1500&lt;&gt;"")),ROW(A407)),"")</f>
        <v/>
      </c>
      <c r="B408" s="196"/>
      <c r="C408" s="196"/>
      <c r="D408" s="196"/>
      <c r="E408" s="196"/>
      <c r="F408" s="196"/>
      <c r="G408" s="196"/>
      <c r="H408" s="193" t="str">
        <f>IF($A408="","",SUMIFS('Work report'!$I$2:$I$1500,'Work report'!$A$2:$A$1500,$A408,'Work report'!$B$2:$B$1500,"&lt;&gt;"))</f>
        <v/>
      </c>
      <c r="I408" s="192" t="str">
        <f t="shared" si="18"/>
        <v/>
      </c>
      <c r="J408" s="192" t="str">
        <f t="shared" si="19"/>
        <v/>
      </c>
      <c r="K408" s="197"/>
      <c r="L408" s="235"/>
      <c r="M408" s="192" t="str">
        <f t="shared" si="20"/>
        <v/>
      </c>
    </row>
    <row r="409" spans="1:13" ht="15" customHeight="1" x14ac:dyDescent="0.25">
      <c r="A409" s="190" t="str" cm="1">
        <f t="array" ref="A409">IFERROR(INDEX(_xlfn.UNIQUE(_xlfn._xlws.FILTER('Work report'!$A$2:$A$1500,'Work report'!$B$2:$B$1500&lt;&gt;"")),ROW(A408)),"")</f>
        <v/>
      </c>
      <c r="B409" s="196"/>
      <c r="C409" s="196"/>
      <c r="D409" s="196"/>
      <c r="E409" s="196"/>
      <c r="F409" s="196"/>
      <c r="G409" s="196"/>
      <c r="H409" s="193" t="str">
        <f>IF($A409="","",SUMIFS('Work report'!$I$2:$I$1500,'Work report'!$A$2:$A$1500,$A409,'Work report'!$B$2:$B$1500,"&lt;&gt;"))</f>
        <v/>
      </c>
      <c r="I409" s="192" t="str">
        <f t="shared" si="18"/>
        <v/>
      </c>
      <c r="J409" s="192" t="str">
        <f t="shared" si="19"/>
        <v/>
      </c>
      <c r="K409" s="197"/>
      <c r="L409" s="235"/>
      <c r="M409" s="192" t="str">
        <f t="shared" si="20"/>
        <v/>
      </c>
    </row>
    <row r="410" spans="1:13" ht="15" customHeight="1" x14ac:dyDescent="0.25">
      <c r="A410" s="190" t="str" cm="1">
        <f t="array" ref="A410">IFERROR(INDEX(_xlfn.UNIQUE(_xlfn._xlws.FILTER('Work report'!$A$2:$A$1500,'Work report'!$B$2:$B$1500&lt;&gt;"")),ROW(A409)),"")</f>
        <v/>
      </c>
      <c r="B410" s="196"/>
      <c r="C410" s="196"/>
      <c r="D410" s="196"/>
      <c r="E410" s="196"/>
      <c r="F410" s="196"/>
      <c r="G410" s="196"/>
      <c r="H410" s="193" t="str">
        <f>IF($A410="","",SUMIFS('Work report'!$I$2:$I$1500,'Work report'!$A$2:$A$1500,$A410,'Work report'!$B$2:$B$1500,"&lt;&gt;"))</f>
        <v/>
      </c>
      <c r="I410" s="192" t="str">
        <f t="shared" si="18"/>
        <v/>
      </c>
      <c r="J410" s="192" t="str">
        <f t="shared" si="19"/>
        <v/>
      </c>
      <c r="K410" s="197"/>
      <c r="L410" s="235"/>
      <c r="M410" s="192" t="str">
        <f t="shared" si="20"/>
        <v/>
      </c>
    </row>
    <row r="411" spans="1:13" ht="15" customHeight="1" x14ac:dyDescent="0.25">
      <c r="A411" s="190" t="str" cm="1">
        <f t="array" ref="A411">IFERROR(INDEX(_xlfn.UNIQUE(_xlfn._xlws.FILTER('Work report'!$A$2:$A$1500,'Work report'!$B$2:$B$1500&lt;&gt;"")),ROW(A410)),"")</f>
        <v/>
      </c>
      <c r="B411" s="196"/>
      <c r="C411" s="196"/>
      <c r="D411" s="196"/>
      <c r="E411" s="196"/>
      <c r="F411" s="196"/>
      <c r="G411" s="196"/>
      <c r="H411" s="193" t="str">
        <f>IF($A411="","",SUMIFS('Work report'!$I$2:$I$1500,'Work report'!$A$2:$A$1500,$A411,'Work report'!$B$2:$B$1500,"&lt;&gt;"))</f>
        <v/>
      </c>
      <c r="I411" s="192" t="str">
        <f t="shared" si="18"/>
        <v/>
      </c>
      <c r="J411" s="192" t="str">
        <f t="shared" si="19"/>
        <v/>
      </c>
      <c r="K411" s="197"/>
      <c r="L411" s="235"/>
      <c r="M411" s="192" t="str">
        <f t="shared" si="20"/>
        <v/>
      </c>
    </row>
    <row r="412" spans="1:13" ht="15" customHeight="1" x14ac:dyDescent="0.25">
      <c r="A412" s="190" t="str" cm="1">
        <f t="array" ref="A412">IFERROR(INDEX(_xlfn.UNIQUE(_xlfn._xlws.FILTER('Work report'!$A$2:$A$1500,'Work report'!$B$2:$B$1500&lt;&gt;"")),ROW(A411)),"")</f>
        <v/>
      </c>
      <c r="B412" s="196"/>
      <c r="C412" s="196"/>
      <c r="D412" s="196"/>
      <c r="E412" s="196"/>
      <c r="F412" s="196"/>
      <c r="G412" s="196"/>
      <c r="H412" s="193" t="str">
        <f>IF($A412="","",SUMIFS('Work report'!$I$2:$I$1500,'Work report'!$A$2:$A$1500,$A412,'Work report'!$B$2:$B$1500,"&lt;&gt;"))</f>
        <v/>
      </c>
      <c r="I412" s="192" t="str">
        <f t="shared" si="18"/>
        <v/>
      </c>
      <c r="J412" s="192" t="str">
        <f t="shared" si="19"/>
        <v/>
      </c>
      <c r="K412" s="197"/>
      <c r="L412" s="235"/>
      <c r="M412" s="192" t="str">
        <f t="shared" si="20"/>
        <v/>
      </c>
    </row>
    <row r="413" spans="1:13" ht="15" customHeight="1" x14ac:dyDescent="0.25">
      <c r="A413" s="190" t="str" cm="1">
        <f t="array" ref="A413">IFERROR(INDEX(_xlfn.UNIQUE(_xlfn._xlws.FILTER('Work report'!$A$2:$A$1500,'Work report'!$B$2:$B$1500&lt;&gt;"")),ROW(A412)),"")</f>
        <v/>
      </c>
      <c r="B413" s="196"/>
      <c r="C413" s="196"/>
      <c r="D413" s="196"/>
      <c r="E413" s="196"/>
      <c r="F413" s="196"/>
      <c r="G413" s="196"/>
      <c r="H413" s="193" t="str">
        <f>IF($A413="","",SUMIFS('Work report'!$I$2:$I$1500,'Work report'!$A$2:$A$1500,$A413,'Work report'!$B$2:$B$1500,"&lt;&gt;"))</f>
        <v/>
      </c>
      <c r="I413" s="192" t="str">
        <f t="shared" si="18"/>
        <v/>
      </c>
      <c r="J413" s="192" t="str">
        <f t="shared" si="19"/>
        <v/>
      </c>
      <c r="K413" s="197"/>
      <c r="L413" s="235"/>
      <c r="M413" s="192" t="str">
        <f t="shared" si="20"/>
        <v/>
      </c>
    </row>
    <row r="414" spans="1:13" ht="15" customHeight="1" x14ac:dyDescent="0.25">
      <c r="A414" s="190" t="str" cm="1">
        <f t="array" ref="A414">IFERROR(INDEX(_xlfn.UNIQUE(_xlfn._xlws.FILTER('Work report'!$A$2:$A$1500,'Work report'!$B$2:$B$1500&lt;&gt;"")),ROW(A413)),"")</f>
        <v/>
      </c>
      <c r="B414" s="196"/>
      <c r="C414" s="196"/>
      <c r="D414" s="196"/>
      <c r="E414" s="196"/>
      <c r="F414" s="196"/>
      <c r="G414" s="196"/>
      <c r="H414" s="193" t="str">
        <f>IF($A414="","",SUMIFS('Work report'!$I$2:$I$1500,'Work report'!$A$2:$A$1500,$A414,'Work report'!$B$2:$B$1500,"&lt;&gt;"))</f>
        <v/>
      </c>
      <c r="I414" s="192" t="str">
        <f t="shared" si="18"/>
        <v/>
      </c>
      <c r="J414" s="192" t="str">
        <f t="shared" si="19"/>
        <v/>
      </c>
      <c r="K414" s="197"/>
      <c r="L414" s="235"/>
      <c r="M414" s="192" t="str">
        <f t="shared" si="20"/>
        <v/>
      </c>
    </row>
    <row r="415" spans="1:13" ht="15" customHeight="1" x14ac:dyDescent="0.25">
      <c r="A415" s="190" t="str" cm="1">
        <f t="array" ref="A415">IFERROR(INDEX(_xlfn.UNIQUE(_xlfn._xlws.FILTER('Work report'!$A$2:$A$1500,'Work report'!$B$2:$B$1500&lt;&gt;"")),ROW(A414)),"")</f>
        <v/>
      </c>
      <c r="B415" s="196"/>
      <c r="C415" s="196"/>
      <c r="D415" s="196"/>
      <c r="E415" s="196"/>
      <c r="F415" s="196"/>
      <c r="G415" s="196"/>
      <c r="H415" s="193" t="str">
        <f>IF($A415="","",SUMIFS('Work report'!$I$2:$I$1500,'Work report'!$A$2:$A$1500,$A415,'Work report'!$B$2:$B$1500,"&lt;&gt;"))</f>
        <v/>
      </c>
      <c r="I415" s="192" t="str">
        <f t="shared" si="18"/>
        <v/>
      </c>
      <c r="J415" s="192" t="str">
        <f t="shared" si="19"/>
        <v/>
      </c>
      <c r="K415" s="197"/>
      <c r="L415" s="235"/>
      <c r="M415" s="192" t="str">
        <f t="shared" si="20"/>
        <v/>
      </c>
    </row>
    <row r="416" spans="1:13" ht="15" customHeight="1" x14ac:dyDescent="0.25">
      <c r="A416" s="190" t="str" cm="1">
        <f t="array" ref="A416">IFERROR(INDEX(_xlfn.UNIQUE(_xlfn._xlws.FILTER('Work report'!$A$2:$A$1500,'Work report'!$B$2:$B$1500&lt;&gt;"")),ROW(A415)),"")</f>
        <v/>
      </c>
      <c r="B416" s="196"/>
      <c r="C416" s="196"/>
      <c r="D416" s="196"/>
      <c r="E416" s="196"/>
      <c r="F416" s="196"/>
      <c r="G416" s="196"/>
      <c r="H416" s="193" t="str">
        <f>IF($A416="","",SUMIFS('Work report'!$I$2:$I$1500,'Work report'!$A$2:$A$1500,$A416,'Work report'!$B$2:$B$1500,"&lt;&gt;"))</f>
        <v/>
      </c>
      <c r="I416" s="192" t="str">
        <f t="shared" si="18"/>
        <v/>
      </c>
      <c r="J416" s="192" t="str">
        <f t="shared" si="19"/>
        <v/>
      </c>
      <c r="K416" s="197"/>
      <c r="L416" s="235"/>
      <c r="M416" s="192" t="str">
        <f t="shared" si="20"/>
        <v/>
      </c>
    </row>
    <row r="417" spans="1:13" ht="15" customHeight="1" x14ac:dyDescent="0.25">
      <c r="A417" s="190" t="str" cm="1">
        <f t="array" ref="A417">IFERROR(INDEX(_xlfn.UNIQUE(_xlfn._xlws.FILTER('Work report'!$A$2:$A$1500,'Work report'!$B$2:$B$1500&lt;&gt;"")),ROW(A416)),"")</f>
        <v/>
      </c>
      <c r="B417" s="196"/>
      <c r="C417" s="196"/>
      <c r="D417" s="196"/>
      <c r="E417" s="196"/>
      <c r="F417" s="196"/>
      <c r="G417" s="196"/>
      <c r="H417" s="193" t="str">
        <f>IF($A417="","",SUMIFS('Work report'!$I$2:$I$1500,'Work report'!$A$2:$A$1500,$A417,'Work report'!$B$2:$B$1500,"&lt;&gt;"))</f>
        <v/>
      </c>
      <c r="I417" s="192" t="str">
        <f t="shared" si="18"/>
        <v/>
      </c>
      <c r="J417" s="192" t="str">
        <f t="shared" si="19"/>
        <v/>
      </c>
      <c r="K417" s="197"/>
      <c r="L417" s="235"/>
      <c r="M417" s="192" t="str">
        <f t="shared" si="20"/>
        <v/>
      </c>
    </row>
    <row r="418" spans="1:13" ht="15" customHeight="1" x14ac:dyDescent="0.25">
      <c r="A418" s="190" t="str" cm="1">
        <f t="array" ref="A418">IFERROR(INDEX(_xlfn.UNIQUE(_xlfn._xlws.FILTER('Work report'!$A$2:$A$1500,'Work report'!$B$2:$B$1500&lt;&gt;"")),ROW(A417)),"")</f>
        <v/>
      </c>
      <c r="B418" s="196"/>
      <c r="C418" s="196"/>
      <c r="D418" s="196"/>
      <c r="E418" s="196"/>
      <c r="F418" s="196"/>
      <c r="G418" s="196"/>
      <c r="H418" s="193" t="str">
        <f>IF($A418="","",SUMIFS('Work report'!$I$2:$I$1500,'Work report'!$A$2:$A$1500,$A418,'Work report'!$B$2:$B$1500,"&lt;&gt;"))</f>
        <v/>
      </c>
      <c r="I418" s="192" t="str">
        <f t="shared" si="18"/>
        <v/>
      </c>
      <c r="J418" s="192" t="str">
        <f t="shared" si="19"/>
        <v/>
      </c>
      <c r="K418" s="197"/>
      <c r="L418" s="235"/>
      <c r="M418" s="192" t="str">
        <f t="shared" si="20"/>
        <v/>
      </c>
    </row>
    <row r="419" spans="1:13" ht="15" customHeight="1" x14ac:dyDescent="0.25">
      <c r="A419" s="190" t="str" cm="1">
        <f t="array" ref="A419">IFERROR(INDEX(_xlfn.UNIQUE(_xlfn._xlws.FILTER('Work report'!$A$2:$A$1500,'Work report'!$B$2:$B$1500&lt;&gt;"")),ROW(A418)),"")</f>
        <v/>
      </c>
      <c r="B419" s="196"/>
      <c r="C419" s="196"/>
      <c r="D419" s="196"/>
      <c r="E419" s="196"/>
      <c r="F419" s="196"/>
      <c r="G419" s="196"/>
      <c r="H419" s="193" t="str">
        <f>IF($A419="","",SUMIFS('Work report'!$I$2:$I$1500,'Work report'!$A$2:$A$1500,$A419,'Work report'!$B$2:$B$1500,"&lt;&gt;"))</f>
        <v/>
      </c>
      <c r="I419" s="192" t="str">
        <f t="shared" si="18"/>
        <v/>
      </c>
      <c r="J419" s="192" t="str">
        <f t="shared" si="19"/>
        <v/>
      </c>
      <c r="K419" s="197"/>
      <c r="L419" s="235"/>
      <c r="M419" s="192" t="str">
        <f t="shared" si="20"/>
        <v/>
      </c>
    </row>
    <row r="420" spans="1:13" ht="15" customHeight="1" x14ac:dyDescent="0.25">
      <c r="A420" s="190" t="str" cm="1">
        <f t="array" ref="A420">IFERROR(INDEX(_xlfn.UNIQUE(_xlfn._xlws.FILTER('Work report'!$A$2:$A$1500,'Work report'!$B$2:$B$1500&lt;&gt;"")),ROW(A419)),"")</f>
        <v/>
      </c>
      <c r="B420" s="196"/>
      <c r="C420" s="196"/>
      <c r="D420" s="196"/>
      <c r="E420" s="196"/>
      <c r="F420" s="196"/>
      <c r="G420" s="196"/>
      <c r="H420" s="193" t="str">
        <f>IF($A420="","",SUMIFS('Work report'!$I$2:$I$1500,'Work report'!$A$2:$A$1500,$A420,'Work report'!$B$2:$B$1500,"&lt;&gt;"))</f>
        <v/>
      </c>
      <c r="I420" s="192" t="str">
        <f t="shared" si="18"/>
        <v/>
      </c>
      <c r="J420" s="192" t="str">
        <f t="shared" si="19"/>
        <v/>
      </c>
      <c r="K420" s="197"/>
      <c r="L420" s="235"/>
      <c r="M420" s="192" t="str">
        <f t="shared" si="20"/>
        <v/>
      </c>
    </row>
    <row r="421" spans="1:13" ht="15" customHeight="1" x14ac:dyDescent="0.25">
      <c r="A421" s="190" t="str" cm="1">
        <f t="array" ref="A421">IFERROR(INDEX(_xlfn.UNIQUE(_xlfn._xlws.FILTER('Work report'!$A$2:$A$1500,'Work report'!$B$2:$B$1500&lt;&gt;"")),ROW(A420)),"")</f>
        <v/>
      </c>
      <c r="B421" s="196"/>
      <c r="C421" s="196"/>
      <c r="D421" s="196"/>
      <c r="E421" s="196"/>
      <c r="F421" s="196"/>
      <c r="G421" s="196"/>
      <c r="H421" s="193" t="str">
        <f>IF($A421="","",SUMIFS('Work report'!$I$2:$I$1500,'Work report'!$A$2:$A$1500,$A421,'Work report'!$B$2:$B$1500,"&lt;&gt;"))</f>
        <v/>
      </c>
      <c r="I421" s="192" t="str">
        <f t="shared" si="18"/>
        <v/>
      </c>
      <c r="J421" s="192" t="str">
        <f t="shared" si="19"/>
        <v/>
      </c>
      <c r="K421" s="197"/>
      <c r="L421" s="235"/>
      <c r="M421" s="192" t="str">
        <f t="shared" si="20"/>
        <v/>
      </c>
    </row>
    <row r="422" spans="1:13" ht="15" customHeight="1" x14ac:dyDescent="0.25">
      <c r="A422" s="190" t="str" cm="1">
        <f t="array" ref="A422">IFERROR(INDEX(_xlfn.UNIQUE(_xlfn._xlws.FILTER('Work report'!$A$2:$A$1500,'Work report'!$B$2:$B$1500&lt;&gt;"")),ROW(A421)),"")</f>
        <v/>
      </c>
      <c r="B422" s="196"/>
      <c r="C422" s="196"/>
      <c r="D422" s="196"/>
      <c r="E422" s="196"/>
      <c r="F422" s="196"/>
      <c r="G422" s="196"/>
      <c r="H422" s="193" t="str">
        <f>IF($A422="","",SUMIFS('Work report'!$I$2:$I$1500,'Work report'!$A$2:$A$1500,$A422,'Work report'!$B$2:$B$1500,"&lt;&gt;"))</f>
        <v/>
      </c>
      <c r="I422" s="192" t="str">
        <f t="shared" si="18"/>
        <v/>
      </c>
      <c r="J422" s="192" t="str">
        <f t="shared" si="19"/>
        <v/>
      </c>
      <c r="K422" s="197"/>
      <c r="L422" s="235"/>
      <c r="M422" s="192" t="str">
        <f t="shared" si="20"/>
        <v/>
      </c>
    </row>
    <row r="423" spans="1:13" ht="15" customHeight="1" x14ac:dyDescent="0.25">
      <c r="A423" s="190" t="str" cm="1">
        <f t="array" ref="A423">IFERROR(INDEX(_xlfn.UNIQUE(_xlfn._xlws.FILTER('Work report'!$A$2:$A$1500,'Work report'!$B$2:$B$1500&lt;&gt;"")),ROW(A422)),"")</f>
        <v/>
      </c>
      <c r="B423" s="196"/>
      <c r="C423" s="196"/>
      <c r="D423" s="196"/>
      <c r="E423" s="196"/>
      <c r="F423" s="196"/>
      <c r="G423" s="196"/>
      <c r="H423" s="193" t="str">
        <f>IF($A423="","",SUMIFS('Work report'!$I$2:$I$1500,'Work report'!$A$2:$A$1500,$A423,'Work report'!$B$2:$B$1500,"&lt;&gt;"))</f>
        <v/>
      </c>
      <c r="I423" s="192" t="str">
        <f t="shared" si="18"/>
        <v/>
      </c>
      <c r="J423" s="192" t="str">
        <f t="shared" si="19"/>
        <v/>
      </c>
      <c r="K423" s="197"/>
      <c r="L423" s="235"/>
      <c r="M423" s="192" t="str">
        <f t="shared" si="20"/>
        <v/>
      </c>
    </row>
    <row r="424" spans="1:13" ht="15" customHeight="1" x14ac:dyDescent="0.25">
      <c r="A424" s="190" t="str" cm="1">
        <f t="array" ref="A424">IFERROR(INDEX(_xlfn.UNIQUE(_xlfn._xlws.FILTER('Work report'!$A$2:$A$1500,'Work report'!$B$2:$B$1500&lt;&gt;"")),ROW(A423)),"")</f>
        <v/>
      </c>
      <c r="B424" s="196"/>
      <c r="C424" s="196"/>
      <c r="D424" s="196"/>
      <c r="E424" s="196"/>
      <c r="F424" s="196"/>
      <c r="G424" s="196"/>
      <c r="H424" s="193" t="str">
        <f>IF($A424="","",SUMIFS('Work report'!$I$2:$I$1500,'Work report'!$A$2:$A$1500,$A424,'Work report'!$B$2:$B$1500,"&lt;&gt;"))</f>
        <v/>
      </c>
      <c r="I424" s="192" t="str">
        <f t="shared" si="18"/>
        <v/>
      </c>
      <c r="J424" s="192" t="str">
        <f t="shared" si="19"/>
        <v/>
      </c>
      <c r="K424" s="197"/>
      <c r="L424" s="235"/>
      <c r="M424" s="192" t="str">
        <f t="shared" si="20"/>
        <v/>
      </c>
    </row>
    <row r="425" spans="1:13" ht="15" customHeight="1" x14ac:dyDescent="0.25">
      <c r="A425" s="190" t="str" cm="1">
        <f t="array" ref="A425">IFERROR(INDEX(_xlfn.UNIQUE(_xlfn._xlws.FILTER('Work report'!$A$2:$A$1500,'Work report'!$B$2:$B$1500&lt;&gt;"")),ROW(A424)),"")</f>
        <v/>
      </c>
      <c r="B425" s="196"/>
      <c r="C425" s="196"/>
      <c r="D425" s="196"/>
      <c r="E425" s="196"/>
      <c r="F425" s="196"/>
      <c r="G425" s="196"/>
      <c r="H425" s="193" t="str">
        <f>IF($A425="","",SUMIFS('Work report'!$I$2:$I$1500,'Work report'!$A$2:$A$1500,$A425,'Work report'!$B$2:$B$1500,"&lt;&gt;"))</f>
        <v/>
      </c>
      <c r="I425" s="192" t="str">
        <f t="shared" si="18"/>
        <v/>
      </c>
      <c r="J425" s="192" t="str">
        <f t="shared" si="19"/>
        <v/>
      </c>
      <c r="K425" s="197"/>
      <c r="L425" s="235"/>
      <c r="M425" s="192" t="str">
        <f t="shared" si="20"/>
        <v/>
      </c>
    </row>
    <row r="426" spans="1:13" ht="15" customHeight="1" x14ac:dyDescent="0.25">
      <c r="A426" s="190" t="str" cm="1">
        <f t="array" ref="A426">IFERROR(INDEX(_xlfn.UNIQUE(_xlfn._xlws.FILTER('Work report'!$A$2:$A$1500,'Work report'!$B$2:$B$1500&lt;&gt;"")),ROW(A425)),"")</f>
        <v/>
      </c>
      <c r="B426" s="196"/>
      <c r="C426" s="196"/>
      <c r="D426" s="196"/>
      <c r="E426" s="196"/>
      <c r="F426" s="196"/>
      <c r="G426" s="196"/>
      <c r="H426" s="193" t="str">
        <f>IF($A426="","",SUMIFS('Work report'!$I$2:$I$1500,'Work report'!$A$2:$A$1500,$A426,'Work report'!$B$2:$B$1500,"&lt;&gt;"))</f>
        <v/>
      </c>
      <c r="I426" s="192" t="str">
        <f t="shared" si="18"/>
        <v/>
      </c>
      <c r="J426" s="192" t="str">
        <f t="shared" si="19"/>
        <v/>
      </c>
      <c r="K426" s="197"/>
      <c r="L426" s="235"/>
      <c r="M426" s="192" t="str">
        <f t="shared" si="20"/>
        <v/>
      </c>
    </row>
    <row r="427" spans="1:13" ht="15" customHeight="1" x14ac:dyDescent="0.25">
      <c r="A427" s="190" t="str" cm="1">
        <f t="array" ref="A427">IFERROR(INDEX(_xlfn.UNIQUE(_xlfn._xlws.FILTER('Work report'!$A$2:$A$1500,'Work report'!$B$2:$B$1500&lt;&gt;"")),ROW(A426)),"")</f>
        <v/>
      </c>
      <c r="B427" s="196"/>
      <c r="C427" s="196"/>
      <c r="D427" s="196"/>
      <c r="E427" s="196"/>
      <c r="F427" s="196"/>
      <c r="G427" s="196"/>
      <c r="H427" s="193" t="str">
        <f>IF($A427="","",SUMIFS('Work report'!$I$2:$I$1500,'Work report'!$A$2:$A$1500,$A427,'Work report'!$B$2:$B$1500,"&lt;&gt;"))</f>
        <v/>
      </c>
      <c r="I427" s="192" t="str">
        <f t="shared" si="18"/>
        <v/>
      </c>
      <c r="J427" s="192" t="str">
        <f t="shared" si="19"/>
        <v/>
      </c>
      <c r="K427" s="197"/>
      <c r="L427" s="235"/>
      <c r="M427" s="192" t="str">
        <f t="shared" si="20"/>
        <v/>
      </c>
    </row>
    <row r="428" spans="1:13" ht="15" customHeight="1" x14ac:dyDescent="0.25">
      <c r="A428" s="190" t="str" cm="1">
        <f t="array" ref="A428">IFERROR(INDEX(_xlfn.UNIQUE(_xlfn._xlws.FILTER('Work report'!$A$2:$A$1500,'Work report'!$B$2:$B$1500&lt;&gt;"")),ROW(A427)),"")</f>
        <v/>
      </c>
      <c r="B428" s="196"/>
      <c r="C428" s="196"/>
      <c r="D428" s="196"/>
      <c r="E428" s="196"/>
      <c r="F428" s="196"/>
      <c r="G428" s="196"/>
      <c r="H428" s="193" t="str">
        <f>IF($A428="","",SUMIFS('Work report'!$I$2:$I$1500,'Work report'!$A$2:$A$1500,$A428,'Work report'!$B$2:$B$1500,"&lt;&gt;"))</f>
        <v/>
      </c>
      <c r="I428" s="192" t="str">
        <f t="shared" si="18"/>
        <v/>
      </c>
      <c r="J428" s="192" t="str">
        <f t="shared" si="19"/>
        <v/>
      </c>
      <c r="K428" s="197"/>
      <c r="L428" s="235"/>
      <c r="M428" s="192" t="str">
        <f t="shared" si="20"/>
        <v/>
      </c>
    </row>
    <row r="429" spans="1:13" ht="15" customHeight="1" x14ac:dyDescent="0.25">
      <c r="A429" s="190" t="str" cm="1">
        <f t="array" ref="A429">IFERROR(INDEX(_xlfn.UNIQUE(_xlfn._xlws.FILTER('Work report'!$A$2:$A$1500,'Work report'!$B$2:$B$1500&lt;&gt;"")),ROW(A428)),"")</f>
        <v/>
      </c>
      <c r="B429" s="196"/>
      <c r="C429" s="196"/>
      <c r="D429" s="196"/>
      <c r="E429" s="196"/>
      <c r="F429" s="196"/>
      <c r="G429" s="196"/>
      <c r="H429" s="193" t="str">
        <f>IF($A429="","",SUMIFS('Work report'!$I$2:$I$1500,'Work report'!$A$2:$A$1500,$A429,'Work report'!$B$2:$B$1500,"&lt;&gt;"))</f>
        <v/>
      </c>
      <c r="I429" s="192" t="str">
        <f t="shared" si="18"/>
        <v/>
      </c>
      <c r="J429" s="192" t="str">
        <f t="shared" si="19"/>
        <v/>
      </c>
      <c r="K429" s="197"/>
      <c r="L429" s="235"/>
      <c r="M429" s="192" t="str">
        <f t="shared" si="20"/>
        <v/>
      </c>
    </row>
    <row r="430" spans="1:13" ht="15" customHeight="1" x14ac:dyDescent="0.25">
      <c r="A430" s="190" t="str" cm="1">
        <f t="array" ref="A430">IFERROR(INDEX(_xlfn.UNIQUE(_xlfn._xlws.FILTER('Work report'!$A$2:$A$1500,'Work report'!$B$2:$B$1500&lt;&gt;"")),ROW(A429)),"")</f>
        <v/>
      </c>
      <c r="B430" s="196"/>
      <c r="C430" s="196"/>
      <c r="D430" s="196"/>
      <c r="E430" s="196"/>
      <c r="F430" s="196"/>
      <c r="G430" s="196"/>
      <c r="H430" s="193" t="str">
        <f>IF($A430="","",SUMIFS('Work report'!$I$2:$I$1500,'Work report'!$A$2:$A$1500,$A430,'Work report'!$B$2:$B$1500,"&lt;&gt;"))</f>
        <v/>
      </c>
      <c r="I430" s="192" t="str">
        <f t="shared" si="18"/>
        <v/>
      </c>
      <c r="J430" s="192" t="str">
        <f t="shared" si="19"/>
        <v/>
      </c>
      <c r="K430" s="197"/>
      <c r="L430" s="235"/>
      <c r="M430" s="192" t="str">
        <f t="shared" si="20"/>
        <v/>
      </c>
    </row>
    <row r="431" spans="1:13" ht="15" customHeight="1" x14ac:dyDescent="0.25">
      <c r="A431" s="190" t="str" cm="1">
        <f t="array" ref="A431">IFERROR(INDEX(_xlfn.UNIQUE(_xlfn._xlws.FILTER('Work report'!$A$2:$A$1500,'Work report'!$B$2:$B$1500&lt;&gt;"")),ROW(A430)),"")</f>
        <v/>
      </c>
      <c r="B431" s="196"/>
      <c r="C431" s="196"/>
      <c r="D431" s="196"/>
      <c r="E431" s="196"/>
      <c r="F431" s="196"/>
      <c r="G431" s="196"/>
      <c r="H431" s="193" t="str">
        <f>IF($A431="","",SUMIFS('Work report'!$I$2:$I$1500,'Work report'!$A$2:$A$1500,$A431,'Work report'!$B$2:$B$1500,"&lt;&gt;"))</f>
        <v/>
      </c>
      <c r="I431" s="192" t="str">
        <f t="shared" si="18"/>
        <v/>
      </c>
      <c r="J431" s="192" t="str">
        <f t="shared" si="19"/>
        <v/>
      </c>
      <c r="K431" s="197"/>
      <c r="L431" s="235"/>
      <c r="M431" s="192" t="str">
        <f t="shared" si="20"/>
        <v/>
      </c>
    </row>
    <row r="432" spans="1:13" ht="15" customHeight="1" x14ac:dyDescent="0.25">
      <c r="A432" s="190" t="str" cm="1">
        <f t="array" ref="A432">IFERROR(INDEX(_xlfn.UNIQUE(_xlfn._xlws.FILTER('Work report'!$A$2:$A$1500,'Work report'!$B$2:$B$1500&lt;&gt;"")),ROW(A431)),"")</f>
        <v/>
      </c>
      <c r="B432" s="196"/>
      <c r="C432" s="196"/>
      <c r="D432" s="196"/>
      <c r="E432" s="196"/>
      <c r="F432" s="196"/>
      <c r="G432" s="196"/>
      <c r="H432" s="193" t="str">
        <f>IF($A432="","",SUMIFS('Work report'!$I$2:$I$1500,'Work report'!$A$2:$A$1500,$A432,'Work report'!$B$2:$B$1500,"&lt;&gt;"))</f>
        <v/>
      </c>
      <c r="I432" s="192" t="str">
        <f t="shared" si="18"/>
        <v/>
      </c>
      <c r="J432" s="192" t="str">
        <f t="shared" si="19"/>
        <v/>
      </c>
      <c r="K432" s="197"/>
      <c r="L432" s="235"/>
      <c r="M432" s="192" t="str">
        <f t="shared" si="20"/>
        <v/>
      </c>
    </row>
    <row r="433" spans="1:13" ht="15" customHeight="1" x14ac:dyDescent="0.25">
      <c r="A433" s="190" t="str" cm="1">
        <f t="array" ref="A433">IFERROR(INDEX(_xlfn.UNIQUE(_xlfn._xlws.FILTER('Work report'!$A$2:$A$1500,'Work report'!$B$2:$B$1500&lt;&gt;"")),ROW(A432)),"")</f>
        <v/>
      </c>
      <c r="B433" s="196"/>
      <c r="C433" s="196"/>
      <c r="D433" s="196"/>
      <c r="E433" s="196"/>
      <c r="F433" s="196"/>
      <c r="G433" s="196"/>
      <c r="H433" s="193" t="str">
        <f>IF($A433="","",SUMIFS('Work report'!$I$2:$I$1500,'Work report'!$A$2:$A$1500,$A433,'Work report'!$B$2:$B$1500,"&lt;&gt;"))</f>
        <v/>
      </c>
      <c r="I433" s="192" t="str">
        <f t="shared" si="18"/>
        <v/>
      </c>
      <c r="J433" s="192" t="str">
        <f t="shared" si="19"/>
        <v/>
      </c>
      <c r="K433" s="197"/>
      <c r="L433" s="235"/>
      <c r="M433" s="192" t="str">
        <f t="shared" si="20"/>
        <v/>
      </c>
    </row>
    <row r="434" spans="1:13" ht="15" customHeight="1" x14ac:dyDescent="0.25">
      <c r="A434" s="190" t="str" cm="1">
        <f t="array" ref="A434">IFERROR(INDEX(_xlfn.UNIQUE(_xlfn._xlws.FILTER('Work report'!$A$2:$A$1500,'Work report'!$B$2:$B$1500&lt;&gt;"")),ROW(A433)),"")</f>
        <v/>
      </c>
      <c r="B434" s="196"/>
      <c r="C434" s="196"/>
      <c r="D434" s="196"/>
      <c r="E434" s="196"/>
      <c r="F434" s="196"/>
      <c r="G434" s="196"/>
      <c r="H434" s="193" t="str">
        <f>IF($A434="","",SUMIFS('Work report'!$I$2:$I$1500,'Work report'!$A$2:$A$1500,$A434,'Work report'!$B$2:$B$1500,"&lt;&gt;"))</f>
        <v/>
      </c>
      <c r="I434" s="192" t="str">
        <f t="shared" si="18"/>
        <v/>
      </c>
      <c r="J434" s="192" t="str">
        <f t="shared" si="19"/>
        <v/>
      </c>
      <c r="K434" s="197"/>
      <c r="L434" s="235"/>
      <c r="M434" s="192" t="str">
        <f t="shared" si="20"/>
        <v/>
      </c>
    </row>
    <row r="435" spans="1:13" ht="15" customHeight="1" x14ac:dyDescent="0.25">
      <c r="A435" s="190" t="str" cm="1">
        <f t="array" ref="A435">IFERROR(INDEX(_xlfn.UNIQUE(_xlfn._xlws.FILTER('Work report'!$A$2:$A$1500,'Work report'!$B$2:$B$1500&lt;&gt;"")),ROW(A434)),"")</f>
        <v/>
      </c>
      <c r="B435" s="196"/>
      <c r="C435" s="196"/>
      <c r="D435" s="196"/>
      <c r="E435" s="196"/>
      <c r="F435" s="196"/>
      <c r="G435" s="196"/>
      <c r="H435" s="193" t="str">
        <f>IF($A435="","",SUMIFS('Work report'!$I$2:$I$1500,'Work report'!$A$2:$A$1500,$A435,'Work report'!$B$2:$B$1500,"&lt;&gt;"))</f>
        <v/>
      </c>
      <c r="I435" s="192" t="str">
        <f t="shared" si="18"/>
        <v/>
      </c>
      <c r="J435" s="192" t="str">
        <f t="shared" si="19"/>
        <v/>
      </c>
      <c r="K435" s="197"/>
      <c r="L435" s="235"/>
      <c r="M435" s="192" t="str">
        <f t="shared" si="20"/>
        <v/>
      </c>
    </row>
    <row r="436" spans="1:13" ht="15" customHeight="1" x14ac:dyDescent="0.25">
      <c r="A436" s="190" t="str" cm="1">
        <f t="array" ref="A436">IFERROR(INDEX(_xlfn.UNIQUE(_xlfn._xlws.FILTER('Work report'!$A$2:$A$1500,'Work report'!$B$2:$B$1500&lt;&gt;"")),ROW(A435)),"")</f>
        <v/>
      </c>
      <c r="B436" s="196"/>
      <c r="C436" s="196"/>
      <c r="D436" s="196"/>
      <c r="E436" s="196"/>
      <c r="F436" s="196"/>
      <c r="G436" s="196"/>
      <c r="H436" s="193" t="str">
        <f>IF($A436="","",SUMIFS('Work report'!$I$2:$I$1500,'Work report'!$A$2:$A$1500,$A436,'Work report'!$B$2:$B$1500,"&lt;&gt;"))</f>
        <v/>
      </c>
      <c r="I436" s="192" t="str">
        <f t="shared" si="18"/>
        <v/>
      </c>
      <c r="J436" s="192" t="str">
        <f t="shared" si="19"/>
        <v/>
      </c>
      <c r="K436" s="197"/>
      <c r="L436" s="235"/>
      <c r="M436" s="192" t="str">
        <f t="shared" si="20"/>
        <v/>
      </c>
    </row>
    <row r="437" spans="1:13" ht="15" customHeight="1" x14ac:dyDescent="0.25">
      <c r="A437" s="190" t="str" cm="1">
        <f t="array" ref="A437">IFERROR(INDEX(_xlfn.UNIQUE(_xlfn._xlws.FILTER('Work report'!$A$2:$A$1500,'Work report'!$B$2:$B$1500&lt;&gt;"")),ROW(A436)),"")</f>
        <v/>
      </c>
      <c r="B437" s="196"/>
      <c r="C437" s="196"/>
      <c r="D437" s="196"/>
      <c r="E437" s="196"/>
      <c r="F437" s="196"/>
      <c r="G437" s="196"/>
      <c r="H437" s="193" t="str">
        <f>IF($A437="","",SUMIFS('Work report'!$I$2:$I$1500,'Work report'!$A$2:$A$1500,$A437,'Work report'!$B$2:$B$1500,"&lt;&gt;"))</f>
        <v/>
      </c>
      <c r="I437" s="192" t="str">
        <f t="shared" si="18"/>
        <v/>
      </c>
      <c r="J437" s="192" t="str">
        <f t="shared" si="19"/>
        <v/>
      </c>
      <c r="K437" s="197"/>
      <c r="L437" s="235"/>
      <c r="M437" s="192" t="str">
        <f t="shared" si="20"/>
        <v/>
      </c>
    </row>
    <row r="438" spans="1:13" ht="15" customHeight="1" x14ac:dyDescent="0.25">
      <c r="A438" s="190" t="str" cm="1">
        <f t="array" ref="A438">IFERROR(INDEX(_xlfn.UNIQUE(_xlfn._xlws.FILTER('Work report'!$A$2:$A$1500,'Work report'!$B$2:$B$1500&lt;&gt;"")),ROW(A437)),"")</f>
        <v/>
      </c>
      <c r="B438" s="196"/>
      <c r="C438" s="196"/>
      <c r="D438" s="196"/>
      <c r="E438" s="196"/>
      <c r="F438" s="196"/>
      <c r="G438" s="196"/>
      <c r="H438" s="193" t="str">
        <f>IF($A438="","",SUMIFS('Work report'!$I$2:$I$1500,'Work report'!$A$2:$A$1500,$A438,'Work report'!$B$2:$B$1500,"&lt;&gt;"))</f>
        <v/>
      </c>
      <c r="I438" s="192" t="str">
        <f t="shared" si="18"/>
        <v/>
      </c>
      <c r="J438" s="192" t="str">
        <f t="shared" si="19"/>
        <v/>
      </c>
      <c r="K438" s="197"/>
      <c r="L438" s="235"/>
      <c r="M438" s="192" t="str">
        <f t="shared" si="20"/>
        <v/>
      </c>
    </row>
    <row r="439" spans="1:13" ht="15" customHeight="1" x14ac:dyDescent="0.25">
      <c r="A439" s="190" t="str" cm="1">
        <f t="array" ref="A439">IFERROR(INDEX(_xlfn.UNIQUE(_xlfn._xlws.FILTER('Work report'!$A$2:$A$1500,'Work report'!$B$2:$B$1500&lt;&gt;"")),ROW(A438)),"")</f>
        <v/>
      </c>
      <c r="B439" s="196"/>
      <c r="C439" s="196"/>
      <c r="D439" s="196"/>
      <c r="E439" s="196"/>
      <c r="F439" s="196"/>
      <c r="G439" s="196"/>
      <c r="H439" s="193" t="str">
        <f>IF($A439="","",SUMIFS('Work report'!$I$2:$I$1500,'Work report'!$A$2:$A$1500,$A439,'Work report'!$B$2:$B$1500,"&lt;&gt;"))</f>
        <v/>
      </c>
      <c r="I439" s="192" t="str">
        <f t="shared" si="18"/>
        <v/>
      </c>
      <c r="J439" s="192" t="str">
        <f t="shared" si="19"/>
        <v/>
      </c>
      <c r="K439" s="197"/>
      <c r="L439" s="235"/>
      <c r="M439" s="192" t="str">
        <f t="shared" si="20"/>
        <v/>
      </c>
    </row>
    <row r="440" spans="1:13" ht="15" customHeight="1" x14ac:dyDescent="0.25">
      <c r="A440" s="190" t="str" cm="1">
        <f t="array" ref="A440">IFERROR(INDEX(_xlfn.UNIQUE(_xlfn._xlws.FILTER('Work report'!$A$2:$A$1500,'Work report'!$B$2:$B$1500&lt;&gt;"")),ROW(A439)),"")</f>
        <v/>
      </c>
      <c r="B440" s="196"/>
      <c r="C440" s="196"/>
      <c r="D440" s="196"/>
      <c r="E440" s="196"/>
      <c r="F440" s="196"/>
      <c r="G440" s="196"/>
      <c r="H440" s="193" t="str">
        <f>IF($A440="","",SUMIFS('Work report'!$I$2:$I$1500,'Work report'!$A$2:$A$1500,$A440,'Work report'!$B$2:$B$1500,"&lt;&gt;"))</f>
        <v/>
      </c>
      <c r="I440" s="192" t="str">
        <f t="shared" si="18"/>
        <v/>
      </c>
      <c r="J440" s="192" t="str">
        <f t="shared" si="19"/>
        <v/>
      </c>
      <c r="K440" s="197"/>
      <c r="L440" s="235"/>
      <c r="M440" s="192" t="str">
        <f t="shared" si="20"/>
        <v/>
      </c>
    </row>
    <row r="441" spans="1:13" ht="15" customHeight="1" x14ac:dyDescent="0.25">
      <c r="A441" s="190" t="str" cm="1">
        <f t="array" ref="A441">IFERROR(INDEX(_xlfn.UNIQUE(_xlfn._xlws.FILTER('Work report'!$A$2:$A$1500,'Work report'!$B$2:$B$1500&lt;&gt;"")),ROW(A440)),"")</f>
        <v/>
      </c>
      <c r="B441" s="196"/>
      <c r="C441" s="196"/>
      <c r="D441" s="196"/>
      <c r="E441" s="196"/>
      <c r="F441" s="196"/>
      <c r="G441" s="196"/>
      <c r="H441" s="193" t="str">
        <f>IF($A441="","",SUMIFS('Work report'!$I$2:$I$1500,'Work report'!$A$2:$A$1500,$A441,'Work report'!$B$2:$B$1500,"&lt;&gt;"))</f>
        <v/>
      </c>
      <c r="I441" s="192" t="str">
        <f t="shared" si="18"/>
        <v/>
      </c>
      <c r="J441" s="192" t="str">
        <f t="shared" si="19"/>
        <v/>
      </c>
      <c r="K441" s="197"/>
      <c r="L441" s="235"/>
      <c r="M441" s="192" t="str">
        <f t="shared" si="20"/>
        <v/>
      </c>
    </row>
    <row r="442" spans="1:13" ht="15" customHeight="1" x14ac:dyDescent="0.25">
      <c r="A442" s="190" t="str" cm="1">
        <f t="array" ref="A442">IFERROR(INDEX(_xlfn.UNIQUE(_xlfn._xlws.FILTER('Work report'!$A$2:$A$1500,'Work report'!$B$2:$B$1500&lt;&gt;"")),ROW(A441)),"")</f>
        <v/>
      </c>
      <c r="B442" s="196"/>
      <c r="C442" s="196"/>
      <c r="D442" s="196"/>
      <c r="E442" s="196"/>
      <c r="F442" s="196"/>
      <c r="G442" s="196"/>
      <c r="H442" s="193" t="str">
        <f>IF($A442="","",SUMIFS('Work report'!$I$2:$I$1500,'Work report'!$A$2:$A$1500,$A442,'Work report'!$B$2:$B$1500,"&lt;&gt;"))</f>
        <v/>
      </c>
      <c r="I442" s="192" t="str">
        <f t="shared" si="18"/>
        <v/>
      </c>
      <c r="J442" s="192" t="str">
        <f t="shared" si="19"/>
        <v/>
      </c>
      <c r="K442" s="197"/>
      <c r="L442" s="235"/>
      <c r="M442" s="192" t="str">
        <f t="shared" si="20"/>
        <v/>
      </c>
    </row>
    <row r="443" spans="1:13" ht="15" customHeight="1" x14ac:dyDescent="0.25">
      <c r="A443" s="190" t="str" cm="1">
        <f t="array" ref="A443">IFERROR(INDEX(_xlfn.UNIQUE(_xlfn._xlws.FILTER('Work report'!$A$2:$A$1500,'Work report'!$B$2:$B$1500&lt;&gt;"")),ROW(A442)),"")</f>
        <v/>
      </c>
      <c r="B443" s="196"/>
      <c r="C443" s="196"/>
      <c r="D443" s="196"/>
      <c r="E443" s="196"/>
      <c r="F443" s="196"/>
      <c r="G443" s="196"/>
      <c r="H443" s="193" t="str">
        <f>IF($A443="","",SUMIFS('Work report'!$I$2:$I$1500,'Work report'!$A$2:$A$1500,$A443,'Work report'!$B$2:$B$1500,"&lt;&gt;"))</f>
        <v/>
      </c>
      <c r="I443" s="192" t="str">
        <f t="shared" si="18"/>
        <v/>
      </c>
      <c r="J443" s="192" t="str">
        <f t="shared" si="19"/>
        <v/>
      </c>
      <c r="K443" s="197"/>
      <c r="L443" s="235"/>
      <c r="M443" s="192" t="str">
        <f t="shared" si="20"/>
        <v/>
      </c>
    </row>
    <row r="444" spans="1:13" ht="15" customHeight="1" x14ac:dyDescent="0.25">
      <c r="A444" s="190" t="str" cm="1">
        <f t="array" ref="A444">IFERROR(INDEX(_xlfn.UNIQUE(_xlfn._xlws.FILTER('Work report'!$A$2:$A$1500,'Work report'!$B$2:$B$1500&lt;&gt;"")),ROW(A443)),"")</f>
        <v/>
      </c>
      <c r="B444" s="196"/>
      <c r="C444" s="196"/>
      <c r="D444" s="196"/>
      <c r="E444" s="196"/>
      <c r="F444" s="196"/>
      <c r="G444" s="196"/>
      <c r="H444" s="193" t="str">
        <f>IF($A444="","",SUMIFS('Work report'!$I$2:$I$1500,'Work report'!$A$2:$A$1500,$A444,'Work report'!$B$2:$B$1500,"&lt;&gt;"))</f>
        <v/>
      </c>
      <c r="I444" s="192" t="str">
        <f t="shared" si="18"/>
        <v/>
      </c>
      <c r="J444" s="192" t="str">
        <f t="shared" si="19"/>
        <v/>
      </c>
      <c r="K444" s="197"/>
      <c r="L444" s="235"/>
      <c r="M444" s="192" t="str">
        <f t="shared" si="20"/>
        <v/>
      </c>
    </row>
    <row r="445" spans="1:13" ht="15" customHeight="1" x14ac:dyDescent="0.25">
      <c r="A445" s="190" t="str" cm="1">
        <f t="array" ref="A445">IFERROR(INDEX(_xlfn.UNIQUE(_xlfn._xlws.FILTER('Work report'!$A$2:$A$1500,'Work report'!$B$2:$B$1500&lt;&gt;"")),ROW(A444)),"")</f>
        <v/>
      </c>
      <c r="B445" s="196"/>
      <c r="C445" s="196"/>
      <c r="D445" s="196"/>
      <c r="E445" s="196"/>
      <c r="F445" s="196"/>
      <c r="G445" s="196"/>
      <c r="H445" s="193" t="str">
        <f>IF($A445="","",SUMIFS('Work report'!$I$2:$I$1500,'Work report'!$A$2:$A$1500,$A445,'Work report'!$B$2:$B$1500,"&lt;&gt;"))</f>
        <v/>
      </c>
      <c r="I445" s="192" t="str">
        <f t="shared" si="18"/>
        <v/>
      </c>
      <c r="J445" s="192" t="str">
        <f t="shared" si="19"/>
        <v/>
      </c>
      <c r="K445" s="197"/>
      <c r="L445" s="235"/>
      <c r="M445" s="192" t="str">
        <f t="shared" si="20"/>
        <v/>
      </c>
    </row>
    <row r="446" spans="1:13" ht="15" customHeight="1" x14ac:dyDescent="0.25">
      <c r="A446" s="190" t="str" cm="1">
        <f t="array" ref="A446">IFERROR(INDEX(_xlfn.UNIQUE(_xlfn._xlws.FILTER('Work report'!$A$2:$A$1500,'Work report'!$B$2:$B$1500&lt;&gt;"")),ROW(A445)),"")</f>
        <v/>
      </c>
      <c r="B446" s="196"/>
      <c r="C446" s="196"/>
      <c r="D446" s="196"/>
      <c r="E446" s="196"/>
      <c r="F446" s="196"/>
      <c r="G446" s="196"/>
      <c r="H446" s="193" t="str">
        <f>IF($A446="","",SUMIFS('Work report'!$I$2:$I$1500,'Work report'!$A$2:$A$1500,$A446,'Work report'!$B$2:$B$1500,"&lt;&gt;"))</f>
        <v/>
      </c>
      <c r="I446" s="192" t="str">
        <f t="shared" si="18"/>
        <v/>
      </c>
      <c r="J446" s="192" t="str">
        <f t="shared" si="19"/>
        <v/>
      </c>
      <c r="K446" s="197"/>
      <c r="L446" s="235"/>
      <c r="M446" s="192" t="str">
        <f t="shared" si="20"/>
        <v/>
      </c>
    </row>
    <row r="447" spans="1:13" ht="15" customHeight="1" x14ac:dyDescent="0.25">
      <c r="A447" s="190" t="str" cm="1">
        <f t="array" ref="A447">IFERROR(INDEX(_xlfn.UNIQUE(_xlfn._xlws.FILTER('Work report'!$A$2:$A$1500,'Work report'!$B$2:$B$1500&lt;&gt;"")),ROW(A446)),"")</f>
        <v/>
      </c>
      <c r="B447" s="196"/>
      <c r="C447" s="196"/>
      <c r="D447" s="196"/>
      <c r="E447" s="196"/>
      <c r="F447" s="196"/>
      <c r="G447" s="196"/>
      <c r="H447" s="193" t="str">
        <f>IF($A447="","",SUMIFS('Work report'!$I$2:$I$1500,'Work report'!$A$2:$A$1500,$A447,'Work report'!$B$2:$B$1500,"&lt;&gt;"))</f>
        <v/>
      </c>
      <c r="I447" s="192" t="str">
        <f t="shared" si="18"/>
        <v/>
      </c>
      <c r="J447" s="192" t="str">
        <f t="shared" si="19"/>
        <v/>
      </c>
      <c r="K447" s="197"/>
      <c r="L447" s="235"/>
      <c r="M447" s="192" t="str">
        <f t="shared" si="20"/>
        <v/>
      </c>
    </row>
    <row r="448" spans="1:13" ht="15" customHeight="1" x14ac:dyDescent="0.25">
      <c r="A448" s="190" t="str" cm="1">
        <f t="array" ref="A448">IFERROR(INDEX(_xlfn.UNIQUE(_xlfn._xlws.FILTER('Work report'!$A$2:$A$1500,'Work report'!$B$2:$B$1500&lt;&gt;"")),ROW(A447)),"")</f>
        <v/>
      </c>
      <c r="B448" s="196"/>
      <c r="C448" s="196"/>
      <c r="D448" s="196"/>
      <c r="E448" s="196"/>
      <c r="F448" s="196"/>
      <c r="G448" s="196"/>
      <c r="H448" s="193" t="str">
        <f>IF($A448="","",SUMIFS('Work report'!$I$2:$I$1500,'Work report'!$A$2:$A$1500,$A448,'Work report'!$B$2:$B$1500,"&lt;&gt;"))</f>
        <v/>
      </c>
      <c r="I448" s="192" t="str">
        <f t="shared" si="18"/>
        <v/>
      </c>
      <c r="J448" s="192" t="str">
        <f t="shared" si="19"/>
        <v/>
      </c>
      <c r="K448" s="197"/>
      <c r="L448" s="235"/>
      <c r="M448" s="192" t="str">
        <f t="shared" si="20"/>
        <v/>
      </c>
    </row>
    <row r="449" spans="1:13" ht="15" customHeight="1" x14ac:dyDescent="0.25">
      <c r="A449" s="190" t="str" cm="1">
        <f t="array" ref="A449">IFERROR(INDEX(_xlfn.UNIQUE(_xlfn._xlws.FILTER('Work report'!$A$2:$A$1500,'Work report'!$B$2:$B$1500&lt;&gt;"")),ROW(A448)),"")</f>
        <v/>
      </c>
      <c r="B449" s="196"/>
      <c r="C449" s="196"/>
      <c r="D449" s="196"/>
      <c r="E449" s="196"/>
      <c r="F449" s="196"/>
      <c r="G449" s="196"/>
      <c r="H449" s="193" t="str">
        <f>IF($A449="","",SUMIFS('Work report'!$I$2:$I$1500,'Work report'!$A$2:$A$1500,$A449,'Work report'!$B$2:$B$1500,"&lt;&gt;"))</f>
        <v/>
      </c>
      <c r="I449" s="192" t="str">
        <f t="shared" si="18"/>
        <v/>
      </c>
      <c r="J449" s="192" t="str">
        <f t="shared" si="19"/>
        <v/>
      </c>
      <c r="K449" s="197"/>
      <c r="L449" s="235"/>
      <c r="M449" s="192" t="str">
        <f t="shared" si="20"/>
        <v/>
      </c>
    </row>
    <row r="450" spans="1:13" ht="15" customHeight="1" x14ac:dyDescent="0.25">
      <c r="A450" s="190" t="str" cm="1">
        <f t="array" ref="A450">IFERROR(INDEX(_xlfn.UNIQUE(_xlfn._xlws.FILTER('Work report'!$A$2:$A$1500,'Work report'!$B$2:$B$1500&lt;&gt;"")),ROW(A449)),"")</f>
        <v/>
      </c>
      <c r="B450" s="196"/>
      <c r="C450" s="196"/>
      <c r="D450" s="196"/>
      <c r="E450" s="196"/>
      <c r="F450" s="196"/>
      <c r="G450" s="196"/>
      <c r="H450" s="193" t="str">
        <f>IF($A450="","",SUMIFS('Work report'!$I$2:$I$1500,'Work report'!$A$2:$A$1500,$A450,'Work report'!$B$2:$B$1500,"&lt;&gt;"))</f>
        <v/>
      </c>
      <c r="I450" s="192" t="str">
        <f t="shared" ref="I450:I513" si="21">IF(
SUM(
IF(AND($B450&lt;&gt;"",$C450&lt;&gt;""),($C450-$B450)*1440,0),
IF(AND($D450&lt;&gt;"",$E450&lt;&gt;""),($E450-$D450)*1440,0),
IF(AND($F450&lt;&gt;"",$G450&lt;&gt;""),($G450-$F450)*1440,0)
)=0,
"",
SUM(
IF(AND($B450&lt;&gt;"",$C450&lt;&gt;""),($C450-$B450)*1440,0),
IF(AND($D450&lt;&gt;"",$E450&lt;&gt;""),($E450-$D450)*1440,0),
IF(AND($F450&lt;&gt;"",$G450&lt;&gt;""),($G450-$F450)*1440,0)
)
)</f>
        <v/>
      </c>
      <c r="J450" s="192" t="str">
        <f t="shared" ref="J450:J513" si="22">IF(OR($H450="",$I450=""),"",$I450-$H450)</f>
        <v/>
      </c>
      <c r="K450" s="197"/>
      <c r="L450" s="235"/>
      <c r="M450" s="192" t="str">
        <f t="shared" ref="M450:M513" si="23">IF(OR($J450="",$L450&lt;&gt;"Approved"),"",$J450)</f>
        <v/>
      </c>
    </row>
    <row r="451" spans="1:13" ht="15" customHeight="1" x14ac:dyDescent="0.25">
      <c r="A451" s="190" t="str" cm="1">
        <f t="array" ref="A451">IFERROR(INDEX(_xlfn.UNIQUE(_xlfn._xlws.FILTER('Work report'!$A$2:$A$1500,'Work report'!$B$2:$B$1500&lt;&gt;"")),ROW(A450)),"")</f>
        <v/>
      </c>
      <c r="B451" s="196"/>
      <c r="C451" s="196"/>
      <c r="D451" s="196"/>
      <c r="E451" s="196"/>
      <c r="F451" s="196"/>
      <c r="G451" s="196"/>
      <c r="H451" s="193" t="str">
        <f>IF($A451="","",SUMIFS('Work report'!$I$2:$I$1500,'Work report'!$A$2:$A$1500,$A451,'Work report'!$B$2:$B$1500,"&lt;&gt;"))</f>
        <v/>
      </c>
      <c r="I451" s="192" t="str">
        <f t="shared" si="21"/>
        <v/>
      </c>
      <c r="J451" s="192" t="str">
        <f t="shared" si="22"/>
        <v/>
      </c>
      <c r="K451" s="197"/>
      <c r="L451" s="235"/>
      <c r="M451" s="192" t="str">
        <f t="shared" si="23"/>
        <v/>
      </c>
    </row>
    <row r="452" spans="1:13" ht="15" customHeight="1" x14ac:dyDescent="0.25">
      <c r="A452" s="190" t="str" cm="1">
        <f t="array" ref="A452">IFERROR(INDEX(_xlfn.UNIQUE(_xlfn._xlws.FILTER('Work report'!$A$2:$A$1500,'Work report'!$B$2:$B$1500&lt;&gt;"")),ROW(A451)),"")</f>
        <v/>
      </c>
      <c r="B452" s="196"/>
      <c r="C452" s="196"/>
      <c r="D452" s="196"/>
      <c r="E452" s="196"/>
      <c r="F452" s="196"/>
      <c r="G452" s="196"/>
      <c r="H452" s="193" t="str">
        <f>IF($A452="","",SUMIFS('Work report'!$I$2:$I$1500,'Work report'!$A$2:$A$1500,$A452,'Work report'!$B$2:$B$1500,"&lt;&gt;"))</f>
        <v/>
      </c>
      <c r="I452" s="192" t="str">
        <f t="shared" si="21"/>
        <v/>
      </c>
      <c r="J452" s="192" t="str">
        <f t="shared" si="22"/>
        <v/>
      </c>
      <c r="K452" s="197"/>
      <c r="L452" s="235"/>
      <c r="M452" s="192" t="str">
        <f t="shared" si="23"/>
        <v/>
      </c>
    </row>
    <row r="453" spans="1:13" ht="15" customHeight="1" x14ac:dyDescent="0.25">
      <c r="A453" s="190" t="str" cm="1">
        <f t="array" ref="A453">IFERROR(INDEX(_xlfn.UNIQUE(_xlfn._xlws.FILTER('Work report'!$A$2:$A$1500,'Work report'!$B$2:$B$1500&lt;&gt;"")),ROW(A452)),"")</f>
        <v/>
      </c>
      <c r="B453" s="196"/>
      <c r="C453" s="196"/>
      <c r="D453" s="196"/>
      <c r="E453" s="196"/>
      <c r="F453" s="196"/>
      <c r="G453" s="196"/>
      <c r="H453" s="193" t="str">
        <f>IF($A453="","",SUMIFS('Work report'!$I$2:$I$1500,'Work report'!$A$2:$A$1500,$A453,'Work report'!$B$2:$B$1500,"&lt;&gt;"))</f>
        <v/>
      </c>
      <c r="I453" s="192" t="str">
        <f t="shared" si="21"/>
        <v/>
      </c>
      <c r="J453" s="192" t="str">
        <f t="shared" si="22"/>
        <v/>
      </c>
      <c r="K453" s="197"/>
      <c r="L453" s="235"/>
      <c r="M453" s="192" t="str">
        <f t="shared" si="23"/>
        <v/>
      </c>
    </row>
    <row r="454" spans="1:13" ht="15" customHeight="1" x14ac:dyDescent="0.25">
      <c r="A454" s="190" t="str" cm="1">
        <f t="array" ref="A454">IFERROR(INDEX(_xlfn.UNIQUE(_xlfn._xlws.FILTER('Work report'!$A$2:$A$1500,'Work report'!$B$2:$B$1500&lt;&gt;"")),ROW(A453)),"")</f>
        <v/>
      </c>
      <c r="B454" s="196"/>
      <c r="C454" s="196"/>
      <c r="D454" s="196"/>
      <c r="E454" s="196"/>
      <c r="F454" s="196"/>
      <c r="G454" s="196"/>
      <c r="H454" s="193" t="str">
        <f>IF($A454="","",SUMIFS('Work report'!$I$2:$I$1500,'Work report'!$A$2:$A$1500,$A454,'Work report'!$B$2:$B$1500,"&lt;&gt;"))</f>
        <v/>
      </c>
      <c r="I454" s="192" t="str">
        <f t="shared" si="21"/>
        <v/>
      </c>
      <c r="J454" s="192" t="str">
        <f t="shared" si="22"/>
        <v/>
      </c>
      <c r="K454" s="197"/>
      <c r="L454" s="235"/>
      <c r="M454" s="192" t="str">
        <f t="shared" si="23"/>
        <v/>
      </c>
    </row>
    <row r="455" spans="1:13" ht="15" customHeight="1" x14ac:dyDescent="0.25">
      <c r="A455" s="190" t="str" cm="1">
        <f t="array" ref="A455">IFERROR(INDEX(_xlfn.UNIQUE(_xlfn._xlws.FILTER('Work report'!$A$2:$A$1500,'Work report'!$B$2:$B$1500&lt;&gt;"")),ROW(A454)),"")</f>
        <v/>
      </c>
      <c r="B455" s="196"/>
      <c r="C455" s="196"/>
      <c r="D455" s="196"/>
      <c r="E455" s="196"/>
      <c r="F455" s="196"/>
      <c r="G455" s="196"/>
      <c r="H455" s="193" t="str">
        <f>IF($A455="","",SUMIFS('Work report'!$I$2:$I$1500,'Work report'!$A$2:$A$1500,$A455,'Work report'!$B$2:$B$1500,"&lt;&gt;"))</f>
        <v/>
      </c>
      <c r="I455" s="192" t="str">
        <f t="shared" si="21"/>
        <v/>
      </c>
      <c r="J455" s="192" t="str">
        <f t="shared" si="22"/>
        <v/>
      </c>
      <c r="K455" s="197"/>
      <c r="L455" s="235"/>
      <c r="M455" s="192" t="str">
        <f t="shared" si="23"/>
        <v/>
      </c>
    </row>
    <row r="456" spans="1:13" ht="15" customHeight="1" x14ac:dyDescent="0.25">
      <c r="A456" s="190" t="str" cm="1">
        <f t="array" ref="A456">IFERROR(INDEX(_xlfn.UNIQUE(_xlfn._xlws.FILTER('Work report'!$A$2:$A$1500,'Work report'!$B$2:$B$1500&lt;&gt;"")),ROW(A455)),"")</f>
        <v/>
      </c>
      <c r="B456" s="196"/>
      <c r="C456" s="196"/>
      <c r="D456" s="196"/>
      <c r="E456" s="196"/>
      <c r="F456" s="196"/>
      <c r="G456" s="196"/>
      <c r="H456" s="193" t="str">
        <f>IF($A456="","",SUMIFS('Work report'!$I$2:$I$1500,'Work report'!$A$2:$A$1500,$A456,'Work report'!$B$2:$B$1500,"&lt;&gt;"))</f>
        <v/>
      </c>
      <c r="I456" s="192" t="str">
        <f t="shared" si="21"/>
        <v/>
      </c>
      <c r="J456" s="192" t="str">
        <f t="shared" si="22"/>
        <v/>
      </c>
      <c r="K456" s="197"/>
      <c r="L456" s="235"/>
      <c r="M456" s="192" t="str">
        <f t="shared" si="23"/>
        <v/>
      </c>
    </row>
    <row r="457" spans="1:13" ht="15" customHeight="1" x14ac:dyDescent="0.25">
      <c r="A457" s="190" t="str" cm="1">
        <f t="array" ref="A457">IFERROR(INDEX(_xlfn.UNIQUE(_xlfn._xlws.FILTER('Work report'!$A$2:$A$1500,'Work report'!$B$2:$B$1500&lt;&gt;"")),ROW(A456)),"")</f>
        <v/>
      </c>
      <c r="B457" s="196"/>
      <c r="C457" s="196"/>
      <c r="D457" s="196"/>
      <c r="E457" s="196"/>
      <c r="F457" s="196"/>
      <c r="G457" s="196"/>
      <c r="H457" s="193" t="str">
        <f>IF($A457="","",SUMIFS('Work report'!$I$2:$I$1500,'Work report'!$A$2:$A$1500,$A457,'Work report'!$B$2:$B$1500,"&lt;&gt;"))</f>
        <v/>
      </c>
      <c r="I457" s="192" t="str">
        <f t="shared" si="21"/>
        <v/>
      </c>
      <c r="J457" s="192" t="str">
        <f t="shared" si="22"/>
        <v/>
      </c>
      <c r="K457" s="197"/>
      <c r="L457" s="235"/>
      <c r="M457" s="192" t="str">
        <f t="shared" si="23"/>
        <v/>
      </c>
    </row>
    <row r="458" spans="1:13" ht="15" customHeight="1" x14ac:dyDescent="0.25">
      <c r="A458" s="190" t="str" cm="1">
        <f t="array" ref="A458">IFERROR(INDEX(_xlfn.UNIQUE(_xlfn._xlws.FILTER('Work report'!$A$2:$A$1500,'Work report'!$B$2:$B$1500&lt;&gt;"")),ROW(A457)),"")</f>
        <v/>
      </c>
      <c r="B458" s="196"/>
      <c r="C458" s="196"/>
      <c r="D458" s="196"/>
      <c r="E458" s="196"/>
      <c r="F458" s="196"/>
      <c r="G458" s="196"/>
      <c r="H458" s="193" t="str">
        <f>IF($A458="","",SUMIFS('Work report'!$I$2:$I$1500,'Work report'!$A$2:$A$1500,$A458,'Work report'!$B$2:$B$1500,"&lt;&gt;"))</f>
        <v/>
      </c>
      <c r="I458" s="192" t="str">
        <f t="shared" si="21"/>
        <v/>
      </c>
      <c r="J458" s="192" t="str">
        <f t="shared" si="22"/>
        <v/>
      </c>
      <c r="K458" s="197"/>
      <c r="L458" s="235"/>
      <c r="M458" s="192" t="str">
        <f t="shared" si="23"/>
        <v/>
      </c>
    </row>
    <row r="459" spans="1:13" ht="15" customHeight="1" x14ac:dyDescent="0.25">
      <c r="A459" s="190" t="str" cm="1">
        <f t="array" ref="A459">IFERROR(INDEX(_xlfn.UNIQUE(_xlfn._xlws.FILTER('Work report'!$A$2:$A$1500,'Work report'!$B$2:$B$1500&lt;&gt;"")),ROW(A458)),"")</f>
        <v/>
      </c>
      <c r="B459" s="196"/>
      <c r="C459" s="196"/>
      <c r="D459" s="196"/>
      <c r="E459" s="196"/>
      <c r="F459" s="196"/>
      <c r="G459" s="196"/>
      <c r="H459" s="193" t="str">
        <f>IF($A459="","",SUMIFS('Work report'!$I$2:$I$1500,'Work report'!$A$2:$A$1500,$A459,'Work report'!$B$2:$B$1500,"&lt;&gt;"))</f>
        <v/>
      </c>
      <c r="I459" s="192" t="str">
        <f t="shared" si="21"/>
        <v/>
      </c>
      <c r="J459" s="192" t="str">
        <f t="shared" si="22"/>
        <v/>
      </c>
      <c r="K459" s="197"/>
      <c r="L459" s="235"/>
      <c r="M459" s="192" t="str">
        <f t="shared" si="23"/>
        <v/>
      </c>
    </row>
    <row r="460" spans="1:13" ht="15" customHeight="1" x14ac:dyDescent="0.25">
      <c r="A460" s="190" t="str" cm="1">
        <f t="array" ref="A460">IFERROR(INDEX(_xlfn.UNIQUE(_xlfn._xlws.FILTER('Work report'!$A$2:$A$1500,'Work report'!$B$2:$B$1500&lt;&gt;"")),ROW(A459)),"")</f>
        <v/>
      </c>
      <c r="B460" s="196"/>
      <c r="C460" s="196"/>
      <c r="D460" s="196"/>
      <c r="E460" s="196"/>
      <c r="F460" s="196"/>
      <c r="G460" s="196"/>
      <c r="H460" s="193" t="str">
        <f>IF($A460="","",SUMIFS('Work report'!$I$2:$I$1500,'Work report'!$A$2:$A$1500,$A460,'Work report'!$B$2:$B$1500,"&lt;&gt;"))</f>
        <v/>
      </c>
      <c r="I460" s="192" t="str">
        <f t="shared" si="21"/>
        <v/>
      </c>
      <c r="J460" s="192" t="str">
        <f t="shared" si="22"/>
        <v/>
      </c>
      <c r="K460" s="197"/>
      <c r="L460" s="235"/>
      <c r="M460" s="192" t="str">
        <f t="shared" si="23"/>
        <v/>
      </c>
    </row>
    <row r="461" spans="1:13" ht="15" customHeight="1" x14ac:dyDescent="0.25">
      <c r="A461" s="190" t="str" cm="1">
        <f t="array" ref="A461">IFERROR(INDEX(_xlfn.UNIQUE(_xlfn._xlws.FILTER('Work report'!$A$2:$A$1500,'Work report'!$B$2:$B$1500&lt;&gt;"")),ROW(A460)),"")</f>
        <v/>
      </c>
      <c r="B461" s="196"/>
      <c r="C461" s="196"/>
      <c r="D461" s="196"/>
      <c r="E461" s="196"/>
      <c r="F461" s="196"/>
      <c r="G461" s="196"/>
      <c r="H461" s="193" t="str">
        <f>IF($A461="","",SUMIFS('Work report'!$I$2:$I$1500,'Work report'!$A$2:$A$1500,$A461,'Work report'!$B$2:$B$1500,"&lt;&gt;"))</f>
        <v/>
      </c>
      <c r="I461" s="192" t="str">
        <f t="shared" si="21"/>
        <v/>
      </c>
      <c r="J461" s="192" t="str">
        <f t="shared" si="22"/>
        <v/>
      </c>
      <c r="K461" s="197"/>
      <c r="L461" s="235"/>
      <c r="M461" s="192" t="str">
        <f t="shared" si="23"/>
        <v/>
      </c>
    </row>
    <row r="462" spans="1:13" ht="15" customHeight="1" x14ac:dyDescent="0.25">
      <c r="A462" s="190" t="str" cm="1">
        <f t="array" ref="A462">IFERROR(INDEX(_xlfn.UNIQUE(_xlfn._xlws.FILTER('Work report'!$A$2:$A$1500,'Work report'!$B$2:$B$1500&lt;&gt;"")),ROW(A461)),"")</f>
        <v/>
      </c>
      <c r="B462" s="196"/>
      <c r="C462" s="196"/>
      <c r="D462" s="196"/>
      <c r="E462" s="196"/>
      <c r="F462" s="196"/>
      <c r="G462" s="196"/>
      <c r="H462" s="193" t="str">
        <f>IF($A462="","",SUMIFS('Work report'!$I$2:$I$1500,'Work report'!$A$2:$A$1500,$A462,'Work report'!$B$2:$B$1500,"&lt;&gt;"))</f>
        <v/>
      </c>
      <c r="I462" s="192" t="str">
        <f t="shared" si="21"/>
        <v/>
      </c>
      <c r="J462" s="192" t="str">
        <f t="shared" si="22"/>
        <v/>
      </c>
      <c r="K462" s="197"/>
      <c r="L462" s="235"/>
      <c r="M462" s="192" t="str">
        <f t="shared" si="23"/>
        <v/>
      </c>
    </row>
    <row r="463" spans="1:13" ht="15" customHeight="1" x14ac:dyDescent="0.25">
      <c r="A463" s="190" t="str" cm="1">
        <f t="array" ref="A463">IFERROR(INDEX(_xlfn.UNIQUE(_xlfn._xlws.FILTER('Work report'!$A$2:$A$1500,'Work report'!$B$2:$B$1500&lt;&gt;"")),ROW(A462)),"")</f>
        <v/>
      </c>
      <c r="B463" s="196"/>
      <c r="C463" s="196"/>
      <c r="D463" s="196"/>
      <c r="E463" s="196"/>
      <c r="F463" s="196"/>
      <c r="G463" s="196"/>
      <c r="H463" s="193" t="str">
        <f>IF($A463="","",SUMIFS('Work report'!$I$2:$I$1500,'Work report'!$A$2:$A$1500,$A463,'Work report'!$B$2:$B$1500,"&lt;&gt;"))</f>
        <v/>
      </c>
      <c r="I463" s="192" t="str">
        <f t="shared" si="21"/>
        <v/>
      </c>
      <c r="J463" s="192" t="str">
        <f t="shared" si="22"/>
        <v/>
      </c>
      <c r="K463" s="197"/>
      <c r="L463" s="235"/>
      <c r="M463" s="192" t="str">
        <f t="shared" si="23"/>
        <v/>
      </c>
    </row>
    <row r="464" spans="1:13" ht="15" customHeight="1" x14ac:dyDescent="0.25">
      <c r="A464" s="190" t="str" cm="1">
        <f t="array" ref="A464">IFERROR(INDEX(_xlfn.UNIQUE(_xlfn._xlws.FILTER('Work report'!$A$2:$A$1500,'Work report'!$B$2:$B$1500&lt;&gt;"")),ROW(A463)),"")</f>
        <v/>
      </c>
      <c r="B464" s="196"/>
      <c r="C464" s="196"/>
      <c r="D464" s="196"/>
      <c r="E464" s="196"/>
      <c r="F464" s="196"/>
      <c r="G464" s="196"/>
      <c r="H464" s="193" t="str">
        <f>IF($A464="","",SUMIFS('Work report'!$I$2:$I$1500,'Work report'!$A$2:$A$1500,$A464,'Work report'!$B$2:$B$1500,"&lt;&gt;"))</f>
        <v/>
      </c>
      <c r="I464" s="192" t="str">
        <f t="shared" si="21"/>
        <v/>
      </c>
      <c r="J464" s="192" t="str">
        <f t="shared" si="22"/>
        <v/>
      </c>
      <c r="K464" s="197"/>
      <c r="L464" s="235"/>
      <c r="M464" s="192" t="str">
        <f t="shared" si="23"/>
        <v/>
      </c>
    </row>
    <row r="465" spans="1:13" ht="15" customHeight="1" x14ac:dyDescent="0.25">
      <c r="A465" s="190" t="str" cm="1">
        <f t="array" ref="A465">IFERROR(INDEX(_xlfn.UNIQUE(_xlfn._xlws.FILTER('Work report'!$A$2:$A$1500,'Work report'!$B$2:$B$1500&lt;&gt;"")),ROW(A464)),"")</f>
        <v/>
      </c>
      <c r="B465" s="196"/>
      <c r="C465" s="196"/>
      <c r="D465" s="196"/>
      <c r="E465" s="196"/>
      <c r="F465" s="196"/>
      <c r="G465" s="196"/>
      <c r="H465" s="193" t="str">
        <f>IF($A465="","",SUMIFS('Work report'!$I$2:$I$1500,'Work report'!$A$2:$A$1500,$A465,'Work report'!$B$2:$B$1500,"&lt;&gt;"))</f>
        <v/>
      </c>
      <c r="I465" s="192" t="str">
        <f t="shared" si="21"/>
        <v/>
      </c>
      <c r="J465" s="192" t="str">
        <f t="shared" si="22"/>
        <v/>
      </c>
      <c r="K465" s="197"/>
      <c r="L465" s="235"/>
      <c r="M465" s="192" t="str">
        <f t="shared" si="23"/>
        <v/>
      </c>
    </row>
    <row r="466" spans="1:13" ht="15" customHeight="1" x14ac:dyDescent="0.25">
      <c r="A466" s="190" t="str" cm="1">
        <f t="array" ref="A466">IFERROR(INDEX(_xlfn.UNIQUE(_xlfn._xlws.FILTER('Work report'!$A$2:$A$1500,'Work report'!$B$2:$B$1500&lt;&gt;"")),ROW(A465)),"")</f>
        <v/>
      </c>
      <c r="B466" s="196"/>
      <c r="C466" s="196"/>
      <c r="D466" s="196"/>
      <c r="E466" s="196"/>
      <c r="F466" s="196"/>
      <c r="G466" s="196"/>
      <c r="H466" s="193" t="str">
        <f>IF($A466="","",SUMIFS('Work report'!$I$2:$I$1500,'Work report'!$A$2:$A$1500,$A466,'Work report'!$B$2:$B$1500,"&lt;&gt;"))</f>
        <v/>
      </c>
      <c r="I466" s="192" t="str">
        <f t="shared" si="21"/>
        <v/>
      </c>
      <c r="J466" s="192" t="str">
        <f t="shared" si="22"/>
        <v/>
      </c>
      <c r="K466" s="197"/>
      <c r="L466" s="235"/>
      <c r="M466" s="192" t="str">
        <f t="shared" si="23"/>
        <v/>
      </c>
    </row>
    <row r="467" spans="1:13" ht="15" customHeight="1" x14ac:dyDescent="0.25">
      <c r="A467" s="190" t="str" cm="1">
        <f t="array" ref="A467">IFERROR(INDEX(_xlfn.UNIQUE(_xlfn._xlws.FILTER('Work report'!$A$2:$A$1500,'Work report'!$B$2:$B$1500&lt;&gt;"")),ROW(A466)),"")</f>
        <v/>
      </c>
      <c r="B467" s="196"/>
      <c r="C467" s="196"/>
      <c r="D467" s="196"/>
      <c r="E467" s="196"/>
      <c r="F467" s="196"/>
      <c r="G467" s="196"/>
      <c r="H467" s="193" t="str">
        <f>IF($A467="","",SUMIFS('Work report'!$I$2:$I$1500,'Work report'!$A$2:$A$1500,$A467,'Work report'!$B$2:$B$1500,"&lt;&gt;"))</f>
        <v/>
      </c>
      <c r="I467" s="192" t="str">
        <f t="shared" si="21"/>
        <v/>
      </c>
      <c r="J467" s="192" t="str">
        <f t="shared" si="22"/>
        <v/>
      </c>
      <c r="K467" s="197"/>
      <c r="L467" s="235"/>
      <c r="M467" s="192" t="str">
        <f t="shared" si="23"/>
        <v/>
      </c>
    </row>
    <row r="468" spans="1:13" ht="15" customHeight="1" x14ac:dyDescent="0.25">
      <c r="A468" s="190" t="str" cm="1">
        <f t="array" ref="A468">IFERROR(INDEX(_xlfn.UNIQUE(_xlfn._xlws.FILTER('Work report'!$A$2:$A$1500,'Work report'!$B$2:$B$1500&lt;&gt;"")),ROW(A467)),"")</f>
        <v/>
      </c>
      <c r="B468" s="196"/>
      <c r="C468" s="196"/>
      <c r="D468" s="196"/>
      <c r="E468" s="196"/>
      <c r="F468" s="196"/>
      <c r="G468" s="196"/>
      <c r="H468" s="193" t="str">
        <f>IF($A468="","",SUMIFS('Work report'!$I$2:$I$1500,'Work report'!$A$2:$A$1500,$A468,'Work report'!$B$2:$B$1500,"&lt;&gt;"))</f>
        <v/>
      </c>
      <c r="I468" s="192" t="str">
        <f t="shared" si="21"/>
        <v/>
      </c>
      <c r="J468" s="192" t="str">
        <f t="shared" si="22"/>
        <v/>
      </c>
      <c r="K468" s="197"/>
      <c r="L468" s="235"/>
      <c r="M468" s="192" t="str">
        <f t="shared" si="23"/>
        <v/>
      </c>
    </row>
    <row r="469" spans="1:13" ht="15" customHeight="1" x14ac:dyDescent="0.25">
      <c r="A469" s="190" t="str" cm="1">
        <f t="array" ref="A469">IFERROR(INDEX(_xlfn.UNIQUE(_xlfn._xlws.FILTER('Work report'!$A$2:$A$1500,'Work report'!$B$2:$B$1500&lt;&gt;"")),ROW(A468)),"")</f>
        <v/>
      </c>
      <c r="B469" s="196"/>
      <c r="C469" s="196"/>
      <c r="D469" s="196"/>
      <c r="E469" s="196"/>
      <c r="F469" s="196"/>
      <c r="G469" s="196"/>
      <c r="H469" s="193" t="str">
        <f>IF($A469="","",SUMIFS('Work report'!$I$2:$I$1500,'Work report'!$A$2:$A$1500,$A469,'Work report'!$B$2:$B$1500,"&lt;&gt;"))</f>
        <v/>
      </c>
      <c r="I469" s="192" t="str">
        <f t="shared" si="21"/>
        <v/>
      </c>
      <c r="J469" s="192" t="str">
        <f t="shared" si="22"/>
        <v/>
      </c>
      <c r="K469" s="197"/>
      <c r="L469" s="235"/>
      <c r="M469" s="192" t="str">
        <f t="shared" si="23"/>
        <v/>
      </c>
    </row>
    <row r="470" spans="1:13" ht="15" customHeight="1" x14ac:dyDescent="0.25">
      <c r="A470" s="190" t="str" cm="1">
        <f t="array" ref="A470">IFERROR(INDEX(_xlfn.UNIQUE(_xlfn._xlws.FILTER('Work report'!$A$2:$A$1500,'Work report'!$B$2:$B$1500&lt;&gt;"")),ROW(A469)),"")</f>
        <v/>
      </c>
      <c r="B470" s="196"/>
      <c r="C470" s="196"/>
      <c r="D470" s="196"/>
      <c r="E470" s="196"/>
      <c r="F470" s="196"/>
      <c r="G470" s="196"/>
      <c r="H470" s="193" t="str">
        <f>IF($A470="","",SUMIFS('Work report'!$I$2:$I$1500,'Work report'!$A$2:$A$1500,$A470,'Work report'!$B$2:$B$1500,"&lt;&gt;"))</f>
        <v/>
      </c>
      <c r="I470" s="192" t="str">
        <f t="shared" si="21"/>
        <v/>
      </c>
      <c r="J470" s="192" t="str">
        <f t="shared" si="22"/>
        <v/>
      </c>
      <c r="K470" s="197"/>
      <c r="L470" s="235"/>
      <c r="M470" s="192" t="str">
        <f t="shared" si="23"/>
        <v/>
      </c>
    </row>
    <row r="471" spans="1:13" ht="15" customHeight="1" x14ac:dyDescent="0.25">
      <c r="A471" s="190" t="str" cm="1">
        <f t="array" ref="A471">IFERROR(INDEX(_xlfn.UNIQUE(_xlfn._xlws.FILTER('Work report'!$A$2:$A$1500,'Work report'!$B$2:$B$1500&lt;&gt;"")),ROW(A470)),"")</f>
        <v/>
      </c>
      <c r="B471" s="196"/>
      <c r="C471" s="196"/>
      <c r="D471" s="196"/>
      <c r="E471" s="196"/>
      <c r="F471" s="196"/>
      <c r="G471" s="196"/>
      <c r="H471" s="193" t="str">
        <f>IF($A471="","",SUMIFS('Work report'!$I$2:$I$1500,'Work report'!$A$2:$A$1500,$A471,'Work report'!$B$2:$B$1500,"&lt;&gt;"))</f>
        <v/>
      </c>
      <c r="I471" s="192" t="str">
        <f t="shared" si="21"/>
        <v/>
      </c>
      <c r="J471" s="192" t="str">
        <f t="shared" si="22"/>
        <v/>
      </c>
      <c r="K471" s="197"/>
      <c r="L471" s="235"/>
      <c r="M471" s="192" t="str">
        <f t="shared" si="23"/>
        <v/>
      </c>
    </row>
    <row r="472" spans="1:13" ht="15" customHeight="1" x14ac:dyDescent="0.25">
      <c r="A472" s="190" t="str" cm="1">
        <f t="array" ref="A472">IFERROR(INDEX(_xlfn.UNIQUE(_xlfn._xlws.FILTER('Work report'!$A$2:$A$1500,'Work report'!$B$2:$B$1500&lt;&gt;"")),ROW(A471)),"")</f>
        <v/>
      </c>
      <c r="B472" s="196"/>
      <c r="C472" s="196"/>
      <c r="D472" s="196"/>
      <c r="E472" s="196"/>
      <c r="F472" s="196"/>
      <c r="G472" s="196"/>
      <c r="H472" s="193" t="str">
        <f>IF($A472="","",SUMIFS('Work report'!$I$2:$I$1500,'Work report'!$A$2:$A$1500,$A472,'Work report'!$B$2:$B$1500,"&lt;&gt;"))</f>
        <v/>
      </c>
      <c r="I472" s="192" t="str">
        <f t="shared" si="21"/>
        <v/>
      </c>
      <c r="J472" s="192" t="str">
        <f t="shared" si="22"/>
        <v/>
      </c>
      <c r="K472" s="197"/>
      <c r="L472" s="235"/>
      <c r="M472" s="192" t="str">
        <f t="shared" si="23"/>
        <v/>
      </c>
    </row>
    <row r="473" spans="1:13" ht="15" customHeight="1" x14ac:dyDescent="0.25">
      <c r="A473" s="190" t="str" cm="1">
        <f t="array" ref="A473">IFERROR(INDEX(_xlfn.UNIQUE(_xlfn._xlws.FILTER('Work report'!$A$2:$A$1500,'Work report'!$B$2:$B$1500&lt;&gt;"")),ROW(A472)),"")</f>
        <v/>
      </c>
      <c r="B473" s="196"/>
      <c r="C473" s="196"/>
      <c r="D473" s="196"/>
      <c r="E473" s="196"/>
      <c r="F473" s="196"/>
      <c r="G473" s="196"/>
      <c r="H473" s="193" t="str">
        <f>IF($A473="","",SUMIFS('Work report'!$I$2:$I$1500,'Work report'!$A$2:$A$1500,$A473,'Work report'!$B$2:$B$1500,"&lt;&gt;"))</f>
        <v/>
      </c>
      <c r="I473" s="192" t="str">
        <f t="shared" si="21"/>
        <v/>
      </c>
      <c r="J473" s="192" t="str">
        <f t="shared" si="22"/>
        <v/>
      </c>
      <c r="K473" s="197"/>
      <c r="L473" s="235"/>
      <c r="M473" s="192" t="str">
        <f t="shared" si="23"/>
        <v/>
      </c>
    </row>
    <row r="474" spans="1:13" ht="15" customHeight="1" x14ac:dyDescent="0.25">
      <c r="A474" s="190" t="str" cm="1">
        <f t="array" ref="A474">IFERROR(INDEX(_xlfn.UNIQUE(_xlfn._xlws.FILTER('Work report'!$A$2:$A$1500,'Work report'!$B$2:$B$1500&lt;&gt;"")),ROW(A473)),"")</f>
        <v/>
      </c>
      <c r="B474" s="196"/>
      <c r="C474" s="196"/>
      <c r="D474" s="196"/>
      <c r="E474" s="196"/>
      <c r="F474" s="196"/>
      <c r="G474" s="196"/>
      <c r="H474" s="193" t="str">
        <f>IF($A474="","",SUMIFS('Work report'!$I$2:$I$1500,'Work report'!$A$2:$A$1500,$A474,'Work report'!$B$2:$B$1500,"&lt;&gt;"))</f>
        <v/>
      </c>
      <c r="I474" s="192" t="str">
        <f t="shared" si="21"/>
        <v/>
      </c>
      <c r="J474" s="192" t="str">
        <f t="shared" si="22"/>
        <v/>
      </c>
      <c r="K474" s="197"/>
      <c r="L474" s="235"/>
      <c r="M474" s="192" t="str">
        <f t="shared" si="23"/>
        <v/>
      </c>
    </row>
    <row r="475" spans="1:13" ht="15" customHeight="1" x14ac:dyDescent="0.25">
      <c r="A475" s="190" t="str" cm="1">
        <f t="array" ref="A475">IFERROR(INDEX(_xlfn.UNIQUE(_xlfn._xlws.FILTER('Work report'!$A$2:$A$1500,'Work report'!$B$2:$B$1500&lt;&gt;"")),ROW(A474)),"")</f>
        <v/>
      </c>
      <c r="B475" s="196"/>
      <c r="C475" s="196"/>
      <c r="D475" s="196"/>
      <c r="E475" s="196"/>
      <c r="F475" s="196"/>
      <c r="G475" s="196"/>
      <c r="H475" s="193" t="str">
        <f>IF($A475="","",SUMIFS('Work report'!$I$2:$I$1500,'Work report'!$A$2:$A$1500,$A475,'Work report'!$B$2:$B$1500,"&lt;&gt;"))</f>
        <v/>
      </c>
      <c r="I475" s="192" t="str">
        <f t="shared" si="21"/>
        <v/>
      </c>
      <c r="J475" s="192" t="str">
        <f t="shared" si="22"/>
        <v/>
      </c>
      <c r="K475" s="197"/>
      <c r="L475" s="235"/>
      <c r="M475" s="192" t="str">
        <f t="shared" si="23"/>
        <v/>
      </c>
    </row>
    <row r="476" spans="1:13" ht="15" customHeight="1" x14ac:dyDescent="0.25">
      <c r="A476" s="190" t="str" cm="1">
        <f t="array" ref="A476">IFERROR(INDEX(_xlfn.UNIQUE(_xlfn._xlws.FILTER('Work report'!$A$2:$A$1500,'Work report'!$B$2:$B$1500&lt;&gt;"")),ROW(A475)),"")</f>
        <v/>
      </c>
      <c r="B476" s="196"/>
      <c r="C476" s="196"/>
      <c r="D476" s="196"/>
      <c r="E476" s="196"/>
      <c r="F476" s="196"/>
      <c r="G476" s="196"/>
      <c r="H476" s="193" t="str">
        <f>IF($A476="","",SUMIFS('Work report'!$I$2:$I$1500,'Work report'!$A$2:$A$1500,$A476,'Work report'!$B$2:$B$1500,"&lt;&gt;"))</f>
        <v/>
      </c>
      <c r="I476" s="192" t="str">
        <f t="shared" si="21"/>
        <v/>
      </c>
      <c r="J476" s="192" t="str">
        <f t="shared" si="22"/>
        <v/>
      </c>
      <c r="K476" s="197"/>
      <c r="L476" s="235"/>
      <c r="M476" s="192" t="str">
        <f t="shared" si="23"/>
        <v/>
      </c>
    </row>
    <row r="477" spans="1:13" ht="15" customHeight="1" x14ac:dyDescent="0.25">
      <c r="A477" s="190" t="str" cm="1">
        <f t="array" ref="A477">IFERROR(INDEX(_xlfn.UNIQUE(_xlfn._xlws.FILTER('Work report'!$A$2:$A$1500,'Work report'!$B$2:$B$1500&lt;&gt;"")),ROW(A476)),"")</f>
        <v/>
      </c>
      <c r="B477" s="196"/>
      <c r="C477" s="196"/>
      <c r="D477" s="196"/>
      <c r="E477" s="196"/>
      <c r="F477" s="196"/>
      <c r="G477" s="196"/>
      <c r="H477" s="193" t="str">
        <f>IF($A477="","",SUMIFS('Work report'!$I$2:$I$1500,'Work report'!$A$2:$A$1500,$A477,'Work report'!$B$2:$B$1500,"&lt;&gt;"))</f>
        <v/>
      </c>
      <c r="I477" s="192" t="str">
        <f t="shared" si="21"/>
        <v/>
      </c>
      <c r="J477" s="192" t="str">
        <f t="shared" si="22"/>
        <v/>
      </c>
      <c r="K477" s="197"/>
      <c r="L477" s="235"/>
      <c r="M477" s="192" t="str">
        <f t="shared" si="23"/>
        <v/>
      </c>
    </row>
    <row r="478" spans="1:13" ht="15" customHeight="1" x14ac:dyDescent="0.25">
      <c r="A478" s="190" t="str" cm="1">
        <f t="array" ref="A478">IFERROR(INDEX(_xlfn.UNIQUE(_xlfn._xlws.FILTER('Work report'!$A$2:$A$1500,'Work report'!$B$2:$B$1500&lt;&gt;"")),ROW(A477)),"")</f>
        <v/>
      </c>
      <c r="B478" s="196"/>
      <c r="C478" s="196"/>
      <c r="D478" s="196"/>
      <c r="E478" s="196"/>
      <c r="F478" s="196"/>
      <c r="G478" s="196"/>
      <c r="H478" s="193" t="str">
        <f>IF($A478="","",SUMIFS('Work report'!$I$2:$I$1500,'Work report'!$A$2:$A$1500,$A478,'Work report'!$B$2:$B$1500,"&lt;&gt;"))</f>
        <v/>
      </c>
      <c r="I478" s="192" t="str">
        <f t="shared" si="21"/>
        <v/>
      </c>
      <c r="J478" s="192" t="str">
        <f t="shared" si="22"/>
        <v/>
      </c>
      <c r="K478" s="197"/>
      <c r="L478" s="235"/>
      <c r="M478" s="192" t="str">
        <f t="shared" si="23"/>
        <v/>
      </c>
    </row>
    <row r="479" spans="1:13" ht="15" customHeight="1" x14ac:dyDescent="0.25">
      <c r="A479" s="190" t="str" cm="1">
        <f t="array" ref="A479">IFERROR(INDEX(_xlfn.UNIQUE(_xlfn._xlws.FILTER('Work report'!$A$2:$A$1500,'Work report'!$B$2:$B$1500&lt;&gt;"")),ROW(A478)),"")</f>
        <v/>
      </c>
      <c r="B479" s="196"/>
      <c r="C479" s="196"/>
      <c r="D479" s="196"/>
      <c r="E479" s="196"/>
      <c r="F479" s="196"/>
      <c r="G479" s="196"/>
      <c r="H479" s="193" t="str">
        <f>IF($A479="","",SUMIFS('Work report'!$I$2:$I$1500,'Work report'!$A$2:$A$1500,$A479,'Work report'!$B$2:$B$1500,"&lt;&gt;"))</f>
        <v/>
      </c>
      <c r="I479" s="192" t="str">
        <f t="shared" si="21"/>
        <v/>
      </c>
      <c r="J479" s="192" t="str">
        <f t="shared" si="22"/>
        <v/>
      </c>
      <c r="K479" s="197"/>
      <c r="L479" s="235"/>
      <c r="M479" s="192" t="str">
        <f t="shared" si="23"/>
        <v/>
      </c>
    </row>
    <row r="480" spans="1:13" ht="15" customHeight="1" x14ac:dyDescent="0.25">
      <c r="A480" s="190" t="str" cm="1">
        <f t="array" ref="A480">IFERROR(INDEX(_xlfn.UNIQUE(_xlfn._xlws.FILTER('Work report'!$A$2:$A$1500,'Work report'!$B$2:$B$1500&lt;&gt;"")),ROW(A479)),"")</f>
        <v/>
      </c>
      <c r="B480" s="196"/>
      <c r="C480" s="196"/>
      <c r="D480" s="196"/>
      <c r="E480" s="196"/>
      <c r="F480" s="196"/>
      <c r="G480" s="196"/>
      <c r="H480" s="193" t="str">
        <f>IF($A480="","",SUMIFS('Work report'!$I$2:$I$1500,'Work report'!$A$2:$A$1500,$A480,'Work report'!$B$2:$B$1500,"&lt;&gt;"))</f>
        <v/>
      </c>
      <c r="I480" s="192" t="str">
        <f t="shared" si="21"/>
        <v/>
      </c>
      <c r="J480" s="192" t="str">
        <f t="shared" si="22"/>
        <v/>
      </c>
      <c r="K480" s="197"/>
      <c r="L480" s="235"/>
      <c r="M480" s="192" t="str">
        <f t="shared" si="23"/>
        <v/>
      </c>
    </row>
    <row r="481" spans="1:13" ht="15" customHeight="1" x14ac:dyDescent="0.25">
      <c r="A481" s="190" t="str" cm="1">
        <f t="array" ref="A481">IFERROR(INDEX(_xlfn.UNIQUE(_xlfn._xlws.FILTER('Work report'!$A$2:$A$1500,'Work report'!$B$2:$B$1500&lt;&gt;"")),ROW(A480)),"")</f>
        <v/>
      </c>
      <c r="B481" s="196"/>
      <c r="C481" s="196"/>
      <c r="D481" s="196"/>
      <c r="E481" s="196"/>
      <c r="F481" s="196"/>
      <c r="G481" s="196"/>
      <c r="H481" s="193" t="str">
        <f>IF($A481="","",SUMIFS('Work report'!$I$2:$I$1500,'Work report'!$A$2:$A$1500,$A481,'Work report'!$B$2:$B$1500,"&lt;&gt;"))</f>
        <v/>
      </c>
      <c r="I481" s="192" t="str">
        <f t="shared" si="21"/>
        <v/>
      </c>
      <c r="J481" s="192" t="str">
        <f t="shared" si="22"/>
        <v/>
      </c>
      <c r="K481" s="197"/>
      <c r="L481" s="235"/>
      <c r="M481" s="192" t="str">
        <f t="shared" si="23"/>
        <v/>
      </c>
    </row>
    <row r="482" spans="1:13" ht="15" customHeight="1" x14ac:dyDescent="0.25">
      <c r="A482" s="190" t="str" cm="1">
        <f t="array" ref="A482">IFERROR(INDEX(_xlfn.UNIQUE(_xlfn._xlws.FILTER('Work report'!$A$2:$A$1500,'Work report'!$B$2:$B$1500&lt;&gt;"")),ROW(A481)),"")</f>
        <v/>
      </c>
      <c r="B482" s="196"/>
      <c r="C482" s="196"/>
      <c r="D482" s="196"/>
      <c r="E482" s="196"/>
      <c r="F482" s="196"/>
      <c r="G482" s="196"/>
      <c r="H482" s="193" t="str">
        <f>IF($A482="","",SUMIFS('Work report'!$I$2:$I$1500,'Work report'!$A$2:$A$1500,$A482,'Work report'!$B$2:$B$1500,"&lt;&gt;"))</f>
        <v/>
      </c>
      <c r="I482" s="192" t="str">
        <f t="shared" si="21"/>
        <v/>
      </c>
      <c r="J482" s="192" t="str">
        <f t="shared" si="22"/>
        <v/>
      </c>
      <c r="K482" s="197"/>
      <c r="L482" s="235"/>
      <c r="M482" s="192" t="str">
        <f t="shared" si="23"/>
        <v/>
      </c>
    </row>
    <row r="483" spans="1:13" ht="15" customHeight="1" x14ac:dyDescent="0.25">
      <c r="A483" s="190" t="str" cm="1">
        <f t="array" ref="A483">IFERROR(INDEX(_xlfn.UNIQUE(_xlfn._xlws.FILTER('Work report'!$A$2:$A$1500,'Work report'!$B$2:$B$1500&lt;&gt;"")),ROW(A482)),"")</f>
        <v/>
      </c>
      <c r="B483" s="196"/>
      <c r="C483" s="196"/>
      <c r="D483" s="196"/>
      <c r="E483" s="196"/>
      <c r="F483" s="196"/>
      <c r="G483" s="196"/>
      <c r="H483" s="193" t="str">
        <f>IF($A483="","",SUMIFS('Work report'!$I$2:$I$1500,'Work report'!$A$2:$A$1500,$A483,'Work report'!$B$2:$B$1500,"&lt;&gt;"))</f>
        <v/>
      </c>
      <c r="I483" s="192" t="str">
        <f t="shared" si="21"/>
        <v/>
      </c>
      <c r="J483" s="192" t="str">
        <f t="shared" si="22"/>
        <v/>
      </c>
      <c r="K483" s="197"/>
      <c r="L483" s="235"/>
      <c r="M483" s="192" t="str">
        <f t="shared" si="23"/>
        <v/>
      </c>
    </row>
    <row r="484" spans="1:13" ht="15" customHeight="1" x14ac:dyDescent="0.25">
      <c r="A484" s="190" t="str" cm="1">
        <f t="array" ref="A484">IFERROR(INDEX(_xlfn.UNIQUE(_xlfn._xlws.FILTER('Work report'!$A$2:$A$1500,'Work report'!$B$2:$B$1500&lt;&gt;"")),ROW(A483)),"")</f>
        <v/>
      </c>
      <c r="B484" s="196"/>
      <c r="C484" s="196"/>
      <c r="D484" s="196"/>
      <c r="E484" s="196"/>
      <c r="F484" s="196"/>
      <c r="G484" s="196"/>
      <c r="H484" s="193" t="str">
        <f>IF($A484="","",SUMIFS('Work report'!$I$2:$I$1500,'Work report'!$A$2:$A$1500,$A484,'Work report'!$B$2:$B$1500,"&lt;&gt;"))</f>
        <v/>
      </c>
      <c r="I484" s="192" t="str">
        <f t="shared" si="21"/>
        <v/>
      </c>
      <c r="J484" s="192" t="str">
        <f t="shared" si="22"/>
        <v/>
      </c>
      <c r="K484" s="197"/>
      <c r="L484" s="235"/>
      <c r="M484" s="192" t="str">
        <f t="shared" si="23"/>
        <v/>
      </c>
    </row>
    <row r="485" spans="1:13" ht="15" customHeight="1" x14ac:dyDescent="0.25">
      <c r="A485" s="190" t="str" cm="1">
        <f t="array" ref="A485">IFERROR(INDEX(_xlfn.UNIQUE(_xlfn._xlws.FILTER('Work report'!$A$2:$A$1500,'Work report'!$B$2:$B$1500&lt;&gt;"")),ROW(A484)),"")</f>
        <v/>
      </c>
      <c r="B485" s="196"/>
      <c r="C485" s="196"/>
      <c r="D485" s="196"/>
      <c r="E485" s="196"/>
      <c r="F485" s="196"/>
      <c r="G485" s="196"/>
      <c r="H485" s="193" t="str">
        <f>IF($A485="","",SUMIFS('Work report'!$I$2:$I$1500,'Work report'!$A$2:$A$1500,$A485,'Work report'!$B$2:$B$1500,"&lt;&gt;"))</f>
        <v/>
      </c>
      <c r="I485" s="192" t="str">
        <f t="shared" si="21"/>
        <v/>
      </c>
      <c r="J485" s="192" t="str">
        <f t="shared" si="22"/>
        <v/>
      </c>
      <c r="K485" s="197"/>
      <c r="L485" s="235"/>
      <c r="M485" s="192" t="str">
        <f t="shared" si="23"/>
        <v/>
      </c>
    </row>
    <row r="486" spans="1:13" ht="15" customHeight="1" x14ac:dyDescent="0.25">
      <c r="A486" s="190" t="str" cm="1">
        <f t="array" ref="A486">IFERROR(INDEX(_xlfn.UNIQUE(_xlfn._xlws.FILTER('Work report'!$A$2:$A$1500,'Work report'!$B$2:$B$1500&lt;&gt;"")),ROW(A485)),"")</f>
        <v/>
      </c>
      <c r="B486" s="196"/>
      <c r="C486" s="196"/>
      <c r="D486" s="196"/>
      <c r="E486" s="196"/>
      <c r="F486" s="196"/>
      <c r="G486" s="196"/>
      <c r="H486" s="193" t="str">
        <f>IF($A486="","",SUMIFS('Work report'!$I$2:$I$1500,'Work report'!$A$2:$A$1500,$A486,'Work report'!$B$2:$B$1500,"&lt;&gt;"))</f>
        <v/>
      </c>
      <c r="I486" s="192" t="str">
        <f t="shared" si="21"/>
        <v/>
      </c>
      <c r="J486" s="192" t="str">
        <f t="shared" si="22"/>
        <v/>
      </c>
      <c r="K486" s="197"/>
      <c r="L486" s="235"/>
      <c r="M486" s="192" t="str">
        <f t="shared" si="23"/>
        <v/>
      </c>
    </row>
    <row r="487" spans="1:13" ht="15" customHeight="1" x14ac:dyDescent="0.25">
      <c r="A487" s="190" t="str" cm="1">
        <f t="array" ref="A487">IFERROR(INDEX(_xlfn.UNIQUE(_xlfn._xlws.FILTER('Work report'!$A$2:$A$1500,'Work report'!$B$2:$B$1500&lt;&gt;"")),ROW(A486)),"")</f>
        <v/>
      </c>
      <c r="B487" s="196"/>
      <c r="C487" s="196"/>
      <c r="D487" s="196"/>
      <c r="E487" s="196"/>
      <c r="F487" s="196"/>
      <c r="G487" s="196"/>
      <c r="H487" s="193" t="str">
        <f>IF($A487="","",SUMIFS('Work report'!$I$2:$I$1500,'Work report'!$A$2:$A$1500,$A487,'Work report'!$B$2:$B$1500,"&lt;&gt;"))</f>
        <v/>
      </c>
      <c r="I487" s="192" t="str">
        <f t="shared" si="21"/>
        <v/>
      </c>
      <c r="J487" s="192" t="str">
        <f t="shared" si="22"/>
        <v/>
      </c>
      <c r="K487" s="197"/>
      <c r="L487" s="235"/>
      <c r="M487" s="192" t="str">
        <f t="shared" si="23"/>
        <v/>
      </c>
    </row>
    <row r="488" spans="1:13" ht="15" customHeight="1" x14ac:dyDescent="0.25">
      <c r="A488" s="190" t="str" cm="1">
        <f t="array" ref="A488">IFERROR(INDEX(_xlfn.UNIQUE(_xlfn._xlws.FILTER('Work report'!$A$2:$A$1500,'Work report'!$B$2:$B$1500&lt;&gt;"")),ROW(A487)),"")</f>
        <v/>
      </c>
      <c r="B488" s="196"/>
      <c r="C488" s="196"/>
      <c r="D488" s="196"/>
      <c r="E488" s="196"/>
      <c r="F488" s="196"/>
      <c r="G488" s="196"/>
      <c r="H488" s="193" t="str">
        <f>IF($A488="","",SUMIFS('Work report'!$I$2:$I$1500,'Work report'!$A$2:$A$1500,$A488,'Work report'!$B$2:$B$1500,"&lt;&gt;"))</f>
        <v/>
      </c>
      <c r="I488" s="192" t="str">
        <f t="shared" si="21"/>
        <v/>
      </c>
      <c r="J488" s="192" t="str">
        <f t="shared" si="22"/>
        <v/>
      </c>
      <c r="K488" s="197"/>
      <c r="L488" s="235"/>
      <c r="M488" s="192" t="str">
        <f t="shared" si="23"/>
        <v/>
      </c>
    </row>
    <row r="489" spans="1:13" ht="15" customHeight="1" x14ac:dyDescent="0.25">
      <c r="A489" s="190" t="str" cm="1">
        <f t="array" ref="A489">IFERROR(INDEX(_xlfn.UNIQUE(_xlfn._xlws.FILTER('Work report'!$A$2:$A$1500,'Work report'!$B$2:$B$1500&lt;&gt;"")),ROW(A488)),"")</f>
        <v/>
      </c>
      <c r="B489" s="196"/>
      <c r="C489" s="196"/>
      <c r="D489" s="196"/>
      <c r="E489" s="196"/>
      <c r="F489" s="196"/>
      <c r="G489" s="196"/>
      <c r="H489" s="193" t="str">
        <f>IF($A489="","",SUMIFS('Work report'!$I$2:$I$1500,'Work report'!$A$2:$A$1500,$A489,'Work report'!$B$2:$B$1500,"&lt;&gt;"))</f>
        <v/>
      </c>
      <c r="I489" s="192" t="str">
        <f t="shared" si="21"/>
        <v/>
      </c>
      <c r="J489" s="192" t="str">
        <f t="shared" si="22"/>
        <v/>
      </c>
      <c r="K489" s="197"/>
      <c r="L489" s="235"/>
      <c r="M489" s="192" t="str">
        <f t="shared" si="23"/>
        <v/>
      </c>
    </row>
    <row r="490" spans="1:13" ht="15" customHeight="1" x14ac:dyDescent="0.25">
      <c r="A490" s="190" t="str" cm="1">
        <f t="array" ref="A490">IFERROR(INDEX(_xlfn.UNIQUE(_xlfn._xlws.FILTER('Work report'!$A$2:$A$1500,'Work report'!$B$2:$B$1500&lt;&gt;"")),ROW(A489)),"")</f>
        <v/>
      </c>
      <c r="B490" s="196"/>
      <c r="C490" s="196"/>
      <c r="D490" s="196"/>
      <c r="E490" s="196"/>
      <c r="F490" s="196"/>
      <c r="G490" s="196"/>
      <c r="H490" s="193" t="str">
        <f>IF($A490="","",SUMIFS('Work report'!$I$2:$I$1500,'Work report'!$A$2:$A$1500,$A490,'Work report'!$B$2:$B$1500,"&lt;&gt;"))</f>
        <v/>
      </c>
      <c r="I490" s="192" t="str">
        <f t="shared" si="21"/>
        <v/>
      </c>
      <c r="J490" s="192" t="str">
        <f t="shared" si="22"/>
        <v/>
      </c>
      <c r="K490" s="197"/>
      <c r="L490" s="235"/>
      <c r="M490" s="192" t="str">
        <f t="shared" si="23"/>
        <v/>
      </c>
    </row>
    <row r="491" spans="1:13" ht="15" customHeight="1" x14ac:dyDescent="0.25">
      <c r="A491" s="190" t="str" cm="1">
        <f t="array" ref="A491">IFERROR(INDEX(_xlfn.UNIQUE(_xlfn._xlws.FILTER('Work report'!$A$2:$A$1500,'Work report'!$B$2:$B$1500&lt;&gt;"")),ROW(A490)),"")</f>
        <v/>
      </c>
      <c r="B491" s="196"/>
      <c r="C491" s="196"/>
      <c r="D491" s="196"/>
      <c r="E491" s="196"/>
      <c r="F491" s="196"/>
      <c r="G491" s="196"/>
      <c r="H491" s="193" t="str">
        <f>IF($A491="","",SUMIFS('Work report'!$I$2:$I$1500,'Work report'!$A$2:$A$1500,$A491,'Work report'!$B$2:$B$1500,"&lt;&gt;"))</f>
        <v/>
      </c>
      <c r="I491" s="192" t="str">
        <f t="shared" si="21"/>
        <v/>
      </c>
      <c r="J491" s="192" t="str">
        <f t="shared" si="22"/>
        <v/>
      </c>
      <c r="K491" s="197"/>
      <c r="L491" s="235"/>
      <c r="M491" s="192" t="str">
        <f t="shared" si="23"/>
        <v/>
      </c>
    </row>
    <row r="492" spans="1:13" ht="15" customHeight="1" x14ac:dyDescent="0.25">
      <c r="A492" s="190" t="str" cm="1">
        <f t="array" ref="A492">IFERROR(INDEX(_xlfn.UNIQUE(_xlfn._xlws.FILTER('Work report'!$A$2:$A$1500,'Work report'!$B$2:$B$1500&lt;&gt;"")),ROW(A491)),"")</f>
        <v/>
      </c>
      <c r="B492" s="196"/>
      <c r="C492" s="196"/>
      <c r="D492" s="196"/>
      <c r="E492" s="196"/>
      <c r="F492" s="196"/>
      <c r="G492" s="196"/>
      <c r="H492" s="193" t="str">
        <f>IF($A492="","",SUMIFS('Work report'!$I$2:$I$1500,'Work report'!$A$2:$A$1500,$A492,'Work report'!$B$2:$B$1500,"&lt;&gt;"))</f>
        <v/>
      </c>
      <c r="I492" s="192" t="str">
        <f t="shared" si="21"/>
        <v/>
      </c>
      <c r="J492" s="192" t="str">
        <f t="shared" si="22"/>
        <v/>
      </c>
      <c r="K492" s="197"/>
      <c r="L492" s="235"/>
      <c r="M492" s="192" t="str">
        <f t="shared" si="23"/>
        <v/>
      </c>
    </row>
    <row r="493" spans="1:13" ht="15" customHeight="1" x14ac:dyDescent="0.25">
      <c r="A493" s="190" t="str" cm="1">
        <f t="array" ref="A493">IFERROR(INDEX(_xlfn.UNIQUE(_xlfn._xlws.FILTER('Work report'!$A$2:$A$1500,'Work report'!$B$2:$B$1500&lt;&gt;"")),ROW(A492)),"")</f>
        <v/>
      </c>
      <c r="B493" s="196"/>
      <c r="C493" s="196"/>
      <c r="D493" s="196"/>
      <c r="E493" s="196"/>
      <c r="F493" s="196"/>
      <c r="G493" s="196"/>
      <c r="H493" s="193" t="str">
        <f>IF($A493="","",SUMIFS('Work report'!$I$2:$I$1500,'Work report'!$A$2:$A$1500,$A493,'Work report'!$B$2:$B$1500,"&lt;&gt;"))</f>
        <v/>
      </c>
      <c r="I493" s="192" t="str">
        <f t="shared" si="21"/>
        <v/>
      </c>
      <c r="J493" s="192" t="str">
        <f t="shared" si="22"/>
        <v/>
      </c>
      <c r="K493" s="197"/>
      <c r="L493" s="235"/>
      <c r="M493" s="192" t="str">
        <f t="shared" si="23"/>
        <v/>
      </c>
    </row>
    <row r="494" spans="1:13" ht="15" customHeight="1" x14ac:dyDescent="0.25">
      <c r="A494" s="190" t="str" cm="1">
        <f t="array" ref="A494">IFERROR(INDEX(_xlfn.UNIQUE(_xlfn._xlws.FILTER('Work report'!$A$2:$A$1500,'Work report'!$B$2:$B$1500&lt;&gt;"")),ROW(A493)),"")</f>
        <v/>
      </c>
      <c r="B494" s="196"/>
      <c r="C494" s="196"/>
      <c r="D494" s="196"/>
      <c r="E494" s="196"/>
      <c r="F494" s="196"/>
      <c r="G494" s="196"/>
      <c r="H494" s="193" t="str">
        <f>IF($A494="","",SUMIFS('Work report'!$I$2:$I$1500,'Work report'!$A$2:$A$1500,$A494,'Work report'!$B$2:$B$1500,"&lt;&gt;"))</f>
        <v/>
      </c>
      <c r="I494" s="192" t="str">
        <f t="shared" si="21"/>
        <v/>
      </c>
      <c r="J494" s="192" t="str">
        <f t="shared" si="22"/>
        <v/>
      </c>
      <c r="K494" s="197"/>
      <c r="L494" s="235"/>
      <c r="M494" s="192" t="str">
        <f t="shared" si="23"/>
        <v/>
      </c>
    </row>
    <row r="495" spans="1:13" ht="15" customHeight="1" x14ac:dyDescent="0.25">
      <c r="A495" s="190" t="str" cm="1">
        <f t="array" ref="A495">IFERROR(INDEX(_xlfn.UNIQUE(_xlfn._xlws.FILTER('Work report'!$A$2:$A$1500,'Work report'!$B$2:$B$1500&lt;&gt;"")),ROW(A494)),"")</f>
        <v/>
      </c>
      <c r="B495" s="196"/>
      <c r="C495" s="196"/>
      <c r="D495" s="196"/>
      <c r="E495" s="196"/>
      <c r="F495" s="196"/>
      <c r="G495" s="196"/>
      <c r="H495" s="193" t="str">
        <f>IF($A495="","",SUMIFS('Work report'!$I$2:$I$1500,'Work report'!$A$2:$A$1500,$A495,'Work report'!$B$2:$B$1500,"&lt;&gt;"))</f>
        <v/>
      </c>
      <c r="I495" s="192" t="str">
        <f t="shared" si="21"/>
        <v/>
      </c>
      <c r="J495" s="192" t="str">
        <f t="shared" si="22"/>
        <v/>
      </c>
      <c r="K495" s="197"/>
      <c r="L495" s="235"/>
      <c r="M495" s="192" t="str">
        <f t="shared" si="23"/>
        <v/>
      </c>
    </row>
    <row r="496" spans="1:13" ht="15" customHeight="1" x14ac:dyDescent="0.25">
      <c r="A496" s="190" t="str" cm="1">
        <f t="array" ref="A496">IFERROR(INDEX(_xlfn.UNIQUE(_xlfn._xlws.FILTER('Work report'!$A$2:$A$1500,'Work report'!$B$2:$B$1500&lt;&gt;"")),ROW(A495)),"")</f>
        <v/>
      </c>
      <c r="B496" s="196"/>
      <c r="C496" s="196"/>
      <c r="D496" s="196"/>
      <c r="E496" s="196"/>
      <c r="F496" s="196"/>
      <c r="G496" s="196"/>
      <c r="H496" s="193" t="str">
        <f>IF($A496="","",SUMIFS('Work report'!$I$2:$I$1500,'Work report'!$A$2:$A$1500,$A496,'Work report'!$B$2:$B$1500,"&lt;&gt;"))</f>
        <v/>
      </c>
      <c r="I496" s="192" t="str">
        <f t="shared" si="21"/>
        <v/>
      </c>
      <c r="J496" s="192" t="str">
        <f t="shared" si="22"/>
        <v/>
      </c>
      <c r="K496" s="197"/>
      <c r="L496" s="235"/>
      <c r="M496" s="192" t="str">
        <f t="shared" si="23"/>
        <v/>
      </c>
    </row>
    <row r="497" spans="1:13" ht="15" customHeight="1" x14ac:dyDescent="0.25">
      <c r="A497" s="190" t="str" cm="1">
        <f t="array" ref="A497">IFERROR(INDEX(_xlfn.UNIQUE(_xlfn._xlws.FILTER('Work report'!$A$2:$A$1500,'Work report'!$B$2:$B$1500&lt;&gt;"")),ROW(A496)),"")</f>
        <v/>
      </c>
      <c r="B497" s="196"/>
      <c r="C497" s="196"/>
      <c r="D497" s="196"/>
      <c r="E497" s="196"/>
      <c r="F497" s="196"/>
      <c r="G497" s="196"/>
      <c r="H497" s="193" t="str">
        <f>IF($A497="","",SUMIFS('Work report'!$I$2:$I$1500,'Work report'!$A$2:$A$1500,$A497,'Work report'!$B$2:$B$1500,"&lt;&gt;"))</f>
        <v/>
      </c>
      <c r="I497" s="192" t="str">
        <f t="shared" si="21"/>
        <v/>
      </c>
      <c r="J497" s="192" t="str">
        <f t="shared" si="22"/>
        <v/>
      </c>
      <c r="K497" s="197"/>
      <c r="L497" s="235"/>
      <c r="M497" s="192" t="str">
        <f t="shared" si="23"/>
        <v/>
      </c>
    </row>
    <row r="498" spans="1:13" ht="15" customHeight="1" x14ac:dyDescent="0.25">
      <c r="A498" s="190" t="str" cm="1">
        <f t="array" ref="A498">IFERROR(INDEX(_xlfn.UNIQUE(_xlfn._xlws.FILTER('Work report'!$A$2:$A$1500,'Work report'!$B$2:$B$1500&lt;&gt;"")),ROW(A497)),"")</f>
        <v/>
      </c>
      <c r="B498" s="196"/>
      <c r="C498" s="196"/>
      <c r="D498" s="196"/>
      <c r="E498" s="196"/>
      <c r="F498" s="196"/>
      <c r="G498" s="196"/>
      <c r="H498" s="193" t="str">
        <f>IF($A498="","",SUMIFS('Work report'!$I$2:$I$1500,'Work report'!$A$2:$A$1500,$A498,'Work report'!$B$2:$B$1500,"&lt;&gt;"))</f>
        <v/>
      </c>
      <c r="I498" s="192" t="str">
        <f t="shared" si="21"/>
        <v/>
      </c>
      <c r="J498" s="192" t="str">
        <f t="shared" si="22"/>
        <v/>
      </c>
      <c r="K498" s="197"/>
      <c r="L498" s="235"/>
      <c r="M498" s="192" t="str">
        <f t="shared" si="23"/>
        <v/>
      </c>
    </row>
    <row r="499" spans="1:13" ht="15" customHeight="1" x14ac:dyDescent="0.25">
      <c r="A499" s="190" t="str" cm="1">
        <f t="array" ref="A499">IFERROR(INDEX(_xlfn.UNIQUE(_xlfn._xlws.FILTER('Work report'!$A$2:$A$1500,'Work report'!$B$2:$B$1500&lt;&gt;"")),ROW(A498)),"")</f>
        <v/>
      </c>
      <c r="B499" s="196"/>
      <c r="C499" s="196"/>
      <c r="D499" s="196"/>
      <c r="E499" s="196"/>
      <c r="F499" s="196"/>
      <c r="G499" s="196"/>
      <c r="H499" s="193" t="str">
        <f>IF($A499="","",SUMIFS('Work report'!$I$2:$I$1500,'Work report'!$A$2:$A$1500,$A499,'Work report'!$B$2:$B$1500,"&lt;&gt;"))</f>
        <v/>
      </c>
      <c r="I499" s="192" t="str">
        <f t="shared" si="21"/>
        <v/>
      </c>
      <c r="J499" s="192" t="str">
        <f t="shared" si="22"/>
        <v/>
      </c>
      <c r="K499" s="197"/>
      <c r="L499" s="235"/>
      <c r="M499" s="192" t="str">
        <f t="shared" si="23"/>
        <v/>
      </c>
    </row>
    <row r="500" spans="1:13" ht="15" customHeight="1" x14ac:dyDescent="0.25">
      <c r="A500" s="190" t="str" cm="1">
        <f t="array" ref="A500">IFERROR(INDEX(_xlfn.UNIQUE(_xlfn._xlws.FILTER('Work report'!$A$2:$A$1500,'Work report'!$B$2:$B$1500&lt;&gt;"")),ROW(A499)),"")</f>
        <v/>
      </c>
      <c r="B500" s="196"/>
      <c r="C500" s="196"/>
      <c r="D500" s="196"/>
      <c r="E500" s="196"/>
      <c r="F500" s="196"/>
      <c r="G500" s="196"/>
      <c r="H500" s="193" t="str">
        <f>IF($A500="","",SUMIFS('Work report'!$I$2:$I$1500,'Work report'!$A$2:$A$1500,$A500,'Work report'!$B$2:$B$1500,"&lt;&gt;"))</f>
        <v/>
      </c>
      <c r="I500" s="192" t="str">
        <f t="shared" si="21"/>
        <v/>
      </c>
      <c r="J500" s="192" t="str">
        <f t="shared" si="22"/>
        <v/>
      </c>
      <c r="K500" s="197"/>
      <c r="L500" s="235"/>
      <c r="M500" s="192" t="str">
        <f t="shared" si="23"/>
        <v/>
      </c>
    </row>
    <row r="501" spans="1:13" ht="15" customHeight="1" x14ac:dyDescent="0.25">
      <c r="A501" s="190" t="str" cm="1">
        <f t="array" ref="A501">IFERROR(INDEX(_xlfn.UNIQUE(_xlfn._xlws.FILTER('Work report'!$A$2:$A$1500,'Work report'!$B$2:$B$1500&lt;&gt;"")),ROW(A500)),"")</f>
        <v/>
      </c>
      <c r="B501" s="196"/>
      <c r="C501" s="196"/>
      <c r="D501" s="196"/>
      <c r="E501" s="196"/>
      <c r="F501" s="196"/>
      <c r="G501" s="196"/>
      <c r="H501" s="193" t="str">
        <f>IF($A501="","",SUMIFS('Work report'!$I$2:$I$1500,'Work report'!$A$2:$A$1500,$A501,'Work report'!$B$2:$B$1500,"&lt;&gt;"))</f>
        <v/>
      </c>
      <c r="I501" s="192" t="str">
        <f t="shared" si="21"/>
        <v/>
      </c>
      <c r="J501" s="192" t="str">
        <f t="shared" si="22"/>
        <v/>
      </c>
      <c r="K501" s="197"/>
      <c r="L501" s="235"/>
      <c r="M501" s="192" t="str">
        <f t="shared" si="23"/>
        <v/>
      </c>
    </row>
    <row r="502" spans="1:13" ht="15" customHeight="1" x14ac:dyDescent="0.25">
      <c r="A502" s="190" t="str" cm="1">
        <f t="array" ref="A502">IFERROR(INDEX(_xlfn.UNIQUE(_xlfn._xlws.FILTER('Work report'!$A$2:$A$1500,'Work report'!$B$2:$B$1500&lt;&gt;"")),ROW(A501)),"")</f>
        <v/>
      </c>
      <c r="B502" s="196"/>
      <c r="C502" s="196"/>
      <c r="D502" s="196"/>
      <c r="E502" s="196"/>
      <c r="F502" s="196"/>
      <c r="G502" s="196"/>
      <c r="H502" s="193" t="str">
        <f>IF($A502="","",SUMIFS('Work report'!$I$2:$I$1500,'Work report'!$A$2:$A$1500,$A502,'Work report'!$B$2:$B$1500,"&lt;&gt;"))</f>
        <v/>
      </c>
      <c r="I502" s="192" t="str">
        <f t="shared" si="21"/>
        <v/>
      </c>
      <c r="J502" s="192" t="str">
        <f t="shared" si="22"/>
        <v/>
      </c>
      <c r="K502" s="197"/>
      <c r="L502" s="235"/>
      <c r="M502" s="192" t="str">
        <f t="shared" si="23"/>
        <v/>
      </c>
    </row>
    <row r="503" spans="1:13" ht="15" customHeight="1" x14ac:dyDescent="0.25">
      <c r="A503" s="190" t="str" cm="1">
        <f t="array" ref="A503">IFERROR(INDEX(_xlfn.UNIQUE(_xlfn._xlws.FILTER('Work report'!$A$2:$A$1500,'Work report'!$B$2:$B$1500&lt;&gt;"")),ROW(A502)),"")</f>
        <v/>
      </c>
      <c r="B503" s="196"/>
      <c r="C503" s="196"/>
      <c r="D503" s="196"/>
      <c r="E503" s="196"/>
      <c r="F503" s="196"/>
      <c r="G503" s="196"/>
      <c r="H503" s="193" t="str">
        <f>IF($A503="","",SUMIFS('Work report'!$I$2:$I$1500,'Work report'!$A$2:$A$1500,$A503,'Work report'!$B$2:$B$1500,"&lt;&gt;"))</f>
        <v/>
      </c>
      <c r="I503" s="192" t="str">
        <f t="shared" si="21"/>
        <v/>
      </c>
      <c r="J503" s="192" t="str">
        <f t="shared" si="22"/>
        <v/>
      </c>
      <c r="K503" s="197"/>
      <c r="L503" s="235"/>
      <c r="M503" s="192" t="str">
        <f t="shared" si="23"/>
        <v/>
      </c>
    </row>
    <row r="504" spans="1:13" ht="15" customHeight="1" x14ac:dyDescent="0.25">
      <c r="A504" s="190" t="str" cm="1">
        <f t="array" ref="A504">IFERROR(INDEX(_xlfn.UNIQUE(_xlfn._xlws.FILTER('Work report'!$A$2:$A$1500,'Work report'!$B$2:$B$1500&lt;&gt;"")),ROW(A503)),"")</f>
        <v/>
      </c>
      <c r="B504" s="196"/>
      <c r="C504" s="196"/>
      <c r="D504" s="196"/>
      <c r="E504" s="196"/>
      <c r="F504" s="196"/>
      <c r="G504" s="196"/>
      <c r="H504" s="193" t="str">
        <f>IF($A504="","",SUMIFS('Work report'!$I$2:$I$1500,'Work report'!$A$2:$A$1500,$A504,'Work report'!$B$2:$B$1500,"&lt;&gt;"))</f>
        <v/>
      </c>
      <c r="I504" s="192" t="str">
        <f t="shared" si="21"/>
        <v/>
      </c>
      <c r="J504" s="192" t="str">
        <f t="shared" si="22"/>
        <v/>
      </c>
      <c r="K504" s="197"/>
      <c r="L504" s="235"/>
      <c r="M504" s="192" t="str">
        <f t="shared" si="23"/>
        <v/>
      </c>
    </row>
    <row r="505" spans="1:13" ht="15" customHeight="1" x14ac:dyDescent="0.25">
      <c r="A505" s="190" t="str" cm="1">
        <f t="array" ref="A505">IFERROR(INDEX(_xlfn.UNIQUE(_xlfn._xlws.FILTER('Work report'!$A$2:$A$1500,'Work report'!$B$2:$B$1500&lt;&gt;"")),ROW(A504)),"")</f>
        <v/>
      </c>
      <c r="B505" s="196"/>
      <c r="C505" s="196"/>
      <c r="D505" s="196"/>
      <c r="E505" s="196"/>
      <c r="F505" s="196"/>
      <c r="G505" s="196"/>
      <c r="H505" s="193" t="str">
        <f>IF($A505="","",SUMIFS('Work report'!$I$2:$I$1500,'Work report'!$A$2:$A$1500,$A505,'Work report'!$B$2:$B$1500,"&lt;&gt;"))</f>
        <v/>
      </c>
      <c r="I505" s="192" t="str">
        <f t="shared" si="21"/>
        <v/>
      </c>
      <c r="J505" s="192" t="str">
        <f t="shared" si="22"/>
        <v/>
      </c>
      <c r="K505" s="197"/>
      <c r="L505" s="235"/>
      <c r="M505" s="192" t="str">
        <f t="shared" si="23"/>
        <v/>
      </c>
    </row>
    <row r="506" spans="1:13" ht="15" customHeight="1" x14ac:dyDescent="0.25">
      <c r="A506" s="190" t="str" cm="1">
        <f t="array" ref="A506">IFERROR(INDEX(_xlfn.UNIQUE(_xlfn._xlws.FILTER('Work report'!$A$2:$A$1500,'Work report'!$B$2:$B$1500&lt;&gt;"")),ROW(A505)),"")</f>
        <v/>
      </c>
      <c r="B506" s="196"/>
      <c r="C506" s="196"/>
      <c r="D506" s="196"/>
      <c r="E506" s="196"/>
      <c r="F506" s="196"/>
      <c r="G506" s="196"/>
      <c r="H506" s="193" t="str">
        <f>IF($A506="","",SUMIFS('Work report'!$I$2:$I$1500,'Work report'!$A$2:$A$1500,$A506,'Work report'!$B$2:$B$1500,"&lt;&gt;"))</f>
        <v/>
      </c>
      <c r="I506" s="192" t="str">
        <f t="shared" si="21"/>
        <v/>
      </c>
      <c r="J506" s="192" t="str">
        <f t="shared" si="22"/>
        <v/>
      </c>
      <c r="K506" s="197"/>
      <c r="L506" s="235"/>
      <c r="M506" s="192" t="str">
        <f t="shared" si="23"/>
        <v/>
      </c>
    </row>
    <row r="507" spans="1:13" ht="15" customHeight="1" x14ac:dyDescent="0.25">
      <c r="A507" s="190" t="str" cm="1">
        <f t="array" ref="A507">IFERROR(INDEX(_xlfn.UNIQUE(_xlfn._xlws.FILTER('Work report'!$A$2:$A$1500,'Work report'!$B$2:$B$1500&lt;&gt;"")),ROW(A506)),"")</f>
        <v/>
      </c>
      <c r="B507" s="196"/>
      <c r="C507" s="196"/>
      <c r="D507" s="196"/>
      <c r="E507" s="196"/>
      <c r="F507" s="196"/>
      <c r="G507" s="196"/>
      <c r="H507" s="193" t="str">
        <f>IF($A507="","",SUMIFS('Work report'!$I$2:$I$1500,'Work report'!$A$2:$A$1500,$A507,'Work report'!$B$2:$B$1500,"&lt;&gt;"))</f>
        <v/>
      </c>
      <c r="I507" s="192" t="str">
        <f t="shared" si="21"/>
        <v/>
      </c>
      <c r="J507" s="192" t="str">
        <f t="shared" si="22"/>
        <v/>
      </c>
      <c r="K507" s="197"/>
      <c r="L507" s="235"/>
      <c r="M507" s="192" t="str">
        <f t="shared" si="23"/>
        <v/>
      </c>
    </row>
    <row r="508" spans="1:13" ht="15" customHeight="1" x14ac:dyDescent="0.25">
      <c r="A508" s="190" t="str" cm="1">
        <f t="array" ref="A508">IFERROR(INDEX(_xlfn.UNIQUE(_xlfn._xlws.FILTER('Work report'!$A$2:$A$1500,'Work report'!$B$2:$B$1500&lt;&gt;"")),ROW(A507)),"")</f>
        <v/>
      </c>
      <c r="B508" s="196"/>
      <c r="C508" s="196"/>
      <c r="D508" s="196"/>
      <c r="E508" s="196"/>
      <c r="F508" s="196"/>
      <c r="G508" s="196"/>
      <c r="H508" s="193" t="str">
        <f>IF($A508="","",SUMIFS('Work report'!$I$2:$I$1500,'Work report'!$A$2:$A$1500,$A508,'Work report'!$B$2:$B$1500,"&lt;&gt;"))</f>
        <v/>
      </c>
      <c r="I508" s="192" t="str">
        <f t="shared" si="21"/>
        <v/>
      </c>
      <c r="J508" s="192" t="str">
        <f t="shared" si="22"/>
        <v/>
      </c>
      <c r="K508" s="197"/>
      <c r="L508" s="235"/>
      <c r="M508" s="192" t="str">
        <f t="shared" si="23"/>
        <v/>
      </c>
    </row>
    <row r="509" spans="1:13" ht="15" customHeight="1" x14ac:dyDescent="0.25">
      <c r="A509" s="190" t="str" cm="1">
        <f t="array" ref="A509">IFERROR(INDEX(_xlfn.UNIQUE(_xlfn._xlws.FILTER('Work report'!$A$2:$A$1500,'Work report'!$B$2:$B$1500&lt;&gt;"")),ROW(A508)),"")</f>
        <v/>
      </c>
      <c r="B509" s="196"/>
      <c r="C509" s="196"/>
      <c r="D509" s="196"/>
      <c r="E509" s="196"/>
      <c r="F509" s="196"/>
      <c r="G509" s="196"/>
      <c r="H509" s="193" t="str">
        <f>IF($A509="","",SUMIFS('Work report'!$I$2:$I$1500,'Work report'!$A$2:$A$1500,$A509,'Work report'!$B$2:$B$1500,"&lt;&gt;"))</f>
        <v/>
      </c>
      <c r="I509" s="192" t="str">
        <f t="shared" si="21"/>
        <v/>
      </c>
      <c r="J509" s="192" t="str">
        <f t="shared" si="22"/>
        <v/>
      </c>
      <c r="K509" s="197"/>
      <c r="L509" s="235"/>
      <c r="M509" s="192" t="str">
        <f t="shared" si="23"/>
        <v/>
      </c>
    </row>
    <row r="510" spans="1:13" ht="15" customHeight="1" x14ac:dyDescent="0.25">
      <c r="A510" s="190" t="str" cm="1">
        <f t="array" ref="A510">IFERROR(INDEX(_xlfn.UNIQUE(_xlfn._xlws.FILTER('Work report'!$A$2:$A$1500,'Work report'!$B$2:$B$1500&lt;&gt;"")),ROW(A509)),"")</f>
        <v/>
      </c>
      <c r="B510" s="196"/>
      <c r="C510" s="196"/>
      <c r="D510" s="196"/>
      <c r="E510" s="196"/>
      <c r="F510" s="196"/>
      <c r="G510" s="196"/>
      <c r="H510" s="193" t="str">
        <f>IF($A510="","",SUMIFS('Work report'!$I$2:$I$1500,'Work report'!$A$2:$A$1500,$A510,'Work report'!$B$2:$B$1500,"&lt;&gt;"))</f>
        <v/>
      </c>
      <c r="I510" s="192" t="str">
        <f t="shared" si="21"/>
        <v/>
      </c>
      <c r="J510" s="192" t="str">
        <f t="shared" si="22"/>
        <v/>
      </c>
      <c r="K510" s="197"/>
      <c r="L510" s="235"/>
      <c r="M510" s="192" t="str">
        <f t="shared" si="23"/>
        <v/>
      </c>
    </row>
    <row r="511" spans="1:13" ht="15" customHeight="1" x14ac:dyDescent="0.25">
      <c r="A511" s="190" t="str" cm="1">
        <f t="array" ref="A511">IFERROR(INDEX(_xlfn.UNIQUE(_xlfn._xlws.FILTER('Work report'!$A$2:$A$1500,'Work report'!$B$2:$B$1500&lt;&gt;"")),ROW(A510)),"")</f>
        <v/>
      </c>
      <c r="B511" s="196"/>
      <c r="C511" s="196"/>
      <c r="D511" s="196"/>
      <c r="E511" s="196"/>
      <c r="F511" s="196"/>
      <c r="G511" s="196"/>
      <c r="H511" s="193" t="str">
        <f>IF($A511="","",SUMIFS('Work report'!$I$2:$I$1500,'Work report'!$A$2:$A$1500,$A511,'Work report'!$B$2:$B$1500,"&lt;&gt;"))</f>
        <v/>
      </c>
      <c r="I511" s="192" t="str">
        <f t="shared" si="21"/>
        <v/>
      </c>
      <c r="J511" s="192" t="str">
        <f t="shared" si="22"/>
        <v/>
      </c>
      <c r="K511" s="197"/>
      <c r="L511" s="235"/>
      <c r="M511" s="192" t="str">
        <f t="shared" si="23"/>
        <v/>
      </c>
    </row>
    <row r="512" spans="1:13" ht="15" customHeight="1" x14ac:dyDescent="0.25">
      <c r="A512" s="190" t="str" cm="1">
        <f t="array" ref="A512">IFERROR(INDEX(_xlfn.UNIQUE(_xlfn._xlws.FILTER('Work report'!$A$2:$A$1500,'Work report'!$B$2:$B$1500&lt;&gt;"")),ROW(A511)),"")</f>
        <v/>
      </c>
      <c r="B512" s="196"/>
      <c r="C512" s="196"/>
      <c r="D512" s="196"/>
      <c r="E512" s="196"/>
      <c r="F512" s="196"/>
      <c r="G512" s="196"/>
      <c r="H512" s="193" t="str">
        <f>IF($A512="","",SUMIFS('Work report'!$I$2:$I$1500,'Work report'!$A$2:$A$1500,$A512,'Work report'!$B$2:$B$1500,"&lt;&gt;"))</f>
        <v/>
      </c>
      <c r="I512" s="192" t="str">
        <f t="shared" si="21"/>
        <v/>
      </c>
      <c r="J512" s="192" t="str">
        <f t="shared" si="22"/>
        <v/>
      </c>
      <c r="K512" s="197"/>
      <c r="L512" s="235"/>
      <c r="M512" s="192" t="str">
        <f t="shared" si="23"/>
        <v/>
      </c>
    </row>
    <row r="513" spans="1:13" ht="15" customHeight="1" x14ac:dyDescent="0.25">
      <c r="A513" s="190" t="str" cm="1">
        <f t="array" ref="A513">IFERROR(INDEX(_xlfn.UNIQUE(_xlfn._xlws.FILTER('Work report'!$A$2:$A$1500,'Work report'!$B$2:$B$1500&lt;&gt;"")),ROW(A512)),"")</f>
        <v/>
      </c>
      <c r="B513" s="196"/>
      <c r="C513" s="196"/>
      <c r="D513" s="196"/>
      <c r="E513" s="196"/>
      <c r="F513" s="196"/>
      <c r="G513" s="196"/>
      <c r="H513" s="193" t="str">
        <f>IF($A513="","",SUMIFS('Work report'!$I$2:$I$1500,'Work report'!$A$2:$A$1500,$A513,'Work report'!$B$2:$B$1500,"&lt;&gt;"))</f>
        <v/>
      </c>
      <c r="I513" s="192" t="str">
        <f t="shared" si="21"/>
        <v/>
      </c>
      <c r="J513" s="192" t="str">
        <f t="shared" si="22"/>
        <v/>
      </c>
      <c r="K513" s="197"/>
      <c r="L513" s="235"/>
      <c r="M513" s="192" t="str">
        <f t="shared" si="23"/>
        <v/>
      </c>
    </row>
    <row r="514" spans="1:13" ht="15" customHeight="1" x14ac:dyDescent="0.25">
      <c r="A514" s="190" t="str" cm="1">
        <f t="array" ref="A514">IFERROR(INDEX(_xlfn.UNIQUE(_xlfn._xlws.FILTER('Work report'!$A$2:$A$1500,'Work report'!$B$2:$B$1500&lt;&gt;"")),ROW(A513)),"")</f>
        <v/>
      </c>
      <c r="B514" s="196"/>
      <c r="C514" s="196"/>
      <c r="D514" s="196"/>
      <c r="E514" s="196"/>
      <c r="F514" s="196"/>
      <c r="G514" s="196"/>
      <c r="H514" s="193" t="str">
        <f>IF($A514="","",SUMIFS('Work report'!$I$2:$I$1500,'Work report'!$A$2:$A$1500,$A514,'Work report'!$B$2:$B$1500,"&lt;&gt;"))</f>
        <v/>
      </c>
      <c r="I514" s="192" t="str">
        <f t="shared" ref="I514:I577" si="24">IF(
SUM(
IF(AND($B514&lt;&gt;"",$C514&lt;&gt;""),($C514-$B514)*1440,0),
IF(AND($D514&lt;&gt;"",$E514&lt;&gt;""),($E514-$D514)*1440,0),
IF(AND($F514&lt;&gt;"",$G514&lt;&gt;""),($G514-$F514)*1440,0)
)=0,
"",
SUM(
IF(AND($B514&lt;&gt;"",$C514&lt;&gt;""),($C514-$B514)*1440,0),
IF(AND($D514&lt;&gt;"",$E514&lt;&gt;""),($E514-$D514)*1440,0),
IF(AND($F514&lt;&gt;"",$G514&lt;&gt;""),($G514-$F514)*1440,0)
)
)</f>
        <v/>
      </c>
      <c r="J514" s="192" t="str">
        <f t="shared" ref="J514:J577" si="25">IF(OR($H514="",$I514=""),"",$I514-$H514)</f>
        <v/>
      </c>
      <c r="K514" s="197"/>
      <c r="L514" s="235"/>
      <c r="M514" s="192" t="str">
        <f t="shared" ref="M514:M577" si="26">IF(OR($J514="",$L514&lt;&gt;"Approved"),"",$J514)</f>
        <v/>
      </c>
    </row>
    <row r="515" spans="1:13" ht="15" customHeight="1" x14ac:dyDescent="0.25">
      <c r="A515" s="190" t="str" cm="1">
        <f t="array" ref="A515">IFERROR(INDEX(_xlfn.UNIQUE(_xlfn._xlws.FILTER('Work report'!$A$2:$A$1500,'Work report'!$B$2:$B$1500&lt;&gt;"")),ROW(A514)),"")</f>
        <v/>
      </c>
      <c r="B515" s="196"/>
      <c r="C515" s="196"/>
      <c r="D515" s="196"/>
      <c r="E515" s="196"/>
      <c r="F515" s="196"/>
      <c r="G515" s="196"/>
      <c r="H515" s="193" t="str">
        <f>IF($A515="","",SUMIFS('Work report'!$I$2:$I$1500,'Work report'!$A$2:$A$1500,$A515,'Work report'!$B$2:$B$1500,"&lt;&gt;"))</f>
        <v/>
      </c>
      <c r="I515" s="192" t="str">
        <f t="shared" si="24"/>
        <v/>
      </c>
      <c r="J515" s="192" t="str">
        <f t="shared" si="25"/>
        <v/>
      </c>
      <c r="K515" s="197"/>
      <c r="L515" s="235"/>
      <c r="M515" s="192" t="str">
        <f t="shared" si="26"/>
        <v/>
      </c>
    </row>
    <row r="516" spans="1:13" ht="15" customHeight="1" x14ac:dyDescent="0.25">
      <c r="A516" s="190" t="str" cm="1">
        <f t="array" ref="A516">IFERROR(INDEX(_xlfn.UNIQUE(_xlfn._xlws.FILTER('Work report'!$A$2:$A$1500,'Work report'!$B$2:$B$1500&lt;&gt;"")),ROW(A515)),"")</f>
        <v/>
      </c>
      <c r="B516" s="196"/>
      <c r="C516" s="196"/>
      <c r="D516" s="196"/>
      <c r="E516" s="196"/>
      <c r="F516" s="196"/>
      <c r="G516" s="196"/>
      <c r="H516" s="193" t="str">
        <f>IF($A516="","",SUMIFS('Work report'!$I$2:$I$1500,'Work report'!$A$2:$A$1500,$A516,'Work report'!$B$2:$B$1500,"&lt;&gt;"))</f>
        <v/>
      </c>
      <c r="I516" s="192" t="str">
        <f t="shared" si="24"/>
        <v/>
      </c>
      <c r="J516" s="192" t="str">
        <f t="shared" si="25"/>
        <v/>
      </c>
      <c r="K516" s="197"/>
      <c r="L516" s="235"/>
      <c r="M516" s="192" t="str">
        <f t="shared" si="26"/>
        <v/>
      </c>
    </row>
    <row r="517" spans="1:13" ht="15" customHeight="1" x14ac:dyDescent="0.25">
      <c r="A517" s="190" t="str" cm="1">
        <f t="array" ref="A517">IFERROR(INDEX(_xlfn.UNIQUE(_xlfn._xlws.FILTER('Work report'!$A$2:$A$1500,'Work report'!$B$2:$B$1500&lt;&gt;"")),ROW(A516)),"")</f>
        <v/>
      </c>
      <c r="B517" s="196"/>
      <c r="C517" s="196"/>
      <c r="D517" s="196"/>
      <c r="E517" s="196"/>
      <c r="F517" s="196"/>
      <c r="G517" s="196"/>
      <c r="H517" s="193" t="str">
        <f>IF($A517="","",SUMIFS('Work report'!$I$2:$I$1500,'Work report'!$A$2:$A$1500,$A517,'Work report'!$B$2:$B$1500,"&lt;&gt;"))</f>
        <v/>
      </c>
      <c r="I517" s="192" t="str">
        <f t="shared" si="24"/>
        <v/>
      </c>
      <c r="J517" s="192" t="str">
        <f t="shared" si="25"/>
        <v/>
      </c>
      <c r="K517" s="197"/>
      <c r="L517" s="235"/>
      <c r="M517" s="192" t="str">
        <f t="shared" si="26"/>
        <v/>
      </c>
    </row>
    <row r="518" spans="1:13" ht="15" customHeight="1" x14ac:dyDescent="0.25">
      <c r="A518" s="190" t="str" cm="1">
        <f t="array" ref="A518">IFERROR(INDEX(_xlfn.UNIQUE(_xlfn._xlws.FILTER('Work report'!$A$2:$A$1500,'Work report'!$B$2:$B$1500&lt;&gt;"")),ROW(A517)),"")</f>
        <v/>
      </c>
      <c r="B518" s="196"/>
      <c r="C518" s="196"/>
      <c r="D518" s="196"/>
      <c r="E518" s="196"/>
      <c r="F518" s="196"/>
      <c r="G518" s="196"/>
      <c r="H518" s="193" t="str">
        <f>IF($A518="","",SUMIFS('Work report'!$I$2:$I$1500,'Work report'!$A$2:$A$1500,$A518,'Work report'!$B$2:$B$1500,"&lt;&gt;"))</f>
        <v/>
      </c>
      <c r="I518" s="192" t="str">
        <f t="shared" si="24"/>
        <v/>
      </c>
      <c r="J518" s="192" t="str">
        <f t="shared" si="25"/>
        <v/>
      </c>
      <c r="K518" s="197"/>
      <c r="L518" s="235"/>
      <c r="M518" s="192" t="str">
        <f t="shared" si="26"/>
        <v/>
      </c>
    </row>
    <row r="519" spans="1:13" ht="15" customHeight="1" x14ac:dyDescent="0.25">
      <c r="A519" s="190" t="str" cm="1">
        <f t="array" ref="A519">IFERROR(INDEX(_xlfn.UNIQUE(_xlfn._xlws.FILTER('Work report'!$A$2:$A$1500,'Work report'!$B$2:$B$1500&lt;&gt;"")),ROW(A518)),"")</f>
        <v/>
      </c>
      <c r="B519" s="196"/>
      <c r="C519" s="196"/>
      <c r="D519" s="196"/>
      <c r="E519" s="196"/>
      <c r="F519" s="196"/>
      <c r="G519" s="196"/>
      <c r="H519" s="193" t="str">
        <f>IF($A519="","",SUMIFS('Work report'!$I$2:$I$1500,'Work report'!$A$2:$A$1500,$A519,'Work report'!$B$2:$B$1500,"&lt;&gt;"))</f>
        <v/>
      </c>
      <c r="I519" s="192" t="str">
        <f t="shared" si="24"/>
        <v/>
      </c>
      <c r="J519" s="192" t="str">
        <f t="shared" si="25"/>
        <v/>
      </c>
      <c r="K519" s="197"/>
      <c r="L519" s="235"/>
      <c r="M519" s="192" t="str">
        <f t="shared" si="26"/>
        <v/>
      </c>
    </row>
    <row r="520" spans="1:13" ht="15" customHeight="1" x14ac:dyDescent="0.25">
      <c r="A520" s="190" t="str" cm="1">
        <f t="array" ref="A520">IFERROR(INDEX(_xlfn.UNIQUE(_xlfn._xlws.FILTER('Work report'!$A$2:$A$1500,'Work report'!$B$2:$B$1500&lt;&gt;"")),ROW(A519)),"")</f>
        <v/>
      </c>
      <c r="B520" s="196"/>
      <c r="C520" s="196"/>
      <c r="D520" s="196"/>
      <c r="E520" s="196"/>
      <c r="F520" s="196"/>
      <c r="G520" s="196"/>
      <c r="H520" s="193" t="str">
        <f>IF($A520="","",SUMIFS('Work report'!$I$2:$I$1500,'Work report'!$A$2:$A$1500,$A520,'Work report'!$B$2:$B$1500,"&lt;&gt;"))</f>
        <v/>
      </c>
      <c r="I520" s="192" t="str">
        <f t="shared" si="24"/>
        <v/>
      </c>
      <c r="J520" s="192" t="str">
        <f t="shared" si="25"/>
        <v/>
      </c>
      <c r="K520" s="197"/>
      <c r="L520" s="235"/>
      <c r="M520" s="192" t="str">
        <f t="shared" si="26"/>
        <v/>
      </c>
    </row>
    <row r="521" spans="1:13" ht="15" customHeight="1" x14ac:dyDescent="0.25">
      <c r="A521" s="190" t="str" cm="1">
        <f t="array" ref="A521">IFERROR(INDEX(_xlfn.UNIQUE(_xlfn._xlws.FILTER('Work report'!$A$2:$A$1500,'Work report'!$B$2:$B$1500&lt;&gt;"")),ROW(A520)),"")</f>
        <v/>
      </c>
      <c r="B521" s="196"/>
      <c r="C521" s="196"/>
      <c r="D521" s="196"/>
      <c r="E521" s="196"/>
      <c r="F521" s="196"/>
      <c r="G521" s="196"/>
      <c r="H521" s="193" t="str">
        <f>IF($A521="","",SUMIFS('Work report'!$I$2:$I$1500,'Work report'!$A$2:$A$1500,$A521,'Work report'!$B$2:$B$1500,"&lt;&gt;"))</f>
        <v/>
      </c>
      <c r="I521" s="192" t="str">
        <f t="shared" si="24"/>
        <v/>
      </c>
      <c r="J521" s="192" t="str">
        <f t="shared" si="25"/>
        <v/>
      </c>
      <c r="K521" s="197"/>
      <c r="L521" s="235"/>
      <c r="M521" s="192" t="str">
        <f t="shared" si="26"/>
        <v/>
      </c>
    </row>
    <row r="522" spans="1:13" ht="15" customHeight="1" x14ac:dyDescent="0.25">
      <c r="A522" s="190" t="str" cm="1">
        <f t="array" ref="A522">IFERROR(INDEX(_xlfn.UNIQUE(_xlfn._xlws.FILTER('Work report'!$A$2:$A$1500,'Work report'!$B$2:$B$1500&lt;&gt;"")),ROW(A521)),"")</f>
        <v/>
      </c>
      <c r="B522" s="196"/>
      <c r="C522" s="196"/>
      <c r="D522" s="196"/>
      <c r="E522" s="196"/>
      <c r="F522" s="196"/>
      <c r="G522" s="196"/>
      <c r="H522" s="193" t="str">
        <f>IF($A522="","",SUMIFS('Work report'!$I$2:$I$1500,'Work report'!$A$2:$A$1500,$A522,'Work report'!$B$2:$B$1500,"&lt;&gt;"))</f>
        <v/>
      </c>
      <c r="I522" s="192" t="str">
        <f t="shared" si="24"/>
        <v/>
      </c>
      <c r="J522" s="192" t="str">
        <f t="shared" si="25"/>
        <v/>
      </c>
      <c r="K522" s="197"/>
      <c r="L522" s="235"/>
      <c r="M522" s="192" t="str">
        <f t="shared" si="26"/>
        <v/>
      </c>
    </row>
    <row r="523" spans="1:13" ht="15" customHeight="1" x14ac:dyDescent="0.25">
      <c r="A523" s="190" t="str" cm="1">
        <f t="array" ref="A523">IFERROR(INDEX(_xlfn.UNIQUE(_xlfn._xlws.FILTER('Work report'!$A$2:$A$1500,'Work report'!$B$2:$B$1500&lt;&gt;"")),ROW(A522)),"")</f>
        <v/>
      </c>
      <c r="B523" s="196"/>
      <c r="C523" s="196"/>
      <c r="D523" s="196"/>
      <c r="E523" s="196"/>
      <c r="F523" s="196"/>
      <c r="G523" s="196"/>
      <c r="H523" s="193" t="str">
        <f>IF($A523="","",SUMIFS('Work report'!$I$2:$I$1500,'Work report'!$A$2:$A$1500,$A523,'Work report'!$B$2:$B$1500,"&lt;&gt;"))</f>
        <v/>
      </c>
      <c r="I523" s="192" t="str">
        <f t="shared" si="24"/>
        <v/>
      </c>
      <c r="J523" s="192" t="str">
        <f t="shared" si="25"/>
        <v/>
      </c>
      <c r="K523" s="197"/>
      <c r="L523" s="235"/>
      <c r="M523" s="192" t="str">
        <f t="shared" si="26"/>
        <v/>
      </c>
    </row>
    <row r="524" spans="1:13" ht="15" customHeight="1" x14ac:dyDescent="0.25">
      <c r="A524" s="190" t="str" cm="1">
        <f t="array" ref="A524">IFERROR(INDEX(_xlfn.UNIQUE(_xlfn._xlws.FILTER('Work report'!$A$2:$A$1500,'Work report'!$B$2:$B$1500&lt;&gt;"")),ROW(A523)),"")</f>
        <v/>
      </c>
      <c r="B524" s="196"/>
      <c r="C524" s="196"/>
      <c r="D524" s="196"/>
      <c r="E524" s="196"/>
      <c r="F524" s="196"/>
      <c r="G524" s="196"/>
      <c r="H524" s="193" t="str">
        <f>IF($A524="","",SUMIFS('Work report'!$I$2:$I$1500,'Work report'!$A$2:$A$1500,$A524,'Work report'!$B$2:$B$1500,"&lt;&gt;"))</f>
        <v/>
      </c>
      <c r="I524" s="192" t="str">
        <f t="shared" si="24"/>
        <v/>
      </c>
      <c r="J524" s="192" t="str">
        <f t="shared" si="25"/>
        <v/>
      </c>
      <c r="K524" s="197"/>
      <c r="L524" s="235"/>
      <c r="M524" s="192" t="str">
        <f t="shared" si="26"/>
        <v/>
      </c>
    </row>
    <row r="525" spans="1:13" ht="15" customHeight="1" x14ac:dyDescent="0.25">
      <c r="A525" s="190" t="str" cm="1">
        <f t="array" ref="A525">IFERROR(INDEX(_xlfn.UNIQUE(_xlfn._xlws.FILTER('Work report'!$A$2:$A$1500,'Work report'!$B$2:$B$1500&lt;&gt;"")),ROW(A524)),"")</f>
        <v/>
      </c>
      <c r="B525" s="196"/>
      <c r="C525" s="196"/>
      <c r="D525" s="196"/>
      <c r="E525" s="196"/>
      <c r="F525" s="196"/>
      <c r="G525" s="196"/>
      <c r="H525" s="193" t="str">
        <f>IF($A525="","",SUMIFS('Work report'!$I$2:$I$1500,'Work report'!$A$2:$A$1500,$A525,'Work report'!$B$2:$B$1500,"&lt;&gt;"))</f>
        <v/>
      </c>
      <c r="I525" s="192" t="str">
        <f t="shared" si="24"/>
        <v/>
      </c>
      <c r="J525" s="192" t="str">
        <f t="shared" si="25"/>
        <v/>
      </c>
      <c r="K525" s="197"/>
      <c r="L525" s="235"/>
      <c r="M525" s="192" t="str">
        <f t="shared" si="26"/>
        <v/>
      </c>
    </row>
    <row r="526" spans="1:13" ht="15" customHeight="1" x14ac:dyDescent="0.25">
      <c r="A526" s="190" t="str" cm="1">
        <f t="array" ref="A526">IFERROR(INDEX(_xlfn.UNIQUE(_xlfn._xlws.FILTER('Work report'!$A$2:$A$1500,'Work report'!$B$2:$B$1500&lt;&gt;"")),ROW(A525)),"")</f>
        <v/>
      </c>
      <c r="B526" s="196"/>
      <c r="C526" s="196"/>
      <c r="D526" s="196"/>
      <c r="E526" s="196"/>
      <c r="F526" s="196"/>
      <c r="G526" s="196"/>
      <c r="H526" s="193" t="str">
        <f>IF($A526="","",SUMIFS('Work report'!$I$2:$I$1500,'Work report'!$A$2:$A$1500,$A526,'Work report'!$B$2:$B$1500,"&lt;&gt;"))</f>
        <v/>
      </c>
      <c r="I526" s="192" t="str">
        <f t="shared" si="24"/>
        <v/>
      </c>
      <c r="J526" s="192" t="str">
        <f t="shared" si="25"/>
        <v/>
      </c>
      <c r="K526" s="197"/>
      <c r="L526" s="235"/>
      <c r="M526" s="192" t="str">
        <f t="shared" si="26"/>
        <v/>
      </c>
    </row>
    <row r="527" spans="1:13" ht="15" customHeight="1" x14ac:dyDescent="0.25">
      <c r="A527" s="190" t="str" cm="1">
        <f t="array" ref="A527">IFERROR(INDEX(_xlfn.UNIQUE(_xlfn._xlws.FILTER('Work report'!$A$2:$A$1500,'Work report'!$B$2:$B$1500&lt;&gt;"")),ROW(A526)),"")</f>
        <v/>
      </c>
      <c r="B527" s="196"/>
      <c r="C527" s="196"/>
      <c r="D527" s="196"/>
      <c r="E527" s="196"/>
      <c r="F527" s="196"/>
      <c r="G527" s="196"/>
      <c r="H527" s="193" t="str">
        <f>IF($A527="","",SUMIFS('Work report'!$I$2:$I$1500,'Work report'!$A$2:$A$1500,$A527,'Work report'!$B$2:$B$1500,"&lt;&gt;"))</f>
        <v/>
      </c>
      <c r="I527" s="192" t="str">
        <f t="shared" si="24"/>
        <v/>
      </c>
      <c r="J527" s="192" t="str">
        <f t="shared" si="25"/>
        <v/>
      </c>
      <c r="K527" s="197"/>
      <c r="L527" s="235"/>
      <c r="M527" s="192" t="str">
        <f t="shared" si="26"/>
        <v/>
      </c>
    </row>
    <row r="528" spans="1:13" ht="15" customHeight="1" x14ac:dyDescent="0.25">
      <c r="A528" s="190" t="str" cm="1">
        <f t="array" ref="A528">IFERROR(INDEX(_xlfn.UNIQUE(_xlfn._xlws.FILTER('Work report'!$A$2:$A$1500,'Work report'!$B$2:$B$1500&lt;&gt;"")),ROW(A527)),"")</f>
        <v/>
      </c>
      <c r="B528" s="196"/>
      <c r="C528" s="196"/>
      <c r="D528" s="196"/>
      <c r="E528" s="196"/>
      <c r="F528" s="196"/>
      <c r="G528" s="196"/>
      <c r="H528" s="193" t="str">
        <f>IF($A528="","",SUMIFS('Work report'!$I$2:$I$1500,'Work report'!$A$2:$A$1500,$A528,'Work report'!$B$2:$B$1500,"&lt;&gt;"))</f>
        <v/>
      </c>
      <c r="I528" s="192" t="str">
        <f t="shared" si="24"/>
        <v/>
      </c>
      <c r="J528" s="192" t="str">
        <f t="shared" si="25"/>
        <v/>
      </c>
      <c r="K528" s="197"/>
      <c r="L528" s="235"/>
      <c r="M528" s="192" t="str">
        <f t="shared" si="26"/>
        <v/>
      </c>
    </row>
    <row r="529" spans="1:13" ht="15" customHeight="1" x14ac:dyDescent="0.25">
      <c r="A529" s="190" t="str" cm="1">
        <f t="array" ref="A529">IFERROR(INDEX(_xlfn.UNIQUE(_xlfn._xlws.FILTER('Work report'!$A$2:$A$1500,'Work report'!$B$2:$B$1500&lt;&gt;"")),ROW(A528)),"")</f>
        <v/>
      </c>
      <c r="B529" s="196"/>
      <c r="C529" s="196"/>
      <c r="D529" s="196"/>
      <c r="E529" s="196"/>
      <c r="F529" s="196"/>
      <c r="G529" s="196"/>
      <c r="H529" s="193" t="str">
        <f>IF($A529="","",SUMIFS('Work report'!$I$2:$I$1500,'Work report'!$A$2:$A$1500,$A529,'Work report'!$B$2:$B$1500,"&lt;&gt;"))</f>
        <v/>
      </c>
      <c r="I529" s="192" t="str">
        <f t="shared" si="24"/>
        <v/>
      </c>
      <c r="J529" s="192" t="str">
        <f t="shared" si="25"/>
        <v/>
      </c>
      <c r="K529" s="197"/>
      <c r="L529" s="235"/>
      <c r="M529" s="192" t="str">
        <f t="shared" si="26"/>
        <v/>
      </c>
    </row>
    <row r="530" spans="1:13" ht="15" customHeight="1" x14ac:dyDescent="0.25">
      <c r="A530" s="190" t="str" cm="1">
        <f t="array" ref="A530">IFERROR(INDEX(_xlfn.UNIQUE(_xlfn._xlws.FILTER('Work report'!$A$2:$A$1500,'Work report'!$B$2:$B$1500&lt;&gt;"")),ROW(A529)),"")</f>
        <v/>
      </c>
      <c r="B530" s="196"/>
      <c r="C530" s="196"/>
      <c r="D530" s="196"/>
      <c r="E530" s="196"/>
      <c r="F530" s="196"/>
      <c r="G530" s="196"/>
      <c r="H530" s="193" t="str">
        <f>IF($A530="","",SUMIFS('Work report'!$I$2:$I$1500,'Work report'!$A$2:$A$1500,$A530,'Work report'!$B$2:$B$1500,"&lt;&gt;"))</f>
        <v/>
      </c>
      <c r="I530" s="192" t="str">
        <f t="shared" si="24"/>
        <v/>
      </c>
      <c r="J530" s="192" t="str">
        <f t="shared" si="25"/>
        <v/>
      </c>
      <c r="K530" s="197"/>
      <c r="L530" s="235"/>
      <c r="M530" s="192" t="str">
        <f t="shared" si="26"/>
        <v/>
      </c>
    </row>
    <row r="531" spans="1:13" ht="15" customHeight="1" x14ac:dyDescent="0.25">
      <c r="A531" s="190" t="str" cm="1">
        <f t="array" ref="A531">IFERROR(INDEX(_xlfn.UNIQUE(_xlfn._xlws.FILTER('Work report'!$A$2:$A$1500,'Work report'!$B$2:$B$1500&lt;&gt;"")),ROW(A530)),"")</f>
        <v/>
      </c>
      <c r="B531" s="196"/>
      <c r="C531" s="196"/>
      <c r="D531" s="196"/>
      <c r="E531" s="196"/>
      <c r="F531" s="196"/>
      <c r="G531" s="196"/>
      <c r="H531" s="193" t="str">
        <f>IF($A531="","",SUMIFS('Work report'!$I$2:$I$1500,'Work report'!$A$2:$A$1500,$A531,'Work report'!$B$2:$B$1500,"&lt;&gt;"))</f>
        <v/>
      </c>
      <c r="I531" s="192" t="str">
        <f t="shared" si="24"/>
        <v/>
      </c>
      <c r="J531" s="192" t="str">
        <f t="shared" si="25"/>
        <v/>
      </c>
      <c r="K531" s="197"/>
      <c r="L531" s="235"/>
      <c r="M531" s="192" t="str">
        <f t="shared" si="26"/>
        <v/>
      </c>
    </row>
    <row r="532" spans="1:13" ht="15" customHeight="1" x14ac:dyDescent="0.25">
      <c r="A532" s="190" t="str" cm="1">
        <f t="array" ref="A532">IFERROR(INDEX(_xlfn.UNIQUE(_xlfn._xlws.FILTER('Work report'!$A$2:$A$1500,'Work report'!$B$2:$B$1500&lt;&gt;"")),ROW(A531)),"")</f>
        <v/>
      </c>
      <c r="B532" s="196"/>
      <c r="C532" s="196"/>
      <c r="D532" s="196"/>
      <c r="E532" s="196"/>
      <c r="F532" s="196"/>
      <c r="G532" s="196"/>
      <c r="H532" s="193" t="str">
        <f>IF($A532="","",SUMIFS('Work report'!$I$2:$I$1500,'Work report'!$A$2:$A$1500,$A532,'Work report'!$B$2:$B$1500,"&lt;&gt;"))</f>
        <v/>
      </c>
      <c r="I532" s="192" t="str">
        <f t="shared" si="24"/>
        <v/>
      </c>
      <c r="J532" s="192" t="str">
        <f t="shared" si="25"/>
        <v/>
      </c>
      <c r="K532" s="197"/>
      <c r="L532" s="235"/>
      <c r="M532" s="192" t="str">
        <f t="shared" si="26"/>
        <v/>
      </c>
    </row>
    <row r="533" spans="1:13" ht="15" customHeight="1" x14ac:dyDescent="0.25">
      <c r="A533" s="190" t="str" cm="1">
        <f t="array" ref="A533">IFERROR(INDEX(_xlfn.UNIQUE(_xlfn._xlws.FILTER('Work report'!$A$2:$A$1500,'Work report'!$B$2:$B$1500&lt;&gt;"")),ROW(A532)),"")</f>
        <v/>
      </c>
      <c r="B533" s="196"/>
      <c r="C533" s="196"/>
      <c r="D533" s="196"/>
      <c r="E533" s="196"/>
      <c r="F533" s="196"/>
      <c r="G533" s="196"/>
      <c r="H533" s="193" t="str">
        <f>IF($A533="","",SUMIFS('Work report'!$I$2:$I$1500,'Work report'!$A$2:$A$1500,$A533,'Work report'!$B$2:$B$1500,"&lt;&gt;"))</f>
        <v/>
      </c>
      <c r="I533" s="192" t="str">
        <f t="shared" si="24"/>
        <v/>
      </c>
      <c r="J533" s="192" t="str">
        <f t="shared" si="25"/>
        <v/>
      </c>
      <c r="K533" s="197"/>
      <c r="L533" s="235"/>
      <c r="M533" s="192" t="str">
        <f t="shared" si="26"/>
        <v/>
      </c>
    </row>
    <row r="534" spans="1:13" ht="15" customHeight="1" x14ac:dyDescent="0.25">
      <c r="A534" s="190" t="str" cm="1">
        <f t="array" ref="A534">IFERROR(INDEX(_xlfn.UNIQUE(_xlfn._xlws.FILTER('Work report'!$A$2:$A$1500,'Work report'!$B$2:$B$1500&lt;&gt;"")),ROW(A533)),"")</f>
        <v/>
      </c>
      <c r="B534" s="196"/>
      <c r="C534" s="196"/>
      <c r="D534" s="196"/>
      <c r="E534" s="196"/>
      <c r="F534" s="196"/>
      <c r="G534" s="196"/>
      <c r="H534" s="193" t="str">
        <f>IF($A534="","",SUMIFS('Work report'!$I$2:$I$1500,'Work report'!$A$2:$A$1500,$A534,'Work report'!$B$2:$B$1500,"&lt;&gt;"))</f>
        <v/>
      </c>
      <c r="I534" s="192" t="str">
        <f t="shared" si="24"/>
        <v/>
      </c>
      <c r="J534" s="192" t="str">
        <f t="shared" si="25"/>
        <v/>
      </c>
      <c r="K534" s="197"/>
      <c r="L534" s="235"/>
      <c r="M534" s="192" t="str">
        <f t="shared" si="26"/>
        <v/>
      </c>
    </row>
    <row r="535" spans="1:13" ht="15" customHeight="1" x14ac:dyDescent="0.25">
      <c r="A535" s="190" t="str" cm="1">
        <f t="array" ref="A535">IFERROR(INDEX(_xlfn.UNIQUE(_xlfn._xlws.FILTER('Work report'!$A$2:$A$1500,'Work report'!$B$2:$B$1500&lt;&gt;"")),ROW(A534)),"")</f>
        <v/>
      </c>
      <c r="B535" s="196"/>
      <c r="C535" s="196"/>
      <c r="D535" s="196"/>
      <c r="E535" s="196"/>
      <c r="F535" s="196"/>
      <c r="G535" s="196"/>
      <c r="H535" s="193" t="str">
        <f>IF($A535="","",SUMIFS('Work report'!$I$2:$I$1500,'Work report'!$A$2:$A$1500,$A535,'Work report'!$B$2:$B$1500,"&lt;&gt;"))</f>
        <v/>
      </c>
      <c r="I535" s="192" t="str">
        <f t="shared" si="24"/>
        <v/>
      </c>
      <c r="J535" s="192" t="str">
        <f t="shared" si="25"/>
        <v/>
      </c>
      <c r="K535" s="197"/>
      <c r="L535" s="235"/>
      <c r="M535" s="192" t="str">
        <f t="shared" si="26"/>
        <v/>
      </c>
    </row>
    <row r="536" spans="1:13" ht="15" customHeight="1" x14ac:dyDescent="0.25">
      <c r="A536" s="190" t="str" cm="1">
        <f t="array" ref="A536">IFERROR(INDEX(_xlfn.UNIQUE(_xlfn._xlws.FILTER('Work report'!$A$2:$A$1500,'Work report'!$B$2:$B$1500&lt;&gt;"")),ROW(A535)),"")</f>
        <v/>
      </c>
      <c r="B536" s="196"/>
      <c r="C536" s="196"/>
      <c r="D536" s="196"/>
      <c r="E536" s="196"/>
      <c r="F536" s="196"/>
      <c r="G536" s="196"/>
      <c r="H536" s="193" t="str">
        <f>IF($A536="","",SUMIFS('Work report'!$I$2:$I$1500,'Work report'!$A$2:$A$1500,$A536,'Work report'!$B$2:$B$1500,"&lt;&gt;"))</f>
        <v/>
      </c>
      <c r="I536" s="192" t="str">
        <f t="shared" si="24"/>
        <v/>
      </c>
      <c r="J536" s="192" t="str">
        <f t="shared" si="25"/>
        <v/>
      </c>
      <c r="K536" s="197"/>
      <c r="L536" s="235"/>
      <c r="M536" s="192" t="str">
        <f t="shared" si="26"/>
        <v/>
      </c>
    </row>
    <row r="537" spans="1:13" ht="15" customHeight="1" x14ac:dyDescent="0.25">
      <c r="A537" s="190" t="str" cm="1">
        <f t="array" ref="A537">IFERROR(INDEX(_xlfn.UNIQUE(_xlfn._xlws.FILTER('Work report'!$A$2:$A$1500,'Work report'!$B$2:$B$1500&lt;&gt;"")),ROW(A536)),"")</f>
        <v/>
      </c>
      <c r="B537" s="196"/>
      <c r="C537" s="196"/>
      <c r="D537" s="196"/>
      <c r="E537" s="196"/>
      <c r="F537" s="196"/>
      <c r="G537" s="196"/>
      <c r="H537" s="193" t="str">
        <f>IF($A537="","",SUMIFS('Work report'!$I$2:$I$1500,'Work report'!$A$2:$A$1500,$A537,'Work report'!$B$2:$B$1500,"&lt;&gt;"))</f>
        <v/>
      </c>
      <c r="I537" s="192" t="str">
        <f t="shared" si="24"/>
        <v/>
      </c>
      <c r="J537" s="192" t="str">
        <f t="shared" si="25"/>
        <v/>
      </c>
      <c r="K537" s="197"/>
      <c r="L537" s="235"/>
      <c r="M537" s="192" t="str">
        <f t="shared" si="26"/>
        <v/>
      </c>
    </row>
    <row r="538" spans="1:13" ht="15" customHeight="1" x14ac:dyDescent="0.25">
      <c r="A538" s="190" t="str" cm="1">
        <f t="array" ref="A538">IFERROR(INDEX(_xlfn.UNIQUE(_xlfn._xlws.FILTER('Work report'!$A$2:$A$1500,'Work report'!$B$2:$B$1500&lt;&gt;"")),ROW(A537)),"")</f>
        <v/>
      </c>
      <c r="B538" s="196"/>
      <c r="C538" s="196"/>
      <c r="D538" s="196"/>
      <c r="E538" s="196"/>
      <c r="F538" s="196"/>
      <c r="G538" s="196"/>
      <c r="H538" s="193" t="str">
        <f>IF($A538="","",SUMIFS('Work report'!$I$2:$I$1500,'Work report'!$A$2:$A$1500,$A538,'Work report'!$B$2:$B$1500,"&lt;&gt;"))</f>
        <v/>
      </c>
      <c r="I538" s="192" t="str">
        <f t="shared" si="24"/>
        <v/>
      </c>
      <c r="J538" s="192" t="str">
        <f t="shared" si="25"/>
        <v/>
      </c>
      <c r="K538" s="197"/>
      <c r="L538" s="235"/>
      <c r="M538" s="192" t="str">
        <f t="shared" si="26"/>
        <v/>
      </c>
    </row>
    <row r="539" spans="1:13" ht="15" customHeight="1" x14ac:dyDescent="0.25">
      <c r="A539" s="190" t="str" cm="1">
        <f t="array" ref="A539">IFERROR(INDEX(_xlfn.UNIQUE(_xlfn._xlws.FILTER('Work report'!$A$2:$A$1500,'Work report'!$B$2:$B$1500&lt;&gt;"")),ROW(A538)),"")</f>
        <v/>
      </c>
      <c r="B539" s="196"/>
      <c r="C539" s="196"/>
      <c r="D539" s="196"/>
      <c r="E539" s="196"/>
      <c r="F539" s="196"/>
      <c r="G539" s="196"/>
      <c r="H539" s="193" t="str">
        <f>IF($A539="","",SUMIFS('Work report'!$I$2:$I$1500,'Work report'!$A$2:$A$1500,$A539,'Work report'!$B$2:$B$1500,"&lt;&gt;"))</f>
        <v/>
      </c>
      <c r="I539" s="192" t="str">
        <f t="shared" si="24"/>
        <v/>
      </c>
      <c r="J539" s="192" t="str">
        <f t="shared" si="25"/>
        <v/>
      </c>
      <c r="K539" s="197"/>
      <c r="L539" s="235"/>
      <c r="M539" s="192" t="str">
        <f t="shared" si="26"/>
        <v/>
      </c>
    </row>
    <row r="540" spans="1:13" ht="15" customHeight="1" x14ac:dyDescent="0.25">
      <c r="A540" s="190" t="str" cm="1">
        <f t="array" ref="A540">IFERROR(INDEX(_xlfn.UNIQUE(_xlfn._xlws.FILTER('Work report'!$A$2:$A$1500,'Work report'!$B$2:$B$1500&lt;&gt;"")),ROW(A539)),"")</f>
        <v/>
      </c>
      <c r="B540" s="196"/>
      <c r="C540" s="196"/>
      <c r="D540" s="196"/>
      <c r="E540" s="196"/>
      <c r="F540" s="196"/>
      <c r="G540" s="196"/>
      <c r="H540" s="193" t="str">
        <f>IF($A540="","",SUMIFS('Work report'!$I$2:$I$1500,'Work report'!$A$2:$A$1500,$A540,'Work report'!$B$2:$B$1500,"&lt;&gt;"))</f>
        <v/>
      </c>
      <c r="I540" s="192" t="str">
        <f t="shared" si="24"/>
        <v/>
      </c>
      <c r="J540" s="192" t="str">
        <f t="shared" si="25"/>
        <v/>
      </c>
      <c r="K540" s="197"/>
      <c r="L540" s="235"/>
      <c r="M540" s="192" t="str">
        <f t="shared" si="26"/>
        <v/>
      </c>
    </row>
    <row r="541" spans="1:13" ht="15" customHeight="1" x14ac:dyDescent="0.25">
      <c r="A541" s="190" t="str" cm="1">
        <f t="array" ref="A541">IFERROR(INDEX(_xlfn.UNIQUE(_xlfn._xlws.FILTER('Work report'!$A$2:$A$1500,'Work report'!$B$2:$B$1500&lt;&gt;"")),ROW(A540)),"")</f>
        <v/>
      </c>
      <c r="B541" s="196"/>
      <c r="C541" s="196"/>
      <c r="D541" s="196"/>
      <c r="E541" s="196"/>
      <c r="F541" s="196"/>
      <c r="G541" s="196"/>
      <c r="H541" s="193" t="str">
        <f>IF($A541="","",SUMIFS('Work report'!$I$2:$I$1500,'Work report'!$A$2:$A$1500,$A541,'Work report'!$B$2:$B$1500,"&lt;&gt;"))</f>
        <v/>
      </c>
      <c r="I541" s="192" t="str">
        <f t="shared" si="24"/>
        <v/>
      </c>
      <c r="J541" s="192" t="str">
        <f t="shared" si="25"/>
        <v/>
      </c>
      <c r="K541" s="197"/>
      <c r="L541" s="235"/>
      <c r="M541" s="192" t="str">
        <f t="shared" si="26"/>
        <v/>
      </c>
    </row>
    <row r="542" spans="1:13" ht="15" customHeight="1" x14ac:dyDescent="0.25">
      <c r="A542" s="190" t="str" cm="1">
        <f t="array" ref="A542">IFERROR(INDEX(_xlfn.UNIQUE(_xlfn._xlws.FILTER('Work report'!$A$2:$A$1500,'Work report'!$B$2:$B$1500&lt;&gt;"")),ROW(A541)),"")</f>
        <v/>
      </c>
      <c r="B542" s="196"/>
      <c r="C542" s="196"/>
      <c r="D542" s="196"/>
      <c r="E542" s="196"/>
      <c r="F542" s="196"/>
      <c r="G542" s="196"/>
      <c r="H542" s="193" t="str">
        <f>IF($A542="","",SUMIFS('Work report'!$I$2:$I$1500,'Work report'!$A$2:$A$1500,$A542,'Work report'!$B$2:$B$1500,"&lt;&gt;"))</f>
        <v/>
      </c>
      <c r="I542" s="192" t="str">
        <f t="shared" si="24"/>
        <v/>
      </c>
      <c r="J542" s="192" t="str">
        <f t="shared" si="25"/>
        <v/>
      </c>
      <c r="K542" s="197"/>
      <c r="L542" s="235"/>
      <c r="M542" s="192" t="str">
        <f t="shared" si="26"/>
        <v/>
      </c>
    </row>
    <row r="543" spans="1:13" ht="15" customHeight="1" x14ac:dyDescent="0.25">
      <c r="A543" s="190" t="str" cm="1">
        <f t="array" ref="A543">IFERROR(INDEX(_xlfn.UNIQUE(_xlfn._xlws.FILTER('Work report'!$A$2:$A$1500,'Work report'!$B$2:$B$1500&lt;&gt;"")),ROW(A542)),"")</f>
        <v/>
      </c>
      <c r="B543" s="196"/>
      <c r="C543" s="196"/>
      <c r="D543" s="196"/>
      <c r="E543" s="196"/>
      <c r="F543" s="196"/>
      <c r="G543" s="196"/>
      <c r="H543" s="193" t="str">
        <f>IF($A543="","",SUMIFS('Work report'!$I$2:$I$1500,'Work report'!$A$2:$A$1500,$A543,'Work report'!$B$2:$B$1500,"&lt;&gt;"))</f>
        <v/>
      </c>
      <c r="I543" s="192" t="str">
        <f t="shared" si="24"/>
        <v/>
      </c>
      <c r="J543" s="192" t="str">
        <f t="shared" si="25"/>
        <v/>
      </c>
      <c r="K543" s="197"/>
      <c r="L543" s="235"/>
      <c r="M543" s="192" t="str">
        <f t="shared" si="26"/>
        <v/>
      </c>
    </row>
    <row r="544" spans="1:13" ht="15" customHeight="1" x14ac:dyDescent="0.25">
      <c r="A544" s="190" t="str" cm="1">
        <f t="array" ref="A544">IFERROR(INDEX(_xlfn.UNIQUE(_xlfn._xlws.FILTER('Work report'!$A$2:$A$1500,'Work report'!$B$2:$B$1500&lt;&gt;"")),ROW(A543)),"")</f>
        <v/>
      </c>
      <c r="B544" s="196"/>
      <c r="C544" s="196"/>
      <c r="D544" s="196"/>
      <c r="E544" s="196"/>
      <c r="F544" s="196"/>
      <c r="G544" s="196"/>
      <c r="H544" s="193" t="str">
        <f>IF($A544="","",SUMIFS('Work report'!$I$2:$I$1500,'Work report'!$A$2:$A$1500,$A544,'Work report'!$B$2:$B$1500,"&lt;&gt;"))</f>
        <v/>
      </c>
      <c r="I544" s="192" t="str">
        <f t="shared" si="24"/>
        <v/>
      </c>
      <c r="J544" s="192" t="str">
        <f t="shared" si="25"/>
        <v/>
      </c>
      <c r="K544" s="197"/>
      <c r="L544" s="235"/>
      <c r="M544" s="192" t="str">
        <f t="shared" si="26"/>
        <v/>
      </c>
    </row>
    <row r="545" spans="1:13" ht="15" customHeight="1" x14ac:dyDescent="0.25">
      <c r="A545" s="190" t="str" cm="1">
        <f t="array" ref="A545">IFERROR(INDEX(_xlfn.UNIQUE(_xlfn._xlws.FILTER('Work report'!$A$2:$A$1500,'Work report'!$B$2:$B$1500&lt;&gt;"")),ROW(A544)),"")</f>
        <v/>
      </c>
      <c r="B545" s="196"/>
      <c r="C545" s="196"/>
      <c r="D545" s="196"/>
      <c r="E545" s="196"/>
      <c r="F545" s="196"/>
      <c r="G545" s="196"/>
      <c r="H545" s="193" t="str">
        <f>IF($A545="","",SUMIFS('Work report'!$I$2:$I$1500,'Work report'!$A$2:$A$1500,$A545,'Work report'!$B$2:$B$1500,"&lt;&gt;"))</f>
        <v/>
      </c>
      <c r="I545" s="192" t="str">
        <f t="shared" si="24"/>
        <v/>
      </c>
      <c r="J545" s="192" t="str">
        <f t="shared" si="25"/>
        <v/>
      </c>
      <c r="K545" s="197"/>
      <c r="L545" s="235"/>
      <c r="M545" s="192" t="str">
        <f t="shared" si="26"/>
        <v/>
      </c>
    </row>
    <row r="546" spans="1:13" ht="15" customHeight="1" x14ac:dyDescent="0.25">
      <c r="A546" s="190" t="str" cm="1">
        <f t="array" ref="A546">IFERROR(INDEX(_xlfn.UNIQUE(_xlfn._xlws.FILTER('Work report'!$A$2:$A$1500,'Work report'!$B$2:$B$1500&lt;&gt;"")),ROW(A545)),"")</f>
        <v/>
      </c>
      <c r="B546" s="196"/>
      <c r="C546" s="196"/>
      <c r="D546" s="196"/>
      <c r="E546" s="196"/>
      <c r="F546" s="196"/>
      <c r="G546" s="196"/>
      <c r="H546" s="193" t="str">
        <f>IF($A546="","",SUMIFS('Work report'!$I$2:$I$1500,'Work report'!$A$2:$A$1500,$A546,'Work report'!$B$2:$B$1500,"&lt;&gt;"))</f>
        <v/>
      </c>
      <c r="I546" s="192" t="str">
        <f t="shared" si="24"/>
        <v/>
      </c>
      <c r="J546" s="192" t="str">
        <f t="shared" si="25"/>
        <v/>
      </c>
      <c r="K546" s="197"/>
      <c r="L546" s="235"/>
      <c r="M546" s="192" t="str">
        <f t="shared" si="26"/>
        <v/>
      </c>
    </row>
    <row r="547" spans="1:13" ht="15" customHeight="1" x14ac:dyDescent="0.25">
      <c r="A547" s="190" t="str" cm="1">
        <f t="array" ref="A547">IFERROR(INDEX(_xlfn.UNIQUE(_xlfn._xlws.FILTER('Work report'!$A$2:$A$1500,'Work report'!$B$2:$B$1500&lt;&gt;"")),ROW(A546)),"")</f>
        <v/>
      </c>
      <c r="B547" s="196"/>
      <c r="C547" s="196"/>
      <c r="D547" s="196"/>
      <c r="E547" s="196"/>
      <c r="F547" s="196"/>
      <c r="G547" s="196"/>
      <c r="H547" s="193" t="str">
        <f>IF($A547="","",SUMIFS('Work report'!$I$2:$I$1500,'Work report'!$A$2:$A$1500,$A547,'Work report'!$B$2:$B$1500,"&lt;&gt;"))</f>
        <v/>
      </c>
      <c r="I547" s="192" t="str">
        <f t="shared" si="24"/>
        <v/>
      </c>
      <c r="J547" s="192" t="str">
        <f t="shared" si="25"/>
        <v/>
      </c>
      <c r="K547" s="197"/>
      <c r="L547" s="235"/>
      <c r="M547" s="192" t="str">
        <f t="shared" si="26"/>
        <v/>
      </c>
    </row>
    <row r="548" spans="1:13" ht="15" customHeight="1" x14ac:dyDescent="0.25">
      <c r="A548" s="190" t="str" cm="1">
        <f t="array" ref="A548">IFERROR(INDEX(_xlfn.UNIQUE(_xlfn._xlws.FILTER('Work report'!$A$2:$A$1500,'Work report'!$B$2:$B$1500&lt;&gt;"")),ROW(A547)),"")</f>
        <v/>
      </c>
      <c r="B548" s="196"/>
      <c r="C548" s="196"/>
      <c r="D548" s="196"/>
      <c r="E548" s="196"/>
      <c r="F548" s="196"/>
      <c r="G548" s="196"/>
      <c r="H548" s="193" t="str">
        <f>IF($A548="","",SUMIFS('Work report'!$I$2:$I$1500,'Work report'!$A$2:$A$1500,$A548,'Work report'!$B$2:$B$1500,"&lt;&gt;"))</f>
        <v/>
      </c>
      <c r="I548" s="192" t="str">
        <f t="shared" si="24"/>
        <v/>
      </c>
      <c r="J548" s="192" t="str">
        <f t="shared" si="25"/>
        <v/>
      </c>
      <c r="K548" s="197"/>
      <c r="L548" s="235"/>
      <c r="M548" s="192" t="str">
        <f t="shared" si="26"/>
        <v/>
      </c>
    </row>
    <row r="549" spans="1:13" ht="15" customHeight="1" x14ac:dyDescent="0.25">
      <c r="A549" s="190" t="str" cm="1">
        <f t="array" ref="A549">IFERROR(INDEX(_xlfn.UNIQUE(_xlfn._xlws.FILTER('Work report'!$A$2:$A$1500,'Work report'!$B$2:$B$1500&lt;&gt;"")),ROW(A548)),"")</f>
        <v/>
      </c>
      <c r="B549" s="196"/>
      <c r="C549" s="196"/>
      <c r="D549" s="196"/>
      <c r="E549" s="196"/>
      <c r="F549" s="196"/>
      <c r="G549" s="196"/>
      <c r="H549" s="193" t="str">
        <f>IF($A549="","",SUMIFS('Work report'!$I$2:$I$1500,'Work report'!$A$2:$A$1500,$A549,'Work report'!$B$2:$B$1500,"&lt;&gt;"))</f>
        <v/>
      </c>
      <c r="I549" s="192" t="str">
        <f t="shared" si="24"/>
        <v/>
      </c>
      <c r="J549" s="192" t="str">
        <f t="shared" si="25"/>
        <v/>
      </c>
      <c r="K549" s="197"/>
      <c r="L549" s="235"/>
      <c r="M549" s="192" t="str">
        <f t="shared" si="26"/>
        <v/>
      </c>
    </row>
    <row r="550" spans="1:13" ht="15" customHeight="1" x14ac:dyDescent="0.25">
      <c r="A550" s="190" t="str" cm="1">
        <f t="array" ref="A550">IFERROR(INDEX(_xlfn.UNIQUE(_xlfn._xlws.FILTER('Work report'!$A$2:$A$1500,'Work report'!$B$2:$B$1500&lt;&gt;"")),ROW(A549)),"")</f>
        <v/>
      </c>
      <c r="B550" s="196"/>
      <c r="C550" s="196"/>
      <c r="D550" s="196"/>
      <c r="E550" s="196"/>
      <c r="F550" s="196"/>
      <c r="G550" s="196"/>
      <c r="H550" s="193" t="str">
        <f>IF($A550="","",SUMIFS('Work report'!$I$2:$I$1500,'Work report'!$A$2:$A$1500,$A550,'Work report'!$B$2:$B$1500,"&lt;&gt;"))</f>
        <v/>
      </c>
      <c r="I550" s="192" t="str">
        <f t="shared" si="24"/>
        <v/>
      </c>
      <c r="J550" s="192" t="str">
        <f t="shared" si="25"/>
        <v/>
      </c>
      <c r="K550" s="197"/>
      <c r="L550" s="235"/>
      <c r="M550" s="192" t="str">
        <f t="shared" si="26"/>
        <v/>
      </c>
    </row>
    <row r="551" spans="1:13" ht="15" customHeight="1" x14ac:dyDescent="0.25">
      <c r="A551" s="190" t="str" cm="1">
        <f t="array" ref="A551">IFERROR(INDEX(_xlfn.UNIQUE(_xlfn._xlws.FILTER('Work report'!$A$2:$A$1500,'Work report'!$B$2:$B$1500&lt;&gt;"")),ROW(A550)),"")</f>
        <v/>
      </c>
      <c r="B551" s="196"/>
      <c r="C551" s="196"/>
      <c r="D551" s="196"/>
      <c r="E551" s="196"/>
      <c r="F551" s="196"/>
      <c r="G551" s="196"/>
      <c r="H551" s="193" t="str">
        <f>IF($A551="","",SUMIFS('Work report'!$I$2:$I$1500,'Work report'!$A$2:$A$1500,$A551,'Work report'!$B$2:$B$1500,"&lt;&gt;"))</f>
        <v/>
      </c>
      <c r="I551" s="192" t="str">
        <f t="shared" si="24"/>
        <v/>
      </c>
      <c r="J551" s="192" t="str">
        <f t="shared" si="25"/>
        <v/>
      </c>
      <c r="K551" s="197"/>
      <c r="L551" s="235"/>
      <c r="M551" s="192" t="str">
        <f t="shared" si="26"/>
        <v/>
      </c>
    </row>
    <row r="552" spans="1:13" ht="15" customHeight="1" x14ac:dyDescent="0.25">
      <c r="A552" s="190" t="str" cm="1">
        <f t="array" ref="A552">IFERROR(INDEX(_xlfn.UNIQUE(_xlfn._xlws.FILTER('Work report'!$A$2:$A$1500,'Work report'!$B$2:$B$1500&lt;&gt;"")),ROW(A551)),"")</f>
        <v/>
      </c>
      <c r="B552" s="196"/>
      <c r="C552" s="196"/>
      <c r="D552" s="196"/>
      <c r="E552" s="196"/>
      <c r="F552" s="196"/>
      <c r="G552" s="196"/>
      <c r="H552" s="193" t="str">
        <f>IF($A552="","",SUMIFS('Work report'!$I$2:$I$1500,'Work report'!$A$2:$A$1500,$A552,'Work report'!$B$2:$B$1500,"&lt;&gt;"))</f>
        <v/>
      </c>
      <c r="I552" s="192" t="str">
        <f t="shared" si="24"/>
        <v/>
      </c>
      <c r="J552" s="192" t="str">
        <f t="shared" si="25"/>
        <v/>
      </c>
      <c r="K552" s="197"/>
      <c r="L552" s="235"/>
      <c r="M552" s="192" t="str">
        <f t="shared" si="26"/>
        <v/>
      </c>
    </row>
    <row r="553" spans="1:13" ht="15" customHeight="1" x14ac:dyDescent="0.25">
      <c r="A553" s="190" t="str" cm="1">
        <f t="array" ref="A553">IFERROR(INDEX(_xlfn.UNIQUE(_xlfn._xlws.FILTER('Work report'!$A$2:$A$1500,'Work report'!$B$2:$B$1500&lt;&gt;"")),ROW(A552)),"")</f>
        <v/>
      </c>
      <c r="B553" s="196"/>
      <c r="C553" s="196"/>
      <c r="D553" s="196"/>
      <c r="E553" s="196"/>
      <c r="F553" s="196"/>
      <c r="G553" s="196"/>
      <c r="H553" s="193" t="str">
        <f>IF($A553="","",SUMIFS('Work report'!$I$2:$I$1500,'Work report'!$A$2:$A$1500,$A553,'Work report'!$B$2:$B$1500,"&lt;&gt;"))</f>
        <v/>
      </c>
      <c r="I553" s="192" t="str">
        <f t="shared" si="24"/>
        <v/>
      </c>
      <c r="J553" s="192" t="str">
        <f t="shared" si="25"/>
        <v/>
      </c>
      <c r="K553" s="197"/>
      <c r="L553" s="235"/>
      <c r="M553" s="192" t="str">
        <f t="shared" si="26"/>
        <v/>
      </c>
    </row>
    <row r="554" spans="1:13" ht="15" customHeight="1" x14ac:dyDescent="0.25">
      <c r="A554" s="190" t="str" cm="1">
        <f t="array" ref="A554">IFERROR(INDEX(_xlfn.UNIQUE(_xlfn._xlws.FILTER('Work report'!$A$2:$A$1500,'Work report'!$B$2:$B$1500&lt;&gt;"")),ROW(A553)),"")</f>
        <v/>
      </c>
      <c r="B554" s="196"/>
      <c r="C554" s="196"/>
      <c r="D554" s="196"/>
      <c r="E554" s="196"/>
      <c r="F554" s="196"/>
      <c r="G554" s="196"/>
      <c r="H554" s="193" t="str">
        <f>IF($A554="","",SUMIFS('Work report'!$I$2:$I$1500,'Work report'!$A$2:$A$1500,$A554,'Work report'!$B$2:$B$1500,"&lt;&gt;"))</f>
        <v/>
      </c>
      <c r="I554" s="192" t="str">
        <f t="shared" si="24"/>
        <v/>
      </c>
      <c r="J554" s="192" t="str">
        <f t="shared" si="25"/>
        <v/>
      </c>
      <c r="K554" s="197"/>
      <c r="L554" s="235"/>
      <c r="M554" s="192" t="str">
        <f t="shared" si="26"/>
        <v/>
      </c>
    </row>
    <row r="555" spans="1:13" ht="15" customHeight="1" x14ac:dyDescent="0.25">
      <c r="A555" s="190" t="str" cm="1">
        <f t="array" ref="A555">IFERROR(INDEX(_xlfn.UNIQUE(_xlfn._xlws.FILTER('Work report'!$A$2:$A$1500,'Work report'!$B$2:$B$1500&lt;&gt;"")),ROW(A554)),"")</f>
        <v/>
      </c>
      <c r="B555" s="196"/>
      <c r="C555" s="196"/>
      <c r="D555" s="196"/>
      <c r="E555" s="196"/>
      <c r="F555" s="196"/>
      <c r="G555" s="196"/>
      <c r="H555" s="193" t="str">
        <f>IF($A555="","",SUMIFS('Work report'!$I$2:$I$1500,'Work report'!$A$2:$A$1500,$A555,'Work report'!$B$2:$B$1500,"&lt;&gt;"))</f>
        <v/>
      </c>
      <c r="I555" s="192" t="str">
        <f t="shared" si="24"/>
        <v/>
      </c>
      <c r="J555" s="192" t="str">
        <f t="shared" si="25"/>
        <v/>
      </c>
      <c r="K555" s="197"/>
      <c r="L555" s="235"/>
      <c r="M555" s="192" t="str">
        <f t="shared" si="26"/>
        <v/>
      </c>
    </row>
    <row r="556" spans="1:13" ht="15" customHeight="1" x14ac:dyDescent="0.25">
      <c r="A556" s="190" t="str" cm="1">
        <f t="array" ref="A556">IFERROR(INDEX(_xlfn.UNIQUE(_xlfn._xlws.FILTER('Work report'!$A$2:$A$1500,'Work report'!$B$2:$B$1500&lt;&gt;"")),ROW(A555)),"")</f>
        <v/>
      </c>
      <c r="B556" s="196"/>
      <c r="C556" s="196"/>
      <c r="D556" s="196"/>
      <c r="E556" s="196"/>
      <c r="F556" s="196"/>
      <c r="G556" s="196"/>
      <c r="H556" s="193" t="str">
        <f>IF($A556="","",SUMIFS('Work report'!$I$2:$I$1500,'Work report'!$A$2:$A$1500,$A556,'Work report'!$B$2:$B$1500,"&lt;&gt;"))</f>
        <v/>
      </c>
      <c r="I556" s="192" t="str">
        <f t="shared" si="24"/>
        <v/>
      </c>
      <c r="J556" s="192" t="str">
        <f t="shared" si="25"/>
        <v/>
      </c>
      <c r="K556" s="197"/>
      <c r="L556" s="235"/>
      <c r="M556" s="192" t="str">
        <f t="shared" si="26"/>
        <v/>
      </c>
    </row>
    <row r="557" spans="1:13" ht="15" customHeight="1" x14ac:dyDescent="0.25">
      <c r="A557" s="190" t="str" cm="1">
        <f t="array" ref="A557">IFERROR(INDEX(_xlfn.UNIQUE(_xlfn._xlws.FILTER('Work report'!$A$2:$A$1500,'Work report'!$B$2:$B$1500&lt;&gt;"")),ROW(A556)),"")</f>
        <v/>
      </c>
      <c r="B557" s="196"/>
      <c r="C557" s="196"/>
      <c r="D557" s="196"/>
      <c r="E557" s="196"/>
      <c r="F557" s="196"/>
      <c r="G557" s="196"/>
      <c r="H557" s="193" t="str">
        <f>IF($A557="","",SUMIFS('Work report'!$I$2:$I$1500,'Work report'!$A$2:$A$1500,$A557,'Work report'!$B$2:$B$1500,"&lt;&gt;"))</f>
        <v/>
      </c>
      <c r="I557" s="192" t="str">
        <f t="shared" si="24"/>
        <v/>
      </c>
      <c r="J557" s="192" t="str">
        <f t="shared" si="25"/>
        <v/>
      </c>
      <c r="K557" s="197"/>
      <c r="L557" s="235"/>
      <c r="M557" s="192" t="str">
        <f t="shared" si="26"/>
        <v/>
      </c>
    </row>
    <row r="558" spans="1:13" ht="15" customHeight="1" x14ac:dyDescent="0.25">
      <c r="A558" s="190" t="str" cm="1">
        <f t="array" ref="A558">IFERROR(INDEX(_xlfn.UNIQUE(_xlfn._xlws.FILTER('Work report'!$A$2:$A$1500,'Work report'!$B$2:$B$1500&lt;&gt;"")),ROW(A557)),"")</f>
        <v/>
      </c>
      <c r="B558" s="196"/>
      <c r="C558" s="196"/>
      <c r="D558" s="196"/>
      <c r="E558" s="196"/>
      <c r="F558" s="196"/>
      <c r="G558" s="196"/>
      <c r="H558" s="193" t="str">
        <f>IF($A558="","",SUMIFS('Work report'!$I$2:$I$1500,'Work report'!$A$2:$A$1500,$A558,'Work report'!$B$2:$B$1500,"&lt;&gt;"))</f>
        <v/>
      </c>
      <c r="I558" s="192" t="str">
        <f t="shared" si="24"/>
        <v/>
      </c>
      <c r="J558" s="192" t="str">
        <f t="shared" si="25"/>
        <v/>
      </c>
      <c r="K558" s="197"/>
      <c r="L558" s="235"/>
      <c r="M558" s="192" t="str">
        <f t="shared" si="26"/>
        <v/>
      </c>
    </row>
    <row r="559" spans="1:13" ht="15" customHeight="1" x14ac:dyDescent="0.25">
      <c r="A559" s="190" t="str" cm="1">
        <f t="array" ref="A559">IFERROR(INDEX(_xlfn.UNIQUE(_xlfn._xlws.FILTER('Work report'!$A$2:$A$1500,'Work report'!$B$2:$B$1500&lt;&gt;"")),ROW(A558)),"")</f>
        <v/>
      </c>
      <c r="B559" s="196"/>
      <c r="C559" s="196"/>
      <c r="D559" s="196"/>
      <c r="E559" s="196"/>
      <c r="F559" s="196"/>
      <c r="G559" s="196"/>
      <c r="H559" s="193" t="str">
        <f>IF($A559="","",SUMIFS('Work report'!$I$2:$I$1500,'Work report'!$A$2:$A$1500,$A559,'Work report'!$B$2:$B$1500,"&lt;&gt;"))</f>
        <v/>
      </c>
      <c r="I559" s="192" t="str">
        <f t="shared" si="24"/>
        <v/>
      </c>
      <c r="J559" s="192" t="str">
        <f t="shared" si="25"/>
        <v/>
      </c>
      <c r="K559" s="197"/>
      <c r="L559" s="235"/>
      <c r="M559" s="192" t="str">
        <f t="shared" si="26"/>
        <v/>
      </c>
    </row>
    <row r="560" spans="1:13" ht="15" customHeight="1" x14ac:dyDescent="0.25">
      <c r="A560" s="190" t="str" cm="1">
        <f t="array" ref="A560">IFERROR(INDEX(_xlfn.UNIQUE(_xlfn._xlws.FILTER('Work report'!$A$2:$A$1500,'Work report'!$B$2:$B$1500&lt;&gt;"")),ROW(A559)),"")</f>
        <v/>
      </c>
      <c r="B560" s="196"/>
      <c r="C560" s="196"/>
      <c r="D560" s="196"/>
      <c r="E560" s="196"/>
      <c r="F560" s="196"/>
      <c r="G560" s="196"/>
      <c r="H560" s="193" t="str">
        <f>IF($A560="","",SUMIFS('Work report'!$I$2:$I$1500,'Work report'!$A$2:$A$1500,$A560,'Work report'!$B$2:$B$1500,"&lt;&gt;"))</f>
        <v/>
      </c>
      <c r="I560" s="192" t="str">
        <f t="shared" si="24"/>
        <v/>
      </c>
      <c r="J560" s="192" t="str">
        <f t="shared" si="25"/>
        <v/>
      </c>
      <c r="K560" s="197"/>
      <c r="L560" s="235"/>
      <c r="M560" s="192" t="str">
        <f t="shared" si="26"/>
        <v/>
      </c>
    </row>
    <row r="561" spans="1:13" ht="15" customHeight="1" x14ac:dyDescent="0.25">
      <c r="A561" s="190" t="str" cm="1">
        <f t="array" ref="A561">IFERROR(INDEX(_xlfn.UNIQUE(_xlfn._xlws.FILTER('Work report'!$A$2:$A$1500,'Work report'!$B$2:$B$1500&lt;&gt;"")),ROW(A560)),"")</f>
        <v/>
      </c>
      <c r="B561" s="196"/>
      <c r="C561" s="196"/>
      <c r="D561" s="196"/>
      <c r="E561" s="196"/>
      <c r="F561" s="196"/>
      <c r="G561" s="196"/>
      <c r="H561" s="193" t="str">
        <f>IF($A561="","",SUMIFS('Work report'!$I$2:$I$1500,'Work report'!$A$2:$A$1500,$A561,'Work report'!$B$2:$B$1500,"&lt;&gt;"))</f>
        <v/>
      </c>
      <c r="I561" s="192" t="str">
        <f t="shared" si="24"/>
        <v/>
      </c>
      <c r="J561" s="192" t="str">
        <f t="shared" si="25"/>
        <v/>
      </c>
      <c r="K561" s="197"/>
      <c r="L561" s="235"/>
      <c r="M561" s="192" t="str">
        <f t="shared" si="26"/>
        <v/>
      </c>
    </row>
    <row r="562" spans="1:13" ht="15" customHeight="1" x14ac:dyDescent="0.25">
      <c r="A562" s="190" t="str" cm="1">
        <f t="array" ref="A562">IFERROR(INDEX(_xlfn.UNIQUE(_xlfn._xlws.FILTER('Work report'!$A$2:$A$1500,'Work report'!$B$2:$B$1500&lt;&gt;"")),ROW(A561)),"")</f>
        <v/>
      </c>
      <c r="B562" s="196"/>
      <c r="C562" s="196"/>
      <c r="D562" s="196"/>
      <c r="E562" s="196"/>
      <c r="F562" s="196"/>
      <c r="G562" s="196"/>
      <c r="H562" s="193" t="str">
        <f>IF($A562="","",SUMIFS('Work report'!$I$2:$I$1500,'Work report'!$A$2:$A$1500,$A562,'Work report'!$B$2:$B$1500,"&lt;&gt;"))</f>
        <v/>
      </c>
      <c r="I562" s="192" t="str">
        <f t="shared" si="24"/>
        <v/>
      </c>
      <c r="J562" s="192" t="str">
        <f t="shared" si="25"/>
        <v/>
      </c>
      <c r="K562" s="197"/>
      <c r="L562" s="235"/>
      <c r="M562" s="192" t="str">
        <f t="shared" si="26"/>
        <v/>
      </c>
    </row>
    <row r="563" spans="1:13" ht="15" customHeight="1" x14ac:dyDescent="0.25">
      <c r="A563" s="190" t="str" cm="1">
        <f t="array" ref="A563">IFERROR(INDEX(_xlfn.UNIQUE(_xlfn._xlws.FILTER('Work report'!$A$2:$A$1500,'Work report'!$B$2:$B$1500&lt;&gt;"")),ROW(A562)),"")</f>
        <v/>
      </c>
      <c r="B563" s="196"/>
      <c r="C563" s="196"/>
      <c r="D563" s="196"/>
      <c r="E563" s="196"/>
      <c r="F563" s="196"/>
      <c r="G563" s="196"/>
      <c r="H563" s="193" t="str">
        <f>IF($A563="","",SUMIFS('Work report'!$I$2:$I$1500,'Work report'!$A$2:$A$1500,$A563,'Work report'!$B$2:$B$1500,"&lt;&gt;"))</f>
        <v/>
      </c>
      <c r="I563" s="192" t="str">
        <f t="shared" si="24"/>
        <v/>
      </c>
      <c r="J563" s="192" t="str">
        <f t="shared" si="25"/>
        <v/>
      </c>
      <c r="K563" s="197"/>
      <c r="L563" s="235"/>
      <c r="M563" s="192" t="str">
        <f t="shared" si="26"/>
        <v/>
      </c>
    </row>
    <row r="564" spans="1:13" ht="15" customHeight="1" x14ac:dyDescent="0.25">
      <c r="A564" s="190" t="str" cm="1">
        <f t="array" ref="A564">IFERROR(INDEX(_xlfn.UNIQUE(_xlfn._xlws.FILTER('Work report'!$A$2:$A$1500,'Work report'!$B$2:$B$1500&lt;&gt;"")),ROW(A563)),"")</f>
        <v/>
      </c>
      <c r="B564" s="196"/>
      <c r="C564" s="196"/>
      <c r="D564" s="196"/>
      <c r="E564" s="196"/>
      <c r="F564" s="196"/>
      <c r="G564" s="196"/>
      <c r="H564" s="193" t="str">
        <f>IF($A564="","",SUMIFS('Work report'!$I$2:$I$1500,'Work report'!$A$2:$A$1500,$A564,'Work report'!$B$2:$B$1500,"&lt;&gt;"))</f>
        <v/>
      </c>
      <c r="I564" s="192" t="str">
        <f t="shared" si="24"/>
        <v/>
      </c>
      <c r="J564" s="192" t="str">
        <f t="shared" si="25"/>
        <v/>
      </c>
      <c r="K564" s="197"/>
      <c r="L564" s="235"/>
      <c r="M564" s="192" t="str">
        <f t="shared" si="26"/>
        <v/>
      </c>
    </row>
    <row r="565" spans="1:13" ht="15" customHeight="1" x14ac:dyDescent="0.25">
      <c r="A565" s="190" t="str" cm="1">
        <f t="array" ref="A565">IFERROR(INDEX(_xlfn.UNIQUE(_xlfn._xlws.FILTER('Work report'!$A$2:$A$1500,'Work report'!$B$2:$B$1500&lt;&gt;"")),ROW(A564)),"")</f>
        <v/>
      </c>
      <c r="B565" s="196"/>
      <c r="C565" s="196"/>
      <c r="D565" s="196"/>
      <c r="E565" s="196"/>
      <c r="F565" s="196"/>
      <c r="G565" s="196"/>
      <c r="H565" s="193" t="str">
        <f>IF($A565="","",SUMIFS('Work report'!$I$2:$I$1500,'Work report'!$A$2:$A$1500,$A565,'Work report'!$B$2:$B$1500,"&lt;&gt;"))</f>
        <v/>
      </c>
      <c r="I565" s="192" t="str">
        <f t="shared" si="24"/>
        <v/>
      </c>
      <c r="J565" s="192" t="str">
        <f t="shared" si="25"/>
        <v/>
      </c>
      <c r="K565" s="197"/>
      <c r="L565" s="235"/>
      <c r="M565" s="192" t="str">
        <f t="shared" si="26"/>
        <v/>
      </c>
    </row>
    <row r="566" spans="1:13" ht="15" customHeight="1" x14ac:dyDescent="0.25">
      <c r="A566" s="190" t="str" cm="1">
        <f t="array" ref="A566">IFERROR(INDEX(_xlfn.UNIQUE(_xlfn._xlws.FILTER('Work report'!$A$2:$A$1500,'Work report'!$B$2:$B$1500&lt;&gt;"")),ROW(A565)),"")</f>
        <v/>
      </c>
      <c r="B566" s="196"/>
      <c r="C566" s="196"/>
      <c r="D566" s="196"/>
      <c r="E566" s="196"/>
      <c r="F566" s="196"/>
      <c r="G566" s="196"/>
      <c r="H566" s="193" t="str">
        <f>IF($A566="","",SUMIFS('Work report'!$I$2:$I$1500,'Work report'!$A$2:$A$1500,$A566,'Work report'!$B$2:$B$1500,"&lt;&gt;"))</f>
        <v/>
      </c>
      <c r="I566" s="192" t="str">
        <f t="shared" si="24"/>
        <v/>
      </c>
      <c r="J566" s="192" t="str">
        <f t="shared" si="25"/>
        <v/>
      </c>
      <c r="K566" s="197"/>
      <c r="L566" s="235"/>
      <c r="M566" s="192" t="str">
        <f t="shared" si="26"/>
        <v/>
      </c>
    </row>
    <row r="567" spans="1:13" ht="15" customHeight="1" x14ac:dyDescent="0.25">
      <c r="A567" s="190" t="str" cm="1">
        <f t="array" ref="A567">IFERROR(INDEX(_xlfn.UNIQUE(_xlfn._xlws.FILTER('Work report'!$A$2:$A$1500,'Work report'!$B$2:$B$1500&lt;&gt;"")),ROW(A566)),"")</f>
        <v/>
      </c>
      <c r="B567" s="196"/>
      <c r="C567" s="196"/>
      <c r="D567" s="196"/>
      <c r="E567" s="196"/>
      <c r="F567" s="196"/>
      <c r="G567" s="196"/>
      <c r="H567" s="193" t="str">
        <f>IF($A567="","",SUMIFS('Work report'!$I$2:$I$1500,'Work report'!$A$2:$A$1500,$A567,'Work report'!$B$2:$B$1500,"&lt;&gt;"))</f>
        <v/>
      </c>
      <c r="I567" s="192" t="str">
        <f t="shared" si="24"/>
        <v/>
      </c>
      <c r="J567" s="192" t="str">
        <f t="shared" si="25"/>
        <v/>
      </c>
      <c r="K567" s="197"/>
      <c r="L567" s="235"/>
      <c r="M567" s="192" t="str">
        <f t="shared" si="26"/>
        <v/>
      </c>
    </row>
    <row r="568" spans="1:13" ht="15" customHeight="1" x14ac:dyDescent="0.25">
      <c r="A568" s="190" t="str" cm="1">
        <f t="array" ref="A568">IFERROR(INDEX(_xlfn.UNIQUE(_xlfn._xlws.FILTER('Work report'!$A$2:$A$1500,'Work report'!$B$2:$B$1500&lt;&gt;"")),ROW(A567)),"")</f>
        <v/>
      </c>
      <c r="B568" s="196"/>
      <c r="C568" s="196"/>
      <c r="D568" s="196"/>
      <c r="E568" s="196"/>
      <c r="F568" s="196"/>
      <c r="G568" s="196"/>
      <c r="H568" s="193" t="str">
        <f>IF($A568="","",SUMIFS('Work report'!$I$2:$I$1500,'Work report'!$A$2:$A$1500,$A568,'Work report'!$B$2:$B$1500,"&lt;&gt;"))</f>
        <v/>
      </c>
      <c r="I568" s="192" t="str">
        <f t="shared" si="24"/>
        <v/>
      </c>
      <c r="J568" s="192" t="str">
        <f t="shared" si="25"/>
        <v/>
      </c>
      <c r="K568" s="197"/>
      <c r="L568" s="235"/>
      <c r="M568" s="192" t="str">
        <f t="shared" si="26"/>
        <v/>
      </c>
    </row>
    <row r="569" spans="1:13" ht="15" customHeight="1" x14ac:dyDescent="0.25">
      <c r="A569" s="190" t="str" cm="1">
        <f t="array" ref="A569">IFERROR(INDEX(_xlfn.UNIQUE(_xlfn._xlws.FILTER('Work report'!$A$2:$A$1500,'Work report'!$B$2:$B$1500&lt;&gt;"")),ROW(A568)),"")</f>
        <v/>
      </c>
      <c r="B569" s="196"/>
      <c r="C569" s="196"/>
      <c r="D569" s="196"/>
      <c r="E569" s="196"/>
      <c r="F569" s="196"/>
      <c r="G569" s="196"/>
      <c r="H569" s="193" t="str">
        <f>IF($A569="","",SUMIFS('Work report'!$I$2:$I$1500,'Work report'!$A$2:$A$1500,$A569,'Work report'!$B$2:$B$1500,"&lt;&gt;"))</f>
        <v/>
      </c>
      <c r="I569" s="192" t="str">
        <f t="shared" si="24"/>
        <v/>
      </c>
      <c r="J569" s="192" t="str">
        <f t="shared" si="25"/>
        <v/>
      </c>
      <c r="K569" s="197"/>
      <c r="L569" s="235"/>
      <c r="M569" s="192" t="str">
        <f t="shared" si="26"/>
        <v/>
      </c>
    </row>
    <row r="570" spans="1:13" ht="15" customHeight="1" x14ac:dyDescent="0.25">
      <c r="A570" s="190" t="str" cm="1">
        <f t="array" ref="A570">IFERROR(INDEX(_xlfn.UNIQUE(_xlfn._xlws.FILTER('Work report'!$A$2:$A$1500,'Work report'!$B$2:$B$1500&lt;&gt;"")),ROW(A569)),"")</f>
        <v/>
      </c>
      <c r="B570" s="196"/>
      <c r="C570" s="196"/>
      <c r="D570" s="196"/>
      <c r="E570" s="196"/>
      <c r="F570" s="196"/>
      <c r="G570" s="196"/>
      <c r="H570" s="193" t="str">
        <f>IF($A570="","",SUMIFS('Work report'!$I$2:$I$1500,'Work report'!$A$2:$A$1500,$A570,'Work report'!$B$2:$B$1500,"&lt;&gt;"))</f>
        <v/>
      </c>
      <c r="I570" s="192" t="str">
        <f t="shared" si="24"/>
        <v/>
      </c>
      <c r="J570" s="192" t="str">
        <f t="shared" si="25"/>
        <v/>
      </c>
      <c r="K570" s="197"/>
      <c r="L570" s="235"/>
      <c r="M570" s="192" t="str">
        <f t="shared" si="26"/>
        <v/>
      </c>
    </row>
    <row r="571" spans="1:13" ht="15" customHeight="1" x14ac:dyDescent="0.25">
      <c r="A571" s="190" t="str" cm="1">
        <f t="array" ref="A571">IFERROR(INDEX(_xlfn.UNIQUE(_xlfn._xlws.FILTER('Work report'!$A$2:$A$1500,'Work report'!$B$2:$B$1500&lt;&gt;"")),ROW(A570)),"")</f>
        <v/>
      </c>
      <c r="B571" s="196"/>
      <c r="C571" s="196"/>
      <c r="D571" s="196"/>
      <c r="E571" s="196"/>
      <c r="F571" s="196"/>
      <c r="G571" s="196"/>
      <c r="H571" s="193" t="str">
        <f>IF($A571="","",SUMIFS('Work report'!$I$2:$I$1500,'Work report'!$A$2:$A$1500,$A571,'Work report'!$B$2:$B$1500,"&lt;&gt;"))</f>
        <v/>
      </c>
      <c r="I571" s="192" t="str">
        <f t="shared" si="24"/>
        <v/>
      </c>
      <c r="J571" s="192" t="str">
        <f t="shared" si="25"/>
        <v/>
      </c>
      <c r="K571" s="197"/>
      <c r="L571" s="235"/>
      <c r="M571" s="192" t="str">
        <f t="shared" si="26"/>
        <v/>
      </c>
    </row>
    <row r="572" spans="1:13" ht="15" customHeight="1" x14ac:dyDescent="0.25">
      <c r="A572" s="190" t="str" cm="1">
        <f t="array" ref="A572">IFERROR(INDEX(_xlfn.UNIQUE(_xlfn._xlws.FILTER('Work report'!$A$2:$A$1500,'Work report'!$B$2:$B$1500&lt;&gt;"")),ROW(A571)),"")</f>
        <v/>
      </c>
      <c r="B572" s="196"/>
      <c r="C572" s="196"/>
      <c r="D572" s="196"/>
      <c r="E572" s="196"/>
      <c r="F572" s="196"/>
      <c r="G572" s="196"/>
      <c r="H572" s="193" t="str">
        <f>IF($A572="","",SUMIFS('Work report'!$I$2:$I$1500,'Work report'!$A$2:$A$1500,$A572,'Work report'!$B$2:$B$1500,"&lt;&gt;"))</f>
        <v/>
      </c>
      <c r="I572" s="192" t="str">
        <f t="shared" si="24"/>
        <v/>
      </c>
      <c r="J572" s="192" t="str">
        <f t="shared" si="25"/>
        <v/>
      </c>
      <c r="K572" s="197"/>
      <c r="L572" s="235"/>
      <c r="M572" s="192" t="str">
        <f t="shared" si="26"/>
        <v/>
      </c>
    </row>
    <row r="573" spans="1:13" ht="15" customHeight="1" x14ac:dyDescent="0.25">
      <c r="A573" s="190" t="str" cm="1">
        <f t="array" ref="A573">IFERROR(INDEX(_xlfn.UNIQUE(_xlfn._xlws.FILTER('Work report'!$A$2:$A$1500,'Work report'!$B$2:$B$1500&lt;&gt;"")),ROW(A572)),"")</f>
        <v/>
      </c>
      <c r="B573" s="196"/>
      <c r="C573" s="196"/>
      <c r="D573" s="196"/>
      <c r="E573" s="196"/>
      <c r="F573" s="196"/>
      <c r="G573" s="196"/>
      <c r="H573" s="193" t="str">
        <f>IF($A573="","",SUMIFS('Work report'!$I$2:$I$1500,'Work report'!$A$2:$A$1500,$A573,'Work report'!$B$2:$B$1500,"&lt;&gt;"))</f>
        <v/>
      </c>
      <c r="I573" s="192" t="str">
        <f t="shared" si="24"/>
        <v/>
      </c>
      <c r="J573" s="192" t="str">
        <f t="shared" si="25"/>
        <v/>
      </c>
      <c r="K573" s="197"/>
      <c r="L573" s="235"/>
      <c r="M573" s="192" t="str">
        <f t="shared" si="26"/>
        <v/>
      </c>
    </row>
    <row r="574" spans="1:13" ht="15" customHeight="1" x14ac:dyDescent="0.25">
      <c r="A574" s="190" t="str" cm="1">
        <f t="array" ref="A574">IFERROR(INDEX(_xlfn.UNIQUE(_xlfn._xlws.FILTER('Work report'!$A$2:$A$1500,'Work report'!$B$2:$B$1500&lt;&gt;"")),ROW(A573)),"")</f>
        <v/>
      </c>
      <c r="B574" s="196"/>
      <c r="C574" s="196"/>
      <c r="D574" s="196"/>
      <c r="E574" s="196"/>
      <c r="F574" s="196"/>
      <c r="G574" s="196"/>
      <c r="H574" s="193" t="str">
        <f>IF($A574="","",SUMIFS('Work report'!$I$2:$I$1500,'Work report'!$A$2:$A$1500,$A574,'Work report'!$B$2:$B$1500,"&lt;&gt;"))</f>
        <v/>
      </c>
      <c r="I574" s="192" t="str">
        <f t="shared" si="24"/>
        <v/>
      </c>
      <c r="J574" s="192" t="str">
        <f t="shared" si="25"/>
        <v/>
      </c>
      <c r="K574" s="197"/>
      <c r="L574" s="235"/>
      <c r="M574" s="192" t="str">
        <f t="shared" si="26"/>
        <v/>
      </c>
    </row>
    <row r="575" spans="1:13" ht="15" customHeight="1" x14ac:dyDescent="0.25">
      <c r="A575" s="190" t="str" cm="1">
        <f t="array" ref="A575">IFERROR(INDEX(_xlfn.UNIQUE(_xlfn._xlws.FILTER('Work report'!$A$2:$A$1500,'Work report'!$B$2:$B$1500&lt;&gt;"")),ROW(A574)),"")</f>
        <v/>
      </c>
      <c r="B575" s="196"/>
      <c r="C575" s="196"/>
      <c r="D575" s="196"/>
      <c r="E575" s="196"/>
      <c r="F575" s="196"/>
      <c r="G575" s="196"/>
      <c r="H575" s="193" t="str">
        <f>IF($A575="","",SUMIFS('Work report'!$I$2:$I$1500,'Work report'!$A$2:$A$1500,$A575,'Work report'!$B$2:$B$1500,"&lt;&gt;"))</f>
        <v/>
      </c>
      <c r="I575" s="192" t="str">
        <f t="shared" si="24"/>
        <v/>
      </c>
      <c r="J575" s="192" t="str">
        <f t="shared" si="25"/>
        <v/>
      </c>
      <c r="K575" s="197"/>
      <c r="L575" s="235"/>
      <c r="M575" s="192" t="str">
        <f t="shared" si="26"/>
        <v/>
      </c>
    </row>
    <row r="576" spans="1:13" ht="15" customHeight="1" x14ac:dyDescent="0.25">
      <c r="A576" s="190" t="str" cm="1">
        <f t="array" ref="A576">IFERROR(INDEX(_xlfn.UNIQUE(_xlfn._xlws.FILTER('Work report'!$A$2:$A$1500,'Work report'!$B$2:$B$1500&lt;&gt;"")),ROW(A575)),"")</f>
        <v/>
      </c>
      <c r="B576" s="196"/>
      <c r="C576" s="196"/>
      <c r="D576" s="196"/>
      <c r="E576" s="196"/>
      <c r="F576" s="196"/>
      <c r="G576" s="196"/>
      <c r="H576" s="193" t="str">
        <f>IF($A576="","",SUMIFS('Work report'!$I$2:$I$1500,'Work report'!$A$2:$A$1500,$A576,'Work report'!$B$2:$B$1500,"&lt;&gt;"))</f>
        <v/>
      </c>
      <c r="I576" s="192" t="str">
        <f t="shared" si="24"/>
        <v/>
      </c>
      <c r="J576" s="192" t="str">
        <f t="shared" si="25"/>
        <v/>
      </c>
      <c r="K576" s="197"/>
      <c r="L576" s="235"/>
      <c r="M576" s="192" t="str">
        <f t="shared" si="26"/>
        <v/>
      </c>
    </row>
    <row r="577" spans="1:13" ht="15" customHeight="1" x14ac:dyDescent="0.25">
      <c r="A577" s="190" t="str" cm="1">
        <f t="array" ref="A577">IFERROR(INDEX(_xlfn.UNIQUE(_xlfn._xlws.FILTER('Work report'!$A$2:$A$1500,'Work report'!$B$2:$B$1500&lt;&gt;"")),ROW(A576)),"")</f>
        <v/>
      </c>
      <c r="B577" s="196"/>
      <c r="C577" s="196"/>
      <c r="D577" s="196"/>
      <c r="E577" s="196"/>
      <c r="F577" s="196"/>
      <c r="G577" s="196"/>
      <c r="H577" s="193" t="str">
        <f>IF($A577="","",SUMIFS('Work report'!$I$2:$I$1500,'Work report'!$A$2:$A$1500,$A577,'Work report'!$B$2:$B$1500,"&lt;&gt;"))</f>
        <v/>
      </c>
      <c r="I577" s="192" t="str">
        <f t="shared" si="24"/>
        <v/>
      </c>
      <c r="J577" s="192" t="str">
        <f t="shared" si="25"/>
        <v/>
      </c>
      <c r="K577" s="197"/>
      <c r="L577" s="235"/>
      <c r="M577" s="192" t="str">
        <f t="shared" si="26"/>
        <v/>
      </c>
    </row>
    <row r="578" spans="1:13" ht="15" customHeight="1" x14ac:dyDescent="0.25">
      <c r="A578" s="190" t="str" cm="1">
        <f t="array" ref="A578">IFERROR(INDEX(_xlfn.UNIQUE(_xlfn._xlws.FILTER('Work report'!$A$2:$A$1500,'Work report'!$B$2:$B$1500&lt;&gt;"")),ROW(A577)),"")</f>
        <v/>
      </c>
      <c r="B578" s="196"/>
      <c r="C578" s="196"/>
      <c r="D578" s="196"/>
      <c r="E578" s="196"/>
      <c r="F578" s="196"/>
      <c r="G578" s="196"/>
      <c r="H578" s="193" t="str">
        <f>IF($A578="","",SUMIFS('Work report'!$I$2:$I$1500,'Work report'!$A$2:$A$1500,$A578,'Work report'!$B$2:$B$1500,"&lt;&gt;"))</f>
        <v/>
      </c>
      <c r="I578" s="192" t="str">
        <f t="shared" ref="I578:I641" si="27">IF(
SUM(
IF(AND($B578&lt;&gt;"",$C578&lt;&gt;""),($C578-$B578)*1440,0),
IF(AND($D578&lt;&gt;"",$E578&lt;&gt;""),($E578-$D578)*1440,0),
IF(AND($F578&lt;&gt;"",$G578&lt;&gt;""),($G578-$F578)*1440,0)
)=0,
"",
SUM(
IF(AND($B578&lt;&gt;"",$C578&lt;&gt;""),($C578-$B578)*1440,0),
IF(AND($D578&lt;&gt;"",$E578&lt;&gt;""),($E578-$D578)*1440,0),
IF(AND($F578&lt;&gt;"",$G578&lt;&gt;""),($G578-$F578)*1440,0)
)
)</f>
        <v/>
      </c>
      <c r="J578" s="192" t="str">
        <f t="shared" ref="J578:J641" si="28">IF(OR($H578="",$I578=""),"",$I578-$H578)</f>
        <v/>
      </c>
      <c r="K578" s="197"/>
      <c r="L578" s="235"/>
      <c r="M578" s="192" t="str">
        <f t="shared" ref="M578:M641" si="29">IF(OR($J578="",$L578&lt;&gt;"Approved"),"",$J578)</f>
        <v/>
      </c>
    </row>
    <row r="579" spans="1:13" ht="15" customHeight="1" x14ac:dyDescent="0.25">
      <c r="A579" s="190" t="str" cm="1">
        <f t="array" ref="A579">IFERROR(INDEX(_xlfn.UNIQUE(_xlfn._xlws.FILTER('Work report'!$A$2:$A$1500,'Work report'!$B$2:$B$1500&lt;&gt;"")),ROW(A578)),"")</f>
        <v/>
      </c>
      <c r="B579" s="196"/>
      <c r="C579" s="196"/>
      <c r="D579" s="196"/>
      <c r="E579" s="196"/>
      <c r="F579" s="196"/>
      <c r="G579" s="196"/>
      <c r="H579" s="193" t="str">
        <f>IF($A579="","",SUMIFS('Work report'!$I$2:$I$1500,'Work report'!$A$2:$A$1500,$A579,'Work report'!$B$2:$B$1500,"&lt;&gt;"))</f>
        <v/>
      </c>
      <c r="I579" s="192" t="str">
        <f t="shared" si="27"/>
        <v/>
      </c>
      <c r="J579" s="192" t="str">
        <f t="shared" si="28"/>
        <v/>
      </c>
      <c r="K579" s="197"/>
      <c r="L579" s="235"/>
      <c r="M579" s="192" t="str">
        <f t="shared" si="29"/>
        <v/>
      </c>
    </row>
    <row r="580" spans="1:13" ht="15" customHeight="1" x14ac:dyDescent="0.25">
      <c r="A580" s="190" t="str" cm="1">
        <f t="array" ref="A580">IFERROR(INDEX(_xlfn.UNIQUE(_xlfn._xlws.FILTER('Work report'!$A$2:$A$1500,'Work report'!$B$2:$B$1500&lt;&gt;"")),ROW(A579)),"")</f>
        <v/>
      </c>
      <c r="B580" s="196"/>
      <c r="C580" s="196"/>
      <c r="D580" s="196"/>
      <c r="E580" s="196"/>
      <c r="F580" s="196"/>
      <c r="G580" s="196"/>
      <c r="H580" s="193" t="str">
        <f>IF($A580="","",SUMIFS('Work report'!$I$2:$I$1500,'Work report'!$A$2:$A$1500,$A580,'Work report'!$B$2:$B$1500,"&lt;&gt;"))</f>
        <v/>
      </c>
      <c r="I580" s="192" t="str">
        <f t="shared" si="27"/>
        <v/>
      </c>
      <c r="J580" s="192" t="str">
        <f t="shared" si="28"/>
        <v/>
      </c>
      <c r="K580" s="197"/>
      <c r="L580" s="235"/>
      <c r="M580" s="192" t="str">
        <f t="shared" si="29"/>
        <v/>
      </c>
    </row>
    <row r="581" spans="1:13" ht="15" customHeight="1" x14ac:dyDescent="0.25">
      <c r="A581" s="190" t="str" cm="1">
        <f t="array" ref="A581">IFERROR(INDEX(_xlfn.UNIQUE(_xlfn._xlws.FILTER('Work report'!$A$2:$A$1500,'Work report'!$B$2:$B$1500&lt;&gt;"")),ROW(A580)),"")</f>
        <v/>
      </c>
      <c r="B581" s="196"/>
      <c r="C581" s="196"/>
      <c r="D581" s="196"/>
      <c r="E581" s="196"/>
      <c r="F581" s="196"/>
      <c r="G581" s="196"/>
      <c r="H581" s="193" t="str">
        <f>IF($A581="","",SUMIFS('Work report'!$I$2:$I$1500,'Work report'!$A$2:$A$1500,$A581,'Work report'!$B$2:$B$1500,"&lt;&gt;"))</f>
        <v/>
      </c>
      <c r="I581" s="192" t="str">
        <f t="shared" si="27"/>
        <v/>
      </c>
      <c r="J581" s="192" t="str">
        <f t="shared" si="28"/>
        <v/>
      </c>
      <c r="K581" s="197"/>
      <c r="L581" s="235"/>
      <c r="M581" s="192" t="str">
        <f t="shared" si="29"/>
        <v/>
      </c>
    </row>
    <row r="582" spans="1:13" ht="15" customHeight="1" x14ac:dyDescent="0.25">
      <c r="A582" s="190" t="str" cm="1">
        <f t="array" ref="A582">IFERROR(INDEX(_xlfn.UNIQUE(_xlfn._xlws.FILTER('Work report'!$A$2:$A$1500,'Work report'!$B$2:$B$1500&lt;&gt;"")),ROW(A581)),"")</f>
        <v/>
      </c>
      <c r="B582" s="196"/>
      <c r="C582" s="196"/>
      <c r="D582" s="196"/>
      <c r="E582" s="196"/>
      <c r="F582" s="196"/>
      <c r="G582" s="196"/>
      <c r="H582" s="193" t="str">
        <f>IF($A582="","",SUMIFS('Work report'!$I$2:$I$1500,'Work report'!$A$2:$A$1500,$A582,'Work report'!$B$2:$B$1500,"&lt;&gt;"))</f>
        <v/>
      </c>
      <c r="I582" s="192" t="str">
        <f t="shared" si="27"/>
        <v/>
      </c>
      <c r="J582" s="192" t="str">
        <f t="shared" si="28"/>
        <v/>
      </c>
      <c r="K582" s="197"/>
      <c r="L582" s="235"/>
      <c r="M582" s="192" t="str">
        <f t="shared" si="29"/>
        <v/>
      </c>
    </row>
    <row r="583" spans="1:13" ht="15" customHeight="1" x14ac:dyDescent="0.25">
      <c r="A583" s="190" t="str" cm="1">
        <f t="array" ref="A583">IFERROR(INDEX(_xlfn.UNIQUE(_xlfn._xlws.FILTER('Work report'!$A$2:$A$1500,'Work report'!$B$2:$B$1500&lt;&gt;"")),ROW(A582)),"")</f>
        <v/>
      </c>
      <c r="B583" s="196"/>
      <c r="C583" s="196"/>
      <c r="D583" s="196"/>
      <c r="E583" s="196"/>
      <c r="F583" s="196"/>
      <c r="G583" s="196"/>
      <c r="H583" s="193" t="str">
        <f>IF($A583="","",SUMIFS('Work report'!$I$2:$I$1500,'Work report'!$A$2:$A$1500,$A583,'Work report'!$B$2:$B$1500,"&lt;&gt;"))</f>
        <v/>
      </c>
      <c r="I583" s="192" t="str">
        <f t="shared" si="27"/>
        <v/>
      </c>
      <c r="J583" s="192" t="str">
        <f t="shared" si="28"/>
        <v/>
      </c>
      <c r="K583" s="197"/>
      <c r="L583" s="235"/>
      <c r="M583" s="192" t="str">
        <f t="shared" si="29"/>
        <v/>
      </c>
    </row>
    <row r="584" spans="1:13" ht="15" customHeight="1" x14ac:dyDescent="0.25">
      <c r="A584" s="190" t="str" cm="1">
        <f t="array" ref="A584">IFERROR(INDEX(_xlfn.UNIQUE(_xlfn._xlws.FILTER('Work report'!$A$2:$A$1500,'Work report'!$B$2:$B$1500&lt;&gt;"")),ROW(A583)),"")</f>
        <v/>
      </c>
      <c r="B584" s="196"/>
      <c r="C584" s="196"/>
      <c r="D584" s="196"/>
      <c r="E584" s="196"/>
      <c r="F584" s="196"/>
      <c r="G584" s="196"/>
      <c r="H584" s="193" t="str">
        <f>IF($A584="","",SUMIFS('Work report'!$I$2:$I$1500,'Work report'!$A$2:$A$1500,$A584,'Work report'!$B$2:$B$1500,"&lt;&gt;"))</f>
        <v/>
      </c>
      <c r="I584" s="192" t="str">
        <f t="shared" si="27"/>
        <v/>
      </c>
      <c r="J584" s="192" t="str">
        <f t="shared" si="28"/>
        <v/>
      </c>
      <c r="K584" s="197"/>
      <c r="L584" s="235"/>
      <c r="M584" s="192" t="str">
        <f t="shared" si="29"/>
        <v/>
      </c>
    </row>
    <row r="585" spans="1:13" ht="15" customHeight="1" x14ac:dyDescent="0.25">
      <c r="A585" s="190" t="str" cm="1">
        <f t="array" ref="A585">IFERROR(INDEX(_xlfn.UNIQUE(_xlfn._xlws.FILTER('Work report'!$A$2:$A$1500,'Work report'!$B$2:$B$1500&lt;&gt;"")),ROW(A584)),"")</f>
        <v/>
      </c>
      <c r="B585" s="196"/>
      <c r="C585" s="196"/>
      <c r="D585" s="196"/>
      <c r="E585" s="196"/>
      <c r="F585" s="196"/>
      <c r="G585" s="196"/>
      <c r="H585" s="193" t="str">
        <f>IF($A585="","",SUMIFS('Work report'!$I$2:$I$1500,'Work report'!$A$2:$A$1500,$A585,'Work report'!$B$2:$B$1500,"&lt;&gt;"))</f>
        <v/>
      </c>
      <c r="I585" s="192" t="str">
        <f t="shared" si="27"/>
        <v/>
      </c>
      <c r="J585" s="192" t="str">
        <f t="shared" si="28"/>
        <v/>
      </c>
      <c r="K585" s="197"/>
      <c r="L585" s="235"/>
      <c r="M585" s="192" t="str">
        <f t="shared" si="29"/>
        <v/>
      </c>
    </row>
    <row r="586" spans="1:13" ht="15" customHeight="1" x14ac:dyDescent="0.25">
      <c r="A586" s="190" t="str" cm="1">
        <f t="array" ref="A586">IFERROR(INDEX(_xlfn.UNIQUE(_xlfn._xlws.FILTER('Work report'!$A$2:$A$1500,'Work report'!$B$2:$B$1500&lt;&gt;"")),ROW(A585)),"")</f>
        <v/>
      </c>
      <c r="B586" s="196"/>
      <c r="C586" s="196"/>
      <c r="D586" s="196"/>
      <c r="E586" s="196"/>
      <c r="F586" s="196"/>
      <c r="G586" s="196"/>
      <c r="H586" s="193" t="str">
        <f>IF($A586="","",SUMIFS('Work report'!$I$2:$I$1500,'Work report'!$A$2:$A$1500,$A586,'Work report'!$B$2:$B$1500,"&lt;&gt;"))</f>
        <v/>
      </c>
      <c r="I586" s="192" t="str">
        <f t="shared" si="27"/>
        <v/>
      </c>
      <c r="J586" s="192" t="str">
        <f t="shared" si="28"/>
        <v/>
      </c>
      <c r="K586" s="197"/>
      <c r="L586" s="235"/>
      <c r="M586" s="192" t="str">
        <f t="shared" si="29"/>
        <v/>
      </c>
    </row>
    <row r="587" spans="1:13" ht="15" customHeight="1" x14ac:dyDescent="0.25">
      <c r="A587" s="190" t="str" cm="1">
        <f t="array" ref="A587">IFERROR(INDEX(_xlfn.UNIQUE(_xlfn._xlws.FILTER('Work report'!$A$2:$A$1500,'Work report'!$B$2:$B$1500&lt;&gt;"")),ROW(A586)),"")</f>
        <v/>
      </c>
      <c r="B587" s="196"/>
      <c r="C587" s="196"/>
      <c r="D587" s="196"/>
      <c r="E587" s="196"/>
      <c r="F587" s="196"/>
      <c r="G587" s="196"/>
      <c r="H587" s="193" t="str">
        <f>IF($A587="","",SUMIFS('Work report'!$I$2:$I$1500,'Work report'!$A$2:$A$1500,$A587,'Work report'!$B$2:$B$1500,"&lt;&gt;"))</f>
        <v/>
      </c>
      <c r="I587" s="192" t="str">
        <f t="shared" si="27"/>
        <v/>
      </c>
      <c r="J587" s="192" t="str">
        <f t="shared" si="28"/>
        <v/>
      </c>
      <c r="K587" s="197"/>
      <c r="L587" s="235"/>
      <c r="M587" s="192" t="str">
        <f t="shared" si="29"/>
        <v/>
      </c>
    </row>
    <row r="588" spans="1:13" ht="15" customHeight="1" x14ac:dyDescent="0.25">
      <c r="A588" s="190" t="str" cm="1">
        <f t="array" ref="A588">IFERROR(INDEX(_xlfn.UNIQUE(_xlfn._xlws.FILTER('Work report'!$A$2:$A$1500,'Work report'!$B$2:$B$1500&lt;&gt;"")),ROW(A587)),"")</f>
        <v/>
      </c>
      <c r="B588" s="196"/>
      <c r="C588" s="196"/>
      <c r="D588" s="196"/>
      <c r="E588" s="196"/>
      <c r="F588" s="196"/>
      <c r="G588" s="196"/>
      <c r="H588" s="193" t="str">
        <f>IF($A588="","",SUMIFS('Work report'!$I$2:$I$1500,'Work report'!$A$2:$A$1500,$A588,'Work report'!$B$2:$B$1500,"&lt;&gt;"))</f>
        <v/>
      </c>
      <c r="I588" s="192" t="str">
        <f t="shared" si="27"/>
        <v/>
      </c>
      <c r="J588" s="192" t="str">
        <f t="shared" si="28"/>
        <v/>
      </c>
      <c r="K588" s="197"/>
      <c r="L588" s="235"/>
      <c r="M588" s="192" t="str">
        <f t="shared" si="29"/>
        <v/>
      </c>
    </row>
    <row r="589" spans="1:13" ht="15" customHeight="1" x14ac:dyDescent="0.25">
      <c r="A589" s="190" t="str" cm="1">
        <f t="array" ref="A589">IFERROR(INDEX(_xlfn.UNIQUE(_xlfn._xlws.FILTER('Work report'!$A$2:$A$1500,'Work report'!$B$2:$B$1500&lt;&gt;"")),ROW(A588)),"")</f>
        <v/>
      </c>
      <c r="B589" s="196"/>
      <c r="C589" s="196"/>
      <c r="D589" s="196"/>
      <c r="E589" s="196"/>
      <c r="F589" s="196"/>
      <c r="G589" s="196"/>
      <c r="H589" s="193" t="str">
        <f>IF($A589="","",SUMIFS('Work report'!$I$2:$I$1500,'Work report'!$A$2:$A$1500,$A589,'Work report'!$B$2:$B$1500,"&lt;&gt;"))</f>
        <v/>
      </c>
      <c r="I589" s="192" t="str">
        <f t="shared" si="27"/>
        <v/>
      </c>
      <c r="J589" s="192" t="str">
        <f t="shared" si="28"/>
        <v/>
      </c>
      <c r="K589" s="197"/>
      <c r="L589" s="235"/>
      <c r="M589" s="192" t="str">
        <f t="shared" si="29"/>
        <v/>
      </c>
    </row>
    <row r="590" spans="1:13" ht="15" customHeight="1" x14ac:dyDescent="0.25">
      <c r="A590" s="190" t="str" cm="1">
        <f t="array" ref="A590">IFERROR(INDEX(_xlfn.UNIQUE(_xlfn._xlws.FILTER('Work report'!$A$2:$A$1500,'Work report'!$B$2:$B$1500&lt;&gt;"")),ROW(A589)),"")</f>
        <v/>
      </c>
      <c r="B590" s="196"/>
      <c r="C590" s="196"/>
      <c r="D590" s="196"/>
      <c r="E590" s="196"/>
      <c r="F590" s="196"/>
      <c r="G590" s="196"/>
      <c r="H590" s="193" t="str">
        <f>IF($A590="","",SUMIFS('Work report'!$I$2:$I$1500,'Work report'!$A$2:$A$1500,$A590,'Work report'!$B$2:$B$1500,"&lt;&gt;"))</f>
        <v/>
      </c>
      <c r="I590" s="192" t="str">
        <f t="shared" si="27"/>
        <v/>
      </c>
      <c r="J590" s="192" t="str">
        <f t="shared" si="28"/>
        <v/>
      </c>
      <c r="K590" s="197"/>
      <c r="L590" s="235"/>
      <c r="M590" s="192" t="str">
        <f t="shared" si="29"/>
        <v/>
      </c>
    </row>
    <row r="591" spans="1:13" ht="15" customHeight="1" x14ac:dyDescent="0.25">
      <c r="A591" s="190" t="str" cm="1">
        <f t="array" ref="A591">IFERROR(INDEX(_xlfn.UNIQUE(_xlfn._xlws.FILTER('Work report'!$A$2:$A$1500,'Work report'!$B$2:$B$1500&lt;&gt;"")),ROW(A590)),"")</f>
        <v/>
      </c>
      <c r="B591" s="196"/>
      <c r="C591" s="196"/>
      <c r="D591" s="196"/>
      <c r="E591" s="196"/>
      <c r="F591" s="196"/>
      <c r="G591" s="196"/>
      <c r="H591" s="193" t="str">
        <f>IF($A591="","",SUMIFS('Work report'!$I$2:$I$1500,'Work report'!$A$2:$A$1500,$A591,'Work report'!$B$2:$B$1500,"&lt;&gt;"))</f>
        <v/>
      </c>
      <c r="I591" s="192" t="str">
        <f t="shared" si="27"/>
        <v/>
      </c>
      <c r="J591" s="192" t="str">
        <f t="shared" si="28"/>
        <v/>
      </c>
      <c r="K591" s="197"/>
      <c r="L591" s="235"/>
      <c r="M591" s="192" t="str">
        <f t="shared" si="29"/>
        <v/>
      </c>
    </row>
    <row r="592" spans="1:13" ht="15" customHeight="1" x14ac:dyDescent="0.25">
      <c r="A592" s="190" t="str" cm="1">
        <f t="array" ref="A592">IFERROR(INDEX(_xlfn.UNIQUE(_xlfn._xlws.FILTER('Work report'!$A$2:$A$1500,'Work report'!$B$2:$B$1500&lt;&gt;"")),ROW(A591)),"")</f>
        <v/>
      </c>
      <c r="B592" s="196"/>
      <c r="C592" s="196"/>
      <c r="D592" s="196"/>
      <c r="E592" s="196"/>
      <c r="F592" s="196"/>
      <c r="G592" s="196"/>
      <c r="H592" s="193" t="str">
        <f>IF($A592="","",SUMIFS('Work report'!$I$2:$I$1500,'Work report'!$A$2:$A$1500,$A592,'Work report'!$B$2:$B$1500,"&lt;&gt;"))</f>
        <v/>
      </c>
      <c r="I592" s="192" t="str">
        <f t="shared" si="27"/>
        <v/>
      </c>
      <c r="J592" s="192" t="str">
        <f t="shared" si="28"/>
        <v/>
      </c>
      <c r="K592" s="197"/>
      <c r="L592" s="235"/>
      <c r="M592" s="192" t="str">
        <f t="shared" si="29"/>
        <v/>
      </c>
    </row>
    <row r="593" spans="1:13" ht="15" customHeight="1" x14ac:dyDescent="0.25">
      <c r="A593" s="190" t="str" cm="1">
        <f t="array" ref="A593">IFERROR(INDEX(_xlfn.UNIQUE(_xlfn._xlws.FILTER('Work report'!$A$2:$A$1500,'Work report'!$B$2:$B$1500&lt;&gt;"")),ROW(A592)),"")</f>
        <v/>
      </c>
      <c r="B593" s="196"/>
      <c r="C593" s="196"/>
      <c r="D593" s="196"/>
      <c r="E593" s="196"/>
      <c r="F593" s="196"/>
      <c r="G593" s="196"/>
      <c r="H593" s="193" t="str">
        <f>IF($A593="","",SUMIFS('Work report'!$I$2:$I$1500,'Work report'!$A$2:$A$1500,$A593,'Work report'!$B$2:$B$1500,"&lt;&gt;"))</f>
        <v/>
      </c>
      <c r="I593" s="192" t="str">
        <f t="shared" si="27"/>
        <v/>
      </c>
      <c r="J593" s="192" t="str">
        <f t="shared" si="28"/>
        <v/>
      </c>
      <c r="K593" s="197"/>
      <c r="L593" s="235"/>
      <c r="M593" s="192" t="str">
        <f t="shared" si="29"/>
        <v/>
      </c>
    </row>
    <row r="594" spans="1:13" ht="15" customHeight="1" x14ac:dyDescent="0.25">
      <c r="A594" s="190" t="str" cm="1">
        <f t="array" ref="A594">IFERROR(INDEX(_xlfn.UNIQUE(_xlfn._xlws.FILTER('Work report'!$A$2:$A$1500,'Work report'!$B$2:$B$1500&lt;&gt;"")),ROW(A593)),"")</f>
        <v/>
      </c>
      <c r="B594" s="196"/>
      <c r="C594" s="196"/>
      <c r="D594" s="196"/>
      <c r="E594" s="196"/>
      <c r="F594" s="196"/>
      <c r="G594" s="196"/>
      <c r="H594" s="193" t="str">
        <f>IF($A594="","",SUMIFS('Work report'!$I$2:$I$1500,'Work report'!$A$2:$A$1500,$A594,'Work report'!$B$2:$B$1500,"&lt;&gt;"))</f>
        <v/>
      </c>
      <c r="I594" s="192" t="str">
        <f t="shared" si="27"/>
        <v/>
      </c>
      <c r="J594" s="192" t="str">
        <f t="shared" si="28"/>
        <v/>
      </c>
      <c r="K594" s="197"/>
      <c r="L594" s="235"/>
      <c r="M594" s="192" t="str">
        <f t="shared" si="29"/>
        <v/>
      </c>
    </row>
    <row r="595" spans="1:13" ht="15" customHeight="1" x14ac:dyDescent="0.25">
      <c r="A595" s="190" t="str" cm="1">
        <f t="array" ref="A595">IFERROR(INDEX(_xlfn.UNIQUE(_xlfn._xlws.FILTER('Work report'!$A$2:$A$1500,'Work report'!$B$2:$B$1500&lt;&gt;"")),ROW(A594)),"")</f>
        <v/>
      </c>
      <c r="B595" s="196"/>
      <c r="C595" s="196"/>
      <c r="D595" s="196"/>
      <c r="E595" s="196"/>
      <c r="F595" s="196"/>
      <c r="G595" s="196"/>
      <c r="H595" s="193" t="str">
        <f>IF($A595="","",SUMIFS('Work report'!$I$2:$I$1500,'Work report'!$A$2:$A$1500,$A595,'Work report'!$B$2:$B$1500,"&lt;&gt;"))</f>
        <v/>
      </c>
      <c r="I595" s="192" t="str">
        <f t="shared" si="27"/>
        <v/>
      </c>
      <c r="J595" s="192" t="str">
        <f t="shared" si="28"/>
        <v/>
      </c>
      <c r="K595" s="197"/>
      <c r="L595" s="235"/>
      <c r="M595" s="192" t="str">
        <f t="shared" si="29"/>
        <v/>
      </c>
    </row>
    <row r="596" spans="1:13" ht="15" customHeight="1" x14ac:dyDescent="0.25">
      <c r="A596" s="190" t="str" cm="1">
        <f t="array" ref="A596">IFERROR(INDEX(_xlfn.UNIQUE(_xlfn._xlws.FILTER('Work report'!$A$2:$A$1500,'Work report'!$B$2:$B$1500&lt;&gt;"")),ROW(A595)),"")</f>
        <v/>
      </c>
      <c r="B596" s="196"/>
      <c r="C596" s="196"/>
      <c r="D596" s="196"/>
      <c r="E596" s="196"/>
      <c r="F596" s="196"/>
      <c r="G596" s="196"/>
      <c r="H596" s="193" t="str">
        <f>IF($A596="","",SUMIFS('Work report'!$I$2:$I$1500,'Work report'!$A$2:$A$1500,$A596,'Work report'!$B$2:$B$1500,"&lt;&gt;"))</f>
        <v/>
      </c>
      <c r="I596" s="192" t="str">
        <f t="shared" si="27"/>
        <v/>
      </c>
      <c r="J596" s="192" t="str">
        <f t="shared" si="28"/>
        <v/>
      </c>
      <c r="K596" s="197"/>
      <c r="L596" s="235"/>
      <c r="M596" s="192" t="str">
        <f t="shared" si="29"/>
        <v/>
      </c>
    </row>
    <row r="597" spans="1:13" ht="15" customHeight="1" x14ac:dyDescent="0.25">
      <c r="A597" s="190" t="str" cm="1">
        <f t="array" ref="A597">IFERROR(INDEX(_xlfn.UNIQUE(_xlfn._xlws.FILTER('Work report'!$A$2:$A$1500,'Work report'!$B$2:$B$1500&lt;&gt;"")),ROW(A596)),"")</f>
        <v/>
      </c>
      <c r="B597" s="196"/>
      <c r="C597" s="196"/>
      <c r="D597" s="196"/>
      <c r="E597" s="196"/>
      <c r="F597" s="196"/>
      <c r="G597" s="196"/>
      <c r="H597" s="193" t="str">
        <f>IF($A597="","",SUMIFS('Work report'!$I$2:$I$1500,'Work report'!$A$2:$A$1500,$A597,'Work report'!$B$2:$B$1500,"&lt;&gt;"))</f>
        <v/>
      </c>
      <c r="I597" s="192" t="str">
        <f t="shared" si="27"/>
        <v/>
      </c>
      <c r="J597" s="192" t="str">
        <f t="shared" si="28"/>
        <v/>
      </c>
      <c r="K597" s="197"/>
      <c r="L597" s="235"/>
      <c r="M597" s="192" t="str">
        <f t="shared" si="29"/>
        <v/>
      </c>
    </row>
    <row r="598" spans="1:13" ht="15" customHeight="1" x14ac:dyDescent="0.25">
      <c r="A598" s="190" t="str" cm="1">
        <f t="array" ref="A598">IFERROR(INDEX(_xlfn.UNIQUE(_xlfn._xlws.FILTER('Work report'!$A$2:$A$1500,'Work report'!$B$2:$B$1500&lt;&gt;"")),ROW(A597)),"")</f>
        <v/>
      </c>
      <c r="B598" s="196"/>
      <c r="C598" s="196"/>
      <c r="D598" s="196"/>
      <c r="E598" s="196"/>
      <c r="F598" s="196"/>
      <c r="G598" s="196"/>
      <c r="H598" s="193" t="str">
        <f>IF($A598="","",SUMIFS('Work report'!$I$2:$I$1500,'Work report'!$A$2:$A$1500,$A598,'Work report'!$B$2:$B$1500,"&lt;&gt;"))</f>
        <v/>
      </c>
      <c r="I598" s="192" t="str">
        <f t="shared" si="27"/>
        <v/>
      </c>
      <c r="J598" s="192" t="str">
        <f t="shared" si="28"/>
        <v/>
      </c>
      <c r="K598" s="197"/>
      <c r="L598" s="235"/>
      <c r="M598" s="192" t="str">
        <f t="shared" si="29"/>
        <v/>
      </c>
    </row>
    <row r="599" spans="1:13" ht="15" customHeight="1" x14ac:dyDescent="0.25">
      <c r="A599" s="190" t="str" cm="1">
        <f t="array" ref="A599">IFERROR(INDEX(_xlfn.UNIQUE(_xlfn._xlws.FILTER('Work report'!$A$2:$A$1500,'Work report'!$B$2:$B$1500&lt;&gt;"")),ROW(A598)),"")</f>
        <v/>
      </c>
      <c r="B599" s="196"/>
      <c r="C599" s="196"/>
      <c r="D599" s="196"/>
      <c r="E599" s="196"/>
      <c r="F599" s="196"/>
      <c r="G599" s="196"/>
      <c r="H599" s="193" t="str">
        <f>IF($A599="","",SUMIFS('Work report'!$I$2:$I$1500,'Work report'!$A$2:$A$1500,$A599,'Work report'!$B$2:$B$1500,"&lt;&gt;"))</f>
        <v/>
      </c>
      <c r="I599" s="192" t="str">
        <f t="shared" si="27"/>
        <v/>
      </c>
      <c r="J599" s="192" t="str">
        <f t="shared" si="28"/>
        <v/>
      </c>
      <c r="K599" s="197"/>
      <c r="L599" s="235"/>
      <c r="M599" s="192" t="str">
        <f t="shared" si="29"/>
        <v/>
      </c>
    </row>
    <row r="600" spans="1:13" ht="15" customHeight="1" x14ac:dyDescent="0.25">
      <c r="A600" s="190" t="str" cm="1">
        <f t="array" ref="A600">IFERROR(INDEX(_xlfn.UNIQUE(_xlfn._xlws.FILTER('Work report'!$A$2:$A$1500,'Work report'!$B$2:$B$1500&lt;&gt;"")),ROW(A599)),"")</f>
        <v/>
      </c>
      <c r="B600" s="196"/>
      <c r="C600" s="196"/>
      <c r="D600" s="196"/>
      <c r="E600" s="196"/>
      <c r="F600" s="196"/>
      <c r="G600" s="196"/>
      <c r="H600" s="193" t="str">
        <f>IF($A600="","",SUMIFS('Work report'!$I$2:$I$1500,'Work report'!$A$2:$A$1500,$A600,'Work report'!$B$2:$B$1500,"&lt;&gt;"))</f>
        <v/>
      </c>
      <c r="I600" s="192" t="str">
        <f t="shared" si="27"/>
        <v/>
      </c>
      <c r="J600" s="192" t="str">
        <f t="shared" si="28"/>
        <v/>
      </c>
      <c r="K600" s="197"/>
      <c r="L600" s="235"/>
      <c r="M600" s="192" t="str">
        <f t="shared" si="29"/>
        <v/>
      </c>
    </row>
    <row r="601" spans="1:13" ht="15" customHeight="1" x14ac:dyDescent="0.25">
      <c r="A601" s="190" t="str" cm="1">
        <f t="array" ref="A601">IFERROR(INDEX(_xlfn.UNIQUE(_xlfn._xlws.FILTER('Work report'!$A$2:$A$1500,'Work report'!$B$2:$B$1500&lt;&gt;"")),ROW(A600)),"")</f>
        <v/>
      </c>
      <c r="B601" s="196"/>
      <c r="C601" s="196"/>
      <c r="D601" s="196"/>
      <c r="E601" s="196"/>
      <c r="F601" s="196"/>
      <c r="G601" s="196"/>
      <c r="H601" s="193" t="str">
        <f>IF($A601="","",SUMIFS('Work report'!$I$2:$I$1500,'Work report'!$A$2:$A$1500,$A601,'Work report'!$B$2:$B$1500,"&lt;&gt;"))</f>
        <v/>
      </c>
      <c r="I601" s="192" t="str">
        <f t="shared" si="27"/>
        <v/>
      </c>
      <c r="J601" s="192" t="str">
        <f t="shared" si="28"/>
        <v/>
      </c>
      <c r="K601" s="197"/>
      <c r="L601" s="235"/>
      <c r="M601" s="192" t="str">
        <f t="shared" si="29"/>
        <v/>
      </c>
    </row>
    <row r="602" spans="1:13" ht="15" customHeight="1" x14ac:dyDescent="0.25">
      <c r="A602" s="190" t="str" cm="1">
        <f t="array" ref="A602">IFERROR(INDEX(_xlfn.UNIQUE(_xlfn._xlws.FILTER('Work report'!$A$2:$A$1500,'Work report'!$B$2:$B$1500&lt;&gt;"")),ROW(A601)),"")</f>
        <v/>
      </c>
      <c r="B602" s="196"/>
      <c r="C602" s="196"/>
      <c r="D602" s="196"/>
      <c r="E602" s="196"/>
      <c r="F602" s="196"/>
      <c r="G602" s="196"/>
      <c r="H602" s="193" t="str">
        <f>IF($A602="","",SUMIFS('Work report'!$I$2:$I$1500,'Work report'!$A$2:$A$1500,$A602,'Work report'!$B$2:$B$1500,"&lt;&gt;"))</f>
        <v/>
      </c>
      <c r="I602" s="192" t="str">
        <f t="shared" si="27"/>
        <v/>
      </c>
      <c r="J602" s="192" t="str">
        <f t="shared" si="28"/>
        <v/>
      </c>
      <c r="K602" s="197"/>
      <c r="L602" s="235"/>
      <c r="M602" s="192" t="str">
        <f t="shared" si="29"/>
        <v/>
      </c>
    </row>
    <row r="603" spans="1:13" ht="15" customHeight="1" x14ac:dyDescent="0.25">
      <c r="A603" s="190" t="str" cm="1">
        <f t="array" ref="A603">IFERROR(INDEX(_xlfn.UNIQUE(_xlfn._xlws.FILTER('Work report'!$A$2:$A$1500,'Work report'!$B$2:$B$1500&lt;&gt;"")),ROW(A602)),"")</f>
        <v/>
      </c>
      <c r="B603" s="196"/>
      <c r="C603" s="196"/>
      <c r="D603" s="196"/>
      <c r="E603" s="196"/>
      <c r="F603" s="196"/>
      <c r="G603" s="196"/>
      <c r="H603" s="193" t="str">
        <f>IF($A603="","",SUMIFS('Work report'!$I$2:$I$1500,'Work report'!$A$2:$A$1500,$A603,'Work report'!$B$2:$B$1500,"&lt;&gt;"))</f>
        <v/>
      </c>
      <c r="I603" s="192" t="str">
        <f t="shared" si="27"/>
        <v/>
      </c>
      <c r="J603" s="192" t="str">
        <f t="shared" si="28"/>
        <v/>
      </c>
      <c r="K603" s="197"/>
      <c r="L603" s="235"/>
      <c r="M603" s="192" t="str">
        <f t="shared" si="29"/>
        <v/>
      </c>
    </row>
    <row r="604" spans="1:13" ht="15" customHeight="1" x14ac:dyDescent="0.25">
      <c r="A604" s="190" t="str" cm="1">
        <f t="array" ref="A604">IFERROR(INDEX(_xlfn.UNIQUE(_xlfn._xlws.FILTER('Work report'!$A$2:$A$1500,'Work report'!$B$2:$B$1500&lt;&gt;"")),ROW(A603)),"")</f>
        <v/>
      </c>
      <c r="B604" s="196"/>
      <c r="C604" s="196"/>
      <c r="D604" s="196"/>
      <c r="E604" s="196"/>
      <c r="F604" s="196"/>
      <c r="G604" s="196"/>
      <c r="H604" s="193" t="str">
        <f>IF($A604="","",SUMIFS('Work report'!$I$2:$I$1500,'Work report'!$A$2:$A$1500,$A604,'Work report'!$B$2:$B$1500,"&lt;&gt;"))</f>
        <v/>
      </c>
      <c r="I604" s="192" t="str">
        <f t="shared" si="27"/>
        <v/>
      </c>
      <c r="J604" s="192" t="str">
        <f t="shared" si="28"/>
        <v/>
      </c>
      <c r="K604" s="197"/>
      <c r="L604" s="235"/>
      <c r="M604" s="192" t="str">
        <f t="shared" si="29"/>
        <v/>
      </c>
    </row>
    <row r="605" spans="1:13" ht="15" customHeight="1" x14ac:dyDescent="0.25">
      <c r="A605" s="190" t="str" cm="1">
        <f t="array" ref="A605">IFERROR(INDEX(_xlfn.UNIQUE(_xlfn._xlws.FILTER('Work report'!$A$2:$A$1500,'Work report'!$B$2:$B$1500&lt;&gt;"")),ROW(A604)),"")</f>
        <v/>
      </c>
      <c r="B605" s="196"/>
      <c r="C605" s="196"/>
      <c r="D605" s="196"/>
      <c r="E605" s="196"/>
      <c r="F605" s="196"/>
      <c r="G605" s="196"/>
      <c r="H605" s="193" t="str">
        <f>IF($A605="","",SUMIFS('Work report'!$I$2:$I$1500,'Work report'!$A$2:$A$1500,$A605,'Work report'!$B$2:$B$1500,"&lt;&gt;"))</f>
        <v/>
      </c>
      <c r="I605" s="192" t="str">
        <f t="shared" si="27"/>
        <v/>
      </c>
      <c r="J605" s="192" t="str">
        <f t="shared" si="28"/>
        <v/>
      </c>
      <c r="K605" s="197"/>
      <c r="L605" s="235"/>
      <c r="M605" s="192" t="str">
        <f t="shared" si="29"/>
        <v/>
      </c>
    </row>
    <row r="606" spans="1:13" ht="15" customHeight="1" x14ac:dyDescent="0.25">
      <c r="A606" s="190" t="str" cm="1">
        <f t="array" ref="A606">IFERROR(INDEX(_xlfn.UNIQUE(_xlfn._xlws.FILTER('Work report'!$A$2:$A$1500,'Work report'!$B$2:$B$1500&lt;&gt;"")),ROW(A605)),"")</f>
        <v/>
      </c>
      <c r="B606" s="196"/>
      <c r="C606" s="196"/>
      <c r="D606" s="196"/>
      <c r="E606" s="196"/>
      <c r="F606" s="196"/>
      <c r="G606" s="196"/>
      <c r="H606" s="193" t="str">
        <f>IF($A606="","",SUMIFS('Work report'!$I$2:$I$1500,'Work report'!$A$2:$A$1500,$A606,'Work report'!$B$2:$B$1500,"&lt;&gt;"))</f>
        <v/>
      </c>
      <c r="I606" s="192" t="str">
        <f t="shared" si="27"/>
        <v/>
      </c>
      <c r="J606" s="192" t="str">
        <f t="shared" si="28"/>
        <v/>
      </c>
      <c r="K606" s="197"/>
      <c r="L606" s="235"/>
      <c r="M606" s="192" t="str">
        <f t="shared" si="29"/>
        <v/>
      </c>
    </row>
    <row r="607" spans="1:13" ht="15" customHeight="1" x14ac:dyDescent="0.25">
      <c r="A607" s="190" t="str" cm="1">
        <f t="array" ref="A607">IFERROR(INDEX(_xlfn.UNIQUE(_xlfn._xlws.FILTER('Work report'!$A$2:$A$1500,'Work report'!$B$2:$B$1500&lt;&gt;"")),ROW(A606)),"")</f>
        <v/>
      </c>
      <c r="B607" s="196"/>
      <c r="C607" s="196"/>
      <c r="D607" s="196"/>
      <c r="E607" s="196"/>
      <c r="F607" s="196"/>
      <c r="G607" s="196"/>
      <c r="H607" s="193" t="str">
        <f>IF($A607="","",SUMIFS('Work report'!$I$2:$I$1500,'Work report'!$A$2:$A$1500,$A607,'Work report'!$B$2:$B$1500,"&lt;&gt;"))</f>
        <v/>
      </c>
      <c r="I607" s="192" t="str">
        <f t="shared" si="27"/>
        <v/>
      </c>
      <c r="J607" s="192" t="str">
        <f t="shared" si="28"/>
        <v/>
      </c>
      <c r="K607" s="197"/>
      <c r="L607" s="235"/>
      <c r="M607" s="192" t="str">
        <f t="shared" si="29"/>
        <v/>
      </c>
    </row>
    <row r="608" spans="1:13" ht="15" customHeight="1" x14ac:dyDescent="0.25">
      <c r="A608" s="190" t="str" cm="1">
        <f t="array" ref="A608">IFERROR(INDEX(_xlfn.UNIQUE(_xlfn._xlws.FILTER('Work report'!$A$2:$A$1500,'Work report'!$B$2:$B$1500&lt;&gt;"")),ROW(A607)),"")</f>
        <v/>
      </c>
      <c r="B608" s="196"/>
      <c r="C608" s="196"/>
      <c r="D608" s="196"/>
      <c r="E608" s="196"/>
      <c r="F608" s="196"/>
      <c r="G608" s="196"/>
      <c r="H608" s="193" t="str">
        <f>IF($A608="","",SUMIFS('Work report'!$I$2:$I$1500,'Work report'!$A$2:$A$1500,$A608,'Work report'!$B$2:$B$1500,"&lt;&gt;"))</f>
        <v/>
      </c>
      <c r="I608" s="192" t="str">
        <f t="shared" si="27"/>
        <v/>
      </c>
      <c r="J608" s="192" t="str">
        <f t="shared" si="28"/>
        <v/>
      </c>
      <c r="K608" s="197"/>
      <c r="L608" s="235"/>
      <c r="M608" s="192" t="str">
        <f t="shared" si="29"/>
        <v/>
      </c>
    </row>
    <row r="609" spans="1:13" ht="15" customHeight="1" x14ac:dyDescent="0.25">
      <c r="A609" s="190" t="str" cm="1">
        <f t="array" ref="A609">IFERROR(INDEX(_xlfn.UNIQUE(_xlfn._xlws.FILTER('Work report'!$A$2:$A$1500,'Work report'!$B$2:$B$1500&lt;&gt;"")),ROW(A608)),"")</f>
        <v/>
      </c>
      <c r="B609" s="196"/>
      <c r="C609" s="196"/>
      <c r="D609" s="196"/>
      <c r="E609" s="196"/>
      <c r="F609" s="196"/>
      <c r="G609" s="196"/>
      <c r="H609" s="193" t="str">
        <f>IF($A609="","",SUMIFS('Work report'!$I$2:$I$1500,'Work report'!$A$2:$A$1500,$A609,'Work report'!$B$2:$B$1500,"&lt;&gt;"))</f>
        <v/>
      </c>
      <c r="I609" s="192" t="str">
        <f t="shared" si="27"/>
        <v/>
      </c>
      <c r="J609" s="192" t="str">
        <f t="shared" si="28"/>
        <v/>
      </c>
      <c r="K609" s="197"/>
      <c r="L609" s="235"/>
      <c r="M609" s="192" t="str">
        <f t="shared" si="29"/>
        <v/>
      </c>
    </row>
    <row r="610" spans="1:13" ht="15" customHeight="1" x14ac:dyDescent="0.25">
      <c r="A610" s="190" t="str" cm="1">
        <f t="array" ref="A610">IFERROR(INDEX(_xlfn.UNIQUE(_xlfn._xlws.FILTER('Work report'!$A$2:$A$1500,'Work report'!$B$2:$B$1500&lt;&gt;"")),ROW(A609)),"")</f>
        <v/>
      </c>
      <c r="B610" s="196"/>
      <c r="C610" s="196"/>
      <c r="D610" s="196"/>
      <c r="E610" s="196"/>
      <c r="F610" s="196"/>
      <c r="G610" s="196"/>
      <c r="H610" s="193" t="str">
        <f>IF($A610="","",SUMIFS('Work report'!$I$2:$I$1500,'Work report'!$A$2:$A$1500,$A610,'Work report'!$B$2:$B$1500,"&lt;&gt;"))</f>
        <v/>
      </c>
      <c r="I610" s="192" t="str">
        <f t="shared" si="27"/>
        <v/>
      </c>
      <c r="J610" s="192" t="str">
        <f t="shared" si="28"/>
        <v/>
      </c>
      <c r="K610" s="197"/>
      <c r="L610" s="235"/>
      <c r="M610" s="192" t="str">
        <f t="shared" si="29"/>
        <v/>
      </c>
    </row>
    <row r="611" spans="1:13" ht="15" customHeight="1" x14ac:dyDescent="0.25">
      <c r="A611" s="190" t="str" cm="1">
        <f t="array" ref="A611">IFERROR(INDEX(_xlfn.UNIQUE(_xlfn._xlws.FILTER('Work report'!$A$2:$A$1500,'Work report'!$B$2:$B$1500&lt;&gt;"")),ROW(A610)),"")</f>
        <v/>
      </c>
      <c r="B611" s="196"/>
      <c r="C611" s="196"/>
      <c r="D611" s="196"/>
      <c r="E611" s="196"/>
      <c r="F611" s="196"/>
      <c r="G611" s="196"/>
      <c r="H611" s="193" t="str">
        <f>IF($A611="","",SUMIFS('Work report'!$I$2:$I$1500,'Work report'!$A$2:$A$1500,$A611,'Work report'!$B$2:$B$1500,"&lt;&gt;"))</f>
        <v/>
      </c>
      <c r="I611" s="192" t="str">
        <f t="shared" si="27"/>
        <v/>
      </c>
      <c r="J611" s="192" t="str">
        <f t="shared" si="28"/>
        <v/>
      </c>
      <c r="K611" s="197"/>
      <c r="L611" s="235"/>
      <c r="M611" s="192" t="str">
        <f t="shared" si="29"/>
        <v/>
      </c>
    </row>
    <row r="612" spans="1:13" ht="15" customHeight="1" x14ac:dyDescent="0.25">
      <c r="A612" s="190" t="str" cm="1">
        <f t="array" ref="A612">IFERROR(INDEX(_xlfn.UNIQUE(_xlfn._xlws.FILTER('Work report'!$A$2:$A$1500,'Work report'!$B$2:$B$1500&lt;&gt;"")),ROW(A611)),"")</f>
        <v/>
      </c>
      <c r="B612" s="196"/>
      <c r="C612" s="196"/>
      <c r="D612" s="196"/>
      <c r="E612" s="196"/>
      <c r="F612" s="196"/>
      <c r="G612" s="196"/>
      <c r="H612" s="193" t="str">
        <f>IF($A612="","",SUMIFS('Work report'!$I$2:$I$1500,'Work report'!$A$2:$A$1500,$A612,'Work report'!$B$2:$B$1500,"&lt;&gt;"))</f>
        <v/>
      </c>
      <c r="I612" s="192" t="str">
        <f t="shared" si="27"/>
        <v/>
      </c>
      <c r="J612" s="192" t="str">
        <f t="shared" si="28"/>
        <v/>
      </c>
      <c r="K612" s="197"/>
      <c r="L612" s="235"/>
      <c r="M612" s="192" t="str">
        <f t="shared" si="29"/>
        <v/>
      </c>
    </row>
    <row r="613" spans="1:13" ht="15" customHeight="1" x14ac:dyDescent="0.25">
      <c r="A613" s="190" t="str" cm="1">
        <f t="array" ref="A613">IFERROR(INDEX(_xlfn.UNIQUE(_xlfn._xlws.FILTER('Work report'!$A$2:$A$1500,'Work report'!$B$2:$B$1500&lt;&gt;"")),ROW(A612)),"")</f>
        <v/>
      </c>
      <c r="B613" s="196"/>
      <c r="C613" s="196"/>
      <c r="D613" s="196"/>
      <c r="E613" s="196"/>
      <c r="F613" s="196"/>
      <c r="G613" s="196"/>
      <c r="H613" s="193" t="str">
        <f>IF($A613="","",SUMIFS('Work report'!$I$2:$I$1500,'Work report'!$A$2:$A$1500,$A613,'Work report'!$B$2:$B$1500,"&lt;&gt;"))</f>
        <v/>
      </c>
      <c r="I613" s="192" t="str">
        <f t="shared" si="27"/>
        <v/>
      </c>
      <c r="J613" s="192" t="str">
        <f t="shared" si="28"/>
        <v/>
      </c>
      <c r="K613" s="197"/>
      <c r="L613" s="235"/>
      <c r="M613" s="192" t="str">
        <f t="shared" si="29"/>
        <v/>
      </c>
    </row>
    <row r="614" spans="1:13" ht="15" customHeight="1" x14ac:dyDescent="0.25">
      <c r="A614" s="190" t="str" cm="1">
        <f t="array" ref="A614">IFERROR(INDEX(_xlfn.UNIQUE(_xlfn._xlws.FILTER('Work report'!$A$2:$A$1500,'Work report'!$B$2:$B$1500&lt;&gt;"")),ROW(A613)),"")</f>
        <v/>
      </c>
      <c r="B614" s="196"/>
      <c r="C614" s="196"/>
      <c r="D614" s="196"/>
      <c r="E614" s="196"/>
      <c r="F614" s="196"/>
      <c r="G614" s="196"/>
      <c r="H614" s="193" t="str">
        <f>IF($A614="","",SUMIFS('Work report'!$I$2:$I$1500,'Work report'!$A$2:$A$1500,$A614,'Work report'!$B$2:$B$1500,"&lt;&gt;"))</f>
        <v/>
      </c>
      <c r="I614" s="192" t="str">
        <f t="shared" si="27"/>
        <v/>
      </c>
      <c r="J614" s="192" t="str">
        <f t="shared" si="28"/>
        <v/>
      </c>
      <c r="K614" s="197"/>
      <c r="L614" s="235"/>
      <c r="M614" s="192" t="str">
        <f t="shared" si="29"/>
        <v/>
      </c>
    </row>
    <row r="615" spans="1:13" ht="15" customHeight="1" x14ac:dyDescent="0.25">
      <c r="A615" s="190" t="str" cm="1">
        <f t="array" ref="A615">IFERROR(INDEX(_xlfn.UNIQUE(_xlfn._xlws.FILTER('Work report'!$A$2:$A$1500,'Work report'!$B$2:$B$1500&lt;&gt;"")),ROW(A614)),"")</f>
        <v/>
      </c>
      <c r="B615" s="196"/>
      <c r="C615" s="196"/>
      <c r="D615" s="196"/>
      <c r="E615" s="196"/>
      <c r="F615" s="196"/>
      <c r="G615" s="196"/>
      <c r="H615" s="193" t="str">
        <f>IF($A615="","",SUMIFS('Work report'!$I$2:$I$1500,'Work report'!$A$2:$A$1500,$A615,'Work report'!$B$2:$B$1500,"&lt;&gt;"))</f>
        <v/>
      </c>
      <c r="I615" s="192" t="str">
        <f t="shared" si="27"/>
        <v/>
      </c>
      <c r="J615" s="192" t="str">
        <f t="shared" si="28"/>
        <v/>
      </c>
      <c r="K615" s="197"/>
      <c r="L615" s="235"/>
      <c r="M615" s="192" t="str">
        <f t="shared" si="29"/>
        <v/>
      </c>
    </row>
    <row r="616" spans="1:13" ht="15" customHeight="1" x14ac:dyDescent="0.25">
      <c r="A616" s="190" t="str" cm="1">
        <f t="array" ref="A616">IFERROR(INDEX(_xlfn.UNIQUE(_xlfn._xlws.FILTER('Work report'!$A$2:$A$1500,'Work report'!$B$2:$B$1500&lt;&gt;"")),ROW(A615)),"")</f>
        <v/>
      </c>
      <c r="B616" s="196"/>
      <c r="C616" s="196"/>
      <c r="D616" s="196"/>
      <c r="E616" s="196"/>
      <c r="F616" s="196"/>
      <c r="G616" s="196"/>
      <c r="H616" s="193" t="str">
        <f>IF($A616="","",SUMIFS('Work report'!$I$2:$I$1500,'Work report'!$A$2:$A$1500,$A616,'Work report'!$B$2:$B$1500,"&lt;&gt;"))</f>
        <v/>
      </c>
      <c r="I616" s="192" t="str">
        <f t="shared" si="27"/>
        <v/>
      </c>
      <c r="J616" s="192" t="str">
        <f t="shared" si="28"/>
        <v/>
      </c>
      <c r="K616" s="197"/>
      <c r="L616" s="235"/>
      <c r="M616" s="192" t="str">
        <f t="shared" si="29"/>
        <v/>
      </c>
    </row>
    <row r="617" spans="1:13" ht="15" customHeight="1" x14ac:dyDescent="0.25">
      <c r="A617" s="190" t="str" cm="1">
        <f t="array" ref="A617">IFERROR(INDEX(_xlfn.UNIQUE(_xlfn._xlws.FILTER('Work report'!$A$2:$A$1500,'Work report'!$B$2:$B$1500&lt;&gt;"")),ROW(A616)),"")</f>
        <v/>
      </c>
      <c r="B617" s="196"/>
      <c r="C617" s="196"/>
      <c r="D617" s="196"/>
      <c r="E617" s="196"/>
      <c r="F617" s="196"/>
      <c r="G617" s="196"/>
      <c r="H617" s="193" t="str">
        <f>IF($A617="","",SUMIFS('Work report'!$I$2:$I$1500,'Work report'!$A$2:$A$1500,$A617,'Work report'!$B$2:$B$1500,"&lt;&gt;"))</f>
        <v/>
      </c>
      <c r="I617" s="192" t="str">
        <f t="shared" si="27"/>
        <v/>
      </c>
      <c r="J617" s="192" t="str">
        <f t="shared" si="28"/>
        <v/>
      </c>
      <c r="K617" s="197"/>
      <c r="L617" s="235"/>
      <c r="M617" s="192" t="str">
        <f t="shared" si="29"/>
        <v/>
      </c>
    </row>
    <row r="618" spans="1:13" ht="15" customHeight="1" x14ac:dyDescent="0.25">
      <c r="A618" s="190" t="str" cm="1">
        <f t="array" ref="A618">IFERROR(INDEX(_xlfn.UNIQUE(_xlfn._xlws.FILTER('Work report'!$A$2:$A$1500,'Work report'!$B$2:$B$1500&lt;&gt;"")),ROW(A617)),"")</f>
        <v/>
      </c>
      <c r="B618" s="196"/>
      <c r="C618" s="196"/>
      <c r="D618" s="196"/>
      <c r="E618" s="196"/>
      <c r="F618" s="196"/>
      <c r="G618" s="196"/>
      <c r="H618" s="193" t="str">
        <f>IF($A618="","",SUMIFS('Work report'!$I$2:$I$1500,'Work report'!$A$2:$A$1500,$A618,'Work report'!$B$2:$B$1500,"&lt;&gt;"))</f>
        <v/>
      </c>
      <c r="I618" s="192" t="str">
        <f t="shared" si="27"/>
        <v/>
      </c>
      <c r="J618" s="192" t="str">
        <f t="shared" si="28"/>
        <v/>
      </c>
      <c r="K618" s="197"/>
      <c r="L618" s="235"/>
      <c r="M618" s="192" t="str">
        <f t="shared" si="29"/>
        <v/>
      </c>
    </row>
    <row r="619" spans="1:13" ht="15" customHeight="1" x14ac:dyDescent="0.25">
      <c r="A619" s="190" t="str" cm="1">
        <f t="array" ref="A619">IFERROR(INDEX(_xlfn.UNIQUE(_xlfn._xlws.FILTER('Work report'!$A$2:$A$1500,'Work report'!$B$2:$B$1500&lt;&gt;"")),ROW(A618)),"")</f>
        <v/>
      </c>
      <c r="B619" s="196"/>
      <c r="C619" s="196"/>
      <c r="D619" s="196"/>
      <c r="E619" s="196"/>
      <c r="F619" s="196"/>
      <c r="G619" s="196"/>
      <c r="H619" s="193" t="str">
        <f>IF($A619="","",SUMIFS('Work report'!$I$2:$I$1500,'Work report'!$A$2:$A$1500,$A619,'Work report'!$B$2:$B$1500,"&lt;&gt;"))</f>
        <v/>
      </c>
      <c r="I619" s="192" t="str">
        <f t="shared" si="27"/>
        <v/>
      </c>
      <c r="J619" s="192" t="str">
        <f t="shared" si="28"/>
        <v/>
      </c>
      <c r="K619" s="197"/>
      <c r="L619" s="235"/>
      <c r="M619" s="192" t="str">
        <f t="shared" si="29"/>
        <v/>
      </c>
    </row>
    <row r="620" spans="1:13" ht="15" customHeight="1" x14ac:dyDescent="0.25">
      <c r="A620" s="190" t="str" cm="1">
        <f t="array" ref="A620">IFERROR(INDEX(_xlfn.UNIQUE(_xlfn._xlws.FILTER('Work report'!$A$2:$A$1500,'Work report'!$B$2:$B$1500&lt;&gt;"")),ROW(A619)),"")</f>
        <v/>
      </c>
      <c r="B620" s="196"/>
      <c r="C620" s="196"/>
      <c r="D620" s="196"/>
      <c r="E620" s="196"/>
      <c r="F620" s="196"/>
      <c r="G620" s="196"/>
      <c r="H620" s="193" t="str">
        <f>IF($A620="","",SUMIFS('Work report'!$I$2:$I$1500,'Work report'!$A$2:$A$1500,$A620,'Work report'!$B$2:$B$1500,"&lt;&gt;"))</f>
        <v/>
      </c>
      <c r="I620" s="192" t="str">
        <f t="shared" si="27"/>
        <v/>
      </c>
      <c r="J620" s="192" t="str">
        <f t="shared" si="28"/>
        <v/>
      </c>
      <c r="K620" s="197"/>
      <c r="L620" s="235"/>
      <c r="M620" s="192" t="str">
        <f t="shared" si="29"/>
        <v/>
      </c>
    </row>
    <row r="621" spans="1:13" ht="15" customHeight="1" x14ac:dyDescent="0.25">
      <c r="A621" s="190" t="str" cm="1">
        <f t="array" ref="A621">IFERROR(INDEX(_xlfn.UNIQUE(_xlfn._xlws.FILTER('Work report'!$A$2:$A$1500,'Work report'!$B$2:$B$1500&lt;&gt;"")),ROW(A620)),"")</f>
        <v/>
      </c>
      <c r="B621" s="196"/>
      <c r="C621" s="196"/>
      <c r="D621" s="196"/>
      <c r="E621" s="196"/>
      <c r="F621" s="196"/>
      <c r="G621" s="196"/>
      <c r="H621" s="193" t="str">
        <f>IF($A621="","",SUMIFS('Work report'!$I$2:$I$1500,'Work report'!$A$2:$A$1500,$A621,'Work report'!$B$2:$B$1500,"&lt;&gt;"))</f>
        <v/>
      </c>
      <c r="I621" s="192" t="str">
        <f t="shared" si="27"/>
        <v/>
      </c>
      <c r="J621" s="192" t="str">
        <f t="shared" si="28"/>
        <v/>
      </c>
      <c r="K621" s="197"/>
      <c r="L621" s="235"/>
      <c r="M621" s="192" t="str">
        <f t="shared" si="29"/>
        <v/>
      </c>
    </row>
    <row r="622" spans="1:13" ht="15" customHeight="1" x14ac:dyDescent="0.25">
      <c r="A622" s="190" t="str" cm="1">
        <f t="array" ref="A622">IFERROR(INDEX(_xlfn.UNIQUE(_xlfn._xlws.FILTER('Work report'!$A$2:$A$1500,'Work report'!$B$2:$B$1500&lt;&gt;"")),ROW(A621)),"")</f>
        <v/>
      </c>
      <c r="B622" s="196"/>
      <c r="C622" s="196"/>
      <c r="D622" s="196"/>
      <c r="E622" s="196"/>
      <c r="F622" s="196"/>
      <c r="G622" s="196"/>
      <c r="H622" s="193" t="str">
        <f>IF($A622="","",SUMIFS('Work report'!$I$2:$I$1500,'Work report'!$A$2:$A$1500,$A622,'Work report'!$B$2:$B$1500,"&lt;&gt;"))</f>
        <v/>
      </c>
      <c r="I622" s="192" t="str">
        <f t="shared" si="27"/>
        <v/>
      </c>
      <c r="J622" s="192" t="str">
        <f t="shared" si="28"/>
        <v/>
      </c>
      <c r="K622" s="197"/>
      <c r="L622" s="235"/>
      <c r="M622" s="192" t="str">
        <f t="shared" si="29"/>
        <v/>
      </c>
    </row>
    <row r="623" spans="1:13" ht="15" customHeight="1" x14ac:dyDescent="0.25">
      <c r="A623" s="190" t="str" cm="1">
        <f t="array" ref="A623">IFERROR(INDEX(_xlfn.UNIQUE(_xlfn._xlws.FILTER('Work report'!$A$2:$A$1500,'Work report'!$B$2:$B$1500&lt;&gt;"")),ROW(A622)),"")</f>
        <v/>
      </c>
      <c r="B623" s="196"/>
      <c r="C623" s="196"/>
      <c r="D623" s="196"/>
      <c r="E623" s="196"/>
      <c r="F623" s="196"/>
      <c r="G623" s="196"/>
      <c r="H623" s="193" t="str">
        <f>IF($A623="","",SUMIFS('Work report'!$I$2:$I$1500,'Work report'!$A$2:$A$1500,$A623,'Work report'!$B$2:$B$1500,"&lt;&gt;"))</f>
        <v/>
      </c>
      <c r="I623" s="192" t="str">
        <f t="shared" si="27"/>
        <v/>
      </c>
      <c r="J623" s="192" t="str">
        <f t="shared" si="28"/>
        <v/>
      </c>
      <c r="K623" s="197"/>
      <c r="L623" s="235"/>
      <c r="M623" s="192" t="str">
        <f t="shared" si="29"/>
        <v/>
      </c>
    </row>
    <row r="624" spans="1:13" ht="15" customHeight="1" x14ac:dyDescent="0.25">
      <c r="A624" s="190" t="str" cm="1">
        <f t="array" ref="A624">IFERROR(INDEX(_xlfn.UNIQUE(_xlfn._xlws.FILTER('Work report'!$A$2:$A$1500,'Work report'!$B$2:$B$1500&lt;&gt;"")),ROW(A623)),"")</f>
        <v/>
      </c>
      <c r="B624" s="196"/>
      <c r="C624" s="196"/>
      <c r="D624" s="196"/>
      <c r="E624" s="196"/>
      <c r="F624" s="196"/>
      <c r="G624" s="196"/>
      <c r="H624" s="193" t="str">
        <f>IF($A624="","",SUMIFS('Work report'!$I$2:$I$1500,'Work report'!$A$2:$A$1500,$A624,'Work report'!$B$2:$B$1500,"&lt;&gt;"))</f>
        <v/>
      </c>
      <c r="I624" s="192" t="str">
        <f t="shared" si="27"/>
        <v/>
      </c>
      <c r="J624" s="192" t="str">
        <f t="shared" si="28"/>
        <v/>
      </c>
      <c r="K624" s="197"/>
      <c r="L624" s="235"/>
      <c r="M624" s="192" t="str">
        <f t="shared" si="29"/>
        <v/>
      </c>
    </row>
    <row r="625" spans="1:13" ht="15" customHeight="1" x14ac:dyDescent="0.25">
      <c r="A625" s="190" t="str" cm="1">
        <f t="array" ref="A625">IFERROR(INDEX(_xlfn.UNIQUE(_xlfn._xlws.FILTER('Work report'!$A$2:$A$1500,'Work report'!$B$2:$B$1500&lt;&gt;"")),ROW(A624)),"")</f>
        <v/>
      </c>
      <c r="B625" s="196"/>
      <c r="C625" s="196"/>
      <c r="D625" s="196"/>
      <c r="E625" s="196"/>
      <c r="F625" s="196"/>
      <c r="G625" s="196"/>
      <c r="H625" s="193" t="str">
        <f>IF($A625="","",SUMIFS('Work report'!$I$2:$I$1500,'Work report'!$A$2:$A$1500,$A625,'Work report'!$B$2:$B$1500,"&lt;&gt;"))</f>
        <v/>
      </c>
      <c r="I625" s="192" t="str">
        <f t="shared" si="27"/>
        <v/>
      </c>
      <c r="J625" s="192" t="str">
        <f t="shared" si="28"/>
        <v/>
      </c>
      <c r="K625" s="197"/>
      <c r="L625" s="235"/>
      <c r="M625" s="192" t="str">
        <f t="shared" si="29"/>
        <v/>
      </c>
    </row>
    <row r="626" spans="1:13" ht="15" customHeight="1" x14ac:dyDescent="0.25">
      <c r="A626" s="190" t="str" cm="1">
        <f t="array" ref="A626">IFERROR(INDEX(_xlfn.UNIQUE(_xlfn._xlws.FILTER('Work report'!$A$2:$A$1500,'Work report'!$B$2:$B$1500&lt;&gt;"")),ROW(A625)),"")</f>
        <v/>
      </c>
      <c r="B626" s="196"/>
      <c r="C626" s="196"/>
      <c r="D626" s="196"/>
      <c r="E626" s="196"/>
      <c r="F626" s="196"/>
      <c r="G626" s="196"/>
      <c r="H626" s="193" t="str">
        <f>IF($A626="","",SUMIFS('Work report'!$I$2:$I$1500,'Work report'!$A$2:$A$1500,$A626,'Work report'!$B$2:$B$1500,"&lt;&gt;"))</f>
        <v/>
      </c>
      <c r="I626" s="192" t="str">
        <f t="shared" si="27"/>
        <v/>
      </c>
      <c r="J626" s="192" t="str">
        <f t="shared" si="28"/>
        <v/>
      </c>
      <c r="K626" s="197"/>
      <c r="L626" s="235"/>
      <c r="M626" s="192" t="str">
        <f t="shared" si="29"/>
        <v/>
      </c>
    </row>
    <row r="627" spans="1:13" ht="15" customHeight="1" x14ac:dyDescent="0.25">
      <c r="A627" s="190" t="str" cm="1">
        <f t="array" ref="A627">IFERROR(INDEX(_xlfn.UNIQUE(_xlfn._xlws.FILTER('Work report'!$A$2:$A$1500,'Work report'!$B$2:$B$1500&lt;&gt;"")),ROW(A626)),"")</f>
        <v/>
      </c>
      <c r="B627" s="196"/>
      <c r="C627" s="196"/>
      <c r="D627" s="196"/>
      <c r="E627" s="196"/>
      <c r="F627" s="196"/>
      <c r="G627" s="196"/>
      <c r="H627" s="193" t="str">
        <f>IF($A627="","",SUMIFS('Work report'!$I$2:$I$1500,'Work report'!$A$2:$A$1500,$A627,'Work report'!$B$2:$B$1500,"&lt;&gt;"))</f>
        <v/>
      </c>
      <c r="I627" s="192" t="str">
        <f t="shared" si="27"/>
        <v/>
      </c>
      <c r="J627" s="192" t="str">
        <f t="shared" si="28"/>
        <v/>
      </c>
      <c r="K627" s="197"/>
      <c r="L627" s="235"/>
      <c r="M627" s="192" t="str">
        <f t="shared" si="29"/>
        <v/>
      </c>
    </row>
    <row r="628" spans="1:13" ht="15" customHeight="1" x14ac:dyDescent="0.25">
      <c r="A628" s="190" t="str" cm="1">
        <f t="array" ref="A628">IFERROR(INDEX(_xlfn.UNIQUE(_xlfn._xlws.FILTER('Work report'!$A$2:$A$1500,'Work report'!$B$2:$B$1500&lt;&gt;"")),ROW(A627)),"")</f>
        <v/>
      </c>
      <c r="B628" s="196"/>
      <c r="C628" s="196"/>
      <c r="D628" s="196"/>
      <c r="E628" s="196"/>
      <c r="F628" s="196"/>
      <c r="G628" s="196"/>
      <c r="H628" s="193" t="str">
        <f>IF($A628="","",SUMIFS('Work report'!$I$2:$I$1500,'Work report'!$A$2:$A$1500,$A628,'Work report'!$B$2:$B$1500,"&lt;&gt;"))</f>
        <v/>
      </c>
      <c r="I628" s="192" t="str">
        <f t="shared" si="27"/>
        <v/>
      </c>
      <c r="J628" s="192" t="str">
        <f t="shared" si="28"/>
        <v/>
      </c>
      <c r="K628" s="197"/>
      <c r="L628" s="235"/>
      <c r="M628" s="192" t="str">
        <f t="shared" si="29"/>
        <v/>
      </c>
    </row>
    <row r="629" spans="1:13" ht="15" customHeight="1" x14ac:dyDescent="0.25">
      <c r="A629" s="190" t="str" cm="1">
        <f t="array" ref="A629">IFERROR(INDEX(_xlfn.UNIQUE(_xlfn._xlws.FILTER('Work report'!$A$2:$A$1500,'Work report'!$B$2:$B$1500&lt;&gt;"")),ROW(A628)),"")</f>
        <v/>
      </c>
      <c r="B629" s="196"/>
      <c r="C629" s="196"/>
      <c r="D629" s="196"/>
      <c r="E629" s="196"/>
      <c r="F629" s="196"/>
      <c r="G629" s="196"/>
      <c r="H629" s="193" t="str">
        <f>IF($A629="","",SUMIFS('Work report'!$I$2:$I$1500,'Work report'!$A$2:$A$1500,$A629,'Work report'!$B$2:$B$1500,"&lt;&gt;"))</f>
        <v/>
      </c>
      <c r="I629" s="192" t="str">
        <f t="shared" si="27"/>
        <v/>
      </c>
      <c r="J629" s="192" t="str">
        <f t="shared" si="28"/>
        <v/>
      </c>
      <c r="K629" s="197"/>
      <c r="L629" s="235"/>
      <c r="M629" s="192" t="str">
        <f t="shared" si="29"/>
        <v/>
      </c>
    </row>
    <row r="630" spans="1:13" ht="15" customHeight="1" x14ac:dyDescent="0.25">
      <c r="A630" s="190" t="str" cm="1">
        <f t="array" ref="A630">IFERROR(INDEX(_xlfn.UNIQUE(_xlfn._xlws.FILTER('Work report'!$A$2:$A$1500,'Work report'!$B$2:$B$1500&lt;&gt;"")),ROW(A629)),"")</f>
        <v/>
      </c>
      <c r="B630" s="196"/>
      <c r="C630" s="196"/>
      <c r="D630" s="196"/>
      <c r="E630" s="196"/>
      <c r="F630" s="196"/>
      <c r="G630" s="196"/>
      <c r="H630" s="193" t="str">
        <f>IF($A630="","",SUMIFS('Work report'!$I$2:$I$1500,'Work report'!$A$2:$A$1500,$A630,'Work report'!$B$2:$B$1500,"&lt;&gt;"))</f>
        <v/>
      </c>
      <c r="I630" s="192" t="str">
        <f t="shared" si="27"/>
        <v/>
      </c>
      <c r="J630" s="192" t="str">
        <f t="shared" si="28"/>
        <v/>
      </c>
      <c r="K630" s="197"/>
      <c r="L630" s="235"/>
      <c r="M630" s="192" t="str">
        <f t="shared" si="29"/>
        <v/>
      </c>
    </row>
    <row r="631" spans="1:13" ht="15" customHeight="1" x14ac:dyDescent="0.25">
      <c r="A631" s="190" t="str" cm="1">
        <f t="array" ref="A631">IFERROR(INDEX(_xlfn.UNIQUE(_xlfn._xlws.FILTER('Work report'!$A$2:$A$1500,'Work report'!$B$2:$B$1500&lt;&gt;"")),ROW(A630)),"")</f>
        <v/>
      </c>
      <c r="B631" s="196"/>
      <c r="C631" s="196"/>
      <c r="D631" s="196"/>
      <c r="E631" s="196"/>
      <c r="F631" s="196"/>
      <c r="G631" s="196"/>
      <c r="H631" s="193" t="str">
        <f>IF($A631="","",SUMIFS('Work report'!$I$2:$I$1500,'Work report'!$A$2:$A$1500,$A631,'Work report'!$B$2:$B$1500,"&lt;&gt;"))</f>
        <v/>
      </c>
      <c r="I631" s="192" t="str">
        <f t="shared" si="27"/>
        <v/>
      </c>
      <c r="J631" s="192" t="str">
        <f t="shared" si="28"/>
        <v/>
      </c>
      <c r="K631" s="197"/>
      <c r="L631" s="235"/>
      <c r="M631" s="192" t="str">
        <f t="shared" si="29"/>
        <v/>
      </c>
    </row>
    <row r="632" spans="1:13" ht="15" customHeight="1" x14ac:dyDescent="0.25">
      <c r="A632" s="190" t="str" cm="1">
        <f t="array" ref="A632">IFERROR(INDEX(_xlfn.UNIQUE(_xlfn._xlws.FILTER('Work report'!$A$2:$A$1500,'Work report'!$B$2:$B$1500&lt;&gt;"")),ROW(A631)),"")</f>
        <v/>
      </c>
      <c r="B632" s="196"/>
      <c r="C632" s="196"/>
      <c r="D632" s="196"/>
      <c r="E632" s="196"/>
      <c r="F632" s="196"/>
      <c r="G632" s="196"/>
      <c r="H632" s="193" t="str">
        <f>IF($A632="","",SUMIFS('Work report'!$I$2:$I$1500,'Work report'!$A$2:$A$1500,$A632,'Work report'!$B$2:$B$1500,"&lt;&gt;"))</f>
        <v/>
      </c>
      <c r="I632" s="192" t="str">
        <f t="shared" si="27"/>
        <v/>
      </c>
      <c r="J632" s="192" t="str">
        <f t="shared" si="28"/>
        <v/>
      </c>
      <c r="K632" s="197"/>
      <c r="L632" s="235"/>
      <c r="M632" s="192" t="str">
        <f t="shared" si="29"/>
        <v/>
      </c>
    </row>
    <row r="633" spans="1:13" ht="15" customHeight="1" x14ac:dyDescent="0.25">
      <c r="A633" s="190" t="str" cm="1">
        <f t="array" ref="A633">IFERROR(INDEX(_xlfn.UNIQUE(_xlfn._xlws.FILTER('Work report'!$A$2:$A$1500,'Work report'!$B$2:$B$1500&lt;&gt;"")),ROW(A632)),"")</f>
        <v/>
      </c>
      <c r="B633" s="196"/>
      <c r="C633" s="196"/>
      <c r="D633" s="196"/>
      <c r="E633" s="196"/>
      <c r="F633" s="196"/>
      <c r="G633" s="196"/>
      <c r="H633" s="193" t="str">
        <f>IF($A633="","",SUMIFS('Work report'!$I$2:$I$1500,'Work report'!$A$2:$A$1500,$A633,'Work report'!$B$2:$B$1500,"&lt;&gt;"))</f>
        <v/>
      </c>
      <c r="I633" s="192" t="str">
        <f t="shared" si="27"/>
        <v/>
      </c>
      <c r="J633" s="192" t="str">
        <f t="shared" si="28"/>
        <v/>
      </c>
      <c r="K633" s="197"/>
      <c r="L633" s="235"/>
      <c r="M633" s="192" t="str">
        <f t="shared" si="29"/>
        <v/>
      </c>
    </row>
    <row r="634" spans="1:13" ht="15" customHeight="1" x14ac:dyDescent="0.25">
      <c r="A634" s="190" t="str" cm="1">
        <f t="array" ref="A634">IFERROR(INDEX(_xlfn.UNIQUE(_xlfn._xlws.FILTER('Work report'!$A$2:$A$1500,'Work report'!$B$2:$B$1500&lt;&gt;"")),ROW(A633)),"")</f>
        <v/>
      </c>
      <c r="B634" s="196"/>
      <c r="C634" s="196"/>
      <c r="D634" s="196"/>
      <c r="E634" s="196"/>
      <c r="F634" s="196"/>
      <c r="G634" s="196"/>
      <c r="H634" s="193" t="str">
        <f>IF($A634="","",SUMIFS('Work report'!$I$2:$I$1500,'Work report'!$A$2:$A$1500,$A634,'Work report'!$B$2:$B$1500,"&lt;&gt;"))</f>
        <v/>
      </c>
      <c r="I634" s="192" t="str">
        <f t="shared" si="27"/>
        <v/>
      </c>
      <c r="J634" s="192" t="str">
        <f t="shared" si="28"/>
        <v/>
      </c>
      <c r="K634" s="197"/>
      <c r="L634" s="235"/>
      <c r="M634" s="192" t="str">
        <f t="shared" si="29"/>
        <v/>
      </c>
    </row>
    <row r="635" spans="1:13" ht="15" customHeight="1" x14ac:dyDescent="0.25">
      <c r="A635" s="190" t="str" cm="1">
        <f t="array" ref="A635">IFERROR(INDEX(_xlfn.UNIQUE(_xlfn._xlws.FILTER('Work report'!$A$2:$A$1500,'Work report'!$B$2:$B$1500&lt;&gt;"")),ROW(A634)),"")</f>
        <v/>
      </c>
      <c r="B635" s="196"/>
      <c r="C635" s="196"/>
      <c r="D635" s="196"/>
      <c r="E635" s="196"/>
      <c r="F635" s="196"/>
      <c r="G635" s="196"/>
      <c r="H635" s="193" t="str">
        <f>IF($A635="","",SUMIFS('Work report'!$I$2:$I$1500,'Work report'!$A$2:$A$1500,$A635,'Work report'!$B$2:$B$1500,"&lt;&gt;"))</f>
        <v/>
      </c>
      <c r="I635" s="192" t="str">
        <f t="shared" si="27"/>
        <v/>
      </c>
      <c r="J635" s="192" t="str">
        <f t="shared" si="28"/>
        <v/>
      </c>
      <c r="K635" s="197"/>
      <c r="L635" s="235"/>
      <c r="M635" s="192" t="str">
        <f t="shared" si="29"/>
        <v/>
      </c>
    </row>
    <row r="636" spans="1:13" ht="15" customHeight="1" x14ac:dyDescent="0.25">
      <c r="A636" s="190" t="str" cm="1">
        <f t="array" ref="A636">IFERROR(INDEX(_xlfn.UNIQUE(_xlfn._xlws.FILTER('Work report'!$A$2:$A$1500,'Work report'!$B$2:$B$1500&lt;&gt;"")),ROW(A635)),"")</f>
        <v/>
      </c>
      <c r="B636" s="196"/>
      <c r="C636" s="196"/>
      <c r="D636" s="196"/>
      <c r="E636" s="196"/>
      <c r="F636" s="196"/>
      <c r="G636" s="196"/>
      <c r="H636" s="193" t="str">
        <f>IF($A636="","",SUMIFS('Work report'!$I$2:$I$1500,'Work report'!$A$2:$A$1500,$A636,'Work report'!$B$2:$B$1500,"&lt;&gt;"))</f>
        <v/>
      </c>
      <c r="I636" s="192" t="str">
        <f t="shared" si="27"/>
        <v/>
      </c>
      <c r="J636" s="192" t="str">
        <f t="shared" si="28"/>
        <v/>
      </c>
      <c r="K636" s="197"/>
      <c r="L636" s="235"/>
      <c r="M636" s="192" t="str">
        <f t="shared" si="29"/>
        <v/>
      </c>
    </row>
    <row r="637" spans="1:13" ht="15" customHeight="1" x14ac:dyDescent="0.25">
      <c r="A637" s="190" t="str" cm="1">
        <f t="array" ref="A637">IFERROR(INDEX(_xlfn.UNIQUE(_xlfn._xlws.FILTER('Work report'!$A$2:$A$1500,'Work report'!$B$2:$B$1500&lt;&gt;"")),ROW(A636)),"")</f>
        <v/>
      </c>
      <c r="B637" s="196"/>
      <c r="C637" s="196"/>
      <c r="D637" s="196"/>
      <c r="E637" s="196"/>
      <c r="F637" s="196"/>
      <c r="G637" s="196"/>
      <c r="H637" s="193" t="str">
        <f>IF($A637="","",SUMIFS('Work report'!$I$2:$I$1500,'Work report'!$A$2:$A$1500,$A637,'Work report'!$B$2:$B$1500,"&lt;&gt;"))</f>
        <v/>
      </c>
      <c r="I637" s="192" t="str">
        <f t="shared" si="27"/>
        <v/>
      </c>
      <c r="J637" s="192" t="str">
        <f t="shared" si="28"/>
        <v/>
      </c>
      <c r="K637" s="197"/>
      <c r="L637" s="235"/>
      <c r="M637" s="192" t="str">
        <f t="shared" si="29"/>
        <v/>
      </c>
    </row>
    <row r="638" spans="1:13" ht="15" customHeight="1" x14ac:dyDescent="0.25">
      <c r="A638" s="190" t="str" cm="1">
        <f t="array" ref="A638">IFERROR(INDEX(_xlfn.UNIQUE(_xlfn._xlws.FILTER('Work report'!$A$2:$A$1500,'Work report'!$B$2:$B$1500&lt;&gt;"")),ROW(A637)),"")</f>
        <v/>
      </c>
      <c r="B638" s="196"/>
      <c r="C638" s="196"/>
      <c r="D638" s="196"/>
      <c r="E638" s="196"/>
      <c r="F638" s="196"/>
      <c r="G638" s="196"/>
      <c r="H638" s="193" t="str">
        <f>IF($A638="","",SUMIFS('Work report'!$I$2:$I$1500,'Work report'!$A$2:$A$1500,$A638,'Work report'!$B$2:$B$1500,"&lt;&gt;"))</f>
        <v/>
      </c>
      <c r="I638" s="192" t="str">
        <f t="shared" si="27"/>
        <v/>
      </c>
      <c r="J638" s="192" t="str">
        <f t="shared" si="28"/>
        <v/>
      </c>
      <c r="K638" s="197"/>
      <c r="L638" s="235"/>
      <c r="M638" s="192" t="str">
        <f t="shared" si="29"/>
        <v/>
      </c>
    </row>
    <row r="639" spans="1:13" ht="15" customHeight="1" x14ac:dyDescent="0.25">
      <c r="A639" s="190" t="str" cm="1">
        <f t="array" ref="A639">IFERROR(INDEX(_xlfn.UNIQUE(_xlfn._xlws.FILTER('Work report'!$A$2:$A$1500,'Work report'!$B$2:$B$1500&lt;&gt;"")),ROW(A638)),"")</f>
        <v/>
      </c>
      <c r="B639" s="196"/>
      <c r="C639" s="196"/>
      <c r="D639" s="196"/>
      <c r="E639" s="196"/>
      <c r="F639" s="196"/>
      <c r="G639" s="196"/>
      <c r="H639" s="193" t="str">
        <f>IF($A639="","",SUMIFS('Work report'!$I$2:$I$1500,'Work report'!$A$2:$A$1500,$A639,'Work report'!$B$2:$B$1500,"&lt;&gt;"))</f>
        <v/>
      </c>
      <c r="I639" s="192" t="str">
        <f t="shared" si="27"/>
        <v/>
      </c>
      <c r="J639" s="192" t="str">
        <f t="shared" si="28"/>
        <v/>
      </c>
      <c r="K639" s="197"/>
      <c r="L639" s="235"/>
      <c r="M639" s="192" t="str">
        <f t="shared" si="29"/>
        <v/>
      </c>
    </row>
    <row r="640" spans="1:13" ht="15" customHeight="1" x14ac:dyDescent="0.25">
      <c r="A640" s="190" t="str" cm="1">
        <f t="array" ref="A640">IFERROR(INDEX(_xlfn.UNIQUE(_xlfn._xlws.FILTER('Work report'!$A$2:$A$1500,'Work report'!$B$2:$B$1500&lt;&gt;"")),ROW(A639)),"")</f>
        <v/>
      </c>
      <c r="B640" s="196"/>
      <c r="C640" s="196"/>
      <c r="D640" s="196"/>
      <c r="E640" s="196"/>
      <c r="F640" s="196"/>
      <c r="G640" s="196"/>
      <c r="H640" s="193" t="str">
        <f>IF($A640="","",SUMIFS('Work report'!$I$2:$I$1500,'Work report'!$A$2:$A$1500,$A640,'Work report'!$B$2:$B$1500,"&lt;&gt;"))</f>
        <v/>
      </c>
      <c r="I640" s="192" t="str">
        <f t="shared" si="27"/>
        <v/>
      </c>
      <c r="J640" s="192" t="str">
        <f t="shared" si="28"/>
        <v/>
      </c>
      <c r="K640" s="197"/>
      <c r="L640" s="235"/>
      <c r="M640" s="192" t="str">
        <f t="shared" si="29"/>
        <v/>
      </c>
    </row>
    <row r="641" spans="1:13" ht="15" customHeight="1" x14ac:dyDescent="0.25">
      <c r="A641" s="190" t="str" cm="1">
        <f t="array" ref="A641">IFERROR(INDEX(_xlfn.UNIQUE(_xlfn._xlws.FILTER('Work report'!$A$2:$A$1500,'Work report'!$B$2:$B$1500&lt;&gt;"")),ROW(A640)),"")</f>
        <v/>
      </c>
      <c r="B641" s="196"/>
      <c r="C641" s="196"/>
      <c r="D641" s="196"/>
      <c r="E641" s="196"/>
      <c r="F641" s="196"/>
      <c r="G641" s="196"/>
      <c r="H641" s="193" t="str">
        <f>IF($A641="","",SUMIFS('Work report'!$I$2:$I$1500,'Work report'!$A$2:$A$1500,$A641,'Work report'!$B$2:$B$1500,"&lt;&gt;"))</f>
        <v/>
      </c>
      <c r="I641" s="192" t="str">
        <f t="shared" si="27"/>
        <v/>
      </c>
      <c r="J641" s="192" t="str">
        <f t="shared" si="28"/>
        <v/>
      </c>
      <c r="K641" s="197"/>
      <c r="L641" s="235"/>
      <c r="M641" s="192" t="str">
        <f t="shared" si="29"/>
        <v/>
      </c>
    </row>
    <row r="642" spans="1:13" ht="15" customHeight="1" x14ac:dyDescent="0.25">
      <c r="A642" s="190" t="str" cm="1">
        <f t="array" ref="A642">IFERROR(INDEX(_xlfn.UNIQUE(_xlfn._xlws.FILTER('Work report'!$A$2:$A$1500,'Work report'!$B$2:$B$1500&lt;&gt;"")),ROW(A641)),"")</f>
        <v/>
      </c>
      <c r="B642" s="196"/>
      <c r="C642" s="196"/>
      <c r="D642" s="196"/>
      <c r="E642" s="196"/>
      <c r="F642" s="196"/>
      <c r="G642" s="196"/>
      <c r="H642" s="193" t="str">
        <f>IF($A642="","",SUMIFS('Work report'!$I$2:$I$1500,'Work report'!$A$2:$A$1500,$A642,'Work report'!$B$2:$B$1500,"&lt;&gt;"))</f>
        <v/>
      </c>
      <c r="I642" s="192" t="str">
        <f t="shared" ref="I642:I705" si="30">IF(
SUM(
IF(AND($B642&lt;&gt;"",$C642&lt;&gt;""),($C642-$B642)*1440,0),
IF(AND($D642&lt;&gt;"",$E642&lt;&gt;""),($E642-$D642)*1440,0),
IF(AND($F642&lt;&gt;"",$G642&lt;&gt;""),($G642-$F642)*1440,0)
)=0,
"",
SUM(
IF(AND($B642&lt;&gt;"",$C642&lt;&gt;""),($C642-$B642)*1440,0),
IF(AND($D642&lt;&gt;"",$E642&lt;&gt;""),($E642-$D642)*1440,0),
IF(AND($F642&lt;&gt;"",$G642&lt;&gt;""),($G642-$F642)*1440,0)
)
)</f>
        <v/>
      </c>
      <c r="J642" s="192" t="str">
        <f t="shared" ref="J642:J705" si="31">IF(OR($H642="",$I642=""),"",$I642-$H642)</f>
        <v/>
      </c>
      <c r="K642" s="197"/>
      <c r="L642" s="235"/>
      <c r="M642" s="192" t="str">
        <f t="shared" ref="M642:M705" si="32">IF(OR($J642="",$L642&lt;&gt;"Approved"),"",$J642)</f>
        <v/>
      </c>
    </row>
    <row r="643" spans="1:13" ht="15" customHeight="1" x14ac:dyDescent="0.25">
      <c r="A643" s="190" t="str" cm="1">
        <f t="array" ref="A643">IFERROR(INDEX(_xlfn.UNIQUE(_xlfn._xlws.FILTER('Work report'!$A$2:$A$1500,'Work report'!$B$2:$B$1500&lt;&gt;"")),ROW(A642)),"")</f>
        <v/>
      </c>
      <c r="B643" s="196"/>
      <c r="C643" s="196"/>
      <c r="D643" s="196"/>
      <c r="E643" s="196"/>
      <c r="F643" s="196"/>
      <c r="G643" s="196"/>
      <c r="H643" s="193" t="str">
        <f>IF($A643="","",SUMIFS('Work report'!$I$2:$I$1500,'Work report'!$A$2:$A$1500,$A643,'Work report'!$B$2:$B$1500,"&lt;&gt;"))</f>
        <v/>
      </c>
      <c r="I643" s="192" t="str">
        <f t="shared" si="30"/>
        <v/>
      </c>
      <c r="J643" s="192" t="str">
        <f t="shared" si="31"/>
        <v/>
      </c>
      <c r="K643" s="197"/>
      <c r="L643" s="235"/>
      <c r="M643" s="192" t="str">
        <f t="shared" si="32"/>
        <v/>
      </c>
    </row>
    <row r="644" spans="1:13" ht="15" customHeight="1" x14ac:dyDescent="0.25">
      <c r="A644" s="190" t="str" cm="1">
        <f t="array" ref="A644">IFERROR(INDEX(_xlfn.UNIQUE(_xlfn._xlws.FILTER('Work report'!$A$2:$A$1500,'Work report'!$B$2:$B$1500&lt;&gt;"")),ROW(A643)),"")</f>
        <v/>
      </c>
      <c r="B644" s="196"/>
      <c r="C644" s="196"/>
      <c r="D644" s="196"/>
      <c r="E644" s="196"/>
      <c r="F644" s="196"/>
      <c r="G644" s="196"/>
      <c r="H644" s="193" t="str">
        <f>IF($A644="","",SUMIFS('Work report'!$I$2:$I$1500,'Work report'!$A$2:$A$1500,$A644,'Work report'!$B$2:$B$1500,"&lt;&gt;"))</f>
        <v/>
      </c>
      <c r="I644" s="192" t="str">
        <f t="shared" si="30"/>
        <v/>
      </c>
      <c r="J644" s="192" t="str">
        <f t="shared" si="31"/>
        <v/>
      </c>
      <c r="K644" s="197"/>
      <c r="L644" s="235"/>
      <c r="M644" s="192" t="str">
        <f t="shared" si="32"/>
        <v/>
      </c>
    </row>
    <row r="645" spans="1:13" ht="15" customHeight="1" x14ac:dyDescent="0.25">
      <c r="A645" s="190" t="str" cm="1">
        <f t="array" ref="A645">IFERROR(INDEX(_xlfn.UNIQUE(_xlfn._xlws.FILTER('Work report'!$A$2:$A$1500,'Work report'!$B$2:$B$1500&lt;&gt;"")),ROW(A644)),"")</f>
        <v/>
      </c>
      <c r="B645" s="196"/>
      <c r="C645" s="196"/>
      <c r="D645" s="196"/>
      <c r="E645" s="196"/>
      <c r="F645" s="196"/>
      <c r="G645" s="196"/>
      <c r="H645" s="193" t="str">
        <f>IF($A645="","",SUMIFS('Work report'!$I$2:$I$1500,'Work report'!$A$2:$A$1500,$A645,'Work report'!$B$2:$B$1500,"&lt;&gt;"))</f>
        <v/>
      </c>
      <c r="I645" s="192" t="str">
        <f t="shared" si="30"/>
        <v/>
      </c>
      <c r="J645" s="192" t="str">
        <f t="shared" si="31"/>
        <v/>
      </c>
      <c r="K645" s="197"/>
      <c r="L645" s="235"/>
      <c r="M645" s="192" t="str">
        <f t="shared" si="32"/>
        <v/>
      </c>
    </row>
    <row r="646" spans="1:13" ht="15" customHeight="1" x14ac:dyDescent="0.25">
      <c r="A646" s="190" t="str" cm="1">
        <f t="array" ref="A646">IFERROR(INDEX(_xlfn.UNIQUE(_xlfn._xlws.FILTER('Work report'!$A$2:$A$1500,'Work report'!$B$2:$B$1500&lt;&gt;"")),ROW(A645)),"")</f>
        <v/>
      </c>
      <c r="B646" s="196"/>
      <c r="C646" s="196"/>
      <c r="D646" s="196"/>
      <c r="E646" s="196"/>
      <c r="F646" s="196"/>
      <c r="G646" s="196"/>
      <c r="H646" s="193" t="str">
        <f>IF($A646="","",SUMIFS('Work report'!$I$2:$I$1500,'Work report'!$A$2:$A$1500,$A646,'Work report'!$B$2:$B$1500,"&lt;&gt;"))</f>
        <v/>
      </c>
      <c r="I646" s="192" t="str">
        <f t="shared" si="30"/>
        <v/>
      </c>
      <c r="J646" s="192" t="str">
        <f t="shared" si="31"/>
        <v/>
      </c>
      <c r="K646" s="197"/>
      <c r="L646" s="235"/>
      <c r="M646" s="192" t="str">
        <f t="shared" si="32"/>
        <v/>
      </c>
    </row>
    <row r="647" spans="1:13" ht="15" customHeight="1" x14ac:dyDescent="0.25">
      <c r="A647" s="190" t="str" cm="1">
        <f t="array" ref="A647">IFERROR(INDEX(_xlfn.UNIQUE(_xlfn._xlws.FILTER('Work report'!$A$2:$A$1500,'Work report'!$B$2:$B$1500&lt;&gt;"")),ROW(A646)),"")</f>
        <v/>
      </c>
      <c r="B647" s="196"/>
      <c r="C647" s="196"/>
      <c r="D647" s="196"/>
      <c r="E647" s="196"/>
      <c r="F647" s="196"/>
      <c r="G647" s="196"/>
      <c r="H647" s="193" t="str">
        <f>IF($A647="","",SUMIFS('Work report'!$I$2:$I$1500,'Work report'!$A$2:$A$1500,$A647,'Work report'!$B$2:$B$1500,"&lt;&gt;"))</f>
        <v/>
      </c>
      <c r="I647" s="192" t="str">
        <f t="shared" si="30"/>
        <v/>
      </c>
      <c r="J647" s="192" t="str">
        <f t="shared" si="31"/>
        <v/>
      </c>
      <c r="K647" s="197"/>
      <c r="L647" s="235"/>
      <c r="M647" s="192" t="str">
        <f t="shared" si="32"/>
        <v/>
      </c>
    </row>
    <row r="648" spans="1:13" ht="15" customHeight="1" x14ac:dyDescent="0.25">
      <c r="A648" s="190" t="str" cm="1">
        <f t="array" ref="A648">IFERROR(INDEX(_xlfn.UNIQUE(_xlfn._xlws.FILTER('Work report'!$A$2:$A$1500,'Work report'!$B$2:$B$1500&lt;&gt;"")),ROW(A647)),"")</f>
        <v/>
      </c>
      <c r="B648" s="196"/>
      <c r="C648" s="196"/>
      <c r="D648" s="196"/>
      <c r="E648" s="196"/>
      <c r="F648" s="196"/>
      <c r="G648" s="196"/>
      <c r="H648" s="193" t="str">
        <f>IF($A648="","",SUMIFS('Work report'!$I$2:$I$1500,'Work report'!$A$2:$A$1500,$A648,'Work report'!$B$2:$B$1500,"&lt;&gt;"))</f>
        <v/>
      </c>
      <c r="I648" s="192" t="str">
        <f t="shared" si="30"/>
        <v/>
      </c>
      <c r="J648" s="192" t="str">
        <f t="shared" si="31"/>
        <v/>
      </c>
      <c r="K648" s="197"/>
      <c r="L648" s="235"/>
      <c r="M648" s="192" t="str">
        <f t="shared" si="32"/>
        <v/>
      </c>
    </row>
    <row r="649" spans="1:13" ht="15" customHeight="1" x14ac:dyDescent="0.25">
      <c r="A649" s="190" t="str" cm="1">
        <f t="array" ref="A649">IFERROR(INDEX(_xlfn.UNIQUE(_xlfn._xlws.FILTER('Work report'!$A$2:$A$1500,'Work report'!$B$2:$B$1500&lt;&gt;"")),ROW(A648)),"")</f>
        <v/>
      </c>
      <c r="B649" s="196"/>
      <c r="C649" s="196"/>
      <c r="D649" s="196"/>
      <c r="E649" s="196"/>
      <c r="F649" s="196"/>
      <c r="G649" s="196"/>
      <c r="H649" s="193" t="str">
        <f>IF($A649="","",SUMIFS('Work report'!$I$2:$I$1500,'Work report'!$A$2:$A$1500,$A649,'Work report'!$B$2:$B$1500,"&lt;&gt;"))</f>
        <v/>
      </c>
      <c r="I649" s="192" t="str">
        <f t="shared" si="30"/>
        <v/>
      </c>
      <c r="J649" s="192" t="str">
        <f t="shared" si="31"/>
        <v/>
      </c>
      <c r="K649" s="197"/>
      <c r="L649" s="235"/>
      <c r="M649" s="192" t="str">
        <f t="shared" si="32"/>
        <v/>
      </c>
    </row>
    <row r="650" spans="1:13" ht="15" customHeight="1" x14ac:dyDescent="0.25">
      <c r="A650" s="190" t="str" cm="1">
        <f t="array" ref="A650">IFERROR(INDEX(_xlfn.UNIQUE(_xlfn._xlws.FILTER('Work report'!$A$2:$A$1500,'Work report'!$B$2:$B$1500&lt;&gt;"")),ROW(A649)),"")</f>
        <v/>
      </c>
      <c r="B650" s="196"/>
      <c r="C650" s="196"/>
      <c r="D650" s="196"/>
      <c r="E650" s="196"/>
      <c r="F650" s="196"/>
      <c r="G650" s="196"/>
      <c r="H650" s="193" t="str">
        <f>IF($A650="","",SUMIFS('Work report'!$I$2:$I$1500,'Work report'!$A$2:$A$1500,$A650,'Work report'!$B$2:$B$1500,"&lt;&gt;"))</f>
        <v/>
      </c>
      <c r="I650" s="192" t="str">
        <f t="shared" si="30"/>
        <v/>
      </c>
      <c r="J650" s="192" t="str">
        <f t="shared" si="31"/>
        <v/>
      </c>
      <c r="K650" s="197"/>
      <c r="L650" s="235"/>
      <c r="M650" s="192" t="str">
        <f t="shared" si="32"/>
        <v/>
      </c>
    </row>
    <row r="651" spans="1:13" ht="15" customHeight="1" x14ac:dyDescent="0.25">
      <c r="A651" s="190" t="str" cm="1">
        <f t="array" ref="A651">IFERROR(INDEX(_xlfn.UNIQUE(_xlfn._xlws.FILTER('Work report'!$A$2:$A$1500,'Work report'!$B$2:$B$1500&lt;&gt;"")),ROW(A650)),"")</f>
        <v/>
      </c>
      <c r="B651" s="196"/>
      <c r="C651" s="196"/>
      <c r="D651" s="196"/>
      <c r="E651" s="196"/>
      <c r="F651" s="196"/>
      <c r="G651" s="196"/>
      <c r="H651" s="193" t="str">
        <f>IF($A651="","",SUMIFS('Work report'!$I$2:$I$1500,'Work report'!$A$2:$A$1500,$A651,'Work report'!$B$2:$B$1500,"&lt;&gt;"))</f>
        <v/>
      </c>
      <c r="I651" s="192" t="str">
        <f t="shared" si="30"/>
        <v/>
      </c>
      <c r="J651" s="192" t="str">
        <f t="shared" si="31"/>
        <v/>
      </c>
      <c r="K651" s="197"/>
      <c r="L651" s="235"/>
      <c r="M651" s="192" t="str">
        <f t="shared" si="32"/>
        <v/>
      </c>
    </row>
    <row r="652" spans="1:13" ht="15" customHeight="1" x14ac:dyDescent="0.25">
      <c r="A652" s="190" t="str" cm="1">
        <f t="array" ref="A652">IFERROR(INDEX(_xlfn.UNIQUE(_xlfn._xlws.FILTER('Work report'!$A$2:$A$1500,'Work report'!$B$2:$B$1500&lt;&gt;"")),ROW(A651)),"")</f>
        <v/>
      </c>
      <c r="B652" s="196"/>
      <c r="C652" s="196"/>
      <c r="D652" s="196"/>
      <c r="E652" s="196"/>
      <c r="F652" s="196"/>
      <c r="G652" s="196"/>
      <c r="H652" s="193" t="str">
        <f>IF($A652="","",SUMIFS('Work report'!$I$2:$I$1500,'Work report'!$A$2:$A$1500,$A652,'Work report'!$B$2:$B$1500,"&lt;&gt;"))</f>
        <v/>
      </c>
      <c r="I652" s="192" t="str">
        <f t="shared" si="30"/>
        <v/>
      </c>
      <c r="J652" s="192" t="str">
        <f t="shared" si="31"/>
        <v/>
      </c>
      <c r="K652" s="197"/>
      <c r="L652" s="235"/>
      <c r="M652" s="192" t="str">
        <f t="shared" si="32"/>
        <v/>
      </c>
    </row>
    <row r="653" spans="1:13" ht="15" customHeight="1" x14ac:dyDescent="0.25">
      <c r="A653" s="190" t="str" cm="1">
        <f t="array" ref="A653">IFERROR(INDEX(_xlfn.UNIQUE(_xlfn._xlws.FILTER('Work report'!$A$2:$A$1500,'Work report'!$B$2:$B$1500&lt;&gt;"")),ROW(A652)),"")</f>
        <v/>
      </c>
      <c r="B653" s="196"/>
      <c r="C653" s="196"/>
      <c r="D653" s="196"/>
      <c r="E653" s="196"/>
      <c r="F653" s="196"/>
      <c r="G653" s="196"/>
      <c r="H653" s="193" t="str">
        <f>IF($A653="","",SUMIFS('Work report'!$I$2:$I$1500,'Work report'!$A$2:$A$1500,$A653,'Work report'!$B$2:$B$1500,"&lt;&gt;"))</f>
        <v/>
      </c>
      <c r="I653" s="192" t="str">
        <f t="shared" si="30"/>
        <v/>
      </c>
      <c r="J653" s="192" t="str">
        <f t="shared" si="31"/>
        <v/>
      </c>
      <c r="K653" s="197"/>
      <c r="L653" s="235"/>
      <c r="M653" s="192" t="str">
        <f t="shared" si="32"/>
        <v/>
      </c>
    </row>
    <row r="654" spans="1:13" ht="15" customHeight="1" x14ac:dyDescent="0.25">
      <c r="A654" s="190" t="str" cm="1">
        <f t="array" ref="A654">IFERROR(INDEX(_xlfn.UNIQUE(_xlfn._xlws.FILTER('Work report'!$A$2:$A$1500,'Work report'!$B$2:$B$1500&lt;&gt;"")),ROW(A653)),"")</f>
        <v/>
      </c>
      <c r="B654" s="196"/>
      <c r="C654" s="196"/>
      <c r="D654" s="196"/>
      <c r="E654" s="196"/>
      <c r="F654" s="196"/>
      <c r="G654" s="196"/>
      <c r="H654" s="193" t="str">
        <f>IF($A654="","",SUMIFS('Work report'!$I$2:$I$1500,'Work report'!$A$2:$A$1500,$A654,'Work report'!$B$2:$B$1500,"&lt;&gt;"))</f>
        <v/>
      </c>
      <c r="I654" s="192" t="str">
        <f t="shared" si="30"/>
        <v/>
      </c>
      <c r="J654" s="192" t="str">
        <f t="shared" si="31"/>
        <v/>
      </c>
      <c r="K654" s="197"/>
      <c r="L654" s="235"/>
      <c r="M654" s="192" t="str">
        <f t="shared" si="32"/>
        <v/>
      </c>
    </row>
    <row r="655" spans="1:13" ht="15" customHeight="1" x14ac:dyDescent="0.25">
      <c r="A655" s="190" t="str" cm="1">
        <f t="array" ref="A655">IFERROR(INDEX(_xlfn.UNIQUE(_xlfn._xlws.FILTER('Work report'!$A$2:$A$1500,'Work report'!$B$2:$B$1500&lt;&gt;"")),ROW(A654)),"")</f>
        <v/>
      </c>
      <c r="B655" s="196"/>
      <c r="C655" s="196"/>
      <c r="D655" s="196"/>
      <c r="E655" s="196"/>
      <c r="F655" s="196"/>
      <c r="G655" s="196"/>
      <c r="H655" s="193" t="str">
        <f>IF($A655="","",SUMIFS('Work report'!$I$2:$I$1500,'Work report'!$A$2:$A$1500,$A655,'Work report'!$B$2:$B$1500,"&lt;&gt;"))</f>
        <v/>
      </c>
      <c r="I655" s="192" t="str">
        <f t="shared" si="30"/>
        <v/>
      </c>
      <c r="J655" s="192" t="str">
        <f t="shared" si="31"/>
        <v/>
      </c>
      <c r="K655" s="197"/>
      <c r="L655" s="235"/>
      <c r="M655" s="192" t="str">
        <f t="shared" si="32"/>
        <v/>
      </c>
    </row>
    <row r="656" spans="1:13" ht="15" customHeight="1" x14ac:dyDescent="0.25">
      <c r="A656" s="190" t="str" cm="1">
        <f t="array" ref="A656">IFERROR(INDEX(_xlfn.UNIQUE(_xlfn._xlws.FILTER('Work report'!$A$2:$A$1500,'Work report'!$B$2:$B$1500&lt;&gt;"")),ROW(A655)),"")</f>
        <v/>
      </c>
      <c r="B656" s="196"/>
      <c r="C656" s="196"/>
      <c r="D656" s="196"/>
      <c r="E656" s="196"/>
      <c r="F656" s="196"/>
      <c r="G656" s="196"/>
      <c r="H656" s="193" t="str">
        <f>IF($A656="","",SUMIFS('Work report'!$I$2:$I$1500,'Work report'!$A$2:$A$1500,$A656,'Work report'!$B$2:$B$1500,"&lt;&gt;"))</f>
        <v/>
      </c>
      <c r="I656" s="192" t="str">
        <f t="shared" si="30"/>
        <v/>
      </c>
      <c r="J656" s="192" t="str">
        <f t="shared" si="31"/>
        <v/>
      </c>
      <c r="K656" s="197"/>
      <c r="L656" s="235"/>
      <c r="M656" s="192" t="str">
        <f t="shared" si="32"/>
        <v/>
      </c>
    </row>
    <row r="657" spans="1:13" ht="15" customHeight="1" x14ac:dyDescent="0.25">
      <c r="A657" s="190" t="str" cm="1">
        <f t="array" ref="A657">IFERROR(INDEX(_xlfn.UNIQUE(_xlfn._xlws.FILTER('Work report'!$A$2:$A$1500,'Work report'!$B$2:$B$1500&lt;&gt;"")),ROW(A656)),"")</f>
        <v/>
      </c>
      <c r="B657" s="196"/>
      <c r="C657" s="196"/>
      <c r="D657" s="196"/>
      <c r="E657" s="196"/>
      <c r="F657" s="196"/>
      <c r="G657" s="196"/>
      <c r="H657" s="193" t="str">
        <f>IF($A657="","",SUMIFS('Work report'!$I$2:$I$1500,'Work report'!$A$2:$A$1500,$A657,'Work report'!$B$2:$B$1500,"&lt;&gt;"))</f>
        <v/>
      </c>
      <c r="I657" s="192" t="str">
        <f t="shared" si="30"/>
        <v/>
      </c>
      <c r="J657" s="192" t="str">
        <f t="shared" si="31"/>
        <v/>
      </c>
      <c r="K657" s="197"/>
      <c r="L657" s="235"/>
      <c r="M657" s="192" t="str">
        <f t="shared" si="32"/>
        <v/>
      </c>
    </row>
    <row r="658" spans="1:13" ht="15" customHeight="1" x14ac:dyDescent="0.25">
      <c r="A658" s="190" t="str" cm="1">
        <f t="array" ref="A658">IFERROR(INDEX(_xlfn.UNIQUE(_xlfn._xlws.FILTER('Work report'!$A$2:$A$1500,'Work report'!$B$2:$B$1500&lt;&gt;"")),ROW(A657)),"")</f>
        <v/>
      </c>
      <c r="B658" s="196"/>
      <c r="C658" s="196"/>
      <c r="D658" s="196"/>
      <c r="E658" s="196"/>
      <c r="F658" s="196"/>
      <c r="G658" s="196"/>
      <c r="H658" s="193" t="str">
        <f>IF($A658="","",SUMIFS('Work report'!$I$2:$I$1500,'Work report'!$A$2:$A$1500,$A658,'Work report'!$B$2:$B$1500,"&lt;&gt;"))</f>
        <v/>
      </c>
      <c r="I658" s="192" t="str">
        <f t="shared" si="30"/>
        <v/>
      </c>
      <c r="J658" s="192" t="str">
        <f t="shared" si="31"/>
        <v/>
      </c>
      <c r="K658" s="197"/>
      <c r="L658" s="235"/>
      <c r="M658" s="192" t="str">
        <f t="shared" si="32"/>
        <v/>
      </c>
    </row>
    <row r="659" spans="1:13" ht="15" customHeight="1" x14ac:dyDescent="0.25">
      <c r="A659" s="190" t="str" cm="1">
        <f t="array" ref="A659">IFERROR(INDEX(_xlfn.UNIQUE(_xlfn._xlws.FILTER('Work report'!$A$2:$A$1500,'Work report'!$B$2:$B$1500&lt;&gt;"")),ROW(A658)),"")</f>
        <v/>
      </c>
      <c r="B659" s="196"/>
      <c r="C659" s="196"/>
      <c r="D659" s="196"/>
      <c r="E659" s="196"/>
      <c r="F659" s="196"/>
      <c r="G659" s="196"/>
      <c r="H659" s="193" t="str">
        <f>IF($A659="","",SUMIFS('Work report'!$I$2:$I$1500,'Work report'!$A$2:$A$1500,$A659,'Work report'!$B$2:$B$1500,"&lt;&gt;"))</f>
        <v/>
      </c>
      <c r="I659" s="192" t="str">
        <f t="shared" si="30"/>
        <v/>
      </c>
      <c r="J659" s="192" t="str">
        <f t="shared" si="31"/>
        <v/>
      </c>
      <c r="K659" s="197"/>
      <c r="L659" s="235"/>
      <c r="M659" s="192" t="str">
        <f t="shared" si="32"/>
        <v/>
      </c>
    </row>
    <row r="660" spans="1:13" ht="15" customHeight="1" x14ac:dyDescent="0.25">
      <c r="A660" s="190" t="str" cm="1">
        <f t="array" ref="A660">IFERROR(INDEX(_xlfn.UNIQUE(_xlfn._xlws.FILTER('Work report'!$A$2:$A$1500,'Work report'!$B$2:$B$1500&lt;&gt;"")),ROW(A659)),"")</f>
        <v/>
      </c>
      <c r="B660" s="196"/>
      <c r="C660" s="196"/>
      <c r="D660" s="196"/>
      <c r="E660" s="196"/>
      <c r="F660" s="196"/>
      <c r="G660" s="196"/>
      <c r="H660" s="193" t="str">
        <f>IF($A660="","",SUMIFS('Work report'!$I$2:$I$1500,'Work report'!$A$2:$A$1500,$A660,'Work report'!$B$2:$B$1500,"&lt;&gt;"))</f>
        <v/>
      </c>
      <c r="I660" s="192" t="str">
        <f t="shared" si="30"/>
        <v/>
      </c>
      <c r="J660" s="192" t="str">
        <f t="shared" si="31"/>
        <v/>
      </c>
      <c r="K660" s="197"/>
      <c r="L660" s="235"/>
      <c r="M660" s="192" t="str">
        <f t="shared" si="32"/>
        <v/>
      </c>
    </row>
    <row r="661" spans="1:13" ht="15" customHeight="1" x14ac:dyDescent="0.25">
      <c r="A661" s="190" t="str" cm="1">
        <f t="array" ref="A661">IFERROR(INDEX(_xlfn.UNIQUE(_xlfn._xlws.FILTER('Work report'!$A$2:$A$1500,'Work report'!$B$2:$B$1500&lt;&gt;"")),ROW(A660)),"")</f>
        <v/>
      </c>
      <c r="B661" s="196"/>
      <c r="C661" s="196"/>
      <c r="D661" s="196"/>
      <c r="E661" s="196"/>
      <c r="F661" s="196"/>
      <c r="G661" s="196"/>
      <c r="H661" s="193" t="str">
        <f>IF($A661="","",SUMIFS('Work report'!$I$2:$I$1500,'Work report'!$A$2:$A$1500,$A661,'Work report'!$B$2:$B$1500,"&lt;&gt;"))</f>
        <v/>
      </c>
      <c r="I661" s="192" t="str">
        <f t="shared" si="30"/>
        <v/>
      </c>
      <c r="J661" s="192" t="str">
        <f t="shared" si="31"/>
        <v/>
      </c>
      <c r="K661" s="197"/>
      <c r="L661" s="235"/>
      <c r="M661" s="192" t="str">
        <f t="shared" si="32"/>
        <v/>
      </c>
    </row>
    <row r="662" spans="1:13" ht="15" customHeight="1" x14ac:dyDescent="0.25">
      <c r="A662" s="190" t="str" cm="1">
        <f t="array" ref="A662">IFERROR(INDEX(_xlfn.UNIQUE(_xlfn._xlws.FILTER('Work report'!$A$2:$A$1500,'Work report'!$B$2:$B$1500&lt;&gt;"")),ROW(A661)),"")</f>
        <v/>
      </c>
      <c r="B662" s="196"/>
      <c r="C662" s="196"/>
      <c r="D662" s="196"/>
      <c r="E662" s="196"/>
      <c r="F662" s="196"/>
      <c r="G662" s="196"/>
      <c r="H662" s="193" t="str">
        <f>IF($A662="","",SUMIFS('Work report'!$I$2:$I$1500,'Work report'!$A$2:$A$1500,$A662,'Work report'!$B$2:$B$1500,"&lt;&gt;"))</f>
        <v/>
      </c>
      <c r="I662" s="192" t="str">
        <f t="shared" si="30"/>
        <v/>
      </c>
      <c r="J662" s="192" t="str">
        <f t="shared" si="31"/>
        <v/>
      </c>
      <c r="K662" s="197"/>
      <c r="L662" s="235"/>
      <c r="M662" s="192" t="str">
        <f t="shared" si="32"/>
        <v/>
      </c>
    </row>
    <row r="663" spans="1:13" ht="15" customHeight="1" x14ac:dyDescent="0.25">
      <c r="A663" s="190" t="str" cm="1">
        <f t="array" ref="A663">IFERROR(INDEX(_xlfn.UNIQUE(_xlfn._xlws.FILTER('Work report'!$A$2:$A$1500,'Work report'!$B$2:$B$1500&lt;&gt;"")),ROW(A662)),"")</f>
        <v/>
      </c>
      <c r="B663" s="196"/>
      <c r="C663" s="196"/>
      <c r="D663" s="196"/>
      <c r="E663" s="196"/>
      <c r="F663" s="196"/>
      <c r="G663" s="196"/>
      <c r="H663" s="193" t="str">
        <f>IF($A663="","",SUMIFS('Work report'!$I$2:$I$1500,'Work report'!$A$2:$A$1500,$A663,'Work report'!$B$2:$B$1500,"&lt;&gt;"))</f>
        <v/>
      </c>
      <c r="I663" s="192" t="str">
        <f t="shared" si="30"/>
        <v/>
      </c>
      <c r="J663" s="192" t="str">
        <f t="shared" si="31"/>
        <v/>
      </c>
      <c r="K663" s="197"/>
      <c r="L663" s="235"/>
      <c r="M663" s="192" t="str">
        <f t="shared" si="32"/>
        <v/>
      </c>
    </row>
    <row r="664" spans="1:13" ht="15" customHeight="1" x14ac:dyDescent="0.25">
      <c r="A664" s="190" t="str" cm="1">
        <f t="array" ref="A664">IFERROR(INDEX(_xlfn.UNIQUE(_xlfn._xlws.FILTER('Work report'!$A$2:$A$1500,'Work report'!$B$2:$B$1500&lt;&gt;"")),ROW(A663)),"")</f>
        <v/>
      </c>
      <c r="B664" s="196"/>
      <c r="C664" s="196"/>
      <c r="D664" s="196"/>
      <c r="E664" s="196"/>
      <c r="F664" s="196"/>
      <c r="G664" s="196"/>
      <c r="H664" s="193" t="str">
        <f>IF($A664="","",SUMIFS('Work report'!$I$2:$I$1500,'Work report'!$A$2:$A$1500,$A664,'Work report'!$B$2:$B$1500,"&lt;&gt;"))</f>
        <v/>
      </c>
      <c r="I664" s="192" t="str">
        <f t="shared" si="30"/>
        <v/>
      </c>
      <c r="J664" s="192" t="str">
        <f t="shared" si="31"/>
        <v/>
      </c>
      <c r="K664" s="197"/>
      <c r="L664" s="235"/>
      <c r="M664" s="192" t="str">
        <f t="shared" si="32"/>
        <v/>
      </c>
    </row>
    <row r="665" spans="1:13" ht="15" customHeight="1" x14ac:dyDescent="0.25">
      <c r="A665" s="190" t="str" cm="1">
        <f t="array" ref="A665">IFERROR(INDEX(_xlfn.UNIQUE(_xlfn._xlws.FILTER('Work report'!$A$2:$A$1500,'Work report'!$B$2:$B$1500&lt;&gt;"")),ROW(A664)),"")</f>
        <v/>
      </c>
      <c r="B665" s="196"/>
      <c r="C665" s="196"/>
      <c r="D665" s="196"/>
      <c r="E665" s="196"/>
      <c r="F665" s="196"/>
      <c r="G665" s="196"/>
      <c r="H665" s="193" t="str">
        <f>IF($A665="","",SUMIFS('Work report'!$I$2:$I$1500,'Work report'!$A$2:$A$1500,$A665,'Work report'!$B$2:$B$1500,"&lt;&gt;"))</f>
        <v/>
      </c>
      <c r="I665" s="192" t="str">
        <f t="shared" si="30"/>
        <v/>
      </c>
      <c r="J665" s="192" t="str">
        <f t="shared" si="31"/>
        <v/>
      </c>
      <c r="K665" s="197"/>
      <c r="L665" s="235"/>
      <c r="M665" s="192" t="str">
        <f t="shared" si="32"/>
        <v/>
      </c>
    </row>
    <row r="666" spans="1:13" ht="15" customHeight="1" x14ac:dyDescent="0.25">
      <c r="A666" s="190" t="str" cm="1">
        <f t="array" ref="A666">IFERROR(INDEX(_xlfn.UNIQUE(_xlfn._xlws.FILTER('Work report'!$A$2:$A$1500,'Work report'!$B$2:$B$1500&lt;&gt;"")),ROW(A665)),"")</f>
        <v/>
      </c>
      <c r="B666" s="196"/>
      <c r="C666" s="196"/>
      <c r="D666" s="196"/>
      <c r="E666" s="196"/>
      <c r="F666" s="196"/>
      <c r="G666" s="196"/>
      <c r="H666" s="193" t="str">
        <f>IF($A666="","",SUMIFS('Work report'!$I$2:$I$1500,'Work report'!$A$2:$A$1500,$A666,'Work report'!$B$2:$B$1500,"&lt;&gt;"))</f>
        <v/>
      </c>
      <c r="I666" s="192" t="str">
        <f t="shared" si="30"/>
        <v/>
      </c>
      <c r="J666" s="192" t="str">
        <f t="shared" si="31"/>
        <v/>
      </c>
      <c r="K666" s="197"/>
      <c r="L666" s="235"/>
      <c r="M666" s="192" t="str">
        <f t="shared" si="32"/>
        <v/>
      </c>
    </row>
    <row r="667" spans="1:13" ht="15" customHeight="1" x14ac:dyDescent="0.25">
      <c r="A667" s="190" t="str" cm="1">
        <f t="array" ref="A667">IFERROR(INDEX(_xlfn.UNIQUE(_xlfn._xlws.FILTER('Work report'!$A$2:$A$1500,'Work report'!$B$2:$B$1500&lt;&gt;"")),ROW(A666)),"")</f>
        <v/>
      </c>
      <c r="B667" s="196"/>
      <c r="C667" s="196"/>
      <c r="D667" s="196"/>
      <c r="E667" s="196"/>
      <c r="F667" s="196"/>
      <c r="G667" s="196"/>
      <c r="H667" s="193" t="str">
        <f>IF($A667="","",SUMIFS('Work report'!$I$2:$I$1500,'Work report'!$A$2:$A$1500,$A667,'Work report'!$B$2:$B$1500,"&lt;&gt;"))</f>
        <v/>
      </c>
      <c r="I667" s="192" t="str">
        <f t="shared" si="30"/>
        <v/>
      </c>
      <c r="J667" s="192" t="str">
        <f t="shared" si="31"/>
        <v/>
      </c>
      <c r="K667" s="197"/>
      <c r="L667" s="235"/>
      <c r="M667" s="192" t="str">
        <f t="shared" si="32"/>
        <v/>
      </c>
    </row>
    <row r="668" spans="1:13" ht="15" customHeight="1" x14ac:dyDescent="0.25">
      <c r="A668" s="190" t="str" cm="1">
        <f t="array" ref="A668">IFERROR(INDEX(_xlfn.UNIQUE(_xlfn._xlws.FILTER('Work report'!$A$2:$A$1500,'Work report'!$B$2:$B$1500&lt;&gt;"")),ROW(A667)),"")</f>
        <v/>
      </c>
      <c r="B668" s="196"/>
      <c r="C668" s="196"/>
      <c r="D668" s="196"/>
      <c r="E668" s="196"/>
      <c r="F668" s="196"/>
      <c r="G668" s="196"/>
      <c r="H668" s="193" t="str">
        <f>IF($A668="","",SUMIFS('Work report'!$I$2:$I$1500,'Work report'!$A$2:$A$1500,$A668,'Work report'!$B$2:$B$1500,"&lt;&gt;"))</f>
        <v/>
      </c>
      <c r="I668" s="192" t="str">
        <f t="shared" si="30"/>
        <v/>
      </c>
      <c r="J668" s="192" t="str">
        <f t="shared" si="31"/>
        <v/>
      </c>
      <c r="K668" s="197"/>
      <c r="L668" s="235"/>
      <c r="M668" s="192" t="str">
        <f t="shared" si="32"/>
        <v/>
      </c>
    </row>
    <row r="669" spans="1:13" ht="15" customHeight="1" x14ac:dyDescent="0.25">
      <c r="A669" s="190" t="str" cm="1">
        <f t="array" ref="A669">IFERROR(INDEX(_xlfn.UNIQUE(_xlfn._xlws.FILTER('Work report'!$A$2:$A$1500,'Work report'!$B$2:$B$1500&lt;&gt;"")),ROW(A668)),"")</f>
        <v/>
      </c>
      <c r="B669" s="196"/>
      <c r="C669" s="196"/>
      <c r="D669" s="196"/>
      <c r="E669" s="196"/>
      <c r="F669" s="196"/>
      <c r="G669" s="196"/>
      <c r="H669" s="193" t="str">
        <f>IF($A669="","",SUMIFS('Work report'!$I$2:$I$1500,'Work report'!$A$2:$A$1500,$A669,'Work report'!$B$2:$B$1500,"&lt;&gt;"))</f>
        <v/>
      </c>
      <c r="I669" s="192" t="str">
        <f t="shared" si="30"/>
        <v/>
      </c>
      <c r="J669" s="192" t="str">
        <f t="shared" si="31"/>
        <v/>
      </c>
      <c r="K669" s="197"/>
      <c r="L669" s="235"/>
      <c r="M669" s="192" t="str">
        <f t="shared" si="32"/>
        <v/>
      </c>
    </row>
    <row r="670" spans="1:13" ht="15" customHeight="1" x14ac:dyDescent="0.25">
      <c r="A670" s="190" t="str" cm="1">
        <f t="array" ref="A670">IFERROR(INDEX(_xlfn.UNIQUE(_xlfn._xlws.FILTER('Work report'!$A$2:$A$1500,'Work report'!$B$2:$B$1500&lt;&gt;"")),ROW(A669)),"")</f>
        <v/>
      </c>
      <c r="B670" s="196"/>
      <c r="C670" s="196"/>
      <c r="D670" s="196"/>
      <c r="E670" s="196"/>
      <c r="F670" s="196"/>
      <c r="G670" s="196"/>
      <c r="H670" s="193" t="str">
        <f>IF($A670="","",SUMIFS('Work report'!$I$2:$I$1500,'Work report'!$A$2:$A$1500,$A670,'Work report'!$B$2:$B$1500,"&lt;&gt;"))</f>
        <v/>
      </c>
      <c r="I670" s="192" t="str">
        <f t="shared" si="30"/>
        <v/>
      </c>
      <c r="J670" s="192" t="str">
        <f t="shared" si="31"/>
        <v/>
      </c>
      <c r="K670" s="197"/>
      <c r="L670" s="235"/>
      <c r="M670" s="192" t="str">
        <f t="shared" si="32"/>
        <v/>
      </c>
    </row>
    <row r="671" spans="1:13" ht="15" customHeight="1" x14ac:dyDescent="0.25">
      <c r="A671" s="190" t="str" cm="1">
        <f t="array" ref="A671">IFERROR(INDEX(_xlfn.UNIQUE(_xlfn._xlws.FILTER('Work report'!$A$2:$A$1500,'Work report'!$B$2:$B$1500&lt;&gt;"")),ROW(A670)),"")</f>
        <v/>
      </c>
      <c r="B671" s="196"/>
      <c r="C671" s="196"/>
      <c r="D671" s="196"/>
      <c r="E671" s="196"/>
      <c r="F671" s="196"/>
      <c r="G671" s="196"/>
      <c r="H671" s="193" t="str">
        <f>IF($A671="","",SUMIFS('Work report'!$I$2:$I$1500,'Work report'!$A$2:$A$1500,$A671,'Work report'!$B$2:$B$1500,"&lt;&gt;"))</f>
        <v/>
      </c>
      <c r="I671" s="192" t="str">
        <f t="shared" si="30"/>
        <v/>
      </c>
      <c r="J671" s="192" t="str">
        <f t="shared" si="31"/>
        <v/>
      </c>
      <c r="K671" s="197"/>
      <c r="L671" s="235"/>
      <c r="M671" s="192" t="str">
        <f t="shared" si="32"/>
        <v/>
      </c>
    </row>
    <row r="672" spans="1:13" ht="15" customHeight="1" x14ac:dyDescent="0.25">
      <c r="A672" s="190" t="str" cm="1">
        <f t="array" ref="A672">IFERROR(INDEX(_xlfn.UNIQUE(_xlfn._xlws.FILTER('Work report'!$A$2:$A$1500,'Work report'!$B$2:$B$1500&lt;&gt;"")),ROW(A671)),"")</f>
        <v/>
      </c>
      <c r="B672" s="196"/>
      <c r="C672" s="196"/>
      <c r="D672" s="196"/>
      <c r="E672" s="196"/>
      <c r="F672" s="196"/>
      <c r="G672" s="196"/>
      <c r="H672" s="193" t="str">
        <f>IF($A672="","",SUMIFS('Work report'!$I$2:$I$1500,'Work report'!$A$2:$A$1500,$A672,'Work report'!$B$2:$B$1500,"&lt;&gt;"))</f>
        <v/>
      </c>
      <c r="I672" s="192" t="str">
        <f t="shared" si="30"/>
        <v/>
      </c>
      <c r="J672" s="192" t="str">
        <f t="shared" si="31"/>
        <v/>
      </c>
      <c r="K672" s="197"/>
      <c r="L672" s="235"/>
      <c r="M672" s="192" t="str">
        <f t="shared" si="32"/>
        <v/>
      </c>
    </row>
    <row r="673" spans="1:13" ht="15" customHeight="1" x14ac:dyDescent="0.25">
      <c r="A673" s="190" t="str" cm="1">
        <f t="array" ref="A673">IFERROR(INDEX(_xlfn.UNIQUE(_xlfn._xlws.FILTER('Work report'!$A$2:$A$1500,'Work report'!$B$2:$B$1500&lt;&gt;"")),ROW(A672)),"")</f>
        <v/>
      </c>
      <c r="B673" s="196"/>
      <c r="C673" s="196"/>
      <c r="D673" s="196"/>
      <c r="E673" s="196"/>
      <c r="F673" s="196"/>
      <c r="G673" s="196"/>
      <c r="H673" s="193" t="str">
        <f>IF($A673="","",SUMIFS('Work report'!$I$2:$I$1500,'Work report'!$A$2:$A$1500,$A673,'Work report'!$B$2:$B$1500,"&lt;&gt;"))</f>
        <v/>
      </c>
      <c r="I673" s="192" t="str">
        <f t="shared" si="30"/>
        <v/>
      </c>
      <c r="J673" s="192" t="str">
        <f t="shared" si="31"/>
        <v/>
      </c>
      <c r="K673" s="197"/>
      <c r="L673" s="235"/>
      <c r="M673" s="192" t="str">
        <f t="shared" si="32"/>
        <v/>
      </c>
    </row>
    <row r="674" spans="1:13" ht="15" customHeight="1" x14ac:dyDescent="0.25">
      <c r="A674" s="190" t="str" cm="1">
        <f t="array" ref="A674">IFERROR(INDEX(_xlfn.UNIQUE(_xlfn._xlws.FILTER('Work report'!$A$2:$A$1500,'Work report'!$B$2:$B$1500&lt;&gt;"")),ROW(A673)),"")</f>
        <v/>
      </c>
      <c r="B674" s="196"/>
      <c r="C674" s="196"/>
      <c r="D674" s="196"/>
      <c r="E674" s="196"/>
      <c r="F674" s="196"/>
      <c r="G674" s="196"/>
      <c r="H674" s="193" t="str">
        <f>IF($A674="","",SUMIFS('Work report'!$I$2:$I$1500,'Work report'!$A$2:$A$1500,$A674,'Work report'!$B$2:$B$1500,"&lt;&gt;"))</f>
        <v/>
      </c>
      <c r="I674" s="192" t="str">
        <f t="shared" si="30"/>
        <v/>
      </c>
      <c r="J674" s="192" t="str">
        <f t="shared" si="31"/>
        <v/>
      </c>
      <c r="K674" s="197"/>
      <c r="L674" s="235"/>
      <c r="M674" s="192" t="str">
        <f t="shared" si="32"/>
        <v/>
      </c>
    </row>
    <row r="675" spans="1:13" ht="15" customHeight="1" x14ac:dyDescent="0.25">
      <c r="A675" s="190" t="str" cm="1">
        <f t="array" ref="A675">IFERROR(INDEX(_xlfn.UNIQUE(_xlfn._xlws.FILTER('Work report'!$A$2:$A$1500,'Work report'!$B$2:$B$1500&lt;&gt;"")),ROW(A674)),"")</f>
        <v/>
      </c>
      <c r="B675" s="196"/>
      <c r="C675" s="196"/>
      <c r="D675" s="196"/>
      <c r="E675" s="196"/>
      <c r="F675" s="196"/>
      <c r="G675" s="196"/>
      <c r="H675" s="193" t="str">
        <f>IF($A675="","",SUMIFS('Work report'!$I$2:$I$1500,'Work report'!$A$2:$A$1500,$A675,'Work report'!$B$2:$B$1500,"&lt;&gt;"))</f>
        <v/>
      </c>
      <c r="I675" s="192" t="str">
        <f t="shared" si="30"/>
        <v/>
      </c>
      <c r="J675" s="192" t="str">
        <f t="shared" si="31"/>
        <v/>
      </c>
      <c r="K675" s="197"/>
      <c r="L675" s="235"/>
      <c r="M675" s="192" t="str">
        <f t="shared" si="32"/>
        <v/>
      </c>
    </row>
    <row r="676" spans="1:13" ht="15" customHeight="1" x14ac:dyDescent="0.25">
      <c r="A676" s="190" t="str" cm="1">
        <f t="array" ref="A676">IFERROR(INDEX(_xlfn.UNIQUE(_xlfn._xlws.FILTER('Work report'!$A$2:$A$1500,'Work report'!$B$2:$B$1500&lt;&gt;"")),ROW(A675)),"")</f>
        <v/>
      </c>
      <c r="B676" s="196"/>
      <c r="C676" s="196"/>
      <c r="D676" s="196"/>
      <c r="E676" s="196"/>
      <c r="F676" s="196"/>
      <c r="G676" s="196"/>
      <c r="H676" s="193" t="str">
        <f>IF($A676="","",SUMIFS('Work report'!$I$2:$I$1500,'Work report'!$A$2:$A$1500,$A676,'Work report'!$B$2:$B$1500,"&lt;&gt;"))</f>
        <v/>
      </c>
      <c r="I676" s="192" t="str">
        <f t="shared" si="30"/>
        <v/>
      </c>
      <c r="J676" s="192" t="str">
        <f t="shared" si="31"/>
        <v/>
      </c>
      <c r="K676" s="197"/>
      <c r="L676" s="235"/>
      <c r="M676" s="192" t="str">
        <f t="shared" si="32"/>
        <v/>
      </c>
    </row>
    <row r="677" spans="1:13" ht="15" customHeight="1" x14ac:dyDescent="0.25">
      <c r="A677" s="190" t="str" cm="1">
        <f t="array" ref="A677">IFERROR(INDEX(_xlfn.UNIQUE(_xlfn._xlws.FILTER('Work report'!$A$2:$A$1500,'Work report'!$B$2:$B$1500&lt;&gt;"")),ROW(A676)),"")</f>
        <v/>
      </c>
      <c r="B677" s="196"/>
      <c r="C677" s="196"/>
      <c r="D677" s="196"/>
      <c r="E677" s="196"/>
      <c r="F677" s="196"/>
      <c r="G677" s="196"/>
      <c r="H677" s="193" t="str">
        <f>IF($A677="","",SUMIFS('Work report'!$I$2:$I$1500,'Work report'!$A$2:$A$1500,$A677,'Work report'!$B$2:$B$1500,"&lt;&gt;"))</f>
        <v/>
      </c>
      <c r="I677" s="192" t="str">
        <f t="shared" si="30"/>
        <v/>
      </c>
      <c r="J677" s="192" t="str">
        <f t="shared" si="31"/>
        <v/>
      </c>
      <c r="K677" s="197"/>
      <c r="L677" s="235"/>
      <c r="M677" s="192" t="str">
        <f t="shared" si="32"/>
        <v/>
      </c>
    </row>
    <row r="678" spans="1:13" ht="15" customHeight="1" x14ac:dyDescent="0.25">
      <c r="A678" s="190" t="str" cm="1">
        <f t="array" ref="A678">IFERROR(INDEX(_xlfn.UNIQUE(_xlfn._xlws.FILTER('Work report'!$A$2:$A$1500,'Work report'!$B$2:$B$1500&lt;&gt;"")),ROW(A677)),"")</f>
        <v/>
      </c>
      <c r="B678" s="196"/>
      <c r="C678" s="196"/>
      <c r="D678" s="196"/>
      <c r="E678" s="196"/>
      <c r="F678" s="196"/>
      <c r="G678" s="196"/>
      <c r="H678" s="193" t="str">
        <f>IF($A678="","",SUMIFS('Work report'!$I$2:$I$1500,'Work report'!$A$2:$A$1500,$A678,'Work report'!$B$2:$B$1500,"&lt;&gt;"))</f>
        <v/>
      </c>
      <c r="I678" s="192" t="str">
        <f t="shared" si="30"/>
        <v/>
      </c>
      <c r="J678" s="192" t="str">
        <f t="shared" si="31"/>
        <v/>
      </c>
      <c r="K678" s="197"/>
      <c r="L678" s="235"/>
      <c r="M678" s="192" t="str">
        <f t="shared" si="32"/>
        <v/>
      </c>
    </row>
    <row r="679" spans="1:13" ht="15" customHeight="1" x14ac:dyDescent="0.25">
      <c r="A679" s="190" t="str" cm="1">
        <f t="array" ref="A679">IFERROR(INDEX(_xlfn.UNIQUE(_xlfn._xlws.FILTER('Work report'!$A$2:$A$1500,'Work report'!$B$2:$B$1500&lt;&gt;"")),ROW(A678)),"")</f>
        <v/>
      </c>
      <c r="B679" s="196"/>
      <c r="C679" s="196"/>
      <c r="D679" s="196"/>
      <c r="E679" s="196"/>
      <c r="F679" s="196"/>
      <c r="G679" s="196"/>
      <c r="H679" s="193" t="str">
        <f>IF($A679="","",SUMIFS('Work report'!$I$2:$I$1500,'Work report'!$A$2:$A$1500,$A679,'Work report'!$B$2:$B$1500,"&lt;&gt;"))</f>
        <v/>
      </c>
      <c r="I679" s="192" t="str">
        <f t="shared" si="30"/>
        <v/>
      </c>
      <c r="J679" s="192" t="str">
        <f t="shared" si="31"/>
        <v/>
      </c>
      <c r="K679" s="197"/>
      <c r="L679" s="235"/>
      <c r="M679" s="192" t="str">
        <f t="shared" si="32"/>
        <v/>
      </c>
    </row>
    <row r="680" spans="1:13" ht="15" customHeight="1" x14ac:dyDescent="0.25">
      <c r="A680" s="190" t="str" cm="1">
        <f t="array" ref="A680">IFERROR(INDEX(_xlfn.UNIQUE(_xlfn._xlws.FILTER('Work report'!$A$2:$A$1500,'Work report'!$B$2:$B$1500&lt;&gt;"")),ROW(A679)),"")</f>
        <v/>
      </c>
      <c r="B680" s="196"/>
      <c r="C680" s="196"/>
      <c r="D680" s="196"/>
      <c r="E680" s="196"/>
      <c r="F680" s="196"/>
      <c r="G680" s="196"/>
      <c r="H680" s="193" t="str">
        <f>IF($A680="","",SUMIFS('Work report'!$I$2:$I$1500,'Work report'!$A$2:$A$1500,$A680,'Work report'!$B$2:$B$1500,"&lt;&gt;"))</f>
        <v/>
      </c>
      <c r="I680" s="192" t="str">
        <f t="shared" si="30"/>
        <v/>
      </c>
      <c r="J680" s="192" t="str">
        <f t="shared" si="31"/>
        <v/>
      </c>
      <c r="K680" s="197"/>
      <c r="L680" s="235"/>
      <c r="M680" s="192" t="str">
        <f t="shared" si="32"/>
        <v/>
      </c>
    </row>
    <row r="681" spans="1:13" ht="15" customHeight="1" x14ac:dyDescent="0.25">
      <c r="A681" s="190" t="str" cm="1">
        <f t="array" ref="A681">IFERROR(INDEX(_xlfn.UNIQUE(_xlfn._xlws.FILTER('Work report'!$A$2:$A$1500,'Work report'!$B$2:$B$1500&lt;&gt;"")),ROW(A680)),"")</f>
        <v/>
      </c>
      <c r="B681" s="196"/>
      <c r="C681" s="196"/>
      <c r="D681" s="196"/>
      <c r="E681" s="196"/>
      <c r="F681" s="196"/>
      <c r="G681" s="196"/>
      <c r="H681" s="193" t="str">
        <f>IF($A681="","",SUMIFS('Work report'!$I$2:$I$1500,'Work report'!$A$2:$A$1500,$A681,'Work report'!$B$2:$B$1500,"&lt;&gt;"))</f>
        <v/>
      </c>
      <c r="I681" s="192" t="str">
        <f t="shared" si="30"/>
        <v/>
      </c>
      <c r="J681" s="192" t="str">
        <f t="shared" si="31"/>
        <v/>
      </c>
      <c r="K681" s="197"/>
      <c r="L681" s="235"/>
      <c r="M681" s="192" t="str">
        <f t="shared" si="32"/>
        <v/>
      </c>
    </row>
    <row r="682" spans="1:13" ht="15" customHeight="1" x14ac:dyDescent="0.25">
      <c r="A682" s="190" t="str" cm="1">
        <f t="array" ref="A682">IFERROR(INDEX(_xlfn.UNIQUE(_xlfn._xlws.FILTER('Work report'!$A$2:$A$1500,'Work report'!$B$2:$B$1500&lt;&gt;"")),ROW(A681)),"")</f>
        <v/>
      </c>
      <c r="B682" s="196"/>
      <c r="C682" s="196"/>
      <c r="D682" s="196"/>
      <c r="E682" s="196"/>
      <c r="F682" s="196"/>
      <c r="G682" s="196"/>
      <c r="H682" s="193" t="str">
        <f>IF($A682="","",SUMIFS('Work report'!$I$2:$I$1500,'Work report'!$A$2:$A$1500,$A682,'Work report'!$B$2:$B$1500,"&lt;&gt;"))</f>
        <v/>
      </c>
      <c r="I682" s="192" t="str">
        <f t="shared" si="30"/>
        <v/>
      </c>
      <c r="J682" s="192" t="str">
        <f t="shared" si="31"/>
        <v/>
      </c>
      <c r="K682" s="197"/>
      <c r="L682" s="235"/>
      <c r="M682" s="192" t="str">
        <f t="shared" si="32"/>
        <v/>
      </c>
    </row>
    <row r="683" spans="1:13" ht="15" customHeight="1" x14ac:dyDescent="0.25">
      <c r="A683" s="190" t="str" cm="1">
        <f t="array" ref="A683">IFERROR(INDEX(_xlfn.UNIQUE(_xlfn._xlws.FILTER('Work report'!$A$2:$A$1500,'Work report'!$B$2:$B$1500&lt;&gt;"")),ROW(A682)),"")</f>
        <v/>
      </c>
      <c r="B683" s="196"/>
      <c r="C683" s="196"/>
      <c r="D683" s="196"/>
      <c r="E683" s="196"/>
      <c r="F683" s="196"/>
      <c r="G683" s="196"/>
      <c r="H683" s="193" t="str">
        <f>IF($A683="","",SUMIFS('Work report'!$I$2:$I$1500,'Work report'!$A$2:$A$1500,$A683,'Work report'!$B$2:$B$1500,"&lt;&gt;"))</f>
        <v/>
      </c>
      <c r="I683" s="192" t="str">
        <f t="shared" si="30"/>
        <v/>
      </c>
      <c r="J683" s="192" t="str">
        <f t="shared" si="31"/>
        <v/>
      </c>
      <c r="K683" s="197"/>
      <c r="L683" s="235"/>
      <c r="M683" s="192" t="str">
        <f t="shared" si="32"/>
        <v/>
      </c>
    </row>
    <row r="684" spans="1:13" ht="15" customHeight="1" x14ac:dyDescent="0.25">
      <c r="A684" s="190" t="str" cm="1">
        <f t="array" ref="A684">IFERROR(INDEX(_xlfn.UNIQUE(_xlfn._xlws.FILTER('Work report'!$A$2:$A$1500,'Work report'!$B$2:$B$1500&lt;&gt;"")),ROW(A683)),"")</f>
        <v/>
      </c>
      <c r="B684" s="196"/>
      <c r="C684" s="196"/>
      <c r="D684" s="196"/>
      <c r="E684" s="196"/>
      <c r="F684" s="196"/>
      <c r="G684" s="196"/>
      <c r="H684" s="193" t="str">
        <f>IF($A684="","",SUMIFS('Work report'!$I$2:$I$1500,'Work report'!$A$2:$A$1500,$A684,'Work report'!$B$2:$B$1500,"&lt;&gt;"))</f>
        <v/>
      </c>
      <c r="I684" s="192" t="str">
        <f t="shared" si="30"/>
        <v/>
      </c>
      <c r="J684" s="192" t="str">
        <f t="shared" si="31"/>
        <v/>
      </c>
      <c r="K684" s="197"/>
      <c r="L684" s="235"/>
      <c r="M684" s="192" t="str">
        <f t="shared" si="32"/>
        <v/>
      </c>
    </row>
    <row r="685" spans="1:13" ht="15" customHeight="1" x14ac:dyDescent="0.25">
      <c r="A685" s="190" t="str" cm="1">
        <f t="array" ref="A685">IFERROR(INDEX(_xlfn.UNIQUE(_xlfn._xlws.FILTER('Work report'!$A$2:$A$1500,'Work report'!$B$2:$B$1500&lt;&gt;"")),ROW(A684)),"")</f>
        <v/>
      </c>
      <c r="B685" s="196"/>
      <c r="C685" s="196"/>
      <c r="D685" s="196"/>
      <c r="E685" s="196"/>
      <c r="F685" s="196"/>
      <c r="G685" s="196"/>
      <c r="H685" s="193" t="str">
        <f>IF($A685="","",SUMIFS('Work report'!$I$2:$I$1500,'Work report'!$A$2:$A$1500,$A685,'Work report'!$B$2:$B$1500,"&lt;&gt;"))</f>
        <v/>
      </c>
      <c r="I685" s="192" t="str">
        <f t="shared" si="30"/>
        <v/>
      </c>
      <c r="J685" s="192" t="str">
        <f t="shared" si="31"/>
        <v/>
      </c>
      <c r="K685" s="197"/>
      <c r="L685" s="235"/>
      <c r="M685" s="192" t="str">
        <f t="shared" si="32"/>
        <v/>
      </c>
    </row>
    <row r="686" spans="1:13" ht="15" customHeight="1" x14ac:dyDescent="0.25">
      <c r="A686" s="190" t="str" cm="1">
        <f t="array" ref="A686">IFERROR(INDEX(_xlfn.UNIQUE(_xlfn._xlws.FILTER('Work report'!$A$2:$A$1500,'Work report'!$B$2:$B$1500&lt;&gt;"")),ROW(A685)),"")</f>
        <v/>
      </c>
      <c r="B686" s="196"/>
      <c r="C686" s="196"/>
      <c r="D686" s="196"/>
      <c r="E686" s="196"/>
      <c r="F686" s="196"/>
      <c r="G686" s="196"/>
      <c r="H686" s="193" t="str">
        <f>IF($A686="","",SUMIFS('Work report'!$I$2:$I$1500,'Work report'!$A$2:$A$1500,$A686,'Work report'!$B$2:$B$1500,"&lt;&gt;"))</f>
        <v/>
      </c>
      <c r="I686" s="192" t="str">
        <f t="shared" si="30"/>
        <v/>
      </c>
      <c r="J686" s="192" t="str">
        <f t="shared" si="31"/>
        <v/>
      </c>
      <c r="K686" s="197"/>
      <c r="L686" s="235"/>
      <c r="M686" s="192" t="str">
        <f t="shared" si="32"/>
        <v/>
      </c>
    </row>
    <row r="687" spans="1:13" ht="15" customHeight="1" x14ac:dyDescent="0.25">
      <c r="A687" s="190" t="str" cm="1">
        <f t="array" ref="A687">IFERROR(INDEX(_xlfn.UNIQUE(_xlfn._xlws.FILTER('Work report'!$A$2:$A$1500,'Work report'!$B$2:$B$1500&lt;&gt;"")),ROW(A686)),"")</f>
        <v/>
      </c>
      <c r="B687" s="196"/>
      <c r="C687" s="196"/>
      <c r="D687" s="196"/>
      <c r="E687" s="196"/>
      <c r="F687" s="196"/>
      <c r="G687" s="196"/>
      <c r="H687" s="193" t="str">
        <f>IF($A687="","",SUMIFS('Work report'!$I$2:$I$1500,'Work report'!$A$2:$A$1500,$A687,'Work report'!$B$2:$B$1500,"&lt;&gt;"))</f>
        <v/>
      </c>
      <c r="I687" s="192" t="str">
        <f t="shared" si="30"/>
        <v/>
      </c>
      <c r="J687" s="192" t="str">
        <f t="shared" si="31"/>
        <v/>
      </c>
      <c r="K687" s="197"/>
      <c r="L687" s="235"/>
      <c r="M687" s="192" t="str">
        <f t="shared" si="32"/>
        <v/>
      </c>
    </row>
    <row r="688" spans="1:13" ht="15" customHeight="1" x14ac:dyDescent="0.25">
      <c r="A688" s="190" t="str" cm="1">
        <f t="array" ref="A688">IFERROR(INDEX(_xlfn.UNIQUE(_xlfn._xlws.FILTER('Work report'!$A$2:$A$1500,'Work report'!$B$2:$B$1500&lt;&gt;"")),ROW(A687)),"")</f>
        <v/>
      </c>
      <c r="B688" s="196"/>
      <c r="C688" s="196"/>
      <c r="D688" s="196"/>
      <c r="E688" s="196"/>
      <c r="F688" s="196"/>
      <c r="G688" s="196"/>
      <c r="H688" s="193" t="str">
        <f>IF($A688="","",SUMIFS('Work report'!$I$2:$I$1500,'Work report'!$A$2:$A$1500,$A688,'Work report'!$B$2:$B$1500,"&lt;&gt;"))</f>
        <v/>
      </c>
      <c r="I688" s="192" t="str">
        <f t="shared" si="30"/>
        <v/>
      </c>
      <c r="J688" s="192" t="str">
        <f t="shared" si="31"/>
        <v/>
      </c>
      <c r="K688" s="197"/>
      <c r="L688" s="235"/>
      <c r="M688" s="192" t="str">
        <f t="shared" si="32"/>
        <v/>
      </c>
    </row>
    <row r="689" spans="1:13" ht="15" customHeight="1" x14ac:dyDescent="0.25">
      <c r="A689" s="190" t="str" cm="1">
        <f t="array" ref="A689">IFERROR(INDEX(_xlfn.UNIQUE(_xlfn._xlws.FILTER('Work report'!$A$2:$A$1500,'Work report'!$B$2:$B$1500&lt;&gt;"")),ROW(A688)),"")</f>
        <v/>
      </c>
      <c r="B689" s="196"/>
      <c r="C689" s="196"/>
      <c r="D689" s="196"/>
      <c r="E689" s="196"/>
      <c r="F689" s="196"/>
      <c r="G689" s="196"/>
      <c r="H689" s="193" t="str">
        <f>IF($A689="","",SUMIFS('Work report'!$I$2:$I$1500,'Work report'!$A$2:$A$1500,$A689,'Work report'!$B$2:$B$1500,"&lt;&gt;"))</f>
        <v/>
      </c>
      <c r="I689" s="192" t="str">
        <f t="shared" si="30"/>
        <v/>
      </c>
      <c r="J689" s="192" t="str">
        <f t="shared" si="31"/>
        <v/>
      </c>
      <c r="K689" s="197"/>
      <c r="L689" s="235"/>
      <c r="M689" s="192" t="str">
        <f t="shared" si="32"/>
        <v/>
      </c>
    </row>
    <row r="690" spans="1:13" ht="15" customHeight="1" x14ac:dyDescent="0.25">
      <c r="A690" s="190" t="str" cm="1">
        <f t="array" ref="A690">IFERROR(INDEX(_xlfn.UNIQUE(_xlfn._xlws.FILTER('Work report'!$A$2:$A$1500,'Work report'!$B$2:$B$1500&lt;&gt;"")),ROW(A689)),"")</f>
        <v/>
      </c>
      <c r="B690" s="196"/>
      <c r="C690" s="196"/>
      <c r="D690" s="196"/>
      <c r="E690" s="196"/>
      <c r="F690" s="196"/>
      <c r="G690" s="196"/>
      <c r="H690" s="193" t="str">
        <f>IF($A690="","",SUMIFS('Work report'!$I$2:$I$1500,'Work report'!$A$2:$A$1500,$A690,'Work report'!$B$2:$B$1500,"&lt;&gt;"))</f>
        <v/>
      </c>
      <c r="I690" s="192" t="str">
        <f t="shared" si="30"/>
        <v/>
      </c>
      <c r="J690" s="192" t="str">
        <f t="shared" si="31"/>
        <v/>
      </c>
      <c r="K690" s="197"/>
      <c r="L690" s="235"/>
      <c r="M690" s="192" t="str">
        <f t="shared" si="32"/>
        <v/>
      </c>
    </row>
    <row r="691" spans="1:13" ht="15" customHeight="1" x14ac:dyDescent="0.25">
      <c r="A691" s="190" t="str" cm="1">
        <f t="array" ref="A691">IFERROR(INDEX(_xlfn.UNIQUE(_xlfn._xlws.FILTER('Work report'!$A$2:$A$1500,'Work report'!$B$2:$B$1500&lt;&gt;"")),ROW(A690)),"")</f>
        <v/>
      </c>
      <c r="B691" s="196"/>
      <c r="C691" s="196"/>
      <c r="D691" s="196"/>
      <c r="E691" s="196"/>
      <c r="F691" s="196"/>
      <c r="G691" s="196"/>
      <c r="H691" s="193" t="str">
        <f>IF($A691="","",SUMIFS('Work report'!$I$2:$I$1500,'Work report'!$A$2:$A$1500,$A691,'Work report'!$B$2:$B$1500,"&lt;&gt;"))</f>
        <v/>
      </c>
      <c r="I691" s="192" t="str">
        <f t="shared" si="30"/>
        <v/>
      </c>
      <c r="J691" s="192" t="str">
        <f t="shared" si="31"/>
        <v/>
      </c>
      <c r="K691" s="197"/>
      <c r="L691" s="235"/>
      <c r="M691" s="192" t="str">
        <f t="shared" si="32"/>
        <v/>
      </c>
    </row>
    <row r="692" spans="1:13" ht="15" customHeight="1" x14ac:dyDescent="0.25">
      <c r="A692" s="190" t="str" cm="1">
        <f t="array" ref="A692">IFERROR(INDEX(_xlfn.UNIQUE(_xlfn._xlws.FILTER('Work report'!$A$2:$A$1500,'Work report'!$B$2:$B$1500&lt;&gt;"")),ROW(A691)),"")</f>
        <v/>
      </c>
      <c r="B692" s="196"/>
      <c r="C692" s="196"/>
      <c r="D692" s="196"/>
      <c r="E692" s="196"/>
      <c r="F692" s="196"/>
      <c r="G692" s="196"/>
      <c r="H692" s="193" t="str">
        <f>IF($A692="","",SUMIFS('Work report'!$I$2:$I$1500,'Work report'!$A$2:$A$1500,$A692,'Work report'!$B$2:$B$1500,"&lt;&gt;"))</f>
        <v/>
      </c>
      <c r="I692" s="192" t="str">
        <f t="shared" si="30"/>
        <v/>
      </c>
      <c r="J692" s="192" t="str">
        <f t="shared" si="31"/>
        <v/>
      </c>
      <c r="K692" s="197"/>
      <c r="L692" s="235"/>
      <c r="M692" s="192" t="str">
        <f t="shared" si="32"/>
        <v/>
      </c>
    </row>
    <row r="693" spans="1:13" ht="15" customHeight="1" x14ac:dyDescent="0.25">
      <c r="A693" s="190" t="str" cm="1">
        <f t="array" ref="A693">IFERROR(INDEX(_xlfn.UNIQUE(_xlfn._xlws.FILTER('Work report'!$A$2:$A$1500,'Work report'!$B$2:$B$1500&lt;&gt;"")),ROW(A692)),"")</f>
        <v/>
      </c>
      <c r="B693" s="196"/>
      <c r="C693" s="196"/>
      <c r="D693" s="196"/>
      <c r="E693" s="196"/>
      <c r="F693" s="196"/>
      <c r="G693" s="196"/>
      <c r="H693" s="193" t="str">
        <f>IF($A693="","",SUMIFS('Work report'!$I$2:$I$1500,'Work report'!$A$2:$A$1500,$A693,'Work report'!$B$2:$B$1500,"&lt;&gt;"))</f>
        <v/>
      </c>
      <c r="I693" s="192" t="str">
        <f t="shared" si="30"/>
        <v/>
      </c>
      <c r="J693" s="192" t="str">
        <f t="shared" si="31"/>
        <v/>
      </c>
      <c r="K693" s="197"/>
      <c r="L693" s="235"/>
      <c r="M693" s="192" t="str">
        <f t="shared" si="32"/>
        <v/>
      </c>
    </row>
    <row r="694" spans="1:13" ht="15" customHeight="1" x14ac:dyDescent="0.25">
      <c r="A694" s="190" t="str" cm="1">
        <f t="array" ref="A694">IFERROR(INDEX(_xlfn.UNIQUE(_xlfn._xlws.FILTER('Work report'!$A$2:$A$1500,'Work report'!$B$2:$B$1500&lt;&gt;"")),ROW(A693)),"")</f>
        <v/>
      </c>
      <c r="B694" s="196"/>
      <c r="C694" s="196"/>
      <c r="D694" s="196"/>
      <c r="E694" s="196"/>
      <c r="F694" s="196"/>
      <c r="G694" s="196"/>
      <c r="H694" s="193" t="str">
        <f>IF($A694="","",SUMIFS('Work report'!$I$2:$I$1500,'Work report'!$A$2:$A$1500,$A694,'Work report'!$B$2:$B$1500,"&lt;&gt;"))</f>
        <v/>
      </c>
      <c r="I694" s="192" t="str">
        <f t="shared" si="30"/>
        <v/>
      </c>
      <c r="J694" s="192" t="str">
        <f t="shared" si="31"/>
        <v/>
      </c>
      <c r="K694" s="197"/>
      <c r="L694" s="235"/>
      <c r="M694" s="192" t="str">
        <f t="shared" si="32"/>
        <v/>
      </c>
    </row>
    <row r="695" spans="1:13" ht="15" customHeight="1" x14ac:dyDescent="0.25">
      <c r="A695" s="190" t="str" cm="1">
        <f t="array" ref="A695">IFERROR(INDEX(_xlfn.UNIQUE(_xlfn._xlws.FILTER('Work report'!$A$2:$A$1500,'Work report'!$B$2:$B$1500&lt;&gt;"")),ROW(A694)),"")</f>
        <v/>
      </c>
      <c r="B695" s="196"/>
      <c r="C695" s="196"/>
      <c r="D695" s="196"/>
      <c r="E695" s="196"/>
      <c r="F695" s="196"/>
      <c r="G695" s="196"/>
      <c r="H695" s="193" t="str">
        <f>IF($A695="","",SUMIFS('Work report'!$I$2:$I$1500,'Work report'!$A$2:$A$1500,$A695,'Work report'!$B$2:$B$1500,"&lt;&gt;"))</f>
        <v/>
      </c>
      <c r="I695" s="192" t="str">
        <f t="shared" si="30"/>
        <v/>
      </c>
      <c r="J695" s="192" t="str">
        <f t="shared" si="31"/>
        <v/>
      </c>
      <c r="K695" s="197"/>
      <c r="L695" s="235"/>
      <c r="M695" s="192" t="str">
        <f t="shared" si="32"/>
        <v/>
      </c>
    </row>
    <row r="696" spans="1:13" ht="15" customHeight="1" x14ac:dyDescent="0.25">
      <c r="A696" s="190" t="str" cm="1">
        <f t="array" ref="A696">IFERROR(INDEX(_xlfn.UNIQUE(_xlfn._xlws.FILTER('Work report'!$A$2:$A$1500,'Work report'!$B$2:$B$1500&lt;&gt;"")),ROW(A695)),"")</f>
        <v/>
      </c>
      <c r="B696" s="196"/>
      <c r="C696" s="196"/>
      <c r="D696" s="196"/>
      <c r="E696" s="196"/>
      <c r="F696" s="196"/>
      <c r="G696" s="196"/>
      <c r="H696" s="193" t="str">
        <f>IF($A696="","",SUMIFS('Work report'!$I$2:$I$1500,'Work report'!$A$2:$A$1500,$A696,'Work report'!$B$2:$B$1500,"&lt;&gt;"))</f>
        <v/>
      </c>
      <c r="I696" s="192" t="str">
        <f t="shared" si="30"/>
        <v/>
      </c>
      <c r="J696" s="192" t="str">
        <f t="shared" si="31"/>
        <v/>
      </c>
      <c r="K696" s="197"/>
      <c r="L696" s="235"/>
      <c r="M696" s="192" t="str">
        <f t="shared" si="32"/>
        <v/>
      </c>
    </row>
    <row r="697" spans="1:13" ht="15" customHeight="1" x14ac:dyDescent="0.25">
      <c r="A697" s="190" t="str" cm="1">
        <f t="array" ref="A697">IFERROR(INDEX(_xlfn.UNIQUE(_xlfn._xlws.FILTER('Work report'!$A$2:$A$1500,'Work report'!$B$2:$B$1500&lt;&gt;"")),ROW(A696)),"")</f>
        <v/>
      </c>
      <c r="B697" s="196"/>
      <c r="C697" s="196"/>
      <c r="D697" s="196"/>
      <c r="E697" s="196"/>
      <c r="F697" s="196"/>
      <c r="G697" s="196"/>
      <c r="H697" s="193" t="str">
        <f>IF($A697="","",SUMIFS('Work report'!$I$2:$I$1500,'Work report'!$A$2:$A$1500,$A697,'Work report'!$B$2:$B$1500,"&lt;&gt;"))</f>
        <v/>
      </c>
      <c r="I697" s="192" t="str">
        <f t="shared" si="30"/>
        <v/>
      </c>
      <c r="J697" s="192" t="str">
        <f t="shared" si="31"/>
        <v/>
      </c>
      <c r="K697" s="197"/>
      <c r="L697" s="235"/>
      <c r="M697" s="192" t="str">
        <f t="shared" si="32"/>
        <v/>
      </c>
    </row>
    <row r="698" spans="1:13" ht="15" customHeight="1" x14ac:dyDescent="0.25">
      <c r="A698" s="190" t="str" cm="1">
        <f t="array" ref="A698">IFERROR(INDEX(_xlfn.UNIQUE(_xlfn._xlws.FILTER('Work report'!$A$2:$A$1500,'Work report'!$B$2:$B$1500&lt;&gt;"")),ROW(A697)),"")</f>
        <v/>
      </c>
      <c r="B698" s="196"/>
      <c r="C698" s="196"/>
      <c r="D698" s="196"/>
      <c r="E698" s="196"/>
      <c r="F698" s="196"/>
      <c r="G698" s="196"/>
      <c r="H698" s="193" t="str">
        <f>IF($A698="","",SUMIFS('Work report'!$I$2:$I$1500,'Work report'!$A$2:$A$1500,$A698,'Work report'!$B$2:$B$1500,"&lt;&gt;"))</f>
        <v/>
      </c>
      <c r="I698" s="192" t="str">
        <f t="shared" si="30"/>
        <v/>
      </c>
      <c r="J698" s="192" t="str">
        <f t="shared" si="31"/>
        <v/>
      </c>
      <c r="K698" s="197"/>
      <c r="L698" s="235"/>
      <c r="M698" s="192" t="str">
        <f t="shared" si="32"/>
        <v/>
      </c>
    </row>
    <row r="699" spans="1:13" ht="15" customHeight="1" x14ac:dyDescent="0.25">
      <c r="A699" s="190" t="str" cm="1">
        <f t="array" ref="A699">IFERROR(INDEX(_xlfn.UNIQUE(_xlfn._xlws.FILTER('Work report'!$A$2:$A$1500,'Work report'!$B$2:$B$1500&lt;&gt;"")),ROW(A698)),"")</f>
        <v/>
      </c>
      <c r="B699" s="196"/>
      <c r="C699" s="196"/>
      <c r="D699" s="196"/>
      <c r="E699" s="196"/>
      <c r="F699" s="196"/>
      <c r="G699" s="196"/>
      <c r="H699" s="193" t="str">
        <f>IF($A699="","",SUMIFS('Work report'!$I$2:$I$1500,'Work report'!$A$2:$A$1500,$A699,'Work report'!$B$2:$B$1500,"&lt;&gt;"))</f>
        <v/>
      </c>
      <c r="I699" s="192" t="str">
        <f t="shared" si="30"/>
        <v/>
      </c>
      <c r="J699" s="192" t="str">
        <f t="shared" si="31"/>
        <v/>
      </c>
      <c r="K699" s="197"/>
      <c r="L699" s="235"/>
      <c r="M699" s="192" t="str">
        <f t="shared" si="32"/>
        <v/>
      </c>
    </row>
    <row r="700" spans="1:13" ht="15" customHeight="1" x14ac:dyDescent="0.25">
      <c r="A700" s="190" t="str" cm="1">
        <f t="array" ref="A700">IFERROR(INDEX(_xlfn.UNIQUE(_xlfn._xlws.FILTER('Work report'!$A$2:$A$1500,'Work report'!$B$2:$B$1500&lt;&gt;"")),ROW(A699)),"")</f>
        <v/>
      </c>
      <c r="B700" s="196"/>
      <c r="C700" s="196"/>
      <c r="D700" s="196"/>
      <c r="E700" s="196"/>
      <c r="F700" s="196"/>
      <c r="G700" s="196"/>
      <c r="H700" s="193" t="str">
        <f>IF($A700="","",SUMIFS('Work report'!$I$2:$I$1500,'Work report'!$A$2:$A$1500,$A700,'Work report'!$B$2:$B$1500,"&lt;&gt;"))</f>
        <v/>
      </c>
      <c r="I700" s="192" t="str">
        <f t="shared" si="30"/>
        <v/>
      </c>
      <c r="J700" s="192" t="str">
        <f t="shared" si="31"/>
        <v/>
      </c>
      <c r="K700" s="197"/>
      <c r="L700" s="235"/>
      <c r="M700" s="192" t="str">
        <f t="shared" si="32"/>
        <v/>
      </c>
    </row>
    <row r="701" spans="1:13" ht="15" customHeight="1" x14ac:dyDescent="0.25">
      <c r="A701" s="190" t="str" cm="1">
        <f t="array" ref="A701">IFERROR(INDEX(_xlfn.UNIQUE(_xlfn._xlws.FILTER('Work report'!$A$2:$A$1500,'Work report'!$B$2:$B$1500&lt;&gt;"")),ROW(A700)),"")</f>
        <v/>
      </c>
      <c r="B701" s="196"/>
      <c r="C701" s="196"/>
      <c r="D701" s="196"/>
      <c r="E701" s="196"/>
      <c r="F701" s="196"/>
      <c r="G701" s="196"/>
      <c r="H701" s="193" t="str">
        <f>IF($A701="","",SUMIFS('Work report'!$I$2:$I$1500,'Work report'!$A$2:$A$1500,$A701,'Work report'!$B$2:$B$1500,"&lt;&gt;"))</f>
        <v/>
      </c>
      <c r="I701" s="192" t="str">
        <f t="shared" si="30"/>
        <v/>
      </c>
      <c r="J701" s="192" t="str">
        <f t="shared" si="31"/>
        <v/>
      </c>
      <c r="K701" s="197"/>
      <c r="L701" s="235"/>
      <c r="M701" s="192" t="str">
        <f t="shared" si="32"/>
        <v/>
      </c>
    </row>
    <row r="702" spans="1:13" ht="15" customHeight="1" x14ac:dyDescent="0.25">
      <c r="A702" s="190" t="str" cm="1">
        <f t="array" ref="A702">IFERROR(INDEX(_xlfn.UNIQUE(_xlfn._xlws.FILTER('Work report'!$A$2:$A$1500,'Work report'!$B$2:$B$1500&lt;&gt;"")),ROW(A701)),"")</f>
        <v/>
      </c>
      <c r="B702" s="196"/>
      <c r="C702" s="196"/>
      <c r="D702" s="196"/>
      <c r="E702" s="196"/>
      <c r="F702" s="196"/>
      <c r="G702" s="196"/>
      <c r="H702" s="193" t="str">
        <f>IF($A702="","",SUMIFS('Work report'!$I$2:$I$1500,'Work report'!$A$2:$A$1500,$A702,'Work report'!$B$2:$B$1500,"&lt;&gt;"))</f>
        <v/>
      </c>
      <c r="I702" s="192" t="str">
        <f t="shared" si="30"/>
        <v/>
      </c>
      <c r="J702" s="192" t="str">
        <f t="shared" si="31"/>
        <v/>
      </c>
      <c r="K702" s="197"/>
      <c r="L702" s="235"/>
      <c r="M702" s="192" t="str">
        <f t="shared" si="32"/>
        <v/>
      </c>
    </row>
    <row r="703" spans="1:13" ht="15" customHeight="1" x14ac:dyDescent="0.25">
      <c r="A703" s="190" t="str" cm="1">
        <f t="array" ref="A703">IFERROR(INDEX(_xlfn.UNIQUE(_xlfn._xlws.FILTER('Work report'!$A$2:$A$1500,'Work report'!$B$2:$B$1500&lt;&gt;"")),ROW(A702)),"")</f>
        <v/>
      </c>
      <c r="B703" s="196"/>
      <c r="C703" s="196"/>
      <c r="D703" s="196"/>
      <c r="E703" s="196"/>
      <c r="F703" s="196"/>
      <c r="G703" s="196"/>
      <c r="H703" s="193" t="str">
        <f>IF($A703="","",SUMIFS('Work report'!$I$2:$I$1500,'Work report'!$A$2:$A$1500,$A703,'Work report'!$B$2:$B$1500,"&lt;&gt;"))</f>
        <v/>
      </c>
      <c r="I703" s="192" t="str">
        <f t="shared" si="30"/>
        <v/>
      </c>
      <c r="J703" s="192" t="str">
        <f t="shared" si="31"/>
        <v/>
      </c>
      <c r="K703" s="197"/>
      <c r="L703" s="235"/>
      <c r="M703" s="192" t="str">
        <f t="shared" si="32"/>
        <v/>
      </c>
    </row>
    <row r="704" spans="1:13" ht="15" customHeight="1" x14ac:dyDescent="0.25">
      <c r="A704" s="190" t="str" cm="1">
        <f t="array" ref="A704">IFERROR(INDEX(_xlfn.UNIQUE(_xlfn._xlws.FILTER('Work report'!$A$2:$A$1500,'Work report'!$B$2:$B$1500&lt;&gt;"")),ROW(A703)),"")</f>
        <v/>
      </c>
      <c r="B704" s="196"/>
      <c r="C704" s="196"/>
      <c r="D704" s="196"/>
      <c r="E704" s="196"/>
      <c r="F704" s="196"/>
      <c r="G704" s="196"/>
      <c r="H704" s="193" t="str">
        <f>IF($A704="","",SUMIFS('Work report'!$I$2:$I$1500,'Work report'!$A$2:$A$1500,$A704,'Work report'!$B$2:$B$1500,"&lt;&gt;"))</f>
        <v/>
      </c>
      <c r="I704" s="192" t="str">
        <f t="shared" si="30"/>
        <v/>
      </c>
      <c r="J704" s="192" t="str">
        <f t="shared" si="31"/>
        <v/>
      </c>
      <c r="K704" s="197"/>
      <c r="L704" s="235"/>
      <c r="M704" s="192" t="str">
        <f t="shared" si="32"/>
        <v/>
      </c>
    </row>
    <row r="705" spans="1:13" ht="15" customHeight="1" x14ac:dyDescent="0.25">
      <c r="A705" s="190" t="str" cm="1">
        <f t="array" ref="A705">IFERROR(INDEX(_xlfn.UNIQUE(_xlfn._xlws.FILTER('Work report'!$A$2:$A$1500,'Work report'!$B$2:$B$1500&lt;&gt;"")),ROW(A704)),"")</f>
        <v/>
      </c>
      <c r="B705" s="196"/>
      <c r="C705" s="196"/>
      <c r="D705" s="196"/>
      <c r="E705" s="196"/>
      <c r="F705" s="196"/>
      <c r="G705" s="196"/>
      <c r="H705" s="193" t="str">
        <f>IF($A705="","",SUMIFS('Work report'!$I$2:$I$1500,'Work report'!$A$2:$A$1500,$A705,'Work report'!$B$2:$B$1500,"&lt;&gt;"))</f>
        <v/>
      </c>
      <c r="I705" s="192" t="str">
        <f t="shared" si="30"/>
        <v/>
      </c>
      <c r="J705" s="192" t="str">
        <f t="shared" si="31"/>
        <v/>
      </c>
      <c r="K705" s="197"/>
      <c r="L705" s="235"/>
      <c r="M705" s="192" t="str">
        <f t="shared" si="32"/>
        <v/>
      </c>
    </row>
    <row r="706" spans="1:13" ht="15" customHeight="1" x14ac:dyDescent="0.25">
      <c r="A706" s="190" t="str" cm="1">
        <f t="array" ref="A706">IFERROR(INDEX(_xlfn.UNIQUE(_xlfn._xlws.FILTER('Work report'!$A$2:$A$1500,'Work report'!$B$2:$B$1500&lt;&gt;"")),ROW(A705)),"")</f>
        <v/>
      </c>
      <c r="B706" s="196"/>
      <c r="C706" s="196"/>
      <c r="D706" s="196"/>
      <c r="E706" s="196"/>
      <c r="F706" s="196"/>
      <c r="G706" s="196"/>
      <c r="H706" s="193" t="str">
        <f>IF($A706="","",SUMIFS('Work report'!$I$2:$I$1500,'Work report'!$A$2:$A$1500,$A706,'Work report'!$B$2:$B$1500,"&lt;&gt;"))</f>
        <v/>
      </c>
      <c r="I706" s="192" t="str">
        <f t="shared" ref="I706:I769" si="33">IF(
SUM(
IF(AND($B706&lt;&gt;"",$C706&lt;&gt;""),($C706-$B706)*1440,0),
IF(AND($D706&lt;&gt;"",$E706&lt;&gt;""),($E706-$D706)*1440,0),
IF(AND($F706&lt;&gt;"",$G706&lt;&gt;""),($G706-$F706)*1440,0)
)=0,
"",
SUM(
IF(AND($B706&lt;&gt;"",$C706&lt;&gt;""),($C706-$B706)*1440,0),
IF(AND($D706&lt;&gt;"",$E706&lt;&gt;""),($E706-$D706)*1440,0),
IF(AND($F706&lt;&gt;"",$G706&lt;&gt;""),($G706-$F706)*1440,0)
)
)</f>
        <v/>
      </c>
      <c r="J706" s="192" t="str">
        <f t="shared" ref="J706:J769" si="34">IF(OR($H706="",$I706=""),"",$I706-$H706)</f>
        <v/>
      </c>
      <c r="K706" s="197"/>
      <c r="L706" s="235"/>
      <c r="M706" s="192" t="str">
        <f t="shared" ref="M706:M769" si="35">IF(OR($J706="",$L706&lt;&gt;"Approved"),"",$J706)</f>
        <v/>
      </c>
    </row>
    <row r="707" spans="1:13" ht="15" customHeight="1" x14ac:dyDescent="0.25">
      <c r="A707" s="190" t="str" cm="1">
        <f t="array" ref="A707">IFERROR(INDEX(_xlfn.UNIQUE(_xlfn._xlws.FILTER('Work report'!$A$2:$A$1500,'Work report'!$B$2:$B$1500&lt;&gt;"")),ROW(A706)),"")</f>
        <v/>
      </c>
      <c r="B707" s="196"/>
      <c r="C707" s="196"/>
      <c r="D707" s="196"/>
      <c r="E707" s="196"/>
      <c r="F707" s="196"/>
      <c r="G707" s="196"/>
      <c r="H707" s="193" t="str">
        <f>IF($A707="","",SUMIFS('Work report'!$I$2:$I$1500,'Work report'!$A$2:$A$1500,$A707,'Work report'!$B$2:$B$1500,"&lt;&gt;"))</f>
        <v/>
      </c>
      <c r="I707" s="192" t="str">
        <f t="shared" si="33"/>
        <v/>
      </c>
      <c r="J707" s="192" t="str">
        <f t="shared" si="34"/>
        <v/>
      </c>
      <c r="K707" s="197"/>
      <c r="L707" s="235"/>
      <c r="M707" s="192" t="str">
        <f t="shared" si="35"/>
        <v/>
      </c>
    </row>
    <row r="708" spans="1:13" ht="15" customHeight="1" x14ac:dyDescent="0.25">
      <c r="A708" s="190" t="str" cm="1">
        <f t="array" ref="A708">IFERROR(INDEX(_xlfn.UNIQUE(_xlfn._xlws.FILTER('Work report'!$A$2:$A$1500,'Work report'!$B$2:$B$1500&lt;&gt;"")),ROW(A707)),"")</f>
        <v/>
      </c>
      <c r="B708" s="196"/>
      <c r="C708" s="196"/>
      <c r="D708" s="196"/>
      <c r="E708" s="196"/>
      <c r="F708" s="196"/>
      <c r="G708" s="196"/>
      <c r="H708" s="193" t="str">
        <f>IF($A708="","",SUMIFS('Work report'!$I$2:$I$1500,'Work report'!$A$2:$A$1500,$A708,'Work report'!$B$2:$B$1500,"&lt;&gt;"))</f>
        <v/>
      </c>
      <c r="I708" s="192" t="str">
        <f t="shared" si="33"/>
        <v/>
      </c>
      <c r="J708" s="192" t="str">
        <f t="shared" si="34"/>
        <v/>
      </c>
      <c r="K708" s="197"/>
      <c r="L708" s="235"/>
      <c r="M708" s="192" t="str">
        <f t="shared" si="35"/>
        <v/>
      </c>
    </row>
    <row r="709" spans="1:13" ht="15" customHeight="1" x14ac:dyDescent="0.25">
      <c r="A709" s="190" t="str" cm="1">
        <f t="array" ref="A709">IFERROR(INDEX(_xlfn.UNIQUE(_xlfn._xlws.FILTER('Work report'!$A$2:$A$1500,'Work report'!$B$2:$B$1500&lt;&gt;"")),ROW(A708)),"")</f>
        <v/>
      </c>
      <c r="B709" s="196"/>
      <c r="C709" s="196"/>
      <c r="D709" s="196"/>
      <c r="E709" s="196"/>
      <c r="F709" s="196"/>
      <c r="G709" s="196"/>
      <c r="H709" s="193" t="str">
        <f>IF($A709="","",SUMIFS('Work report'!$I$2:$I$1500,'Work report'!$A$2:$A$1500,$A709,'Work report'!$B$2:$B$1500,"&lt;&gt;"))</f>
        <v/>
      </c>
      <c r="I709" s="192" t="str">
        <f t="shared" si="33"/>
        <v/>
      </c>
      <c r="J709" s="192" t="str">
        <f t="shared" si="34"/>
        <v/>
      </c>
      <c r="K709" s="197"/>
      <c r="L709" s="235"/>
      <c r="M709" s="192" t="str">
        <f t="shared" si="35"/>
        <v/>
      </c>
    </row>
    <row r="710" spans="1:13" ht="15" customHeight="1" x14ac:dyDescent="0.25">
      <c r="A710" s="190" t="str" cm="1">
        <f t="array" ref="A710">IFERROR(INDEX(_xlfn.UNIQUE(_xlfn._xlws.FILTER('Work report'!$A$2:$A$1500,'Work report'!$B$2:$B$1500&lt;&gt;"")),ROW(A709)),"")</f>
        <v/>
      </c>
      <c r="B710" s="196"/>
      <c r="C710" s="196"/>
      <c r="D710" s="196"/>
      <c r="E710" s="196"/>
      <c r="F710" s="196"/>
      <c r="G710" s="196"/>
      <c r="H710" s="193" t="str">
        <f>IF($A710="","",SUMIFS('Work report'!$I$2:$I$1500,'Work report'!$A$2:$A$1500,$A710,'Work report'!$B$2:$B$1500,"&lt;&gt;"))</f>
        <v/>
      </c>
      <c r="I710" s="192" t="str">
        <f t="shared" si="33"/>
        <v/>
      </c>
      <c r="J710" s="192" t="str">
        <f t="shared" si="34"/>
        <v/>
      </c>
      <c r="K710" s="197"/>
      <c r="L710" s="235"/>
      <c r="M710" s="192" t="str">
        <f t="shared" si="35"/>
        <v/>
      </c>
    </row>
    <row r="711" spans="1:13" ht="15" customHeight="1" x14ac:dyDescent="0.25">
      <c r="A711" s="190" t="str" cm="1">
        <f t="array" ref="A711">IFERROR(INDEX(_xlfn.UNIQUE(_xlfn._xlws.FILTER('Work report'!$A$2:$A$1500,'Work report'!$B$2:$B$1500&lt;&gt;"")),ROW(A710)),"")</f>
        <v/>
      </c>
      <c r="B711" s="196"/>
      <c r="C711" s="196"/>
      <c r="D711" s="196"/>
      <c r="E711" s="196"/>
      <c r="F711" s="196"/>
      <c r="G711" s="196"/>
      <c r="H711" s="193" t="str">
        <f>IF($A711="","",SUMIFS('Work report'!$I$2:$I$1500,'Work report'!$A$2:$A$1500,$A711,'Work report'!$B$2:$B$1500,"&lt;&gt;"))</f>
        <v/>
      </c>
      <c r="I711" s="192" t="str">
        <f t="shared" si="33"/>
        <v/>
      </c>
      <c r="J711" s="192" t="str">
        <f t="shared" si="34"/>
        <v/>
      </c>
      <c r="K711" s="197"/>
      <c r="L711" s="235"/>
      <c r="M711" s="192" t="str">
        <f t="shared" si="35"/>
        <v/>
      </c>
    </row>
    <row r="712" spans="1:13" ht="15" customHeight="1" x14ac:dyDescent="0.25">
      <c r="A712" s="190" t="str" cm="1">
        <f t="array" ref="A712">IFERROR(INDEX(_xlfn.UNIQUE(_xlfn._xlws.FILTER('Work report'!$A$2:$A$1500,'Work report'!$B$2:$B$1500&lt;&gt;"")),ROW(A711)),"")</f>
        <v/>
      </c>
      <c r="B712" s="196"/>
      <c r="C712" s="196"/>
      <c r="D712" s="196"/>
      <c r="E712" s="196"/>
      <c r="F712" s="196"/>
      <c r="G712" s="196"/>
      <c r="H712" s="193" t="str">
        <f>IF($A712="","",SUMIFS('Work report'!$I$2:$I$1500,'Work report'!$A$2:$A$1500,$A712,'Work report'!$B$2:$B$1500,"&lt;&gt;"))</f>
        <v/>
      </c>
      <c r="I712" s="192" t="str">
        <f t="shared" si="33"/>
        <v/>
      </c>
      <c r="J712" s="192" t="str">
        <f t="shared" si="34"/>
        <v/>
      </c>
      <c r="K712" s="197"/>
      <c r="L712" s="235"/>
      <c r="M712" s="192" t="str">
        <f t="shared" si="35"/>
        <v/>
      </c>
    </row>
    <row r="713" spans="1:13" ht="15" customHeight="1" x14ac:dyDescent="0.25">
      <c r="A713" s="190" t="str" cm="1">
        <f t="array" ref="A713">IFERROR(INDEX(_xlfn.UNIQUE(_xlfn._xlws.FILTER('Work report'!$A$2:$A$1500,'Work report'!$B$2:$B$1500&lt;&gt;"")),ROW(A712)),"")</f>
        <v/>
      </c>
      <c r="B713" s="196"/>
      <c r="C713" s="196"/>
      <c r="D713" s="196"/>
      <c r="E713" s="196"/>
      <c r="F713" s="196"/>
      <c r="G713" s="196"/>
      <c r="H713" s="193" t="str">
        <f>IF($A713="","",SUMIFS('Work report'!$I$2:$I$1500,'Work report'!$A$2:$A$1500,$A713,'Work report'!$B$2:$B$1500,"&lt;&gt;"))</f>
        <v/>
      </c>
      <c r="I713" s="192" t="str">
        <f t="shared" si="33"/>
        <v/>
      </c>
      <c r="J713" s="192" t="str">
        <f t="shared" si="34"/>
        <v/>
      </c>
      <c r="K713" s="197"/>
      <c r="L713" s="235"/>
      <c r="M713" s="192" t="str">
        <f t="shared" si="35"/>
        <v/>
      </c>
    </row>
    <row r="714" spans="1:13" ht="15" customHeight="1" x14ac:dyDescent="0.25">
      <c r="A714" s="190" t="str" cm="1">
        <f t="array" ref="A714">IFERROR(INDEX(_xlfn.UNIQUE(_xlfn._xlws.FILTER('Work report'!$A$2:$A$1500,'Work report'!$B$2:$B$1500&lt;&gt;"")),ROW(A713)),"")</f>
        <v/>
      </c>
      <c r="B714" s="196"/>
      <c r="C714" s="196"/>
      <c r="D714" s="196"/>
      <c r="E714" s="196"/>
      <c r="F714" s="196"/>
      <c r="G714" s="196"/>
      <c r="H714" s="193" t="str">
        <f>IF($A714="","",SUMIFS('Work report'!$I$2:$I$1500,'Work report'!$A$2:$A$1500,$A714,'Work report'!$B$2:$B$1500,"&lt;&gt;"))</f>
        <v/>
      </c>
      <c r="I714" s="192" t="str">
        <f t="shared" si="33"/>
        <v/>
      </c>
      <c r="J714" s="192" t="str">
        <f t="shared" si="34"/>
        <v/>
      </c>
      <c r="K714" s="197"/>
      <c r="L714" s="235"/>
      <c r="M714" s="192" t="str">
        <f t="shared" si="35"/>
        <v/>
      </c>
    </row>
    <row r="715" spans="1:13" ht="15" customHeight="1" x14ac:dyDescent="0.25">
      <c r="A715" s="190" t="str" cm="1">
        <f t="array" ref="A715">IFERROR(INDEX(_xlfn.UNIQUE(_xlfn._xlws.FILTER('Work report'!$A$2:$A$1500,'Work report'!$B$2:$B$1500&lt;&gt;"")),ROW(A714)),"")</f>
        <v/>
      </c>
      <c r="B715" s="196"/>
      <c r="C715" s="196"/>
      <c r="D715" s="196"/>
      <c r="E715" s="196"/>
      <c r="F715" s="196"/>
      <c r="G715" s="196"/>
      <c r="H715" s="193" t="str">
        <f>IF($A715="","",SUMIFS('Work report'!$I$2:$I$1500,'Work report'!$A$2:$A$1500,$A715,'Work report'!$B$2:$B$1500,"&lt;&gt;"))</f>
        <v/>
      </c>
      <c r="I715" s="192" t="str">
        <f t="shared" si="33"/>
        <v/>
      </c>
      <c r="J715" s="192" t="str">
        <f t="shared" si="34"/>
        <v/>
      </c>
      <c r="K715" s="197"/>
      <c r="L715" s="235"/>
      <c r="M715" s="192" t="str">
        <f t="shared" si="35"/>
        <v/>
      </c>
    </row>
    <row r="716" spans="1:13" ht="15" customHeight="1" x14ac:dyDescent="0.25">
      <c r="A716" s="190" t="str" cm="1">
        <f t="array" ref="A716">IFERROR(INDEX(_xlfn.UNIQUE(_xlfn._xlws.FILTER('Work report'!$A$2:$A$1500,'Work report'!$B$2:$B$1500&lt;&gt;"")),ROW(A715)),"")</f>
        <v/>
      </c>
      <c r="B716" s="196"/>
      <c r="C716" s="196"/>
      <c r="D716" s="196"/>
      <c r="E716" s="196"/>
      <c r="F716" s="196"/>
      <c r="G716" s="196"/>
      <c r="H716" s="193" t="str">
        <f>IF($A716="","",SUMIFS('Work report'!$I$2:$I$1500,'Work report'!$A$2:$A$1500,$A716,'Work report'!$B$2:$B$1500,"&lt;&gt;"))</f>
        <v/>
      </c>
      <c r="I716" s="192" t="str">
        <f t="shared" si="33"/>
        <v/>
      </c>
      <c r="J716" s="192" t="str">
        <f t="shared" si="34"/>
        <v/>
      </c>
      <c r="K716" s="197"/>
      <c r="L716" s="235"/>
      <c r="M716" s="192" t="str">
        <f t="shared" si="35"/>
        <v/>
      </c>
    </row>
    <row r="717" spans="1:13" ht="15" customHeight="1" x14ac:dyDescent="0.25">
      <c r="A717" s="190" t="str" cm="1">
        <f t="array" ref="A717">IFERROR(INDEX(_xlfn.UNIQUE(_xlfn._xlws.FILTER('Work report'!$A$2:$A$1500,'Work report'!$B$2:$B$1500&lt;&gt;"")),ROW(A716)),"")</f>
        <v/>
      </c>
      <c r="B717" s="196"/>
      <c r="C717" s="196"/>
      <c r="D717" s="196"/>
      <c r="E717" s="196"/>
      <c r="F717" s="196"/>
      <c r="G717" s="196"/>
      <c r="H717" s="193" t="str">
        <f>IF($A717="","",SUMIFS('Work report'!$I$2:$I$1500,'Work report'!$A$2:$A$1500,$A717,'Work report'!$B$2:$B$1500,"&lt;&gt;"))</f>
        <v/>
      </c>
      <c r="I717" s="192" t="str">
        <f t="shared" si="33"/>
        <v/>
      </c>
      <c r="J717" s="192" t="str">
        <f t="shared" si="34"/>
        <v/>
      </c>
      <c r="K717" s="197"/>
      <c r="L717" s="235"/>
      <c r="M717" s="192" t="str">
        <f t="shared" si="35"/>
        <v/>
      </c>
    </row>
    <row r="718" spans="1:13" ht="15" customHeight="1" x14ac:dyDescent="0.25">
      <c r="A718" s="190" t="str" cm="1">
        <f t="array" ref="A718">IFERROR(INDEX(_xlfn.UNIQUE(_xlfn._xlws.FILTER('Work report'!$A$2:$A$1500,'Work report'!$B$2:$B$1500&lt;&gt;"")),ROW(A717)),"")</f>
        <v/>
      </c>
      <c r="B718" s="196"/>
      <c r="C718" s="196"/>
      <c r="D718" s="196"/>
      <c r="E718" s="196"/>
      <c r="F718" s="196"/>
      <c r="G718" s="196"/>
      <c r="H718" s="193" t="str">
        <f>IF($A718="","",SUMIFS('Work report'!$I$2:$I$1500,'Work report'!$A$2:$A$1500,$A718,'Work report'!$B$2:$B$1500,"&lt;&gt;"))</f>
        <v/>
      </c>
      <c r="I718" s="192" t="str">
        <f t="shared" si="33"/>
        <v/>
      </c>
      <c r="J718" s="192" t="str">
        <f t="shared" si="34"/>
        <v/>
      </c>
      <c r="K718" s="197"/>
      <c r="L718" s="235"/>
      <c r="M718" s="192" t="str">
        <f t="shared" si="35"/>
        <v/>
      </c>
    </row>
    <row r="719" spans="1:13" ht="15" customHeight="1" x14ac:dyDescent="0.25">
      <c r="A719" s="190" t="str" cm="1">
        <f t="array" ref="A719">IFERROR(INDEX(_xlfn.UNIQUE(_xlfn._xlws.FILTER('Work report'!$A$2:$A$1500,'Work report'!$B$2:$B$1500&lt;&gt;"")),ROW(A718)),"")</f>
        <v/>
      </c>
      <c r="B719" s="196"/>
      <c r="C719" s="196"/>
      <c r="D719" s="196"/>
      <c r="E719" s="196"/>
      <c r="F719" s="196"/>
      <c r="G719" s="196"/>
      <c r="H719" s="193" t="str">
        <f>IF($A719="","",SUMIFS('Work report'!$I$2:$I$1500,'Work report'!$A$2:$A$1500,$A719,'Work report'!$B$2:$B$1500,"&lt;&gt;"))</f>
        <v/>
      </c>
      <c r="I719" s="192" t="str">
        <f t="shared" si="33"/>
        <v/>
      </c>
      <c r="J719" s="192" t="str">
        <f t="shared" si="34"/>
        <v/>
      </c>
      <c r="K719" s="197"/>
      <c r="L719" s="235"/>
      <c r="M719" s="192" t="str">
        <f t="shared" si="35"/>
        <v/>
      </c>
    </row>
    <row r="720" spans="1:13" ht="15" customHeight="1" x14ac:dyDescent="0.25">
      <c r="A720" s="190" t="str" cm="1">
        <f t="array" ref="A720">IFERROR(INDEX(_xlfn.UNIQUE(_xlfn._xlws.FILTER('Work report'!$A$2:$A$1500,'Work report'!$B$2:$B$1500&lt;&gt;"")),ROW(A719)),"")</f>
        <v/>
      </c>
      <c r="B720" s="196"/>
      <c r="C720" s="196"/>
      <c r="D720" s="196"/>
      <c r="E720" s="196"/>
      <c r="F720" s="196"/>
      <c r="G720" s="196"/>
      <c r="H720" s="193" t="str">
        <f>IF($A720="","",SUMIFS('Work report'!$I$2:$I$1500,'Work report'!$A$2:$A$1500,$A720,'Work report'!$B$2:$B$1500,"&lt;&gt;"))</f>
        <v/>
      </c>
      <c r="I720" s="192" t="str">
        <f t="shared" si="33"/>
        <v/>
      </c>
      <c r="J720" s="192" t="str">
        <f t="shared" si="34"/>
        <v/>
      </c>
      <c r="K720" s="197"/>
      <c r="L720" s="235"/>
      <c r="M720" s="192" t="str">
        <f t="shared" si="35"/>
        <v/>
      </c>
    </row>
    <row r="721" spans="1:13" ht="15" customHeight="1" x14ac:dyDescent="0.25">
      <c r="A721" s="190" t="str" cm="1">
        <f t="array" ref="A721">IFERROR(INDEX(_xlfn.UNIQUE(_xlfn._xlws.FILTER('Work report'!$A$2:$A$1500,'Work report'!$B$2:$B$1500&lt;&gt;"")),ROW(A720)),"")</f>
        <v/>
      </c>
      <c r="B721" s="196"/>
      <c r="C721" s="196"/>
      <c r="D721" s="196"/>
      <c r="E721" s="196"/>
      <c r="F721" s="196"/>
      <c r="G721" s="196"/>
      <c r="H721" s="193" t="str">
        <f>IF($A721="","",SUMIFS('Work report'!$I$2:$I$1500,'Work report'!$A$2:$A$1500,$A721,'Work report'!$B$2:$B$1500,"&lt;&gt;"))</f>
        <v/>
      </c>
      <c r="I721" s="192" t="str">
        <f t="shared" si="33"/>
        <v/>
      </c>
      <c r="J721" s="192" t="str">
        <f t="shared" si="34"/>
        <v/>
      </c>
      <c r="K721" s="197"/>
      <c r="L721" s="235"/>
      <c r="M721" s="192" t="str">
        <f t="shared" si="35"/>
        <v/>
      </c>
    </row>
    <row r="722" spans="1:13" ht="15" customHeight="1" x14ac:dyDescent="0.25">
      <c r="A722" s="190" t="str" cm="1">
        <f t="array" ref="A722">IFERROR(INDEX(_xlfn.UNIQUE(_xlfn._xlws.FILTER('Work report'!$A$2:$A$1500,'Work report'!$B$2:$B$1500&lt;&gt;"")),ROW(A721)),"")</f>
        <v/>
      </c>
      <c r="B722" s="196"/>
      <c r="C722" s="196"/>
      <c r="D722" s="196"/>
      <c r="E722" s="196"/>
      <c r="F722" s="196"/>
      <c r="G722" s="196"/>
      <c r="H722" s="193" t="str">
        <f>IF($A722="","",SUMIFS('Work report'!$I$2:$I$1500,'Work report'!$A$2:$A$1500,$A722,'Work report'!$B$2:$B$1500,"&lt;&gt;"))</f>
        <v/>
      </c>
      <c r="I722" s="192" t="str">
        <f t="shared" si="33"/>
        <v/>
      </c>
      <c r="J722" s="192" t="str">
        <f t="shared" si="34"/>
        <v/>
      </c>
      <c r="K722" s="197"/>
      <c r="L722" s="235"/>
      <c r="M722" s="192" t="str">
        <f t="shared" si="35"/>
        <v/>
      </c>
    </row>
    <row r="723" spans="1:13" ht="15" customHeight="1" x14ac:dyDescent="0.25">
      <c r="A723" s="190" t="str" cm="1">
        <f t="array" ref="A723">IFERROR(INDEX(_xlfn.UNIQUE(_xlfn._xlws.FILTER('Work report'!$A$2:$A$1500,'Work report'!$B$2:$B$1500&lt;&gt;"")),ROW(A722)),"")</f>
        <v/>
      </c>
      <c r="B723" s="196"/>
      <c r="C723" s="196"/>
      <c r="D723" s="196"/>
      <c r="E723" s="196"/>
      <c r="F723" s="196"/>
      <c r="G723" s="196"/>
      <c r="H723" s="193" t="str">
        <f>IF($A723="","",SUMIFS('Work report'!$I$2:$I$1500,'Work report'!$A$2:$A$1500,$A723,'Work report'!$B$2:$B$1500,"&lt;&gt;"))</f>
        <v/>
      </c>
      <c r="I723" s="192" t="str">
        <f t="shared" si="33"/>
        <v/>
      </c>
      <c r="J723" s="192" t="str">
        <f t="shared" si="34"/>
        <v/>
      </c>
      <c r="K723" s="197"/>
      <c r="L723" s="235"/>
      <c r="M723" s="192" t="str">
        <f t="shared" si="35"/>
        <v/>
      </c>
    </row>
    <row r="724" spans="1:13" ht="15" customHeight="1" x14ac:dyDescent="0.25">
      <c r="A724" s="190" t="str" cm="1">
        <f t="array" ref="A724">IFERROR(INDEX(_xlfn.UNIQUE(_xlfn._xlws.FILTER('Work report'!$A$2:$A$1500,'Work report'!$B$2:$B$1500&lt;&gt;"")),ROW(A723)),"")</f>
        <v/>
      </c>
      <c r="B724" s="196"/>
      <c r="C724" s="196"/>
      <c r="D724" s="196"/>
      <c r="E724" s="196"/>
      <c r="F724" s="196"/>
      <c r="G724" s="196"/>
      <c r="H724" s="193" t="str">
        <f>IF($A724="","",SUMIFS('Work report'!$I$2:$I$1500,'Work report'!$A$2:$A$1500,$A724,'Work report'!$B$2:$B$1500,"&lt;&gt;"))</f>
        <v/>
      </c>
      <c r="I724" s="192" t="str">
        <f t="shared" si="33"/>
        <v/>
      </c>
      <c r="J724" s="192" t="str">
        <f t="shared" si="34"/>
        <v/>
      </c>
      <c r="K724" s="197"/>
      <c r="L724" s="235"/>
      <c r="M724" s="192" t="str">
        <f t="shared" si="35"/>
        <v/>
      </c>
    </row>
    <row r="725" spans="1:13" ht="15" customHeight="1" x14ac:dyDescent="0.25">
      <c r="A725" s="190" t="str" cm="1">
        <f t="array" ref="A725">IFERROR(INDEX(_xlfn.UNIQUE(_xlfn._xlws.FILTER('Work report'!$A$2:$A$1500,'Work report'!$B$2:$B$1500&lt;&gt;"")),ROW(A724)),"")</f>
        <v/>
      </c>
      <c r="B725" s="196"/>
      <c r="C725" s="196"/>
      <c r="D725" s="196"/>
      <c r="E725" s="196"/>
      <c r="F725" s="196"/>
      <c r="G725" s="196"/>
      <c r="H725" s="193" t="str">
        <f>IF($A725="","",SUMIFS('Work report'!$I$2:$I$1500,'Work report'!$A$2:$A$1500,$A725,'Work report'!$B$2:$B$1500,"&lt;&gt;"))</f>
        <v/>
      </c>
      <c r="I725" s="192" t="str">
        <f t="shared" si="33"/>
        <v/>
      </c>
      <c r="J725" s="192" t="str">
        <f t="shared" si="34"/>
        <v/>
      </c>
      <c r="K725" s="197"/>
      <c r="L725" s="235"/>
      <c r="M725" s="192" t="str">
        <f t="shared" si="35"/>
        <v/>
      </c>
    </row>
    <row r="726" spans="1:13" ht="15" customHeight="1" x14ac:dyDescent="0.25">
      <c r="A726" s="190" t="str" cm="1">
        <f t="array" ref="A726">IFERROR(INDEX(_xlfn.UNIQUE(_xlfn._xlws.FILTER('Work report'!$A$2:$A$1500,'Work report'!$B$2:$B$1500&lt;&gt;"")),ROW(A725)),"")</f>
        <v/>
      </c>
      <c r="B726" s="196"/>
      <c r="C726" s="196"/>
      <c r="D726" s="196"/>
      <c r="E726" s="196"/>
      <c r="F726" s="196"/>
      <c r="G726" s="196"/>
      <c r="H726" s="193" t="str">
        <f>IF($A726="","",SUMIFS('Work report'!$I$2:$I$1500,'Work report'!$A$2:$A$1500,$A726,'Work report'!$B$2:$B$1500,"&lt;&gt;"))</f>
        <v/>
      </c>
      <c r="I726" s="192" t="str">
        <f t="shared" si="33"/>
        <v/>
      </c>
      <c r="J726" s="192" t="str">
        <f t="shared" si="34"/>
        <v/>
      </c>
      <c r="K726" s="197"/>
      <c r="L726" s="235"/>
      <c r="M726" s="192" t="str">
        <f t="shared" si="35"/>
        <v/>
      </c>
    </row>
    <row r="727" spans="1:13" ht="15" customHeight="1" x14ac:dyDescent="0.25">
      <c r="A727" s="190" t="str" cm="1">
        <f t="array" ref="A727">IFERROR(INDEX(_xlfn.UNIQUE(_xlfn._xlws.FILTER('Work report'!$A$2:$A$1500,'Work report'!$B$2:$B$1500&lt;&gt;"")),ROW(A726)),"")</f>
        <v/>
      </c>
      <c r="B727" s="196"/>
      <c r="C727" s="196"/>
      <c r="D727" s="196"/>
      <c r="E727" s="196"/>
      <c r="F727" s="196"/>
      <c r="G727" s="196"/>
      <c r="H727" s="193" t="str">
        <f>IF($A727="","",SUMIFS('Work report'!$I$2:$I$1500,'Work report'!$A$2:$A$1500,$A727,'Work report'!$B$2:$B$1500,"&lt;&gt;"))</f>
        <v/>
      </c>
      <c r="I727" s="192" t="str">
        <f t="shared" si="33"/>
        <v/>
      </c>
      <c r="J727" s="192" t="str">
        <f t="shared" si="34"/>
        <v/>
      </c>
      <c r="K727" s="197"/>
      <c r="L727" s="235"/>
      <c r="M727" s="192" t="str">
        <f t="shared" si="35"/>
        <v/>
      </c>
    </row>
    <row r="728" spans="1:13" ht="15" customHeight="1" x14ac:dyDescent="0.25">
      <c r="A728" s="190" t="str" cm="1">
        <f t="array" ref="A728">IFERROR(INDEX(_xlfn.UNIQUE(_xlfn._xlws.FILTER('Work report'!$A$2:$A$1500,'Work report'!$B$2:$B$1500&lt;&gt;"")),ROW(A727)),"")</f>
        <v/>
      </c>
      <c r="B728" s="196"/>
      <c r="C728" s="196"/>
      <c r="D728" s="196"/>
      <c r="E728" s="196"/>
      <c r="F728" s="196"/>
      <c r="G728" s="196"/>
      <c r="H728" s="193" t="str">
        <f>IF($A728="","",SUMIFS('Work report'!$I$2:$I$1500,'Work report'!$A$2:$A$1500,$A728,'Work report'!$B$2:$B$1500,"&lt;&gt;"))</f>
        <v/>
      </c>
      <c r="I728" s="192" t="str">
        <f t="shared" si="33"/>
        <v/>
      </c>
      <c r="J728" s="192" t="str">
        <f t="shared" si="34"/>
        <v/>
      </c>
      <c r="K728" s="197"/>
      <c r="L728" s="235"/>
      <c r="M728" s="192" t="str">
        <f t="shared" si="35"/>
        <v/>
      </c>
    </row>
    <row r="729" spans="1:13" ht="15" customHeight="1" x14ac:dyDescent="0.25">
      <c r="A729" s="190" t="str" cm="1">
        <f t="array" ref="A729">IFERROR(INDEX(_xlfn.UNIQUE(_xlfn._xlws.FILTER('Work report'!$A$2:$A$1500,'Work report'!$B$2:$B$1500&lt;&gt;"")),ROW(A728)),"")</f>
        <v/>
      </c>
      <c r="B729" s="196"/>
      <c r="C729" s="196"/>
      <c r="D729" s="196"/>
      <c r="E729" s="196"/>
      <c r="F729" s="196"/>
      <c r="G729" s="196"/>
      <c r="H729" s="193" t="str">
        <f>IF($A729="","",SUMIFS('Work report'!$I$2:$I$1500,'Work report'!$A$2:$A$1500,$A729,'Work report'!$B$2:$B$1500,"&lt;&gt;"))</f>
        <v/>
      </c>
      <c r="I729" s="192" t="str">
        <f t="shared" si="33"/>
        <v/>
      </c>
      <c r="J729" s="192" t="str">
        <f t="shared" si="34"/>
        <v/>
      </c>
      <c r="K729" s="197"/>
      <c r="L729" s="235"/>
      <c r="M729" s="192" t="str">
        <f t="shared" si="35"/>
        <v/>
      </c>
    </row>
    <row r="730" spans="1:13" ht="15" customHeight="1" x14ac:dyDescent="0.25">
      <c r="A730" s="190" t="str" cm="1">
        <f t="array" ref="A730">IFERROR(INDEX(_xlfn.UNIQUE(_xlfn._xlws.FILTER('Work report'!$A$2:$A$1500,'Work report'!$B$2:$B$1500&lt;&gt;"")),ROW(A729)),"")</f>
        <v/>
      </c>
      <c r="B730" s="196"/>
      <c r="C730" s="196"/>
      <c r="D730" s="196"/>
      <c r="E730" s="196"/>
      <c r="F730" s="196"/>
      <c r="G730" s="196"/>
      <c r="H730" s="193" t="str">
        <f>IF($A730="","",SUMIFS('Work report'!$I$2:$I$1500,'Work report'!$A$2:$A$1500,$A730,'Work report'!$B$2:$B$1500,"&lt;&gt;"))</f>
        <v/>
      </c>
      <c r="I730" s="192" t="str">
        <f t="shared" si="33"/>
        <v/>
      </c>
      <c r="J730" s="192" t="str">
        <f t="shared" si="34"/>
        <v/>
      </c>
      <c r="K730" s="197"/>
      <c r="L730" s="235"/>
      <c r="M730" s="192" t="str">
        <f t="shared" si="35"/>
        <v/>
      </c>
    </row>
    <row r="731" spans="1:13" ht="15" customHeight="1" x14ac:dyDescent="0.25">
      <c r="A731" s="190" t="str" cm="1">
        <f t="array" ref="A731">IFERROR(INDEX(_xlfn.UNIQUE(_xlfn._xlws.FILTER('Work report'!$A$2:$A$1500,'Work report'!$B$2:$B$1500&lt;&gt;"")),ROW(A730)),"")</f>
        <v/>
      </c>
      <c r="B731" s="196"/>
      <c r="C731" s="196"/>
      <c r="D731" s="196"/>
      <c r="E731" s="196"/>
      <c r="F731" s="196"/>
      <c r="G731" s="196"/>
      <c r="H731" s="193" t="str">
        <f>IF($A731="","",SUMIFS('Work report'!$I$2:$I$1500,'Work report'!$A$2:$A$1500,$A731,'Work report'!$B$2:$B$1500,"&lt;&gt;"))</f>
        <v/>
      </c>
      <c r="I731" s="192" t="str">
        <f t="shared" si="33"/>
        <v/>
      </c>
      <c r="J731" s="192" t="str">
        <f t="shared" si="34"/>
        <v/>
      </c>
      <c r="K731" s="197"/>
      <c r="L731" s="235"/>
      <c r="M731" s="192" t="str">
        <f t="shared" si="35"/>
        <v/>
      </c>
    </row>
    <row r="732" spans="1:13" ht="15" customHeight="1" x14ac:dyDescent="0.25">
      <c r="A732" s="190" t="str" cm="1">
        <f t="array" ref="A732">IFERROR(INDEX(_xlfn.UNIQUE(_xlfn._xlws.FILTER('Work report'!$A$2:$A$1500,'Work report'!$B$2:$B$1500&lt;&gt;"")),ROW(A731)),"")</f>
        <v/>
      </c>
      <c r="B732" s="196"/>
      <c r="C732" s="196"/>
      <c r="D732" s="196"/>
      <c r="E732" s="196"/>
      <c r="F732" s="196"/>
      <c r="G732" s="196"/>
      <c r="H732" s="193" t="str">
        <f>IF($A732="","",SUMIFS('Work report'!$I$2:$I$1500,'Work report'!$A$2:$A$1500,$A732,'Work report'!$B$2:$B$1500,"&lt;&gt;"))</f>
        <v/>
      </c>
      <c r="I732" s="192" t="str">
        <f t="shared" si="33"/>
        <v/>
      </c>
      <c r="J732" s="192" t="str">
        <f t="shared" si="34"/>
        <v/>
      </c>
      <c r="K732" s="197"/>
      <c r="L732" s="235"/>
      <c r="M732" s="192" t="str">
        <f t="shared" si="35"/>
        <v/>
      </c>
    </row>
    <row r="733" spans="1:13" ht="15" customHeight="1" x14ac:dyDescent="0.25">
      <c r="A733" s="190" t="str" cm="1">
        <f t="array" ref="A733">IFERROR(INDEX(_xlfn.UNIQUE(_xlfn._xlws.FILTER('Work report'!$A$2:$A$1500,'Work report'!$B$2:$B$1500&lt;&gt;"")),ROW(A732)),"")</f>
        <v/>
      </c>
      <c r="B733" s="196"/>
      <c r="C733" s="196"/>
      <c r="D733" s="196"/>
      <c r="E733" s="196"/>
      <c r="F733" s="196"/>
      <c r="G733" s="196"/>
      <c r="H733" s="193" t="str">
        <f>IF($A733="","",SUMIFS('Work report'!$I$2:$I$1500,'Work report'!$A$2:$A$1500,$A733,'Work report'!$B$2:$B$1500,"&lt;&gt;"))</f>
        <v/>
      </c>
      <c r="I733" s="192" t="str">
        <f t="shared" si="33"/>
        <v/>
      </c>
      <c r="J733" s="192" t="str">
        <f t="shared" si="34"/>
        <v/>
      </c>
      <c r="K733" s="197"/>
      <c r="L733" s="235"/>
      <c r="M733" s="192" t="str">
        <f t="shared" si="35"/>
        <v/>
      </c>
    </row>
    <row r="734" spans="1:13" ht="15" customHeight="1" x14ac:dyDescent="0.25">
      <c r="A734" s="190" t="str" cm="1">
        <f t="array" ref="A734">IFERROR(INDEX(_xlfn.UNIQUE(_xlfn._xlws.FILTER('Work report'!$A$2:$A$1500,'Work report'!$B$2:$B$1500&lt;&gt;"")),ROW(A733)),"")</f>
        <v/>
      </c>
      <c r="B734" s="196"/>
      <c r="C734" s="196"/>
      <c r="D734" s="196"/>
      <c r="E734" s="196"/>
      <c r="F734" s="196"/>
      <c r="G734" s="196"/>
      <c r="H734" s="193" t="str">
        <f>IF($A734="","",SUMIFS('Work report'!$I$2:$I$1500,'Work report'!$A$2:$A$1500,$A734,'Work report'!$B$2:$B$1500,"&lt;&gt;"))</f>
        <v/>
      </c>
      <c r="I734" s="192" t="str">
        <f t="shared" si="33"/>
        <v/>
      </c>
      <c r="J734" s="192" t="str">
        <f t="shared" si="34"/>
        <v/>
      </c>
      <c r="K734" s="197"/>
      <c r="L734" s="235"/>
      <c r="M734" s="192" t="str">
        <f t="shared" si="35"/>
        <v/>
      </c>
    </row>
    <row r="735" spans="1:13" ht="15" customHeight="1" x14ac:dyDescent="0.25">
      <c r="A735" s="190" t="str" cm="1">
        <f t="array" ref="A735">IFERROR(INDEX(_xlfn.UNIQUE(_xlfn._xlws.FILTER('Work report'!$A$2:$A$1500,'Work report'!$B$2:$B$1500&lt;&gt;"")),ROW(A734)),"")</f>
        <v/>
      </c>
      <c r="B735" s="196"/>
      <c r="C735" s="196"/>
      <c r="D735" s="196"/>
      <c r="E735" s="196"/>
      <c r="F735" s="196"/>
      <c r="G735" s="196"/>
      <c r="H735" s="193" t="str">
        <f>IF($A735="","",SUMIFS('Work report'!$I$2:$I$1500,'Work report'!$A$2:$A$1500,$A735,'Work report'!$B$2:$B$1500,"&lt;&gt;"))</f>
        <v/>
      </c>
      <c r="I735" s="192" t="str">
        <f t="shared" si="33"/>
        <v/>
      </c>
      <c r="J735" s="192" t="str">
        <f t="shared" si="34"/>
        <v/>
      </c>
      <c r="K735" s="197"/>
      <c r="L735" s="235"/>
      <c r="M735" s="192" t="str">
        <f t="shared" si="35"/>
        <v/>
      </c>
    </row>
    <row r="736" spans="1:13" ht="15" customHeight="1" x14ac:dyDescent="0.25">
      <c r="A736" s="190" t="str" cm="1">
        <f t="array" ref="A736">IFERROR(INDEX(_xlfn.UNIQUE(_xlfn._xlws.FILTER('Work report'!$A$2:$A$1500,'Work report'!$B$2:$B$1500&lt;&gt;"")),ROW(A735)),"")</f>
        <v/>
      </c>
      <c r="B736" s="196"/>
      <c r="C736" s="196"/>
      <c r="D736" s="196"/>
      <c r="E736" s="196"/>
      <c r="F736" s="196"/>
      <c r="G736" s="196"/>
      <c r="H736" s="193" t="str">
        <f>IF($A736="","",SUMIFS('Work report'!$I$2:$I$1500,'Work report'!$A$2:$A$1500,$A736,'Work report'!$B$2:$B$1500,"&lt;&gt;"))</f>
        <v/>
      </c>
      <c r="I736" s="192" t="str">
        <f t="shared" si="33"/>
        <v/>
      </c>
      <c r="J736" s="192" t="str">
        <f t="shared" si="34"/>
        <v/>
      </c>
      <c r="K736" s="197"/>
      <c r="L736" s="235"/>
      <c r="M736" s="192" t="str">
        <f t="shared" si="35"/>
        <v/>
      </c>
    </row>
    <row r="737" spans="1:13" ht="15" customHeight="1" x14ac:dyDescent="0.25">
      <c r="A737" s="190" t="str" cm="1">
        <f t="array" ref="A737">IFERROR(INDEX(_xlfn.UNIQUE(_xlfn._xlws.FILTER('Work report'!$A$2:$A$1500,'Work report'!$B$2:$B$1500&lt;&gt;"")),ROW(A736)),"")</f>
        <v/>
      </c>
      <c r="B737" s="196"/>
      <c r="C737" s="196"/>
      <c r="D737" s="196"/>
      <c r="E737" s="196"/>
      <c r="F737" s="196"/>
      <c r="G737" s="196"/>
      <c r="H737" s="193" t="str">
        <f>IF($A737="","",SUMIFS('Work report'!$I$2:$I$1500,'Work report'!$A$2:$A$1500,$A737,'Work report'!$B$2:$B$1500,"&lt;&gt;"))</f>
        <v/>
      </c>
      <c r="I737" s="192" t="str">
        <f t="shared" si="33"/>
        <v/>
      </c>
      <c r="J737" s="192" t="str">
        <f t="shared" si="34"/>
        <v/>
      </c>
      <c r="K737" s="197"/>
      <c r="L737" s="235"/>
      <c r="M737" s="192" t="str">
        <f t="shared" si="35"/>
        <v/>
      </c>
    </row>
    <row r="738" spans="1:13" ht="15" customHeight="1" x14ac:dyDescent="0.25">
      <c r="A738" s="190" t="str" cm="1">
        <f t="array" ref="A738">IFERROR(INDEX(_xlfn.UNIQUE(_xlfn._xlws.FILTER('Work report'!$A$2:$A$1500,'Work report'!$B$2:$B$1500&lt;&gt;"")),ROW(A737)),"")</f>
        <v/>
      </c>
      <c r="B738" s="196"/>
      <c r="C738" s="196"/>
      <c r="D738" s="196"/>
      <c r="E738" s="196"/>
      <c r="F738" s="196"/>
      <c r="G738" s="196"/>
      <c r="H738" s="193" t="str">
        <f>IF($A738="","",SUMIFS('Work report'!$I$2:$I$1500,'Work report'!$A$2:$A$1500,$A738,'Work report'!$B$2:$B$1500,"&lt;&gt;"))</f>
        <v/>
      </c>
      <c r="I738" s="192" t="str">
        <f t="shared" si="33"/>
        <v/>
      </c>
      <c r="J738" s="192" t="str">
        <f t="shared" si="34"/>
        <v/>
      </c>
      <c r="K738" s="197"/>
      <c r="L738" s="235"/>
      <c r="M738" s="192" t="str">
        <f t="shared" si="35"/>
        <v/>
      </c>
    </row>
    <row r="739" spans="1:13" ht="15" customHeight="1" x14ac:dyDescent="0.25">
      <c r="A739" s="190" t="str" cm="1">
        <f t="array" ref="A739">IFERROR(INDEX(_xlfn.UNIQUE(_xlfn._xlws.FILTER('Work report'!$A$2:$A$1500,'Work report'!$B$2:$B$1500&lt;&gt;"")),ROW(A738)),"")</f>
        <v/>
      </c>
      <c r="B739" s="196"/>
      <c r="C739" s="196"/>
      <c r="D739" s="196"/>
      <c r="E739" s="196"/>
      <c r="F739" s="196"/>
      <c r="G739" s="196"/>
      <c r="H739" s="193" t="str">
        <f>IF($A739="","",SUMIFS('Work report'!$I$2:$I$1500,'Work report'!$A$2:$A$1500,$A739,'Work report'!$B$2:$B$1500,"&lt;&gt;"))</f>
        <v/>
      </c>
      <c r="I739" s="192" t="str">
        <f t="shared" si="33"/>
        <v/>
      </c>
      <c r="J739" s="192" t="str">
        <f t="shared" si="34"/>
        <v/>
      </c>
      <c r="K739" s="197"/>
      <c r="L739" s="235"/>
      <c r="M739" s="192" t="str">
        <f t="shared" si="35"/>
        <v/>
      </c>
    </row>
    <row r="740" spans="1:13" ht="15" customHeight="1" x14ac:dyDescent="0.25">
      <c r="A740" s="190" t="str" cm="1">
        <f t="array" ref="A740">IFERROR(INDEX(_xlfn.UNIQUE(_xlfn._xlws.FILTER('Work report'!$A$2:$A$1500,'Work report'!$B$2:$B$1500&lt;&gt;"")),ROW(A739)),"")</f>
        <v/>
      </c>
      <c r="B740" s="196"/>
      <c r="C740" s="196"/>
      <c r="D740" s="196"/>
      <c r="E740" s="196"/>
      <c r="F740" s="196"/>
      <c r="G740" s="196"/>
      <c r="H740" s="193" t="str">
        <f>IF($A740="","",SUMIFS('Work report'!$I$2:$I$1500,'Work report'!$A$2:$A$1500,$A740,'Work report'!$B$2:$B$1500,"&lt;&gt;"))</f>
        <v/>
      </c>
      <c r="I740" s="192" t="str">
        <f t="shared" si="33"/>
        <v/>
      </c>
      <c r="J740" s="192" t="str">
        <f t="shared" si="34"/>
        <v/>
      </c>
      <c r="K740" s="197"/>
      <c r="L740" s="235"/>
      <c r="M740" s="192" t="str">
        <f t="shared" si="35"/>
        <v/>
      </c>
    </row>
    <row r="741" spans="1:13" ht="15" customHeight="1" x14ac:dyDescent="0.25">
      <c r="A741" s="190" t="str" cm="1">
        <f t="array" ref="A741">IFERROR(INDEX(_xlfn.UNIQUE(_xlfn._xlws.FILTER('Work report'!$A$2:$A$1500,'Work report'!$B$2:$B$1500&lt;&gt;"")),ROW(A740)),"")</f>
        <v/>
      </c>
      <c r="B741" s="196"/>
      <c r="C741" s="196"/>
      <c r="D741" s="196"/>
      <c r="E741" s="196"/>
      <c r="F741" s="196"/>
      <c r="G741" s="196"/>
      <c r="H741" s="193" t="str">
        <f>IF($A741="","",SUMIFS('Work report'!$I$2:$I$1500,'Work report'!$A$2:$A$1500,$A741,'Work report'!$B$2:$B$1500,"&lt;&gt;"))</f>
        <v/>
      </c>
      <c r="I741" s="192" t="str">
        <f t="shared" si="33"/>
        <v/>
      </c>
      <c r="J741" s="192" t="str">
        <f t="shared" si="34"/>
        <v/>
      </c>
      <c r="K741" s="197"/>
      <c r="L741" s="235"/>
      <c r="M741" s="192" t="str">
        <f t="shared" si="35"/>
        <v/>
      </c>
    </row>
    <row r="742" spans="1:13" ht="15" customHeight="1" x14ac:dyDescent="0.25">
      <c r="A742" s="190" t="str" cm="1">
        <f t="array" ref="A742">IFERROR(INDEX(_xlfn.UNIQUE(_xlfn._xlws.FILTER('Work report'!$A$2:$A$1500,'Work report'!$B$2:$B$1500&lt;&gt;"")),ROW(A741)),"")</f>
        <v/>
      </c>
      <c r="B742" s="196"/>
      <c r="C742" s="196"/>
      <c r="D742" s="196"/>
      <c r="E742" s="196"/>
      <c r="F742" s="196"/>
      <c r="G742" s="196"/>
      <c r="H742" s="193" t="str">
        <f>IF($A742="","",SUMIFS('Work report'!$I$2:$I$1500,'Work report'!$A$2:$A$1500,$A742,'Work report'!$B$2:$B$1500,"&lt;&gt;"))</f>
        <v/>
      </c>
      <c r="I742" s="192" t="str">
        <f t="shared" si="33"/>
        <v/>
      </c>
      <c r="J742" s="192" t="str">
        <f t="shared" si="34"/>
        <v/>
      </c>
      <c r="K742" s="197"/>
      <c r="L742" s="235"/>
      <c r="M742" s="192" t="str">
        <f t="shared" si="35"/>
        <v/>
      </c>
    </row>
    <row r="743" spans="1:13" ht="15" customHeight="1" x14ac:dyDescent="0.25">
      <c r="A743" s="190" t="str" cm="1">
        <f t="array" ref="A743">IFERROR(INDEX(_xlfn.UNIQUE(_xlfn._xlws.FILTER('Work report'!$A$2:$A$1500,'Work report'!$B$2:$B$1500&lt;&gt;"")),ROW(A742)),"")</f>
        <v/>
      </c>
      <c r="B743" s="196"/>
      <c r="C743" s="196"/>
      <c r="D743" s="196"/>
      <c r="E743" s="196"/>
      <c r="F743" s="196"/>
      <c r="G743" s="196"/>
      <c r="H743" s="193" t="str">
        <f>IF($A743="","",SUMIFS('Work report'!$I$2:$I$1500,'Work report'!$A$2:$A$1500,$A743,'Work report'!$B$2:$B$1500,"&lt;&gt;"))</f>
        <v/>
      </c>
      <c r="I743" s="192" t="str">
        <f t="shared" si="33"/>
        <v/>
      </c>
      <c r="J743" s="192" t="str">
        <f t="shared" si="34"/>
        <v/>
      </c>
      <c r="K743" s="197"/>
      <c r="L743" s="235"/>
      <c r="M743" s="192" t="str">
        <f t="shared" si="35"/>
        <v/>
      </c>
    </row>
    <row r="744" spans="1:13" ht="15" customHeight="1" x14ac:dyDescent="0.25">
      <c r="A744" s="190" t="str" cm="1">
        <f t="array" ref="A744">IFERROR(INDEX(_xlfn.UNIQUE(_xlfn._xlws.FILTER('Work report'!$A$2:$A$1500,'Work report'!$B$2:$B$1500&lt;&gt;"")),ROW(A743)),"")</f>
        <v/>
      </c>
      <c r="B744" s="196"/>
      <c r="C744" s="196"/>
      <c r="D744" s="196"/>
      <c r="E744" s="196"/>
      <c r="F744" s="196"/>
      <c r="G744" s="196"/>
      <c r="H744" s="193" t="str">
        <f>IF($A744="","",SUMIFS('Work report'!$I$2:$I$1500,'Work report'!$A$2:$A$1500,$A744,'Work report'!$B$2:$B$1500,"&lt;&gt;"))</f>
        <v/>
      </c>
      <c r="I744" s="192" t="str">
        <f t="shared" si="33"/>
        <v/>
      </c>
      <c r="J744" s="192" t="str">
        <f t="shared" si="34"/>
        <v/>
      </c>
      <c r="K744" s="197"/>
      <c r="L744" s="235"/>
      <c r="M744" s="192" t="str">
        <f t="shared" si="35"/>
        <v/>
      </c>
    </row>
    <row r="745" spans="1:13" ht="15" customHeight="1" x14ac:dyDescent="0.25">
      <c r="A745" s="190" t="str" cm="1">
        <f t="array" ref="A745">IFERROR(INDEX(_xlfn.UNIQUE(_xlfn._xlws.FILTER('Work report'!$A$2:$A$1500,'Work report'!$B$2:$B$1500&lt;&gt;"")),ROW(A744)),"")</f>
        <v/>
      </c>
      <c r="B745" s="196"/>
      <c r="C745" s="196"/>
      <c r="D745" s="196"/>
      <c r="E745" s="196"/>
      <c r="F745" s="196"/>
      <c r="G745" s="196"/>
      <c r="H745" s="193" t="str">
        <f>IF($A745="","",SUMIFS('Work report'!$I$2:$I$1500,'Work report'!$A$2:$A$1500,$A745,'Work report'!$B$2:$B$1500,"&lt;&gt;"))</f>
        <v/>
      </c>
      <c r="I745" s="192" t="str">
        <f t="shared" si="33"/>
        <v/>
      </c>
      <c r="J745" s="192" t="str">
        <f t="shared" si="34"/>
        <v/>
      </c>
      <c r="K745" s="197"/>
      <c r="L745" s="235"/>
      <c r="M745" s="192" t="str">
        <f t="shared" si="35"/>
        <v/>
      </c>
    </row>
    <row r="746" spans="1:13" ht="15" customHeight="1" x14ac:dyDescent="0.25">
      <c r="A746" s="190" t="str" cm="1">
        <f t="array" ref="A746">IFERROR(INDEX(_xlfn.UNIQUE(_xlfn._xlws.FILTER('Work report'!$A$2:$A$1500,'Work report'!$B$2:$B$1500&lt;&gt;"")),ROW(A745)),"")</f>
        <v/>
      </c>
      <c r="B746" s="196"/>
      <c r="C746" s="196"/>
      <c r="D746" s="196"/>
      <c r="E746" s="196"/>
      <c r="F746" s="196"/>
      <c r="G746" s="196"/>
      <c r="H746" s="193" t="str">
        <f>IF($A746="","",SUMIFS('Work report'!$I$2:$I$1500,'Work report'!$A$2:$A$1500,$A746,'Work report'!$B$2:$B$1500,"&lt;&gt;"))</f>
        <v/>
      </c>
      <c r="I746" s="192" t="str">
        <f t="shared" si="33"/>
        <v/>
      </c>
      <c r="J746" s="192" t="str">
        <f t="shared" si="34"/>
        <v/>
      </c>
      <c r="K746" s="197"/>
      <c r="L746" s="235"/>
      <c r="M746" s="192" t="str">
        <f t="shared" si="35"/>
        <v/>
      </c>
    </row>
    <row r="747" spans="1:13" ht="15" customHeight="1" x14ac:dyDescent="0.25">
      <c r="A747" s="190" t="str" cm="1">
        <f t="array" ref="A747">IFERROR(INDEX(_xlfn.UNIQUE(_xlfn._xlws.FILTER('Work report'!$A$2:$A$1500,'Work report'!$B$2:$B$1500&lt;&gt;"")),ROW(A746)),"")</f>
        <v/>
      </c>
      <c r="B747" s="196"/>
      <c r="C747" s="196"/>
      <c r="D747" s="196"/>
      <c r="E747" s="196"/>
      <c r="F747" s="196"/>
      <c r="G747" s="196"/>
      <c r="H747" s="193" t="str">
        <f>IF($A747="","",SUMIFS('Work report'!$I$2:$I$1500,'Work report'!$A$2:$A$1500,$A747,'Work report'!$B$2:$B$1500,"&lt;&gt;"))</f>
        <v/>
      </c>
      <c r="I747" s="192" t="str">
        <f t="shared" si="33"/>
        <v/>
      </c>
      <c r="J747" s="192" t="str">
        <f t="shared" si="34"/>
        <v/>
      </c>
      <c r="K747" s="197"/>
      <c r="L747" s="235"/>
      <c r="M747" s="192" t="str">
        <f t="shared" si="35"/>
        <v/>
      </c>
    </row>
    <row r="748" spans="1:13" ht="15" customHeight="1" x14ac:dyDescent="0.25">
      <c r="A748" s="190" t="str" cm="1">
        <f t="array" ref="A748">IFERROR(INDEX(_xlfn.UNIQUE(_xlfn._xlws.FILTER('Work report'!$A$2:$A$1500,'Work report'!$B$2:$B$1500&lt;&gt;"")),ROW(A747)),"")</f>
        <v/>
      </c>
      <c r="B748" s="196"/>
      <c r="C748" s="196"/>
      <c r="D748" s="196"/>
      <c r="E748" s="196"/>
      <c r="F748" s="196"/>
      <c r="G748" s="196"/>
      <c r="H748" s="193" t="str">
        <f>IF($A748="","",SUMIFS('Work report'!$I$2:$I$1500,'Work report'!$A$2:$A$1500,$A748,'Work report'!$B$2:$B$1500,"&lt;&gt;"))</f>
        <v/>
      </c>
      <c r="I748" s="192" t="str">
        <f t="shared" si="33"/>
        <v/>
      </c>
      <c r="J748" s="192" t="str">
        <f t="shared" si="34"/>
        <v/>
      </c>
      <c r="K748" s="197"/>
      <c r="L748" s="235"/>
      <c r="M748" s="192" t="str">
        <f t="shared" si="35"/>
        <v/>
      </c>
    </row>
    <row r="749" spans="1:13" ht="15" customHeight="1" x14ac:dyDescent="0.25">
      <c r="A749" s="190" t="str" cm="1">
        <f t="array" ref="A749">IFERROR(INDEX(_xlfn.UNIQUE(_xlfn._xlws.FILTER('Work report'!$A$2:$A$1500,'Work report'!$B$2:$B$1500&lt;&gt;"")),ROW(A748)),"")</f>
        <v/>
      </c>
      <c r="B749" s="196"/>
      <c r="C749" s="196"/>
      <c r="D749" s="196"/>
      <c r="E749" s="196"/>
      <c r="F749" s="196"/>
      <c r="G749" s="196"/>
      <c r="H749" s="193" t="str">
        <f>IF($A749="","",SUMIFS('Work report'!$I$2:$I$1500,'Work report'!$A$2:$A$1500,$A749,'Work report'!$B$2:$B$1500,"&lt;&gt;"))</f>
        <v/>
      </c>
      <c r="I749" s="192" t="str">
        <f t="shared" si="33"/>
        <v/>
      </c>
      <c r="J749" s="192" t="str">
        <f t="shared" si="34"/>
        <v/>
      </c>
      <c r="K749" s="197"/>
      <c r="L749" s="235"/>
      <c r="M749" s="192" t="str">
        <f t="shared" si="35"/>
        <v/>
      </c>
    </row>
    <row r="750" spans="1:13" ht="15" customHeight="1" x14ac:dyDescent="0.25">
      <c r="A750" s="190" t="str" cm="1">
        <f t="array" ref="A750">IFERROR(INDEX(_xlfn.UNIQUE(_xlfn._xlws.FILTER('Work report'!$A$2:$A$1500,'Work report'!$B$2:$B$1500&lt;&gt;"")),ROW(A749)),"")</f>
        <v/>
      </c>
      <c r="B750" s="196"/>
      <c r="C750" s="196"/>
      <c r="D750" s="196"/>
      <c r="E750" s="196"/>
      <c r="F750" s="196"/>
      <c r="G750" s="196"/>
      <c r="H750" s="193" t="str">
        <f>IF($A750="","",SUMIFS('Work report'!$I$2:$I$1500,'Work report'!$A$2:$A$1500,$A750,'Work report'!$B$2:$B$1500,"&lt;&gt;"))</f>
        <v/>
      </c>
      <c r="I750" s="192" t="str">
        <f t="shared" si="33"/>
        <v/>
      </c>
      <c r="J750" s="192" t="str">
        <f t="shared" si="34"/>
        <v/>
      </c>
      <c r="K750" s="197"/>
      <c r="L750" s="235"/>
      <c r="M750" s="192" t="str">
        <f t="shared" si="35"/>
        <v/>
      </c>
    </row>
    <row r="751" spans="1:13" ht="15" customHeight="1" x14ac:dyDescent="0.25">
      <c r="A751" s="190" t="str" cm="1">
        <f t="array" ref="A751">IFERROR(INDEX(_xlfn.UNIQUE(_xlfn._xlws.FILTER('Work report'!$A$2:$A$1500,'Work report'!$B$2:$B$1500&lt;&gt;"")),ROW(A750)),"")</f>
        <v/>
      </c>
      <c r="B751" s="196"/>
      <c r="C751" s="196"/>
      <c r="D751" s="196"/>
      <c r="E751" s="196"/>
      <c r="F751" s="196"/>
      <c r="G751" s="196"/>
      <c r="H751" s="193" t="str">
        <f>IF($A751="","",SUMIFS('Work report'!$I$2:$I$1500,'Work report'!$A$2:$A$1500,$A751,'Work report'!$B$2:$B$1500,"&lt;&gt;"))</f>
        <v/>
      </c>
      <c r="I751" s="192" t="str">
        <f t="shared" si="33"/>
        <v/>
      </c>
      <c r="J751" s="192" t="str">
        <f t="shared" si="34"/>
        <v/>
      </c>
      <c r="K751" s="197"/>
      <c r="L751" s="235"/>
      <c r="M751" s="192" t="str">
        <f t="shared" si="35"/>
        <v/>
      </c>
    </row>
    <row r="752" spans="1:13" ht="15" customHeight="1" x14ac:dyDescent="0.25">
      <c r="A752" s="190" t="str" cm="1">
        <f t="array" ref="A752">IFERROR(INDEX(_xlfn.UNIQUE(_xlfn._xlws.FILTER('Work report'!$A$2:$A$1500,'Work report'!$B$2:$B$1500&lt;&gt;"")),ROW(A751)),"")</f>
        <v/>
      </c>
      <c r="B752" s="196"/>
      <c r="C752" s="196"/>
      <c r="D752" s="196"/>
      <c r="E752" s="196"/>
      <c r="F752" s="196"/>
      <c r="G752" s="196"/>
      <c r="H752" s="193" t="str">
        <f>IF($A752="","",SUMIFS('Work report'!$I$2:$I$1500,'Work report'!$A$2:$A$1500,$A752,'Work report'!$B$2:$B$1500,"&lt;&gt;"))</f>
        <v/>
      </c>
      <c r="I752" s="192" t="str">
        <f t="shared" si="33"/>
        <v/>
      </c>
      <c r="J752" s="192" t="str">
        <f t="shared" si="34"/>
        <v/>
      </c>
      <c r="K752" s="197"/>
      <c r="L752" s="235"/>
      <c r="M752" s="192" t="str">
        <f t="shared" si="35"/>
        <v/>
      </c>
    </row>
    <row r="753" spans="1:13" ht="15" customHeight="1" x14ac:dyDescent="0.25">
      <c r="A753" s="190" t="str" cm="1">
        <f t="array" ref="A753">IFERROR(INDEX(_xlfn.UNIQUE(_xlfn._xlws.FILTER('Work report'!$A$2:$A$1500,'Work report'!$B$2:$B$1500&lt;&gt;"")),ROW(A752)),"")</f>
        <v/>
      </c>
      <c r="B753" s="196"/>
      <c r="C753" s="196"/>
      <c r="D753" s="196"/>
      <c r="E753" s="196"/>
      <c r="F753" s="196"/>
      <c r="G753" s="196"/>
      <c r="H753" s="193" t="str">
        <f>IF($A753="","",SUMIFS('Work report'!$I$2:$I$1500,'Work report'!$A$2:$A$1500,$A753,'Work report'!$B$2:$B$1500,"&lt;&gt;"))</f>
        <v/>
      </c>
      <c r="I753" s="192" t="str">
        <f t="shared" si="33"/>
        <v/>
      </c>
      <c r="J753" s="192" t="str">
        <f t="shared" si="34"/>
        <v/>
      </c>
      <c r="K753" s="197"/>
      <c r="L753" s="235"/>
      <c r="M753" s="192" t="str">
        <f t="shared" si="35"/>
        <v/>
      </c>
    </row>
    <row r="754" spans="1:13" ht="15" customHeight="1" x14ac:dyDescent="0.25">
      <c r="A754" s="190" t="str" cm="1">
        <f t="array" ref="A754">IFERROR(INDEX(_xlfn.UNIQUE(_xlfn._xlws.FILTER('Work report'!$A$2:$A$1500,'Work report'!$B$2:$B$1500&lt;&gt;"")),ROW(A753)),"")</f>
        <v/>
      </c>
      <c r="B754" s="196"/>
      <c r="C754" s="196"/>
      <c r="D754" s="196"/>
      <c r="E754" s="196"/>
      <c r="F754" s="196"/>
      <c r="G754" s="196"/>
      <c r="H754" s="193" t="str">
        <f>IF($A754="","",SUMIFS('Work report'!$I$2:$I$1500,'Work report'!$A$2:$A$1500,$A754,'Work report'!$B$2:$B$1500,"&lt;&gt;"))</f>
        <v/>
      </c>
      <c r="I754" s="192" t="str">
        <f t="shared" si="33"/>
        <v/>
      </c>
      <c r="J754" s="192" t="str">
        <f t="shared" si="34"/>
        <v/>
      </c>
      <c r="K754" s="197"/>
      <c r="L754" s="235"/>
      <c r="M754" s="192" t="str">
        <f t="shared" si="35"/>
        <v/>
      </c>
    </row>
    <row r="755" spans="1:13" ht="15" customHeight="1" x14ac:dyDescent="0.25">
      <c r="A755" s="190" t="str" cm="1">
        <f t="array" ref="A755">IFERROR(INDEX(_xlfn.UNIQUE(_xlfn._xlws.FILTER('Work report'!$A$2:$A$1500,'Work report'!$B$2:$B$1500&lt;&gt;"")),ROW(A754)),"")</f>
        <v/>
      </c>
      <c r="B755" s="196"/>
      <c r="C755" s="196"/>
      <c r="D755" s="196"/>
      <c r="E755" s="196"/>
      <c r="F755" s="196"/>
      <c r="G755" s="196"/>
      <c r="H755" s="193" t="str">
        <f>IF($A755="","",SUMIFS('Work report'!$I$2:$I$1500,'Work report'!$A$2:$A$1500,$A755,'Work report'!$B$2:$B$1500,"&lt;&gt;"))</f>
        <v/>
      </c>
      <c r="I755" s="192" t="str">
        <f t="shared" si="33"/>
        <v/>
      </c>
      <c r="J755" s="192" t="str">
        <f t="shared" si="34"/>
        <v/>
      </c>
      <c r="K755" s="197"/>
      <c r="L755" s="235"/>
      <c r="M755" s="192" t="str">
        <f t="shared" si="35"/>
        <v/>
      </c>
    </row>
    <row r="756" spans="1:13" ht="15" customHeight="1" x14ac:dyDescent="0.25">
      <c r="A756" s="190" t="str" cm="1">
        <f t="array" ref="A756">IFERROR(INDEX(_xlfn.UNIQUE(_xlfn._xlws.FILTER('Work report'!$A$2:$A$1500,'Work report'!$B$2:$B$1500&lt;&gt;"")),ROW(A755)),"")</f>
        <v/>
      </c>
      <c r="B756" s="196"/>
      <c r="C756" s="196"/>
      <c r="D756" s="196"/>
      <c r="E756" s="196"/>
      <c r="F756" s="196"/>
      <c r="G756" s="196"/>
      <c r="H756" s="193" t="str">
        <f>IF($A756="","",SUMIFS('Work report'!$I$2:$I$1500,'Work report'!$A$2:$A$1500,$A756,'Work report'!$B$2:$B$1500,"&lt;&gt;"))</f>
        <v/>
      </c>
      <c r="I756" s="192" t="str">
        <f t="shared" si="33"/>
        <v/>
      </c>
      <c r="J756" s="192" t="str">
        <f t="shared" si="34"/>
        <v/>
      </c>
      <c r="K756" s="197"/>
      <c r="L756" s="235"/>
      <c r="M756" s="192" t="str">
        <f t="shared" si="35"/>
        <v/>
      </c>
    </row>
    <row r="757" spans="1:13" ht="15" customHeight="1" x14ac:dyDescent="0.25">
      <c r="A757" s="190" t="str" cm="1">
        <f t="array" ref="A757">IFERROR(INDEX(_xlfn.UNIQUE(_xlfn._xlws.FILTER('Work report'!$A$2:$A$1500,'Work report'!$B$2:$B$1500&lt;&gt;"")),ROW(A756)),"")</f>
        <v/>
      </c>
      <c r="B757" s="196"/>
      <c r="C757" s="196"/>
      <c r="D757" s="196"/>
      <c r="E757" s="196"/>
      <c r="F757" s="196"/>
      <c r="G757" s="196"/>
      <c r="H757" s="193" t="str">
        <f>IF($A757="","",SUMIFS('Work report'!$I$2:$I$1500,'Work report'!$A$2:$A$1500,$A757,'Work report'!$B$2:$B$1500,"&lt;&gt;"))</f>
        <v/>
      </c>
      <c r="I757" s="192" t="str">
        <f t="shared" si="33"/>
        <v/>
      </c>
      <c r="J757" s="192" t="str">
        <f t="shared" si="34"/>
        <v/>
      </c>
      <c r="K757" s="197"/>
      <c r="L757" s="235"/>
      <c r="M757" s="192" t="str">
        <f t="shared" si="35"/>
        <v/>
      </c>
    </row>
    <row r="758" spans="1:13" ht="15" customHeight="1" x14ac:dyDescent="0.25">
      <c r="A758" s="190" t="str" cm="1">
        <f t="array" ref="A758">IFERROR(INDEX(_xlfn.UNIQUE(_xlfn._xlws.FILTER('Work report'!$A$2:$A$1500,'Work report'!$B$2:$B$1500&lt;&gt;"")),ROW(A757)),"")</f>
        <v/>
      </c>
      <c r="B758" s="196"/>
      <c r="C758" s="196"/>
      <c r="D758" s="196"/>
      <c r="E758" s="196"/>
      <c r="F758" s="196"/>
      <c r="G758" s="196"/>
      <c r="H758" s="193" t="str">
        <f>IF($A758="","",SUMIFS('Work report'!$I$2:$I$1500,'Work report'!$A$2:$A$1500,$A758,'Work report'!$B$2:$B$1500,"&lt;&gt;"))</f>
        <v/>
      </c>
      <c r="I758" s="192" t="str">
        <f t="shared" si="33"/>
        <v/>
      </c>
      <c r="J758" s="192" t="str">
        <f t="shared" si="34"/>
        <v/>
      </c>
      <c r="K758" s="197"/>
      <c r="L758" s="235"/>
      <c r="M758" s="192" t="str">
        <f t="shared" si="35"/>
        <v/>
      </c>
    </row>
    <row r="759" spans="1:13" ht="15" customHeight="1" x14ac:dyDescent="0.25">
      <c r="A759" s="190" t="str" cm="1">
        <f t="array" ref="A759">IFERROR(INDEX(_xlfn.UNIQUE(_xlfn._xlws.FILTER('Work report'!$A$2:$A$1500,'Work report'!$B$2:$B$1500&lt;&gt;"")),ROW(A758)),"")</f>
        <v/>
      </c>
      <c r="B759" s="196"/>
      <c r="C759" s="196"/>
      <c r="D759" s="196"/>
      <c r="E759" s="196"/>
      <c r="F759" s="196"/>
      <c r="G759" s="196"/>
      <c r="H759" s="193" t="str">
        <f>IF($A759="","",SUMIFS('Work report'!$I$2:$I$1500,'Work report'!$A$2:$A$1500,$A759,'Work report'!$B$2:$B$1500,"&lt;&gt;"))</f>
        <v/>
      </c>
      <c r="I759" s="192" t="str">
        <f t="shared" si="33"/>
        <v/>
      </c>
      <c r="J759" s="192" t="str">
        <f t="shared" si="34"/>
        <v/>
      </c>
      <c r="K759" s="197"/>
      <c r="L759" s="235"/>
      <c r="M759" s="192" t="str">
        <f t="shared" si="35"/>
        <v/>
      </c>
    </row>
    <row r="760" spans="1:13" ht="15" customHeight="1" x14ac:dyDescent="0.25">
      <c r="A760" s="190" t="str" cm="1">
        <f t="array" ref="A760">IFERROR(INDEX(_xlfn.UNIQUE(_xlfn._xlws.FILTER('Work report'!$A$2:$A$1500,'Work report'!$B$2:$B$1500&lt;&gt;"")),ROW(A759)),"")</f>
        <v/>
      </c>
      <c r="B760" s="196"/>
      <c r="C760" s="196"/>
      <c r="D760" s="196"/>
      <c r="E760" s="196"/>
      <c r="F760" s="196"/>
      <c r="G760" s="196"/>
      <c r="H760" s="193" t="str">
        <f>IF($A760="","",SUMIFS('Work report'!$I$2:$I$1500,'Work report'!$A$2:$A$1500,$A760,'Work report'!$B$2:$B$1500,"&lt;&gt;"))</f>
        <v/>
      </c>
      <c r="I760" s="192" t="str">
        <f t="shared" si="33"/>
        <v/>
      </c>
      <c r="J760" s="192" t="str">
        <f t="shared" si="34"/>
        <v/>
      </c>
      <c r="K760" s="197"/>
      <c r="L760" s="235"/>
      <c r="M760" s="192" t="str">
        <f t="shared" si="35"/>
        <v/>
      </c>
    </row>
    <row r="761" spans="1:13" ht="15" customHeight="1" x14ac:dyDescent="0.25">
      <c r="A761" s="190" t="str" cm="1">
        <f t="array" ref="A761">IFERROR(INDEX(_xlfn.UNIQUE(_xlfn._xlws.FILTER('Work report'!$A$2:$A$1500,'Work report'!$B$2:$B$1500&lt;&gt;"")),ROW(A760)),"")</f>
        <v/>
      </c>
      <c r="B761" s="196"/>
      <c r="C761" s="196"/>
      <c r="D761" s="196"/>
      <c r="E761" s="196"/>
      <c r="F761" s="196"/>
      <c r="G761" s="196"/>
      <c r="H761" s="193" t="str">
        <f>IF($A761="","",SUMIFS('Work report'!$I$2:$I$1500,'Work report'!$A$2:$A$1500,$A761,'Work report'!$B$2:$B$1500,"&lt;&gt;"))</f>
        <v/>
      </c>
      <c r="I761" s="192" t="str">
        <f t="shared" si="33"/>
        <v/>
      </c>
      <c r="J761" s="192" t="str">
        <f t="shared" si="34"/>
        <v/>
      </c>
      <c r="K761" s="197"/>
      <c r="L761" s="235"/>
      <c r="M761" s="192" t="str">
        <f t="shared" si="35"/>
        <v/>
      </c>
    </row>
    <row r="762" spans="1:13" ht="15" customHeight="1" x14ac:dyDescent="0.25">
      <c r="A762" s="190" t="str" cm="1">
        <f t="array" ref="A762">IFERROR(INDEX(_xlfn.UNIQUE(_xlfn._xlws.FILTER('Work report'!$A$2:$A$1500,'Work report'!$B$2:$B$1500&lt;&gt;"")),ROW(A761)),"")</f>
        <v/>
      </c>
      <c r="B762" s="196"/>
      <c r="C762" s="196"/>
      <c r="D762" s="196"/>
      <c r="E762" s="196"/>
      <c r="F762" s="196"/>
      <c r="G762" s="196"/>
      <c r="H762" s="193" t="str">
        <f>IF($A762="","",SUMIFS('Work report'!$I$2:$I$1500,'Work report'!$A$2:$A$1500,$A762,'Work report'!$B$2:$B$1500,"&lt;&gt;"))</f>
        <v/>
      </c>
      <c r="I762" s="192" t="str">
        <f t="shared" si="33"/>
        <v/>
      </c>
      <c r="J762" s="192" t="str">
        <f t="shared" si="34"/>
        <v/>
      </c>
      <c r="K762" s="197"/>
      <c r="L762" s="235"/>
      <c r="M762" s="192" t="str">
        <f t="shared" si="35"/>
        <v/>
      </c>
    </row>
    <row r="763" spans="1:13" ht="15" customHeight="1" x14ac:dyDescent="0.25">
      <c r="A763" s="190" t="str" cm="1">
        <f t="array" ref="A763">IFERROR(INDEX(_xlfn.UNIQUE(_xlfn._xlws.FILTER('Work report'!$A$2:$A$1500,'Work report'!$B$2:$B$1500&lt;&gt;"")),ROW(A762)),"")</f>
        <v/>
      </c>
      <c r="B763" s="196"/>
      <c r="C763" s="196"/>
      <c r="D763" s="196"/>
      <c r="E763" s="196"/>
      <c r="F763" s="196"/>
      <c r="G763" s="196"/>
      <c r="H763" s="193" t="str">
        <f>IF($A763="","",SUMIFS('Work report'!$I$2:$I$1500,'Work report'!$A$2:$A$1500,$A763,'Work report'!$B$2:$B$1500,"&lt;&gt;"))</f>
        <v/>
      </c>
      <c r="I763" s="192" t="str">
        <f t="shared" si="33"/>
        <v/>
      </c>
      <c r="J763" s="192" t="str">
        <f t="shared" si="34"/>
        <v/>
      </c>
      <c r="K763" s="197"/>
      <c r="L763" s="235"/>
      <c r="M763" s="192" t="str">
        <f t="shared" si="35"/>
        <v/>
      </c>
    </row>
    <row r="764" spans="1:13" ht="15" customHeight="1" x14ac:dyDescent="0.25">
      <c r="A764" s="190" t="str" cm="1">
        <f t="array" ref="A764">IFERROR(INDEX(_xlfn.UNIQUE(_xlfn._xlws.FILTER('Work report'!$A$2:$A$1500,'Work report'!$B$2:$B$1500&lt;&gt;"")),ROW(A763)),"")</f>
        <v/>
      </c>
      <c r="B764" s="196"/>
      <c r="C764" s="196"/>
      <c r="D764" s="196"/>
      <c r="E764" s="196"/>
      <c r="F764" s="196"/>
      <c r="G764" s="196"/>
      <c r="H764" s="193" t="str">
        <f>IF($A764="","",SUMIFS('Work report'!$I$2:$I$1500,'Work report'!$A$2:$A$1500,$A764,'Work report'!$B$2:$B$1500,"&lt;&gt;"))</f>
        <v/>
      </c>
      <c r="I764" s="192" t="str">
        <f t="shared" si="33"/>
        <v/>
      </c>
      <c r="J764" s="192" t="str">
        <f t="shared" si="34"/>
        <v/>
      </c>
      <c r="K764" s="197"/>
      <c r="L764" s="235"/>
      <c r="M764" s="192" t="str">
        <f t="shared" si="35"/>
        <v/>
      </c>
    </row>
    <row r="765" spans="1:13" ht="15" customHeight="1" x14ac:dyDescent="0.25">
      <c r="A765" s="190" t="str" cm="1">
        <f t="array" ref="A765">IFERROR(INDEX(_xlfn.UNIQUE(_xlfn._xlws.FILTER('Work report'!$A$2:$A$1500,'Work report'!$B$2:$B$1500&lt;&gt;"")),ROW(A764)),"")</f>
        <v/>
      </c>
      <c r="B765" s="196"/>
      <c r="C765" s="196"/>
      <c r="D765" s="196"/>
      <c r="E765" s="196"/>
      <c r="F765" s="196"/>
      <c r="G765" s="196"/>
      <c r="H765" s="193" t="str">
        <f>IF($A765="","",SUMIFS('Work report'!$I$2:$I$1500,'Work report'!$A$2:$A$1500,$A765,'Work report'!$B$2:$B$1500,"&lt;&gt;"))</f>
        <v/>
      </c>
      <c r="I765" s="192" t="str">
        <f t="shared" si="33"/>
        <v/>
      </c>
      <c r="J765" s="192" t="str">
        <f t="shared" si="34"/>
        <v/>
      </c>
      <c r="K765" s="197"/>
      <c r="L765" s="235"/>
      <c r="M765" s="192" t="str">
        <f t="shared" si="35"/>
        <v/>
      </c>
    </row>
    <row r="766" spans="1:13" ht="15" customHeight="1" x14ac:dyDescent="0.25">
      <c r="A766" s="190" t="str" cm="1">
        <f t="array" ref="A766">IFERROR(INDEX(_xlfn.UNIQUE(_xlfn._xlws.FILTER('Work report'!$A$2:$A$1500,'Work report'!$B$2:$B$1500&lt;&gt;"")),ROW(A765)),"")</f>
        <v/>
      </c>
      <c r="B766" s="196"/>
      <c r="C766" s="196"/>
      <c r="D766" s="196"/>
      <c r="E766" s="196"/>
      <c r="F766" s="196"/>
      <c r="G766" s="196"/>
      <c r="H766" s="193" t="str">
        <f>IF($A766="","",SUMIFS('Work report'!$I$2:$I$1500,'Work report'!$A$2:$A$1500,$A766,'Work report'!$B$2:$B$1500,"&lt;&gt;"))</f>
        <v/>
      </c>
      <c r="I766" s="192" t="str">
        <f t="shared" si="33"/>
        <v/>
      </c>
      <c r="J766" s="192" t="str">
        <f t="shared" si="34"/>
        <v/>
      </c>
      <c r="K766" s="197"/>
      <c r="L766" s="235"/>
      <c r="M766" s="192" t="str">
        <f t="shared" si="35"/>
        <v/>
      </c>
    </row>
    <row r="767" spans="1:13" ht="15" customHeight="1" x14ac:dyDescent="0.25">
      <c r="A767" s="190" t="str" cm="1">
        <f t="array" ref="A767">IFERROR(INDEX(_xlfn.UNIQUE(_xlfn._xlws.FILTER('Work report'!$A$2:$A$1500,'Work report'!$B$2:$B$1500&lt;&gt;"")),ROW(A766)),"")</f>
        <v/>
      </c>
      <c r="B767" s="196"/>
      <c r="C767" s="196"/>
      <c r="D767" s="196"/>
      <c r="E767" s="196"/>
      <c r="F767" s="196"/>
      <c r="G767" s="196"/>
      <c r="H767" s="193" t="str">
        <f>IF($A767="","",SUMIFS('Work report'!$I$2:$I$1500,'Work report'!$A$2:$A$1500,$A767,'Work report'!$B$2:$B$1500,"&lt;&gt;"))</f>
        <v/>
      </c>
      <c r="I767" s="192" t="str">
        <f t="shared" si="33"/>
        <v/>
      </c>
      <c r="J767" s="192" t="str">
        <f t="shared" si="34"/>
        <v/>
      </c>
      <c r="K767" s="197"/>
      <c r="L767" s="235"/>
      <c r="M767" s="192" t="str">
        <f t="shared" si="35"/>
        <v/>
      </c>
    </row>
    <row r="768" spans="1:13" ht="15" customHeight="1" x14ac:dyDescent="0.25">
      <c r="A768" s="190" t="str" cm="1">
        <f t="array" ref="A768">IFERROR(INDEX(_xlfn.UNIQUE(_xlfn._xlws.FILTER('Work report'!$A$2:$A$1500,'Work report'!$B$2:$B$1500&lt;&gt;"")),ROW(A767)),"")</f>
        <v/>
      </c>
      <c r="B768" s="196"/>
      <c r="C768" s="196"/>
      <c r="D768" s="196"/>
      <c r="E768" s="196"/>
      <c r="F768" s="196"/>
      <c r="G768" s="196"/>
      <c r="H768" s="193" t="str">
        <f>IF($A768="","",SUMIFS('Work report'!$I$2:$I$1500,'Work report'!$A$2:$A$1500,$A768,'Work report'!$B$2:$B$1500,"&lt;&gt;"))</f>
        <v/>
      </c>
      <c r="I768" s="192" t="str">
        <f t="shared" si="33"/>
        <v/>
      </c>
      <c r="J768" s="192" t="str">
        <f t="shared" si="34"/>
        <v/>
      </c>
      <c r="K768" s="197"/>
      <c r="L768" s="235"/>
      <c r="M768" s="192" t="str">
        <f t="shared" si="35"/>
        <v/>
      </c>
    </row>
    <row r="769" spans="1:13" ht="15" customHeight="1" x14ac:dyDescent="0.25">
      <c r="A769" s="190" t="str" cm="1">
        <f t="array" ref="A769">IFERROR(INDEX(_xlfn.UNIQUE(_xlfn._xlws.FILTER('Work report'!$A$2:$A$1500,'Work report'!$B$2:$B$1500&lt;&gt;"")),ROW(A768)),"")</f>
        <v/>
      </c>
      <c r="B769" s="196"/>
      <c r="C769" s="196"/>
      <c r="D769" s="196"/>
      <c r="E769" s="196"/>
      <c r="F769" s="196"/>
      <c r="G769" s="196"/>
      <c r="H769" s="193" t="str">
        <f>IF($A769="","",SUMIFS('Work report'!$I$2:$I$1500,'Work report'!$A$2:$A$1500,$A769,'Work report'!$B$2:$B$1500,"&lt;&gt;"))</f>
        <v/>
      </c>
      <c r="I769" s="192" t="str">
        <f t="shared" si="33"/>
        <v/>
      </c>
      <c r="J769" s="192" t="str">
        <f t="shared" si="34"/>
        <v/>
      </c>
      <c r="K769" s="197"/>
      <c r="L769" s="235"/>
      <c r="M769" s="192" t="str">
        <f t="shared" si="35"/>
        <v/>
      </c>
    </row>
    <row r="770" spans="1:13" ht="15" customHeight="1" x14ac:dyDescent="0.25">
      <c r="A770" s="190" t="str" cm="1">
        <f t="array" ref="A770">IFERROR(INDEX(_xlfn.UNIQUE(_xlfn._xlws.FILTER('Work report'!$A$2:$A$1500,'Work report'!$B$2:$B$1500&lt;&gt;"")),ROW(A769)),"")</f>
        <v/>
      </c>
      <c r="B770" s="196"/>
      <c r="C770" s="196"/>
      <c r="D770" s="196"/>
      <c r="E770" s="196"/>
      <c r="F770" s="196"/>
      <c r="G770" s="196"/>
      <c r="H770" s="193" t="str">
        <f>IF($A770="","",SUMIFS('Work report'!$I$2:$I$1500,'Work report'!$A$2:$A$1500,$A770,'Work report'!$B$2:$B$1500,"&lt;&gt;"))</f>
        <v/>
      </c>
      <c r="I770" s="192" t="str">
        <f t="shared" ref="I770:I833" si="36">IF(
SUM(
IF(AND($B770&lt;&gt;"",$C770&lt;&gt;""),($C770-$B770)*1440,0),
IF(AND($D770&lt;&gt;"",$E770&lt;&gt;""),($E770-$D770)*1440,0),
IF(AND($F770&lt;&gt;"",$G770&lt;&gt;""),($G770-$F770)*1440,0)
)=0,
"",
SUM(
IF(AND($B770&lt;&gt;"",$C770&lt;&gt;""),($C770-$B770)*1440,0),
IF(AND($D770&lt;&gt;"",$E770&lt;&gt;""),($E770-$D770)*1440,0),
IF(AND($F770&lt;&gt;"",$G770&lt;&gt;""),($G770-$F770)*1440,0)
)
)</f>
        <v/>
      </c>
      <c r="J770" s="192" t="str">
        <f t="shared" ref="J770:J833" si="37">IF(OR($H770="",$I770=""),"",$I770-$H770)</f>
        <v/>
      </c>
      <c r="K770" s="197"/>
      <c r="L770" s="235"/>
      <c r="M770" s="192" t="str">
        <f t="shared" ref="M770:M833" si="38">IF(OR($J770="",$L770&lt;&gt;"Approved"),"",$J770)</f>
        <v/>
      </c>
    </row>
    <row r="771" spans="1:13" ht="15" customHeight="1" x14ac:dyDescent="0.25">
      <c r="A771" s="190" t="str" cm="1">
        <f t="array" ref="A771">IFERROR(INDEX(_xlfn.UNIQUE(_xlfn._xlws.FILTER('Work report'!$A$2:$A$1500,'Work report'!$B$2:$B$1500&lt;&gt;"")),ROW(A770)),"")</f>
        <v/>
      </c>
      <c r="B771" s="196"/>
      <c r="C771" s="196"/>
      <c r="D771" s="196"/>
      <c r="E771" s="196"/>
      <c r="F771" s="196"/>
      <c r="G771" s="196"/>
      <c r="H771" s="193" t="str">
        <f>IF($A771="","",SUMIFS('Work report'!$I$2:$I$1500,'Work report'!$A$2:$A$1500,$A771,'Work report'!$B$2:$B$1500,"&lt;&gt;"))</f>
        <v/>
      </c>
      <c r="I771" s="192" t="str">
        <f t="shared" si="36"/>
        <v/>
      </c>
      <c r="J771" s="192" t="str">
        <f t="shared" si="37"/>
        <v/>
      </c>
      <c r="K771" s="197"/>
      <c r="L771" s="235"/>
      <c r="M771" s="192" t="str">
        <f t="shared" si="38"/>
        <v/>
      </c>
    </row>
    <row r="772" spans="1:13" ht="15" customHeight="1" x14ac:dyDescent="0.25">
      <c r="A772" s="190" t="str" cm="1">
        <f t="array" ref="A772">IFERROR(INDEX(_xlfn.UNIQUE(_xlfn._xlws.FILTER('Work report'!$A$2:$A$1500,'Work report'!$B$2:$B$1500&lt;&gt;"")),ROW(A771)),"")</f>
        <v/>
      </c>
      <c r="B772" s="196"/>
      <c r="C772" s="196"/>
      <c r="D772" s="196"/>
      <c r="E772" s="196"/>
      <c r="F772" s="196"/>
      <c r="G772" s="196"/>
      <c r="H772" s="193" t="str">
        <f>IF($A772="","",SUMIFS('Work report'!$I$2:$I$1500,'Work report'!$A$2:$A$1500,$A772,'Work report'!$B$2:$B$1500,"&lt;&gt;"))</f>
        <v/>
      </c>
      <c r="I772" s="192" t="str">
        <f t="shared" si="36"/>
        <v/>
      </c>
      <c r="J772" s="192" t="str">
        <f t="shared" si="37"/>
        <v/>
      </c>
      <c r="K772" s="197"/>
      <c r="L772" s="235"/>
      <c r="M772" s="192" t="str">
        <f t="shared" si="38"/>
        <v/>
      </c>
    </row>
    <row r="773" spans="1:13" ht="15" customHeight="1" x14ac:dyDescent="0.25">
      <c r="A773" s="190" t="str" cm="1">
        <f t="array" ref="A773">IFERROR(INDEX(_xlfn.UNIQUE(_xlfn._xlws.FILTER('Work report'!$A$2:$A$1500,'Work report'!$B$2:$B$1500&lt;&gt;"")),ROW(A772)),"")</f>
        <v/>
      </c>
      <c r="B773" s="196"/>
      <c r="C773" s="196"/>
      <c r="D773" s="196"/>
      <c r="E773" s="196"/>
      <c r="F773" s="196"/>
      <c r="G773" s="196"/>
      <c r="H773" s="193" t="str">
        <f>IF($A773="","",SUMIFS('Work report'!$I$2:$I$1500,'Work report'!$A$2:$A$1500,$A773,'Work report'!$B$2:$B$1500,"&lt;&gt;"))</f>
        <v/>
      </c>
      <c r="I773" s="192" t="str">
        <f t="shared" si="36"/>
        <v/>
      </c>
      <c r="J773" s="192" t="str">
        <f t="shared" si="37"/>
        <v/>
      </c>
      <c r="K773" s="197"/>
      <c r="L773" s="235"/>
      <c r="M773" s="192" t="str">
        <f t="shared" si="38"/>
        <v/>
      </c>
    </row>
    <row r="774" spans="1:13" ht="15" customHeight="1" x14ac:dyDescent="0.25">
      <c r="A774" s="190" t="str" cm="1">
        <f t="array" ref="A774">IFERROR(INDEX(_xlfn.UNIQUE(_xlfn._xlws.FILTER('Work report'!$A$2:$A$1500,'Work report'!$B$2:$B$1500&lt;&gt;"")),ROW(A773)),"")</f>
        <v/>
      </c>
      <c r="B774" s="196"/>
      <c r="C774" s="196"/>
      <c r="D774" s="196"/>
      <c r="E774" s="196"/>
      <c r="F774" s="196"/>
      <c r="G774" s="196"/>
      <c r="H774" s="193" t="str">
        <f>IF($A774="","",SUMIFS('Work report'!$I$2:$I$1500,'Work report'!$A$2:$A$1500,$A774,'Work report'!$B$2:$B$1500,"&lt;&gt;"))</f>
        <v/>
      </c>
      <c r="I774" s="192" t="str">
        <f t="shared" si="36"/>
        <v/>
      </c>
      <c r="J774" s="192" t="str">
        <f t="shared" si="37"/>
        <v/>
      </c>
      <c r="K774" s="197"/>
      <c r="L774" s="235"/>
      <c r="M774" s="192" t="str">
        <f t="shared" si="38"/>
        <v/>
      </c>
    </row>
    <row r="775" spans="1:13" ht="15" customHeight="1" x14ac:dyDescent="0.25">
      <c r="A775" s="190" t="str" cm="1">
        <f t="array" ref="A775">IFERROR(INDEX(_xlfn.UNIQUE(_xlfn._xlws.FILTER('Work report'!$A$2:$A$1500,'Work report'!$B$2:$B$1500&lt;&gt;"")),ROW(A774)),"")</f>
        <v/>
      </c>
      <c r="B775" s="196"/>
      <c r="C775" s="196"/>
      <c r="D775" s="196"/>
      <c r="E775" s="196"/>
      <c r="F775" s="196"/>
      <c r="G775" s="196"/>
      <c r="H775" s="193" t="str">
        <f>IF($A775="","",SUMIFS('Work report'!$I$2:$I$1500,'Work report'!$A$2:$A$1500,$A775,'Work report'!$B$2:$B$1500,"&lt;&gt;"))</f>
        <v/>
      </c>
      <c r="I775" s="192" t="str">
        <f t="shared" si="36"/>
        <v/>
      </c>
      <c r="J775" s="192" t="str">
        <f t="shared" si="37"/>
        <v/>
      </c>
      <c r="K775" s="197"/>
      <c r="L775" s="235"/>
      <c r="M775" s="192" t="str">
        <f t="shared" si="38"/>
        <v/>
      </c>
    </row>
    <row r="776" spans="1:13" ht="15" customHeight="1" x14ac:dyDescent="0.25">
      <c r="A776" s="190" t="str" cm="1">
        <f t="array" ref="A776">IFERROR(INDEX(_xlfn.UNIQUE(_xlfn._xlws.FILTER('Work report'!$A$2:$A$1500,'Work report'!$B$2:$B$1500&lt;&gt;"")),ROW(A775)),"")</f>
        <v/>
      </c>
      <c r="B776" s="196"/>
      <c r="C776" s="196"/>
      <c r="D776" s="196"/>
      <c r="E776" s="196"/>
      <c r="F776" s="196"/>
      <c r="G776" s="196"/>
      <c r="H776" s="193" t="str">
        <f>IF($A776="","",SUMIFS('Work report'!$I$2:$I$1500,'Work report'!$A$2:$A$1500,$A776,'Work report'!$B$2:$B$1500,"&lt;&gt;"))</f>
        <v/>
      </c>
      <c r="I776" s="192" t="str">
        <f t="shared" si="36"/>
        <v/>
      </c>
      <c r="J776" s="192" t="str">
        <f t="shared" si="37"/>
        <v/>
      </c>
      <c r="K776" s="197"/>
      <c r="L776" s="235"/>
      <c r="M776" s="192" t="str">
        <f t="shared" si="38"/>
        <v/>
      </c>
    </row>
    <row r="777" spans="1:13" ht="15" customHeight="1" x14ac:dyDescent="0.25">
      <c r="A777" s="190" t="str" cm="1">
        <f t="array" ref="A777">IFERROR(INDEX(_xlfn.UNIQUE(_xlfn._xlws.FILTER('Work report'!$A$2:$A$1500,'Work report'!$B$2:$B$1500&lt;&gt;"")),ROW(A776)),"")</f>
        <v/>
      </c>
      <c r="B777" s="196"/>
      <c r="C777" s="196"/>
      <c r="D777" s="196"/>
      <c r="E777" s="196"/>
      <c r="F777" s="196"/>
      <c r="G777" s="196"/>
      <c r="H777" s="193" t="str">
        <f>IF($A777="","",SUMIFS('Work report'!$I$2:$I$1500,'Work report'!$A$2:$A$1500,$A777,'Work report'!$B$2:$B$1500,"&lt;&gt;"))</f>
        <v/>
      </c>
      <c r="I777" s="192" t="str">
        <f t="shared" si="36"/>
        <v/>
      </c>
      <c r="J777" s="192" t="str">
        <f t="shared" si="37"/>
        <v/>
      </c>
      <c r="K777" s="197"/>
      <c r="L777" s="235"/>
      <c r="M777" s="192" t="str">
        <f t="shared" si="38"/>
        <v/>
      </c>
    </row>
    <row r="778" spans="1:13" ht="15" customHeight="1" x14ac:dyDescent="0.25">
      <c r="A778" s="190" t="str" cm="1">
        <f t="array" ref="A778">IFERROR(INDEX(_xlfn.UNIQUE(_xlfn._xlws.FILTER('Work report'!$A$2:$A$1500,'Work report'!$B$2:$B$1500&lt;&gt;"")),ROW(A777)),"")</f>
        <v/>
      </c>
      <c r="B778" s="196"/>
      <c r="C778" s="196"/>
      <c r="D778" s="196"/>
      <c r="E778" s="196"/>
      <c r="F778" s="196"/>
      <c r="G778" s="196"/>
      <c r="H778" s="193" t="str">
        <f>IF($A778="","",SUMIFS('Work report'!$I$2:$I$1500,'Work report'!$A$2:$A$1500,$A778,'Work report'!$B$2:$B$1500,"&lt;&gt;"))</f>
        <v/>
      </c>
      <c r="I778" s="192" t="str">
        <f t="shared" si="36"/>
        <v/>
      </c>
      <c r="J778" s="192" t="str">
        <f t="shared" si="37"/>
        <v/>
      </c>
      <c r="K778" s="197"/>
      <c r="L778" s="235"/>
      <c r="M778" s="192" t="str">
        <f t="shared" si="38"/>
        <v/>
      </c>
    </row>
    <row r="779" spans="1:13" ht="15" customHeight="1" x14ac:dyDescent="0.25">
      <c r="A779" s="190" t="str" cm="1">
        <f t="array" ref="A779">IFERROR(INDEX(_xlfn.UNIQUE(_xlfn._xlws.FILTER('Work report'!$A$2:$A$1500,'Work report'!$B$2:$B$1500&lt;&gt;"")),ROW(A778)),"")</f>
        <v/>
      </c>
      <c r="B779" s="196"/>
      <c r="C779" s="196"/>
      <c r="D779" s="196"/>
      <c r="E779" s="196"/>
      <c r="F779" s="196"/>
      <c r="G779" s="196"/>
      <c r="H779" s="193" t="str">
        <f>IF($A779="","",SUMIFS('Work report'!$I$2:$I$1500,'Work report'!$A$2:$A$1500,$A779,'Work report'!$B$2:$B$1500,"&lt;&gt;"))</f>
        <v/>
      </c>
      <c r="I779" s="192" t="str">
        <f t="shared" si="36"/>
        <v/>
      </c>
      <c r="J779" s="192" t="str">
        <f t="shared" si="37"/>
        <v/>
      </c>
      <c r="K779" s="197"/>
      <c r="L779" s="235"/>
      <c r="M779" s="192" t="str">
        <f t="shared" si="38"/>
        <v/>
      </c>
    </row>
    <row r="780" spans="1:13" ht="15" customHeight="1" x14ac:dyDescent="0.25">
      <c r="A780" s="190" t="str" cm="1">
        <f t="array" ref="A780">IFERROR(INDEX(_xlfn.UNIQUE(_xlfn._xlws.FILTER('Work report'!$A$2:$A$1500,'Work report'!$B$2:$B$1500&lt;&gt;"")),ROW(A779)),"")</f>
        <v/>
      </c>
      <c r="B780" s="196"/>
      <c r="C780" s="196"/>
      <c r="D780" s="196"/>
      <c r="E780" s="196"/>
      <c r="F780" s="196"/>
      <c r="G780" s="196"/>
      <c r="H780" s="193" t="str">
        <f>IF($A780="","",SUMIFS('Work report'!$I$2:$I$1500,'Work report'!$A$2:$A$1500,$A780,'Work report'!$B$2:$B$1500,"&lt;&gt;"))</f>
        <v/>
      </c>
      <c r="I780" s="192" t="str">
        <f t="shared" si="36"/>
        <v/>
      </c>
      <c r="J780" s="192" t="str">
        <f t="shared" si="37"/>
        <v/>
      </c>
      <c r="K780" s="197"/>
      <c r="L780" s="235"/>
      <c r="M780" s="192" t="str">
        <f t="shared" si="38"/>
        <v/>
      </c>
    </row>
    <row r="781" spans="1:13" ht="15" customHeight="1" x14ac:dyDescent="0.25">
      <c r="A781" s="190" t="str" cm="1">
        <f t="array" ref="A781">IFERROR(INDEX(_xlfn.UNIQUE(_xlfn._xlws.FILTER('Work report'!$A$2:$A$1500,'Work report'!$B$2:$B$1500&lt;&gt;"")),ROW(A780)),"")</f>
        <v/>
      </c>
      <c r="B781" s="196"/>
      <c r="C781" s="196"/>
      <c r="D781" s="196"/>
      <c r="E781" s="196"/>
      <c r="F781" s="196"/>
      <c r="G781" s="196"/>
      <c r="H781" s="193" t="str">
        <f>IF($A781="","",SUMIFS('Work report'!$I$2:$I$1500,'Work report'!$A$2:$A$1500,$A781,'Work report'!$B$2:$B$1500,"&lt;&gt;"))</f>
        <v/>
      </c>
      <c r="I781" s="192" t="str">
        <f t="shared" si="36"/>
        <v/>
      </c>
      <c r="J781" s="192" t="str">
        <f t="shared" si="37"/>
        <v/>
      </c>
      <c r="K781" s="197"/>
      <c r="L781" s="235"/>
      <c r="M781" s="192" t="str">
        <f t="shared" si="38"/>
        <v/>
      </c>
    </row>
    <row r="782" spans="1:13" ht="15" customHeight="1" x14ac:dyDescent="0.25">
      <c r="A782" s="190" t="str" cm="1">
        <f t="array" ref="A782">IFERROR(INDEX(_xlfn.UNIQUE(_xlfn._xlws.FILTER('Work report'!$A$2:$A$1500,'Work report'!$B$2:$B$1500&lt;&gt;"")),ROW(A781)),"")</f>
        <v/>
      </c>
      <c r="B782" s="196"/>
      <c r="C782" s="196"/>
      <c r="D782" s="196"/>
      <c r="E782" s="196"/>
      <c r="F782" s="196"/>
      <c r="G782" s="196"/>
      <c r="H782" s="193" t="str">
        <f>IF($A782="","",SUMIFS('Work report'!$I$2:$I$1500,'Work report'!$A$2:$A$1500,$A782,'Work report'!$B$2:$B$1500,"&lt;&gt;"))</f>
        <v/>
      </c>
      <c r="I782" s="192" t="str">
        <f t="shared" si="36"/>
        <v/>
      </c>
      <c r="J782" s="192" t="str">
        <f t="shared" si="37"/>
        <v/>
      </c>
      <c r="K782" s="197"/>
      <c r="L782" s="235"/>
      <c r="M782" s="192" t="str">
        <f t="shared" si="38"/>
        <v/>
      </c>
    </row>
    <row r="783" spans="1:13" ht="15" customHeight="1" x14ac:dyDescent="0.25">
      <c r="A783" s="190" t="str" cm="1">
        <f t="array" ref="A783">IFERROR(INDEX(_xlfn.UNIQUE(_xlfn._xlws.FILTER('Work report'!$A$2:$A$1500,'Work report'!$B$2:$B$1500&lt;&gt;"")),ROW(A782)),"")</f>
        <v/>
      </c>
      <c r="B783" s="196"/>
      <c r="C783" s="196"/>
      <c r="D783" s="196"/>
      <c r="E783" s="196"/>
      <c r="F783" s="196"/>
      <c r="G783" s="196"/>
      <c r="H783" s="193" t="str">
        <f>IF($A783="","",SUMIFS('Work report'!$I$2:$I$1500,'Work report'!$A$2:$A$1500,$A783,'Work report'!$B$2:$B$1500,"&lt;&gt;"))</f>
        <v/>
      </c>
      <c r="I783" s="192" t="str">
        <f t="shared" si="36"/>
        <v/>
      </c>
      <c r="J783" s="192" t="str">
        <f t="shared" si="37"/>
        <v/>
      </c>
      <c r="K783" s="197"/>
      <c r="L783" s="235"/>
      <c r="M783" s="192" t="str">
        <f t="shared" si="38"/>
        <v/>
      </c>
    </row>
    <row r="784" spans="1:13" ht="15" customHeight="1" x14ac:dyDescent="0.25">
      <c r="A784" s="190" t="str" cm="1">
        <f t="array" ref="A784">IFERROR(INDEX(_xlfn.UNIQUE(_xlfn._xlws.FILTER('Work report'!$A$2:$A$1500,'Work report'!$B$2:$B$1500&lt;&gt;"")),ROW(A783)),"")</f>
        <v/>
      </c>
      <c r="B784" s="196"/>
      <c r="C784" s="196"/>
      <c r="D784" s="196"/>
      <c r="E784" s="196"/>
      <c r="F784" s="196"/>
      <c r="G784" s="196"/>
      <c r="H784" s="193" t="str">
        <f>IF($A784="","",SUMIFS('Work report'!$I$2:$I$1500,'Work report'!$A$2:$A$1500,$A784,'Work report'!$B$2:$B$1500,"&lt;&gt;"))</f>
        <v/>
      </c>
      <c r="I784" s="192" t="str">
        <f t="shared" si="36"/>
        <v/>
      </c>
      <c r="J784" s="192" t="str">
        <f t="shared" si="37"/>
        <v/>
      </c>
      <c r="K784" s="197"/>
      <c r="L784" s="235"/>
      <c r="M784" s="192" t="str">
        <f t="shared" si="38"/>
        <v/>
      </c>
    </row>
    <row r="785" spans="1:13" ht="15" customHeight="1" x14ac:dyDescent="0.25">
      <c r="A785" s="190" t="str" cm="1">
        <f t="array" ref="A785">IFERROR(INDEX(_xlfn.UNIQUE(_xlfn._xlws.FILTER('Work report'!$A$2:$A$1500,'Work report'!$B$2:$B$1500&lt;&gt;"")),ROW(A784)),"")</f>
        <v/>
      </c>
      <c r="B785" s="196"/>
      <c r="C785" s="196"/>
      <c r="D785" s="196"/>
      <c r="E785" s="196"/>
      <c r="F785" s="196"/>
      <c r="G785" s="196"/>
      <c r="H785" s="193" t="str">
        <f>IF($A785="","",SUMIFS('Work report'!$I$2:$I$1500,'Work report'!$A$2:$A$1500,$A785,'Work report'!$B$2:$B$1500,"&lt;&gt;"))</f>
        <v/>
      </c>
      <c r="I785" s="192" t="str">
        <f t="shared" si="36"/>
        <v/>
      </c>
      <c r="J785" s="192" t="str">
        <f t="shared" si="37"/>
        <v/>
      </c>
      <c r="K785" s="197"/>
      <c r="L785" s="235"/>
      <c r="M785" s="192" t="str">
        <f t="shared" si="38"/>
        <v/>
      </c>
    </row>
    <row r="786" spans="1:13" ht="15" customHeight="1" x14ac:dyDescent="0.25">
      <c r="A786" s="190" t="str" cm="1">
        <f t="array" ref="A786">IFERROR(INDEX(_xlfn.UNIQUE(_xlfn._xlws.FILTER('Work report'!$A$2:$A$1500,'Work report'!$B$2:$B$1500&lt;&gt;"")),ROW(A785)),"")</f>
        <v/>
      </c>
      <c r="B786" s="196"/>
      <c r="C786" s="196"/>
      <c r="D786" s="196"/>
      <c r="E786" s="196"/>
      <c r="F786" s="196"/>
      <c r="G786" s="196"/>
      <c r="H786" s="193" t="str">
        <f>IF($A786="","",SUMIFS('Work report'!$I$2:$I$1500,'Work report'!$A$2:$A$1500,$A786,'Work report'!$B$2:$B$1500,"&lt;&gt;"))</f>
        <v/>
      </c>
      <c r="I786" s="192" t="str">
        <f t="shared" si="36"/>
        <v/>
      </c>
      <c r="J786" s="192" t="str">
        <f t="shared" si="37"/>
        <v/>
      </c>
      <c r="K786" s="197"/>
      <c r="L786" s="235"/>
      <c r="M786" s="192" t="str">
        <f t="shared" si="38"/>
        <v/>
      </c>
    </row>
    <row r="787" spans="1:13" ht="15" customHeight="1" x14ac:dyDescent="0.25">
      <c r="A787" s="190" t="str" cm="1">
        <f t="array" ref="A787">IFERROR(INDEX(_xlfn.UNIQUE(_xlfn._xlws.FILTER('Work report'!$A$2:$A$1500,'Work report'!$B$2:$B$1500&lt;&gt;"")),ROW(A786)),"")</f>
        <v/>
      </c>
      <c r="B787" s="196"/>
      <c r="C787" s="196"/>
      <c r="D787" s="196"/>
      <c r="E787" s="196"/>
      <c r="F787" s="196"/>
      <c r="G787" s="196"/>
      <c r="H787" s="193" t="str">
        <f>IF($A787="","",SUMIFS('Work report'!$I$2:$I$1500,'Work report'!$A$2:$A$1500,$A787,'Work report'!$B$2:$B$1500,"&lt;&gt;"))</f>
        <v/>
      </c>
      <c r="I787" s="192" t="str">
        <f t="shared" si="36"/>
        <v/>
      </c>
      <c r="J787" s="192" t="str">
        <f t="shared" si="37"/>
        <v/>
      </c>
      <c r="K787" s="197"/>
      <c r="L787" s="235"/>
      <c r="M787" s="192" t="str">
        <f t="shared" si="38"/>
        <v/>
      </c>
    </row>
    <row r="788" spans="1:13" ht="15" customHeight="1" x14ac:dyDescent="0.25">
      <c r="A788" s="190" t="str" cm="1">
        <f t="array" ref="A788">IFERROR(INDEX(_xlfn.UNIQUE(_xlfn._xlws.FILTER('Work report'!$A$2:$A$1500,'Work report'!$B$2:$B$1500&lt;&gt;"")),ROW(A787)),"")</f>
        <v/>
      </c>
      <c r="B788" s="196"/>
      <c r="C788" s="196"/>
      <c r="D788" s="196"/>
      <c r="E788" s="196"/>
      <c r="F788" s="196"/>
      <c r="G788" s="196"/>
      <c r="H788" s="193" t="str">
        <f>IF($A788="","",SUMIFS('Work report'!$I$2:$I$1500,'Work report'!$A$2:$A$1500,$A788,'Work report'!$B$2:$B$1500,"&lt;&gt;"))</f>
        <v/>
      </c>
      <c r="I788" s="192" t="str">
        <f t="shared" si="36"/>
        <v/>
      </c>
      <c r="J788" s="192" t="str">
        <f t="shared" si="37"/>
        <v/>
      </c>
      <c r="K788" s="197"/>
      <c r="L788" s="235"/>
      <c r="M788" s="192" t="str">
        <f t="shared" si="38"/>
        <v/>
      </c>
    </row>
    <row r="789" spans="1:13" ht="15" customHeight="1" x14ac:dyDescent="0.25">
      <c r="A789" s="190" t="str" cm="1">
        <f t="array" ref="A789">IFERROR(INDEX(_xlfn.UNIQUE(_xlfn._xlws.FILTER('Work report'!$A$2:$A$1500,'Work report'!$B$2:$B$1500&lt;&gt;"")),ROW(A788)),"")</f>
        <v/>
      </c>
      <c r="B789" s="196"/>
      <c r="C789" s="196"/>
      <c r="D789" s="196"/>
      <c r="E789" s="196"/>
      <c r="F789" s="196"/>
      <c r="G789" s="196"/>
      <c r="H789" s="193" t="str">
        <f>IF($A789="","",SUMIFS('Work report'!$I$2:$I$1500,'Work report'!$A$2:$A$1500,$A789,'Work report'!$B$2:$B$1500,"&lt;&gt;"))</f>
        <v/>
      </c>
      <c r="I789" s="192" t="str">
        <f t="shared" si="36"/>
        <v/>
      </c>
      <c r="J789" s="192" t="str">
        <f t="shared" si="37"/>
        <v/>
      </c>
      <c r="K789" s="197"/>
      <c r="L789" s="235"/>
      <c r="M789" s="192" t="str">
        <f t="shared" si="38"/>
        <v/>
      </c>
    </row>
    <row r="790" spans="1:13" ht="15" customHeight="1" x14ac:dyDescent="0.25">
      <c r="A790" s="190" t="str" cm="1">
        <f t="array" ref="A790">IFERROR(INDEX(_xlfn.UNIQUE(_xlfn._xlws.FILTER('Work report'!$A$2:$A$1500,'Work report'!$B$2:$B$1500&lt;&gt;"")),ROW(A789)),"")</f>
        <v/>
      </c>
      <c r="B790" s="196"/>
      <c r="C790" s="196"/>
      <c r="D790" s="196"/>
      <c r="E790" s="196"/>
      <c r="F790" s="196"/>
      <c r="G790" s="196"/>
      <c r="H790" s="193" t="str">
        <f>IF($A790="","",SUMIFS('Work report'!$I$2:$I$1500,'Work report'!$A$2:$A$1500,$A790,'Work report'!$B$2:$B$1500,"&lt;&gt;"))</f>
        <v/>
      </c>
      <c r="I790" s="192" t="str">
        <f t="shared" si="36"/>
        <v/>
      </c>
      <c r="J790" s="192" t="str">
        <f t="shared" si="37"/>
        <v/>
      </c>
      <c r="K790" s="197"/>
      <c r="L790" s="235"/>
      <c r="M790" s="192" t="str">
        <f t="shared" si="38"/>
        <v/>
      </c>
    </row>
    <row r="791" spans="1:13" ht="15" customHeight="1" x14ac:dyDescent="0.25">
      <c r="A791" s="190" t="str" cm="1">
        <f t="array" ref="A791">IFERROR(INDEX(_xlfn.UNIQUE(_xlfn._xlws.FILTER('Work report'!$A$2:$A$1500,'Work report'!$B$2:$B$1500&lt;&gt;"")),ROW(A790)),"")</f>
        <v/>
      </c>
      <c r="B791" s="196"/>
      <c r="C791" s="196"/>
      <c r="D791" s="196"/>
      <c r="E791" s="196"/>
      <c r="F791" s="196"/>
      <c r="G791" s="196"/>
      <c r="H791" s="193" t="str">
        <f>IF($A791="","",SUMIFS('Work report'!$I$2:$I$1500,'Work report'!$A$2:$A$1500,$A791,'Work report'!$B$2:$B$1500,"&lt;&gt;"))</f>
        <v/>
      </c>
      <c r="I791" s="192" t="str">
        <f t="shared" si="36"/>
        <v/>
      </c>
      <c r="J791" s="192" t="str">
        <f t="shared" si="37"/>
        <v/>
      </c>
      <c r="K791" s="197"/>
      <c r="L791" s="235"/>
      <c r="M791" s="192" t="str">
        <f t="shared" si="38"/>
        <v/>
      </c>
    </row>
    <row r="792" spans="1:13" ht="15" customHeight="1" x14ac:dyDescent="0.25">
      <c r="A792" s="190" t="str" cm="1">
        <f t="array" ref="A792">IFERROR(INDEX(_xlfn.UNIQUE(_xlfn._xlws.FILTER('Work report'!$A$2:$A$1500,'Work report'!$B$2:$B$1500&lt;&gt;"")),ROW(A791)),"")</f>
        <v/>
      </c>
      <c r="B792" s="196"/>
      <c r="C792" s="196"/>
      <c r="D792" s="196"/>
      <c r="E792" s="196"/>
      <c r="F792" s="196"/>
      <c r="G792" s="196"/>
      <c r="H792" s="193" t="str">
        <f>IF($A792="","",SUMIFS('Work report'!$I$2:$I$1500,'Work report'!$A$2:$A$1500,$A792,'Work report'!$B$2:$B$1500,"&lt;&gt;"))</f>
        <v/>
      </c>
      <c r="I792" s="192" t="str">
        <f t="shared" si="36"/>
        <v/>
      </c>
      <c r="J792" s="192" t="str">
        <f t="shared" si="37"/>
        <v/>
      </c>
      <c r="K792" s="197"/>
      <c r="L792" s="235"/>
      <c r="M792" s="192" t="str">
        <f t="shared" si="38"/>
        <v/>
      </c>
    </row>
    <row r="793" spans="1:13" ht="15" customHeight="1" x14ac:dyDescent="0.25">
      <c r="A793" s="190" t="str" cm="1">
        <f t="array" ref="A793">IFERROR(INDEX(_xlfn.UNIQUE(_xlfn._xlws.FILTER('Work report'!$A$2:$A$1500,'Work report'!$B$2:$B$1500&lt;&gt;"")),ROW(A792)),"")</f>
        <v/>
      </c>
      <c r="B793" s="196"/>
      <c r="C793" s="196"/>
      <c r="D793" s="196"/>
      <c r="E793" s="196"/>
      <c r="F793" s="196"/>
      <c r="G793" s="196"/>
      <c r="H793" s="193" t="str">
        <f>IF($A793="","",SUMIFS('Work report'!$I$2:$I$1500,'Work report'!$A$2:$A$1500,$A793,'Work report'!$B$2:$B$1500,"&lt;&gt;"))</f>
        <v/>
      </c>
      <c r="I793" s="192" t="str">
        <f t="shared" si="36"/>
        <v/>
      </c>
      <c r="J793" s="192" t="str">
        <f t="shared" si="37"/>
        <v/>
      </c>
      <c r="K793" s="197"/>
      <c r="L793" s="235"/>
      <c r="M793" s="192" t="str">
        <f t="shared" si="38"/>
        <v/>
      </c>
    </row>
    <row r="794" spans="1:13" ht="15" customHeight="1" x14ac:dyDescent="0.25">
      <c r="A794" s="190" t="str" cm="1">
        <f t="array" ref="A794">IFERROR(INDEX(_xlfn.UNIQUE(_xlfn._xlws.FILTER('Work report'!$A$2:$A$1500,'Work report'!$B$2:$B$1500&lt;&gt;"")),ROW(A793)),"")</f>
        <v/>
      </c>
      <c r="B794" s="196"/>
      <c r="C794" s="196"/>
      <c r="D794" s="196"/>
      <c r="E794" s="196"/>
      <c r="F794" s="196"/>
      <c r="G794" s="196"/>
      <c r="H794" s="193" t="str">
        <f>IF($A794="","",SUMIFS('Work report'!$I$2:$I$1500,'Work report'!$A$2:$A$1500,$A794,'Work report'!$B$2:$B$1500,"&lt;&gt;"))</f>
        <v/>
      </c>
      <c r="I794" s="192" t="str">
        <f t="shared" si="36"/>
        <v/>
      </c>
      <c r="J794" s="192" t="str">
        <f t="shared" si="37"/>
        <v/>
      </c>
      <c r="K794" s="197"/>
      <c r="L794" s="235"/>
      <c r="M794" s="192" t="str">
        <f t="shared" si="38"/>
        <v/>
      </c>
    </row>
    <row r="795" spans="1:13" ht="15" customHeight="1" x14ac:dyDescent="0.25">
      <c r="A795" s="190" t="str" cm="1">
        <f t="array" ref="A795">IFERROR(INDEX(_xlfn.UNIQUE(_xlfn._xlws.FILTER('Work report'!$A$2:$A$1500,'Work report'!$B$2:$B$1500&lt;&gt;"")),ROW(A794)),"")</f>
        <v/>
      </c>
      <c r="B795" s="196"/>
      <c r="C795" s="196"/>
      <c r="D795" s="196"/>
      <c r="E795" s="196"/>
      <c r="F795" s="196"/>
      <c r="G795" s="196"/>
      <c r="H795" s="193" t="str">
        <f>IF($A795="","",SUMIFS('Work report'!$I$2:$I$1500,'Work report'!$A$2:$A$1500,$A795,'Work report'!$B$2:$B$1500,"&lt;&gt;"))</f>
        <v/>
      </c>
      <c r="I795" s="192" t="str">
        <f t="shared" si="36"/>
        <v/>
      </c>
      <c r="J795" s="192" t="str">
        <f t="shared" si="37"/>
        <v/>
      </c>
      <c r="K795" s="197"/>
      <c r="L795" s="235"/>
      <c r="M795" s="192" t="str">
        <f t="shared" si="38"/>
        <v/>
      </c>
    </row>
    <row r="796" spans="1:13" ht="15" customHeight="1" x14ac:dyDescent="0.25">
      <c r="A796" s="190" t="str" cm="1">
        <f t="array" ref="A796">IFERROR(INDEX(_xlfn.UNIQUE(_xlfn._xlws.FILTER('Work report'!$A$2:$A$1500,'Work report'!$B$2:$B$1500&lt;&gt;"")),ROW(A795)),"")</f>
        <v/>
      </c>
      <c r="B796" s="196"/>
      <c r="C796" s="196"/>
      <c r="D796" s="196"/>
      <c r="E796" s="196"/>
      <c r="F796" s="196"/>
      <c r="G796" s="196"/>
      <c r="H796" s="193" t="str">
        <f>IF($A796="","",SUMIFS('Work report'!$I$2:$I$1500,'Work report'!$A$2:$A$1500,$A796,'Work report'!$B$2:$B$1500,"&lt;&gt;"))</f>
        <v/>
      </c>
      <c r="I796" s="192" t="str">
        <f t="shared" si="36"/>
        <v/>
      </c>
      <c r="J796" s="192" t="str">
        <f t="shared" si="37"/>
        <v/>
      </c>
      <c r="K796" s="197"/>
      <c r="L796" s="235"/>
      <c r="M796" s="192" t="str">
        <f t="shared" si="38"/>
        <v/>
      </c>
    </row>
    <row r="797" spans="1:13" ht="15" customHeight="1" x14ac:dyDescent="0.25">
      <c r="A797" s="190" t="str" cm="1">
        <f t="array" ref="A797">IFERROR(INDEX(_xlfn.UNIQUE(_xlfn._xlws.FILTER('Work report'!$A$2:$A$1500,'Work report'!$B$2:$B$1500&lt;&gt;"")),ROW(A796)),"")</f>
        <v/>
      </c>
      <c r="B797" s="196"/>
      <c r="C797" s="196"/>
      <c r="D797" s="196"/>
      <c r="E797" s="196"/>
      <c r="F797" s="196"/>
      <c r="G797" s="196"/>
      <c r="H797" s="193" t="str">
        <f>IF($A797="","",SUMIFS('Work report'!$I$2:$I$1500,'Work report'!$A$2:$A$1500,$A797,'Work report'!$B$2:$B$1500,"&lt;&gt;"))</f>
        <v/>
      </c>
      <c r="I797" s="192" t="str">
        <f t="shared" si="36"/>
        <v/>
      </c>
      <c r="J797" s="192" t="str">
        <f t="shared" si="37"/>
        <v/>
      </c>
      <c r="K797" s="197"/>
      <c r="L797" s="235"/>
      <c r="M797" s="192" t="str">
        <f t="shared" si="38"/>
        <v/>
      </c>
    </row>
    <row r="798" spans="1:13" ht="15" customHeight="1" x14ac:dyDescent="0.25">
      <c r="A798" s="190" t="str" cm="1">
        <f t="array" ref="A798">IFERROR(INDEX(_xlfn.UNIQUE(_xlfn._xlws.FILTER('Work report'!$A$2:$A$1500,'Work report'!$B$2:$B$1500&lt;&gt;"")),ROW(A797)),"")</f>
        <v/>
      </c>
      <c r="B798" s="196"/>
      <c r="C798" s="196"/>
      <c r="D798" s="196"/>
      <c r="E798" s="196"/>
      <c r="F798" s="196"/>
      <c r="G798" s="196"/>
      <c r="H798" s="193" t="str">
        <f>IF($A798="","",SUMIFS('Work report'!$I$2:$I$1500,'Work report'!$A$2:$A$1500,$A798,'Work report'!$B$2:$B$1500,"&lt;&gt;"))</f>
        <v/>
      </c>
      <c r="I798" s="192" t="str">
        <f t="shared" si="36"/>
        <v/>
      </c>
      <c r="J798" s="192" t="str">
        <f t="shared" si="37"/>
        <v/>
      </c>
      <c r="K798" s="197"/>
      <c r="L798" s="235"/>
      <c r="M798" s="192" t="str">
        <f t="shared" si="38"/>
        <v/>
      </c>
    </row>
    <row r="799" spans="1:13" ht="15" customHeight="1" x14ac:dyDescent="0.25">
      <c r="A799" s="190" t="str" cm="1">
        <f t="array" ref="A799">IFERROR(INDEX(_xlfn.UNIQUE(_xlfn._xlws.FILTER('Work report'!$A$2:$A$1500,'Work report'!$B$2:$B$1500&lt;&gt;"")),ROW(A798)),"")</f>
        <v/>
      </c>
      <c r="B799" s="196"/>
      <c r="C799" s="196"/>
      <c r="D799" s="196"/>
      <c r="E799" s="196"/>
      <c r="F799" s="196"/>
      <c r="G799" s="196"/>
      <c r="H799" s="193" t="str">
        <f>IF($A799="","",SUMIFS('Work report'!$I$2:$I$1500,'Work report'!$A$2:$A$1500,$A799,'Work report'!$B$2:$B$1500,"&lt;&gt;"))</f>
        <v/>
      </c>
      <c r="I799" s="192" t="str">
        <f t="shared" si="36"/>
        <v/>
      </c>
      <c r="J799" s="192" t="str">
        <f t="shared" si="37"/>
        <v/>
      </c>
      <c r="K799" s="197"/>
      <c r="L799" s="235"/>
      <c r="M799" s="192" t="str">
        <f t="shared" si="38"/>
        <v/>
      </c>
    </row>
    <row r="800" spans="1:13" ht="15" customHeight="1" x14ac:dyDescent="0.25">
      <c r="A800" s="190" t="str" cm="1">
        <f t="array" ref="A800">IFERROR(INDEX(_xlfn.UNIQUE(_xlfn._xlws.FILTER('Work report'!$A$2:$A$1500,'Work report'!$B$2:$B$1500&lt;&gt;"")),ROW(A799)),"")</f>
        <v/>
      </c>
      <c r="B800" s="196"/>
      <c r="C800" s="196"/>
      <c r="D800" s="196"/>
      <c r="E800" s="196"/>
      <c r="F800" s="196"/>
      <c r="G800" s="196"/>
      <c r="H800" s="193" t="str">
        <f>IF($A800="","",SUMIFS('Work report'!$I$2:$I$1500,'Work report'!$A$2:$A$1500,$A800,'Work report'!$B$2:$B$1500,"&lt;&gt;"))</f>
        <v/>
      </c>
      <c r="I800" s="192" t="str">
        <f t="shared" si="36"/>
        <v/>
      </c>
      <c r="J800" s="192" t="str">
        <f t="shared" si="37"/>
        <v/>
      </c>
      <c r="K800" s="197"/>
      <c r="L800" s="235"/>
      <c r="M800" s="192" t="str">
        <f t="shared" si="38"/>
        <v/>
      </c>
    </row>
    <row r="801" spans="1:13" ht="15" customHeight="1" x14ac:dyDescent="0.25">
      <c r="A801" s="190" t="str" cm="1">
        <f t="array" ref="A801">IFERROR(INDEX(_xlfn.UNIQUE(_xlfn._xlws.FILTER('Work report'!$A$2:$A$1500,'Work report'!$B$2:$B$1500&lt;&gt;"")),ROW(A800)),"")</f>
        <v/>
      </c>
      <c r="B801" s="196"/>
      <c r="C801" s="196"/>
      <c r="D801" s="196"/>
      <c r="E801" s="196"/>
      <c r="F801" s="196"/>
      <c r="G801" s="196"/>
      <c r="H801" s="193" t="str">
        <f>IF($A801="","",SUMIFS('Work report'!$I$2:$I$1500,'Work report'!$A$2:$A$1500,$A801,'Work report'!$B$2:$B$1500,"&lt;&gt;"))</f>
        <v/>
      </c>
      <c r="I801" s="192" t="str">
        <f t="shared" si="36"/>
        <v/>
      </c>
      <c r="J801" s="192" t="str">
        <f t="shared" si="37"/>
        <v/>
      </c>
      <c r="K801" s="197"/>
      <c r="L801" s="235"/>
      <c r="M801" s="192" t="str">
        <f t="shared" si="38"/>
        <v/>
      </c>
    </row>
    <row r="802" spans="1:13" ht="15" customHeight="1" x14ac:dyDescent="0.25">
      <c r="A802" s="190" t="str" cm="1">
        <f t="array" ref="A802">IFERROR(INDEX(_xlfn.UNIQUE(_xlfn._xlws.FILTER('Work report'!$A$2:$A$1500,'Work report'!$B$2:$B$1500&lt;&gt;"")),ROW(A801)),"")</f>
        <v/>
      </c>
      <c r="B802" s="196"/>
      <c r="C802" s="196"/>
      <c r="D802" s="196"/>
      <c r="E802" s="196"/>
      <c r="F802" s="196"/>
      <c r="G802" s="196"/>
      <c r="H802" s="193" t="str">
        <f>IF($A802="","",SUMIFS('Work report'!$I$2:$I$1500,'Work report'!$A$2:$A$1500,$A802,'Work report'!$B$2:$B$1500,"&lt;&gt;"))</f>
        <v/>
      </c>
      <c r="I802" s="192" t="str">
        <f t="shared" si="36"/>
        <v/>
      </c>
      <c r="J802" s="192" t="str">
        <f t="shared" si="37"/>
        <v/>
      </c>
      <c r="K802" s="197"/>
      <c r="L802" s="235"/>
      <c r="M802" s="192" t="str">
        <f t="shared" si="38"/>
        <v/>
      </c>
    </row>
    <row r="803" spans="1:13" ht="15" customHeight="1" x14ac:dyDescent="0.25">
      <c r="A803" s="190" t="str" cm="1">
        <f t="array" ref="A803">IFERROR(INDEX(_xlfn.UNIQUE(_xlfn._xlws.FILTER('Work report'!$A$2:$A$1500,'Work report'!$B$2:$B$1500&lt;&gt;"")),ROW(A802)),"")</f>
        <v/>
      </c>
      <c r="B803" s="196"/>
      <c r="C803" s="196"/>
      <c r="D803" s="196"/>
      <c r="E803" s="196"/>
      <c r="F803" s="196"/>
      <c r="G803" s="196"/>
      <c r="H803" s="193" t="str">
        <f>IF($A803="","",SUMIFS('Work report'!$I$2:$I$1500,'Work report'!$A$2:$A$1500,$A803,'Work report'!$B$2:$B$1500,"&lt;&gt;"))</f>
        <v/>
      </c>
      <c r="I803" s="192" t="str">
        <f t="shared" si="36"/>
        <v/>
      </c>
      <c r="J803" s="192" t="str">
        <f t="shared" si="37"/>
        <v/>
      </c>
      <c r="K803" s="197"/>
      <c r="L803" s="235"/>
      <c r="M803" s="192" t="str">
        <f t="shared" si="38"/>
        <v/>
      </c>
    </row>
    <row r="804" spans="1:13" ht="15" customHeight="1" x14ac:dyDescent="0.25">
      <c r="A804" s="190" t="str" cm="1">
        <f t="array" ref="A804">IFERROR(INDEX(_xlfn.UNIQUE(_xlfn._xlws.FILTER('Work report'!$A$2:$A$1500,'Work report'!$B$2:$B$1500&lt;&gt;"")),ROW(A803)),"")</f>
        <v/>
      </c>
      <c r="B804" s="196"/>
      <c r="C804" s="196"/>
      <c r="D804" s="196"/>
      <c r="E804" s="196"/>
      <c r="F804" s="196"/>
      <c r="G804" s="196"/>
      <c r="H804" s="193" t="str">
        <f>IF($A804="","",SUMIFS('Work report'!$I$2:$I$1500,'Work report'!$A$2:$A$1500,$A804,'Work report'!$B$2:$B$1500,"&lt;&gt;"))</f>
        <v/>
      </c>
      <c r="I804" s="192" t="str">
        <f t="shared" si="36"/>
        <v/>
      </c>
      <c r="J804" s="192" t="str">
        <f t="shared" si="37"/>
        <v/>
      </c>
      <c r="K804" s="197"/>
      <c r="L804" s="235"/>
      <c r="M804" s="192" t="str">
        <f t="shared" si="38"/>
        <v/>
      </c>
    </row>
    <row r="805" spans="1:13" ht="15" customHeight="1" x14ac:dyDescent="0.25">
      <c r="A805" s="190" t="str" cm="1">
        <f t="array" ref="A805">IFERROR(INDEX(_xlfn.UNIQUE(_xlfn._xlws.FILTER('Work report'!$A$2:$A$1500,'Work report'!$B$2:$B$1500&lt;&gt;"")),ROW(A804)),"")</f>
        <v/>
      </c>
      <c r="B805" s="196"/>
      <c r="C805" s="196"/>
      <c r="D805" s="196"/>
      <c r="E805" s="196"/>
      <c r="F805" s="196"/>
      <c r="G805" s="196"/>
      <c r="H805" s="193" t="str">
        <f>IF($A805="","",SUMIFS('Work report'!$I$2:$I$1500,'Work report'!$A$2:$A$1500,$A805,'Work report'!$B$2:$B$1500,"&lt;&gt;"))</f>
        <v/>
      </c>
      <c r="I805" s="192" t="str">
        <f t="shared" si="36"/>
        <v/>
      </c>
      <c r="J805" s="192" t="str">
        <f t="shared" si="37"/>
        <v/>
      </c>
      <c r="K805" s="197"/>
      <c r="L805" s="235"/>
      <c r="M805" s="192" t="str">
        <f t="shared" si="38"/>
        <v/>
      </c>
    </row>
    <row r="806" spans="1:13" ht="15" customHeight="1" x14ac:dyDescent="0.25">
      <c r="A806" s="190" t="str" cm="1">
        <f t="array" ref="A806">IFERROR(INDEX(_xlfn.UNIQUE(_xlfn._xlws.FILTER('Work report'!$A$2:$A$1500,'Work report'!$B$2:$B$1500&lt;&gt;"")),ROW(A805)),"")</f>
        <v/>
      </c>
      <c r="B806" s="196"/>
      <c r="C806" s="196"/>
      <c r="D806" s="196"/>
      <c r="E806" s="196"/>
      <c r="F806" s="196"/>
      <c r="G806" s="196"/>
      <c r="H806" s="193" t="str">
        <f>IF($A806="","",SUMIFS('Work report'!$I$2:$I$1500,'Work report'!$A$2:$A$1500,$A806,'Work report'!$B$2:$B$1500,"&lt;&gt;"))</f>
        <v/>
      </c>
      <c r="I806" s="192" t="str">
        <f t="shared" si="36"/>
        <v/>
      </c>
      <c r="J806" s="192" t="str">
        <f t="shared" si="37"/>
        <v/>
      </c>
      <c r="K806" s="197"/>
      <c r="L806" s="235"/>
      <c r="M806" s="192" t="str">
        <f t="shared" si="38"/>
        <v/>
      </c>
    </row>
    <row r="807" spans="1:13" ht="15" customHeight="1" x14ac:dyDescent="0.25">
      <c r="A807" s="190" t="str" cm="1">
        <f t="array" ref="A807">IFERROR(INDEX(_xlfn.UNIQUE(_xlfn._xlws.FILTER('Work report'!$A$2:$A$1500,'Work report'!$B$2:$B$1500&lt;&gt;"")),ROW(A806)),"")</f>
        <v/>
      </c>
      <c r="B807" s="196"/>
      <c r="C807" s="196"/>
      <c r="D807" s="196"/>
      <c r="E807" s="196"/>
      <c r="F807" s="196"/>
      <c r="G807" s="196"/>
      <c r="H807" s="193" t="str">
        <f>IF($A807="","",SUMIFS('Work report'!$I$2:$I$1500,'Work report'!$A$2:$A$1500,$A807,'Work report'!$B$2:$B$1500,"&lt;&gt;"))</f>
        <v/>
      </c>
      <c r="I807" s="192" t="str">
        <f t="shared" si="36"/>
        <v/>
      </c>
      <c r="J807" s="192" t="str">
        <f t="shared" si="37"/>
        <v/>
      </c>
      <c r="K807" s="197"/>
      <c r="L807" s="235"/>
      <c r="M807" s="192" t="str">
        <f t="shared" si="38"/>
        <v/>
      </c>
    </row>
    <row r="808" spans="1:13" ht="15" customHeight="1" x14ac:dyDescent="0.25">
      <c r="A808" s="190" t="str" cm="1">
        <f t="array" ref="A808">IFERROR(INDEX(_xlfn.UNIQUE(_xlfn._xlws.FILTER('Work report'!$A$2:$A$1500,'Work report'!$B$2:$B$1500&lt;&gt;"")),ROW(A807)),"")</f>
        <v/>
      </c>
      <c r="B808" s="196"/>
      <c r="C808" s="196"/>
      <c r="D808" s="196"/>
      <c r="E808" s="196"/>
      <c r="F808" s="196"/>
      <c r="G808" s="196"/>
      <c r="H808" s="193" t="str">
        <f>IF($A808="","",SUMIFS('Work report'!$I$2:$I$1500,'Work report'!$A$2:$A$1500,$A808,'Work report'!$B$2:$B$1500,"&lt;&gt;"))</f>
        <v/>
      </c>
      <c r="I808" s="192" t="str">
        <f t="shared" si="36"/>
        <v/>
      </c>
      <c r="J808" s="192" t="str">
        <f t="shared" si="37"/>
        <v/>
      </c>
      <c r="K808" s="197"/>
      <c r="L808" s="235"/>
      <c r="M808" s="192" t="str">
        <f t="shared" si="38"/>
        <v/>
      </c>
    </row>
    <row r="809" spans="1:13" ht="15" customHeight="1" x14ac:dyDescent="0.25">
      <c r="A809" s="190" t="str" cm="1">
        <f t="array" ref="A809">IFERROR(INDEX(_xlfn.UNIQUE(_xlfn._xlws.FILTER('Work report'!$A$2:$A$1500,'Work report'!$B$2:$B$1500&lt;&gt;"")),ROW(A808)),"")</f>
        <v/>
      </c>
      <c r="B809" s="196"/>
      <c r="C809" s="196"/>
      <c r="D809" s="196"/>
      <c r="E809" s="196"/>
      <c r="F809" s="196"/>
      <c r="G809" s="196"/>
      <c r="H809" s="193" t="str">
        <f>IF($A809="","",SUMIFS('Work report'!$I$2:$I$1500,'Work report'!$A$2:$A$1500,$A809,'Work report'!$B$2:$B$1500,"&lt;&gt;"))</f>
        <v/>
      </c>
      <c r="I809" s="192" t="str">
        <f t="shared" si="36"/>
        <v/>
      </c>
      <c r="J809" s="192" t="str">
        <f t="shared" si="37"/>
        <v/>
      </c>
      <c r="K809" s="197"/>
      <c r="L809" s="235"/>
      <c r="M809" s="192" t="str">
        <f t="shared" si="38"/>
        <v/>
      </c>
    </row>
    <row r="810" spans="1:13" ht="15" customHeight="1" x14ac:dyDescent="0.25">
      <c r="A810" s="190" t="str" cm="1">
        <f t="array" ref="A810">IFERROR(INDEX(_xlfn.UNIQUE(_xlfn._xlws.FILTER('Work report'!$A$2:$A$1500,'Work report'!$B$2:$B$1500&lt;&gt;"")),ROW(A809)),"")</f>
        <v/>
      </c>
      <c r="B810" s="196"/>
      <c r="C810" s="196"/>
      <c r="D810" s="196"/>
      <c r="E810" s="196"/>
      <c r="F810" s="196"/>
      <c r="G810" s="196"/>
      <c r="H810" s="193" t="str">
        <f>IF($A810="","",SUMIFS('Work report'!$I$2:$I$1500,'Work report'!$A$2:$A$1500,$A810,'Work report'!$B$2:$B$1500,"&lt;&gt;"))</f>
        <v/>
      </c>
      <c r="I810" s="192" t="str">
        <f t="shared" si="36"/>
        <v/>
      </c>
      <c r="J810" s="192" t="str">
        <f t="shared" si="37"/>
        <v/>
      </c>
      <c r="K810" s="197"/>
      <c r="L810" s="235"/>
      <c r="M810" s="192" t="str">
        <f t="shared" si="38"/>
        <v/>
      </c>
    </row>
    <row r="811" spans="1:13" ht="15" customHeight="1" x14ac:dyDescent="0.25">
      <c r="A811" s="190" t="str" cm="1">
        <f t="array" ref="A811">IFERROR(INDEX(_xlfn.UNIQUE(_xlfn._xlws.FILTER('Work report'!$A$2:$A$1500,'Work report'!$B$2:$B$1500&lt;&gt;"")),ROW(A810)),"")</f>
        <v/>
      </c>
      <c r="B811" s="196"/>
      <c r="C811" s="196"/>
      <c r="D811" s="196"/>
      <c r="E811" s="196"/>
      <c r="F811" s="196"/>
      <c r="G811" s="196"/>
      <c r="H811" s="193" t="str">
        <f>IF($A811="","",SUMIFS('Work report'!$I$2:$I$1500,'Work report'!$A$2:$A$1500,$A811,'Work report'!$B$2:$B$1500,"&lt;&gt;"))</f>
        <v/>
      </c>
      <c r="I811" s="192" t="str">
        <f t="shared" si="36"/>
        <v/>
      </c>
      <c r="J811" s="192" t="str">
        <f t="shared" si="37"/>
        <v/>
      </c>
      <c r="K811" s="197"/>
      <c r="L811" s="235"/>
      <c r="M811" s="192" t="str">
        <f t="shared" si="38"/>
        <v/>
      </c>
    </row>
    <row r="812" spans="1:13" ht="15" customHeight="1" x14ac:dyDescent="0.25">
      <c r="A812" s="190" t="str" cm="1">
        <f t="array" ref="A812">IFERROR(INDEX(_xlfn.UNIQUE(_xlfn._xlws.FILTER('Work report'!$A$2:$A$1500,'Work report'!$B$2:$B$1500&lt;&gt;"")),ROW(A811)),"")</f>
        <v/>
      </c>
      <c r="B812" s="196"/>
      <c r="C812" s="196"/>
      <c r="D812" s="196"/>
      <c r="E812" s="196"/>
      <c r="F812" s="196"/>
      <c r="G812" s="196"/>
      <c r="H812" s="193" t="str">
        <f>IF($A812="","",SUMIFS('Work report'!$I$2:$I$1500,'Work report'!$A$2:$A$1500,$A812,'Work report'!$B$2:$B$1500,"&lt;&gt;"))</f>
        <v/>
      </c>
      <c r="I812" s="192" t="str">
        <f t="shared" si="36"/>
        <v/>
      </c>
      <c r="J812" s="192" t="str">
        <f t="shared" si="37"/>
        <v/>
      </c>
      <c r="K812" s="197"/>
      <c r="L812" s="235"/>
      <c r="M812" s="192" t="str">
        <f t="shared" si="38"/>
        <v/>
      </c>
    </row>
    <row r="813" spans="1:13" ht="15" customHeight="1" x14ac:dyDescent="0.25">
      <c r="A813" s="190" t="str" cm="1">
        <f t="array" ref="A813">IFERROR(INDEX(_xlfn.UNIQUE(_xlfn._xlws.FILTER('Work report'!$A$2:$A$1500,'Work report'!$B$2:$B$1500&lt;&gt;"")),ROW(A812)),"")</f>
        <v/>
      </c>
      <c r="B813" s="196"/>
      <c r="C813" s="196"/>
      <c r="D813" s="196"/>
      <c r="E813" s="196"/>
      <c r="F813" s="196"/>
      <c r="G813" s="196"/>
      <c r="H813" s="193" t="str">
        <f>IF($A813="","",SUMIFS('Work report'!$I$2:$I$1500,'Work report'!$A$2:$A$1500,$A813,'Work report'!$B$2:$B$1500,"&lt;&gt;"))</f>
        <v/>
      </c>
      <c r="I813" s="192" t="str">
        <f t="shared" si="36"/>
        <v/>
      </c>
      <c r="J813" s="192" t="str">
        <f t="shared" si="37"/>
        <v/>
      </c>
      <c r="K813" s="197"/>
      <c r="L813" s="235"/>
      <c r="M813" s="192" t="str">
        <f t="shared" si="38"/>
        <v/>
      </c>
    </row>
    <row r="814" spans="1:13" ht="15" customHeight="1" x14ac:dyDescent="0.25">
      <c r="A814" s="190" t="str" cm="1">
        <f t="array" ref="A814">IFERROR(INDEX(_xlfn.UNIQUE(_xlfn._xlws.FILTER('Work report'!$A$2:$A$1500,'Work report'!$B$2:$B$1500&lt;&gt;"")),ROW(A813)),"")</f>
        <v/>
      </c>
      <c r="B814" s="196"/>
      <c r="C814" s="196"/>
      <c r="D814" s="196"/>
      <c r="E814" s="196"/>
      <c r="F814" s="196"/>
      <c r="G814" s="196"/>
      <c r="H814" s="193" t="str">
        <f>IF($A814="","",SUMIFS('Work report'!$I$2:$I$1500,'Work report'!$A$2:$A$1500,$A814,'Work report'!$B$2:$B$1500,"&lt;&gt;"))</f>
        <v/>
      </c>
      <c r="I814" s="192" t="str">
        <f t="shared" si="36"/>
        <v/>
      </c>
      <c r="J814" s="192" t="str">
        <f t="shared" si="37"/>
        <v/>
      </c>
      <c r="K814" s="197"/>
      <c r="L814" s="235"/>
      <c r="M814" s="192" t="str">
        <f t="shared" si="38"/>
        <v/>
      </c>
    </row>
    <row r="815" spans="1:13" ht="15" customHeight="1" x14ac:dyDescent="0.25">
      <c r="A815" s="190" t="str" cm="1">
        <f t="array" ref="A815">IFERROR(INDEX(_xlfn.UNIQUE(_xlfn._xlws.FILTER('Work report'!$A$2:$A$1500,'Work report'!$B$2:$B$1500&lt;&gt;"")),ROW(A814)),"")</f>
        <v/>
      </c>
      <c r="B815" s="196"/>
      <c r="C815" s="196"/>
      <c r="D815" s="196"/>
      <c r="E815" s="196"/>
      <c r="F815" s="196"/>
      <c r="G815" s="196"/>
      <c r="H815" s="193" t="str">
        <f>IF($A815="","",SUMIFS('Work report'!$I$2:$I$1500,'Work report'!$A$2:$A$1500,$A815,'Work report'!$B$2:$B$1500,"&lt;&gt;"))</f>
        <v/>
      </c>
      <c r="I815" s="192" t="str">
        <f t="shared" si="36"/>
        <v/>
      </c>
      <c r="J815" s="192" t="str">
        <f t="shared" si="37"/>
        <v/>
      </c>
      <c r="K815" s="197"/>
      <c r="L815" s="235"/>
      <c r="M815" s="192" t="str">
        <f t="shared" si="38"/>
        <v/>
      </c>
    </row>
    <row r="816" spans="1:13" ht="15" customHeight="1" x14ac:dyDescent="0.25">
      <c r="A816" s="190" t="str" cm="1">
        <f t="array" ref="A816">IFERROR(INDEX(_xlfn.UNIQUE(_xlfn._xlws.FILTER('Work report'!$A$2:$A$1500,'Work report'!$B$2:$B$1500&lt;&gt;"")),ROW(A815)),"")</f>
        <v/>
      </c>
      <c r="B816" s="196"/>
      <c r="C816" s="196"/>
      <c r="D816" s="196"/>
      <c r="E816" s="196"/>
      <c r="F816" s="196"/>
      <c r="G816" s="196"/>
      <c r="H816" s="193" t="str">
        <f>IF($A816="","",SUMIFS('Work report'!$I$2:$I$1500,'Work report'!$A$2:$A$1500,$A816,'Work report'!$B$2:$B$1500,"&lt;&gt;"))</f>
        <v/>
      </c>
      <c r="I816" s="192" t="str">
        <f t="shared" si="36"/>
        <v/>
      </c>
      <c r="J816" s="192" t="str">
        <f t="shared" si="37"/>
        <v/>
      </c>
      <c r="K816" s="197"/>
      <c r="L816" s="235"/>
      <c r="M816" s="192" t="str">
        <f t="shared" si="38"/>
        <v/>
      </c>
    </row>
    <row r="817" spans="1:13" ht="15" customHeight="1" x14ac:dyDescent="0.25">
      <c r="A817" s="190" t="str" cm="1">
        <f t="array" ref="A817">IFERROR(INDEX(_xlfn.UNIQUE(_xlfn._xlws.FILTER('Work report'!$A$2:$A$1500,'Work report'!$B$2:$B$1500&lt;&gt;"")),ROW(A816)),"")</f>
        <v/>
      </c>
      <c r="B817" s="196"/>
      <c r="C817" s="196"/>
      <c r="D817" s="196"/>
      <c r="E817" s="196"/>
      <c r="F817" s="196"/>
      <c r="G817" s="196"/>
      <c r="H817" s="193" t="str">
        <f>IF($A817="","",SUMIFS('Work report'!$I$2:$I$1500,'Work report'!$A$2:$A$1500,$A817,'Work report'!$B$2:$B$1500,"&lt;&gt;"))</f>
        <v/>
      </c>
      <c r="I817" s="192" t="str">
        <f t="shared" si="36"/>
        <v/>
      </c>
      <c r="J817" s="192" t="str">
        <f t="shared" si="37"/>
        <v/>
      </c>
      <c r="K817" s="197"/>
      <c r="L817" s="235"/>
      <c r="M817" s="192" t="str">
        <f t="shared" si="38"/>
        <v/>
      </c>
    </row>
    <row r="818" spans="1:13" ht="15" customHeight="1" x14ac:dyDescent="0.25">
      <c r="A818" s="190" t="str" cm="1">
        <f t="array" ref="A818">IFERROR(INDEX(_xlfn.UNIQUE(_xlfn._xlws.FILTER('Work report'!$A$2:$A$1500,'Work report'!$B$2:$B$1500&lt;&gt;"")),ROW(A817)),"")</f>
        <v/>
      </c>
      <c r="B818" s="196"/>
      <c r="C818" s="196"/>
      <c r="D818" s="196"/>
      <c r="E818" s="196"/>
      <c r="F818" s="196"/>
      <c r="G818" s="196"/>
      <c r="H818" s="193" t="str">
        <f>IF($A818="","",SUMIFS('Work report'!$I$2:$I$1500,'Work report'!$A$2:$A$1500,$A818,'Work report'!$B$2:$B$1500,"&lt;&gt;"))</f>
        <v/>
      </c>
      <c r="I818" s="192" t="str">
        <f t="shared" si="36"/>
        <v/>
      </c>
      <c r="J818" s="192" t="str">
        <f t="shared" si="37"/>
        <v/>
      </c>
      <c r="K818" s="197"/>
      <c r="L818" s="235"/>
      <c r="M818" s="192" t="str">
        <f t="shared" si="38"/>
        <v/>
      </c>
    </row>
    <row r="819" spans="1:13" ht="15" customHeight="1" x14ac:dyDescent="0.25">
      <c r="A819" s="190" t="str" cm="1">
        <f t="array" ref="A819">IFERROR(INDEX(_xlfn.UNIQUE(_xlfn._xlws.FILTER('Work report'!$A$2:$A$1500,'Work report'!$B$2:$B$1500&lt;&gt;"")),ROW(A818)),"")</f>
        <v/>
      </c>
      <c r="B819" s="196"/>
      <c r="C819" s="196"/>
      <c r="D819" s="196"/>
      <c r="E819" s="196"/>
      <c r="F819" s="196"/>
      <c r="G819" s="196"/>
      <c r="H819" s="193" t="str">
        <f>IF($A819="","",SUMIFS('Work report'!$I$2:$I$1500,'Work report'!$A$2:$A$1500,$A819,'Work report'!$B$2:$B$1500,"&lt;&gt;"))</f>
        <v/>
      </c>
      <c r="I819" s="192" t="str">
        <f t="shared" si="36"/>
        <v/>
      </c>
      <c r="J819" s="192" t="str">
        <f t="shared" si="37"/>
        <v/>
      </c>
      <c r="K819" s="197"/>
      <c r="L819" s="235"/>
      <c r="M819" s="192" t="str">
        <f t="shared" si="38"/>
        <v/>
      </c>
    </row>
    <row r="820" spans="1:13" ht="15" customHeight="1" x14ac:dyDescent="0.25">
      <c r="A820" s="190" t="str" cm="1">
        <f t="array" ref="A820">IFERROR(INDEX(_xlfn.UNIQUE(_xlfn._xlws.FILTER('Work report'!$A$2:$A$1500,'Work report'!$B$2:$B$1500&lt;&gt;"")),ROW(A819)),"")</f>
        <v/>
      </c>
      <c r="B820" s="196"/>
      <c r="C820" s="196"/>
      <c r="D820" s="196"/>
      <c r="E820" s="196"/>
      <c r="F820" s="196"/>
      <c r="G820" s="196"/>
      <c r="H820" s="193" t="str">
        <f>IF($A820="","",SUMIFS('Work report'!$I$2:$I$1500,'Work report'!$A$2:$A$1500,$A820,'Work report'!$B$2:$B$1500,"&lt;&gt;"))</f>
        <v/>
      </c>
      <c r="I820" s="192" t="str">
        <f t="shared" si="36"/>
        <v/>
      </c>
      <c r="J820" s="192" t="str">
        <f t="shared" si="37"/>
        <v/>
      </c>
      <c r="K820" s="197"/>
      <c r="L820" s="235"/>
      <c r="M820" s="192" t="str">
        <f t="shared" si="38"/>
        <v/>
      </c>
    </row>
    <row r="821" spans="1:13" ht="15" customHeight="1" x14ac:dyDescent="0.25">
      <c r="A821" s="190" t="str" cm="1">
        <f t="array" ref="A821">IFERROR(INDEX(_xlfn.UNIQUE(_xlfn._xlws.FILTER('Work report'!$A$2:$A$1500,'Work report'!$B$2:$B$1500&lt;&gt;"")),ROW(A820)),"")</f>
        <v/>
      </c>
      <c r="B821" s="196"/>
      <c r="C821" s="196"/>
      <c r="D821" s="196"/>
      <c r="E821" s="196"/>
      <c r="F821" s="196"/>
      <c r="G821" s="196"/>
      <c r="H821" s="193" t="str">
        <f>IF($A821="","",SUMIFS('Work report'!$I$2:$I$1500,'Work report'!$A$2:$A$1500,$A821,'Work report'!$B$2:$B$1500,"&lt;&gt;"))</f>
        <v/>
      </c>
      <c r="I821" s="192" t="str">
        <f t="shared" si="36"/>
        <v/>
      </c>
      <c r="J821" s="192" t="str">
        <f t="shared" si="37"/>
        <v/>
      </c>
      <c r="K821" s="197"/>
      <c r="L821" s="235"/>
      <c r="M821" s="192" t="str">
        <f t="shared" si="38"/>
        <v/>
      </c>
    </row>
    <row r="822" spans="1:13" ht="15" customHeight="1" x14ac:dyDescent="0.25">
      <c r="A822" s="190" t="str" cm="1">
        <f t="array" ref="A822">IFERROR(INDEX(_xlfn.UNIQUE(_xlfn._xlws.FILTER('Work report'!$A$2:$A$1500,'Work report'!$B$2:$B$1500&lt;&gt;"")),ROW(A821)),"")</f>
        <v/>
      </c>
      <c r="B822" s="196"/>
      <c r="C822" s="196"/>
      <c r="D822" s="196"/>
      <c r="E822" s="196"/>
      <c r="F822" s="196"/>
      <c r="G822" s="196"/>
      <c r="H822" s="193" t="str">
        <f>IF($A822="","",SUMIFS('Work report'!$I$2:$I$1500,'Work report'!$A$2:$A$1500,$A822,'Work report'!$B$2:$B$1500,"&lt;&gt;"))</f>
        <v/>
      </c>
      <c r="I822" s="192" t="str">
        <f t="shared" si="36"/>
        <v/>
      </c>
      <c r="J822" s="192" t="str">
        <f t="shared" si="37"/>
        <v/>
      </c>
      <c r="K822" s="197"/>
      <c r="L822" s="235"/>
      <c r="M822" s="192" t="str">
        <f t="shared" si="38"/>
        <v/>
      </c>
    </row>
    <row r="823" spans="1:13" ht="15" customHeight="1" x14ac:dyDescent="0.25">
      <c r="A823" s="190" t="str" cm="1">
        <f t="array" ref="A823">IFERROR(INDEX(_xlfn.UNIQUE(_xlfn._xlws.FILTER('Work report'!$A$2:$A$1500,'Work report'!$B$2:$B$1500&lt;&gt;"")),ROW(A822)),"")</f>
        <v/>
      </c>
      <c r="B823" s="196"/>
      <c r="C823" s="196"/>
      <c r="D823" s="196"/>
      <c r="E823" s="196"/>
      <c r="F823" s="196"/>
      <c r="G823" s="196"/>
      <c r="H823" s="193" t="str">
        <f>IF($A823="","",SUMIFS('Work report'!$I$2:$I$1500,'Work report'!$A$2:$A$1500,$A823,'Work report'!$B$2:$B$1500,"&lt;&gt;"))</f>
        <v/>
      </c>
      <c r="I823" s="192" t="str">
        <f t="shared" si="36"/>
        <v/>
      </c>
      <c r="J823" s="192" t="str">
        <f t="shared" si="37"/>
        <v/>
      </c>
      <c r="K823" s="197"/>
      <c r="L823" s="235"/>
      <c r="M823" s="192" t="str">
        <f t="shared" si="38"/>
        <v/>
      </c>
    </row>
    <row r="824" spans="1:13" ht="15" customHeight="1" x14ac:dyDescent="0.25">
      <c r="A824" s="190" t="str" cm="1">
        <f t="array" ref="A824">IFERROR(INDEX(_xlfn.UNIQUE(_xlfn._xlws.FILTER('Work report'!$A$2:$A$1500,'Work report'!$B$2:$B$1500&lt;&gt;"")),ROW(A823)),"")</f>
        <v/>
      </c>
      <c r="B824" s="196"/>
      <c r="C824" s="196"/>
      <c r="D824" s="196"/>
      <c r="E824" s="196"/>
      <c r="F824" s="196"/>
      <c r="G824" s="196"/>
      <c r="H824" s="193" t="str">
        <f>IF($A824="","",SUMIFS('Work report'!$I$2:$I$1500,'Work report'!$A$2:$A$1500,$A824,'Work report'!$B$2:$B$1500,"&lt;&gt;"))</f>
        <v/>
      </c>
      <c r="I824" s="192" t="str">
        <f t="shared" si="36"/>
        <v/>
      </c>
      <c r="J824" s="192" t="str">
        <f t="shared" si="37"/>
        <v/>
      </c>
      <c r="K824" s="197"/>
      <c r="L824" s="235"/>
      <c r="M824" s="192" t="str">
        <f t="shared" si="38"/>
        <v/>
      </c>
    </row>
    <row r="825" spans="1:13" ht="15" customHeight="1" x14ac:dyDescent="0.25">
      <c r="A825" s="190" t="str" cm="1">
        <f t="array" ref="A825">IFERROR(INDEX(_xlfn.UNIQUE(_xlfn._xlws.FILTER('Work report'!$A$2:$A$1500,'Work report'!$B$2:$B$1500&lt;&gt;"")),ROW(A824)),"")</f>
        <v/>
      </c>
      <c r="B825" s="196"/>
      <c r="C825" s="196"/>
      <c r="D825" s="196"/>
      <c r="E825" s="196"/>
      <c r="F825" s="196"/>
      <c r="G825" s="196"/>
      <c r="H825" s="193" t="str">
        <f>IF($A825="","",SUMIFS('Work report'!$I$2:$I$1500,'Work report'!$A$2:$A$1500,$A825,'Work report'!$B$2:$B$1500,"&lt;&gt;"))</f>
        <v/>
      </c>
      <c r="I825" s="192" t="str">
        <f t="shared" si="36"/>
        <v/>
      </c>
      <c r="J825" s="192" t="str">
        <f t="shared" si="37"/>
        <v/>
      </c>
      <c r="K825" s="197"/>
      <c r="L825" s="235"/>
      <c r="M825" s="192" t="str">
        <f t="shared" si="38"/>
        <v/>
      </c>
    </row>
    <row r="826" spans="1:13" ht="15" customHeight="1" x14ac:dyDescent="0.25">
      <c r="A826" s="190" t="str" cm="1">
        <f t="array" ref="A826">IFERROR(INDEX(_xlfn.UNIQUE(_xlfn._xlws.FILTER('Work report'!$A$2:$A$1500,'Work report'!$B$2:$B$1500&lt;&gt;"")),ROW(A825)),"")</f>
        <v/>
      </c>
      <c r="B826" s="196"/>
      <c r="C826" s="196"/>
      <c r="D826" s="196"/>
      <c r="E826" s="196"/>
      <c r="F826" s="196"/>
      <c r="G826" s="196"/>
      <c r="H826" s="193" t="str">
        <f>IF($A826="","",SUMIFS('Work report'!$I$2:$I$1500,'Work report'!$A$2:$A$1500,$A826,'Work report'!$B$2:$B$1500,"&lt;&gt;"))</f>
        <v/>
      </c>
      <c r="I826" s="192" t="str">
        <f t="shared" si="36"/>
        <v/>
      </c>
      <c r="J826" s="192" t="str">
        <f t="shared" si="37"/>
        <v/>
      </c>
      <c r="K826" s="197"/>
      <c r="L826" s="235"/>
      <c r="M826" s="192" t="str">
        <f t="shared" si="38"/>
        <v/>
      </c>
    </row>
    <row r="827" spans="1:13" ht="15" customHeight="1" x14ac:dyDescent="0.25">
      <c r="A827" s="190" t="str" cm="1">
        <f t="array" ref="A827">IFERROR(INDEX(_xlfn.UNIQUE(_xlfn._xlws.FILTER('Work report'!$A$2:$A$1500,'Work report'!$B$2:$B$1500&lt;&gt;"")),ROW(A826)),"")</f>
        <v/>
      </c>
      <c r="B827" s="196"/>
      <c r="C827" s="196"/>
      <c r="D827" s="196"/>
      <c r="E827" s="196"/>
      <c r="F827" s="196"/>
      <c r="G827" s="196"/>
      <c r="H827" s="193" t="str">
        <f>IF($A827="","",SUMIFS('Work report'!$I$2:$I$1500,'Work report'!$A$2:$A$1500,$A827,'Work report'!$B$2:$B$1500,"&lt;&gt;"))</f>
        <v/>
      </c>
      <c r="I827" s="192" t="str">
        <f t="shared" si="36"/>
        <v/>
      </c>
      <c r="J827" s="192" t="str">
        <f t="shared" si="37"/>
        <v/>
      </c>
      <c r="K827" s="197"/>
      <c r="L827" s="235"/>
      <c r="M827" s="192" t="str">
        <f t="shared" si="38"/>
        <v/>
      </c>
    </row>
    <row r="828" spans="1:13" ht="15" customHeight="1" x14ac:dyDescent="0.25">
      <c r="A828" s="190" t="str" cm="1">
        <f t="array" ref="A828">IFERROR(INDEX(_xlfn.UNIQUE(_xlfn._xlws.FILTER('Work report'!$A$2:$A$1500,'Work report'!$B$2:$B$1500&lt;&gt;"")),ROW(A827)),"")</f>
        <v/>
      </c>
      <c r="B828" s="196"/>
      <c r="C828" s="196"/>
      <c r="D828" s="196"/>
      <c r="E828" s="196"/>
      <c r="F828" s="196"/>
      <c r="G828" s="196"/>
      <c r="H828" s="193" t="str">
        <f>IF($A828="","",SUMIFS('Work report'!$I$2:$I$1500,'Work report'!$A$2:$A$1500,$A828,'Work report'!$B$2:$B$1500,"&lt;&gt;"))</f>
        <v/>
      </c>
      <c r="I828" s="192" t="str">
        <f t="shared" si="36"/>
        <v/>
      </c>
      <c r="J828" s="192" t="str">
        <f t="shared" si="37"/>
        <v/>
      </c>
      <c r="K828" s="197"/>
      <c r="L828" s="235"/>
      <c r="M828" s="192" t="str">
        <f t="shared" si="38"/>
        <v/>
      </c>
    </row>
    <row r="829" spans="1:13" ht="15" customHeight="1" x14ac:dyDescent="0.25">
      <c r="A829" s="190" t="str" cm="1">
        <f t="array" ref="A829">IFERROR(INDEX(_xlfn.UNIQUE(_xlfn._xlws.FILTER('Work report'!$A$2:$A$1500,'Work report'!$B$2:$B$1500&lt;&gt;"")),ROW(A828)),"")</f>
        <v/>
      </c>
      <c r="B829" s="196"/>
      <c r="C829" s="196"/>
      <c r="D829" s="196"/>
      <c r="E829" s="196"/>
      <c r="F829" s="196"/>
      <c r="G829" s="196"/>
      <c r="H829" s="193" t="str">
        <f>IF($A829="","",SUMIFS('Work report'!$I$2:$I$1500,'Work report'!$A$2:$A$1500,$A829,'Work report'!$B$2:$B$1500,"&lt;&gt;"))</f>
        <v/>
      </c>
      <c r="I829" s="192" t="str">
        <f t="shared" si="36"/>
        <v/>
      </c>
      <c r="J829" s="192" t="str">
        <f t="shared" si="37"/>
        <v/>
      </c>
      <c r="K829" s="197"/>
      <c r="L829" s="235"/>
      <c r="M829" s="192" t="str">
        <f t="shared" si="38"/>
        <v/>
      </c>
    </row>
    <row r="830" spans="1:13" ht="15" customHeight="1" x14ac:dyDescent="0.25">
      <c r="A830" s="190" t="str" cm="1">
        <f t="array" ref="A830">IFERROR(INDEX(_xlfn.UNIQUE(_xlfn._xlws.FILTER('Work report'!$A$2:$A$1500,'Work report'!$B$2:$B$1500&lt;&gt;"")),ROW(A829)),"")</f>
        <v/>
      </c>
      <c r="B830" s="196"/>
      <c r="C830" s="196"/>
      <c r="D830" s="196"/>
      <c r="E830" s="196"/>
      <c r="F830" s="196"/>
      <c r="G830" s="196"/>
      <c r="H830" s="193" t="str">
        <f>IF($A830="","",SUMIFS('Work report'!$I$2:$I$1500,'Work report'!$A$2:$A$1500,$A830,'Work report'!$B$2:$B$1500,"&lt;&gt;"))</f>
        <v/>
      </c>
      <c r="I830" s="192" t="str">
        <f t="shared" si="36"/>
        <v/>
      </c>
      <c r="J830" s="192" t="str">
        <f t="shared" si="37"/>
        <v/>
      </c>
      <c r="K830" s="197"/>
      <c r="L830" s="235"/>
      <c r="M830" s="192" t="str">
        <f t="shared" si="38"/>
        <v/>
      </c>
    </row>
    <row r="831" spans="1:13" ht="15" customHeight="1" x14ac:dyDescent="0.25">
      <c r="A831" s="190" t="str" cm="1">
        <f t="array" ref="A831">IFERROR(INDEX(_xlfn.UNIQUE(_xlfn._xlws.FILTER('Work report'!$A$2:$A$1500,'Work report'!$B$2:$B$1500&lt;&gt;"")),ROW(A830)),"")</f>
        <v/>
      </c>
      <c r="B831" s="196"/>
      <c r="C831" s="196"/>
      <c r="D831" s="196"/>
      <c r="E831" s="196"/>
      <c r="F831" s="196"/>
      <c r="G831" s="196"/>
      <c r="H831" s="193" t="str">
        <f>IF($A831="","",SUMIFS('Work report'!$I$2:$I$1500,'Work report'!$A$2:$A$1500,$A831,'Work report'!$B$2:$B$1500,"&lt;&gt;"))</f>
        <v/>
      </c>
      <c r="I831" s="192" t="str">
        <f t="shared" si="36"/>
        <v/>
      </c>
      <c r="J831" s="192" t="str">
        <f t="shared" si="37"/>
        <v/>
      </c>
      <c r="K831" s="197"/>
      <c r="L831" s="235"/>
      <c r="M831" s="192" t="str">
        <f t="shared" si="38"/>
        <v/>
      </c>
    </row>
    <row r="832" spans="1:13" ht="15" customHeight="1" x14ac:dyDescent="0.25">
      <c r="A832" s="190" t="str" cm="1">
        <f t="array" ref="A832">IFERROR(INDEX(_xlfn.UNIQUE(_xlfn._xlws.FILTER('Work report'!$A$2:$A$1500,'Work report'!$B$2:$B$1500&lt;&gt;"")),ROW(A831)),"")</f>
        <v/>
      </c>
      <c r="B832" s="196"/>
      <c r="C832" s="196"/>
      <c r="D832" s="196"/>
      <c r="E832" s="196"/>
      <c r="F832" s="196"/>
      <c r="G832" s="196"/>
      <c r="H832" s="193" t="str">
        <f>IF($A832="","",SUMIFS('Work report'!$I$2:$I$1500,'Work report'!$A$2:$A$1500,$A832,'Work report'!$B$2:$B$1500,"&lt;&gt;"))</f>
        <v/>
      </c>
      <c r="I832" s="192" t="str">
        <f t="shared" si="36"/>
        <v/>
      </c>
      <c r="J832" s="192" t="str">
        <f t="shared" si="37"/>
        <v/>
      </c>
      <c r="K832" s="197"/>
      <c r="L832" s="235"/>
      <c r="M832" s="192" t="str">
        <f t="shared" si="38"/>
        <v/>
      </c>
    </row>
    <row r="833" spans="1:13" ht="15" customHeight="1" x14ac:dyDescent="0.25">
      <c r="A833" s="190" t="str" cm="1">
        <f t="array" ref="A833">IFERROR(INDEX(_xlfn.UNIQUE(_xlfn._xlws.FILTER('Work report'!$A$2:$A$1500,'Work report'!$B$2:$B$1500&lt;&gt;"")),ROW(A832)),"")</f>
        <v/>
      </c>
      <c r="B833" s="196"/>
      <c r="C833" s="196"/>
      <c r="D833" s="196"/>
      <c r="E833" s="196"/>
      <c r="F833" s="196"/>
      <c r="G833" s="196"/>
      <c r="H833" s="193" t="str">
        <f>IF($A833="","",SUMIFS('Work report'!$I$2:$I$1500,'Work report'!$A$2:$A$1500,$A833,'Work report'!$B$2:$B$1500,"&lt;&gt;"))</f>
        <v/>
      </c>
      <c r="I833" s="192" t="str">
        <f t="shared" si="36"/>
        <v/>
      </c>
      <c r="J833" s="192" t="str">
        <f t="shared" si="37"/>
        <v/>
      </c>
      <c r="K833" s="197"/>
      <c r="L833" s="235"/>
      <c r="M833" s="192" t="str">
        <f t="shared" si="38"/>
        <v/>
      </c>
    </row>
    <row r="834" spans="1:13" ht="15" customHeight="1" x14ac:dyDescent="0.25">
      <c r="A834" s="190" t="str" cm="1">
        <f t="array" ref="A834">IFERROR(INDEX(_xlfn.UNIQUE(_xlfn._xlws.FILTER('Work report'!$A$2:$A$1500,'Work report'!$B$2:$B$1500&lt;&gt;"")),ROW(A833)),"")</f>
        <v/>
      </c>
      <c r="B834" s="196"/>
      <c r="C834" s="196"/>
      <c r="D834" s="196"/>
      <c r="E834" s="196"/>
      <c r="F834" s="196"/>
      <c r="G834" s="196"/>
      <c r="H834" s="193" t="str">
        <f>IF($A834="","",SUMIFS('Work report'!$I$2:$I$1500,'Work report'!$A$2:$A$1500,$A834,'Work report'!$B$2:$B$1500,"&lt;&gt;"))</f>
        <v/>
      </c>
      <c r="I834" s="192" t="str">
        <f t="shared" ref="I834:I897" si="39">IF(
SUM(
IF(AND($B834&lt;&gt;"",$C834&lt;&gt;""),($C834-$B834)*1440,0),
IF(AND($D834&lt;&gt;"",$E834&lt;&gt;""),($E834-$D834)*1440,0),
IF(AND($F834&lt;&gt;"",$G834&lt;&gt;""),($G834-$F834)*1440,0)
)=0,
"",
SUM(
IF(AND($B834&lt;&gt;"",$C834&lt;&gt;""),($C834-$B834)*1440,0),
IF(AND($D834&lt;&gt;"",$E834&lt;&gt;""),($E834-$D834)*1440,0),
IF(AND($F834&lt;&gt;"",$G834&lt;&gt;""),($G834-$F834)*1440,0)
)
)</f>
        <v/>
      </c>
      <c r="J834" s="192" t="str">
        <f t="shared" ref="J834:J897" si="40">IF(OR($H834="",$I834=""),"",$I834-$H834)</f>
        <v/>
      </c>
      <c r="K834" s="197"/>
      <c r="L834" s="235"/>
      <c r="M834" s="192" t="str">
        <f t="shared" ref="M834:M897" si="41">IF(OR($J834="",$L834&lt;&gt;"Approved"),"",$J834)</f>
        <v/>
      </c>
    </row>
    <row r="835" spans="1:13" ht="15" customHeight="1" x14ac:dyDescent="0.25">
      <c r="A835" s="190" t="str" cm="1">
        <f t="array" ref="A835">IFERROR(INDEX(_xlfn.UNIQUE(_xlfn._xlws.FILTER('Work report'!$A$2:$A$1500,'Work report'!$B$2:$B$1500&lt;&gt;"")),ROW(A834)),"")</f>
        <v/>
      </c>
      <c r="B835" s="196"/>
      <c r="C835" s="196"/>
      <c r="D835" s="196"/>
      <c r="E835" s="196"/>
      <c r="F835" s="196"/>
      <c r="G835" s="196"/>
      <c r="H835" s="193" t="str">
        <f>IF($A835="","",SUMIFS('Work report'!$I$2:$I$1500,'Work report'!$A$2:$A$1500,$A835,'Work report'!$B$2:$B$1500,"&lt;&gt;"))</f>
        <v/>
      </c>
      <c r="I835" s="192" t="str">
        <f t="shared" si="39"/>
        <v/>
      </c>
      <c r="J835" s="192" t="str">
        <f t="shared" si="40"/>
        <v/>
      </c>
      <c r="K835" s="197"/>
      <c r="L835" s="235"/>
      <c r="M835" s="192" t="str">
        <f t="shared" si="41"/>
        <v/>
      </c>
    </row>
    <row r="836" spans="1:13" ht="15" customHeight="1" x14ac:dyDescent="0.25">
      <c r="A836" s="190" t="str" cm="1">
        <f t="array" ref="A836">IFERROR(INDEX(_xlfn.UNIQUE(_xlfn._xlws.FILTER('Work report'!$A$2:$A$1500,'Work report'!$B$2:$B$1500&lt;&gt;"")),ROW(A835)),"")</f>
        <v/>
      </c>
      <c r="B836" s="196"/>
      <c r="C836" s="196"/>
      <c r="D836" s="196"/>
      <c r="E836" s="196"/>
      <c r="F836" s="196"/>
      <c r="G836" s="196"/>
      <c r="H836" s="193" t="str">
        <f>IF($A836="","",SUMIFS('Work report'!$I$2:$I$1500,'Work report'!$A$2:$A$1500,$A836,'Work report'!$B$2:$B$1500,"&lt;&gt;"))</f>
        <v/>
      </c>
      <c r="I836" s="192" t="str">
        <f t="shared" si="39"/>
        <v/>
      </c>
      <c r="J836" s="192" t="str">
        <f t="shared" si="40"/>
        <v/>
      </c>
      <c r="K836" s="197"/>
      <c r="L836" s="235"/>
      <c r="M836" s="192" t="str">
        <f t="shared" si="41"/>
        <v/>
      </c>
    </row>
    <row r="837" spans="1:13" ht="15" customHeight="1" x14ac:dyDescent="0.25">
      <c r="A837" s="190" t="str" cm="1">
        <f t="array" ref="A837">IFERROR(INDEX(_xlfn.UNIQUE(_xlfn._xlws.FILTER('Work report'!$A$2:$A$1500,'Work report'!$B$2:$B$1500&lt;&gt;"")),ROW(A836)),"")</f>
        <v/>
      </c>
      <c r="B837" s="196"/>
      <c r="C837" s="196"/>
      <c r="D837" s="196"/>
      <c r="E837" s="196"/>
      <c r="F837" s="196"/>
      <c r="G837" s="196"/>
      <c r="H837" s="193" t="str">
        <f>IF($A837="","",SUMIFS('Work report'!$I$2:$I$1500,'Work report'!$A$2:$A$1500,$A837,'Work report'!$B$2:$B$1500,"&lt;&gt;"))</f>
        <v/>
      </c>
      <c r="I837" s="192" t="str">
        <f t="shared" si="39"/>
        <v/>
      </c>
      <c r="J837" s="192" t="str">
        <f t="shared" si="40"/>
        <v/>
      </c>
      <c r="K837" s="197"/>
      <c r="L837" s="235"/>
      <c r="M837" s="192" t="str">
        <f t="shared" si="41"/>
        <v/>
      </c>
    </row>
    <row r="838" spans="1:13" ht="15" customHeight="1" x14ac:dyDescent="0.25">
      <c r="A838" s="190" t="str" cm="1">
        <f t="array" ref="A838">IFERROR(INDEX(_xlfn.UNIQUE(_xlfn._xlws.FILTER('Work report'!$A$2:$A$1500,'Work report'!$B$2:$B$1500&lt;&gt;"")),ROW(A837)),"")</f>
        <v/>
      </c>
      <c r="B838" s="196"/>
      <c r="C838" s="196"/>
      <c r="D838" s="196"/>
      <c r="E838" s="196"/>
      <c r="F838" s="196"/>
      <c r="G838" s="196"/>
      <c r="H838" s="193" t="str">
        <f>IF($A838="","",SUMIFS('Work report'!$I$2:$I$1500,'Work report'!$A$2:$A$1500,$A838,'Work report'!$B$2:$B$1500,"&lt;&gt;"))</f>
        <v/>
      </c>
      <c r="I838" s="192" t="str">
        <f t="shared" si="39"/>
        <v/>
      </c>
      <c r="J838" s="192" t="str">
        <f t="shared" si="40"/>
        <v/>
      </c>
      <c r="K838" s="197"/>
      <c r="L838" s="235"/>
      <c r="M838" s="192" t="str">
        <f t="shared" si="41"/>
        <v/>
      </c>
    </row>
    <row r="839" spans="1:13" ht="15" customHeight="1" x14ac:dyDescent="0.25">
      <c r="A839" s="190" t="str" cm="1">
        <f t="array" ref="A839">IFERROR(INDEX(_xlfn.UNIQUE(_xlfn._xlws.FILTER('Work report'!$A$2:$A$1500,'Work report'!$B$2:$B$1500&lt;&gt;"")),ROW(A838)),"")</f>
        <v/>
      </c>
      <c r="B839" s="196"/>
      <c r="C839" s="196"/>
      <c r="D839" s="196"/>
      <c r="E839" s="196"/>
      <c r="F839" s="196"/>
      <c r="G839" s="196"/>
      <c r="H839" s="193" t="str">
        <f>IF($A839="","",SUMIFS('Work report'!$I$2:$I$1500,'Work report'!$A$2:$A$1500,$A839,'Work report'!$B$2:$B$1500,"&lt;&gt;"))</f>
        <v/>
      </c>
      <c r="I839" s="192" t="str">
        <f t="shared" si="39"/>
        <v/>
      </c>
      <c r="J839" s="192" t="str">
        <f t="shared" si="40"/>
        <v/>
      </c>
      <c r="K839" s="197"/>
      <c r="L839" s="235"/>
      <c r="M839" s="192" t="str">
        <f t="shared" si="41"/>
        <v/>
      </c>
    </row>
    <row r="840" spans="1:13" ht="15" customHeight="1" x14ac:dyDescent="0.25">
      <c r="A840" s="190" t="str" cm="1">
        <f t="array" ref="A840">IFERROR(INDEX(_xlfn.UNIQUE(_xlfn._xlws.FILTER('Work report'!$A$2:$A$1500,'Work report'!$B$2:$B$1500&lt;&gt;"")),ROW(A839)),"")</f>
        <v/>
      </c>
      <c r="B840" s="196"/>
      <c r="C840" s="196"/>
      <c r="D840" s="196"/>
      <c r="E840" s="196"/>
      <c r="F840" s="196"/>
      <c r="G840" s="196"/>
      <c r="H840" s="193" t="str">
        <f>IF($A840="","",SUMIFS('Work report'!$I$2:$I$1500,'Work report'!$A$2:$A$1500,$A840,'Work report'!$B$2:$B$1500,"&lt;&gt;"))</f>
        <v/>
      </c>
      <c r="I840" s="192" t="str">
        <f t="shared" si="39"/>
        <v/>
      </c>
      <c r="J840" s="192" t="str">
        <f t="shared" si="40"/>
        <v/>
      </c>
      <c r="K840" s="197"/>
      <c r="L840" s="235"/>
      <c r="M840" s="192" t="str">
        <f t="shared" si="41"/>
        <v/>
      </c>
    </row>
    <row r="841" spans="1:13" ht="15" customHeight="1" x14ac:dyDescent="0.25">
      <c r="A841" s="190" t="str" cm="1">
        <f t="array" ref="A841">IFERROR(INDEX(_xlfn.UNIQUE(_xlfn._xlws.FILTER('Work report'!$A$2:$A$1500,'Work report'!$B$2:$B$1500&lt;&gt;"")),ROW(A840)),"")</f>
        <v/>
      </c>
      <c r="B841" s="196"/>
      <c r="C841" s="196"/>
      <c r="D841" s="196"/>
      <c r="E841" s="196"/>
      <c r="F841" s="196"/>
      <c r="G841" s="196"/>
      <c r="H841" s="193" t="str">
        <f>IF($A841="","",SUMIFS('Work report'!$I$2:$I$1500,'Work report'!$A$2:$A$1500,$A841,'Work report'!$B$2:$B$1500,"&lt;&gt;"))</f>
        <v/>
      </c>
      <c r="I841" s="192" t="str">
        <f t="shared" si="39"/>
        <v/>
      </c>
      <c r="J841" s="192" t="str">
        <f t="shared" si="40"/>
        <v/>
      </c>
      <c r="K841" s="197"/>
      <c r="L841" s="235"/>
      <c r="M841" s="192" t="str">
        <f t="shared" si="41"/>
        <v/>
      </c>
    </row>
    <row r="842" spans="1:13" ht="15" customHeight="1" x14ac:dyDescent="0.25">
      <c r="A842" s="190" t="str" cm="1">
        <f t="array" ref="A842">IFERROR(INDEX(_xlfn.UNIQUE(_xlfn._xlws.FILTER('Work report'!$A$2:$A$1500,'Work report'!$B$2:$B$1500&lt;&gt;"")),ROW(A841)),"")</f>
        <v/>
      </c>
      <c r="B842" s="196"/>
      <c r="C842" s="196"/>
      <c r="D842" s="196"/>
      <c r="E842" s="196"/>
      <c r="F842" s="196"/>
      <c r="G842" s="196"/>
      <c r="H842" s="193" t="str">
        <f>IF($A842="","",SUMIFS('Work report'!$I$2:$I$1500,'Work report'!$A$2:$A$1500,$A842,'Work report'!$B$2:$B$1500,"&lt;&gt;"))</f>
        <v/>
      </c>
      <c r="I842" s="192" t="str">
        <f t="shared" si="39"/>
        <v/>
      </c>
      <c r="J842" s="192" t="str">
        <f t="shared" si="40"/>
        <v/>
      </c>
      <c r="K842" s="197"/>
      <c r="L842" s="235"/>
      <c r="M842" s="192" t="str">
        <f t="shared" si="41"/>
        <v/>
      </c>
    </row>
    <row r="843" spans="1:13" ht="15" customHeight="1" x14ac:dyDescent="0.25">
      <c r="A843" s="190" t="str" cm="1">
        <f t="array" ref="A843">IFERROR(INDEX(_xlfn.UNIQUE(_xlfn._xlws.FILTER('Work report'!$A$2:$A$1500,'Work report'!$B$2:$B$1500&lt;&gt;"")),ROW(A842)),"")</f>
        <v/>
      </c>
      <c r="B843" s="196"/>
      <c r="C843" s="196"/>
      <c r="D843" s="196"/>
      <c r="E843" s="196"/>
      <c r="F843" s="196"/>
      <c r="G843" s="196"/>
      <c r="H843" s="193" t="str">
        <f>IF($A843="","",SUMIFS('Work report'!$I$2:$I$1500,'Work report'!$A$2:$A$1500,$A843,'Work report'!$B$2:$B$1500,"&lt;&gt;"))</f>
        <v/>
      </c>
      <c r="I843" s="192" t="str">
        <f t="shared" si="39"/>
        <v/>
      </c>
      <c r="J843" s="192" t="str">
        <f t="shared" si="40"/>
        <v/>
      </c>
      <c r="K843" s="197"/>
      <c r="L843" s="235"/>
      <c r="M843" s="192" t="str">
        <f t="shared" si="41"/>
        <v/>
      </c>
    </row>
    <row r="844" spans="1:13" ht="15" customHeight="1" x14ac:dyDescent="0.25">
      <c r="A844" s="190" t="str" cm="1">
        <f t="array" ref="A844">IFERROR(INDEX(_xlfn.UNIQUE(_xlfn._xlws.FILTER('Work report'!$A$2:$A$1500,'Work report'!$B$2:$B$1500&lt;&gt;"")),ROW(A843)),"")</f>
        <v/>
      </c>
      <c r="B844" s="196"/>
      <c r="C844" s="196"/>
      <c r="D844" s="196"/>
      <c r="E844" s="196"/>
      <c r="F844" s="196"/>
      <c r="G844" s="196"/>
      <c r="H844" s="193" t="str">
        <f>IF($A844="","",SUMIFS('Work report'!$I$2:$I$1500,'Work report'!$A$2:$A$1500,$A844,'Work report'!$B$2:$B$1500,"&lt;&gt;"))</f>
        <v/>
      </c>
      <c r="I844" s="192" t="str">
        <f t="shared" si="39"/>
        <v/>
      </c>
      <c r="J844" s="192" t="str">
        <f t="shared" si="40"/>
        <v/>
      </c>
      <c r="K844" s="197"/>
      <c r="L844" s="235"/>
      <c r="M844" s="192" t="str">
        <f t="shared" si="41"/>
        <v/>
      </c>
    </row>
    <row r="845" spans="1:13" ht="15" customHeight="1" x14ac:dyDescent="0.25">
      <c r="A845" s="190" t="str" cm="1">
        <f t="array" ref="A845">IFERROR(INDEX(_xlfn.UNIQUE(_xlfn._xlws.FILTER('Work report'!$A$2:$A$1500,'Work report'!$B$2:$B$1500&lt;&gt;"")),ROW(A844)),"")</f>
        <v/>
      </c>
      <c r="B845" s="196"/>
      <c r="C845" s="196"/>
      <c r="D845" s="196"/>
      <c r="E845" s="196"/>
      <c r="F845" s="196"/>
      <c r="G845" s="196"/>
      <c r="H845" s="193" t="str">
        <f>IF($A845="","",SUMIFS('Work report'!$I$2:$I$1500,'Work report'!$A$2:$A$1500,$A845,'Work report'!$B$2:$B$1500,"&lt;&gt;"))</f>
        <v/>
      </c>
      <c r="I845" s="192" t="str">
        <f t="shared" si="39"/>
        <v/>
      </c>
      <c r="J845" s="192" t="str">
        <f t="shared" si="40"/>
        <v/>
      </c>
      <c r="K845" s="197"/>
      <c r="L845" s="235"/>
      <c r="M845" s="192" t="str">
        <f t="shared" si="41"/>
        <v/>
      </c>
    </row>
    <row r="846" spans="1:13" ht="15" customHeight="1" x14ac:dyDescent="0.25">
      <c r="A846" s="190" t="str" cm="1">
        <f t="array" ref="A846">IFERROR(INDEX(_xlfn.UNIQUE(_xlfn._xlws.FILTER('Work report'!$A$2:$A$1500,'Work report'!$B$2:$B$1500&lt;&gt;"")),ROW(A845)),"")</f>
        <v/>
      </c>
      <c r="B846" s="196"/>
      <c r="C846" s="196"/>
      <c r="D846" s="196"/>
      <c r="E846" s="196"/>
      <c r="F846" s="196"/>
      <c r="G846" s="196"/>
      <c r="H846" s="193" t="str">
        <f>IF($A846="","",SUMIFS('Work report'!$I$2:$I$1500,'Work report'!$A$2:$A$1500,$A846,'Work report'!$B$2:$B$1500,"&lt;&gt;"))</f>
        <v/>
      </c>
      <c r="I846" s="192" t="str">
        <f t="shared" si="39"/>
        <v/>
      </c>
      <c r="J846" s="192" t="str">
        <f t="shared" si="40"/>
        <v/>
      </c>
      <c r="K846" s="197"/>
      <c r="L846" s="235"/>
      <c r="M846" s="192" t="str">
        <f t="shared" si="41"/>
        <v/>
      </c>
    </row>
    <row r="847" spans="1:13" ht="15" customHeight="1" x14ac:dyDescent="0.25">
      <c r="A847" s="190" t="str" cm="1">
        <f t="array" ref="A847">IFERROR(INDEX(_xlfn.UNIQUE(_xlfn._xlws.FILTER('Work report'!$A$2:$A$1500,'Work report'!$B$2:$B$1500&lt;&gt;"")),ROW(A846)),"")</f>
        <v/>
      </c>
      <c r="B847" s="196"/>
      <c r="C847" s="196"/>
      <c r="D847" s="196"/>
      <c r="E847" s="196"/>
      <c r="F847" s="196"/>
      <c r="G847" s="196"/>
      <c r="H847" s="193" t="str">
        <f>IF($A847="","",SUMIFS('Work report'!$I$2:$I$1500,'Work report'!$A$2:$A$1500,$A847,'Work report'!$B$2:$B$1500,"&lt;&gt;"))</f>
        <v/>
      </c>
      <c r="I847" s="192" t="str">
        <f t="shared" si="39"/>
        <v/>
      </c>
      <c r="J847" s="192" t="str">
        <f t="shared" si="40"/>
        <v/>
      </c>
      <c r="K847" s="197"/>
      <c r="L847" s="235"/>
      <c r="M847" s="192" t="str">
        <f t="shared" si="41"/>
        <v/>
      </c>
    </row>
    <row r="848" spans="1:13" ht="15" customHeight="1" x14ac:dyDescent="0.25">
      <c r="A848" s="190" t="str" cm="1">
        <f t="array" ref="A848">IFERROR(INDEX(_xlfn.UNIQUE(_xlfn._xlws.FILTER('Work report'!$A$2:$A$1500,'Work report'!$B$2:$B$1500&lt;&gt;"")),ROW(A847)),"")</f>
        <v/>
      </c>
      <c r="B848" s="196"/>
      <c r="C848" s="196"/>
      <c r="D848" s="196"/>
      <c r="E848" s="196"/>
      <c r="F848" s="196"/>
      <c r="G848" s="196"/>
      <c r="H848" s="193" t="str">
        <f>IF($A848="","",SUMIFS('Work report'!$I$2:$I$1500,'Work report'!$A$2:$A$1500,$A848,'Work report'!$B$2:$B$1500,"&lt;&gt;"))</f>
        <v/>
      </c>
      <c r="I848" s="192" t="str">
        <f t="shared" si="39"/>
        <v/>
      </c>
      <c r="J848" s="192" t="str">
        <f t="shared" si="40"/>
        <v/>
      </c>
      <c r="K848" s="197"/>
      <c r="L848" s="235"/>
      <c r="M848" s="192" t="str">
        <f t="shared" si="41"/>
        <v/>
      </c>
    </row>
    <row r="849" spans="1:13" ht="15" customHeight="1" x14ac:dyDescent="0.25">
      <c r="A849" s="190" t="str" cm="1">
        <f t="array" ref="A849">IFERROR(INDEX(_xlfn.UNIQUE(_xlfn._xlws.FILTER('Work report'!$A$2:$A$1500,'Work report'!$B$2:$B$1500&lt;&gt;"")),ROW(A848)),"")</f>
        <v/>
      </c>
      <c r="B849" s="196"/>
      <c r="C849" s="196"/>
      <c r="D849" s="196"/>
      <c r="E849" s="196"/>
      <c r="F849" s="196"/>
      <c r="G849" s="196"/>
      <c r="H849" s="193" t="str">
        <f>IF($A849="","",SUMIFS('Work report'!$I$2:$I$1500,'Work report'!$A$2:$A$1500,$A849,'Work report'!$B$2:$B$1500,"&lt;&gt;"))</f>
        <v/>
      </c>
      <c r="I849" s="192" t="str">
        <f t="shared" si="39"/>
        <v/>
      </c>
      <c r="J849" s="192" t="str">
        <f t="shared" si="40"/>
        <v/>
      </c>
      <c r="K849" s="197"/>
      <c r="L849" s="235"/>
      <c r="M849" s="192" t="str">
        <f t="shared" si="41"/>
        <v/>
      </c>
    </row>
    <row r="850" spans="1:13" ht="15" customHeight="1" x14ac:dyDescent="0.25">
      <c r="A850" s="190" t="str" cm="1">
        <f t="array" ref="A850">IFERROR(INDEX(_xlfn.UNIQUE(_xlfn._xlws.FILTER('Work report'!$A$2:$A$1500,'Work report'!$B$2:$B$1500&lt;&gt;"")),ROW(A849)),"")</f>
        <v/>
      </c>
      <c r="B850" s="196"/>
      <c r="C850" s="196"/>
      <c r="D850" s="196"/>
      <c r="E850" s="196"/>
      <c r="F850" s="196"/>
      <c r="G850" s="196"/>
      <c r="H850" s="193" t="str">
        <f>IF($A850="","",SUMIFS('Work report'!$I$2:$I$1500,'Work report'!$A$2:$A$1500,$A850,'Work report'!$B$2:$B$1500,"&lt;&gt;"))</f>
        <v/>
      </c>
      <c r="I850" s="192" t="str">
        <f t="shared" si="39"/>
        <v/>
      </c>
      <c r="J850" s="192" t="str">
        <f t="shared" si="40"/>
        <v/>
      </c>
      <c r="K850" s="197"/>
      <c r="L850" s="235"/>
      <c r="M850" s="192" t="str">
        <f t="shared" si="41"/>
        <v/>
      </c>
    </row>
    <row r="851" spans="1:13" ht="15" customHeight="1" x14ac:dyDescent="0.25">
      <c r="A851" s="190" t="str" cm="1">
        <f t="array" ref="A851">IFERROR(INDEX(_xlfn.UNIQUE(_xlfn._xlws.FILTER('Work report'!$A$2:$A$1500,'Work report'!$B$2:$B$1500&lt;&gt;"")),ROW(A850)),"")</f>
        <v/>
      </c>
      <c r="B851" s="196"/>
      <c r="C851" s="196"/>
      <c r="D851" s="196"/>
      <c r="E851" s="196"/>
      <c r="F851" s="196"/>
      <c r="G851" s="196"/>
      <c r="H851" s="193" t="str">
        <f>IF($A851="","",SUMIFS('Work report'!$I$2:$I$1500,'Work report'!$A$2:$A$1500,$A851,'Work report'!$B$2:$B$1500,"&lt;&gt;"))</f>
        <v/>
      </c>
      <c r="I851" s="192" t="str">
        <f t="shared" si="39"/>
        <v/>
      </c>
      <c r="J851" s="192" t="str">
        <f t="shared" si="40"/>
        <v/>
      </c>
      <c r="K851" s="197"/>
      <c r="L851" s="235"/>
      <c r="M851" s="192" t="str">
        <f t="shared" si="41"/>
        <v/>
      </c>
    </row>
    <row r="852" spans="1:13" ht="15" customHeight="1" x14ac:dyDescent="0.25">
      <c r="A852" s="190" t="str" cm="1">
        <f t="array" ref="A852">IFERROR(INDEX(_xlfn.UNIQUE(_xlfn._xlws.FILTER('Work report'!$A$2:$A$1500,'Work report'!$B$2:$B$1500&lt;&gt;"")),ROW(A851)),"")</f>
        <v/>
      </c>
      <c r="B852" s="196"/>
      <c r="C852" s="196"/>
      <c r="D852" s="196"/>
      <c r="E852" s="196"/>
      <c r="F852" s="196"/>
      <c r="G852" s="196"/>
      <c r="H852" s="193" t="str">
        <f>IF($A852="","",SUMIFS('Work report'!$I$2:$I$1500,'Work report'!$A$2:$A$1500,$A852,'Work report'!$B$2:$B$1500,"&lt;&gt;"))</f>
        <v/>
      </c>
      <c r="I852" s="192" t="str">
        <f t="shared" si="39"/>
        <v/>
      </c>
      <c r="J852" s="192" t="str">
        <f t="shared" si="40"/>
        <v/>
      </c>
      <c r="K852" s="197"/>
      <c r="L852" s="235"/>
      <c r="M852" s="192" t="str">
        <f t="shared" si="41"/>
        <v/>
      </c>
    </row>
    <row r="853" spans="1:13" ht="15" customHeight="1" x14ac:dyDescent="0.25">
      <c r="A853" s="190" t="str" cm="1">
        <f t="array" ref="A853">IFERROR(INDEX(_xlfn.UNIQUE(_xlfn._xlws.FILTER('Work report'!$A$2:$A$1500,'Work report'!$B$2:$B$1500&lt;&gt;"")),ROW(A852)),"")</f>
        <v/>
      </c>
      <c r="B853" s="196"/>
      <c r="C853" s="196"/>
      <c r="D853" s="196"/>
      <c r="E853" s="196"/>
      <c r="F853" s="196"/>
      <c r="G853" s="196"/>
      <c r="H853" s="193" t="str">
        <f>IF($A853="","",SUMIFS('Work report'!$I$2:$I$1500,'Work report'!$A$2:$A$1500,$A853,'Work report'!$B$2:$B$1500,"&lt;&gt;"))</f>
        <v/>
      </c>
      <c r="I853" s="192" t="str">
        <f t="shared" si="39"/>
        <v/>
      </c>
      <c r="J853" s="192" t="str">
        <f t="shared" si="40"/>
        <v/>
      </c>
      <c r="K853" s="197"/>
      <c r="L853" s="235"/>
      <c r="M853" s="192" t="str">
        <f t="shared" si="41"/>
        <v/>
      </c>
    </row>
    <row r="854" spans="1:13" ht="15" customHeight="1" x14ac:dyDescent="0.25">
      <c r="A854" s="190" t="str" cm="1">
        <f t="array" ref="A854">IFERROR(INDEX(_xlfn.UNIQUE(_xlfn._xlws.FILTER('Work report'!$A$2:$A$1500,'Work report'!$B$2:$B$1500&lt;&gt;"")),ROW(A853)),"")</f>
        <v/>
      </c>
      <c r="B854" s="196"/>
      <c r="C854" s="196"/>
      <c r="D854" s="196"/>
      <c r="E854" s="196"/>
      <c r="F854" s="196"/>
      <c r="G854" s="196"/>
      <c r="H854" s="193" t="str">
        <f>IF($A854="","",SUMIFS('Work report'!$I$2:$I$1500,'Work report'!$A$2:$A$1500,$A854,'Work report'!$B$2:$B$1500,"&lt;&gt;"))</f>
        <v/>
      </c>
      <c r="I854" s="192" t="str">
        <f t="shared" si="39"/>
        <v/>
      </c>
      <c r="J854" s="192" t="str">
        <f t="shared" si="40"/>
        <v/>
      </c>
      <c r="K854" s="197"/>
      <c r="L854" s="235"/>
      <c r="M854" s="192" t="str">
        <f t="shared" si="41"/>
        <v/>
      </c>
    </row>
    <row r="855" spans="1:13" ht="15" customHeight="1" x14ac:dyDescent="0.25">
      <c r="A855" s="190" t="str" cm="1">
        <f t="array" ref="A855">IFERROR(INDEX(_xlfn.UNIQUE(_xlfn._xlws.FILTER('Work report'!$A$2:$A$1500,'Work report'!$B$2:$B$1500&lt;&gt;"")),ROW(A854)),"")</f>
        <v/>
      </c>
      <c r="B855" s="196"/>
      <c r="C855" s="196"/>
      <c r="D855" s="196"/>
      <c r="E855" s="196"/>
      <c r="F855" s="196"/>
      <c r="G855" s="196"/>
      <c r="H855" s="193" t="str">
        <f>IF($A855="","",SUMIFS('Work report'!$I$2:$I$1500,'Work report'!$A$2:$A$1500,$A855,'Work report'!$B$2:$B$1500,"&lt;&gt;"))</f>
        <v/>
      </c>
      <c r="I855" s="192" t="str">
        <f t="shared" si="39"/>
        <v/>
      </c>
      <c r="J855" s="192" t="str">
        <f t="shared" si="40"/>
        <v/>
      </c>
      <c r="K855" s="197"/>
      <c r="L855" s="235"/>
      <c r="M855" s="192" t="str">
        <f t="shared" si="41"/>
        <v/>
      </c>
    </row>
    <row r="856" spans="1:13" ht="15" customHeight="1" x14ac:dyDescent="0.25">
      <c r="A856" s="190" t="str" cm="1">
        <f t="array" ref="A856">IFERROR(INDEX(_xlfn.UNIQUE(_xlfn._xlws.FILTER('Work report'!$A$2:$A$1500,'Work report'!$B$2:$B$1500&lt;&gt;"")),ROW(A855)),"")</f>
        <v/>
      </c>
      <c r="B856" s="196"/>
      <c r="C856" s="196"/>
      <c r="D856" s="196"/>
      <c r="E856" s="196"/>
      <c r="F856" s="196"/>
      <c r="G856" s="196"/>
      <c r="H856" s="193" t="str">
        <f>IF($A856="","",SUMIFS('Work report'!$I$2:$I$1500,'Work report'!$A$2:$A$1500,$A856,'Work report'!$B$2:$B$1500,"&lt;&gt;"))</f>
        <v/>
      </c>
      <c r="I856" s="192" t="str">
        <f t="shared" si="39"/>
        <v/>
      </c>
      <c r="J856" s="192" t="str">
        <f t="shared" si="40"/>
        <v/>
      </c>
      <c r="K856" s="197"/>
      <c r="L856" s="235"/>
      <c r="M856" s="192" t="str">
        <f t="shared" si="41"/>
        <v/>
      </c>
    </row>
    <row r="857" spans="1:13" ht="15" customHeight="1" x14ac:dyDescent="0.25">
      <c r="A857" s="190" t="str" cm="1">
        <f t="array" ref="A857">IFERROR(INDEX(_xlfn.UNIQUE(_xlfn._xlws.FILTER('Work report'!$A$2:$A$1500,'Work report'!$B$2:$B$1500&lt;&gt;"")),ROW(A856)),"")</f>
        <v/>
      </c>
      <c r="B857" s="196"/>
      <c r="C857" s="196"/>
      <c r="D857" s="196"/>
      <c r="E857" s="196"/>
      <c r="F857" s="196"/>
      <c r="G857" s="196"/>
      <c r="H857" s="193" t="str">
        <f>IF($A857="","",SUMIFS('Work report'!$I$2:$I$1500,'Work report'!$A$2:$A$1500,$A857,'Work report'!$B$2:$B$1500,"&lt;&gt;"))</f>
        <v/>
      </c>
      <c r="I857" s="192" t="str">
        <f t="shared" si="39"/>
        <v/>
      </c>
      <c r="J857" s="192" t="str">
        <f t="shared" si="40"/>
        <v/>
      </c>
      <c r="K857" s="197"/>
      <c r="L857" s="235"/>
      <c r="M857" s="192" t="str">
        <f t="shared" si="41"/>
        <v/>
      </c>
    </row>
    <row r="858" spans="1:13" ht="15" customHeight="1" x14ac:dyDescent="0.25">
      <c r="A858" s="190" t="str" cm="1">
        <f t="array" ref="A858">IFERROR(INDEX(_xlfn.UNIQUE(_xlfn._xlws.FILTER('Work report'!$A$2:$A$1500,'Work report'!$B$2:$B$1500&lt;&gt;"")),ROW(A857)),"")</f>
        <v/>
      </c>
      <c r="B858" s="196"/>
      <c r="C858" s="196"/>
      <c r="D858" s="196"/>
      <c r="E858" s="196"/>
      <c r="F858" s="196"/>
      <c r="G858" s="196"/>
      <c r="H858" s="193" t="str">
        <f>IF($A858="","",SUMIFS('Work report'!$I$2:$I$1500,'Work report'!$A$2:$A$1500,$A858,'Work report'!$B$2:$B$1500,"&lt;&gt;"))</f>
        <v/>
      </c>
      <c r="I858" s="192" t="str">
        <f t="shared" si="39"/>
        <v/>
      </c>
      <c r="J858" s="192" t="str">
        <f t="shared" si="40"/>
        <v/>
      </c>
      <c r="K858" s="197"/>
      <c r="L858" s="235"/>
      <c r="M858" s="192" t="str">
        <f t="shared" si="41"/>
        <v/>
      </c>
    </row>
    <row r="859" spans="1:13" ht="15" customHeight="1" x14ac:dyDescent="0.25">
      <c r="A859" s="190" t="str" cm="1">
        <f t="array" ref="A859">IFERROR(INDEX(_xlfn.UNIQUE(_xlfn._xlws.FILTER('Work report'!$A$2:$A$1500,'Work report'!$B$2:$B$1500&lt;&gt;"")),ROW(A858)),"")</f>
        <v/>
      </c>
      <c r="B859" s="196"/>
      <c r="C859" s="196"/>
      <c r="D859" s="196"/>
      <c r="E859" s="196"/>
      <c r="F859" s="196"/>
      <c r="G859" s="196"/>
      <c r="H859" s="193" t="str">
        <f>IF($A859="","",SUMIFS('Work report'!$I$2:$I$1500,'Work report'!$A$2:$A$1500,$A859,'Work report'!$B$2:$B$1500,"&lt;&gt;"))</f>
        <v/>
      </c>
      <c r="I859" s="192" t="str">
        <f t="shared" si="39"/>
        <v/>
      </c>
      <c r="J859" s="192" t="str">
        <f t="shared" si="40"/>
        <v/>
      </c>
      <c r="K859" s="197"/>
      <c r="L859" s="235"/>
      <c r="M859" s="192" t="str">
        <f t="shared" si="41"/>
        <v/>
      </c>
    </row>
    <row r="860" spans="1:13" ht="15" customHeight="1" x14ac:dyDescent="0.25">
      <c r="A860" s="190" t="str" cm="1">
        <f t="array" ref="A860">IFERROR(INDEX(_xlfn.UNIQUE(_xlfn._xlws.FILTER('Work report'!$A$2:$A$1500,'Work report'!$B$2:$B$1500&lt;&gt;"")),ROW(A859)),"")</f>
        <v/>
      </c>
      <c r="B860" s="196"/>
      <c r="C860" s="196"/>
      <c r="D860" s="196"/>
      <c r="E860" s="196"/>
      <c r="F860" s="196"/>
      <c r="G860" s="196"/>
      <c r="H860" s="193" t="str">
        <f>IF($A860="","",SUMIFS('Work report'!$I$2:$I$1500,'Work report'!$A$2:$A$1500,$A860,'Work report'!$B$2:$B$1500,"&lt;&gt;"))</f>
        <v/>
      </c>
      <c r="I860" s="192" t="str">
        <f t="shared" si="39"/>
        <v/>
      </c>
      <c r="J860" s="192" t="str">
        <f t="shared" si="40"/>
        <v/>
      </c>
      <c r="K860" s="197"/>
      <c r="L860" s="235"/>
      <c r="M860" s="192" t="str">
        <f t="shared" si="41"/>
        <v/>
      </c>
    </row>
    <row r="861" spans="1:13" ht="15" customHeight="1" x14ac:dyDescent="0.25">
      <c r="A861" s="190" t="str" cm="1">
        <f t="array" ref="A861">IFERROR(INDEX(_xlfn.UNIQUE(_xlfn._xlws.FILTER('Work report'!$A$2:$A$1500,'Work report'!$B$2:$B$1500&lt;&gt;"")),ROW(A860)),"")</f>
        <v/>
      </c>
      <c r="B861" s="196"/>
      <c r="C861" s="196"/>
      <c r="D861" s="196"/>
      <c r="E861" s="196"/>
      <c r="F861" s="196"/>
      <c r="G861" s="196"/>
      <c r="H861" s="193" t="str">
        <f>IF($A861="","",SUMIFS('Work report'!$I$2:$I$1500,'Work report'!$A$2:$A$1500,$A861,'Work report'!$B$2:$B$1500,"&lt;&gt;"))</f>
        <v/>
      </c>
      <c r="I861" s="192" t="str">
        <f t="shared" si="39"/>
        <v/>
      </c>
      <c r="J861" s="192" t="str">
        <f t="shared" si="40"/>
        <v/>
      </c>
      <c r="K861" s="197"/>
      <c r="L861" s="235"/>
      <c r="M861" s="192" t="str">
        <f t="shared" si="41"/>
        <v/>
      </c>
    </row>
    <row r="862" spans="1:13" ht="15" customHeight="1" x14ac:dyDescent="0.25">
      <c r="A862" s="190" t="str" cm="1">
        <f t="array" ref="A862">IFERROR(INDEX(_xlfn.UNIQUE(_xlfn._xlws.FILTER('Work report'!$A$2:$A$1500,'Work report'!$B$2:$B$1500&lt;&gt;"")),ROW(A861)),"")</f>
        <v/>
      </c>
      <c r="B862" s="196"/>
      <c r="C862" s="196"/>
      <c r="D862" s="196"/>
      <c r="E862" s="196"/>
      <c r="F862" s="196"/>
      <c r="G862" s="196"/>
      <c r="H862" s="193" t="str">
        <f>IF($A862="","",SUMIFS('Work report'!$I$2:$I$1500,'Work report'!$A$2:$A$1500,$A862,'Work report'!$B$2:$B$1500,"&lt;&gt;"))</f>
        <v/>
      </c>
      <c r="I862" s="192" t="str">
        <f t="shared" si="39"/>
        <v/>
      </c>
      <c r="J862" s="192" t="str">
        <f t="shared" si="40"/>
        <v/>
      </c>
      <c r="K862" s="197"/>
      <c r="L862" s="235"/>
      <c r="M862" s="192" t="str">
        <f t="shared" si="41"/>
        <v/>
      </c>
    </row>
    <row r="863" spans="1:13" ht="15" customHeight="1" x14ac:dyDescent="0.25">
      <c r="A863" s="190" t="str" cm="1">
        <f t="array" ref="A863">IFERROR(INDEX(_xlfn.UNIQUE(_xlfn._xlws.FILTER('Work report'!$A$2:$A$1500,'Work report'!$B$2:$B$1500&lt;&gt;"")),ROW(A862)),"")</f>
        <v/>
      </c>
      <c r="B863" s="196"/>
      <c r="C863" s="196"/>
      <c r="D863" s="196"/>
      <c r="E863" s="196"/>
      <c r="F863" s="196"/>
      <c r="G863" s="196"/>
      <c r="H863" s="193" t="str">
        <f>IF($A863="","",SUMIFS('Work report'!$I$2:$I$1500,'Work report'!$A$2:$A$1500,$A863,'Work report'!$B$2:$B$1500,"&lt;&gt;"))</f>
        <v/>
      </c>
      <c r="I863" s="192" t="str">
        <f t="shared" si="39"/>
        <v/>
      </c>
      <c r="J863" s="192" t="str">
        <f t="shared" si="40"/>
        <v/>
      </c>
      <c r="K863" s="197"/>
      <c r="L863" s="235"/>
      <c r="M863" s="192" t="str">
        <f t="shared" si="41"/>
        <v/>
      </c>
    </row>
    <row r="864" spans="1:13" ht="15" customHeight="1" x14ac:dyDescent="0.25">
      <c r="A864" s="190" t="str" cm="1">
        <f t="array" ref="A864">IFERROR(INDEX(_xlfn.UNIQUE(_xlfn._xlws.FILTER('Work report'!$A$2:$A$1500,'Work report'!$B$2:$B$1500&lt;&gt;"")),ROW(A863)),"")</f>
        <v/>
      </c>
      <c r="B864" s="196"/>
      <c r="C864" s="196"/>
      <c r="D864" s="196"/>
      <c r="E864" s="196"/>
      <c r="F864" s="196"/>
      <c r="G864" s="196"/>
      <c r="H864" s="193" t="str">
        <f>IF($A864="","",SUMIFS('Work report'!$I$2:$I$1500,'Work report'!$A$2:$A$1500,$A864,'Work report'!$B$2:$B$1500,"&lt;&gt;"))</f>
        <v/>
      </c>
      <c r="I864" s="192" t="str">
        <f t="shared" si="39"/>
        <v/>
      </c>
      <c r="J864" s="192" t="str">
        <f t="shared" si="40"/>
        <v/>
      </c>
      <c r="K864" s="197"/>
      <c r="L864" s="235"/>
      <c r="M864" s="192" t="str">
        <f t="shared" si="41"/>
        <v/>
      </c>
    </row>
    <row r="865" spans="1:13" ht="15" customHeight="1" x14ac:dyDescent="0.25">
      <c r="A865" s="190" t="str" cm="1">
        <f t="array" ref="A865">IFERROR(INDEX(_xlfn.UNIQUE(_xlfn._xlws.FILTER('Work report'!$A$2:$A$1500,'Work report'!$B$2:$B$1500&lt;&gt;"")),ROW(A864)),"")</f>
        <v/>
      </c>
      <c r="B865" s="196"/>
      <c r="C865" s="196"/>
      <c r="D865" s="196"/>
      <c r="E865" s="196"/>
      <c r="F865" s="196"/>
      <c r="G865" s="196"/>
      <c r="H865" s="193" t="str">
        <f>IF($A865="","",SUMIFS('Work report'!$I$2:$I$1500,'Work report'!$A$2:$A$1500,$A865,'Work report'!$B$2:$B$1500,"&lt;&gt;"))</f>
        <v/>
      </c>
      <c r="I865" s="192" t="str">
        <f t="shared" si="39"/>
        <v/>
      </c>
      <c r="J865" s="192" t="str">
        <f t="shared" si="40"/>
        <v/>
      </c>
      <c r="K865" s="197"/>
      <c r="L865" s="235"/>
      <c r="M865" s="192" t="str">
        <f t="shared" si="41"/>
        <v/>
      </c>
    </row>
    <row r="866" spans="1:13" ht="15" customHeight="1" x14ac:dyDescent="0.25">
      <c r="A866" s="190" t="str" cm="1">
        <f t="array" ref="A866">IFERROR(INDEX(_xlfn.UNIQUE(_xlfn._xlws.FILTER('Work report'!$A$2:$A$1500,'Work report'!$B$2:$B$1500&lt;&gt;"")),ROW(A865)),"")</f>
        <v/>
      </c>
      <c r="B866" s="196"/>
      <c r="C866" s="196"/>
      <c r="D866" s="196"/>
      <c r="E866" s="196"/>
      <c r="F866" s="196"/>
      <c r="G866" s="196"/>
      <c r="H866" s="193" t="str">
        <f>IF($A866="","",SUMIFS('Work report'!$I$2:$I$1500,'Work report'!$A$2:$A$1500,$A866,'Work report'!$B$2:$B$1500,"&lt;&gt;"))</f>
        <v/>
      </c>
      <c r="I866" s="192" t="str">
        <f t="shared" si="39"/>
        <v/>
      </c>
      <c r="J866" s="192" t="str">
        <f t="shared" si="40"/>
        <v/>
      </c>
      <c r="K866" s="197"/>
      <c r="L866" s="235"/>
      <c r="M866" s="192" t="str">
        <f t="shared" si="41"/>
        <v/>
      </c>
    </row>
    <row r="867" spans="1:13" ht="15" customHeight="1" x14ac:dyDescent="0.25">
      <c r="A867" s="190" t="str" cm="1">
        <f t="array" ref="A867">IFERROR(INDEX(_xlfn.UNIQUE(_xlfn._xlws.FILTER('Work report'!$A$2:$A$1500,'Work report'!$B$2:$B$1500&lt;&gt;"")),ROW(A866)),"")</f>
        <v/>
      </c>
      <c r="B867" s="196"/>
      <c r="C867" s="196"/>
      <c r="D867" s="196"/>
      <c r="E867" s="196"/>
      <c r="F867" s="196"/>
      <c r="G867" s="196"/>
      <c r="H867" s="193" t="str">
        <f>IF($A867="","",SUMIFS('Work report'!$I$2:$I$1500,'Work report'!$A$2:$A$1500,$A867,'Work report'!$B$2:$B$1500,"&lt;&gt;"))</f>
        <v/>
      </c>
      <c r="I867" s="192" t="str">
        <f t="shared" si="39"/>
        <v/>
      </c>
      <c r="J867" s="192" t="str">
        <f t="shared" si="40"/>
        <v/>
      </c>
      <c r="K867" s="197"/>
      <c r="L867" s="235"/>
      <c r="M867" s="192" t="str">
        <f t="shared" si="41"/>
        <v/>
      </c>
    </row>
    <row r="868" spans="1:13" ht="15" customHeight="1" x14ac:dyDescent="0.25">
      <c r="A868" s="190" t="str" cm="1">
        <f t="array" ref="A868">IFERROR(INDEX(_xlfn.UNIQUE(_xlfn._xlws.FILTER('Work report'!$A$2:$A$1500,'Work report'!$B$2:$B$1500&lt;&gt;"")),ROW(A867)),"")</f>
        <v/>
      </c>
      <c r="B868" s="196"/>
      <c r="C868" s="196"/>
      <c r="D868" s="196"/>
      <c r="E868" s="196"/>
      <c r="F868" s="196"/>
      <c r="G868" s="196"/>
      <c r="H868" s="193" t="str">
        <f>IF($A868="","",SUMIFS('Work report'!$I$2:$I$1500,'Work report'!$A$2:$A$1500,$A868,'Work report'!$B$2:$B$1500,"&lt;&gt;"))</f>
        <v/>
      </c>
      <c r="I868" s="192" t="str">
        <f t="shared" si="39"/>
        <v/>
      </c>
      <c r="J868" s="192" t="str">
        <f t="shared" si="40"/>
        <v/>
      </c>
      <c r="K868" s="197"/>
      <c r="L868" s="235"/>
      <c r="M868" s="192" t="str">
        <f t="shared" si="41"/>
        <v/>
      </c>
    </row>
    <row r="869" spans="1:13" ht="15" customHeight="1" x14ac:dyDescent="0.25">
      <c r="A869" s="190" t="str" cm="1">
        <f t="array" ref="A869">IFERROR(INDEX(_xlfn.UNIQUE(_xlfn._xlws.FILTER('Work report'!$A$2:$A$1500,'Work report'!$B$2:$B$1500&lt;&gt;"")),ROW(A868)),"")</f>
        <v/>
      </c>
      <c r="B869" s="196"/>
      <c r="C869" s="196"/>
      <c r="D869" s="196"/>
      <c r="E869" s="196"/>
      <c r="F869" s="196"/>
      <c r="G869" s="196"/>
      <c r="H869" s="193" t="str">
        <f>IF($A869="","",SUMIFS('Work report'!$I$2:$I$1500,'Work report'!$A$2:$A$1500,$A869,'Work report'!$B$2:$B$1500,"&lt;&gt;"))</f>
        <v/>
      </c>
      <c r="I869" s="192" t="str">
        <f t="shared" si="39"/>
        <v/>
      </c>
      <c r="J869" s="192" t="str">
        <f t="shared" si="40"/>
        <v/>
      </c>
      <c r="K869" s="197"/>
      <c r="L869" s="235"/>
      <c r="M869" s="192" t="str">
        <f t="shared" si="41"/>
        <v/>
      </c>
    </row>
    <row r="870" spans="1:13" ht="15" customHeight="1" x14ac:dyDescent="0.25">
      <c r="A870" s="190" t="str" cm="1">
        <f t="array" ref="A870">IFERROR(INDEX(_xlfn.UNIQUE(_xlfn._xlws.FILTER('Work report'!$A$2:$A$1500,'Work report'!$B$2:$B$1500&lt;&gt;"")),ROW(A869)),"")</f>
        <v/>
      </c>
      <c r="B870" s="196"/>
      <c r="C870" s="196"/>
      <c r="D870" s="196"/>
      <c r="E870" s="196"/>
      <c r="F870" s="196"/>
      <c r="G870" s="196"/>
      <c r="H870" s="193" t="str">
        <f>IF($A870="","",SUMIFS('Work report'!$I$2:$I$1500,'Work report'!$A$2:$A$1500,$A870,'Work report'!$B$2:$B$1500,"&lt;&gt;"))</f>
        <v/>
      </c>
      <c r="I870" s="192" t="str">
        <f t="shared" si="39"/>
        <v/>
      </c>
      <c r="J870" s="192" t="str">
        <f t="shared" si="40"/>
        <v/>
      </c>
      <c r="K870" s="197"/>
      <c r="L870" s="235"/>
      <c r="M870" s="192" t="str">
        <f t="shared" si="41"/>
        <v/>
      </c>
    </row>
    <row r="871" spans="1:13" ht="15" customHeight="1" x14ac:dyDescent="0.25">
      <c r="A871" s="190" t="str" cm="1">
        <f t="array" ref="A871">IFERROR(INDEX(_xlfn.UNIQUE(_xlfn._xlws.FILTER('Work report'!$A$2:$A$1500,'Work report'!$B$2:$B$1500&lt;&gt;"")),ROW(A870)),"")</f>
        <v/>
      </c>
      <c r="B871" s="196"/>
      <c r="C871" s="196"/>
      <c r="D871" s="196"/>
      <c r="E871" s="196"/>
      <c r="F871" s="196"/>
      <c r="G871" s="196"/>
      <c r="H871" s="193" t="str">
        <f>IF($A871="","",SUMIFS('Work report'!$I$2:$I$1500,'Work report'!$A$2:$A$1500,$A871,'Work report'!$B$2:$B$1500,"&lt;&gt;"))</f>
        <v/>
      </c>
      <c r="I871" s="192" t="str">
        <f t="shared" si="39"/>
        <v/>
      </c>
      <c r="J871" s="192" t="str">
        <f t="shared" si="40"/>
        <v/>
      </c>
      <c r="K871" s="197"/>
      <c r="L871" s="235"/>
      <c r="M871" s="192" t="str">
        <f t="shared" si="41"/>
        <v/>
      </c>
    </row>
    <row r="872" spans="1:13" ht="15" customHeight="1" x14ac:dyDescent="0.25">
      <c r="A872" s="190" t="str" cm="1">
        <f t="array" ref="A872">IFERROR(INDEX(_xlfn.UNIQUE(_xlfn._xlws.FILTER('Work report'!$A$2:$A$1500,'Work report'!$B$2:$B$1500&lt;&gt;"")),ROW(A871)),"")</f>
        <v/>
      </c>
      <c r="B872" s="196"/>
      <c r="C872" s="196"/>
      <c r="D872" s="196"/>
      <c r="E872" s="196"/>
      <c r="F872" s="196"/>
      <c r="G872" s="196"/>
      <c r="H872" s="193" t="str">
        <f>IF($A872="","",SUMIFS('Work report'!$I$2:$I$1500,'Work report'!$A$2:$A$1500,$A872,'Work report'!$B$2:$B$1500,"&lt;&gt;"))</f>
        <v/>
      </c>
      <c r="I872" s="192" t="str">
        <f t="shared" si="39"/>
        <v/>
      </c>
      <c r="J872" s="192" t="str">
        <f t="shared" si="40"/>
        <v/>
      </c>
      <c r="K872" s="197"/>
      <c r="L872" s="235"/>
      <c r="M872" s="192" t="str">
        <f t="shared" si="41"/>
        <v/>
      </c>
    </row>
    <row r="873" spans="1:13" ht="15" customHeight="1" x14ac:dyDescent="0.25">
      <c r="A873" s="190" t="str" cm="1">
        <f t="array" ref="A873">IFERROR(INDEX(_xlfn.UNIQUE(_xlfn._xlws.FILTER('Work report'!$A$2:$A$1500,'Work report'!$B$2:$B$1500&lt;&gt;"")),ROW(A872)),"")</f>
        <v/>
      </c>
      <c r="B873" s="196"/>
      <c r="C873" s="196"/>
      <c r="D873" s="196"/>
      <c r="E873" s="196"/>
      <c r="F873" s="196"/>
      <c r="G873" s="196"/>
      <c r="H873" s="193" t="str">
        <f>IF($A873="","",SUMIFS('Work report'!$I$2:$I$1500,'Work report'!$A$2:$A$1500,$A873,'Work report'!$B$2:$B$1500,"&lt;&gt;"))</f>
        <v/>
      </c>
      <c r="I873" s="192" t="str">
        <f t="shared" si="39"/>
        <v/>
      </c>
      <c r="J873" s="192" t="str">
        <f t="shared" si="40"/>
        <v/>
      </c>
      <c r="K873" s="197"/>
      <c r="L873" s="235"/>
      <c r="M873" s="192" t="str">
        <f t="shared" si="41"/>
        <v/>
      </c>
    </row>
    <row r="874" spans="1:13" ht="15" customHeight="1" x14ac:dyDescent="0.25">
      <c r="A874" s="190" t="str" cm="1">
        <f t="array" ref="A874">IFERROR(INDEX(_xlfn.UNIQUE(_xlfn._xlws.FILTER('Work report'!$A$2:$A$1500,'Work report'!$B$2:$B$1500&lt;&gt;"")),ROW(A873)),"")</f>
        <v/>
      </c>
      <c r="B874" s="196"/>
      <c r="C874" s="196"/>
      <c r="D874" s="196"/>
      <c r="E874" s="196"/>
      <c r="F874" s="196"/>
      <c r="G874" s="196"/>
      <c r="H874" s="193" t="str">
        <f>IF($A874="","",SUMIFS('Work report'!$I$2:$I$1500,'Work report'!$A$2:$A$1500,$A874,'Work report'!$B$2:$B$1500,"&lt;&gt;"))</f>
        <v/>
      </c>
      <c r="I874" s="192" t="str">
        <f t="shared" si="39"/>
        <v/>
      </c>
      <c r="J874" s="192" t="str">
        <f t="shared" si="40"/>
        <v/>
      </c>
      <c r="K874" s="197"/>
      <c r="L874" s="235"/>
      <c r="M874" s="192" t="str">
        <f t="shared" si="41"/>
        <v/>
      </c>
    </row>
    <row r="875" spans="1:13" ht="15" customHeight="1" x14ac:dyDescent="0.25">
      <c r="A875" s="190" t="str" cm="1">
        <f t="array" ref="A875">IFERROR(INDEX(_xlfn.UNIQUE(_xlfn._xlws.FILTER('Work report'!$A$2:$A$1500,'Work report'!$B$2:$B$1500&lt;&gt;"")),ROW(A874)),"")</f>
        <v/>
      </c>
      <c r="B875" s="196"/>
      <c r="C875" s="196"/>
      <c r="D875" s="196"/>
      <c r="E875" s="196"/>
      <c r="F875" s="196"/>
      <c r="G875" s="196"/>
      <c r="H875" s="193" t="str">
        <f>IF($A875="","",SUMIFS('Work report'!$I$2:$I$1500,'Work report'!$A$2:$A$1500,$A875,'Work report'!$B$2:$B$1500,"&lt;&gt;"))</f>
        <v/>
      </c>
      <c r="I875" s="192" t="str">
        <f t="shared" si="39"/>
        <v/>
      </c>
      <c r="J875" s="192" t="str">
        <f t="shared" si="40"/>
        <v/>
      </c>
      <c r="K875" s="197"/>
      <c r="L875" s="235"/>
      <c r="M875" s="192" t="str">
        <f t="shared" si="41"/>
        <v/>
      </c>
    </row>
    <row r="876" spans="1:13" ht="15" customHeight="1" x14ac:dyDescent="0.25">
      <c r="A876" s="190" t="str" cm="1">
        <f t="array" ref="A876">IFERROR(INDEX(_xlfn.UNIQUE(_xlfn._xlws.FILTER('Work report'!$A$2:$A$1500,'Work report'!$B$2:$B$1500&lt;&gt;"")),ROW(A875)),"")</f>
        <v/>
      </c>
      <c r="B876" s="196"/>
      <c r="C876" s="196"/>
      <c r="D876" s="196"/>
      <c r="E876" s="196"/>
      <c r="F876" s="196"/>
      <c r="G876" s="196"/>
      <c r="H876" s="193" t="str">
        <f>IF($A876="","",SUMIFS('Work report'!$I$2:$I$1500,'Work report'!$A$2:$A$1500,$A876,'Work report'!$B$2:$B$1500,"&lt;&gt;"))</f>
        <v/>
      </c>
      <c r="I876" s="192" t="str">
        <f t="shared" si="39"/>
        <v/>
      </c>
      <c r="J876" s="192" t="str">
        <f t="shared" si="40"/>
        <v/>
      </c>
      <c r="K876" s="197"/>
      <c r="L876" s="235"/>
      <c r="M876" s="192" t="str">
        <f t="shared" si="41"/>
        <v/>
      </c>
    </row>
    <row r="877" spans="1:13" ht="15" customHeight="1" x14ac:dyDescent="0.25">
      <c r="A877" s="190" t="str" cm="1">
        <f t="array" ref="A877">IFERROR(INDEX(_xlfn.UNIQUE(_xlfn._xlws.FILTER('Work report'!$A$2:$A$1500,'Work report'!$B$2:$B$1500&lt;&gt;"")),ROW(A876)),"")</f>
        <v/>
      </c>
      <c r="B877" s="196"/>
      <c r="C877" s="196"/>
      <c r="D877" s="196"/>
      <c r="E877" s="196"/>
      <c r="F877" s="196"/>
      <c r="G877" s="196"/>
      <c r="H877" s="193" t="str">
        <f>IF($A877="","",SUMIFS('Work report'!$I$2:$I$1500,'Work report'!$A$2:$A$1500,$A877,'Work report'!$B$2:$B$1500,"&lt;&gt;"))</f>
        <v/>
      </c>
      <c r="I877" s="192" t="str">
        <f t="shared" si="39"/>
        <v/>
      </c>
      <c r="J877" s="192" t="str">
        <f t="shared" si="40"/>
        <v/>
      </c>
      <c r="K877" s="197"/>
      <c r="L877" s="235"/>
      <c r="M877" s="192" t="str">
        <f t="shared" si="41"/>
        <v/>
      </c>
    </row>
    <row r="878" spans="1:13" ht="15" customHeight="1" x14ac:dyDescent="0.25">
      <c r="A878" s="190" t="str" cm="1">
        <f t="array" ref="A878">IFERROR(INDEX(_xlfn.UNIQUE(_xlfn._xlws.FILTER('Work report'!$A$2:$A$1500,'Work report'!$B$2:$B$1500&lt;&gt;"")),ROW(A877)),"")</f>
        <v/>
      </c>
      <c r="B878" s="196"/>
      <c r="C878" s="196"/>
      <c r="D878" s="196"/>
      <c r="E878" s="196"/>
      <c r="F878" s="196"/>
      <c r="G878" s="196"/>
      <c r="H878" s="193" t="str">
        <f>IF($A878="","",SUMIFS('Work report'!$I$2:$I$1500,'Work report'!$A$2:$A$1500,$A878,'Work report'!$B$2:$B$1500,"&lt;&gt;"))</f>
        <v/>
      </c>
      <c r="I878" s="192" t="str">
        <f t="shared" si="39"/>
        <v/>
      </c>
      <c r="J878" s="192" t="str">
        <f t="shared" si="40"/>
        <v/>
      </c>
      <c r="K878" s="197"/>
      <c r="L878" s="235"/>
      <c r="M878" s="192" t="str">
        <f t="shared" si="41"/>
        <v/>
      </c>
    </row>
    <row r="879" spans="1:13" ht="15" customHeight="1" x14ac:dyDescent="0.25">
      <c r="A879" s="190" t="str" cm="1">
        <f t="array" ref="A879">IFERROR(INDEX(_xlfn.UNIQUE(_xlfn._xlws.FILTER('Work report'!$A$2:$A$1500,'Work report'!$B$2:$B$1500&lt;&gt;"")),ROW(A878)),"")</f>
        <v/>
      </c>
      <c r="B879" s="196"/>
      <c r="C879" s="196"/>
      <c r="D879" s="196"/>
      <c r="E879" s="196"/>
      <c r="F879" s="196"/>
      <c r="G879" s="196"/>
      <c r="H879" s="193" t="str">
        <f>IF($A879="","",SUMIFS('Work report'!$I$2:$I$1500,'Work report'!$A$2:$A$1500,$A879,'Work report'!$B$2:$B$1500,"&lt;&gt;"))</f>
        <v/>
      </c>
      <c r="I879" s="192" t="str">
        <f t="shared" si="39"/>
        <v/>
      </c>
      <c r="J879" s="192" t="str">
        <f t="shared" si="40"/>
        <v/>
      </c>
      <c r="K879" s="197"/>
      <c r="L879" s="235"/>
      <c r="M879" s="192" t="str">
        <f t="shared" si="41"/>
        <v/>
      </c>
    </row>
    <row r="880" spans="1:13" ht="15" customHeight="1" x14ac:dyDescent="0.25">
      <c r="A880" s="190" t="str" cm="1">
        <f t="array" ref="A880">IFERROR(INDEX(_xlfn.UNIQUE(_xlfn._xlws.FILTER('Work report'!$A$2:$A$1500,'Work report'!$B$2:$B$1500&lt;&gt;"")),ROW(A879)),"")</f>
        <v/>
      </c>
      <c r="B880" s="196"/>
      <c r="C880" s="196"/>
      <c r="D880" s="196"/>
      <c r="E880" s="196"/>
      <c r="F880" s="196"/>
      <c r="G880" s="196"/>
      <c r="H880" s="193" t="str">
        <f>IF($A880="","",SUMIFS('Work report'!$I$2:$I$1500,'Work report'!$A$2:$A$1500,$A880,'Work report'!$B$2:$B$1500,"&lt;&gt;"))</f>
        <v/>
      </c>
      <c r="I880" s="192" t="str">
        <f t="shared" si="39"/>
        <v/>
      </c>
      <c r="J880" s="192" t="str">
        <f t="shared" si="40"/>
        <v/>
      </c>
      <c r="K880" s="197"/>
      <c r="L880" s="235"/>
      <c r="M880" s="192" t="str">
        <f t="shared" si="41"/>
        <v/>
      </c>
    </row>
    <row r="881" spans="1:13" ht="15" customHeight="1" x14ac:dyDescent="0.25">
      <c r="A881" s="190" t="str" cm="1">
        <f t="array" ref="A881">IFERROR(INDEX(_xlfn.UNIQUE(_xlfn._xlws.FILTER('Work report'!$A$2:$A$1500,'Work report'!$B$2:$B$1500&lt;&gt;"")),ROW(A880)),"")</f>
        <v/>
      </c>
      <c r="B881" s="196"/>
      <c r="C881" s="196"/>
      <c r="D881" s="196"/>
      <c r="E881" s="196"/>
      <c r="F881" s="196"/>
      <c r="G881" s="196"/>
      <c r="H881" s="193" t="str">
        <f>IF($A881="","",SUMIFS('Work report'!$I$2:$I$1500,'Work report'!$A$2:$A$1500,$A881,'Work report'!$B$2:$B$1500,"&lt;&gt;"))</f>
        <v/>
      </c>
      <c r="I881" s="192" t="str">
        <f t="shared" si="39"/>
        <v/>
      </c>
      <c r="J881" s="192" t="str">
        <f t="shared" si="40"/>
        <v/>
      </c>
      <c r="K881" s="197"/>
      <c r="L881" s="235"/>
      <c r="M881" s="192" t="str">
        <f t="shared" si="41"/>
        <v/>
      </c>
    </row>
    <row r="882" spans="1:13" ht="15" customHeight="1" x14ac:dyDescent="0.25">
      <c r="A882" s="190" t="str" cm="1">
        <f t="array" ref="A882">IFERROR(INDEX(_xlfn.UNIQUE(_xlfn._xlws.FILTER('Work report'!$A$2:$A$1500,'Work report'!$B$2:$B$1500&lt;&gt;"")),ROW(A881)),"")</f>
        <v/>
      </c>
      <c r="B882" s="196"/>
      <c r="C882" s="196"/>
      <c r="D882" s="196"/>
      <c r="E882" s="196"/>
      <c r="F882" s="196"/>
      <c r="G882" s="196"/>
      <c r="H882" s="193" t="str">
        <f>IF($A882="","",SUMIFS('Work report'!$I$2:$I$1500,'Work report'!$A$2:$A$1500,$A882,'Work report'!$B$2:$B$1500,"&lt;&gt;"))</f>
        <v/>
      </c>
      <c r="I882" s="192" t="str">
        <f t="shared" si="39"/>
        <v/>
      </c>
      <c r="J882" s="192" t="str">
        <f t="shared" si="40"/>
        <v/>
      </c>
      <c r="K882" s="197"/>
      <c r="L882" s="235"/>
      <c r="M882" s="192" t="str">
        <f t="shared" si="41"/>
        <v/>
      </c>
    </row>
    <row r="883" spans="1:13" ht="15" customHeight="1" x14ac:dyDescent="0.25">
      <c r="A883" s="190" t="str" cm="1">
        <f t="array" ref="A883">IFERROR(INDEX(_xlfn.UNIQUE(_xlfn._xlws.FILTER('Work report'!$A$2:$A$1500,'Work report'!$B$2:$B$1500&lt;&gt;"")),ROW(A882)),"")</f>
        <v/>
      </c>
      <c r="B883" s="196"/>
      <c r="C883" s="196"/>
      <c r="D883" s="196"/>
      <c r="E883" s="196"/>
      <c r="F883" s="196"/>
      <c r="G883" s="196"/>
      <c r="H883" s="193" t="str">
        <f>IF($A883="","",SUMIFS('Work report'!$I$2:$I$1500,'Work report'!$A$2:$A$1500,$A883,'Work report'!$B$2:$B$1500,"&lt;&gt;"))</f>
        <v/>
      </c>
      <c r="I883" s="192" t="str">
        <f t="shared" si="39"/>
        <v/>
      </c>
      <c r="J883" s="192" t="str">
        <f t="shared" si="40"/>
        <v/>
      </c>
      <c r="K883" s="197"/>
      <c r="L883" s="235"/>
      <c r="M883" s="192" t="str">
        <f t="shared" si="41"/>
        <v/>
      </c>
    </row>
    <row r="884" spans="1:13" ht="15" customHeight="1" x14ac:dyDescent="0.25">
      <c r="A884" s="190" t="str" cm="1">
        <f t="array" ref="A884">IFERROR(INDEX(_xlfn.UNIQUE(_xlfn._xlws.FILTER('Work report'!$A$2:$A$1500,'Work report'!$B$2:$B$1500&lt;&gt;"")),ROW(A883)),"")</f>
        <v/>
      </c>
      <c r="B884" s="196"/>
      <c r="C884" s="196"/>
      <c r="D884" s="196"/>
      <c r="E884" s="196"/>
      <c r="F884" s="196"/>
      <c r="G884" s="196"/>
      <c r="H884" s="193" t="str">
        <f>IF($A884="","",SUMIFS('Work report'!$I$2:$I$1500,'Work report'!$A$2:$A$1500,$A884,'Work report'!$B$2:$B$1500,"&lt;&gt;"))</f>
        <v/>
      </c>
      <c r="I884" s="192" t="str">
        <f t="shared" si="39"/>
        <v/>
      </c>
      <c r="J884" s="192" t="str">
        <f t="shared" si="40"/>
        <v/>
      </c>
      <c r="K884" s="197"/>
      <c r="L884" s="235"/>
      <c r="M884" s="192" t="str">
        <f t="shared" si="41"/>
        <v/>
      </c>
    </row>
    <row r="885" spans="1:13" ht="15" customHeight="1" x14ac:dyDescent="0.25">
      <c r="A885" s="190" t="str" cm="1">
        <f t="array" ref="A885">IFERROR(INDEX(_xlfn.UNIQUE(_xlfn._xlws.FILTER('Work report'!$A$2:$A$1500,'Work report'!$B$2:$B$1500&lt;&gt;"")),ROW(A884)),"")</f>
        <v/>
      </c>
      <c r="B885" s="196"/>
      <c r="C885" s="196"/>
      <c r="D885" s="196"/>
      <c r="E885" s="196"/>
      <c r="F885" s="196"/>
      <c r="G885" s="196"/>
      <c r="H885" s="193" t="str">
        <f>IF($A885="","",SUMIFS('Work report'!$I$2:$I$1500,'Work report'!$A$2:$A$1500,$A885,'Work report'!$B$2:$B$1500,"&lt;&gt;"))</f>
        <v/>
      </c>
      <c r="I885" s="192" t="str">
        <f t="shared" si="39"/>
        <v/>
      </c>
      <c r="J885" s="192" t="str">
        <f t="shared" si="40"/>
        <v/>
      </c>
      <c r="K885" s="197"/>
      <c r="L885" s="235"/>
      <c r="M885" s="192" t="str">
        <f t="shared" si="41"/>
        <v/>
      </c>
    </row>
    <row r="886" spans="1:13" ht="15" customHeight="1" x14ac:dyDescent="0.25">
      <c r="A886" s="190" t="str" cm="1">
        <f t="array" ref="A886">IFERROR(INDEX(_xlfn.UNIQUE(_xlfn._xlws.FILTER('Work report'!$A$2:$A$1500,'Work report'!$B$2:$B$1500&lt;&gt;"")),ROW(A885)),"")</f>
        <v/>
      </c>
      <c r="B886" s="196"/>
      <c r="C886" s="196"/>
      <c r="D886" s="196"/>
      <c r="E886" s="196"/>
      <c r="F886" s="196"/>
      <c r="G886" s="196"/>
      <c r="H886" s="193" t="str">
        <f>IF($A886="","",SUMIFS('Work report'!$I$2:$I$1500,'Work report'!$A$2:$A$1500,$A886,'Work report'!$B$2:$B$1500,"&lt;&gt;"))</f>
        <v/>
      </c>
      <c r="I886" s="192" t="str">
        <f t="shared" si="39"/>
        <v/>
      </c>
      <c r="J886" s="192" t="str">
        <f t="shared" si="40"/>
        <v/>
      </c>
      <c r="K886" s="197"/>
      <c r="L886" s="235"/>
      <c r="M886" s="192" t="str">
        <f t="shared" si="41"/>
        <v/>
      </c>
    </row>
    <row r="887" spans="1:13" ht="15" customHeight="1" x14ac:dyDescent="0.25">
      <c r="A887" s="190" t="str" cm="1">
        <f t="array" ref="A887">IFERROR(INDEX(_xlfn.UNIQUE(_xlfn._xlws.FILTER('Work report'!$A$2:$A$1500,'Work report'!$B$2:$B$1500&lt;&gt;"")),ROW(A886)),"")</f>
        <v/>
      </c>
      <c r="B887" s="196"/>
      <c r="C887" s="196"/>
      <c r="D887" s="196"/>
      <c r="E887" s="196"/>
      <c r="F887" s="196"/>
      <c r="G887" s="196"/>
      <c r="H887" s="193" t="str">
        <f>IF($A887="","",SUMIFS('Work report'!$I$2:$I$1500,'Work report'!$A$2:$A$1500,$A887,'Work report'!$B$2:$B$1500,"&lt;&gt;"))</f>
        <v/>
      </c>
      <c r="I887" s="192" t="str">
        <f t="shared" si="39"/>
        <v/>
      </c>
      <c r="J887" s="192" t="str">
        <f t="shared" si="40"/>
        <v/>
      </c>
      <c r="K887" s="197"/>
      <c r="L887" s="235"/>
      <c r="M887" s="192" t="str">
        <f t="shared" si="41"/>
        <v/>
      </c>
    </row>
    <row r="888" spans="1:13" ht="15" customHeight="1" x14ac:dyDescent="0.25">
      <c r="A888" s="190" t="str" cm="1">
        <f t="array" ref="A888">IFERROR(INDEX(_xlfn.UNIQUE(_xlfn._xlws.FILTER('Work report'!$A$2:$A$1500,'Work report'!$B$2:$B$1500&lt;&gt;"")),ROW(A887)),"")</f>
        <v/>
      </c>
      <c r="B888" s="196"/>
      <c r="C888" s="196"/>
      <c r="D888" s="196"/>
      <c r="E888" s="196"/>
      <c r="F888" s="196"/>
      <c r="G888" s="196"/>
      <c r="H888" s="193" t="str">
        <f>IF($A888="","",SUMIFS('Work report'!$I$2:$I$1500,'Work report'!$A$2:$A$1500,$A888,'Work report'!$B$2:$B$1500,"&lt;&gt;"))</f>
        <v/>
      </c>
      <c r="I888" s="192" t="str">
        <f t="shared" si="39"/>
        <v/>
      </c>
      <c r="J888" s="192" t="str">
        <f t="shared" si="40"/>
        <v/>
      </c>
      <c r="K888" s="197"/>
      <c r="L888" s="235"/>
      <c r="M888" s="192" t="str">
        <f t="shared" si="41"/>
        <v/>
      </c>
    </row>
    <row r="889" spans="1:13" ht="15" customHeight="1" x14ac:dyDescent="0.25">
      <c r="A889" s="190" t="str" cm="1">
        <f t="array" ref="A889">IFERROR(INDEX(_xlfn.UNIQUE(_xlfn._xlws.FILTER('Work report'!$A$2:$A$1500,'Work report'!$B$2:$B$1500&lt;&gt;"")),ROW(A888)),"")</f>
        <v/>
      </c>
      <c r="B889" s="196"/>
      <c r="C889" s="196"/>
      <c r="D889" s="196"/>
      <c r="E889" s="196"/>
      <c r="F889" s="196"/>
      <c r="G889" s="196"/>
      <c r="H889" s="193" t="str">
        <f>IF($A889="","",SUMIFS('Work report'!$I$2:$I$1500,'Work report'!$A$2:$A$1500,$A889,'Work report'!$B$2:$B$1500,"&lt;&gt;"))</f>
        <v/>
      </c>
      <c r="I889" s="192" t="str">
        <f t="shared" si="39"/>
        <v/>
      </c>
      <c r="J889" s="192" t="str">
        <f t="shared" si="40"/>
        <v/>
      </c>
      <c r="K889" s="197"/>
      <c r="L889" s="235"/>
      <c r="M889" s="192" t="str">
        <f t="shared" si="41"/>
        <v/>
      </c>
    </row>
    <row r="890" spans="1:13" ht="15" customHeight="1" x14ac:dyDescent="0.25">
      <c r="A890" s="190" t="str" cm="1">
        <f t="array" ref="A890">IFERROR(INDEX(_xlfn.UNIQUE(_xlfn._xlws.FILTER('Work report'!$A$2:$A$1500,'Work report'!$B$2:$B$1500&lt;&gt;"")),ROW(A889)),"")</f>
        <v/>
      </c>
      <c r="B890" s="196"/>
      <c r="C890" s="196"/>
      <c r="D890" s="196"/>
      <c r="E890" s="196"/>
      <c r="F890" s="196"/>
      <c r="G890" s="196"/>
      <c r="H890" s="193" t="str">
        <f>IF($A890="","",SUMIFS('Work report'!$I$2:$I$1500,'Work report'!$A$2:$A$1500,$A890,'Work report'!$B$2:$B$1500,"&lt;&gt;"))</f>
        <v/>
      </c>
      <c r="I890" s="192" t="str">
        <f t="shared" si="39"/>
        <v/>
      </c>
      <c r="J890" s="192" t="str">
        <f t="shared" si="40"/>
        <v/>
      </c>
      <c r="K890" s="197"/>
      <c r="L890" s="235"/>
      <c r="M890" s="192" t="str">
        <f t="shared" si="41"/>
        <v/>
      </c>
    </row>
    <row r="891" spans="1:13" ht="15" customHeight="1" x14ac:dyDescent="0.25">
      <c r="A891" s="190" t="str" cm="1">
        <f t="array" ref="A891">IFERROR(INDEX(_xlfn.UNIQUE(_xlfn._xlws.FILTER('Work report'!$A$2:$A$1500,'Work report'!$B$2:$B$1500&lt;&gt;"")),ROW(A890)),"")</f>
        <v/>
      </c>
      <c r="B891" s="196"/>
      <c r="C891" s="196"/>
      <c r="D891" s="196"/>
      <c r="E891" s="196"/>
      <c r="F891" s="196"/>
      <c r="G891" s="196"/>
      <c r="H891" s="193" t="str">
        <f>IF($A891="","",SUMIFS('Work report'!$I$2:$I$1500,'Work report'!$A$2:$A$1500,$A891,'Work report'!$B$2:$B$1500,"&lt;&gt;"))</f>
        <v/>
      </c>
      <c r="I891" s="192" t="str">
        <f t="shared" si="39"/>
        <v/>
      </c>
      <c r="J891" s="192" t="str">
        <f t="shared" si="40"/>
        <v/>
      </c>
      <c r="K891" s="197"/>
      <c r="L891" s="235"/>
      <c r="M891" s="192" t="str">
        <f t="shared" si="41"/>
        <v/>
      </c>
    </row>
    <row r="892" spans="1:13" ht="15" customHeight="1" x14ac:dyDescent="0.25">
      <c r="A892" s="190" t="str" cm="1">
        <f t="array" ref="A892">IFERROR(INDEX(_xlfn.UNIQUE(_xlfn._xlws.FILTER('Work report'!$A$2:$A$1500,'Work report'!$B$2:$B$1500&lt;&gt;"")),ROW(A891)),"")</f>
        <v/>
      </c>
      <c r="B892" s="196"/>
      <c r="C892" s="196"/>
      <c r="D892" s="196"/>
      <c r="E892" s="196"/>
      <c r="F892" s="196"/>
      <c r="G892" s="196"/>
      <c r="H892" s="193" t="str">
        <f>IF($A892="","",SUMIFS('Work report'!$I$2:$I$1500,'Work report'!$A$2:$A$1500,$A892,'Work report'!$B$2:$B$1500,"&lt;&gt;"))</f>
        <v/>
      </c>
      <c r="I892" s="192" t="str">
        <f t="shared" si="39"/>
        <v/>
      </c>
      <c r="J892" s="192" t="str">
        <f t="shared" si="40"/>
        <v/>
      </c>
      <c r="K892" s="197"/>
      <c r="L892" s="235"/>
      <c r="M892" s="192" t="str">
        <f t="shared" si="41"/>
        <v/>
      </c>
    </row>
    <row r="893" spans="1:13" ht="15" customHeight="1" x14ac:dyDescent="0.25">
      <c r="A893" s="190" t="str" cm="1">
        <f t="array" ref="A893">IFERROR(INDEX(_xlfn.UNIQUE(_xlfn._xlws.FILTER('Work report'!$A$2:$A$1500,'Work report'!$B$2:$B$1500&lt;&gt;"")),ROW(A892)),"")</f>
        <v/>
      </c>
      <c r="B893" s="196"/>
      <c r="C893" s="196"/>
      <c r="D893" s="196"/>
      <c r="E893" s="196"/>
      <c r="F893" s="196"/>
      <c r="G893" s="196"/>
      <c r="H893" s="193" t="str">
        <f>IF($A893="","",SUMIFS('Work report'!$I$2:$I$1500,'Work report'!$A$2:$A$1500,$A893,'Work report'!$B$2:$B$1500,"&lt;&gt;"))</f>
        <v/>
      </c>
      <c r="I893" s="192" t="str">
        <f t="shared" si="39"/>
        <v/>
      </c>
      <c r="J893" s="192" t="str">
        <f t="shared" si="40"/>
        <v/>
      </c>
      <c r="K893" s="197"/>
      <c r="L893" s="235"/>
      <c r="M893" s="192" t="str">
        <f t="shared" si="41"/>
        <v/>
      </c>
    </row>
    <row r="894" spans="1:13" ht="15" customHeight="1" x14ac:dyDescent="0.25">
      <c r="A894" s="190" t="str" cm="1">
        <f t="array" ref="A894">IFERROR(INDEX(_xlfn.UNIQUE(_xlfn._xlws.FILTER('Work report'!$A$2:$A$1500,'Work report'!$B$2:$B$1500&lt;&gt;"")),ROW(A893)),"")</f>
        <v/>
      </c>
      <c r="B894" s="196"/>
      <c r="C894" s="196"/>
      <c r="D894" s="196"/>
      <c r="E894" s="196"/>
      <c r="F894" s="196"/>
      <c r="G894" s="196"/>
      <c r="H894" s="193" t="str">
        <f>IF($A894="","",SUMIFS('Work report'!$I$2:$I$1500,'Work report'!$A$2:$A$1500,$A894,'Work report'!$B$2:$B$1500,"&lt;&gt;"))</f>
        <v/>
      </c>
      <c r="I894" s="192" t="str">
        <f t="shared" si="39"/>
        <v/>
      </c>
      <c r="J894" s="192" t="str">
        <f t="shared" si="40"/>
        <v/>
      </c>
      <c r="K894" s="197"/>
      <c r="L894" s="235"/>
      <c r="M894" s="192" t="str">
        <f t="shared" si="41"/>
        <v/>
      </c>
    </row>
    <row r="895" spans="1:13" ht="15" customHeight="1" x14ac:dyDescent="0.25">
      <c r="A895" s="190" t="str" cm="1">
        <f t="array" ref="A895">IFERROR(INDEX(_xlfn.UNIQUE(_xlfn._xlws.FILTER('Work report'!$A$2:$A$1500,'Work report'!$B$2:$B$1500&lt;&gt;"")),ROW(A894)),"")</f>
        <v/>
      </c>
      <c r="B895" s="196"/>
      <c r="C895" s="196"/>
      <c r="D895" s="196"/>
      <c r="E895" s="196"/>
      <c r="F895" s="196"/>
      <c r="G895" s="196"/>
      <c r="H895" s="193" t="str">
        <f>IF($A895="","",SUMIFS('Work report'!$I$2:$I$1500,'Work report'!$A$2:$A$1500,$A895,'Work report'!$B$2:$B$1500,"&lt;&gt;"))</f>
        <v/>
      </c>
      <c r="I895" s="192" t="str">
        <f t="shared" si="39"/>
        <v/>
      </c>
      <c r="J895" s="192" t="str">
        <f t="shared" si="40"/>
        <v/>
      </c>
      <c r="K895" s="197"/>
      <c r="L895" s="235"/>
      <c r="M895" s="192" t="str">
        <f t="shared" si="41"/>
        <v/>
      </c>
    </row>
    <row r="896" spans="1:13" ht="15" customHeight="1" x14ac:dyDescent="0.25">
      <c r="A896" s="190" t="str" cm="1">
        <f t="array" ref="A896">IFERROR(INDEX(_xlfn.UNIQUE(_xlfn._xlws.FILTER('Work report'!$A$2:$A$1500,'Work report'!$B$2:$B$1500&lt;&gt;"")),ROW(A895)),"")</f>
        <v/>
      </c>
      <c r="B896" s="196"/>
      <c r="C896" s="196"/>
      <c r="D896" s="196"/>
      <c r="E896" s="196"/>
      <c r="F896" s="196"/>
      <c r="G896" s="196"/>
      <c r="H896" s="193" t="str">
        <f>IF($A896="","",SUMIFS('Work report'!$I$2:$I$1500,'Work report'!$A$2:$A$1500,$A896,'Work report'!$B$2:$B$1500,"&lt;&gt;"))</f>
        <v/>
      </c>
      <c r="I896" s="192" t="str">
        <f t="shared" si="39"/>
        <v/>
      </c>
      <c r="J896" s="192" t="str">
        <f t="shared" si="40"/>
        <v/>
      </c>
      <c r="K896" s="197"/>
      <c r="L896" s="235"/>
      <c r="M896" s="192" t="str">
        <f t="shared" si="41"/>
        <v/>
      </c>
    </row>
    <row r="897" spans="1:13" ht="15" customHeight="1" x14ac:dyDescent="0.25">
      <c r="A897" s="190" t="str" cm="1">
        <f t="array" ref="A897">IFERROR(INDEX(_xlfn.UNIQUE(_xlfn._xlws.FILTER('Work report'!$A$2:$A$1500,'Work report'!$B$2:$B$1500&lt;&gt;"")),ROW(A896)),"")</f>
        <v/>
      </c>
      <c r="B897" s="196"/>
      <c r="C897" s="196"/>
      <c r="D897" s="196"/>
      <c r="E897" s="196"/>
      <c r="F897" s="196"/>
      <c r="G897" s="196"/>
      <c r="H897" s="193" t="str">
        <f>IF($A897="","",SUMIFS('Work report'!$I$2:$I$1500,'Work report'!$A$2:$A$1500,$A897,'Work report'!$B$2:$B$1500,"&lt;&gt;"))</f>
        <v/>
      </c>
      <c r="I897" s="192" t="str">
        <f t="shared" si="39"/>
        <v/>
      </c>
      <c r="J897" s="192" t="str">
        <f t="shared" si="40"/>
        <v/>
      </c>
      <c r="K897" s="197"/>
      <c r="L897" s="235"/>
      <c r="M897" s="192" t="str">
        <f t="shared" si="41"/>
        <v/>
      </c>
    </row>
    <row r="898" spans="1:13" ht="15" customHeight="1" x14ac:dyDescent="0.25">
      <c r="A898" s="190" t="str" cm="1">
        <f t="array" ref="A898">IFERROR(INDEX(_xlfn.UNIQUE(_xlfn._xlws.FILTER('Work report'!$A$2:$A$1500,'Work report'!$B$2:$B$1500&lt;&gt;"")),ROW(A897)),"")</f>
        <v/>
      </c>
      <c r="B898" s="196"/>
      <c r="C898" s="196"/>
      <c r="D898" s="196"/>
      <c r="E898" s="196"/>
      <c r="F898" s="196"/>
      <c r="G898" s="196"/>
      <c r="H898" s="193" t="str">
        <f>IF($A898="","",SUMIFS('Work report'!$I$2:$I$1500,'Work report'!$A$2:$A$1500,$A898,'Work report'!$B$2:$B$1500,"&lt;&gt;"))</f>
        <v/>
      </c>
      <c r="I898" s="192" t="str">
        <f t="shared" ref="I898:I961" si="42">IF(
SUM(
IF(AND($B898&lt;&gt;"",$C898&lt;&gt;""),($C898-$B898)*1440,0),
IF(AND($D898&lt;&gt;"",$E898&lt;&gt;""),($E898-$D898)*1440,0),
IF(AND($F898&lt;&gt;"",$G898&lt;&gt;""),($G898-$F898)*1440,0)
)=0,
"",
SUM(
IF(AND($B898&lt;&gt;"",$C898&lt;&gt;""),($C898-$B898)*1440,0),
IF(AND($D898&lt;&gt;"",$E898&lt;&gt;""),($E898-$D898)*1440,0),
IF(AND($F898&lt;&gt;"",$G898&lt;&gt;""),($G898-$F898)*1440,0)
)
)</f>
        <v/>
      </c>
      <c r="J898" s="192" t="str">
        <f t="shared" ref="J898:J961" si="43">IF(OR($H898="",$I898=""),"",$I898-$H898)</f>
        <v/>
      </c>
      <c r="K898" s="197"/>
      <c r="L898" s="235"/>
      <c r="M898" s="192" t="str">
        <f t="shared" ref="M898:M961" si="44">IF(OR($J898="",$L898&lt;&gt;"Approved"),"",$J898)</f>
        <v/>
      </c>
    </row>
    <row r="899" spans="1:13" ht="15" customHeight="1" x14ac:dyDescent="0.25">
      <c r="A899" s="190" t="str" cm="1">
        <f t="array" ref="A899">IFERROR(INDEX(_xlfn.UNIQUE(_xlfn._xlws.FILTER('Work report'!$A$2:$A$1500,'Work report'!$B$2:$B$1500&lt;&gt;"")),ROW(A898)),"")</f>
        <v/>
      </c>
      <c r="B899" s="196"/>
      <c r="C899" s="196"/>
      <c r="D899" s="196"/>
      <c r="E899" s="196"/>
      <c r="F899" s="196"/>
      <c r="G899" s="196"/>
      <c r="H899" s="193" t="str">
        <f>IF($A899="","",SUMIFS('Work report'!$I$2:$I$1500,'Work report'!$A$2:$A$1500,$A899,'Work report'!$B$2:$B$1500,"&lt;&gt;"))</f>
        <v/>
      </c>
      <c r="I899" s="192" t="str">
        <f t="shared" si="42"/>
        <v/>
      </c>
      <c r="J899" s="192" t="str">
        <f t="shared" si="43"/>
        <v/>
      </c>
      <c r="K899" s="197"/>
      <c r="L899" s="235"/>
      <c r="M899" s="192" t="str">
        <f t="shared" si="44"/>
        <v/>
      </c>
    </row>
    <row r="900" spans="1:13" ht="15" customHeight="1" x14ac:dyDescent="0.25">
      <c r="A900" s="190" t="str" cm="1">
        <f t="array" ref="A900">IFERROR(INDEX(_xlfn.UNIQUE(_xlfn._xlws.FILTER('Work report'!$A$2:$A$1500,'Work report'!$B$2:$B$1500&lt;&gt;"")),ROW(A899)),"")</f>
        <v/>
      </c>
      <c r="B900" s="196"/>
      <c r="C900" s="196"/>
      <c r="D900" s="196"/>
      <c r="E900" s="196"/>
      <c r="F900" s="196"/>
      <c r="G900" s="196"/>
      <c r="H900" s="193" t="str">
        <f>IF($A900="","",SUMIFS('Work report'!$I$2:$I$1500,'Work report'!$A$2:$A$1500,$A900,'Work report'!$B$2:$B$1500,"&lt;&gt;"))</f>
        <v/>
      </c>
      <c r="I900" s="192" t="str">
        <f t="shared" si="42"/>
        <v/>
      </c>
      <c r="J900" s="192" t="str">
        <f t="shared" si="43"/>
        <v/>
      </c>
      <c r="K900" s="197"/>
      <c r="L900" s="235"/>
      <c r="M900" s="192" t="str">
        <f t="shared" si="44"/>
        <v/>
      </c>
    </row>
    <row r="901" spans="1:13" ht="15" customHeight="1" x14ac:dyDescent="0.25">
      <c r="A901" s="190" t="str" cm="1">
        <f t="array" ref="A901">IFERROR(INDEX(_xlfn.UNIQUE(_xlfn._xlws.FILTER('Work report'!$A$2:$A$1500,'Work report'!$B$2:$B$1500&lt;&gt;"")),ROW(A900)),"")</f>
        <v/>
      </c>
      <c r="B901" s="196"/>
      <c r="C901" s="196"/>
      <c r="D901" s="196"/>
      <c r="E901" s="196"/>
      <c r="F901" s="196"/>
      <c r="G901" s="196"/>
      <c r="H901" s="193" t="str">
        <f>IF($A901="","",SUMIFS('Work report'!$I$2:$I$1500,'Work report'!$A$2:$A$1500,$A901,'Work report'!$B$2:$B$1500,"&lt;&gt;"))</f>
        <v/>
      </c>
      <c r="I901" s="192" t="str">
        <f t="shared" si="42"/>
        <v/>
      </c>
      <c r="J901" s="192" t="str">
        <f t="shared" si="43"/>
        <v/>
      </c>
      <c r="K901" s="197"/>
      <c r="L901" s="235"/>
      <c r="M901" s="192" t="str">
        <f t="shared" si="44"/>
        <v/>
      </c>
    </row>
    <row r="902" spans="1:13" ht="15" customHeight="1" x14ac:dyDescent="0.25">
      <c r="A902" s="190" t="str" cm="1">
        <f t="array" ref="A902">IFERROR(INDEX(_xlfn.UNIQUE(_xlfn._xlws.FILTER('Work report'!$A$2:$A$1500,'Work report'!$B$2:$B$1500&lt;&gt;"")),ROW(A901)),"")</f>
        <v/>
      </c>
      <c r="B902" s="196"/>
      <c r="C902" s="196"/>
      <c r="D902" s="196"/>
      <c r="E902" s="196"/>
      <c r="F902" s="196"/>
      <c r="G902" s="196"/>
      <c r="H902" s="193" t="str">
        <f>IF($A902="","",SUMIFS('Work report'!$I$2:$I$1500,'Work report'!$A$2:$A$1500,$A902,'Work report'!$B$2:$B$1500,"&lt;&gt;"))</f>
        <v/>
      </c>
      <c r="I902" s="192" t="str">
        <f t="shared" si="42"/>
        <v/>
      </c>
      <c r="J902" s="192" t="str">
        <f t="shared" si="43"/>
        <v/>
      </c>
      <c r="K902" s="197"/>
      <c r="L902" s="235"/>
      <c r="M902" s="192" t="str">
        <f t="shared" si="44"/>
        <v/>
      </c>
    </row>
    <row r="903" spans="1:13" ht="15" customHeight="1" x14ac:dyDescent="0.25">
      <c r="A903" s="190" t="str" cm="1">
        <f t="array" ref="A903">IFERROR(INDEX(_xlfn.UNIQUE(_xlfn._xlws.FILTER('Work report'!$A$2:$A$1500,'Work report'!$B$2:$B$1500&lt;&gt;"")),ROW(A902)),"")</f>
        <v/>
      </c>
      <c r="B903" s="196"/>
      <c r="C903" s="196"/>
      <c r="D903" s="196"/>
      <c r="E903" s="196"/>
      <c r="F903" s="196"/>
      <c r="G903" s="196"/>
      <c r="H903" s="193" t="str">
        <f>IF($A903="","",SUMIFS('Work report'!$I$2:$I$1500,'Work report'!$A$2:$A$1500,$A903,'Work report'!$B$2:$B$1500,"&lt;&gt;"))</f>
        <v/>
      </c>
      <c r="I903" s="192" t="str">
        <f t="shared" si="42"/>
        <v/>
      </c>
      <c r="J903" s="192" t="str">
        <f t="shared" si="43"/>
        <v/>
      </c>
      <c r="K903" s="197"/>
      <c r="L903" s="235"/>
      <c r="M903" s="192" t="str">
        <f t="shared" si="44"/>
        <v/>
      </c>
    </row>
    <row r="904" spans="1:13" ht="15" customHeight="1" x14ac:dyDescent="0.25">
      <c r="A904" s="190" t="str" cm="1">
        <f t="array" ref="A904">IFERROR(INDEX(_xlfn.UNIQUE(_xlfn._xlws.FILTER('Work report'!$A$2:$A$1500,'Work report'!$B$2:$B$1500&lt;&gt;"")),ROW(A903)),"")</f>
        <v/>
      </c>
      <c r="B904" s="196"/>
      <c r="C904" s="196"/>
      <c r="D904" s="196"/>
      <c r="E904" s="196"/>
      <c r="F904" s="196"/>
      <c r="G904" s="196"/>
      <c r="H904" s="193" t="str">
        <f>IF($A904="","",SUMIFS('Work report'!$I$2:$I$1500,'Work report'!$A$2:$A$1500,$A904,'Work report'!$B$2:$B$1500,"&lt;&gt;"))</f>
        <v/>
      </c>
      <c r="I904" s="192" t="str">
        <f t="shared" si="42"/>
        <v/>
      </c>
      <c r="J904" s="192" t="str">
        <f t="shared" si="43"/>
        <v/>
      </c>
      <c r="K904" s="197"/>
      <c r="L904" s="235"/>
      <c r="M904" s="192" t="str">
        <f t="shared" si="44"/>
        <v/>
      </c>
    </row>
    <row r="905" spans="1:13" ht="15" customHeight="1" x14ac:dyDescent="0.25">
      <c r="A905" s="190" t="str" cm="1">
        <f t="array" ref="A905">IFERROR(INDEX(_xlfn.UNIQUE(_xlfn._xlws.FILTER('Work report'!$A$2:$A$1500,'Work report'!$B$2:$B$1500&lt;&gt;"")),ROW(A904)),"")</f>
        <v/>
      </c>
      <c r="B905" s="196"/>
      <c r="C905" s="196"/>
      <c r="D905" s="196"/>
      <c r="E905" s="196"/>
      <c r="F905" s="196"/>
      <c r="G905" s="196"/>
      <c r="H905" s="193" t="str">
        <f>IF($A905="","",SUMIFS('Work report'!$I$2:$I$1500,'Work report'!$A$2:$A$1500,$A905,'Work report'!$B$2:$B$1500,"&lt;&gt;"))</f>
        <v/>
      </c>
      <c r="I905" s="192" t="str">
        <f t="shared" si="42"/>
        <v/>
      </c>
      <c r="J905" s="192" t="str">
        <f t="shared" si="43"/>
        <v/>
      </c>
      <c r="K905" s="197"/>
      <c r="L905" s="235"/>
      <c r="M905" s="192" t="str">
        <f t="shared" si="44"/>
        <v/>
      </c>
    </row>
    <row r="906" spans="1:13" ht="15" customHeight="1" x14ac:dyDescent="0.25">
      <c r="A906" s="190" t="str" cm="1">
        <f t="array" ref="A906">IFERROR(INDEX(_xlfn.UNIQUE(_xlfn._xlws.FILTER('Work report'!$A$2:$A$1500,'Work report'!$B$2:$B$1500&lt;&gt;"")),ROW(A905)),"")</f>
        <v/>
      </c>
      <c r="B906" s="196"/>
      <c r="C906" s="196"/>
      <c r="D906" s="196"/>
      <c r="E906" s="196"/>
      <c r="F906" s="196"/>
      <c r="G906" s="196"/>
      <c r="H906" s="193" t="str">
        <f>IF($A906="","",SUMIFS('Work report'!$I$2:$I$1500,'Work report'!$A$2:$A$1500,$A906,'Work report'!$B$2:$B$1500,"&lt;&gt;"))</f>
        <v/>
      </c>
      <c r="I906" s="192" t="str">
        <f t="shared" si="42"/>
        <v/>
      </c>
      <c r="J906" s="192" t="str">
        <f t="shared" si="43"/>
        <v/>
      </c>
      <c r="K906" s="197"/>
      <c r="L906" s="235"/>
      <c r="M906" s="192" t="str">
        <f t="shared" si="44"/>
        <v/>
      </c>
    </row>
    <row r="907" spans="1:13" ht="15" customHeight="1" x14ac:dyDescent="0.25">
      <c r="A907" s="190" t="str" cm="1">
        <f t="array" ref="A907">IFERROR(INDEX(_xlfn.UNIQUE(_xlfn._xlws.FILTER('Work report'!$A$2:$A$1500,'Work report'!$B$2:$B$1500&lt;&gt;"")),ROW(A906)),"")</f>
        <v/>
      </c>
      <c r="B907" s="196"/>
      <c r="C907" s="196"/>
      <c r="D907" s="196"/>
      <c r="E907" s="196"/>
      <c r="F907" s="196"/>
      <c r="G907" s="196"/>
      <c r="H907" s="193" t="str">
        <f>IF($A907="","",SUMIFS('Work report'!$I$2:$I$1500,'Work report'!$A$2:$A$1500,$A907,'Work report'!$B$2:$B$1500,"&lt;&gt;"))</f>
        <v/>
      </c>
      <c r="I907" s="192" t="str">
        <f t="shared" si="42"/>
        <v/>
      </c>
      <c r="J907" s="192" t="str">
        <f t="shared" si="43"/>
        <v/>
      </c>
      <c r="K907" s="197"/>
      <c r="L907" s="235"/>
      <c r="M907" s="192" t="str">
        <f t="shared" si="44"/>
        <v/>
      </c>
    </row>
    <row r="908" spans="1:13" ht="15" customHeight="1" x14ac:dyDescent="0.25">
      <c r="A908" s="190" t="str" cm="1">
        <f t="array" ref="A908">IFERROR(INDEX(_xlfn.UNIQUE(_xlfn._xlws.FILTER('Work report'!$A$2:$A$1500,'Work report'!$B$2:$B$1500&lt;&gt;"")),ROW(A907)),"")</f>
        <v/>
      </c>
      <c r="B908" s="196"/>
      <c r="C908" s="196"/>
      <c r="D908" s="196"/>
      <c r="E908" s="196"/>
      <c r="F908" s="196"/>
      <c r="G908" s="196"/>
      <c r="H908" s="193" t="str">
        <f>IF($A908="","",SUMIFS('Work report'!$I$2:$I$1500,'Work report'!$A$2:$A$1500,$A908,'Work report'!$B$2:$B$1500,"&lt;&gt;"))</f>
        <v/>
      </c>
      <c r="I908" s="192" t="str">
        <f t="shared" si="42"/>
        <v/>
      </c>
      <c r="J908" s="192" t="str">
        <f t="shared" si="43"/>
        <v/>
      </c>
      <c r="K908" s="197"/>
      <c r="L908" s="235"/>
      <c r="M908" s="192" t="str">
        <f t="shared" si="44"/>
        <v/>
      </c>
    </row>
    <row r="909" spans="1:13" ht="15" customHeight="1" x14ac:dyDescent="0.25">
      <c r="A909" s="190" t="str" cm="1">
        <f t="array" ref="A909">IFERROR(INDEX(_xlfn.UNIQUE(_xlfn._xlws.FILTER('Work report'!$A$2:$A$1500,'Work report'!$B$2:$B$1500&lt;&gt;"")),ROW(A908)),"")</f>
        <v/>
      </c>
      <c r="B909" s="196"/>
      <c r="C909" s="196"/>
      <c r="D909" s="196"/>
      <c r="E909" s="196"/>
      <c r="F909" s="196"/>
      <c r="G909" s="196"/>
      <c r="H909" s="193" t="str">
        <f>IF($A909="","",SUMIFS('Work report'!$I$2:$I$1500,'Work report'!$A$2:$A$1500,$A909,'Work report'!$B$2:$B$1500,"&lt;&gt;"))</f>
        <v/>
      </c>
      <c r="I909" s="192" t="str">
        <f t="shared" si="42"/>
        <v/>
      </c>
      <c r="J909" s="192" t="str">
        <f t="shared" si="43"/>
        <v/>
      </c>
      <c r="K909" s="197"/>
      <c r="L909" s="235"/>
      <c r="M909" s="192" t="str">
        <f t="shared" si="44"/>
        <v/>
      </c>
    </row>
    <row r="910" spans="1:13" ht="15" customHeight="1" x14ac:dyDescent="0.25">
      <c r="A910" s="190" t="str" cm="1">
        <f t="array" ref="A910">IFERROR(INDEX(_xlfn.UNIQUE(_xlfn._xlws.FILTER('Work report'!$A$2:$A$1500,'Work report'!$B$2:$B$1500&lt;&gt;"")),ROW(A909)),"")</f>
        <v/>
      </c>
      <c r="B910" s="196"/>
      <c r="C910" s="196"/>
      <c r="D910" s="196"/>
      <c r="E910" s="196"/>
      <c r="F910" s="196"/>
      <c r="G910" s="196"/>
      <c r="H910" s="193" t="str">
        <f>IF($A910="","",SUMIFS('Work report'!$I$2:$I$1500,'Work report'!$A$2:$A$1500,$A910,'Work report'!$B$2:$B$1500,"&lt;&gt;"))</f>
        <v/>
      </c>
      <c r="I910" s="192" t="str">
        <f t="shared" si="42"/>
        <v/>
      </c>
      <c r="J910" s="192" t="str">
        <f t="shared" si="43"/>
        <v/>
      </c>
      <c r="K910" s="197"/>
      <c r="L910" s="235"/>
      <c r="M910" s="192" t="str">
        <f t="shared" si="44"/>
        <v/>
      </c>
    </row>
    <row r="911" spans="1:13" ht="15" customHeight="1" x14ac:dyDescent="0.25">
      <c r="A911" s="190" t="str" cm="1">
        <f t="array" ref="A911">IFERROR(INDEX(_xlfn.UNIQUE(_xlfn._xlws.FILTER('Work report'!$A$2:$A$1500,'Work report'!$B$2:$B$1500&lt;&gt;"")),ROW(A910)),"")</f>
        <v/>
      </c>
      <c r="B911" s="196"/>
      <c r="C911" s="196"/>
      <c r="D911" s="196"/>
      <c r="E911" s="196"/>
      <c r="F911" s="196"/>
      <c r="G911" s="196"/>
      <c r="H911" s="193" t="str">
        <f>IF($A911="","",SUMIFS('Work report'!$I$2:$I$1500,'Work report'!$A$2:$A$1500,$A911,'Work report'!$B$2:$B$1500,"&lt;&gt;"))</f>
        <v/>
      </c>
      <c r="I911" s="192" t="str">
        <f t="shared" si="42"/>
        <v/>
      </c>
      <c r="J911" s="192" t="str">
        <f t="shared" si="43"/>
        <v/>
      </c>
      <c r="K911" s="197"/>
      <c r="L911" s="235"/>
      <c r="M911" s="192" t="str">
        <f t="shared" si="44"/>
        <v/>
      </c>
    </row>
    <row r="912" spans="1:13" ht="15" customHeight="1" x14ac:dyDescent="0.25">
      <c r="A912" s="190" t="str" cm="1">
        <f t="array" ref="A912">IFERROR(INDEX(_xlfn.UNIQUE(_xlfn._xlws.FILTER('Work report'!$A$2:$A$1500,'Work report'!$B$2:$B$1500&lt;&gt;"")),ROW(A911)),"")</f>
        <v/>
      </c>
      <c r="B912" s="196"/>
      <c r="C912" s="196"/>
      <c r="D912" s="196"/>
      <c r="E912" s="196"/>
      <c r="F912" s="196"/>
      <c r="G912" s="196"/>
      <c r="H912" s="193" t="str">
        <f>IF($A912="","",SUMIFS('Work report'!$I$2:$I$1500,'Work report'!$A$2:$A$1500,$A912,'Work report'!$B$2:$B$1500,"&lt;&gt;"))</f>
        <v/>
      </c>
      <c r="I912" s="192" t="str">
        <f t="shared" si="42"/>
        <v/>
      </c>
      <c r="J912" s="192" t="str">
        <f t="shared" si="43"/>
        <v/>
      </c>
      <c r="K912" s="197"/>
      <c r="L912" s="235"/>
      <c r="M912" s="192" t="str">
        <f t="shared" si="44"/>
        <v/>
      </c>
    </row>
    <row r="913" spans="1:13" ht="15" customHeight="1" x14ac:dyDescent="0.25">
      <c r="A913" s="190" t="str" cm="1">
        <f t="array" ref="A913">IFERROR(INDEX(_xlfn.UNIQUE(_xlfn._xlws.FILTER('Work report'!$A$2:$A$1500,'Work report'!$B$2:$B$1500&lt;&gt;"")),ROW(A912)),"")</f>
        <v/>
      </c>
      <c r="B913" s="196"/>
      <c r="C913" s="196"/>
      <c r="D913" s="196"/>
      <c r="E913" s="196"/>
      <c r="F913" s="196"/>
      <c r="G913" s="196"/>
      <c r="H913" s="193" t="str">
        <f>IF($A913="","",SUMIFS('Work report'!$I$2:$I$1500,'Work report'!$A$2:$A$1500,$A913,'Work report'!$B$2:$B$1500,"&lt;&gt;"))</f>
        <v/>
      </c>
      <c r="I913" s="192" t="str">
        <f t="shared" si="42"/>
        <v/>
      </c>
      <c r="J913" s="192" t="str">
        <f t="shared" si="43"/>
        <v/>
      </c>
      <c r="K913" s="197"/>
      <c r="L913" s="235"/>
      <c r="M913" s="192" t="str">
        <f t="shared" si="44"/>
        <v/>
      </c>
    </row>
    <row r="914" spans="1:13" ht="15" customHeight="1" x14ac:dyDescent="0.25">
      <c r="A914" s="190" t="str" cm="1">
        <f t="array" ref="A914">IFERROR(INDEX(_xlfn.UNIQUE(_xlfn._xlws.FILTER('Work report'!$A$2:$A$1500,'Work report'!$B$2:$B$1500&lt;&gt;"")),ROW(A913)),"")</f>
        <v/>
      </c>
      <c r="B914" s="196"/>
      <c r="C914" s="196"/>
      <c r="D914" s="196"/>
      <c r="E914" s="196"/>
      <c r="F914" s="196"/>
      <c r="G914" s="196"/>
      <c r="H914" s="193" t="str">
        <f>IF($A914="","",SUMIFS('Work report'!$I$2:$I$1500,'Work report'!$A$2:$A$1500,$A914,'Work report'!$B$2:$B$1500,"&lt;&gt;"))</f>
        <v/>
      </c>
      <c r="I914" s="192" t="str">
        <f t="shared" si="42"/>
        <v/>
      </c>
      <c r="J914" s="192" t="str">
        <f t="shared" si="43"/>
        <v/>
      </c>
      <c r="K914" s="197"/>
      <c r="L914" s="235"/>
      <c r="M914" s="192" t="str">
        <f t="shared" si="44"/>
        <v/>
      </c>
    </row>
    <row r="915" spans="1:13" ht="15" customHeight="1" x14ac:dyDescent="0.25">
      <c r="A915" s="190" t="str" cm="1">
        <f t="array" ref="A915">IFERROR(INDEX(_xlfn.UNIQUE(_xlfn._xlws.FILTER('Work report'!$A$2:$A$1500,'Work report'!$B$2:$B$1500&lt;&gt;"")),ROW(A914)),"")</f>
        <v/>
      </c>
      <c r="B915" s="196"/>
      <c r="C915" s="196"/>
      <c r="D915" s="196"/>
      <c r="E915" s="196"/>
      <c r="F915" s="196"/>
      <c r="G915" s="196"/>
      <c r="H915" s="193" t="str">
        <f>IF($A915="","",SUMIFS('Work report'!$I$2:$I$1500,'Work report'!$A$2:$A$1500,$A915,'Work report'!$B$2:$B$1500,"&lt;&gt;"))</f>
        <v/>
      </c>
      <c r="I915" s="192" t="str">
        <f t="shared" si="42"/>
        <v/>
      </c>
      <c r="J915" s="192" t="str">
        <f t="shared" si="43"/>
        <v/>
      </c>
      <c r="K915" s="197"/>
      <c r="L915" s="235"/>
      <c r="M915" s="192" t="str">
        <f t="shared" si="44"/>
        <v/>
      </c>
    </row>
    <row r="916" spans="1:13" ht="15" customHeight="1" x14ac:dyDescent="0.25">
      <c r="A916" s="190" t="str" cm="1">
        <f t="array" ref="A916">IFERROR(INDEX(_xlfn.UNIQUE(_xlfn._xlws.FILTER('Work report'!$A$2:$A$1500,'Work report'!$B$2:$B$1500&lt;&gt;"")),ROW(A915)),"")</f>
        <v/>
      </c>
      <c r="B916" s="196"/>
      <c r="C916" s="196"/>
      <c r="D916" s="196"/>
      <c r="E916" s="196"/>
      <c r="F916" s="196"/>
      <c r="G916" s="196"/>
      <c r="H916" s="193" t="str">
        <f>IF($A916="","",SUMIFS('Work report'!$I$2:$I$1500,'Work report'!$A$2:$A$1500,$A916,'Work report'!$B$2:$B$1500,"&lt;&gt;"))</f>
        <v/>
      </c>
      <c r="I916" s="192" t="str">
        <f t="shared" si="42"/>
        <v/>
      </c>
      <c r="J916" s="192" t="str">
        <f t="shared" si="43"/>
        <v/>
      </c>
      <c r="K916" s="197"/>
      <c r="L916" s="235"/>
      <c r="M916" s="192" t="str">
        <f t="shared" si="44"/>
        <v/>
      </c>
    </row>
    <row r="917" spans="1:13" ht="15" customHeight="1" x14ac:dyDescent="0.25">
      <c r="A917" s="190" t="str" cm="1">
        <f t="array" ref="A917">IFERROR(INDEX(_xlfn.UNIQUE(_xlfn._xlws.FILTER('Work report'!$A$2:$A$1500,'Work report'!$B$2:$B$1500&lt;&gt;"")),ROW(A916)),"")</f>
        <v/>
      </c>
      <c r="B917" s="196"/>
      <c r="C917" s="196"/>
      <c r="D917" s="196"/>
      <c r="E917" s="196"/>
      <c r="F917" s="196"/>
      <c r="G917" s="196"/>
      <c r="H917" s="193" t="str">
        <f>IF($A917="","",SUMIFS('Work report'!$I$2:$I$1500,'Work report'!$A$2:$A$1500,$A917,'Work report'!$B$2:$B$1500,"&lt;&gt;"))</f>
        <v/>
      </c>
      <c r="I917" s="192" t="str">
        <f t="shared" si="42"/>
        <v/>
      </c>
      <c r="J917" s="192" t="str">
        <f t="shared" si="43"/>
        <v/>
      </c>
      <c r="K917" s="197"/>
      <c r="L917" s="235"/>
      <c r="M917" s="192" t="str">
        <f t="shared" si="44"/>
        <v/>
      </c>
    </row>
    <row r="918" spans="1:13" ht="15" customHeight="1" x14ac:dyDescent="0.25">
      <c r="A918" s="190" t="str" cm="1">
        <f t="array" ref="A918">IFERROR(INDEX(_xlfn.UNIQUE(_xlfn._xlws.FILTER('Work report'!$A$2:$A$1500,'Work report'!$B$2:$B$1500&lt;&gt;"")),ROW(A917)),"")</f>
        <v/>
      </c>
      <c r="B918" s="196"/>
      <c r="C918" s="196"/>
      <c r="D918" s="196"/>
      <c r="E918" s="196"/>
      <c r="F918" s="196"/>
      <c r="G918" s="196"/>
      <c r="H918" s="193" t="str">
        <f>IF($A918="","",SUMIFS('Work report'!$I$2:$I$1500,'Work report'!$A$2:$A$1500,$A918,'Work report'!$B$2:$B$1500,"&lt;&gt;"))</f>
        <v/>
      </c>
      <c r="I918" s="192" t="str">
        <f t="shared" si="42"/>
        <v/>
      </c>
      <c r="J918" s="192" t="str">
        <f t="shared" si="43"/>
        <v/>
      </c>
      <c r="K918" s="197"/>
      <c r="L918" s="235"/>
      <c r="M918" s="192" t="str">
        <f t="shared" si="44"/>
        <v/>
      </c>
    </row>
    <row r="919" spans="1:13" ht="15" customHeight="1" x14ac:dyDescent="0.25">
      <c r="A919" s="190" t="str" cm="1">
        <f t="array" ref="A919">IFERROR(INDEX(_xlfn.UNIQUE(_xlfn._xlws.FILTER('Work report'!$A$2:$A$1500,'Work report'!$B$2:$B$1500&lt;&gt;"")),ROW(A918)),"")</f>
        <v/>
      </c>
      <c r="B919" s="196"/>
      <c r="C919" s="196"/>
      <c r="D919" s="196"/>
      <c r="E919" s="196"/>
      <c r="F919" s="196"/>
      <c r="G919" s="196"/>
      <c r="H919" s="193" t="str">
        <f>IF($A919="","",SUMIFS('Work report'!$I$2:$I$1500,'Work report'!$A$2:$A$1500,$A919,'Work report'!$B$2:$B$1500,"&lt;&gt;"))</f>
        <v/>
      </c>
      <c r="I919" s="192" t="str">
        <f t="shared" si="42"/>
        <v/>
      </c>
      <c r="J919" s="192" t="str">
        <f t="shared" si="43"/>
        <v/>
      </c>
      <c r="K919" s="197"/>
      <c r="L919" s="235"/>
      <c r="M919" s="192" t="str">
        <f t="shared" si="44"/>
        <v/>
      </c>
    </row>
    <row r="920" spans="1:13" ht="15" customHeight="1" x14ac:dyDescent="0.25">
      <c r="A920" s="190" t="str" cm="1">
        <f t="array" ref="A920">IFERROR(INDEX(_xlfn.UNIQUE(_xlfn._xlws.FILTER('Work report'!$A$2:$A$1500,'Work report'!$B$2:$B$1500&lt;&gt;"")),ROW(A919)),"")</f>
        <v/>
      </c>
      <c r="B920" s="196"/>
      <c r="C920" s="196"/>
      <c r="D920" s="196"/>
      <c r="E920" s="196"/>
      <c r="F920" s="196"/>
      <c r="G920" s="196"/>
      <c r="H920" s="193" t="str">
        <f>IF($A920="","",SUMIFS('Work report'!$I$2:$I$1500,'Work report'!$A$2:$A$1500,$A920,'Work report'!$B$2:$B$1500,"&lt;&gt;"))</f>
        <v/>
      </c>
      <c r="I920" s="192" t="str">
        <f t="shared" si="42"/>
        <v/>
      </c>
      <c r="J920" s="192" t="str">
        <f t="shared" si="43"/>
        <v/>
      </c>
      <c r="K920" s="197"/>
      <c r="L920" s="235"/>
      <c r="M920" s="192" t="str">
        <f t="shared" si="44"/>
        <v/>
      </c>
    </row>
    <row r="921" spans="1:13" ht="15" customHeight="1" x14ac:dyDescent="0.25">
      <c r="A921" s="190" t="str" cm="1">
        <f t="array" ref="A921">IFERROR(INDEX(_xlfn.UNIQUE(_xlfn._xlws.FILTER('Work report'!$A$2:$A$1500,'Work report'!$B$2:$B$1500&lt;&gt;"")),ROW(A920)),"")</f>
        <v/>
      </c>
      <c r="B921" s="196"/>
      <c r="C921" s="196"/>
      <c r="D921" s="196"/>
      <c r="E921" s="196"/>
      <c r="F921" s="196"/>
      <c r="G921" s="196"/>
      <c r="H921" s="193" t="str">
        <f>IF($A921="","",SUMIFS('Work report'!$I$2:$I$1500,'Work report'!$A$2:$A$1500,$A921,'Work report'!$B$2:$B$1500,"&lt;&gt;"))</f>
        <v/>
      </c>
      <c r="I921" s="192" t="str">
        <f t="shared" si="42"/>
        <v/>
      </c>
      <c r="J921" s="192" t="str">
        <f t="shared" si="43"/>
        <v/>
      </c>
      <c r="K921" s="197"/>
      <c r="L921" s="235"/>
      <c r="M921" s="192" t="str">
        <f t="shared" si="44"/>
        <v/>
      </c>
    </row>
    <row r="922" spans="1:13" ht="15" customHeight="1" x14ac:dyDescent="0.25">
      <c r="A922" s="190" t="str" cm="1">
        <f t="array" ref="A922">IFERROR(INDEX(_xlfn.UNIQUE(_xlfn._xlws.FILTER('Work report'!$A$2:$A$1500,'Work report'!$B$2:$B$1500&lt;&gt;"")),ROW(A921)),"")</f>
        <v/>
      </c>
      <c r="B922" s="196"/>
      <c r="C922" s="196"/>
      <c r="D922" s="196"/>
      <c r="E922" s="196"/>
      <c r="F922" s="196"/>
      <c r="G922" s="196"/>
      <c r="H922" s="193" t="str">
        <f>IF($A922="","",SUMIFS('Work report'!$I$2:$I$1500,'Work report'!$A$2:$A$1500,$A922,'Work report'!$B$2:$B$1500,"&lt;&gt;"))</f>
        <v/>
      </c>
      <c r="I922" s="192" t="str">
        <f t="shared" si="42"/>
        <v/>
      </c>
      <c r="J922" s="192" t="str">
        <f t="shared" si="43"/>
        <v/>
      </c>
      <c r="K922" s="197"/>
      <c r="L922" s="235"/>
      <c r="M922" s="192" t="str">
        <f t="shared" si="44"/>
        <v/>
      </c>
    </row>
    <row r="923" spans="1:13" ht="15" customHeight="1" x14ac:dyDescent="0.25">
      <c r="A923" s="190" t="str" cm="1">
        <f t="array" ref="A923">IFERROR(INDEX(_xlfn.UNIQUE(_xlfn._xlws.FILTER('Work report'!$A$2:$A$1500,'Work report'!$B$2:$B$1500&lt;&gt;"")),ROW(A922)),"")</f>
        <v/>
      </c>
      <c r="B923" s="196"/>
      <c r="C923" s="196"/>
      <c r="D923" s="196"/>
      <c r="E923" s="196"/>
      <c r="F923" s="196"/>
      <c r="G923" s="196"/>
      <c r="H923" s="193" t="str">
        <f>IF($A923="","",SUMIFS('Work report'!$I$2:$I$1500,'Work report'!$A$2:$A$1500,$A923,'Work report'!$B$2:$B$1500,"&lt;&gt;"))</f>
        <v/>
      </c>
      <c r="I923" s="192" t="str">
        <f t="shared" si="42"/>
        <v/>
      </c>
      <c r="J923" s="192" t="str">
        <f t="shared" si="43"/>
        <v/>
      </c>
      <c r="K923" s="197"/>
      <c r="L923" s="235"/>
      <c r="M923" s="192" t="str">
        <f t="shared" si="44"/>
        <v/>
      </c>
    </row>
    <row r="924" spans="1:13" ht="15" customHeight="1" x14ac:dyDescent="0.25">
      <c r="A924" s="190" t="str" cm="1">
        <f t="array" ref="A924">IFERROR(INDEX(_xlfn.UNIQUE(_xlfn._xlws.FILTER('Work report'!$A$2:$A$1500,'Work report'!$B$2:$B$1500&lt;&gt;"")),ROW(A923)),"")</f>
        <v/>
      </c>
      <c r="B924" s="196"/>
      <c r="C924" s="196"/>
      <c r="D924" s="196"/>
      <c r="E924" s="196"/>
      <c r="F924" s="196"/>
      <c r="G924" s="196"/>
      <c r="H924" s="193" t="str">
        <f>IF($A924="","",SUMIFS('Work report'!$I$2:$I$1500,'Work report'!$A$2:$A$1500,$A924,'Work report'!$B$2:$B$1500,"&lt;&gt;"))</f>
        <v/>
      </c>
      <c r="I924" s="192" t="str">
        <f t="shared" si="42"/>
        <v/>
      </c>
      <c r="J924" s="192" t="str">
        <f t="shared" si="43"/>
        <v/>
      </c>
      <c r="K924" s="197"/>
      <c r="L924" s="235"/>
      <c r="M924" s="192" t="str">
        <f t="shared" si="44"/>
        <v/>
      </c>
    </row>
    <row r="925" spans="1:13" ht="15" customHeight="1" x14ac:dyDescent="0.25">
      <c r="A925" s="190" t="str" cm="1">
        <f t="array" ref="A925">IFERROR(INDEX(_xlfn.UNIQUE(_xlfn._xlws.FILTER('Work report'!$A$2:$A$1500,'Work report'!$B$2:$B$1500&lt;&gt;"")),ROW(A924)),"")</f>
        <v/>
      </c>
      <c r="B925" s="196"/>
      <c r="C925" s="196"/>
      <c r="D925" s="196"/>
      <c r="E925" s="196"/>
      <c r="F925" s="196"/>
      <c r="G925" s="196"/>
      <c r="H925" s="193" t="str">
        <f>IF($A925="","",SUMIFS('Work report'!$I$2:$I$1500,'Work report'!$A$2:$A$1500,$A925,'Work report'!$B$2:$B$1500,"&lt;&gt;"))</f>
        <v/>
      </c>
      <c r="I925" s="192" t="str">
        <f t="shared" si="42"/>
        <v/>
      </c>
      <c r="J925" s="192" t="str">
        <f t="shared" si="43"/>
        <v/>
      </c>
      <c r="K925" s="197"/>
      <c r="L925" s="235"/>
      <c r="M925" s="192" t="str">
        <f t="shared" si="44"/>
        <v/>
      </c>
    </row>
    <row r="926" spans="1:13" ht="15" customHeight="1" x14ac:dyDescent="0.25">
      <c r="A926" s="190" t="str" cm="1">
        <f t="array" ref="A926">IFERROR(INDEX(_xlfn.UNIQUE(_xlfn._xlws.FILTER('Work report'!$A$2:$A$1500,'Work report'!$B$2:$B$1500&lt;&gt;"")),ROW(A925)),"")</f>
        <v/>
      </c>
      <c r="B926" s="196"/>
      <c r="C926" s="196"/>
      <c r="D926" s="196"/>
      <c r="E926" s="196"/>
      <c r="F926" s="196"/>
      <c r="G926" s="196"/>
      <c r="H926" s="193" t="str">
        <f>IF($A926="","",SUMIFS('Work report'!$I$2:$I$1500,'Work report'!$A$2:$A$1500,$A926,'Work report'!$B$2:$B$1500,"&lt;&gt;"))</f>
        <v/>
      </c>
      <c r="I926" s="192" t="str">
        <f t="shared" si="42"/>
        <v/>
      </c>
      <c r="J926" s="192" t="str">
        <f t="shared" si="43"/>
        <v/>
      </c>
      <c r="K926" s="197"/>
      <c r="L926" s="235"/>
      <c r="M926" s="192" t="str">
        <f t="shared" si="44"/>
        <v/>
      </c>
    </row>
    <row r="927" spans="1:13" ht="15" customHeight="1" x14ac:dyDescent="0.25">
      <c r="A927" s="190" t="str" cm="1">
        <f t="array" ref="A927">IFERROR(INDEX(_xlfn.UNIQUE(_xlfn._xlws.FILTER('Work report'!$A$2:$A$1500,'Work report'!$B$2:$B$1500&lt;&gt;"")),ROW(A926)),"")</f>
        <v/>
      </c>
      <c r="B927" s="196"/>
      <c r="C927" s="196"/>
      <c r="D927" s="196"/>
      <c r="E927" s="196"/>
      <c r="F927" s="196"/>
      <c r="G927" s="196"/>
      <c r="H927" s="193" t="str">
        <f>IF($A927="","",SUMIFS('Work report'!$I$2:$I$1500,'Work report'!$A$2:$A$1500,$A927,'Work report'!$B$2:$B$1500,"&lt;&gt;"))</f>
        <v/>
      </c>
      <c r="I927" s="192" t="str">
        <f t="shared" si="42"/>
        <v/>
      </c>
      <c r="J927" s="192" t="str">
        <f t="shared" si="43"/>
        <v/>
      </c>
      <c r="K927" s="197"/>
      <c r="L927" s="235"/>
      <c r="M927" s="192" t="str">
        <f t="shared" si="44"/>
        <v/>
      </c>
    </row>
    <row r="928" spans="1:13" ht="15" customHeight="1" x14ac:dyDescent="0.25">
      <c r="A928" s="190" t="str" cm="1">
        <f t="array" ref="A928">IFERROR(INDEX(_xlfn.UNIQUE(_xlfn._xlws.FILTER('Work report'!$A$2:$A$1500,'Work report'!$B$2:$B$1500&lt;&gt;"")),ROW(A927)),"")</f>
        <v/>
      </c>
      <c r="B928" s="196"/>
      <c r="C928" s="196"/>
      <c r="D928" s="196"/>
      <c r="E928" s="196"/>
      <c r="F928" s="196"/>
      <c r="G928" s="196"/>
      <c r="H928" s="193" t="str">
        <f>IF($A928="","",SUMIFS('Work report'!$I$2:$I$1500,'Work report'!$A$2:$A$1500,$A928,'Work report'!$B$2:$B$1500,"&lt;&gt;"))</f>
        <v/>
      </c>
      <c r="I928" s="192" t="str">
        <f t="shared" si="42"/>
        <v/>
      </c>
      <c r="J928" s="192" t="str">
        <f t="shared" si="43"/>
        <v/>
      </c>
      <c r="K928" s="197"/>
      <c r="L928" s="235"/>
      <c r="M928" s="192" t="str">
        <f t="shared" si="44"/>
        <v/>
      </c>
    </row>
    <row r="929" spans="1:13" ht="15" customHeight="1" x14ac:dyDescent="0.25">
      <c r="A929" s="190" t="str" cm="1">
        <f t="array" ref="A929">IFERROR(INDEX(_xlfn.UNIQUE(_xlfn._xlws.FILTER('Work report'!$A$2:$A$1500,'Work report'!$B$2:$B$1500&lt;&gt;"")),ROW(A928)),"")</f>
        <v/>
      </c>
      <c r="B929" s="196"/>
      <c r="C929" s="196"/>
      <c r="D929" s="196"/>
      <c r="E929" s="196"/>
      <c r="F929" s="196"/>
      <c r="G929" s="196"/>
      <c r="H929" s="193" t="str">
        <f>IF($A929="","",SUMIFS('Work report'!$I$2:$I$1500,'Work report'!$A$2:$A$1500,$A929,'Work report'!$B$2:$B$1500,"&lt;&gt;"))</f>
        <v/>
      </c>
      <c r="I929" s="192" t="str">
        <f t="shared" si="42"/>
        <v/>
      </c>
      <c r="J929" s="192" t="str">
        <f t="shared" si="43"/>
        <v/>
      </c>
      <c r="K929" s="197"/>
      <c r="L929" s="235"/>
      <c r="M929" s="192" t="str">
        <f t="shared" si="44"/>
        <v/>
      </c>
    </row>
    <row r="930" spans="1:13" ht="15" customHeight="1" x14ac:dyDescent="0.25">
      <c r="A930" s="190" t="str" cm="1">
        <f t="array" ref="A930">IFERROR(INDEX(_xlfn.UNIQUE(_xlfn._xlws.FILTER('Work report'!$A$2:$A$1500,'Work report'!$B$2:$B$1500&lt;&gt;"")),ROW(A929)),"")</f>
        <v/>
      </c>
      <c r="B930" s="196"/>
      <c r="C930" s="196"/>
      <c r="D930" s="196"/>
      <c r="E930" s="196"/>
      <c r="F930" s="196"/>
      <c r="G930" s="196"/>
      <c r="H930" s="193" t="str">
        <f>IF($A930="","",SUMIFS('Work report'!$I$2:$I$1500,'Work report'!$A$2:$A$1500,$A930,'Work report'!$B$2:$B$1500,"&lt;&gt;"))</f>
        <v/>
      </c>
      <c r="I930" s="192" t="str">
        <f t="shared" si="42"/>
        <v/>
      </c>
      <c r="J930" s="192" t="str">
        <f t="shared" si="43"/>
        <v/>
      </c>
      <c r="K930" s="197"/>
      <c r="L930" s="235"/>
      <c r="M930" s="192" t="str">
        <f t="shared" si="44"/>
        <v/>
      </c>
    </row>
    <row r="931" spans="1:13" ht="15" customHeight="1" x14ac:dyDescent="0.25">
      <c r="A931" s="190" t="str" cm="1">
        <f t="array" ref="A931">IFERROR(INDEX(_xlfn.UNIQUE(_xlfn._xlws.FILTER('Work report'!$A$2:$A$1500,'Work report'!$B$2:$B$1500&lt;&gt;"")),ROW(A930)),"")</f>
        <v/>
      </c>
      <c r="B931" s="196"/>
      <c r="C931" s="196"/>
      <c r="D931" s="196"/>
      <c r="E931" s="196"/>
      <c r="F931" s="196"/>
      <c r="G931" s="196"/>
      <c r="H931" s="193" t="str">
        <f>IF($A931="","",SUMIFS('Work report'!$I$2:$I$1500,'Work report'!$A$2:$A$1500,$A931,'Work report'!$B$2:$B$1500,"&lt;&gt;"))</f>
        <v/>
      </c>
      <c r="I931" s="192" t="str">
        <f t="shared" si="42"/>
        <v/>
      </c>
      <c r="J931" s="192" t="str">
        <f t="shared" si="43"/>
        <v/>
      </c>
      <c r="K931" s="197"/>
      <c r="L931" s="235"/>
      <c r="M931" s="192" t="str">
        <f t="shared" si="44"/>
        <v/>
      </c>
    </row>
    <row r="932" spans="1:13" ht="15" customHeight="1" x14ac:dyDescent="0.25">
      <c r="A932" s="190" t="str" cm="1">
        <f t="array" ref="A932">IFERROR(INDEX(_xlfn.UNIQUE(_xlfn._xlws.FILTER('Work report'!$A$2:$A$1500,'Work report'!$B$2:$B$1500&lt;&gt;"")),ROW(A931)),"")</f>
        <v/>
      </c>
      <c r="B932" s="196"/>
      <c r="C932" s="196"/>
      <c r="D932" s="196"/>
      <c r="E932" s="196"/>
      <c r="F932" s="196"/>
      <c r="G932" s="196"/>
      <c r="H932" s="193" t="str">
        <f>IF($A932="","",SUMIFS('Work report'!$I$2:$I$1500,'Work report'!$A$2:$A$1500,$A932,'Work report'!$B$2:$B$1500,"&lt;&gt;"))</f>
        <v/>
      </c>
      <c r="I932" s="192" t="str">
        <f t="shared" si="42"/>
        <v/>
      </c>
      <c r="J932" s="192" t="str">
        <f t="shared" si="43"/>
        <v/>
      </c>
      <c r="K932" s="197"/>
      <c r="L932" s="235"/>
      <c r="M932" s="192" t="str">
        <f t="shared" si="44"/>
        <v/>
      </c>
    </row>
    <row r="933" spans="1:13" ht="15" customHeight="1" x14ac:dyDescent="0.25">
      <c r="A933" s="190" t="str" cm="1">
        <f t="array" ref="A933">IFERROR(INDEX(_xlfn.UNIQUE(_xlfn._xlws.FILTER('Work report'!$A$2:$A$1500,'Work report'!$B$2:$B$1500&lt;&gt;"")),ROW(A932)),"")</f>
        <v/>
      </c>
      <c r="B933" s="196"/>
      <c r="C933" s="196"/>
      <c r="D933" s="196"/>
      <c r="E933" s="196"/>
      <c r="F933" s="196"/>
      <c r="G933" s="196"/>
      <c r="H933" s="193" t="str">
        <f>IF($A933="","",SUMIFS('Work report'!$I$2:$I$1500,'Work report'!$A$2:$A$1500,$A933,'Work report'!$B$2:$B$1500,"&lt;&gt;"))</f>
        <v/>
      </c>
      <c r="I933" s="192" t="str">
        <f t="shared" si="42"/>
        <v/>
      </c>
      <c r="J933" s="192" t="str">
        <f t="shared" si="43"/>
        <v/>
      </c>
      <c r="K933" s="197"/>
      <c r="L933" s="235"/>
      <c r="M933" s="192" t="str">
        <f t="shared" si="44"/>
        <v/>
      </c>
    </row>
    <row r="934" spans="1:13" ht="15" customHeight="1" x14ac:dyDescent="0.25">
      <c r="A934" s="190" t="str" cm="1">
        <f t="array" ref="A934">IFERROR(INDEX(_xlfn.UNIQUE(_xlfn._xlws.FILTER('Work report'!$A$2:$A$1500,'Work report'!$B$2:$B$1500&lt;&gt;"")),ROW(A933)),"")</f>
        <v/>
      </c>
      <c r="B934" s="196"/>
      <c r="C934" s="196"/>
      <c r="D934" s="196"/>
      <c r="E934" s="196"/>
      <c r="F934" s="196"/>
      <c r="G934" s="196"/>
      <c r="H934" s="193" t="str">
        <f>IF($A934="","",SUMIFS('Work report'!$I$2:$I$1500,'Work report'!$A$2:$A$1500,$A934,'Work report'!$B$2:$B$1500,"&lt;&gt;"))</f>
        <v/>
      </c>
      <c r="I934" s="192" t="str">
        <f t="shared" si="42"/>
        <v/>
      </c>
      <c r="J934" s="192" t="str">
        <f t="shared" si="43"/>
        <v/>
      </c>
      <c r="K934" s="197"/>
      <c r="L934" s="235"/>
      <c r="M934" s="192" t="str">
        <f t="shared" si="44"/>
        <v/>
      </c>
    </row>
    <row r="935" spans="1:13" ht="15" customHeight="1" x14ac:dyDescent="0.25">
      <c r="A935" s="190" t="str" cm="1">
        <f t="array" ref="A935">IFERROR(INDEX(_xlfn.UNIQUE(_xlfn._xlws.FILTER('Work report'!$A$2:$A$1500,'Work report'!$B$2:$B$1500&lt;&gt;"")),ROW(A934)),"")</f>
        <v/>
      </c>
      <c r="B935" s="196"/>
      <c r="C935" s="196"/>
      <c r="D935" s="196"/>
      <c r="E935" s="196"/>
      <c r="F935" s="196"/>
      <c r="G935" s="196"/>
      <c r="H935" s="193" t="str">
        <f>IF($A935="","",SUMIFS('Work report'!$I$2:$I$1500,'Work report'!$A$2:$A$1500,$A935,'Work report'!$B$2:$B$1500,"&lt;&gt;"))</f>
        <v/>
      </c>
      <c r="I935" s="192" t="str">
        <f t="shared" si="42"/>
        <v/>
      </c>
      <c r="J935" s="192" t="str">
        <f t="shared" si="43"/>
        <v/>
      </c>
      <c r="K935" s="197"/>
      <c r="L935" s="235"/>
      <c r="M935" s="192" t="str">
        <f t="shared" si="44"/>
        <v/>
      </c>
    </row>
    <row r="936" spans="1:13" ht="15" customHeight="1" x14ac:dyDescent="0.25">
      <c r="A936" s="190" t="str" cm="1">
        <f t="array" ref="A936">IFERROR(INDEX(_xlfn.UNIQUE(_xlfn._xlws.FILTER('Work report'!$A$2:$A$1500,'Work report'!$B$2:$B$1500&lt;&gt;"")),ROW(A935)),"")</f>
        <v/>
      </c>
      <c r="B936" s="196"/>
      <c r="C936" s="196"/>
      <c r="D936" s="196"/>
      <c r="E936" s="196"/>
      <c r="F936" s="196"/>
      <c r="G936" s="196"/>
      <c r="H936" s="193" t="str">
        <f>IF($A936="","",SUMIFS('Work report'!$I$2:$I$1500,'Work report'!$A$2:$A$1500,$A936,'Work report'!$B$2:$B$1500,"&lt;&gt;"))</f>
        <v/>
      </c>
      <c r="I936" s="192" t="str">
        <f t="shared" si="42"/>
        <v/>
      </c>
      <c r="J936" s="192" t="str">
        <f t="shared" si="43"/>
        <v/>
      </c>
      <c r="K936" s="197"/>
      <c r="L936" s="235"/>
      <c r="M936" s="192" t="str">
        <f t="shared" si="44"/>
        <v/>
      </c>
    </row>
    <row r="937" spans="1:13" ht="15" customHeight="1" x14ac:dyDescent="0.25">
      <c r="A937" s="190" t="str" cm="1">
        <f t="array" ref="A937">IFERROR(INDEX(_xlfn.UNIQUE(_xlfn._xlws.FILTER('Work report'!$A$2:$A$1500,'Work report'!$B$2:$B$1500&lt;&gt;"")),ROW(A936)),"")</f>
        <v/>
      </c>
      <c r="B937" s="196"/>
      <c r="C937" s="196"/>
      <c r="D937" s="196"/>
      <c r="E937" s="196"/>
      <c r="F937" s="196"/>
      <c r="G937" s="196"/>
      <c r="H937" s="193" t="str">
        <f>IF($A937="","",SUMIFS('Work report'!$I$2:$I$1500,'Work report'!$A$2:$A$1500,$A937,'Work report'!$B$2:$B$1500,"&lt;&gt;"))</f>
        <v/>
      </c>
      <c r="I937" s="192" t="str">
        <f t="shared" si="42"/>
        <v/>
      </c>
      <c r="J937" s="192" t="str">
        <f t="shared" si="43"/>
        <v/>
      </c>
      <c r="K937" s="197"/>
      <c r="L937" s="235"/>
      <c r="M937" s="192" t="str">
        <f t="shared" si="44"/>
        <v/>
      </c>
    </row>
    <row r="938" spans="1:13" ht="15" customHeight="1" x14ac:dyDescent="0.25">
      <c r="A938" s="190" t="str" cm="1">
        <f t="array" ref="A938">IFERROR(INDEX(_xlfn.UNIQUE(_xlfn._xlws.FILTER('Work report'!$A$2:$A$1500,'Work report'!$B$2:$B$1500&lt;&gt;"")),ROW(A937)),"")</f>
        <v/>
      </c>
      <c r="B938" s="196"/>
      <c r="C938" s="196"/>
      <c r="D938" s="196"/>
      <c r="E938" s="196"/>
      <c r="F938" s="196"/>
      <c r="G938" s="196"/>
      <c r="H938" s="193" t="str">
        <f>IF($A938="","",SUMIFS('Work report'!$I$2:$I$1500,'Work report'!$A$2:$A$1500,$A938,'Work report'!$B$2:$B$1500,"&lt;&gt;"))</f>
        <v/>
      </c>
      <c r="I938" s="192" t="str">
        <f t="shared" si="42"/>
        <v/>
      </c>
      <c r="J938" s="192" t="str">
        <f t="shared" si="43"/>
        <v/>
      </c>
      <c r="K938" s="197"/>
      <c r="L938" s="235"/>
      <c r="M938" s="192" t="str">
        <f t="shared" si="44"/>
        <v/>
      </c>
    </row>
    <row r="939" spans="1:13" ht="15" customHeight="1" x14ac:dyDescent="0.25">
      <c r="A939" s="190" t="str" cm="1">
        <f t="array" ref="A939">IFERROR(INDEX(_xlfn.UNIQUE(_xlfn._xlws.FILTER('Work report'!$A$2:$A$1500,'Work report'!$B$2:$B$1500&lt;&gt;"")),ROW(A938)),"")</f>
        <v/>
      </c>
      <c r="B939" s="196"/>
      <c r="C939" s="196"/>
      <c r="D939" s="196"/>
      <c r="E939" s="196"/>
      <c r="F939" s="196"/>
      <c r="G939" s="196"/>
      <c r="H939" s="193" t="str">
        <f>IF($A939="","",SUMIFS('Work report'!$I$2:$I$1500,'Work report'!$A$2:$A$1500,$A939,'Work report'!$B$2:$B$1500,"&lt;&gt;"))</f>
        <v/>
      </c>
      <c r="I939" s="192" t="str">
        <f t="shared" si="42"/>
        <v/>
      </c>
      <c r="J939" s="192" t="str">
        <f t="shared" si="43"/>
        <v/>
      </c>
      <c r="K939" s="197"/>
      <c r="L939" s="235"/>
      <c r="M939" s="192" t="str">
        <f t="shared" si="44"/>
        <v/>
      </c>
    </row>
    <row r="940" spans="1:13" ht="15" customHeight="1" x14ac:dyDescent="0.25">
      <c r="A940" s="190" t="str" cm="1">
        <f t="array" ref="A940">IFERROR(INDEX(_xlfn.UNIQUE(_xlfn._xlws.FILTER('Work report'!$A$2:$A$1500,'Work report'!$B$2:$B$1500&lt;&gt;"")),ROW(A939)),"")</f>
        <v/>
      </c>
      <c r="B940" s="196"/>
      <c r="C940" s="196"/>
      <c r="D940" s="196"/>
      <c r="E940" s="196"/>
      <c r="F940" s="196"/>
      <c r="G940" s="196"/>
      <c r="H940" s="193" t="str">
        <f>IF($A940="","",SUMIFS('Work report'!$I$2:$I$1500,'Work report'!$A$2:$A$1500,$A940,'Work report'!$B$2:$B$1500,"&lt;&gt;"))</f>
        <v/>
      </c>
      <c r="I940" s="192" t="str">
        <f t="shared" si="42"/>
        <v/>
      </c>
      <c r="J940" s="192" t="str">
        <f t="shared" si="43"/>
        <v/>
      </c>
      <c r="K940" s="197"/>
      <c r="L940" s="235"/>
      <c r="M940" s="192" t="str">
        <f t="shared" si="44"/>
        <v/>
      </c>
    </row>
    <row r="941" spans="1:13" ht="15" customHeight="1" x14ac:dyDescent="0.25">
      <c r="A941" s="190" t="str" cm="1">
        <f t="array" ref="A941">IFERROR(INDEX(_xlfn.UNIQUE(_xlfn._xlws.FILTER('Work report'!$A$2:$A$1500,'Work report'!$B$2:$B$1500&lt;&gt;"")),ROW(A940)),"")</f>
        <v/>
      </c>
      <c r="B941" s="196"/>
      <c r="C941" s="196"/>
      <c r="D941" s="196"/>
      <c r="E941" s="196"/>
      <c r="F941" s="196"/>
      <c r="G941" s="196"/>
      <c r="H941" s="193" t="str">
        <f>IF($A941="","",SUMIFS('Work report'!$I$2:$I$1500,'Work report'!$A$2:$A$1500,$A941,'Work report'!$B$2:$B$1500,"&lt;&gt;"))</f>
        <v/>
      </c>
      <c r="I941" s="192" t="str">
        <f t="shared" si="42"/>
        <v/>
      </c>
      <c r="J941" s="192" t="str">
        <f t="shared" si="43"/>
        <v/>
      </c>
      <c r="K941" s="197"/>
      <c r="L941" s="235"/>
      <c r="M941" s="192" t="str">
        <f t="shared" si="44"/>
        <v/>
      </c>
    </row>
    <row r="942" spans="1:13" ht="15" customHeight="1" x14ac:dyDescent="0.25">
      <c r="A942" s="190" t="str" cm="1">
        <f t="array" ref="A942">IFERROR(INDEX(_xlfn.UNIQUE(_xlfn._xlws.FILTER('Work report'!$A$2:$A$1500,'Work report'!$B$2:$B$1500&lt;&gt;"")),ROW(A941)),"")</f>
        <v/>
      </c>
      <c r="B942" s="196"/>
      <c r="C942" s="196"/>
      <c r="D942" s="196"/>
      <c r="E942" s="196"/>
      <c r="F942" s="196"/>
      <c r="G942" s="196"/>
      <c r="H942" s="193" t="str">
        <f>IF($A942="","",SUMIFS('Work report'!$I$2:$I$1500,'Work report'!$A$2:$A$1500,$A942,'Work report'!$B$2:$B$1500,"&lt;&gt;"))</f>
        <v/>
      </c>
      <c r="I942" s="192" t="str">
        <f t="shared" si="42"/>
        <v/>
      </c>
      <c r="J942" s="192" t="str">
        <f t="shared" si="43"/>
        <v/>
      </c>
      <c r="K942" s="197"/>
      <c r="L942" s="235"/>
      <c r="M942" s="192" t="str">
        <f t="shared" si="44"/>
        <v/>
      </c>
    </row>
    <row r="943" spans="1:13" ht="15" customHeight="1" x14ac:dyDescent="0.25">
      <c r="A943" s="190" t="str" cm="1">
        <f t="array" ref="A943">IFERROR(INDEX(_xlfn.UNIQUE(_xlfn._xlws.FILTER('Work report'!$A$2:$A$1500,'Work report'!$B$2:$B$1500&lt;&gt;"")),ROW(A942)),"")</f>
        <v/>
      </c>
      <c r="B943" s="196"/>
      <c r="C943" s="196"/>
      <c r="D943" s="196"/>
      <c r="E943" s="196"/>
      <c r="F943" s="196"/>
      <c r="G943" s="196"/>
      <c r="H943" s="193" t="str">
        <f>IF($A943="","",SUMIFS('Work report'!$I$2:$I$1500,'Work report'!$A$2:$A$1500,$A943,'Work report'!$B$2:$B$1500,"&lt;&gt;"))</f>
        <v/>
      </c>
      <c r="I943" s="192" t="str">
        <f t="shared" si="42"/>
        <v/>
      </c>
      <c r="J943" s="192" t="str">
        <f t="shared" si="43"/>
        <v/>
      </c>
      <c r="K943" s="197"/>
      <c r="L943" s="235"/>
      <c r="M943" s="192" t="str">
        <f t="shared" si="44"/>
        <v/>
      </c>
    </row>
    <row r="944" spans="1:13" ht="15" customHeight="1" x14ac:dyDescent="0.25">
      <c r="A944" s="190" t="str" cm="1">
        <f t="array" ref="A944">IFERROR(INDEX(_xlfn.UNIQUE(_xlfn._xlws.FILTER('Work report'!$A$2:$A$1500,'Work report'!$B$2:$B$1500&lt;&gt;"")),ROW(A943)),"")</f>
        <v/>
      </c>
      <c r="B944" s="196"/>
      <c r="C944" s="196"/>
      <c r="D944" s="196"/>
      <c r="E944" s="196"/>
      <c r="F944" s="196"/>
      <c r="G944" s="196"/>
      <c r="H944" s="193" t="str">
        <f>IF($A944="","",SUMIFS('Work report'!$I$2:$I$1500,'Work report'!$A$2:$A$1500,$A944,'Work report'!$B$2:$B$1500,"&lt;&gt;"))</f>
        <v/>
      </c>
      <c r="I944" s="192" t="str">
        <f t="shared" si="42"/>
        <v/>
      </c>
      <c r="J944" s="192" t="str">
        <f t="shared" si="43"/>
        <v/>
      </c>
      <c r="K944" s="197"/>
      <c r="L944" s="235"/>
      <c r="M944" s="192" t="str">
        <f t="shared" si="44"/>
        <v/>
      </c>
    </row>
    <row r="945" spans="1:13" ht="15" customHeight="1" x14ac:dyDescent="0.25">
      <c r="A945" s="190" t="str" cm="1">
        <f t="array" ref="A945">IFERROR(INDEX(_xlfn.UNIQUE(_xlfn._xlws.FILTER('Work report'!$A$2:$A$1500,'Work report'!$B$2:$B$1500&lt;&gt;"")),ROW(A944)),"")</f>
        <v/>
      </c>
      <c r="B945" s="196"/>
      <c r="C945" s="196"/>
      <c r="D945" s="196"/>
      <c r="E945" s="196"/>
      <c r="F945" s="196"/>
      <c r="G945" s="196"/>
      <c r="H945" s="193" t="str">
        <f>IF($A945="","",SUMIFS('Work report'!$I$2:$I$1500,'Work report'!$A$2:$A$1500,$A945,'Work report'!$B$2:$B$1500,"&lt;&gt;"))</f>
        <v/>
      </c>
      <c r="I945" s="192" t="str">
        <f t="shared" si="42"/>
        <v/>
      </c>
      <c r="J945" s="192" t="str">
        <f t="shared" si="43"/>
        <v/>
      </c>
      <c r="K945" s="197"/>
      <c r="L945" s="235"/>
      <c r="M945" s="192" t="str">
        <f t="shared" si="44"/>
        <v/>
      </c>
    </row>
    <row r="946" spans="1:13" ht="15" customHeight="1" x14ac:dyDescent="0.25">
      <c r="A946" s="190" t="str" cm="1">
        <f t="array" ref="A946">IFERROR(INDEX(_xlfn.UNIQUE(_xlfn._xlws.FILTER('Work report'!$A$2:$A$1500,'Work report'!$B$2:$B$1500&lt;&gt;"")),ROW(A945)),"")</f>
        <v/>
      </c>
      <c r="B946" s="196"/>
      <c r="C946" s="196"/>
      <c r="D946" s="196"/>
      <c r="E946" s="196"/>
      <c r="F946" s="196"/>
      <c r="G946" s="196"/>
      <c r="H946" s="193" t="str">
        <f>IF($A946="","",SUMIFS('Work report'!$I$2:$I$1500,'Work report'!$A$2:$A$1500,$A946,'Work report'!$B$2:$B$1500,"&lt;&gt;"))</f>
        <v/>
      </c>
      <c r="I946" s="192" t="str">
        <f t="shared" si="42"/>
        <v/>
      </c>
      <c r="J946" s="192" t="str">
        <f t="shared" si="43"/>
        <v/>
      </c>
      <c r="K946" s="197"/>
      <c r="L946" s="235"/>
      <c r="M946" s="192" t="str">
        <f t="shared" si="44"/>
        <v/>
      </c>
    </row>
    <row r="947" spans="1:13" ht="15" customHeight="1" x14ac:dyDescent="0.25">
      <c r="A947" s="190" t="str" cm="1">
        <f t="array" ref="A947">IFERROR(INDEX(_xlfn.UNIQUE(_xlfn._xlws.FILTER('Work report'!$A$2:$A$1500,'Work report'!$B$2:$B$1500&lt;&gt;"")),ROW(A946)),"")</f>
        <v/>
      </c>
      <c r="B947" s="196"/>
      <c r="C947" s="196"/>
      <c r="D947" s="196"/>
      <c r="E947" s="196"/>
      <c r="F947" s="196"/>
      <c r="G947" s="196"/>
      <c r="H947" s="193" t="str">
        <f>IF($A947="","",SUMIFS('Work report'!$I$2:$I$1500,'Work report'!$A$2:$A$1500,$A947,'Work report'!$B$2:$B$1500,"&lt;&gt;"))</f>
        <v/>
      </c>
      <c r="I947" s="192" t="str">
        <f t="shared" si="42"/>
        <v/>
      </c>
      <c r="J947" s="192" t="str">
        <f t="shared" si="43"/>
        <v/>
      </c>
      <c r="K947" s="197"/>
      <c r="L947" s="235"/>
      <c r="M947" s="192" t="str">
        <f t="shared" si="44"/>
        <v/>
      </c>
    </row>
    <row r="948" spans="1:13" ht="15" customHeight="1" x14ac:dyDescent="0.25">
      <c r="A948" s="190" t="str" cm="1">
        <f t="array" ref="A948">IFERROR(INDEX(_xlfn.UNIQUE(_xlfn._xlws.FILTER('Work report'!$A$2:$A$1500,'Work report'!$B$2:$B$1500&lt;&gt;"")),ROW(A947)),"")</f>
        <v/>
      </c>
      <c r="B948" s="196"/>
      <c r="C948" s="196"/>
      <c r="D948" s="196"/>
      <c r="E948" s="196"/>
      <c r="F948" s="196"/>
      <c r="G948" s="196"/>
      <c r="H948" s="193" t="str">
        <f>IF($A948="","",SUMIFS('Work report'!$I$2:$I$1500,'Work report'!$A$2:$A$1500,$A948,'Work report'!$B$2:$B$1500,"&lt;&gt;"))</f>
        <v/>
      </c>
      <c r="I948" s="192" t="str">
        <f t="shared" si="42"/>
        <v/>
      </c>
      <c r="J948" s="192" t="str">
        <f t="shared" si="43"/>
        <v/>
      </c>
      <c r="K948" s="197"/>
      <c r="L948" s="235"/>
      <c r="M948" s="192" t="str">
        <f t="shared" si="44"/>
        <v/>
      </c>
    </row>
    <row r="949" spans="1:13" ht="15" customHeight="1" x14ac:dyDescent="0.25">
      <c r="A949" s="190" t="str" cm="1">
        <f t="array" ref="A949">IFERROR(INDEX(_xlfn.UNIQUE(_xlfn._xlws.FILTER('Work report'!$A$2:$A$1500,'Work report'!$B$2:$B$1500&lt;&gt;"")),ROW(A948)),"")</f>
        <v/>
      </c>
      <c r="B949" s="196"/>
      <c r="C949" s="196"/>
      <c r="D949" s="196"/>
      <c r="E949" s="196"/>
      <c r="F949" s="196"/>
      <c r="G949" s="196"/>
      <c r="H949" s="193" t="str">
        <f>IF($A949="","",SUMIFS('Work report'!$I$2:$I$1500,'Work report'!$A$2:$A$1500,$A949,'Work report'!$B$2:$B$1500,"&lt;&gt;"))</f>
        <v/>
      </c>
      <c r="I949" s="192" t="str">
        <f t="shared" si="42"/>
        <v/>
      </c>
      <c r="J949" s="192" t="str">
        <f t="shared" si="43"/>
        <v/>
      </c>
      <c r="K949" s="197"/>
      <c r="L949" s="235"/>
      <c r="M949" s="192" t="str">
        <f t="shared" si="44"/>
        <v/>
      </c>
    </row>
    <row r="950" spans="1:13" ht="15" customHeight="1" x14ac:dyDescent="0.25">
      <c r="A950" s="190" t="str" cm="1">
        <f t="array" ref="A950">IFERROR(INDEX(_xlfn.UNIQUE(_xlfn._xlws.FILTER('Work report'!$A$2:$A$1500,'Work report'!$B$2:$B$1500&lt;&gt;"")),ROW(A949)),"")</f>
        <v/>
      </c>
      <c r="B950" s="196"/>
      <c r="C950" s="196"/>
      <c r="D950" s="196"/>
      <c r="E950" s="196"/>
      <c r="F950" s="196"/>
      <c r="G950" s="196"/>
      <c r="H950" s="193" t="str">
        <f>IF($A950="","",SUMIFS('Work report'!$I$2:$I$1500,'Work report'!$A$2:$A$1500,$A950,'Work report'!$B$2:$B$1500,"&lt;&gt;"))</f>
        <v/>
      </c>
      <c r="I950" s="192" t="str">
        <f t="shared" si="42"/>
        <v/>
      </c>
      <c r="J950" s="192" t="str">
        <f t="shared" si="43"/>
        <v/>
      </c>
      <c r="K950" s="197"/>
      <c r="L950" s="235"/>
      <c r="M950" s="192" t="str">
        <f t="shared" si="44"/>
        <v/>
      </c>
    </row>
    <row r="951" spans="1:13" ht="15" customHeight="1" x14ac:dyDescent="0.25">
      <c r="A951" s="190" t="str" cm="1">
        <f t="array" ref="A951">IFERROR(INDEX(_xlfn.UNIQUE(_xlfn._xlws.FILTER('Work report'!$A$2:$A$1500,'Work report'!$B$2:$B$1500&lt;&gt;"")),ROW(A950)),"")</f>
        <v/>
      </c>
      <c r="B951" s="196"/>
      <c r="C951" s="196"/>
      <c r="D951" s="196"/>
      <c r="E951" s="196"/>
      <c r="F951" s="196"/>
      <c r="G951" s="196"/>
      <c r="H951" s="193" t="str">
        <f>IF($A951="","",SUMIFS('Work report'!$I$2:$I$1500,'Work report'!$A$2:$A$1500,$A951,'Work report'!$B$2:$B$1500,"&lt;&gt;"))</f>
        <v/>
      </c>
      <c r="I951" s="192" t="str">
        <f t="shared" si="42"/>
        <v/>
      </c>
      <c r="J951" s="192" t="str">
        <f t="shared" si="43"/>
        <v/>
      </c>
      <c r="K951" s="197"/>
      <c r="L951" s="235"/>
      <c r="M951" s="192" t="str">
        <f t="shared" si="44"/>
        <v/>
      </c>
    </row>
    <row r="952" spans="1:13" ht="15" customHeight="1" x14ac:dyDescent="0.25">
      <c r="A952" s="190" t="str" cm="1">
        <f t="array" ref="A952">IFERROR(INDEX(_xlfn.UNIQUE(_xlfn._xlws.FILTER('Work report'!$A$2:$A$1500,'Work report'!$B$2:$B$1500&lt;&gt;"")),ROW(A951)),"")</f>
        <v/>
      </c>
      <c r="B952" s="196"/>
      <c r="C952" s="196"/>
      <c r="D952" s="196"/>
      <c r="E952" s="196"/>
      <c r="F952" s="196"/>
      <c r="G952" s="196"/>
      <c r="H952" s="193" t="str">
        <f>IF($A952="","",SUMIFS('Work report'!$I$2:$I$1500,'Work report'!$A$2:$A$1500,$A952,'Work report'!$B$2:$B$1500,"&lt;&gt;"))</f>
        <v/>
      </c>
      <c r="I952" s="192" t="str">
        <f t="shared" si="42"/>
        <v/>
      </c>
      <c r="J952" s="192" t="str">
        <f t="shared" si="43"/>
        <v/>
      </c>
      <c r="K952" s="197"/>
      <c r="L952" s="235"/>
      <c r="M952" s="192" t="str">
        <f t="shared" si="44"/>
        <v/>
      </c>
    </row>
    <row r="953" spans="1:13" ht="15" customHeight="1" x14ac:dyDescent="0.25">
      <c r="A953" s="190" t="str" cm="1">
        <f t="array" ref="A953">IFERROR(INDEX(_xlfn.UNIQUE(_xlfn._xlws.FILTER('Work report'!$A$2:$A$1500,'Work report'!$B$2:$B$1500&lt;&gt;"")),ROW(A952)),"")</f>
        <v/>
      </c>
      <c r="B953" s="196"/>
      <c r="C953" s="196"/>
      <c r="D953" s="196"/>
      <c r="E953" s="196"/>
      <c r="F953" s="196"/>
      <c r="G953" s="196"/>
      <c r="H953" s="193" t="str">
        <f>IF($A953="","",SUMIFS('Work report'!$I$2:$I$1500,'Work report'!$A$2:$A$1500,$A953,'Work report'!$B$2:$B$1500,"&lt;&gt;"))</f>
        <v/>
      </c>
      <c r="I953" s="192" t="str">
        <f t="shared" si="42"/>
        <v/>
      </c>
      <c r="J953" s="192" t="str">
        <f t="shared" si="43"/>
        <v/>
      </c>
      <c r="K953" s="197"/>
      <c r="L953" s="235"/>
      <c r="M953" s="192" t="str">
        <f t="shared" si="44"/>
        <v/>
      </c>
    </row>
    <row r="954" spans="1:13" ht="15" customHeight="1" x14ac:dyDescent="0.25">
      <c r="A954" s="190" t="str" cm="1">
        <f t="array" ref="A954">IFERROR(INDEX(_xlfn.UNIQUE(_xlfn._xlws.FILTER('Work report'!$A$2:$A$1500,'Work report'!$B$2:$B$1500&lt;&gt;"")),ROW(A953)),"")</f>
        <v/>
      </c>
      <c r="B954" s="196"/>
      <c r="C954" s="196"/>
      <c r="D954" s="196"/>
      <c r="E954" s="196"/>
      <c r="F954" s="196"/>
      <c r="G954" s="196"/>
      <c r="H954" s="193" t="str">
        <f>IF($A954="","",SUMIFS('Work report'!$I$2:$I$1500,'Work report'!$A$2:$A$1500,$A954,'Work report'!$B$2:$B$1500,"&lt;&gt;"))</f>
        <v/>
      </c>
      <c r="I954" s="192" t="str">
        <f t="shared" si="42"/>
        <v/>
      </c>
      <c r="J954" s="192" t="str">
        <f t="shared" si="43"/>
        <v/>
      </c>
      <c r="K954" s="197"/>
      <c r="L954" s="235"/>
      <c r="M954" s="192" t="str">
        <f t="shared" si="44"/>
        <v/>
      </c>
    </row>
    <row r="955" spans="1:13" ht="15" customHeight="1" x14ac:dyDescent="0.25">
      <c r="A955" s="190" t="str" cm="1">
        <f t="array" ref="A955">IFERROR(INDEX(_xlfn.UNIQUE(_xlfn._xlws.FILTER('Work report'!$A$2:$A$1500,'Work report'!$B$2:$B$1500&lt;&gt;"")),ROW(A954)),"")</f>
        <v/>
      </c>
      <c r="B955" s="196"/>
      <c r="C955" s="196"/>
      <c r="D955" s="196"/>
      <c r="E955" s="196"/>
      <c r="F955" s="196"/>
      <c r="G955" s="196"/>
      <c r="H955" s="193" t="str">
        <f>IF($A955="","",SUMIFS('Work report'!$I$2:$I$1500,'Work report'!$A$2:$A$1500,$A955,'Work report'!$B$2:$B$1500,"&lt;&gt;"))</f>
        <v/>
      </c>
      <c r="I955" s="192" t="str">
        <f t="shared" si="42"/>
        <v/>
      </c>
      <c r="J955" s="192" t="str">
        <f t="shared" si="43"/>
        <v/>
      </c>
      <c r="K955" s="197"/>
      <c r="L955" s="235"/>
      <c r="M955" s="192" t="str">
        <f t="shared" si="44"/>
        <v/>
      </c>
    </row>
    <row r="956" spans="1:13" ht="15" customHeight="1" x14ac:dyDescent="0.25">
      <c r="A956" s="190" t="str" cm="1">
        <f t="array" ref="A956">IFERROR(INDEX(_xlfn.UNIQUE(_xlfn._xlws.FILTER('Work report'!$A$2:$A$1500,'Work report'!$B$2:$B$1500&lt;&gt;"")),ROW(A955)),"")</f>
        <v/>
      </c>
      <c r="B956" s="196"/>
      <c r="C956" s="196"/>
      <c r="D956" s="196"/>
      <c r="E956" s="196"/>
      <c r="F956" s="196"/>
      <c r="G956" s="196"/>
      <c r="H956" s="193" t="str">
        <f>IF($A956="","",SUMIFS('Work report'!$I$2:$I$1500,'Work report'!$A$2:$A$1500,$A956,'Work report'!$B$2:$B$1500,"&lt;&gt;"))</f>
        <v/>
      </c>
      <c r="I956" s="192" t="str">
        <f t="shared" si="42"/>
        <v/>
      </c>
      <c r="J956" s="192" t="str">
        <f t="shared" si="43"/>
        <v/>
      </c>
      <c r="K956" s="197"/>
      <c r="L956" s="235"/>
      <c r="M956" s="192" t="str">
        <f t="shared" si="44"/>
        <v/>
      </c>
    </row>
    <row r="957" spans="1:13" ht="15" customHeight="1" x14ac:dyDescent="0.25">
      <c r="A957" s="190" t="str" cm="1">
        <f t="array" ref="A957">IFERROR(INDEX(_xlfn.UNIQUE(_xlfn._xlws.FILTER('Work report'!$A$2:$A$1500,'Work report'!$B$2:$B$1500&lt;&gt;"")),ROW(A956)),"")</f>
        <v/>
      </c>
      <c r="B957" s="196"/>
      <c r="C957" s="196"/>
      <c r="D957" s="196"/>
      <c r="E957" s="196"/>
      <c r="F957" s="196"/>
      <c r="G957" s="196"/>
      <c r="H957" s="193" t="str">
        <f>IF($A957="","",SUMIFS('Work report'!$I$2:$I$1500,'Work report'!$A$2:$A$1500,$A957,'Work report'!$B$2:$B$1500,"&lt;&gt;"))</f>
        <v/>
      </c>
      <c r="I957" s="192" t="str">
        <f t="shared" si="42"/>
        <v/>
      </c>
      <c r="J957" s="192" t="str">
        <f t="shared" si="43"/>
        <v/>
      </c>
      <c r="K957" s="197"/>
      <c r="L957" s="235"/>
      <c r="M957" s="192" t="str">
        <f t="shared" si="44"/>
        <v/>
      </c>
    </row>
    <row r="958" spans="1:13" ht="15" customHeight="1" x14ac:dyDescent="0.25">
      <c r="A958" s="190" t="str" cm="1">
        <f t="array" ref="A958">IFERROR(INDEX(_xlfn.UNIQUE(_xlfn._xlws.FILTER('Work report'!$A$2:$A$1500,'Work report'!$B$2:$B$1500&lt;&gt;"")),ROW(A957)),"")</f>
        <v/>
      </c>
      <c r="B958" s="196"/>
      <c r="C958" s="196"/>
      <c r="D958" s="196"/>
      <c r="E958" s="196"/>
      <c r="F958" s="196"/>
      <c r="G958" s="196"/>
      <c r="H958" s="193" t="str">
        <f>IF($A958="","",SUMIFS('Work report'!$I$2:$I$1500,'Work report'!$A$2:$A$1500,$A958,'Work report'!$B$2:$B$1500,"&lt;&gt;"))</f>
        <v/>
      </c>
      <c r="I958" s="192" t="str">
        <f t="shared" si="42"/>
        <v/>
      </c>
      <c r="J958" s="192" t="str">
        <f t="shared" si="43"/>
        <v/>
      </c>
      <c r="K958" s="197"/>
      <c r="L958" s="235"/>
      <c r="M958" s="192" t="str">
        <f t="shared" si="44"/>
        <v/>
      </c>
    </row>
    <row r="959" spans="1:13" ht="15" customHeight="1" x14ac:dyDescent="0.25">
      <c r="A959" s="190" t="str" cm="1">
        <f t="array" ref="A959">IFERROR(INDEX(_xlfn.UNIQUE(_xlfn._xlws.FILTER('Work report'!$A$2:$A$1500,'Work report'!$B$2:$B$1500&lt;&gt;"")),ROW(A958)),"")</f>
        <v/>
      </c>
      <c r="B959" s="196"/>
      <c r="C959" s="196"/>
      <c r="D959" s="196"/>
      <c r="E959" s="196"/>
      <c r="F959" s="196"/>
      <c r="G959" s="196"/>
      <c r="H959" s="193" t="str">
        <f>IF($A959="","",SUMIFS('Work report'!$I$2:$I$1500,'Work report'!$A$2:$A$1500,$A959,'Work report'!$B$2:$B$1500,"&lt;&gt;"))</f>
        <v/>
      </c>
      <c r="I959" s="192" t="str">
        <f t="shared" si="42"/>
        <v/>
      </c>
      <c r="J959" s="192" t="str">
        <f t="shared" si="43"/>
        <v/>
      </c>
      <c r="K959" s="197"/>
      <c r="L959" s="235"/>
      <c r="M959" s="192" t="str">
        <f t="shared" si="44"/>
        <v/>
      </c>
    </row>
    <row r="960" spans="1:13" ht="15" customHeight="1" x14ac:dyDescent="0.25">
      <c r="A960" s="190" t="str" cm="1">
        <f t="array" ref="A960">IFERROR(INDEX(_xlfn.UNIQUE(_xlfn._xlws.FILTER('Work report'!$A$2:$A$1500,'Work report'!$B$2:$B$1500&lt;&gt;"")),ROW(A959)),"")</f>
        <v/>
      </c>
      <c r="B960" s="196"/>
      <c r="C960" s="196"/>
      <c r="D960" s="196"/>
      <c r="E960" s="196"/>
      <c r="F960" s="196"/>
      <c r="G960" s="196"/>
      <c r="H960" s="193" t="str">
        <f>IF($A960="","",SUMIFS('Work report'!$I$2:$I$1500,'Work report'!$A$2:$A$1500,$A960,'Work report'!$B$2:$B$1500,"&lt;&gt;"))</f>
        <v/>
      </c>
      <c r="I960" s="192" t="str">
        <f t="shared" si="42"/>
        <v/>
      </c>
      <c r="J960" s="192" t="str">
        <f t="shared" si="43"/>
        <v/>
      </c>
      <c r="K960" s="197"/>
      <c r="L960" s="235"/>
      <c r="M960" s="192" t="str">
        <f t="shared" si="44"/>
        <v/>
      </c>
    </row>
    <row r="961" spans="1:13" ht="15" customHeight="1" x14ac:dyDescent="0.25">
      <c r="A961" s="190" t="str" cm="1">
        <f t="array" ref="A961">IFERROR(INDEX(_xlfn.UNIQUE(_xlfn._xlws.FILTER('Work report'!$A$2:$A$1500,'Work report'!$B$2:$B$1500&lt;&gt;"")),ROW(A960)),"")</f>
        <v/>
      </c>
      <c r="B961" s="196"/>
      <c r="C961" s="196"/>
      <c r="D961" s="196"/>
      <c r="E961" s="196"/>
      <c r="F961" s="196"/>
      <c r="G961" s="196"/>
      <c r="H961" s="193" t="str">
        <f>IF($A961="","",SUMIFS('Work report'!$I$2:$I$1500,'Work report'!$A$2:$A$1500,$A961,'Work report'!$B$2:$B$1500,"&lt;&gt;"))</f>
        <v/>
      </c>
      <c r="I961" s="192" t="str">
        <f t="shared" si="42"/>
        <v/>
      </c>
      <c r="J961" s="192" t="str">
        <f t="shared" si="43"/>
        <v/>
      </c>
      <c r="K961" s="197"/>
      <c r="L961" s="235"/>
      <c r="M961" s="192" t="str">
        <f t="shared" si="44"/>
        <v/>
      </c>
    </row>
    <row r="962" spans="1:13" ht="15" customHeight="1" x14ac:dyDescent="0.25">
      <c r="A962" s="190" t="str" cm="1">
        <f t="array" ref="A962">IFERROR(INDEX(_xlfn.UNIQUE(_xlfn._xlws.FILTER('Work report'!$A$2:$A$1500,'Work report'!$B$2:$B$1500&lt;&gt;"")),ROW(A961)),"")</f>
        <v/>
      </c>
      <c r="B962" s="196"/>
      <c r="C962" s="196"/>
      <c r="D962" s="196"/>
      <c r="E962" s="196"/>
      <c r="F962" s="196"/>
      <c r="G962" s="196"/>
      <c r="H962" s="193" t="str">
        <f>IF($A962="","",SUMIFS('Work report'!$I$2:$I$1500,'Work report'!$A$2:$A$1500,$A962,'Work report'!$B$2:$B$1500,"&lt;&gt;"))</f>
        <v/>
      </c>
      <c r="I962" s="192" t="str">
        <f t="shared" ref="I962:I1025" si="45">IF(
SUM(
IF(AND($B962&lt;&gt;"",$C962&lt;&gt;""),($C962-$B962)*1440,0),
IF(AND($D962&lt;&gt;"",$E962&lt;&gt;""),($E962-$D962)*1440,0),
IF(AND($F962&lt;&gt;"",$G962&lt;&gt;""),($G962-$F962)*1440,0)
)=0,
"",
SUM(
IF(AND($B962&lt;&gt;"",$C962&lt;&gt;""),($C962-$B962)*1440,0),
IF(AND($D962&lt;&gt;"",$E962&lt;&gt;""),($E962-$D962)*1440,0),
IF(AND($F962&lt;&gt;"",$G962&lt;&gt;""),($G962-$F962)*1440,0)
)
)</f>
        <v/>
      </c>
      <c r="J962" s="192" t="str">
        <f t="shared" ref="J962:J1025" si="46">IF(OR($H962="",$I962=""),"",$I962-$H962)</f>
        <v/>
      </c>
      <c r="K962" s="197"/>
      <c r="L962" s="235"/>
      <c r="M962" s="192" t="str">
        <f t="shared" ref="M962:M1025" si="47">IF(OR($J962="",$L962&lt;&gt;"Approved"),"",$J962)</f>
        <v/>
      </c>
    </row>
    <row r="963" spans="1:13" ht="15" customHeight="1" x14ac:dyDescent="0.25">
      <c r="A963" s="190" t="str" cm="1">
        <f t="array" ref="A963">IFERROR(INDEX(_xlfn.UNIQUE(_xlfn._xlws.FILTER('Work report'!$A$2:$A$1500,'Work report'!$B$2:$B$1500&lt;&gt;"")),ROW(A962)),"")</f>
        <v/>
      </c>
      <c r="B963" s="196"/>
      <c r="C963" s="196"/>
      <c r="D963" s="196"/>
      <c r="E963" s="196"/>
      <c r="F963" s="196"/>
      <c r="G963" s="196"/>
      <c r="H963" s="193" t="str">
        <f>IF($A963="","",SUMIFS('Work report'!$I$2:$I$1500,'Work report'!$A$2:$A$1500,$A963,'Work report'!$B$2:$B$1500,"&lt;&gt;"))</f>
        <v/>
      </c>
      <c r="I963" s="192" t="str">
        <f t="shared" si="45"/>
        <v/>
      </c>
      <c r="J963" s="192" t="str">
        <f t="shared" si="46"/>
        <v/>
      </c>
      <c r="K963" s="197"/>
      <c r="L963" s="235"/>
      <c r="M963" s="192" t="str">
        <f t="shared" si="47"/>
        <v/>
      </c>
    </row>
    <row r="964" spans="1:13" ht="15" customHeight="1" x14ac:dyDescent="0.25">
      <c r="A964" s="190" t="str" cm="1">
        <f t="array" ref="A964">IFERROR(INDEX(_xlfn.UNIQUE(_xlfn._xlws.FILTER('Work report'!$A$2:$A$1500,'Work report'!$B$2:$B$1500&lt;&gt;"")),ROW(A963)),"")</f>
        <v/>
      </c>
      <c r="B964" s="196"/>
      <c r="C964" s="196"/>
      <c r="D964" s="196"/>
      <c r="E964" s="196"/>
      <c r="F964" s="196"/>
      <c r="G964" s="196"/>
      <c r="H964" s="193" t="str">
        <f>IF($A964="","",SUMIFS('Work report'!$I$2:$I$1500,'Work report'!$A$2:$A$1500,$A964,'Work report'!$B$2:$B$1500,"&lt;&gt;"))</f>
        <v/>
      </c>
      <c r="I964" s="192" t="str">
        <f t="shared" si="45"/>
        <v/>
      </c>
      <c r="J964" s="192" t="str">
        <f t="shared" si="46"/>
        <v/>
      </c>
      <c r="K964" s="197"/>
      <c r="L964" s="235"/>
      <c r="M964" s="192" t="str">
        <f t="shared" si="47"/>
        <v/>
      </c>
    </row>
    <row r="965" spans="1:13" ht="15" customHeight="1" x14ac:dyDescent="0.25">
      <c r="A965" s="190" t="str" cm="1">
        <f t="array" ref="A965">IFERROR(INDEX(_xlfn.UNIQUE(_xlfn._xlws.FILTER('Work report'!$A$2:$A$1500,'Work report'!$B$2:$B$1500&lt;&gt;"")),ROW(A964)),"")</f>
        <v/>
      </c>
      <c r="B965" s="196"/>
      <c r="C965" s="196"/>
      <c r="D965" s="196"/>
      <c r="E965" s="196"/>
      <c r="F965" s="196"/>
      <c r="G965" s="196"/>
      <c r="H965" s="193" t="str">
        <f>IF($A965="","",SUMIFS('Work report'!$I$2:$I$1500,'Work report'!$A$2:$A$1500,$A965,'Work report'!$B$2:$B$1500,"&lt;&gt;"))</f>
        <v/>
      </c>
      <c r="I965" s="192" t="str">
        <f t="shared" si="45"/>
        <v/>
      </c>
      <c r="J965" s="192" t="str">
        <f t="shared" si="46"/>
        <v/>
      </c>
      <c r="K965" s="197"/>
      <c r="L965" s="235"/>
      <c r="M965" s="192" t="str">
        <f t="shared" si="47"/>
        <v/>
      </c>
    </row>
    <row r="966" spans="1:13" ht="15" customHeight="1" x14ac:dyDescent="0.25">
      <c r="A966" s="190" t="str" cm="1">
        <f t="array" ref="A966">IFERROR(INDEX(_xlfn.UNIQUE(_xlfn._xlws.FILTER('Work report'!$A$2:$A$1500,'Work report'!$B$2:$B$1500&lt;&gt;"")),ROW(A965)),"")</f>
        <v/>
      </c>
      <c r="B966" s="196"/>
      <c r="C966" s="196"/>
      <c r="D966" s="196"/>
      <c r="E966" s="196"/>
      <c r="F966" s="196"/>
      <c r="G966" s="196"/>
      <c r="H966" s="193" t="str">
        <f>IF($A966="","",SUMIFS('Work report'!$I$2:$I$1500,'Work report'!$A$2:$A$1500,$A966,'Work report'!$B$2:$B$1500,"&lt;&gt;"))</f>
        <v/>
      </c>
      <c r="I966" s="192" t="str">
        <f t="shared" si="45"/>
        <v/>
      </c>
      <c r="J966" s="192" t="str">
        <f t="shared" si="46"/>
        <v/>
      </c>
      <c r="K966" s="197"/>
      <c r="L966" s="235"/>
      <c r="M966" s="192" t="str">
        <f t="shared" si="47"/>
        <v/>
      </c>
    </row>
    <row r="967" spans="1:13" ht="15" customHeight="1" x14ac:dyDescent="0.25">
      <c r="A967" s="190" t="str" cm="1">
        <f t="array" ref="A967">IFERROR(INDEX(_xlfn.UNIQUE(_xlfn._xlws.FILTER('Work report'!$A$2:$A$1500,'Work report'!$B$2:$B$1500&lt;&gt;"")),ROW(A966)),"")</f>
        <v/>
      </c>
      <c r="B967" s="196"/>
      <c r="C967" s="196"/>
      <c r="D967" s="196"/>
      <c r="E967" s="196"/>
      <c r="F967" s="196"/>
      <c r="G967" s="196"/>
      <c r="H967" s="193" t="str">
        <f>IF($A967="","",SUMIFS('Work report'!$I$2:$I$1500,'Work report'!$A$2:$A$1500,$A967,'Work report'!$B$2:$B$1500,"&lt;&gt;"))</f>
        <v/>
      </c>
      <c r="I967" s="192" t="str">
        <f t="shared" si="45"/>
        <v/>
      </c>
      <c r="J967" s="192" t="str">
        <f t="shared" si="46"/>
        <v/>
      </c>
      <c r="K967" s="197"/>
      <c r="L967" s="235"/>
      <c r="M967" s="192" t="str">
        <f t="shared" si="47"/>
        <v/>
      </c>
    </row>
    <row r="968" spans="1:13" ht="15" customHeight="1" x14ac:dyDescent="0.25">
      <c r="A968" s="190" t="str" cm="1">
        <f t="array" ref="A968">IFERROR(INDEX(_xlfn.UNIQUE(_xlfn._xlws.FILTER('Work report'!$A$2:$A$1500,'Work report'!$B$2:$B$1500&lt;&gt;"")),ROW(A967)),"")</f>
        <v/>
      </c>
      <c r="B968" s="196"/>
      <c r="C968" s="196"/>
      <c r="D968" s="196"/>
      <c r="E968" s="196"/>
      <c r="F968" s="196"/>
      <c r="G968" s="196"/>
      <c r="H968" s="193" t="str">
        <f>IF($A968="","",SUMIFS('Work report'!$I$2:$I$1500,'Work report'!$A$2:$A$1500,$A968,'Work report'!$B$2:$B$1500,"&lt;&gt;"))</f>
        <v/>
      </c>
      <c r="I968" s="192" t="str">
        <f t="shared" si="45"/>
        <v/>
      </c>
      <c r="J968" s="192" t="str">
        <f t="shared" si="46"/>
        <v/>
      </c>
      <c r="K968" s="197"/>
      <c r="L968" s="235"/>
      <c r="M968" s="192" t="str">
        <f t="shared" si="47"/>
        <v/>
      </c>
    </row>
    <row r="969" spans="1:13" ht="15" customHeight="1" x14ac:dyDescent="0.25">
      <c r="A969" s="190" t="str" cm="1">
        <f t="array" ref="A969">IFERROR(INDEX(_xlfn.UNIQUE(_xlfn._xlws.FILTER('Work report'!$A$2:$A$1500,'Work report'!$B$2:$B$1500&lt;&gt;"")),ROW(A968)),"")</f>
        <v/>
      </c>
      <c r="B969" s="196"/>
      <c r="C969" s="196"/>
      <c r="D969" s="196"/>
      <c r="E969" s="196"/>
      <c r="F969" s="196"/>
      <c r="G969" s="196"/>
      <c r="H969" s="193" t="str">
        <f>IF($A969="","",SUMIFS('Work report'!$I$2:$I$1500,'Work report'!$A$2:$A$1500,$A969,'Work report'!$B$2:$B$1500,"&lt;&gt;"))</f>
        <v/>
      </c>
      <c r="I969" s="192" t="str">
        <f t="shared" si="45"/>
        <v/>
      </c>
      <c r="J969" s="192" t="str">
        <f t="shared" si="46"/>
        <v/>
      </c>
      <c r="K969" s="197"/>
      <c r="L969" s="235"/>
      <c r="M969" s="192" t="str">
        <f t="shared" si="47"/>
        <v/>
      </c>
    </row>
    <row r="970" spans="1:13" ht="15" customHeight="1" x14ac:dyDescent="0.25">
      <c r="A970" s="190" t="str" cm="1">
        <f t="array" ref="A970">IFERROR(INDEX(_xlfn.UNIQUE(_xlfn._xlws.FILTER('Work report'!$A$2:$A$1500,'Work report'!$B$2:$B$1500&lt;&gt;"")),ROW(A969)),"")</f>
        <v/>
      </c>
      <c r="B970" s="196"/>
      <c r="C970" s="196"/>
      <c r="D970" s="196"/>
      <c r="E970" s="196"/>
      <c r="F970" s="196"/>
      <c r="G970" s="196"/>
      <c r="H970" s="193" t="str">
        <f>IF($A970="","",SUMIFS('Work report'!$I$2:$I$1500,'Work report'!$A$2:$A$1500,$A970,'Work report'!$B$2:$B$1500,"&lt;&gt;"))</f>
        <v/>
      </c>
      <c r="I970" s="192" t="str">
        <f t="shared" si="45"/>
        <v/>
      </c>
      <c r="J970" s="192" t="str">
        <f t="shared" si="46"/>
        <v/>
      </c>
      <c r="K970" s="197"/>
      <c r="L970" s="235"/>
      <c r="M970" s="192" t="str">
        <f t="shared" si="47"/>
        <v/>
      </c>
    </row>
    <row r="971" spans="1:13" ht="15" customHeight="1" x14ac:dyDescent="0.25">
      <c r="A971" s="190" t="str" cm="1">
        <f t="array" ref="A971">IFERROR(INDEX(_xlfn.UNIQUE(_xlfn._xlws.FILTER('Work report'!$A$2:$A$1500,'Work report'!$B$2:$B$1500&lt;&gt;"")),ROW(A970)),"")</f>
        <v/>
      </c>
      <c r="B971" s="196"/>
      <c r="C971" s="196"/>
      <c r="D971" s="196"/>
      <c r="E971" s="196"/>
      <c r="F971" s="196"/>
      <c r="G971" s="196"/>
      <c r="H971" s="193" t="str">
        <f>IF($A971="","",SUMIFS('Work report'!$I$2:$I$1500,'Work report'!$A$2:$A$1500,$A971,'Work report'!$B$2:$B$1500,"&lt;&gt;"))</f>
        <v/>
      </c>
      <c r="I971" s="192" t="str">
        <f t="shared" si="45"/>
        <v/>
      </c>
      <c r="J971" s="192" t="str">
        <f t="shared" si="46"/>
        <v/>
      </c>
      <c r="K971" s="197"/>
      <c r="L971" s="235"/>
      <c r="M971" s="192" t="str">
        <f t="shared" si="47"/>
        <v/>
      </c>
    </row>
    <row r="972" spans="1:13" ht="15" customHeight="1" x14ac:dyDescent="0.25">
      <c r="A972" s="190" t="str" cm="1">
        <f t="array" ref="A972">IFERROR(INDEX(_xlfn.UNIQUE(_xlfn._xlws.FILTER('Work report'!$A$2:$A$1500,'Work report'!$B$2:$B$1500&lt;&gt;"")),ROW(A971)),"")</f>
        <v/>
      </c>
      <c r="B972" s="196"/>
      <c r="C972" s="196"/>
      <c r="D972" s="196"/>
      <c r="E972" s="196"/>
      <c r="F972" s="196"/>
      <c r="G972" s="196"/>
      <c r="H972" s="193" t="str">
        <f>IF($A972="","",SUMIFS('Work report'!$I$2:$I$1500,'Work report'!$A$2:$A$1500,$A972,'Work report'!$B$2:$B$1500,"&lt;&gt;"))</f>
        <v/>
      </c>
      <c r="I972" s="192" t="str">
        <f t="shared" si="45"/>
        <v/>
      </c>
      <c r="J972" s="192" t="str">
        <f t="shared" si="46"/>
        <v/>
      </c>
      <c r="K972" s="197"/>
      <c r="L972" s="235"/>
      <c r="M972" s="192" t="str">
        <f t="shared" si="47"/>
        <v/>
      </c>
    </row>
    <row r="973" spans="1:13" ht="15" customHeight="1" x14ac:dyDescent="0.25">
      <c r="A973" s="190" t="str" cm="1">
        <f t="array" ref="A973">IFERROR(INDEX(_xlfn.UNIQUE(_xlfn._xlws.FILTER('Work report'!$A$2:$A$1500,'Work report'!$B$2:$B$1500&lt;&gt;"")),ROW(A972)),"")</f>
        <v/>
      </c>
      <c r="B973" s="196"/>
      <c r="C973" s="196"/>
      <c r="D973" s="196"/>
      <c r="E973" s="196"/>
      <c r="F973" s="196"/>
      <c r="G973" s="196"/>
      <c r="H973" s="193" t="str">
        <f>IF($A973="","",SUMIFS('Work report'!$I$2:$I$1500,'Work report'!$A$2:$A$1500,$A973,'Work report'!$B$2:$B$1500,"&lt;&gt;"))</f>
        <v/>
      </c>
      <c r="I973" s="192" t="str">
        <f t="shared" si="45"/>
        <v/>
      </c>
      <c r="J973" s="192" t="str">
        <f t="shared" si="46"/>
        <v/>
      </c>
      <c r="K973" s="197"/>
      <c r="L973" s="235"/>
      <c r="M973" s="192" t="str">
        <f t="shared" si="47"/>
        <v/>
      </c>
    </row>
    <row r="974" spans="1:13" ht="15" customHeight="1" x14ac:dyDescent="0.25">
      <c r="A974" s="190" t="str" cm="1">
        <f t="array" ref="A974">IFERROR(INDEX(_xlfn.UNIQUE(_xlfn._xlws.FILTER('Work report'!$A$2:$A$1500,'Work report'!$B$2:$B$1500&lt;&gt;"")),ROW(A973)),"")</f>
        <v/>
      </c>
      <c r="B974" s="196"/>
      <c r="C974" s="196"/>
      <c r="D974" s="196"/>
      <c r="E974" s="196"/>
      <c r="F974" s="196"/>
      <c r="G974" s="196"/>
      <c r="H974" s="193" t="str">
        <f>IF($A974="","",SUMIFS('Work report'!$I$2:$I$1500,'Work report'!$A$2:$A$1500,$A974,'Work report'!$B$2:$B$1500,"&lt;&gt;"))</f>
        <v/>
      </c>
      <c r="I974" s="192" t="str">
        <f t="shared" si="45"/>
        <v/>
      </c>
      <c r="J974" s="192" t="str">
        <f t="shared" si="46"/>
        <v/>
      </c>
      <c r="K974" s="197"/>
      <c r="L974" s="235"/>
      <c r="M974" s="192" t="str">
        <f t="shared" si="47"/>
        <v/>
      </c>
    </row>
    <row r="975" spans="1:13" ht="15" customHeight="1" x14ac:dyDescent="0.25">
      <c r="A975" s="190" t="str" cm="1">
        <f t="array" ref="A975">IFERROR(INDEX(_xlfn.UNIQUE(_xlfn._xlws.FILTER('Work report'!$A$2:$A$1500,'Work report'!$B$2:$B$1500&lt;&gt;"")),ROW(A974)),"")</f>
        <v/>
      </c>
      <c r="B975" s="196"/>
      <c r="C975" s="196"/>
      <c r="D975" s="196"/>
      <c r="E975" s="196"/>
      <c r="F975" s="196"/>
      <c r="G975" s="196"/>
      <c r="H975" s="193" t="str">
        <f>IF($A975="","",SUMIFS('Work report'!$I$2:$I$1500,'Work report'!$A$2:$A$1500,$A975,'Work report'!$B$2:$B$1500,"&lt;&gt;"))</f>
        <v/>
      </c>
      <c r="I975" s="192" t="str">
        <f t="shared" si="45"/>
        <v/>
      </c>
      <c r="J975" s="192" t="str">
        <f t="shared" si="46"/>
        <v/>
      </c>
      <c r="K975" s="197"/>
      <c r="L975" s="235"/>
      <c r="M975" s="192" t="str">
        <f t="shared" si="47"/>
        <v/>
      </c>
    </row>
    <row r="976" spans="1:13" ht="15" customHeight="1" x14ac:dyDescent="0.25">
      <c r="A976" s="190" t="str" cm="1">
        <f t="array" ref="A976">IFERROR(INDEX(_xlfn.UNIQUE(_xlfn._xlws.FILTER('Work report'!$A$2:$A$1500,'Work report'!$B$2:$B$1500&lt;&gt;"")),ROW(A975)),"")</f>
        <v/>
      </c>
      <c r="B976" s="196"/>
      <c r="C976" s="196"/>
      <c r="D976" s="196"/>
      <c r="E976" s="196"/>
      <c r="F976" s="196"/>
      <c r="G976" s="196"/>
      <c r="H976" s="193" t="str">
        <f>IF($A976="","",SUMIFS('Work report'!$I$2:$I$1500,'Work report'!$A$2:$A$1500,$A976,'Work report'!$B$2:$B$1500,"&lt;&gt;"))</f>
        <v/>
      </c>
      <c r="I976" s="192" t="str">
        <f t="shared" si="45"/>
        <v/>
      </c>
      <c r="J976" s="192" t="str">
        <f t="shared" si="46"/>
        <v/>
      </c>
      <c r="K976" s="197"/>
      <c r="L976" s="235"/>
      <c r="M976" s="192" t="str">
        <f t="shared" si="47"/>
        <v/>
      </c>
    </row>
    <row r="977" spans="1:13" ht="15" customHeight="1" x14ac:dyDescent="0.25">
      <c r="A977" s="190" t="str" cm="1">
        <f t="array" ref="A977">IFERROR(INDEX(_xlfn.UNIQUE(_xlfn._xlws.FILTER('Work report'!$A$2:$A$1500,'Work report'!$B$2:$B$1500&lt;&gt;"")),ROW(A976)),"")</f>
        <v/>
      </c>
      <c r="B977" s="196"/>
      <c r="C977" s="196"/>
      <c r="D977" s="196"/>
      <c r="E977" s="196"/>
      <c r="F977" s="196"/>
      <c r="G977" s="196"/>
      <c r="H977" s="193" t="str">
        <f>IF($A977="","",SUMIFS('Work report'!$I$2:$I$1500,'Work report'!$A$2:$A$1500,$A977,'Work report'!$B$2:$B$1500,"&lt;&gt;"))</f>
        <v/>
      </c>
      <c r="I977" s="192" t="str">
        <f t="shared" si="45"/>
        <v/>
      </c>
      <c r="J977" s="192" t="str">
        <f t="shared" si="46"/>
        <v/>
      </c>
      <c r="K977" s="197"/>
      <c r="L977" s="235"/>
      <c r="M977" s="192" t="str">
        <f t="shared" si="47"/>
        <v/>
      </c>
    </row>
    <row r="978" spans="1:13" ht="15" customHeight="1" x14ac:dyDescent="0.25">
      <c r="A978" s="190" t="str" cm="1">
        <f t="array" ref="A978">IFERROR(INDEX(_xlfn.UNIQUE(_xlfn._xlws.FILTER('Work report'!$A$2:$A$1500,'Work report'!$B$2:$B$1500&lt;&gt;"")),ROW(A977)),"")</f>
        <v/>
      </c>
      <c r="B978" s="196"/>
      <c r="C978" s="196"/>
      <c r="D978" s="196"/>
      <c r="E978" s="196"/>
      <c r="F978" s="196"/>
      <c r="G978" s="196"/>
      <c r="H978" s="193" t="str">
        <f>IF($A978="","",SUMIFS('Work report'!$I$2:$I$1500,'Work report'!$A$2:$A$1500,$A978,'Work report'!$B$2:$B$1500,"&lt;&gt;"))</f>
        <v/>
      </c>
      <c r="I978" s="192" t="str">
        <f t="shared" si="45"/>
        <v/>
      </c>
      <c r="J978" s="192" t="str">
        <f t="shared" si="46"/>
        <v/>
      </c>
      <c r="K978" s="197"/>
      <c r="L978" s="235"/>
      <c r="M978" s="192" t="str">
        <f t="shared" si="47"/>
        <v/>
      </c>
    </row>
    <row r="979" spans="1:13" ht="15" customHeight="1" x14ac:dyDescent="0.25">
      <c r="A979" s="190" t="str" cm="1">
        <f t="array" ref="A979">IFERROR(INDEX(_xlfn.UNIQUE(_xlfn._xlws.FILTER('Work report'!$A$2:$A$1500,'Work report'!$B$2:$B$1500&lt;&gt;"")),ROW(A978)),"")</f>
        <v/>
      </c>
      <c r="B979" s="196"/>
      <c r="C979" s="196"/>
      <c r="D979" s="196"/>
      <c r="E979" s="196"/>
      <c r="F979" s="196"/>
      <c r="G979" s="196"/>
      <c r="H979" s="193" t="str">
        <f>IF($A979="","",SUMIFS('Work report'!$I$2:$I$1500,'Work report'!$A$2:$A$1500,$A979,'Work report'!$B$2:$B$1500,"&lt;&gt;"))</f>
        <v/>
      </c>
      <c r="I979" s="192" t="str">
        <f t="shared" si="45"/>
        <v/>
      </c>
      <c r="J979" s="192" t="str">
        <f t="shared" si="46"/>
        <v/>
      </c>
      <c r="K979" s="197"/>
      <c r="L979" s="235"/>
      <c r="M979" s="192" t="str">
        <f t="shared" si="47"/>
        <v/>
      </c>
    </row>
    <row r="980" spans="1:13" ht="15" customHeight="1" x14ac:dyDescent="0.25">
      <c r="A980" s="190" t="str" cm="1">
        <f t="array" ref="A980">IFERROR(INDEX(_xlfn.UNIQUE(_xlfn._xlws.FILTER('Work report'!$A$2:$A$1500,'Work report'!$B$2:$B$1500&lt;&gt;"")),ROW(A979)),"")</f>
        <v/>
      </c>
      <c r="B980" s="196"/>
      <c r="C980" s="196"/>
      <c r="D980" s="196"/>
      <c r="E980" s="196"/>
      <c r="F980" s="196"/>
      <c r="G980" s="196"/>
      <c r="H980" s="193" t="str">
        <f>IF($A980="","",SUMIFS('Work report'!$I$2:$I$1500,'Work report'!$A$2:$A$1500,$A980,'Work report'!$B$2:$B$1500,"&lt;&gt;"))</f>
        <v/>
      </c>
      <c r="I980" s="192" t="str">
        <f t="shared" si="45"/>
        <v/>
      </c>
      <c r="J980" s="192" t="str">
        <f t="shared" si="46"/>
        <v/>
      </c>
      <c r="K980" s="197"/>
      <c r="L980" s="235"/>
      <c r="M980" s="192" t="str">
        <f t="shared" si="47"/>
        <v/>
      </c>
    </row>
    <row r="981" spans="1:13" ht="15" customHeight="1" x14ac:dyDescent="0.25">
      <c r="A981" s="190" t="str" cm="1">
        <f t="array" ref="A981">IFERROR(INDEX(_xlfn.UNIQUE(_xlfn._xlws.FILTER('Work report'!$A$2:$A$1500,'Work report'!$B$2:$B$1500&lt;&gt;"")),ROW(A980)),"")</f>
        <v/>
      </c>
      <c r="B981" s="196"/>
      <c r="C981" s="196"/>
      <c r="D981" s="196"/>
      <c r="E981" s="196"/>
      <c r="F981" s="196"/>
      <c r="G981" s="196"/>
      <c r="H981" s="193" t="str">
        <f>IF($A981="","",SUMIFS('Work report'!$I$2:$I$1500,'Work report'!$A$2:$A$1500,$A981,'Work report'!$B$2:$B$1500,"&lt;&gt;"))</f>
        <v/>
      </c>
      <c r="I981" s="192" t="str">
        <f t="shared" si="45"/>
        <v/>
      </c>
      <c r="J981" s="192" t="str">
        <f t="shared" si="46"/>
        <v/>
      </c>
      <c r="K981" s="197"/>
      <c r="L981" s="235"/>
      <c r="M981" s="192" t="str">
        <f t="shared" si="47"/>
        <v/>
      </c>
    </row>
    <row r="982" spans="1:13" ht="15" customHeight="1" x14ac:dyDescent="0.25">
      <c r="A982" s="190" t="str" cm="1">
        <f t="array" ref="A982">IFERROR(INDEX(_xlfn.UNIQUE(_xlfn._xlws.FILTER('Work report'!$A$2:$A$1500,'Work report'!$B$2:$B$1500&lt;&gt;"")),ROW(A981)),"")</f>
        <v/>
      </c>
      <c r="B982" s="196"/>
      <c r="C982" s="196"/>
      <c r="D982" s="196"/>
      <c r="E982" s="196"/>
      <c r="F982" s="196"/>
      <c r="G982" s="196"/>
      <c r="H982" s="193" t="str">
        <f>IF($A982="","",SUMIFS('Work report'!$I$2:$I$1500,'Work report'!$A$2:$A$1500,$A982,'Work report'!$B$2:$B$1500,"&lt;&gt;"))</f>
        <v/>
      </c>
      <c r="I982" s="192" t="str">
        <f t="shared" si="45"/>
        <v/>
      </c>
      <c r="J982" s="192" t="str">
        <f t="shared" si="46"/>
        <v/>
      </c>
      <c r="K982" s="197"/>
      <c r="L982" s="235"/>
      <c r="M982" s="192" t="str">
        <f t="shared" si="47"/>
        <v/>
      </c>
    </row>
    <row r="983" spans="1:13" ht="15" customHeight="1" x14ac:dyDescent="0.25">
      <c r="A983" s="190" t="str" cm="1">
        <f t="array" ref="A983">IFERROR(INDEX(_xlfn.UNIQUE(_xlfn._xlws.FILTER('Work report'!$A$2:$A$1500,'Work report'!$B$2:$B$1500&lt;&gt;"")),ROW(A982)),"")</f>
        <v/>
      </c>
      <c r="B983" s="196"/>
      <c r="C983" s="196"/>
      <c r="D983" s="196"/>
      <c r="E983" s="196"/>
      <c r="F983" s="196"/>
      <c r="G983" s="196"/>
      <c r="H983" s="193" t="str">
        <f>IF($A983="","",SUMIFS('Work report'!$I$2:$I$1500,'Work report'!$A$2:$A$1500,$A983,'Work report'!$B$2:$B$1500,"&lt;&gt;"))</f>
        <v/>
      </c>
      <c r="I983" s="192" t="str">
        <f t="shared" si="45"/>
        <v/>
      </c>
      <c r="J983" s="192" t="str">
        <f t="shared" si="46"/>
        <v/>
      </c>
      <c r="K983" s="197"/>
      <c r="L983" s="235"/>
      <c r="M983" s="192" t="str">
        <f t="shared" si="47"/>
        <v/>
      </c>
    </row>
    <row r="984" spans="1:13" ht="15" customHeight="1" x14ac:dyDescent="0.25">
      <c r="A984" s="190" t="str" cm="1">
        <f t="array" ref="A984">IFERROR(INDEX(_xlfn.UNIQUE(_xlfn._xlws.FILTER('Work report'!$A$2:$A$1500,'Work report'!$B$2:$B$1500&lt;&gt;"")),ROW(A983)),"")</f>
        <v/>
      </c>
      <c r="B984" s="196"/>
      <c r="C984" s="196"/>
      <c r="D984" s="196"/>
      <c r="E984" s="196"/>
      <c r="F984" s="196"/>
      <c r="G984" s="196"/>
      <c r="H984" s="193" t="str">
        <f>IF($A984="","",SUMIFS('Work report'!$I$2:$I$1500,'Work report'!$A$2:$A$1500,$A984,'Work report'!$B$2:$B$1500,"&lt;&gt;"))</f>
        <v/>
      </c>
      <c r="I984" s="192" t="str">
        <f t="shared" si="45"/>
        <v/>
      </c>
      <c r="J984" s="192" t="str">
        <f t="shared" si="46"/>
        <v/>
      </c>
      <c r="K984" s="197"/>
      <c r="L984" s="235"/>
      <c r="M984" s="192" t="str">
        <f t="shared" si="47"/>
        <v/>
      </c>
    </row>
    <row r="985" spans="1:13" ht="15" customHeight="1" x14ac:dyDescent="0.25">
      <c r="A985" s="190" t="str" cm="1">
        <f t="array" ref="A985">IFERROR(INDEX(_xlfn.UNIQUE(_xlfn._xlws.FILTER('Work report'!$A$2:$A$1500,'Work report'!$B$2:$B$1500&lt;&gt;"")),ROW(A984)),"")</f>
        <v/>
      </c>
      <c r="B985" s="196"/>
      <c r="C985" s="196"/>
      <c r="D985" s="196"/>
      <c r="E985" s="196"/>
      <c r="F985" s="196"/>
      <c r="G985" s="196"/>
      <c r="H985" s="193" t="str">
        <f>IF($A985="","",SUMIFS('Work report'!$I$2:$I$1500,'Work report'!$A$2:$A$1500,$A985,'Work report'!$B$2:$B$1500,"&lt;&gt;"))</f>
        <v/>
      </c>
      <c r="I985" s="192" t="str">
        <f t="shared" si="45"/>
        <v/>
      </c>
      <c r="J985" s="192" t="str">
        <f t="shared" si="46"/>
        <v/>
      </c>
      <c r="K985" s="197"/>
      <c r="L985" s="235"/>
      <c r="M985" s="192" t="str">
        <f t="shared" si="47"/>
        <v/>
      </c>
    </row>
    <row r="986" spans="1:13" ht="15" customHeight="1" x14ac:dyDescent="0.25">
      <c r="A986" s="190" t="str" cm="1">
        <f t="array" ref="A986">IFERROR(INDEX(_xlfn.UNIQUE(_xlfn._xlws.FILTER('Work report'!$A$2:$A$1500,'Work report'!$B$2:$B$1500&lt;&gt;"")),ROW(A985)),"")</f>
        <v/>
      </c>
      <c r="B986" s="196"/>
      <c r="C986" s="196"/>
      <c r="D986" s="196"/>
      <c r="E986" s="196"/>
      <c r="F986" s="196"/>
      <c r="G986" s="196"/>
      <c r="H986" s="193" t="str">
        <f>IF($A986="","",SUMIFS('Work report'!$I$2:$I$1500,'Work report'!$A$2:$A$1500,$A986,'Work report'!$B$2:$B$1500,"&lt;&gt;"))</f>
        <v/>
      </c>
      <c r="I986" s="192" t="str">
        <f t="shared" si="45"/>
        <v/>
      </c>
      <c r="J986" s="192" t="str">
        <f t="shared" si="46"/>
        <v/>
      </c>
      <c r="K986" s="197"/>
      <c r="L986" s="235"/>
      <c r="M986" s="192" t="str">
        <f t="shared" si="47"/>
        <v/>
      </c>
    </row>
    <row r="987" spans="1:13" ht="15" customHeight="1" x14ac:dyDescent="0.25">
      <c r="A987" s="190" t="str" cm="1">
        <f t="array" ref="A987">IFERROR(INDEX(_xlfn.UNIQUE(_xlfn._xlws.FILTER('Work report'!$A$2:$A$1500,'Work report'!$B$2:$B$1500&lt;&gt;"")),ROW(A986)),"")</f>
        <v/>
      </c>
      <c r="B987" s="196"/>
      <c r="C987" s="196"/>
      <c r="D987" s="196"/>
      <c r="E987" s="196"/>
      <c r="F987" s="196"/>
      <c r="G987" s="196"/>
      <c r="H987" s="193" t="str">
        <f>IF($A987="","",SUMIFS('Work report'!$I$2:$I$1500,'Work report'!$A$2:$A$1500,$A987,'Work report'!$B$2:$B$1500,"&lt;&gt;"))</f>
        <v/>
      </c>
      <c r="I987" s="192" t="str">
        <f t="shared" si="45"/>
        <v/>
      </c>
      <c r="J987" s="192" t="str">
        <f t="shared" si="46"/>
        <v/>
      </c>
      <c r="K987" s="197"/>
      <c r="L987" s="235"/>
      <c r="M987" s="192" t="str">
        <f t="shared" si="47"/>
        <v/>
      </c>
    </row>
    <row r="988" spans="1:13" ht="15" customHeight="1" x14ac:dyDescent="0.25">
      <c r="A988" s="190" t="str" cm="1">
        <f t="array" ref="A988">IFERROR(INDEX(_xlfn.UNIQUE(_xlfn._xlws.FILTER('Work report'!$A$2:$A$1500,'Work report'!$B$2:$B$1500&lt;&gt;"")),ROW(A987)),"")</f>
        <v/>
      </c>
      <c r="B988" s="196"/>
      <c r="C988" s="196"/>
      <c r="D988" s="196"/>
      <c r="E988" s="196"/>
      <c r="F988" s="196"/>
      <c r="G988" s="196"/>
      <c r="H988" s="193" t="str">
        <f>IF($A988="","",SUMIFS('Work report'!$I$2:$I$1500,'Work report'!$A$2:$A$1500,$A988,'Work report'!$B$2:$B$1500,"&lt;&gt;"))</f>
        <v/>
      </c>
      <c r="I988" s="192" t="str">
        <f t="shared" si="45"/>
        <v/>
      </c>
      <c r="J988" s="192" t="str">
        <f t="shared" si="46"/>
        <v/>
      </c>
      <c r="K988" s="197"/>
      <c r="L988" s="235"/>
      <c r="M988" s="192" t="str">
        <f t="shared" si="47"/>
        <v/>
      </c>
    </row>
    <row r="989" spans="1:13" ht="15" customHeight="1" x14ac:dyDescent="0.25">
      <c r="A989" s="190" t="str" cm="1">
        <f t="array" ref="A989">IFERROR(INDEX(_xlfn.UNIQUE(_xlfn._xlws.FILTER('Work report'!$A$2:$A$1500,'Work report'!$B$2:$B$1500&lt;&gt;"")),ROW(A988)),"")</f>
        <v/>
      </c>
      <c r="B989" s="196"/>
      <c r="C989" s="196"/>
      <c r="D989" s="196"/>
      <c r="E989" s="196"/>
      <c r="F989" s="196"/>
      <c r="G989" s="196"/>
      <c r="H989" s="193" t="str">
        <f>IF($A989="","",SUMIFS('Work report'!$I$2:$I$1500,'Work report'!$A$2:$A$1500,$A989,'Work report'!$B$2:$B$1500,"&lt;&gt;"))</f>
        <v/>
      </c>
      <c r="I989" s="192" t="str">
        <f t="shared" si="45"/>
        <v/>
      </c>
      <c r="J989" s="192" t="str">
        <f t="shared" si="46"/>
        <v/>
      </c>
      <c r="K989" s="197"/>
      <c r="L989" s="235"/>
      <c r="M989" s="192" t="str">
        <f t="shared" si="47"/>
        <v/>
      </c>
    </row>
    <row r="990" spans="1:13" ht="15" customHeight="1" x14ac:dyDescent="0.25">
      <c r="A990" s="190" t="str" cm="1">
        <f t="array" ref="A990">IFERROR(INDEX(_xlfn.UNIQUE(_xlfn._xlws.FILTER('Work report'!$A$2:$A$1500,'Work report'!$B$2:$B$1500&lt;&gt;"")),ROW(A989)),"")</f>
        <v/>
      </c>
      <c r="B990" s="196"/>
      <c r="C990" s="196"/>
      <c r="D990" s="196"/>
      <c r="E990" s="196"/>
      <c r="F990" s="196"/>
      <c r="G990" s="196"/>
      <c r="H990" s="193" t="str">
        <f>IF($A990="","",SUMIFS('Work report'!$I$2:$I$1500,'Work report'!$A$2:$A$1500,$A990,'Work report'!$B$2:$B$1500,"&lt;&gt;"))</f>
        <v/>
      </c>
      <c r="I990" s="192" t="str">
        <f t="shared" si="45"/>
        <v/>
      </c>
      <c r="J990" s="192" t="str">
        <f t="shared" si="46"/>
        <v/>
      </c>
      <c r="K990" s="197"/>
      <c r="L990" s="235"/>
      <c r="M990" s="192" t="str">
        <f t="shared" si="47"/>
        <v/>
      </c>
    </row>
    <row r="991" spans="1:13" ht="15" customHeight="1" x14ac:dyDescent="0.25">
      <c r="A991" s="190" t="str" cm="1">
        <f t="array" ref="A991">IFERROR(INDEX(_xlfn.UNIQUE(_xlfn._xlws.FILTER('Work report'!$A$2:$A$1500,'Work report'!$B$2:$B$1500&lt;&gt;"")),ROW(A990)),"")</f>
        <v/>
      </c>
      <c r="B991" s="196"/>
      <c r="C991" s="196"/>
      <c r="D991" s="196"/>
      <c r="E991" s="196"/>
      <c r="F991" s="196"/>
      <c r="G991" s="196"/>
      <c r="H991" s="193" t="str">
        <f>IF($A991="","",SUMIFS('Work report'!$I$2:$I$1500,'Work report'!$A$2:$A$1500,$A991,'Work report'!$B$2:$B$1500,"&lt;&gt;"))</f>
        <v/>
      </c>
      <c r="I991" s="192" t="str">
        <f t="shared" si="45"/>
        <v/>
      </c>
      <c r="J991" s="192" t="str">
        <f t="shared" si="46"/>
        <v/>
      </c>
      <c r="K991" s="197"/>
      <c r="L991" s="235"/>
      <c r="M991" s="192" t="str">
        <f t="shared" si="47"/>
        <v/>
      </c>
    </row>
    <row r="992" spans="1:13" ht="15" customHeight="1" x14ac:dyDescent="0.25">
      <c r="A992" s="190" t="str" cm="1">
        <f t="array" ref="A992">IFERROR(INDEX(_xlfn.UNIQUE(_xlfn._xlws.FILTER('Work report'!$A$2:$A$1500,'Work report'!$B$2:$B$1500&lt;&gt;"")),ROW(A991)),"")</f>
        <v/>
      </c>
      <c r="B992" s="196"/>
      <c r="C992" s="196"/>
      <c r="D992" s="196"/>
      <c r="E992" s="196"/>
      <c r="F992" s="196"/>
      <c r="G992" s="196"/>
      <c r="H992" s="193" t="str">
        <f>IF($A992="","",SUMIFS('Work report'!$I$2:$I$1500,'Work report'!$A$2:$A$1500,$A992,'Work report'!$B$2:$B$1500,"&lt;&gt;"))</f>
        <v/>
      </c>
      <c r="I992" s="192" t="str">
        <f t="shared" si="45"/>
        <v/>
      </c>
      <c r="J992" s="192" t="str">
        <f t="shared" si="46"/>
        <v/>
      </c>
      <c r="K992" s="197"/>
      <c r="L992" s="235"/>
      <c r="M992" s="192" t="str">
        <f t="shared" si="47"/>
        <v/>
      </c>
    </row>
    <row r="993" spans="1:13" ht="15" customHeight="1" x14ac:dyDescent="0.25">
      <c r="A993" s="190" t="str" cm="1">
        <f t="array" ref="A993">IFERROR(INDEX(_xlfn.UNIQUE(_xlfn._xlws.FILTER('Work report'!$A$2:$A$1500,'Work report'!$B$2:$B$1500&lt;&gt;"")),ROW(A992)),"")</f>
        <v/>
      </c>
      <c r="B993" s="196"/>
      <c r="C993" s="196"/>
      <c r="D993" s="196"/>
      <c r="E993" s="196"/>
      <c r="F993" s="196"/>
      <c r="G993" s="196"/>
      <c r="H993" s="193" t="str">
        <f>IF($A993="","",SUMIFS('Work report'!$I$2:$I$1500,'Work report'!$A$2:$A$1500,$A993,'Work report'!$B$2:$B$1500,"&lt;&gt;"))</f>
        <v/>
      </c>
      <c r="I993" s="192" t="str">
        <f t="shared" si="45"/>
        <v/>
      </c>
      <c r="J993" s="192" t="str">
        <f t="shared" si="46"/>
        <v/>
      </c>
      <c r="K993" s="197"/>
      <c r="L993" s="235"/>
      <c r="M993" s="192" t="str">
        <f t="shared" si="47"/>
        <v/>
      </c>
    </row>
    <row r="994" spans="1:13" ht="15" customHeight="1" x14ac:dyDescent="0.25">
      <c r="A994" s="190" t="str" cm="1">
        <f t="array" ref="A994">IFERROR(INDEX(_xlfn.UNIQUE(_xlfn._xlws.FILTER('Work report'!$A$2:$A$1500,'Work report'!$B$2:$B$1500&lt;&gt;"")),ROW(A993)),"")</f>
        <v/>
      </c>
      <c r="B994" s="196"/>
      <c r="C994" s="196"/>
      <c r="D994" s="196"/>
      <c r="E994" s="196"/>
      <c r="F994" s="196"/>
      <c r="G994" s="196"/>
      <c r="H994" s="193" t="str">
        <f>IF($A994="","",SUMIFS('Work report'!$I$2:$I$1500,'Work report'!$A$2:$A$1500,$A994,'Work report'!$B$2:$B$1500,"&lt;&gt;"))</f>
        <v/>
      </c>
      <c r="I994" s="192" t="str">
        <f t="shared" si="45"/>
        <v/>
      </c>
      <c r="J994" s="192" t="str">
        <f t="shared" si="46"/>
        <v/>
      </c>
      <c r="K994" s="197"/>
      <c r="L994" s="235"/>
      <c r="M994" s="192" t="str">
        <f t="shared" si="47"/>
        <v/>
      </c>
    </row>
    <row r="995" spans="1:13" ht="15" customHeight="1" x14ac:dyDescent="0.25">
      <c r="A995" s="190" t="str" cm="1">
        <f t="array" ref="A995">IFERROR(INDEX(_xlfn.UNIQUE(_xlfn._xlws.FILTER('Work report'!$A$2:$A$1500,'Work report'!$B$2:$B$1500&lt;&gt;"")),ROW(A994)),"")</f>
        <v/>
      </c>
      <c r="B995" s="196"/>
      <c r="C995" s="196"/>
      <c r="D995" s="196"/>
      <c r="E995" s="196"/>
      <c r="F995" s="196"/>
      <c r="G995" s="196"/>
      <c r="H995" s="193" t="str">
        <f>IF($A995="","",SUMIFS('Work report'!$I$2:$I$1500,'Work report'!$A$2:$A$1500,$A995,'Work report'!$B$2:$B$1500,"&lt;&gt;"))</f>
        <v/>
      </c>
      <c r="I995" s="192" t="str">
        <f t="shared" si="45"/>
        <v/>
      </c>
      <c r="J995" s="192" t="str">
        <f t="shared" si="46"/>
        <v/>
      </c>
      <c r="K995" s="197"/>
      <c r="L995" s="235"/>
      <c r="M995" s="192" t="str">
        <f t="shared" si="47"/>
        <v/>
      </c>
    </row>
    <row r="996" spans="1:13" ht="15" customHeight="1" x14ac:dyDescent="0.25">
      <c r="A996" s="190" t="str" cm="1">
        <f t="array" ref="A996">IFERROR(INDEX(_xlfn.UNIQUE(_xlfn._xlws.FILTER('Work report'!$A$2:$A$1500,'Work report'!$B$2:$B$1500&lt;&gt;"")),ROW(A995)),"")</f>
        <v/>
      </c>
      <c r="B996" s="196"/>
      <c r="C996" s="196"/>
      <c r="D996" s="196"/>
      <c r="E996" s="196"/>
      <c r="F996" s="196"/>
      <c r="G996" s="196"/>
      <c r="H996" s="193" t="str">
        <f>IF($A996="","",SUMIFS('Work report'!$I$2:$I$1500,'Work report'!$A$2:$A$1500,$A996,'Work report'!$B$2:$B$1500,"&lt;&gt;"))</f>
        <v/>
      </c>
      <c r="I996" s="192" t="str">
        <f t="shared" si="45"/>
        <v/>
      </c>
      <c r="J996" s="192" t="str">
        <f t="shared" si="46"/>
        <v/>
      </c>
      <c r="K996" s="197"/>
      <c r="L996" s="235"/>
      <c r="M996" s="192" t="str">
        <f t="shared" si="47"/>
        <v/>
      </c>
    </row>
    <row r="997" spans="1:13" ht="15" customHeight="1" x14ac:dyDescent="0.25">
      <c r="A997" s="190" t="str" cm="1">
        <f t="array" ref="A997">IFERROR(INDEX(_xlfn.UNIQUE(_xlfn._xlws.FILTER('Work report'!$A$2:$A$1500,'Work report'!$B$2:$B$1500&lt;&gt;"")),ROW(A996)),"")</f>
        <v/>
      </c>
      <c r="B997" s="196"/>
      <c r="C997" s="196"/>
      <c r="D997" s="196"/>
      <c r="E997" s="196"/>
      <c r="F997" s="196"/>
      <c r="G997" s="196"/>
      <c r="H997" s="193" t="str">
        <f>IF($A997="","",SUMIFS('Work report'!$I$2:$I$1500,'Work report'!$A$2:$A$1500,$A997,'Work report'!$B$2:$B$1500,"&lt;&gt;"))</f>
        <v/>
      </c>
      <c r="I997" s="192" t="str">
        <f t="shared" si="45"/>
        <v/>
      </c>
      <c r="J997" s="192" t="str">
        <f t="shared" si="46"/>
        <v/>
      </c>
      <c r="K997" s="197"/>
      <c r="L997" s="235"/>
      <c r="M997" s="192" t="str">
        <f t="shared" si="47"/>
        <v/>
      </c>
    </row>
    <row r="998" spans="1:13" ht="15" customHeight="1" x14ac:dyDescent="0.25">
      <c r="A998" s="190" t="str" cm="1">
        <f t="array" ref="A998">IFERROR(INDEX(_xlfn.UNIQUE(_xlfn._xlws.FILTER('Work report'!$A$2:$A$1500,'Work report'!$B$2:$B$1500&lt;&gt;"")),ROW(A997)),"")</f>
        <v/>
      </c>
      <c r="B998" s="196"/>
      <c r="C998" s="196"/>
      <c r="D998" s="196"/>
      <c r="E998" s="196"/>
      <c r="F998" s="196"/>
      <c r="G998" s="196"/>
      <c r="H998" s="193" t="str">
        <f>IF($A998="","",SUMIFS('Work report'!$I$2:$I$1500,'Work report'!$A$2:$A$1500,$A998,'Work report'!$B$2:$B$1500,"&lt;&gt;"))</f>
        <v/>
      </c>
      <c r="I998" s="192" t="str">
        <f t="shared" si="45"/>
        <v/>
      </c>
      <c r="J998" s="192" t="str">
        <f t="shared" si="46"/>
        <v/>
      </c>
      <c r="K998" s="197"/>
      <c r="L998" s="235"/>
      <c r="M998" s="192" t="str">
        <f t="shared" si="47"/>
        <v/>
      </c>
    </row>
    <row r="999" spans="1:13" ht="15" customHeight="1" x14ac:dyDescent="0.25">
      <c r="A999" s="190" t="str" cm="1">
        <f t="array" ref="A999">IFERROR(INDEX(_xlfn.UNIQUE(_xlfn._xlws.FILTER('Work report'!$A$2:$A$1500,'Work report'!$B$2:$B$1500&lt;&gt;"")),ROW(A998)),"")</f>
        <v/>
      </c>
      <c r="B999" s="196"/>
      <c r="C999" s="196"/>
      <c r="D999" s="196"/>
      <c r="E999" s="196"/>
      <c r="F999" s="196"/>
      <c r="G999" s="196"/>
      <c r="H999" s="193" t="str">
        <f>IF($A999="","",SUMIFS('Work report'!$I$2:$I$1500,'Work report'!$A$2:$A$1500,$A999,'Work report'!$B$2:$B$1500,"&lt;&gt;"))</f>
        <v/>
      </c>
      <c r="I999" s="192" t="str">
        <f t="shared" si="45"/>
        <v/>
      </c>
      <c r="J999" s="192" t="str">
        <f t="shared" si="46"/>
        <v/>
      </c>
      <c r="K999" s="197"/>
      <c r="L999" s="235"/>
      <c r="M999" s="192" t="str">
        <f t="shared" si="47"/>
        <v/>
      </c>
    </row>
    <row r="1000" spans="1:13" ht="15" customHeight="1" x14ac:dyDescent="0.25">
      <c r="A1000" s="190" t="str" cm="1">
        <f t="array" ref="A1000">IFERROR(INDEX(_xlfn.UNIQUE(_xlfn._xlws.FILTER('Work report'!$A$2:$A$1500,'Work report'!$B$2:$B$1500&lt;&gt;"")),ROW(A999)),"")</f>
        <v/>
      </c>
      <c r="B1000" s="196"/>
      <c r="C1000" s="196"/>
      <c r="D1000" s="196"/>
      <c r="E1000" s="196"/>
      <c r="F1000" s="196"/>
      <c r="G1000" s="196"/>
      <c r="H1000" s="193" t="str">
        <f>IF($A1000="","",SUMIFS('Work report'!$I$2:$I$1500,'Work report'!$A$2:$A$1500,$A1000,'Work report'!$B$2:$B$1500,"&lt;&gt;"))</f>
        <v/>
      </c>
      <c r="I1000" s="192" t="str">
        <f t="shared" si="45"/>
        <v/>
      </c>
      <c r="J1000" s="192" t="str">
        <f t="shared" si="46"/>
        <v/>
      </c>
      <c r="K1000" s="197"/>
      <c r="L1000" s="235"/>
      <c r="M1000" s="192" t="str">
        <f t="shared" si="47"/>
        <v/>
      </c>
    </row>
    <row r="1001" spans="1:13" ht="15" customHeight="1" x14ac:dyDescent="0.25">
      <c r="A1001" s="190" t="str" cm="1">
        <f t="array" ref="A1001">IFERROR(INDEX(_xlfn.UNIQUE(_xlfn._xlws.FILTER('Work report'!$A$2:$A$1500,'Work report'!$B$2:$B$1500&lt;&gt;"")),ROW(A1000)),"")</f>
        <v/>
      </c>
      <c r="B1001" s="196"/>
      <c r="C1001" s="196"/>
      <c r="D1001" s="196"/>
      <c r="E1001" s="196"/>
      <c r="F1001" s="196"/>
      <c r="G1001" s="196"/>
      <c r="H1001" s="193" t="str">
        <f>IF($A1001="","",SUMIFS('Work report'!$I$2:$I$1500,'Work report'!$A$2:$A$1500,$A1001,'Work report'!$B$2:$B$1500,"&lt;&gt;"))</f>
        <v/>
      </c>
      <c r="I1001" s="192" t="str">
        <f t="shared" si="45"/>
        <v/>
      </c>
      <c r="J1001" s="192" t="str">
        <f t="shared" si="46"/>
        <v/>
      </c>
      <c r="K1001" s="197"/>
      <c r="L1001" s="235"/>
      <c r="M1001" s="192" t="str">
        <f t="shared" si="47"/>
        <v/>
      </c>
    </row>
    <row r="1002" spans="1:13" ht="15" customHeight="1" x14ac:dyDescent="0.25">
      <c r="A1002" s="190" t="str" cm="1">
        <f t="array" ref="A1002">IFERROR(INDEX(_xlfn.UNIQUE(_xlfn._xlws.FILTER('Work report'!$A$2:$A$1500,'Work report'!$B$2:$B$1500&lt;&gt;"")),ROW(A1001)),"")</f>
        <v/>
      </c>
      <c r="B1002" s="196"/>
      <c r="C1002" s="196"/>
      <c r="D1002" s="196"/>
      <c r="E1002" s="196"/>
      <c r="F1002" s="196"/>
      <c r="G1002" s="196"/>
      <c r="H1002" s="193" t="str">
        <f>IF($A1002="","",SUMIFS('Work report'!$I$2:$I$1500,'Work report'!$A$2:$A$1500,$A1002,'Work report'!$B$2:$B$1500,"&lt;&gt;"))</f>
        <v/>
      </c>
      <c r="I1002" s="192" t="str">
        <f t="shared" si="45"/>
        <v/>
      </c>
      <c r="J1002" s="192" t="str">
        <f t="shared" si="46"/>
        <v/>
      </c>
      <c r="K1002" s="197"/>
      <c r="L1002" s="235"/>
      <c r="M1002" s="192" t="str">
        <f t="shared" si="47"/>
        <v/>
      </c>
    </row>
    <row r="1003" spans="1:13" ht="15" customHeight="1" x14ac:dyDescent="0.25">
      <c r="A1003" s="190" t="str" cm="1">
        <f t="array" ref="A1003">IFERROR(INDEX(_xlfn.UNIQUE(_xlfn._xlws.FILTER('Work report'!$A$2:$A$1500,'Work report'!$B$2:$B$1500&lt;&gt;"")),ROW(A1002)),"")</f>
        <v/>
      </c>
      <c r="B1003" s="196"/>
      <c r="C1003" s="196"/>
      <c r="D1003" s="196"/>
      <c r="E1003" s="196"/>
      <c r="F1003" s="196"/>
      <c r="G1003" s="196"/>
      <c r="H1003" s="193" t="str">
        <f>IF($A1003="","",SUMIFS('Work report'!$I$2:$I$1500,'Work report'!$A$2:$A$1500,$A1003,'Work report'!$B$2:$B$1500,"&lt;&gt;"))</f>
        <v/>
      </c>
      <c r="I1003" s="192" t="str">
        <f t="shared" si="45"/>
        <v/>
      </c>
      <c r="J1003" s="192" t="str">
        <f t="shared" si="46"/>
        <v/>
      </c>
      <c r="K1003" s="197"/>
      <c r="L1003" s="235"/>
      <c r="M1003" s="192" t="str">
        <f t="shared" si="47"/>
        <v/>
      </c>
    </row>
    <row r="1004" spans="1:13" ht="15" customHeight="1" x14ac:dyDescent="0.25">
      <c r="A1004" s="190" t="str" cm="1">
        <f t="array" ref="A1004">IFERROR(INDEX(_xlfn.UNIQUE(_xlfn._xlws.FILTER('Work report'!$A$2:$A$1500,'Work report'!$B$2:$B$1500&lt;&gt;"")),ROW(A1003)),"")</f>
        <v/>
      </c>
      <c r="B1004" s="196"/>
      <c r="C1004" s="196"/>
      <c r="D1004" s="196"/>
      <c r="E1004" s="196"/>
      <c r="F1004" s="196"/>
      <c r="G1004" s="196"/>
      <c r="H1004" s="193" t="str">
        <f>IF($A1004="","",SUMIFS('Work report'!$I$2:$I$1500,'Work report'!$A$2:$A$1500,$A1004,'Work report'!$B$2:$B$1500,"&lt;&gt;"))</f>
        <v/>
      </c>
      <c r="I1004" s="192" t="str">
        <f t="shared" si="45"/>
        <v/>
      </c>
      <c r="J1004" s="192" t="str">
        <f t="shared" si="46"/>
        <v/>
      </c>
      <c r="K1004" s="197"/>
      <c r="L1004" s="235"/>
      <c r="M1004" s="192" t="str">
        <f t="shared" si="47"/>
        <v/>
      </c>
    </row>
    <row r="1005" spans="1:13" ht="15" customHeight="1" x14ac:dyDescent="0.25">
      <c r="A1005" s="190" t="str" cm="1">
        <f t="array" ref="A1005">IFERROR(INDEX(_xlfn.UNIQUE(_xlfn._xlws.FILTER('Work report'!$A$2:$A$1500,'Work report'!$B$2:$B$1500&lt;&gt;"")),ROW(A1004)),"")</f>
        <v/>
      </c>
      <c r="B1005" s="196"/>
      <c r="C1005" s="196"/>
      <c r="D1005" s="196"/>
      <c r="E1005" s="196"/>
      <c r="F1005" s="196"/>
      <c r="G1005" s="196"/>
      <c r="H1005" s="193" t="str">
        <f>IF($A1005="","",SUMIFS('Work report'!$I$2:$I$1500,'Work report'!$A$2:$A$1500,$A1005,'Work report'!$B$2:$B$1500,"&lt;&gt;"))</f>
        <v/>
      </c>
      <c r="I1005" s="192" t="str">
        <f t="shared" si="45"/>
        <v/>
      </c>
      <c r="J1005" s="192" t="str">
        <f t="shared" si="46"/>
        <v/>
      </c>
      <c r="K1005" s="197"/>
      <c r="L1005" s="235"/>
      <c r="M1005" s="192" t="str">
        <f t="shared" si="47"/>
        <v/>
      </c>
    </row>
    <row r="1006" spans="1:13" ht="15" customHeight="1" x14ac:dyDescent="0.25">
      <c r="A1006" s="190" t="str" cm="1">
        <f t="array" ref="A1006">IFERROR(INDEX(_xlfn.UNIQUE(_xlfn._xlws.FILTER('Work report'!$A$2:$A$1500,'Work report'!$B$2:$B$1500&lt;&gt;"")),ROW(A1005)),"")</f>
        <v/>
      </c>
      <c r="B1006" s="196"/>
      <c r="C1006" s="196"/>
      <c r="D1006" s="196"/>
      <c r="E1006" s="196"/>
      <c r="F1006" s="196"/>
      <c r="G1006" s="196"/>
      <c r="H1006" s="193" t="str">
        <f>IF($A1006="","",SUMIFS('Work report'!$I$2:$I$1500,'Work report'!$A$2:$A$1500,$A1006,'Work report'!$B$2:$B$1500,"&lt;&gt;"))</f>
        <v/>
      </c>
      <c r="I1006" s="192" t="str">
        <f t="shared" si="45"/>
        <v/>
      </c>
      <c r="J1006" s="192" t="str">
        <f t="shared" si="46"/>
        <v/>
      </c>
      <c r="K1006" s="197"/>
      <c r="L1006" s="235"/>
      <c r="M1006" s="192" t="str">
        <f t="shared" si="47"/>
        <v/>
      </c>
    </row>
    <row r="1007" spans="1:13" ht="15" customHeight="1" x14ac:dyDescent="0.25">
      <c r="A1007" s="190" t="str" cm="1">
        <f t="array" ref="A1007">IFERROR(INDEX(_xlfn.UNIQUE(_xlfn._xlws.FILTER('Work report'!$A$2:$A$1500,'Work report'!$B$2:$B$1500&lt;&gt;"")),ROW(A1006)),"")</f>
        <v/>
      </c>
      <c r="B1007" s="196"/>
      <c r="C1007" s="196"/>
      <c r="D1007" s="196"/>
      <c r="E1007" s="196"/>
      <c r="F1007" s="196"/>
      <c r="G1007" s="196"/>
      <c r="H1007" s="193" t="str">
        <f>IF($A1007="","",SUMIFS('Work report'!$I$2:$I$1500,'Work report'!$A$2:$A$1500,$A1007,'Work report'!$B$2:$B$1500,"&lt;&gt;"))</f>
        <v/>
      </c>
      <c r="I1007" s="192" t="str">
        <f t="shared" si="45"/>
        <v/>
      </c>
      <c r="J1007" s="192" t="str">
        <f t="shared" si="46"/>
        <v/>
      </c>
      <c r="K1007" s="197"/>
      <c r="L1007" s="235"/>
      <c r="M1007" s="192" t="str">
        <f t="shared" si="47"/>
        <v/>
      </c>
    </row>
    <row r="1008" spans="1:13" ht="15" customHeight="1" x14ac:dyDescent="0.25">
      <c r="A1008" s="190" t="str" cm="1">
        <f t="array" ref="A1008">IFERROR(INDEX(_xlfn.UNIQUE(_xlfn._xlws.FILTER('Work report'!$A$2:$A$1500,'Work report'!$B$2:$B$1500&lt;&gt;"")),ROW(A1007)),"")</f>
        <v/>
      </c>
      <c r="B1008" s="196"/>
      <c r="C1008" s="196"/>
      <c r="D1008" s="196"/>
      <c r="E1008" s="196"/>
      <c r="F1008" s="196"/>
      <c r="G1008" s="196"/>
      <c r="H1008" s="193" t="str">
        <f>IF($A1008="","",SUMIFS('Work report'!$I$2:$I$1500,'Work report'!$A$2:$A$1500,$A1008,'Work report'!$B$2:$B$1500,"&lt;&gt;"))</f>
        <v/>
      </c>
      <c r="I1008" s="192" t="str">
        <f t="shared" si="45"/>
        <v/>
      </c>
      <c r="J1008" s="192" t="str">
        <f t="shared" si="46"/>
        <v/>
      </c>
      <c r="K1008" s="197"/>
      <c r="L1008" s="235"/>
      <c r="M1008" s="192" t="str">
        <f t="shared" si="47"/>
        <v/>
      </c>
    </row>
    <row r="1009" spans="1:13" ht="15" customHeight="1" x14ac:dyDescent="0.25">
      <c r="A1009" s="190" t="str" cm="1">
        <f t="array" ref="A1009">IFERROR(INDEX(_xlfn.UNIQUE(_xlfn._xlws.FILTER('Work report'!$A$2:$A$1500,'Work report'!$B$2:$B$1500&lt;&gt;"")),ROW(A1008)),"")</f>
        <v/>
      </c>
      <c r="B1009" s="196"/>
      <c r="C1009" s="196"/>
      <c r="D1009" s="196"/>
      <c r="E1009" s="196"/>
      <c r="F1009" s="196"/>
      <c r="G1009" s="196"/>
      <c r="H1009" s="193" t="str">
        <f>IF($A1009="","",SUMIFS('Work report'!$I$2:$I$1500,'Work report'!$A$2:$A$1500,$A1009,'Work report'!$B$2:$B$1500,"&lt;&gt;"))</f>
        <v/>
      </c>
      <c r="I1009" s="192" t="str">
        <f t="shared" si="45"/>
        <v/>
      </c>
      <c r="J1009" s="192" t="str">
        <f t="shared" si="46"/>
        <v/>
      </c>
      <c r="K1009" s="197"/>
      <c r="L1009" s="235"/>
      <c r="M1009" s="192" t="str">
        <f t="shared" si="47"/>
        <v/>
      </c>
    </row>
    <row r="1010" spans="1:13" ht="15" customHeight="1" x14ac:dyDescent="0.25">
      <c r="A1010" s="190" t="str" cm="1">
        <f t="array" ref="A1010">IFERROR(INDEX(_xlfn.UNIQUE(_xlfn._xlws.FILTER('Work report'!$A$2:$A$1500,'Work report'!$B$2:$B$1500&lt;&gt;"")),ROW(A1009)),"")</f>
        <v/>
      </c>
      <c r="B1010" s="196"/>
      <c r="C1010" s="196"/>
      <c r="D1010" s="196"/>
      <c r="E1010" s="196"/>
      <c r="F1010" s="196"/>
      <c r="G1010" s="196"/>
      <c r="H1010" s="193" t="str">
        <f>IF($A1010="","",SUMIFS('Work report'!$I$2:$I$1500,'Work report'!$A$2:$A$1500,$A1010,'Work report'!$B$2:$B$1500,"&lt;&gt;"))</f>
        <v/>
      </c>
      <c r="I1010" s="192" t="str">
        <f t="shared" si="45"/>
        <v/>
      </c>
      <c r="J1010" s="192" t="str">
        <f t="shared" si="46"/>
        <v/>
      </c>
      <c r="K1010" s="197"/>
      <c r="L1010" s="235"/>
      <c r="M1010" s="192" t="str">
        <f t="shared" si="47"/>
        <v/>
      </c>
    </row>
    <row r="1011" spans="1:13" ht="15" customHeight="1" x14ac:dyDescent="0.25">
      <c r="A1011" s="190" t="str" cm="1">
        <f t="array" ref="A1011">IFERROR(INDEX(_xlfn.UNIQUE(_xlfn._xlws.FILTER('Work report'!$A$2:$A$1500,'Work report'!$B$2:$B$1500&lt;&gt;"")),ROW(A1010)),"")</f>
        <v/>
      </c>
      <c r="B1011" s="196"/>
      <c r="C1011" s="196"/>
      <c r="D1011" s="196"/>
      <c r="E1011" s="196"/>
      <c r="F1011" s="196"/>
      <c r="G1011" s="196"/>
      <c r="H1011" s="193" t="str">
        <f>IF($A1011="","",SUMIFS('Work report'!$I$2:$I$1500,'Work report'!$A$2:$A$1500,$A1011,'Work report'!$B$2:$B$1500,"&lt;&gt;"))</f>
        <v/>
      </c>
      <c r="I1011" s="192" t="str">
        <f t="shared" si="45"/>
        <v/>
      </c>
      <c r="J1011" s="192" t="str">
        <f t="shared" si="46"/>
        <v/>
      </c>
      <c r="K1011" s="197"/>
      <c r="L1011" s="235"/>
      <c r="M1011" s="192" t="str">
        <f t="shared" si="47"/>
        <v/>
      </c>
    </row>
    <row r="1012" spans="1:13" ht="15" customHeight="1" x14ac:dyDescent="0.25">
      <c r="A1012" s="190" t="str" cm="1">
        <f t="array" ref="A1012">IFERROR(INDEX(_xlfn.UNIQUE(_xlfn._xlws.FILTER('Work report'!$A$2:$A$1500,'Work report'!$B$2:$B$1500&lt;&gt;"")),ROW(A1011)),"")</f>
        <v/>
      </c>
      <c r="B1012" s="196"/>
      <c r="C1012" s="196"/>
      <c r="D1012" s="196"/>
      <c r="E1012" s="196"/>
      <c r="F1012" s="196"/>
      <c r="G1012" s="196"/>
      <c r="H1012" s="193" t="str">
        <f>IF($A1012="","",SUMIFS('Work report'!$I$2:$I$1500,'Work report'!$A$2:$A$1500,$A1012,'Work report'!$B$2:$B$1500,"&lt;&gt;"))</f>
        <v/>
      </c>
      <c r="I1012" s="192" t="str">
        <f t="shared" si="45"/>
        <v/>
      </c>
      <c r="J1012" s="192" t="str">
        <f t="shared" si="46"/>
        <v/>
      </c>
      <c r="K1012" s="197"/>
      <c r="L1012" s="235"/>
      <c r="M1012" s="192" t="str">
        <f t="shared" si="47"/>
        <v/>
      </c>
    </row>
    <row r="1013" spans="1:13" ht="15" customHeight="1" x14ac:dyDescent="0.25">
      <c r="A1013" s="190" t="str" cm="1">
        <f t="array" ref="A1013">IFERROR(INDEX(_xlfn.UNIQUE(_xlfn._xlws.FILTER('Work report'!$A$2:$A$1500,'Work report'!$B$2:$B$1500&lt;&gt;"")),ROW(A1012)),"")</f>
        <v/>
      </c>
      <c r="B1013" s="196"/>
      <c r="C1013" s="196"/>
      <c r="D1013" s="196"/>
      <c r="E1013" s="196"/>
      <c r="F1013" s="196"/>
      <c r="G1013" s="196"/>
      <c r="H1013" s="193" t="str">
        <f>IF($A1013="","",SUMIFS('Work report'!$I$2:$I$1500,'Work report'!$A$2:$A$1500,$A1013,'Work report'!$B$2:$B$1500,"&lt;&gt;"))</f>
        <v/>
      </c>
      <c r="I1013" s="192" t="str">
        <f t="shared" si="45"/>
        <v/>
      </c>
      <c r="J1013" s="192" t="str">
        <f t="shared" si="46"/>
        <v/>
      </c>
      <c r="K1013" s="197"/>
      <c r="L1013" s="235"/>
      <c r="M1013" s="192" t="str">
        <f t="shared" si="47"/>
        <v/>
      </c>
    </row>
    <row r="1014" spans="1:13" ht="15" customHeight="1" x14ac:dyDescent="0.25">
      <c r="A1014" s="190" t="str" cm="1">
        <f t="array" ref="A1014">IFERROR(INDEX(_xlfn.UNIQUE(_xlfn._xlws.FILTER('Work report'!$A$2:$A$1500,'Work report'!$B$2:$B$1500&lt;&gt;"")),ROW(A1013)),"")</f>
        <v/>
      </c>
      <c r="B1014" s="196"/>
      <c r="C1014" s="196"/>
      <c r="D1014" s="196"/>
      <c r="E1014" s="196"/>
      <c r="F1014" s="196"/>
      <c r="G1014" s="196"/>
      <c r="H1014" s="193" t="str">
        <f>IF($A1014="","",SUMIFS('Work report'!$I$2:$I$1500,'Work report'!$A$2:$A$1500,$A1014,'Work report'!$B$2:$B$1500,"&lt;&gt;"))</f>
        <v/>
      </c>
      <c r="I1014" s="192" t="str">
        <f t="shared" si="45"/>
        <v/>
      </c>
      <c r="J1014" s="192" t="str">
        <f t="shared" si="46"/>
        <v/>
      </c>
      <c r="K1014" s="197"/>
      <c r="L1014" s="235"/>
      <c r="M1014" s="192" t="str">
        <f t="shared" si="47"/>
        <v/>
      </c>
    </row>
    <row r="1015" spans="1:13" ht="15" customHeight="1" x14ac:dyDescent="0.25">
      <c r="A1015" s="190" t="str" cm="1">
        <f t="array" ref="A1015">IFERROR(INDEX(_xlfn.UNIQUE(_xlfn._xlws.FILTER('Work report'!$A$2:$A$1500,'Work report'!$B$2:$B$1500&lt;&gt;"")),ROW(A1014)),"")</f>
        <v/>
      </c>
      <c r="B1015" s="196"/>
      <c r="C1015" s="196"/>
      <c r="D1015" s="196"/>
      <c r="E1015" s="196"/>
      <c r="F1015" s="196"/>
      <c r="G1015" s="196"/>
      <c r="H1015" s="193" t="str">
        <f>IF($A1015="","",SUMIFS('Work report'!$I$2:$I$1500,'Work report'!$A$2:$A$1500,$A1015,'Work report'!$B$2:$B$1500,"&lt;&gt;"))</f>
        <v/>
      </c>
      <c r="I1015" s="192" t="str">
        <f t="shared" si="45"/>
        <v/>
      </c>
      <c r="J1015" s="192" t="str">
        <f t="shared" si="46"/>
        <v/>
      </c>
      <c r="K1015" s="197"/>
      <c r="L1015" s="235"/>
      <c r="M1015" s="192" t="str">
        <f t="shared" si="47"/>
        <v/>
      </c>
    </row>
    <row r="1016" spans="1:13" ht="15" customHeight="1" x14ac:dyDescent="0.25">
      <c r="A1016" s="190" t="str" cm="1">
        <f t="array" ref="A1016">IFERROR(INDEX(_xlfn.UNIQUE(_xlfn._xlws.FILTER('Work report'!$A$2:$A$1500,'Work report'!$B$2:$B$1500&lt;&gt;"")),ROW(A1015)),"")</f>
        <v/>
      </c>
      <c r="B1016" s="196"/>
      <c r="C1016" s="196"/>
      <c r="D1016" s="196"/>
      <c r="E1016" s="196"/>
      <c r="F1016" s="196"/>
      <c r="G1016" s="196"/>
      <c r="H1016" s="193" t="str">
        <f>IF($A1016="","",SUMIFS('Work report'!$I$2:$I$1500,'Work report'!$A$2:$A$1500,$A1016,'Work report'!$B$2:$B$1500,"&lt;&gt;"))</f>
        <v/>
      </c>
      <c r="I1016" s="192" t="str">
        <f t="shared" si="45"/>
        <v/>
      </c>
      <c r="J1016" s="192" t="str">
        <f t="shared" si="46"/>
        <v/>
      </c>
      <c r="K1016" s="197"/>
      <c r="L1016" s="235"/>
      <c r="M1016" s="192" t="str">
        <f t="shared" si="47"/>
        <v/>
      </c>
    </row>
    <row r="1017" spans="1:13" ht="15" customHeight="1" x14ac:dyDescent="0.25">
      <c r="A1017" s="190" t="str" cm="1">
        <f t="array" ref="A1017">IFERROR(INDEX(_xlfn.UNIQUE(_xlfn._xlws.FILTER('Work report'!$A$2:$A$1500,'Work report'!$B$2:$B$1500&lt;&gt;"")),ROW(A1016)),"")</f>
        <v/>
      </c>
      <c r="B1017" s="196"/>
      <c r="C1017" s="196"/>
      <c r="D1017" s="196"/>
      <c r="E1017" s="196"/>
      <c r="F1017" s="196"/>
      <c r="G1017" s="196"/>
      <c r="H1017" s="193" t="str">
        <f>IF($A1017="","",SUMIFS('Work report'!$I$2:$I$1500,'Work report'!$A$2:$A$1500,$A1017,'Work report'!$B$2:$B$1500,"&lt;&gt;"))</f>
        <v/>
      </c>
      <c r="I1017" s="192" t="str">
        <f t="shared" si="45"/>
        <v/>
      </c>
      <c r="J1017" s="192" t="str">
        <f t="shared" si="46"/>
        <v/>
      </c>
      <c r="K1017" s="197"/>
      <c r="L1017" s="235"/>
      <c r="M1017" s="192" t="str">
        <f t="shared" si="47"/>
        <v/>
      </c>
    </row>
    <row r="1018" spans="1:13" ht="15" customHeight="1" x14ac:dyDescent="0.25">
      <c r="A1018" s="190" t="str" cm="1">
        <f t="array" ref="A1018">IFERROR(INDEX(_xlfn.UNIQUE(_xlfn._xlws.FILTER('Work report'!$A$2:$A$1500,'Work report'!$B$2:$B$1500&lt;&gt;"")),ROW(A1017)),"")</f>
        <v/>
      </c>
      <c r="B1018" s="196"/>
      <c r="C1018" s="196"/>
      <c r="D1018" s="196"/>
      <c r="E1018" s="196"/>
      <c r="F1018" s="196"/>
      <c r="G1018" s="196"/>
      <c r="H1018" s="193" t="str">
        <f>IF($A1018="","",SUMIFS('Work report'!$I$2:$I$1500,'Work report'!$A$2:$A$1500,$A1018,'Work report'!$B$2:$B$1500,"&lt;&gt;"))</f>
        <v/>
      </c>
      <c r="I1018" s="192" t="str">
        <f t="shared" si="45"/>
        <v/>
      </c>
      <c r="J1018" s="192" t="str">
        <f t="shared" si="46"/>
        <v/>
      </c>
      <c r="K1018" s="197"/>
      <c r="L1018" s="235"/>
      <c r="M1018" s="192" t="str">
        <f t="shared" si="47"/>
        <v/>
      </c>
    </row>
    <row r="1019" spans="1:13" ht="15" customHeight="1" x14ac:dyDescent="0.25">
      <c r="A1019" s="190" t="str" cm="1">
        <f t="array" ref="A1019">IFERROR(INDEX(_xlfn.UNIQUE(_xlfn._xlws.FILTER('Work report'!$A$2:$A$1500,'Work report'!$B$2:$B$1500&lt;&gt;"")),ROW(A1018)),"")</f>
        <v/>
      </c>
      <c r="B1019" s="196"/>
      <c r="C1019" s="196"/>
      <c r="D1019" s="196"/>
      <c r="E1019" s="196"/>
      <c r="F1019" s="196"/>
      <c r="G1019" s="196"/>
      <c r="H1019" s="193" t="str">
        <f>IF($A1019="","",SUMIFS('Work report'!$I$2:$I$1500,'Work report'!$A$2:$A$1500,$A1019,'Work report'!$B$2:$B$1500,"&lt;&gt;"))</f>
        <v/>
      </c>
      <c r="I1019" s="192" t="str">
        <f t="shared" si="45"/>
        <v/>
      </c>
      <c r="J1019" s="192" t="str">
        <f t="shared" si="46"/>
        <v/>
      </c>
      <c r="K1019" s="197"/>
      <c r="L1019" s="235"/>
      <c r="M1019" s="192" t="str">
        <f t="shared" si="47"/>
        <v/>
      </c>
    </row>
    <row r="1020" spans="1:13" ht="15" customHeight="1" x14ac:dyDescent="0.25">
      <c r="A1020" s="190" t="str" cm="1">
        <f t="array" ref="A1020">IFERROR(INDEX(_xlfn.UNIQUE(_xlfn._xlws.FILTER('Work report'!$A$2:$A$1500,'Work report'!$B$2:$B$1500&lt;&gt;"")),ROW(A1019)),"")</f>
        <v/>
      </c>
      <c r="B1020" s="196"/>
      <c r="C1020" s="196"/>
      <c r="D1020" s="196"/>
      <c r="E1020" s="196"/>
      <c r="F1020" s="196"/>
      <c r="G1020" s="196"/>
      <c r="H1020" s="193" t="str">
        <f>IF($A1020="","",SUMIFS('Work report'!$I$2:$I$1500,'Work report'!$A$2:$A$1500,$A1020,'Work report'!$B$2:$B$1500,"&lt;&gt;"))</f>
        <v/>
      </c>
      <c r="I1020" s="192" t="str">
        <f t="shared" si="45"/>
        <v/>
      </c>
      <c r="J1020" s="192" t="str">
        <f t="shared" si="46"/>
        <v/>
      </c>
      <c r="K1020" s="197"/>
      <c r="L1020" s="235"/>
      <c r="M1020" s="192" t="str">
        <f t="shared" si="47"/>
        <v/>
      </c>
    </row>
    <row r="1021" spans="1:13" ht="15" customHeight="1" x14ac:dyDescent="0.25">
      <c r="A1021" s="190" t="str" cm="1">
        <f t="array" ref="A1021">IFERROR(INDEX(_xlfn.UNIQUE(_xlfn._xlws.FILTER('Work report'!$A$2:$A$1500,'Work report'!$B$2:$B$1500&lt;&gt;"")),ROW(A1020)),"")</f>
        <v/>
      </c>
      <c r="B1021" s="196"/>
      <c r="C1021" s="196"/>
      <c r="D1021" s="196"/>
      <c r="E1021" s="196"/>
      <c r="F1021" s="196"/>
      <c r="G1021" s="196"/>
      <c r="H1021" s="193" t="str">
        <f>IF($A1021="","",SUMIFS('Work report'!$I$2:$I$1500,'Work report'!$A$2:$A$1500,$A1021,'Work report'!$B$2:$B$1500,"&lt;&gt;"))</f>
        <v/>
      </c>
      <c r="I1021" s="192" t="str">
        <f t="shared" si="45"/>
        <v/>
      </c>
      <c r="J1021" s="192" t="str">
        <f t="shared" si="46"/>
        <v/>
      </c>
      <c r="K1021" s="197"/>
      <c r="L1021" s="235"/>
      <c r="M1021" s="192" t="str">
        <f t="shared" si="47"/>
        <v/>
      </c>
    </row>
    <row r="1022" spans="1:13" ht="15" customHeight="1" x14ac:dyDescent="0.25">
      <c r="A1022" s="190" t="str" cm="1">
        <f t="array" ref="A1022">IFERROR(INDEX(_xlfn.UNIQUE(_xlfn._xlws.FILTER('Work report'!$A$2:$A$1500,'Work report'!$B$2:$B$1500&lt;&gt;"")),ROW(A1021)),"")</f>
        <v/>
      </c>
      <c r="B1022" s="196"/>
      <c r="C1022" s="196"/>
      <c r="D1022" s="196"/>
      <c r="E1022" s="196"/>
      <c r="F1022" s="196"/>
      <c r="G1022" s="196"/>
      <c r="H1022" s="193" t="str">
        <f>IF($A1022="","",SUMIFS('Work report'!$I$2:$I$1500,'Work report'!$A$2:$A$1500,$A1022,'Work report'!$B$2:$B$1500,"&lt;&gt;"))</f>
        <v/>
      </c>
      <c r="I1022" s="192" t="str">
        <f t="shared" si="45"/>
        <v/>
      </c>
      <c r="J1022" s="192" t="str">
        <f t="shared" si="46"/>
        <v/>
      </c>
      <c r="K1022" s="197"/>
      <c r="L1022" s="235"/>
      <c r="M1022" s="192" t="str">
        <f t="shared" si="47"/>
        <v/>
      </c>
    </row>
    <row r="1023" spans="1:13" ht="15" customHeight="1" x14ac:dyDescent="0.25">
      <c r="A1023" s="190" t="str" cm="1">
        <f t="array" ref="A1023">IFERROR(INDEX(_xlfn.UNIQUE(_xlfn._xlws.FILTER('Work report'!$A$2:$A$1500,'Work report'!$B$2:$B$1500&lt;&gt;"")),ROW(A1022)),"")</f>
        <v/>
      </c>
      <c r="B1023" s="196"/>
      <c r="C1023" s="196"/>
      <c r="D1023" s="196"/>
      <c r="E1023" s="196"/>
      <c r="F1023" s="196"/>
      <c r="G1023" s="196"/>
      <c r="H1023" s="193" t="str">
        <f>IF($A1023="","",SUMIFS('Work report'!$I$2:$I$1500,'Work report'!$A$2:$A$1500,$A1023,'Work report'!$B$2:$B$1500,"&lt;&gt;"))</f>
        <v/>
      </c>
      <c r="I1023" s="192" t="str">
        <f t="shared" si="45"/>
        <v/>
      </c>
      <c r="J1023" s="192" t="str">
        <f t="shared" si="46"/>
        <v/>
      </c>
      <c r="K1023" s="197"/>
      <c r="L1023" s="235"/>
      <c r="M1023" s="192" t="str">
        <f t="shared" si="47"/>
        <v/>
      </c>
    </row>
    <row r="1024" spans="1:13" ht="15" customHeight="1" x14ac:dyDescent="0.25">
      <c r="A1024" s="190" t="str" cm="1">
        <f t="array" ref="A1024">IFERROR(INDEX(_xlfn.UNIQUE(_xlfn._xlws.FILTER('Work report'!$A$2:$A$1500,'Work report'!$B$2:$B$1500&lt;&gt;"")),ROW(A1023)),"")</f>
        <v/>
      </c>
      <c r="B1024" s="196"/>
      <c r="C1024" s="196"/>
      <c r="D1024" s="196"/>
      <c r="E1024" s="196"/>
      <c r="F1024" s="196"/>
      <c r="G1024" s="196"/>
      <c r="H1024" s="193" t="str">
        <f>IF($A1024="","",SUMIFS('Work report'!$I$2:$I$1500,'Work report'!$A$2:$A$1500,$A1024,'Work report'!$B$2:$B$1500,"&lt;&gt;"))</f>
        <v/>
      </c>
      <c r="I1024" s="192" t="str">
        <f t="shared" si="45"/>
        <v/>
      </c>
      <c r="J1024" s="192" t="str">
        <f t="shared" si="46"/>
        <v/>
      </c>
      <c r="K1024" s="197"/>
      <c r="L1024" s="235"/>
      <c r="M1024" s="192" t="str">
        <f t="shared" si="47"/>
        <v/>
      </c>
    </row>
    <row r="1025" spans="1:13" ht="15" customHeight="1" x14ac:dyDescent="0.25">
      <c r="A1025" s="190" t="str" cm="1">
        <f t="array" ref="A1025">IFERROR(INDEX(_xlfn.UNIQUE(_xlfn._xlws.FILTER('Work report'!$A$2:$A$1500,'Work report'!$B$2:$B$1500&lt;&gt;"")),ROW(A1024)),"")</f>
        <v/>
      </c>
      <c r="B1025" s="196"/>
      <c r="C1025" s="196"/>
      <c r="D1025" s="196"/>
      <c r="E1025" s="196"/>
      <c r="F1025" s="196"/>
      <c r="G1025" s="196"/>
      <c r="H1025" s="193" t="str">
        <f>IF($A1025="","",SUMIFS('Work report'!$I$2:$I$1500,'Work report'!$A$2:$A$1500,$A1025,'Work report'!$B$2:$B$1500,"&lt;&gt;"))</f>
        <v/>
      </c>
      <c r="I1025" s="192" t="str">
        <f t="shared" si="45"/>
        <v/>
      </c>
      <c r="J1025" s="192" t="str">
        <f t="shared" si="46"/>
        <v/>
      </c>
      <c r="K1025" s="197"/>
      <c r="L1025" s="235"/>
      <c r="M1025" s="192" t="str">
        <f t="shared" si="47"/>
        <v/>
      </c>
    </row>
    <row r="1026" spans="1:13" ht="15" customHeight="1" x14ac:dyDescent="0.25">
      <c r="A1026" s="190" t="str" cm="1">
        <f t="array" ref="A1026">IFERROR(INDEX(_xlfn.UNIQUE(_xlfn._xlws.FILTER('Work report'!$A$2:$A$1500,'Work report'!$B$2:$B$1500&lt;&gt;"")),ROW(A1025)),"")</f>
        <v/>
      </c>
      <c r="B1026" s="196"/>
      <c r="C1026" s="196"/>
      <c r="D1026" s="196"/>
      <c r="E1026" s="196"/>
      <c r="F1026" s="196"/>
      <c r="G1026" s="196"/>
      <c r="H1026" s="193" t="str">
        <f>IF($A1026="","",SUMIFS('Work report'!$I$2:$I$1500,'Work report'!$A$2:$A$1500,$A1026,'Work report'!$B$2:$B$1500,"&lt;&gt;"))</f>
        <v/>
      </c>
      <c r="I1026" s="192" t="str">
        <f t="shared" ref="I1026:I1089" si="48">IF(
SUM(
IF(AND($B1026&lt;&gt;"",$C1026&lt;&gt;""),($C1026-$B1026)*1440,0),
IF(AND($D1026&lt;&gt;"",$E1026&lt;&gt;""),($E1026-$D1026)*1440,0),
IF(AND($F1026&lt;&gt;"",$G1026&lt;&gt;""),($G1026-$F1026)*1440,0)
)=0,
"",
SUM(
IF(AND($B1026&lt;&gt;"",$C1026&lt;&gt;""),($C1026-$B1026)*1440,0),
IF(AND($D1026&lt;&gt;"",$E1026&lt;&gt;""),($E1026-$D1026)*1440,0),
IF(AND($F1026&lt;&gt;"",$G1026&lt;&gt;""),($G1026-$F1026)*1440,0)
)
)</f>
        <v/>
      </c>
      <c r="J1026" s="192" t="str">
        <f t="shared" ref="J1026:J1089" si="49">IF(OR($H1026="",$I1026=""),"",$I1026-$H1026)</f>
        <v/>
      </c>
      <c r="K1026" s="197"/>
      <c r="L1026" s="235"/>
      <c r="M1026" s="192" t="str">
        <f t="shared" ref="M1026:M1089" si="50">IF(OR($J1026="",$L1026&lt;&gt;"Approved"),"",$J1026)</f>
        <v/>
      </c>
    </row>
    <row r="1027" spans="1:13" ht="15" customHeight="1" x14ac:dyDescent="0.25">
      <c r="A1027" s="190" t="str" cm="1">
        <f t="array" ref="A1027">IFERROR(INDEX(_xlfn.UNIQUE(_xlfn._xlws.FILTER('Work report'!$A$2:$A$1500,'Work report'!$B$2:$B$1500&lt;&gt;"")),ROW(A1026)),"")</f>
        <v/>
      </c>
      <c r="B1027" s="196"/>
      <c r="C1027" s="196"/>
      <c r="D1027" s="196"/>
      <c r="E1027" s="196"/>
      <c r="F1027" s="196"/>
      <c r="G1027" s="196"/>
      <c r="H1027" s="193" t="str">
        <f>IF($A1027="","",SUMIFS('Work report'!$I$2:$I$1500,'Work report'!$A$2:$A$1500,$A1027,'Work report'!$B$2:$B$1500,"&lt;&gt;"))</f>
        <v/>
      </c>
      <c r="I1027" s="192" t="str">
        <f t="shared" si="48"/>
        <v/>
      </c>
      <c r="J1027" s="192" t="str">
        <f t="shared" si="49"/>
        <v/>
      </c>
      <c r="K1027" s="197"/>
      <c r="L1027" s="235"/>
      <c r="M1027" s="192" t="str">
        <f t="shared" si="50"/>
        <v/>
      </c>
    </row>
    <row r="1028" spans="1:13" ht="15" customHeight="1" x14ac:dyDescent="0.25">
      <c r="A1028" s="190" t="str" cm="1">
        <f t="array" ref="A1028">IFERROR(INDEX(_xlfn.UNIQUE(_xlfn._xlws.FILTER('Work report'!$A$2:$A$1500,'Work report'!$B$2:$B$1500&lt;&gt;"")),ROW(A1027)),"")</f>
        <v/>
      </c>
      <c r="B1028" s="196"/>
      <c r="C1028" s="196"/>
      <c r="D1028" s="196"/>
      <c r="E1028" s="196"/>
      <c r="F1028" s="196"/>
      <c r="G1028" s="196"/>
      <c r="H1028" s="193" t="str">
        <f>IF($A1028="","",SUMIFS('Work report'!$I$2:$I$1500,'Work report'!$A$2:$A$1500,$A1028,'Work report'!$B$2:$B$1500,"&lt;&gt;"))</f>
        <v/>
      </c>
      <c r="I1028" s="192" t="str">
        <f t="shared" si="48"/>
        <v/>
      </c>
      <c r="J1028" s="192" t="str">
        <f t="shared" si="49"/>
        <v/>
      </c>
      <c r="K1028" s="197"/>
      <c r="L1028" s="235"/>
      <c r="M1028" s="192" t="str">
        <f t="shared" si="50"/>
        <v/>
      </c>
    </row>
    <row r="1029" spans="1:13" ht="15" customHeight="1" x14ac:dyDescent="0.25">
      <c r="A1029" s="190" t="str" cm="1">
        <f t="array" ref="A1029">IFERROR(INDEX(_xlfn.UNIQUE(_xlfn._xlws.FILTER('Work report'!$A$2:$A$1500,'Work report'!$B$2:$B$1500&lt;&gt;"")),ROW(A1028)),"")</f>
        <v/>
      </c>
      <c r="B1029" s="196"/>
      <c r="C1029" s="196"/>
      <c r="D1029" s="196"/>
      <c r="E1029" s="196"/>
      <c r="F1029" s="196"/>
      <c r="G1029" s="196"/>
      <c r="H1029" s="193" t="str">
        <f>IF($A1029="","",SUMIFS('Work report'!$I$2:$I$1500,'Work report'!$A$2:$A$1500,$A1029,'Work report'!$B$2:$B$1500,"&lt;&gt;"))</f>
        <v/>
      </c>
      <c r="I1029" s="192" t="str">
        <f t="shared" si="48"/>
        <v/>
      </c>
      <c r="J1029" s="192" t="str">
        <f t="shared" si="49"/>
        <v/>
      </c>
      <c r="K1029" s="197"/>
      <c r="L1029" s="235"/>
      <c r="M1029" s="192" t="str">
        <f t="shared" si="50"/>
        <v/>
      </c>
    </row>
    <row r="1030" spans="1:13" ht="15" customHeight="1" x14ac:dyDescent="0.25">
      <c r="A1030" s="190" t="str" cm="1">
        <f t="array" ref="A1030">IFERROR(INDEX(_xlfn.UNIQUE(_xlfn._xlws.FILTER('Work report'!$A$2:$A$1500,'Work report'!$B$2:$B$1500&lt;&gt;"")),ROW(A1029)),"")</f>
        <v/>
      </c>
      <c r="B1030" s="196"/>
      <c r="C1030" s="196"/>
      <c r="D1030" s="196"/>
      <c r="E1030" s="196"/>
      <c r="F1030" s="196"/>
      <c r="G1030" s="196"/>
      <c r="H1030" s="193" t="str">
        <f>IF($A1030="","",SUMIFS('Work report'!$I$2:$I$1500,'Work report'!$A$2:$A$1500,$A1030,'Work report'!$B$2:$B$1500,"&lt;&gt;"))</f>
        <v/>
      </c>
      <c r="I1030" s="192" t="str">
        <f t="shared" si="48"/>
        <v/>
      </c>
      <c r="J1030" s="192" t="str">
        <f t="shared" si="49"/>
        <v/>
      </c>
      <c r="K1030" s="197"/>
      <c r="L1030" s="235"/>
      <c r="M1030" s="192" t="str">
        <f t="shared" si="50"/>
        <v/>
      </c>
    </row>
    <row r="1031" spans="1:13" ht="15" customHeight="1" x14ac:dyDescent="0.25">
      <c r="A1031" s="190" t="str" cm="1">
        <f t="array" ref="A1031">IFERROR(INDEX(_xlfn.UNIQUE(_xlfn._xlws.FILTER('Work report'!$A$2:$A$1500,'Work report'!$B$2:$B$1500&lt;&gt;"")),ROW(A1030)),"")</f>
        <v/>
      </c>
      <c r="B1031" s="196"/>
      <c r="C1031" s="196"/>
      <c r="D1031" s="196"/>
      <c r="E1031" s="196"/>
      <c r="F1031" s="196"/>
      <c r="G1031" s="196"/>
      <c r="H1031" s="193" t="str">
        <f>IF($A1031="","",SUMIFS('Work report'!$I$2:$I$1500,'Work report'!$A$2:$A$1500,$A1031,'Work report'!$B$2:$B$1500,"&lt;&gt;"))</f>
        <v/>
      </c>
      <c r="I1031" s="192" t="str">
        <f t="shared" si="48"/>
        <v/>
      </c>
      <c r="J1031" s="192" t="str">
        <f t="shared" si="49"/>
        <v/>
      </c>
      <c r="K1031" s="197"/>
      <c r="L1031" s="235"/>
      <c r="M1031" s="192" t="str">
        <f t="shared" si="50"/>
        <v/>
      </c>
    </row>
    <row r="1032" spans="1:13" ht="15" customHeight="1" x14ac:dyDescent="0.25">
      <c r="A1032" s="190" t="str" cm="1">
        <f t="array" ref="A1032">IFERROR(INDEX(_xlfn.UNIQUE(_xlfn._xlws.FILTER('Work report'!$A$2:$A$1500,'Work report'!$B$2:$B$1500&lt;&gt;"")),ROW(A1031)),"")</f>
        <v/>
      </c>
      <c r="B1032" s="196"/>
      <c r="C1032" s="196"/>
      <c r="D1032" s="196"/>
      <c r="E1032" s="196"/>
      <c r="F1032" s="196"/>
      <c r="G1032" s="196"/>
      <c r="H1032" s="193" t="str">
        <f>IF($A1032="","",SUMIFS('Work report'!$I$2:$I$1500,'Work report'!$A$2:$A$1500,$A1032,'Work report'!$B$2:$B$1500,"&lt;&gt;"))</f>
        <v/>
      </c>
      <c r="I1032" s="192" t="str">
        <f t="shared" si="48"/>
        <v/>
      </c>
      <c r="J1032" s="192" t="str">
        <f t="shared" si="49"/>
        <v/>
      </c>
      <c r="K1032" s="197"/>
      <c r="L1032" s="235"/>
      <c r="M1032" s="192" t="str">
        <f t="shared" si="50"/>
        <v/>
      </c>
    </row>
    <row r="1033" spans="1:13" ht="15" customHeight="1" x14ac:dyDescent="0.25">
      <c r="A1033" s="190" t="str" cm="1">
        <f t="array" ref="A1033">IFERROR(INDEX(_xlfn.UNIQUE(_xlfn._xlws.FILTER('Work report'!$A$2:$A$1500,'Work report'!$B$2:$B$1500&lt;&gt;"")),ROW(A1032)),"")</f>
        <v/>
      </c>
      <c r="B1033" s="196"/>
      <c r="C1033" s="196"/>
      <c r="D1033" s="196"/>
      <c r="E1033" s="196"/>
      <c r="F1033" s="196"/>
      <c r="G1033" s="196"/>
      <c r="H1033" s="193" t="str">
        <f>IF($A1033="","",SUMIFS('Work report'!$I$2:$I$1500,'Work report'!$A$2:$A$1500,$A1033,'Work report'!$B$2:$B$1500,"&lt;&gt;"))</f>
        <v/>
      </c>
      <c r="I1033" s="192" t="str">
        <f t="shared" si="48"/>
        <v/>
      </c>
      <c r="J1033" s="192" t="str">
        <f t="shared" si="49"/>
        <v/>
      </c>
      <c r="K1033" s="197"/>
      <c r="L1033" s="235"/>
      <c r="M1033" s="192" t="str">
        <f t="shared" si="50"/>
        <v/>
      </c>
    </row>
    <row r="1034" spans="1:13" ht="15" customHeight="1" x14ac:dyDescent="0.25">
      <c r="A1034" s="190" t="str" cm="1">
        <f t="array" ref="A1034">IFERROR(INDEX(_xlfn.UNIQUE(_xlfn._xlws.FILTER('Work report'!$A$2:$A$1500,'Work report'!$B$2:$B$1500&lt;&gt;"")),ROW(A1033)),"")</f>
        <v/>
      </c>
      <c r="B1034" s="196"/>
      <c r="C1034" s="196"/>
      <c r="D1034" s="196"/>
      <c r="E1034" s="196"/>
      <c r="F1034" s="196"/>
      <c r="G1034" s="196"/>
      <c r="H1034" s="193" t="str">
        <f>IF($A1034="","",SUMIFS('Work report'!$I$2:$I$1500,'Work report'!$A$2:$A$1500,$A1034,'Work report'!$B$2:$B$1500,"&lt;&gt;"))</f>
        <v/>
      </c>
      <c r="I1034" s="192" t="str">
        <f t="shared" si="48"/>
        <v/>
      </c>
      <c r="J1034" s="192" t="str">
        <f t="shared" si="49"/>
        <v/>
      </c>
      <c r="K1034" s="197"/>
      <c r="L1034" s="235"/>
      <c r="M1034" s="192" t="str">
        <f t="shared" si="50"/>
        <v/>
      </c>
    </row>
    <row r="1035" spans="1:13" ht="15" customHeight="1" x14ac:dyDescent="0.25">
      <c r="A1035" s="190" t="str" cm="1">
        <f t="array" ref="A1035">IFERROR(INDEX(_xlfn.UNIQUE(_xlfn._xlws.FILTER('Work report'!$A$2:$A$1500,'Work report'!$B$2:$B$1500&lt;&gt;"")),ROW(A1034)),"")</f>
        <v/>
      </c>
      <c r="B1035" s="196"/>
      <c r="C1035" s="196"/>
      <c r="D1035" s="196"/>
      <c r="E1035" s="196"/>
      <c r="F1035" s="196"/>
      <c r="G1035" s="196"/>
      <c r="H1035" s="193" t="str">
        <f>IF($A1035="","",SUMIFS('Work report'!$I$2:$I$1500,'Work report'!$A$2:$A$1500,$A1035,'Work report'!$B$2:$B$1500,"&lt;&gt;"))</f>
        <v/>
      </c>
      <c r="I1035" s="192" t="str">
        <f t="shared" si="48"/>
        <v/>
      </c>
      <c r="J1035" s="192" t="str">
        <f t="shared" si="49"/>
        <v/>
      </c>
      <c r="K1035" s="197"/>
      <c r="L1035" s="235"/>
      <c r="M1035" s="192" t="str">
        <f t="shared" si="50"/>
        <v/>
      </c>
    </row>
    <row r="1036" spans="1:13" ht="15" customHeight="1" x14ac:dyDescent="0.25">
      <c r="A1036" s="190" t="str" cm="1">
        <f t="array" ref="A1036">IFERROR(INDEX(_xlfn.UNIQUE(_xlfn._xlws.FILTER('Work report'!$A$2:$A$1500,'Work report'!$B$2:$B$1500&lt;&gt;"")),ROW(A1035)),"")</f>
        <v/>
      </c>
      <c r="B1036" s="196"/>
      <c r="C1036" s="196"/>
      <c r="D1036" s="196"/>
      <c r="E1036" s="196"/>
      <c r="F1036" s="196"/>
      <c r="G1036" s="196"/>
      <c r="H1036" s="193" t="str">
        <f>IF($A1036="","",SUMIFS('Work report'!$I$2:$I$1500,'Work report'!$A$2:$A$1500,$A1036,'Work report'!$B$2:$B$1500,"&lt;&gt;"))</f>
        <v/>
      </c>
      <c r="I1036" s="192" t="str">
        <f t="shared" si="48"/>
        <v/>
      </c>
      <c r="J1036" s="192" t="str">
        <f t="shared" si="49"/>
        <v/>
      </c>
      <c r="K1036" s="197"/>
      <c r="L1036" s="235"/>
      <c r="M1036" s="192" t="str">
        <f t="shared" si="50"/>
        <v/>
      </c>
    </row>
    <row r="1037" spans="1:13" ht="15" customHeight="1" x14ac:dyDescent="0.25">
      <c r="A1037" s="190" t="str" cm="1">
        <f t="array" ref="A1037">IFERROR(INDEX(_xlfn.UNIQUE(_xlfn._xlws.FILTER('Work report'!$A$2:$A$1500,'Work report'!$B$2:$B$1500&lt;&gt;"")),ROW(A1036)),"")</f>
        <v/>
      </c>
      <c r="B1037" s="196"/>
      <c r="C1037" s="196"/>
      <c r="D1037" s="196"/>
      <c r="E1037" s="196"/>
      <c r="F1037" s="196"/>
      <c r="G1037" s="196"/>
      <c r="H1037" s="193" t="str">
        <f>IF($A1037="","",SUMIFS('Work report'!$I$2:$I$1500,'Work report'!$A$2:$A$1500,$A1037,'Work report'!$B$2:$B$1500,"&lt;&gt;"))</f>
        <v/>
      </c>
      <c r="I1037" s="192" t="str">
        <f t="shared" si="48"/>
        <v/>
      </c>
      <c r="J1037" s="192" t="str">
        <f t="shared" si="49"/>
        <v/>
      </c>
      <c r="K1037" s="197"/>
      <c r="L1037" s="235"/>
      <c r="M1037" s="192" t="str">
        <f t="shared" si="50"/>
        <v/>
      </c>
    </row>
    <row r="1038" spans="1:13" ht="15" customHeight="1" x14ac:dyDescent="0.25">
      <c r="A1038" s="190" t="str" cm="1">
        <f t="array" ref="A1038">IFERROR(INDEX(_xlfn.UNIQUE(_xlfn._xlws.FILTER('Work report'!$A$2:$A$1500,'Work report'!$B$2:$B$1500&lt;&gt;"")),ROW(A1037)),"")</f>
        <v/>
      </c>
      <c r="B1038" s="196"/>
      <c r="C1038" s="196"/>
      <c r="D1038" s="196"/>
      <c r="E1038" s="196"/>
      <c r="F1038" s="196"/>
      <c r="G1038" s="196"/>
      <c r="H1038" s="193" t="str">
        <f>IF($A1038="","",SUMIFS('Work report'!$I$2:$I$1500,'Work report'!$A$2:$A$1500,$A1038,'Work report'!$B$2:$B$1500,"&lt;&gt;"))</f>
        <v/>
      </c>
      <c r="I1038" s="192" t="str">
        <f t="shared" si="48"/>
        <v/>
      </c>
      <c r="J1038" s="192" t="str">
        <f t="shared" si="49"/>
        <v/>
      </c>
      <c r="K1038" s="197"/>
      <c r="L1038" s="235"/>
      <c r="M1038" s="192" t="str">
        <f t="shared" si="50"/>
        <v/>
      </c>
    </row>
    <row r="1039" spans="1:13" ht="15" customHeight="1" x14ac:dyDescent="0.25">
      <c r="A1039" s="190" t="str" cm="1">
        <f t="array" ref="A1039">IFERROR(INDEX(_xlfn.UNIQUE(_xlfn._xlws.FILTER('Work report'!$A$2:$A$1500,'Work report'!$B$2:$B$1500&lt;&gt;"")),ROW(A1038)),"")</f>
        <v/>
      </c>
      <c r="B1039" s="196"/>
      <c r="C1039" s="196"/>
      <c r="D1039" s="196"/>
      <c r="E1039" s="196"/>
      <c r="F1039" s="196"/>
      <c r="G1039" s="196"/>
      <c r="H1039" s="193" t="str">
        <f>IF($A1039="","",SUMIFS('Work report'!$I$2:$I$1500,'Work report'!$A$2:$A$1500,$A1039,'Work report'!$B$2:$B$1500,"&lt;&gt;"))</f>
        <v/>
      </c>
      <c r="I1039" s="192" t="str">
        <f t="shared" si="48"/>
        <v/>
      </c>
      <c r="J1039" s="192" t="str">
        <f t="shared" si="49"/>
        <v/>
      </c>
      <c r="K1039" s="197"/>
      <c r="L1039" s="235"/>
      <c r="M1039" s="192" t="str">
        <f t="shared" si="50"/>
        <v/>
      </c>
    </row>
    <row r="1040" spans="1:13" ht="15" customHeight="1" x14ac:dyDescent="0.25">
      <c r="A1040" s="190" t="str" cm="1">
        <f t="array" ref="A1040">IFERROR(INDEX(_xlfn.UNIQUE(_xlfn._xlws.FILTER('Work report'!$A$2:$A$1500,'Work report'!$B$2:$B$1500&lt;&gt;"")),ROW(A1039)),"")</f>
        <v/>
      </c>
      <c r="B1040" s="196"/>
      <c r="C1040" s="196"/>
      <c r="D1040" s="196"/>
      <c r="E1040" s="196"/>
      <c r="F1040" s="196"/>
      <c r="G1040" s="196"/>
      <c r="H1040" s="193" t="str">
        <f>IF($A1040="","",SUMIFS('Work report'!$I$2:$I$1500,'Work report'!$A$2:$A$1500,$A1040,'Work report'!$B$2:$B$1500,"&lt;&gt;"))</f>
        <v/>
      </c>
      <c r="I1040" s="192" t="str">
        <f t="shared" si="48"/>
        <v/>
      </c>
      <c r="J1040" s="192" t="str">
        <f t="shared" si="49"/>
        <v/>
      </c>
      <c r="K1040" s="197"/>
      <c r="L1040" s="235"/>
      <c r="M1040" s="192" t="str">
        <f t="shared" si="50"/>
        <v/>
      </c>
    </row>
    <row r="1041" spans="1:13" ht="15" customHeight="1" x14ac:dyDescent="0.25">
      <c r="A1041" s="190" t="str" cm="1">
        <f t="array" ref="A1041">IFERROR(INDEX(_xlfn.UNIQUE(_xlfn._xlws.FILTER('Work report'!$A$2:$A$1500,'Work report'!$B$2:$B$1500&lt;&gt;"")),ROW(A1040)),"")</f>
        <v/>
      </c>
      <c r="B1041" s="196"/>
      <c r="C1041" s="196"/>
      <c r="D1041" s="196"/>
      <c r="E1041" s="196"/>
      <c r="F1041" s="196"/>
      <c r="G1041" s="196"/>
      <c r="H1041" s="193" t="str">
        <f>IF($A1041="","",SUMIFS('Work report'!$I$2:$I$1500,'Work report'!$A$2:$A$1500,$A1041,'Work report'!$B$2:$B$1500,"&lt;&gt;"))</f>
        <v/>
      </c>
      <c r="I1041" s="192" t="str">
        <f t="shared" si="48"/>
        <v/>
      </c>
      <c r="J1041" s="192" t="str">
        <f t="shared" si="49"/>
        <v/>
      </c>
      <c r="K1041" s="197"/>
      <c r="L1041" s="235"/>
      <c r="M1041" s="192" t="str">
        <f t="shared" si="50"/>
        <v/>
      </c>
    </row>
    <row r="1042" spans="1:13" ht="15" customHeight="1" x14ac:dyDescent="0.25">
      <c r="A1042" s="190" t="str" cm="1">
        <f t="array" ref="A1042">IFERROR(INDEX(_xlfn.UNIQUE(_xlfn._xlws.FILTER('Work report'!$A$2:$A$1500,'Work report'!$B$2:$B$1500&lt;&gt;"")),ROW(A1041)),"")</f>
        <v/>
      </c>
      <c r="B1042" s="196"/>
      <c r="C1042" s="196"/>
      <c r="D1042" s="196"/>
      <c r="E1042" s="196"/>
      <c r="F1042" s="196"/>
      <c r="G1042" s="196"/>
      <c r="H1042" s="193" t="str">
        <f>IF($A1042="","",SUMIFS('Work report'!$I$2:$I$1500,'Work report'!$A$2:$A$1500,$A1042,'Work report'!$B$2:$B$1500,"&lt;&gt;"))</f>
        <v/>
      </c>
      <c r="I1042" s="192" t="str">
        <f t="shared" si="48"/>
        <v/>
      </c>
      <c r="J1042" s="192" t="str">
        <f t="shared" si="49"/>
        <v/>
      </c>
      <c r="K1042" s="197"/>
      <c r="L1042" s="235"/>
      <c r="M1042" s="192" t="str">
        <f t="shared" si="50"/>
        <v/>
      </c>
    </row>
    <row r="1043" spans="1:13" ht="15" customHeight="1" x14ac:dyDescent="0.25">
      <c r="A1043" s="190" t="str" cm="1">
        <f t="array" ref="A1043">IFERROR(INDEX(_xlfn.UNIQUE(_xlfn._xlws.FILTER('Work report'!$A$2:$A$1500,'Work report'!$B$2:$B$1500&lt;&gt;"")),ROW(A1042)),"")</f>
        <v/>
      </c>
      <c r="B1043" s="196"/>
      <c r="C1043" s="196"/>
      <c r="D1043" s="196"/>
      <c r="E1043" s="196"/>
      <c r="F1043" s="196"/>
      <c r="G1043" s="196"/>
      <c r="H1043" s="193" t="str">
        <f>IF($A1043="","",SUMIFS('Work report'!$I$2:$I$1500,'Work report'!$A$2:$A$1500,$A1043,'Work report'!$B$2:$B$1500,"&lt;&gt;"))</f>
        <v/>
      </c>
      <c r="I1043" s="192" t="str">
        <f t="shared" si="48"/>
        <v/>
      </c>
      <c r="J1043" s="192" t="str">
        <f t="shared" si="49"/>
        <v/>
      </c>
      <c r="K1043" s="197"/>
      <c r="L1043" s="235"/>
      <c r="M1043" s="192" t="str">
        <f t="shared" si="50"/>
        <v/>
      </c>
    </row>
    <row r="1044" spans="1:13" ht="15" customHeight="1" x14ac:dyDescent="0.25">
      <c r="A1044" s="190" t="str" cm="1">
        <f t="array" ref="A1044">IFERROR(INDEX(_xlfn.UNIQUE(_xlfn._xlws.FILTER('Work report'!$A$2:$A$1500,'Work report'!$B$2:$B$1500&lt;&gt;"")),ROW(A1043)),"")</f>
        <v/>
      </c>
      <c r="B1044" s="196"/>
      <c r="C1044" s="196"/>
      <c r="D1044" s="196"/>
      <c r="E1044" s="196"/>
      <c r="F1044" s="196"/>
      <c r="G1044" s="196"/>
      <c r="H1044" s="193" t="str">
        <f>IF($A1044="","",SUMIFS('Work report'!$I$2:$I$1500,'Work report'!$A$2:$A$1500,$A1044,'Work report'!$B$2:$B$1500,"&lt;&gt;"))</f>
        <v/>
      </c>
      <c r="I1044" s="192" t="str">
        <f t="shared" si="48"/>
        <v/>
      </c>
      <c r="J1044" s="192" t="str">
        <f t="shared" si="49"/>
        <v/>
      </c>
      <c r="K1044" s="197"/>
      <c r="L1044" s="235"/>
      <c r="M1044" s="192" t="str">
        <f t="shared" si="50"/>
        <v/>
      </c>
    </row>
    <row r="1045" spans="1:13" ht="15" customHeight="1" x14ac:dyDescent="0.25">
      <c r="A1045" s="190" t="str" cm="1">
        <f t="array" ref="A1045">IFERROR(INDEX(_xlfn.UNIQUE(_xlfn._xlws.FILTER('Work report'!$A$2:$A$1500,'Work report'!$B$2:$B$1500&lt;&gt;"")),ROW(A1044)),"")</f>
        <v/>
      </c>
      <c r="B1045" s="196"/>
      <c r="C1045" s="196"/>
      <c r="D1045" s="196"/>
      <c r="E1045" s="196"/>
      <c r="F1045" s="196"/>
      <c r="G1045" s="196"/>
      <c r="H1045" s="193" t="str">
        <f>IF($A1045="","",SUMIFS('Work report'!$I$2:$I$1500,'Work report'!$A$2:$A$1500,$A1045,'Work report'!$B$2:$B$1500,"&lt;&gt;"))</f>
        <v/>
      </c>
      <c r="I1045" s="192" t="str">
        <f t="shared" si="48"/>
        <v/>
      </c>
      <c r="J1045" s="192" t="str">
        <f t="shared" si="49"/>
        <v/>
      </c>
      <c r="K1045" s="197"/>
      <c r="L1045" s="235"/>
      <c r="M1045" s="192" t="str">
        <f t="shared" si="50"/>
        <v/>
      </c>
    </row>
    <row r="1046" spans="1:13" ht="15" customHeight="1" x14ac:dyDescent="0.25">
      <c r="A1046" s="190" t="str" cm="1">
        <f t="array" ref="A1046">IFERROR(INDEX(_xlfn.UNIQUE(_xlfn._xlws.FILTER('Work report'!$A$2:$A$1500,'Work report'!$B$2:$B$1500&lt;&gt;"")),ROW(A1045)),"")</f>
        <v/>
      </c>
      <c r="B1046" s="196"/>
      <c r="C1046" s="196"/>
      <c r="D1046" s="196"/>
      <c r="E1046" s="196"/>
      <c r="F1046" s="196"/>
      <c r="G1046" s="196"/>
      <c r="H1046" s="193" t="str">
        <f>IF($A1046="","",SUMIFS('Work report'!$I$2:$I$1500,'Work report'!$A$2:$A$1500,$A1046,'Work report'!$B$2:$B$1500,"&lt;&gt;"))</f>
        <v/>
      </c>
      <c r="I1046" s="192" t="str">
        <f t="shared" si="48"/>
        <v/>
      </c>
      <c r="J1046" s="192" t="str">
        <f t="shared" si="49"/>
        <v/>
      </c>
      <c r="K1046" s="197"/>
      <c r="L1046" s="235"/>
      <c r="M1046" s="192" t="str">
        <f t="shared" si="50"/>
        <v/>
      </c>
    </row>
    <row r="1047" spans="1:13" ht="15" customHeight="1" x14ac:dyDescent="0.25">
      <c r="A1047" s="190" t="str" cm="1">
        <f t="array" ref="A1047">IFERROR(INDEX(_xlfn.UNIQUE(_xlfn._xlws.FILTER('Work report'!$A$2:$A$1500,'Work report'!$B$2:$B$1500&lt;&gt;"")),ROW(A1046)),"")</f>
        <v/>
      </c>
      <c r="B1047" s="196"/>
      <c r="C1047" s="196"/>
      <c r="D1047" s="196"/>
      <c r="E1047" s="196"/>
      <c r="F1047" s="196"/>
      <c r="G1047" s="196"/>
      <c r="H1047" s="193" t="str">
        <f>IF($A1047="","",SUMIFS('Work report'!$I$2:$I$1500,'Work report'!$A$2:$A$1500,$A1047,'Work report'!$B$2:$B$1500,"&lt;&gt;"))</f>
        <v/>
      </c>
      <c r="I1047" s="192" t="str">
        <f t="shared" si="48"/>
        <v/>
      </c>
      <c r="J1047" s="192" t="str">
        <f t="shared" si="49"/>
        <v/>
      </c>
      <c r="K1047" s="197"/>
      <c r="L1047" s="235"/>
      <c r="M1047" s="192" t="str">
        <f t="shared" si="50"/>
        <v/>
      </c>
    </row>
    <row r="1048" spans="1:13" ht="15" customHeight="1" x14ac:dyDescent="0.25">
      <c r="A1048" s="190" t="str" cm="1">
        <f t="array" ref="A1048">IFERROR(INDEX(_xlfn.UNIQUE(_xlfn._xlws.FILTER('Work report'!$A$2:$A$1500,'Work report'!$B$2:$B$1500&lt;&gt;"")),ROW(A1047)),"")</f>
        <v/>
      </c>
      <c r="B1048" s="196"/>
      <c r="C1048" s="196"/>
      <c r="D1048" s="196"/>
      <c r="E1048" s="196"/>
      <c r="F1048" s="196"/>
      <c r="G1048" s="196"/>
      <c r="H1048" s="193" t="str">
        <f>IF($A1048="","",SUMIFS('Work report'!$I$2:$I$1500,'Work report'!$A$2:$A$1500,$A1048,'Work report'!$B$2:$B$1500,"&lt;&gt;"))</f>
        <v/>
      </c>
      <c r="I1048" s="192" t="str">
        <f t="shared" si="48"/>
        <v/>
      </c>
      <c r="J1048" s="192" t="str">
        <f t="shared" si="49"/>
        <v/>
      </c>
      <c r="K1048" s="197"/>
      <c r="L1048" s="235"/>
      <c r="M1048" s="192" t="str">
        <f t="shared" si="50"/>
        <v/>
      </c>
    </row>
    <row r="1049" spans="1:13" ht="15" customHeight="1" x14ac:dyDescent="0.25">
      <c r="A1049" s="190" t="str" cm="1">
        <f t="array" ref="A1049">IFERROR(INDEX(_xlfn.UNIQUE(_xlfn._xlws.FILTER('Work report'!$A$2:$A$1500,'Work report'!$B$2:$B$1500&lt;&gt;"")),ROW(A1048)),"")</f>
        <v/>
      </c>
      <c r="B1049" s="196"/>
      <c r="C1049" s="196"/>
      <c r="D1049" s="196"/>
      <c r="E1049" s="196"/>
      <c r="F1049" s="196"/>
      <c r="G1049" s="196"/>
      <c r="H1049" s="193" t="str">
        <f>IF($A1049="","",SUMIFS('Work report'!$I$2:$I$1500,'Work report'!$A$2:$A$1500,$A1049,'Work report'!$B$2:$B$1500,"&lt;&gt;"))</f>
        <v/>
      </c>
      <c r="I1049" s="192" t="str">
        <f t="shared" si="48"/>
        <v/>
      </c>
      <c r="J1049" s="192" t="str">
        <f t="shared" si="49"/>
        <v/>
      </c>
      <c r="K1049" s="197"/>
      <c r="L1049" s="235"/>
      <c r="M1049" s="192" t="str">
        <f t="shared" si="50"/>
        <v/>
      </c>
    </row>
    <row r="1050" spans="1:13" ht="15" customHeight="1" x14ac:dyDescent="0.25">
      <c r="A1050" s="190" t="str" cm="1">
        <f t="array" ref="A1050">IFERROR(INDEX(_xlfn.UNIQUE(_xlfn._xlws.FILTER('Work report'!$A$2:$A$1500,'Work report'!$B$2:$B$1500&lt;&gt;"")),ROW(A1049)),"")</f>
        <v/>
      </c>
      <c r="B1050" s="196"/>
      <c r="C1050" s="196"/>
      <c r="D1050" s="196"/>
      <c r="E1050" s="196"/>
      <c r="F1050" s="196"/>
      <c r="G1050" s="196"/>
      <c r="H1050" s="193" t="str">
        <f>IF($A1050="","",SUMIFS('Work report'!$I$2:$I$1500,'Work report'!$A$2:$A$1500,$A1050,'Work report'!$B$2:$B$1500,"&lt;&gt;"))</f>
        <v/>
      </c>
      <c r="I1050" s="192" t="str">
        <f t="shared" si="48"/>
        <v/>
      </c>
      <c r="J1050" s="192" t="str">
        <f t="shared" si="49"/>
        <v/>
      </c>
      <c r="K1050" s="197"/>
      <c r="L1050" s="235"/>
      <c r="M1050" s="192" t="str">
        <f t="shared" si="50"/>
        <v/>
      </c>
    </row>
    <row r="1051" spans="1:13" ht="15" customHeight="1" x14ac:dyDescent="0.25">
      <c r="A1051" s="190" t="str" cm="1">
        <f t="array" ref="A1051">IFERROR(INDEX(_xlfn.UNIQUE(_xlfn._xlws.FILTER('Work report'!$A$2:$A$1500,'Work report'!$B$2:$B$1500&lt;&gt;"")),ROW(A1050)),"")</f>
        <v/>
      </c>
      <c r="B1051" s="196"/>
      <c r="C1051" s="196"/>
      <c r="D1051" s="196"/>
      <c r="E1051" s="196"/>
      <c r="F1051" s="196"/>
      <c r="G1051" s="196"/>
      <c r="H1051" s="193" t="str">
        <f>IF($A1051="","",SUMIFS('Work report'!$I$2:$I$1500,'Work report'!$A$2:$A$1500,$A1051,'Work report'!$B$2:$B$1500,"&lt;&gt;"))</f>
        <v/>
      </c>
      <c r="I1051" s="192" t="str">
        <f t="shared" si="48"/>
        <v/>
      </c>
      <c r="J1051" s="192" t="str">
        <f t="shared" si="49"/>
        <v/>
      </c>
      <c r="K1051" s="197"/>
      <c r="L1051" s="235"/>
      <c r="M1051" s="192" t="str">
        <f t="shared" si="50"/>
        <v/>
      </c>
    </row>
    <row r="1052" spans="1:13" ht="15" customHeight="1" x14ac:dyDescent="0.25">
      <c r="A1052" s="190" t="str" cm="1">
        <f t="array" ref="A1052">IFERROR(INDEX(_xlfn.UNIQUE(_xlfn._xlws.FILTER('Work report'!$A$2:$A$1500,'Work report'!$B$2:$B$1500&lt;&gt;"")),ROW(A1051)),"")</f>
        <v/>
      </c>
      <c r="B1052" s="196"/>
      <c r="C1052" s="196"/>
      <c r="D1052" s="196"/>
      <c r="E1052" s="196"/>
      <c r="F1052" s="196"/>
      <c r="G1052" s="196"/>
      <c r="H1052" s="193" t="str">
        <f>IF($A1052="","",SUMIFS('Work report'!$I$2:$I$1500,'Work report'!$A$2:$A$1500,$A1052,'Work report'!$B$2:$B$1500,"&lt;&gt;"))</f>
        <v/>
      </c>
      <c r="I1052" s="192" t="str">
        <f t="shared" si="48"/>
        <v/>
      </c>
      <c r="J1052" s="192" t="str">
        <f t="shared" si="49"/>
        <v/>
      </c>
      <c r="K1052" s="197"/>
      <c r="L1052" s="235"/>
      <c r="M1052" s="192" t="str">
        <f t="shared" si="50"/>
        <v/>
      </c>
    </row>
    <row r="1053" spans="1:13" ht="15" customHeight="1" x14ac:dyDescent="0.25">
      <c r="A1053" s="190" t="str" cm="1">
        <f t="array" ref="A1053">IFERROR(INDEX(_xlfn.UNIQUE(_xlfn._xlws.FILTER('Work report'!$A$2:$A$1500,'Work report'!$B$2:$B$1500&lt;&gt;"")),ROW(A1052)),"")</f>
        <v/>
      </c>
      <c r="B1053" s="196"/>
      <c r="C1053" s="196"/>
      <c r="D1053" s="196"/>
      <c r="E1053" s="196"/>
      <c r="F1053" s="196"/>
      <c r="G1053" s="196"/>
      <c r="H1053" s="193" t="str">
        <f>IF($A1053="","",SUMIFS('Work report'!$I$2:$I$1500,'Work report'!$A$2:$A$1500,$A1053,'Work report'!$B$2:$B$1500,"&lt;&gt;"))</f>
        <v/>
      </c>
      <c r="I1053" s="192" t="str">
        <f t="shared" si="48"/>
        <v/>
      </c>
      <c r="J1053" s="192" t="str">
        <f t="shared" si="49"/>
        <v/>
      </c>
      <c r="K1053" s="197"/>
      <c r="L1053" s="235"/>
      <c r="M1053" s="192" t="str">
        <f t="shared" si="50"/>
        <v/>
      </c>
    </row>
    <row r="1054" spans="1:13" ht="15" customHeight="1" x14ac:dyDescent="0.25">
      <c r="A1054" s="190" t="str" cm="1">
        <f t="array" ref="A1054">IFERROR(INDEX(_xlfn.UNIQUE(_xlfn._xlws.FILTER('Work report'!$A$2:$A$1500,'Work report'!$B$2:$B$1500&lt;&gt;"")),ROW(A1053)),"")</f>
        <v/>
      </c>
      <c r="B1054" s="196"/>
      <c r="C1054" s="196"/>
      <c r="D1054" s="196"/>
      <c r="E1054" s="196"/>
      <c r="F1054" s="196"/>
      <c r="G1054" s="196"/>
      <c r="H1054" s="193" t="str">
        <f>IF($A1054="","",SUMIFS('Work report'!$I$2:$I$1500,'Work report'!$A$2:$A$1500,$A1054,'Work report'!$B$2:$B$1500,"&lt;&gt;"))</f>
        <v/>
      </c>
      <c r="I1054" s="192" t="str">
        <f t="shared" si="48"/>
        <v/>
      </c>
      <c r="J1054" s="192" t="str">
        <f t="shared" si="49"/>
        <v/>
      </c>
      <c r="K1054" s="197"/>
      <c r="L1054" s="235"/>
      <c r="M1054" s="192" t="str">
        <f t="shared" si="50"/>
        <v/>
      </c>
    </row>
    <row r="1055" spans="1:13" ht="15" customHeight="1" x14ac:dyDescent="0.25">
      <c r="A1055" s="190" t="str" cm="1">
        <f t="array" ref="A1055">IFERROR(INDEX(_xlfn.UNIQUE(_xlfn._xlws.FILTER('Work report'!$A$2:$A$1500,'Work report'!$B$2:$B$1500&lt;&gt;"")),ROW(A1054)),"")</f>
        <v/>
      </c>
      <c r="B1055" s="196"/>
      <c r="C1055" s="196"/>
      <c r="D1055" s="196"/>
      <c r="E1055" s="196"/>
      <c r="F1055" s="196"/>
      <c r="G1055" s="196"/>
      <c r="H1055" s="193" t="str">
        <f>IF($A1055="","",SUMIFS('Work report'!$I$2:$I$1500,'Work report'!$A$2:$A$1500,$A1055,'Work report'!$B$2:$B$1500,"&lt;&gt;"))</f>
        <v/>
      </c>
      <c r="I1055" s="192" t="str">
        <f t="shared" si="48"/>
        <v/>
      </c>
      <c r="J1055" s="192" t="str">
        <f t="shared" si="49"/>
        <v/>
      </c>
      <c r="K1055" s="197"/>
      <c r="L1055" s="235"/>
      <c r="M1055" s="192" t="str">
        <f t="shared" si="50"/>
        <v/>
      </c>
    </row>
    <row r="1056" spans="1:13" ht="15" customHeight="1" x14ac:dyDescent="0.25">
      <c r="A1056" s="190" t="str" cm="1">
        <f t="array" ref="A1056">IFERROR(INDEX(_xlfn.UNIQUE(_xlfn._xlws.FILTER('Work report'!$A$2:$A$1500,'Work report'!$B$2:$B$1500&lt;&gt;"")),ROW(A1055)),"")</f>
        <v/>
      </c>
      <c r="B1056" s="196"/>
      <c r="C1056" s="196"/>
      <c r="D1056" s="196"/>
      <c r="E1056" s="196"/>
      <c r="F1056" s="196"/>
      <c r="G1056" s="196"/>
      <c r="H1056" s="193" t="str">
        <f>IF($A1056="","",SUMIFS('Work report'!$I$2:$I$1500,'Work report'!$A$2:$A$1500,$A1056,'Work report'!$B$2:$B$1500,"&lt;&gt;"))</f>
        <v/>
      </c>
      <c r="I1056" s="192" t="str">
        <f t="shared" si="48"/>
        <v/>
      </c>
      <c r="J1056" s="192" t="str">
        <f t="shared" si="49"/>
        <v/>
      </c>
      <c r="K1056" s="197"/>
      <c r="L1056" s="235"/>
      <c r="M1056" s="192" t="str">
        <f t="shared" si="50"/>
        <v/>
      </c>
    </row>
    <row r="1057" spans="1:13" ht="15" customHeight="1" x14ac:dyDescent="0.25">
      <c r="A1057" s="190" t="str" cm="1">
        <f t="array" ref="A1057">IFERROR(INDEX(_xlfn.UNIQUE(_xlfn._xlws.FILTER('Work report'!$A$2:$A$1500,'Work report'!$B$2:$B$1500&lt;&gt;"")),ROW(A1056)),"")</f>
        <v/>
      </c>
      <c r="B1057" s="196"/>
      <c r="C1057" s="196"/>
      <c r="D1057" s="196"/>
      <c r="E1057" s="196"/>
      <c r="F1057" s="196"/>
      <c r="G1057" s="196"/>
      <c r="H1057" s="193" t="str">
        <f>IF($A1057="","",SUMIFS('Work report'!$I$2:$I$1500,'Work report'!$A$2:$A$1500,$A1057,'Work report'!$B$2:$B$1500,"&lt;&gt;"))</f>
        <v/>
      </c>
      <c r="I1057" s="192" t="str">
        <f t="shared" si="48"/>
        <v/>
      </c>
      <c r="J1057" s="192" t="str">
        <f t="shared" si="49"/>
        <v/>
      </c>
      <c r="K1057" s="197"/>
      <c r="L1057" s="235"/>
      <c r="M1057" s="192" t="str">
        <f t="shared" si="50"/>
        <v/>
      </c>
    </row>
    <row r="1058" spans="1:13" ht="15" customHeight="1" x14ac:dyDescent="0.25">
      <c r="A1058" s="190" t="str" cm="1">
        <f t="array" ref="A1058">IFERROR(INDEX(_xlfn.UNIQUE(_xlfn._xlws.FILTER('Work report'!$A$2:$A$1500,'Work report'!$B$2:$B$1500&lt;&gt;"")),ROW(A1057)),"")</f>
        <v/>
      </c>
      <c r="B1058" s="196"/>
      <c r="C1058" s="196"/>
      <c r="D1058" s="196"/>
      <c r="E1058" s="196"/>
      <c r="F1058" s="196"/>
      <c r="G1058" s="196"/>
      <c r="H1058" s="193" t="str">
        <f>IF($A1058="","",SUMIFS('Work report'!$I$2:$I$1500,'Work report'!$A$2:$A$1500,$A1058,'Work report'!$B$2:$B$1500,"&lt;&gt;"))</f>
        <v/>
      </c>
      <c r="I1058" s="192" t="str">
        <f t="shared" si="48"/>
        <v/>
      </c>
      <c r="J1058" s="192" t="str">
        <f t="shared" si="49"/>
        <v/>
      </c>
      <c r="K1058" s="197"/>
      <c r="L1058" s="235"/>
      <c r="M1058" s="192" t="str">
        <f t="shared" si="50"/>
        <v/>
      </c>
    </row>
    <row r="1059" spans="1:13" ht="15" customHeight="1" x14ac:dyDescent="0.25">
      <c r="A1059" s="190" t="str" cm="1">
        <f t="array" ref="A1059">IFERROR(INDEX(_xlfn.UNIQUE(_xlfn._xlws.FILTER('Work report'!$A$2:$A$1500,'Work report'!$B$2:$B$1500&lt;&gt;"")),ROW(A1058)),"")</f>
        <v/>
      </c>
      <c r="B1059" s="196"/>
      <c r="C1059" s="196"/>
      <c r="D1059" s="196"/>
      <c r="E1059" s="196"/>
      <c r="F1059" s="196"/>
      <c r="G1059" s="196"/>
      <c r="H1059" s="193" t="str">
        <f>IF($A1059="","",SUMIFS('Work report'!$I$2:$I$1500,'Work report'!$A$2:$A$1500,$A1059,'Work report'!$B$2:$B$1500,"&lt;&gt;"))</f>
        <v/>
      </c>
      <c r="I1059" s="192" t="str">
        <f t="shared" si="48"/>
        <v/>
      </c>
      <c r="J1059" s="192" t="str">
        <f t="shared" si="49"/>
        <v/>
      </c>
      <c r="K1059" s="197"/>
      <c r="L1059" s="235"/>
      <c r="M1059" s="192" t="str">
        <f t="shared" si="50"/>
        <v/>
      </c>
    </row>
    <row r="1060" spans="1:13" ht="15" customHeight="1" x14ac:dyDescent="0.25">
      <c r="A1060" s="190" t="str" cm="1">
        <f t="array" ref="A1060">IFERROR(INDEX(_xlfn.UNIQUE(_xlfn._xlws.FILTER('Work report'!$A$2:$A$1500,'Work report'!$B$2:$B$1500&lt;&gt;"")),ROW(A1059)),"")</f>
        <v/>
      </c>
      <c r="B1060" s="196"/>
      <c r="C1060" s="196"/>
      <c r="D1060" s="196"/>
      <c r="E1060" s="196"/>
      <c r="F1060" s="196"/>
      <c r="G1060" s="196"/>
      <c r="H1060" s="193" t="str">
        <f>IF($A1060="","",SUMIFS('Work report'!$I$2:$I$1500,'Work report'!$A$2:$A$1500,$A1060,'Work report'!$B$2:$B$1500,"&lt;&gt;"))</f>
        <v/>
      </c>
      <c r="I1060" s="192" t="str">
        <f t="shared" si="48"/>
        <v/>
      </c>
      <c r="J1060" s="192" t="str">
        <f t="shared" si="49"/>
        <v/>
      </c>
      <c r="K1060" s="197"/>
      <c r="L1060" s="235"/>
      <c r="M1060" s="192" t="str">
        <f t="shared" si="50"/>
        <v/>
      </c>
    </row>
    <row r="1061" spans="1:13" ht="15" customHeight="1" x14ac:dyDescent="0.25">
      <c r="A1061" s="190" t="str" cm="1">
        <f t="array" ref="A1061">IFERROR(INDEX(_xlfn.UNIQUE(_xlfn._xlws.FILTER('Work report'!$A$2:$A$1500,'Work report'!$B$2:$B$1500&lt;&gt;"")),ROW(A1060)),"")</f>
        <v/>
      </c>
      <c r="B1061" s="196"/>
      <c r="C1061" s="196"/>
      <c r="D1061" s="196"/>
      <c r="E1061" s="196"/>
      <c r="F1061" s="196"/>
      <c r="G1061" s="196"/>
      <c r="H1061" s="193" t="str">
        <f>IF($A1061="","",SUMIFS('Work report'!$I$2:$I$1500,'Work report'!$A$2:$A$1500,$A1061,'Work report'!$B$2:$B$1500,"&lt;&gt;"))</f>
        <v/>
      </c>
      <c r="I1061" s="192" t="str">
        <f t="shared" si="48"/>
        <v/>
      </c>
      <c r="J1061" s="192" t="str">
        <f t="shared" si="49"/>
        <v/>
      </c>
      <c r="K1061" s="197"/>
      <c r="L1061" s="235"/>
      <c r="M1061" s="192" t="str">
        <f t="shared" si="50"/>
        <v/>
      </c>
    </row>
    <row r="1062" spans="1:13" ht="15" customHeight="1" x14ac:dyDescent="0.25">
      <c r="A1062" s="190" t="str" cm="1">
        <f t="array" ref="A1062">IFERROR(INDEX(_xlfn.UNIQUE(_xlfn._xlws.FILTER('Work report'!$A$2:$A$1500,'Work report'!$B$2:$B$1500&lt;&gt;"")),ROW(A1061)),"")</f>
        <v/>
      </c>
      <c r="B1062" s="196"/>
      <c r="C1062" s="196"/>
      <c r="D1062" s="196"/>
      <c r="E1062" s="196"/>
      <c r="F1062" s="196"/>
      <c r="G1062" s="196"/>
      <c r="H1062" s="193" t="str">
        <f>IF($A1062="","",SUMIFS('Work report'!$I$2:$I$1500,'Work report'!$A$2:$A$1500,$A1062,'Work report'!$B$2:$B$1500,"&lt;&gt;"))</f>
        <v/>
      </c>
      <c r="I1062" s="192" t="str">
        <f t="shared" si="48"/>
        <v/>
      </c>
      <c r="J1062" s="192" t="str">
        <f t="shared" si="49"/>
        <v/>
      </c>
      <c r="K1062" s="197"/>
      <c r="L1062" s="235"/>
      <c r="M1062" s="192" t="str">
        <f t="shared" si="50"/>
        <v/>
      </c>
    </row>
    <row r="1063" spans="1:13" ht="15" customHeight="1" x14ac:dyDescent="0.25">
      <c r="A1063" s="190" t="str" cm="1">
        <f t="array" ref="A1063">IFERROR(INDEX(_xlfn.UNIQUE(_xlfn._xlws.FILTER('Work report'!$A$2:$A$1500,'Work report'!$B$2:$B$1500&lt;&gt;"")),ROW(A1062)),"")</f>
        <v/>
      </c>
      <c r="B1063" s="196"/>
      <c r="C1063" s="196"/>
      <c r="D1063" s="196"/>
      <c r="E1063" s="196"/>
      <c r="F1063" s="196"/>
      <c r="G1063" s="196"/>
      <c r="H1063" s="193" t="str">
        <f>IF($A1063="","",SUMIFS('Work report'!$I$2:$I$1500,'Work report'!$A$2:$A$1500,$A1063,'Work report'!$B$2:$B$1500,"&lt;&gt;"))</f>
        <v/>
      </c>
      <c r="I1063" s="192" t="str">
        <f t="shared" si="48"/>
        <v/>
      </c>
      <c r="J1063" s="192" t="str">
        <f t="shared" si="49"/>
        <v/>
      </c>
      <c r="K1063" s="197"/>
      <c r="L1063" s="235"/>
      <c r="M1063" s="192" t="str">
        <f t="shared" si="50"/>
        <v/>
      </c>
    </row>
    <row r="1064" spans="1:13" ht="15" customHeight="1" x14ac:dyDescent="0.25">
      <c r="A1064" s="190" t="str" cm="1">
        <f t="array" ref="A1064">IFERROR(INDEX(_xlfn.UNIQUE(_xlfn._xlws.FILTER('Work report'!$A$2:$A$1500,'Work report'!$B$2:$B$1500&lt;&gt;"")),ROW(A1063)),"")</f>
        <v/>
      </c>
      <c r="B1064" s="196"/>
      <c r="C1064" s="196"/>
      <c r="D1064" s="196"/>
      <c r="E1064" s="196"/>
      <c r="F1064" s="196"/>
      <c r="G1064" s="196"/>
      <c r="H1064" s="193" t="str">
        <f>IF($A1064="","",SUMIFS('Work report'!$I$2:$I$1500,'Work report'!$A$2:$A$1500,$A1064,'Work report'!$B$2:$B$1500,"&lt;&gt;"))</f>
        <v/>
      </c>
      <c r="I1064" s="192" t="str">
        <f t="shared" si="48"/>
        <v/>
      </c>
      <c r="J1064" s="192" t="str">
        <f t="shared" si="49"/>
        <v/>
      </c>
      <c r="K1064" s="197"/>
      <c r="L1064" s="235"/>
      <c r="M1064" s="192" t="str">
        <f t="shared" si="50"/>
        <v/>
      </c>
    </row>
    <row r="1065" spans="1:13" ht="15" customHeight="1" x14ac:dyDescent="0.25">
      <c r="A1065" s="190" t="str" cm="1">
        <f t="array" ref="A1065">IFERROR(INDEX(_xlfn.UNIQUE(_xlfn._xlws.FILTER('Work report'!$A$2:$A$1500,'Work report'!$B$2:$B$1500&lt;&gt;"")),ROW(A1064)),"")</f>
        <v/>
      </c>
      <c r="B1065" s="196"/>
      <c r="C1065" s="196"/>
      <c r="D1065" s="196"/>
      <c r="E1065" s="196"/>
      <c r="F1065" s="196"/>
      <c r="G1065" s="196"/>
      <c r="H1065" s="193" t="str">
        <f>IF($A1065="","",SUMIFS('Work report'!$I$2:$I$1500,'Work report'!$A$2:$A$1500,$A1065,'Work report'!$B$2:$B$1500,"&lt;&gt;"))</f>
        <v/>
      </c>
      <c r="I1065" s="192" t="str">
        <f t="shared" si="48"/>
        <v/>
      </c>
      <c r="J1065" s="192" t="str">
        <f t="shared" si="49"/>
        <v/>
      </c>
      <c r="K1065" s="197"/>
      <c r="L1065" s="235"/>
      <c r="M1065" s="192" t="str">
        <f t="shared" si="50"/>
        <v/>
      </c>
    </row>
    <row r="1066" spans="1:13" ht="15" customHeight="1" x14ac:dyDescent="0.25">
      <c r="A1066" s="190" t="str" cm="1">
        <f t="array" ref="A1066">IFERROR(INDEX(_xlfn.UNIQUE(_xlfn._xlws.FILTER('Work report'!$A$2:$A$1500,'Work report'!$B$2:$B$1500&lt;&gt;"")),ROW(A1065)),"")</f>
        <v/>
      </c>
      <c r="B1066" s="196"/>
      <c r="C1066" s="196"/>
      <c r="D1066" s="196"/>
      <c r="E1066" s="196"/>
      <c r="F1066" s="196"/>
      <c r="G1066" s="196"/>
      <c r="H1066" s="193" t="str">
        <f>IF($A1066="","",SUMIFS('Work report'!$I$2:$I$1500,'Work report'!$A$2:$A$1500,$A1066,'Work report'!$B$2:$B$1500,"&lt;&gt;"))</f>
        <v/>
      </c>
      <c r="I1066" s="192" t="str">
        <f t="shared" si="48"/>
        <v/>
      </c>
      <c r="J1066" s="192" t="str">
        <f t="shared" si="49"/>
        <v/>
      </c>
      <c r="K1066" s="197"/>
      <c r="L1066" s="235"/>
      <c r="M1066" s="192" t="str">
        <f t="shared" si="50"/>
        <v/>
      </c>
    </row>
    <row r="1067" spans="1:13" ht="15" customHeight="1" x14ac:dyDescent="0.25">
      <c r="A1067" s="190" t="str" cm="1">
        <f t="array" ref="A1067">IFERROR(INDEX(_xlfn.UNIQUE(_xlfn._xlws.FILTER('Work report'!$A$2:$A$1500,'Work report'!$B$2:$B$1500&lt;&gt;"")),ROW(A1066)),"")</f>
        <v/>
      </c>
      <c r="B1067" s="196"/>
      <c r="C1067" s="196"/>
      <c r="D1067" s="196"/>
      <c r="E1067" s="196"/>
      <c r="F1067" s="196"/>
      <c r="G1067" s="196"/>
      <c r="H1067" s="193" t="str">
        <f>IF($A1067="","",SUMIFS('Work report'!$I$2:$I$1500,'Work report'!$A$2:$A$1500,$A1067,'Work report'!$B$2:$B$1500,"&lt;&gt;"))</f>
        <v/>
      </c>
      <c r="I1067" s="192" t="str">
        <f t="shared" si="48"/>
        <v/>
      </c>
      <c r="J1067" s="192" t="str">
        <f t="shared" si="49"/>
        <v/>
      </c>
      <c r="K1067" s="197"/>
      <c r="L1067" s="235"/>
      <c r="M1067" s="192" t="str">
        <f t="shared" si="50"/>
        <v/>
      </c>
    </row>
    <row r="1068" spans="1:13" ht="15" customHeight="1" x14ac:dyDescent="0.25">
      <c r="A1068" s="190" t="str" cm="1">
        <f t="array" ref="A1068">IFERROR(INDEX(_xlfn.UNIQUE(_xlfn._xlws.FILTER('Work report'!$A$2:$A$1500,'Work report'!$B$2:$B$1500&lt;&gt;"")),ROW(A1067)),"")</f>
        <v/>
      </c>
      <c r="B1068" s="196"/>
      <c r="C1068" s="196"/>
      <c r="D1068" s="196"/>
      <c r="E1068" s="196"/>
      <c r="F1068" s="196"/>
      <c r="G1068" s="196"/>
      <c r="H1068" s="193" t="str">
        <f>IF($A1068="","",SUMIFS('Work report'!$I$2:$I$1500,'Work report'!$A$2:$A$1500,$A1068,'Work report'!$B$2:$B$1500,"&lt;&gt;"))</f>
        <v/>
      </c>
      <c r="I1068" s="192" t="str">
        <f t="shared" si="48"/>
        <v/>
      </c>
      <c r="J1068" s="192" t="str">
        <f t="shared" si="49"/>
        <v/>
      </c>
      <c r="K1068" s="197"/>
      <c r="L1068" s="235"/>
      <c r="M1068" s="192" t="str">
        <f t="shared" si="50"/>
        <v/>
      </c>
    </row>
    <row r="1069" spans="1:13" ht="15" customHeight="1" x14ac:dyDescent="0.25">
      <c r="A1069" s="190" t="str" cm="1">
        <f t="array" ref="A1069">IFERROR(INDEX(_xlfn.UNIQUE(_xlfn._xlws.FILTER('Work report'!$A$2:$A$1500,'Work report'!$B$2:$B$1500&lt;&gt;"")),ROW(A1068)),"")</f>
        <v/>
      </c>
      <c r="B1069" s="196"/>
      <c r="C1069" s="196"/>
      <c r="D1069" s="196"/>
      <c r="E1069" s="196"/>
      <c r="F1069" s="196"/>
      <c r="G1069" s="196"/>
      <c r="H1069" s="193" t="str">
        <f>IF($A1069="","",SUMIFS('Work report'!$I$2:$I$1500,'Work report'!$A$2:$A$1500,$A1069,'Work report'!$B$2:$B$1500,"&lt;&gt;"))</f>
        <v/>
      </c>
      <c r="I1069" s="192" t="str">
        <f t="shared" si="48"/>
        <v/>
      </c>
      <c r="J1069" s="192" t="str">
        <f t="shared" si="49"/>
        <v/>
      </c>
      <c r="K1069" s="197"/>
      <c r="L1069" s="235"/>
      <c r="M1069" s="192" t="str">
        <f t="shared" si="50"/>
        <v/>
      </c>
    </row>
    <row r="1070" spans="1:13" ht="15" customHeight="1" x14ac:dyDescent="0.25">
      <c r="A1070" s="190" t="str" cm="1">
        <f t="array" ref="A1070">IFERROR(INDEX(_xlfn.UNIQUE(_xlfn._xlws.FILTER('Work report'!$A$2:$A$1500,'Work report'!$B$2:$B$1500&lt;&gt;"")),ROW(A1069)),"")</f>
        <v/>
      </c>
      <c r="B1070" s="196"/>
      <c r="C1070" s="196"/>
      <c r="D1070" s="196"/>
      <c r="E1070" s="196"/>
      <c r="F1070" s="196"/>
      <c r="G1070" s="196"/>
      <c r="H1070" s="193" t="str">
        <f>IF($A1070="","",SUMIFS('Work report'!$I$2:$I$1500,'Work report'!$A$2:$A$1500,$A1070,'Work report'!$B$2:$B$1500,"&lt;&gt;"))</f>
        <v/>
      </c>
      <c r="I1070" s="192" t="str">
        <f t="shared" si="48"/>
        <v/>
      </c>
      <c r="J1070" s="192" t="str">
        <f t="shared" si="49"/>
        <v/>
      </c>
      <c r="K1070" s="197"/>
      <c r="L1070" s="235"/>
      <c r="M1070" s="192" t="str">
        <f t="shared" si="50"/>
        <v/>
      </c>
    </row>
    <row r="1071" spans="1:13" ht="15" customHeight="1" x14ac:dyDescent="0.25">
      <c r="A1071" s="190" t="str" cm="1">
        <f t="array" ref="A1071">IFERROR(INDEX(_xlfn.UNIQUE(_xlfn._xlws.FILTER('Work report'!$A$2:$A$1500,'Work report'!$B$2:$B$1500&lt;&gt;"")),ROW(A1070)),"")</f>
        <v/>
      </c>
      <c r="B1071" s="196"/>
      <c r="C1071" s="196"/>
      <c r="D1071" s="196"/>
      <c r="E1071" s="196"/>
      <c r="F1071" s="196"/>
      <c r="G1071" s="196"/>
      <c r="H1071" s="193" t="str">
        <f>IF($A1071="","",SUMIFS('Work report'!$I$2:$I$1500,'Work report'!$A$2:$A$1500,$A1071,'Work report'!$B$2:$B$1500,"&lt;&gt;"))</f>
        <v/>
      </c>
      <c r="I1071" s="192" t="str">
        <f t="shared" si="48"/>
        <v/>
      </c>
      <c r="J1071" s="192" t="str">
        <f t="shared" si="49"/>
        <v/>
      </c>
      <c r="K1071" s="197"/>
      <c r="L1071" s="235"/>
      <c r="M1071" s="192" t="str">
        <f t="shared" si="50"/>
        <v/>
      </c>
    </row>
    <row r="1072" spans="1:13" ht="15" customHeight="1" x14ac:dyDescent="0.25">
      <c r="A1072" s="190" t="str" cm="1">
        <f t="array" ref="A1072">IFERROR(INDEX(_xlfn.UNIQUE(_xlfn._xlws.FILTER('Work report'!$A$2:$A$1500,'Work report'!$B$2:$B$1500&lt;&gt;"")),ROW(A1071)),"")</f>
        <v/>
      </c>
      <c r="B1072" s="196"/>
      <c r="C1072" s="196"/>
      <c r="D1072" s="196"/>
      <c r="E1072" s="196"/>
      <c r="F1072" s="196"/>
      <c r="G1072" s="196"/>
      <c r="H1072" s="193" t="str">
        <f>IF($A1072="","",SUMIFS('Work report'!$I$2:$I$1500,'Work report'!$A$2:$A$1500,$A1072,'Work report'!$B$2:$B$1500,"&lt;&gt;"))</f>
        <v/>
      </c>
      <c r="I1072" s="192" t="str">
        <f t="shared" si="48"/>
        <v/>
      </c>
      <c r="J1072" s="192" t="str">
        <f t="shared" si="49"/>
        <v/>
      </c>
      <c r="K1072" s="197"/>
      <c r="L1072" s="235"/>
      <c r="M1072" s="192" t="str">
        <f t="shared" si="50"/>
        <v/>
      </c>
    </row>
    <row r="1073" spans="1:13" ht="15" customHeight="1" x14ac:dyDescent="0.25">
      <c r="A1073" s="190" t="str" cm="1">
        <f t="array" ref="A1073">IFERROR(INDEX(_xlfn.UNIQUE(_xlfn._xlws.FILTER('Work report'!$A$2:$A$1500,'Work report'!$B$2:$B$1500&lt;&gt;"")),ROW(A1072)),"")</f>
        <v/>
      </c>
      <c r="B1073" s="196"/>
      <c r="C1073" s="196"/>
      <c r="D1073" s="196"/>
      <c r="E1073" s="196"/>
      <c r="F1073" s="196"/>
      <c r="G1073" s="196"/>
      <c r="H1073" s="193" t="str">
        <f>IF($A1073="","",SUMIFS('Work report'!$I$2:$I$1500,'Work report'!$A$2:$A$1500,$A1073,'Work report'!$B$2:$B$1500,"&lt;&gt;"))</f>
        <v/>
      </c>
      <c r="I1073" s="192" t="str">
        <f t="shared" si="48"/>
        <v/>
      </c>
      <c r="J1073" s="192" t="str">
        <f t="shared" si="49"/>
        <v/>
      </c>
      <c r="K1073" s="197"/>
      <c r="L1073" s="235"/>
      <c r="M1073" s="192" t="str">
        <f t="shared" si="50"/>
        <v/>
      </c>
    </row>
    <row r="1074" spans="1:13" ht="15" customHeight="1" x14ac:dyDescent="0.25">
      <c r="A1074" s="190" t="str" cm="1">
        <f t="array" ref="A1074">IFERROR(INDEX(_xlfn.UNIQUE(_xlfn._xlws.FILTER('Work report'!$A$2:$A$1500,'Work report'!$B$2:$B$1500&lt;&gt;"")),ROW(A1073)),"")</f>
        <v/>
      </c>
      <c r="B1074" s="196"/>
      <c r="C1074" s="196"/>
      <c r="D1074" s="196"/>
      <c r="E1074" s="196"/>
      <c r="F1074" s="196"/>
      <c r="G1074" s="196"/>
      <c r="H1074" s="193" t="str">
        <f>IF($A1074="","",SUMIFS('Work report'!$I$2:$I$1500,'Work report'!$A$2:$A$1500,$A1074,'Work report'!$B$2:$B$1500,"&lt;&gt;"))</f>
        <v/>
      </c>
      <c r="I1074" s="192" t="str">
        <f t="shared" si="48"/>
        <v/>
      </c>
      <c r="J1074" s="192" t="str">
        <f t="shared" si="49"/>
        <v/>
      </c>
      <c r="K1074" s="197"/>
      <c r="L1074" s="235"/>
      <c r="M1074" s="192" t="str">
        <f t="shared" si="50"/>
        <v/>
      </c>
    </row>
    <row r="1075" spans="1:13" ht="15" customHeight="1" x14ac:dyDescent="0.25">
      <c r="A1075" s="190" t="str" cm="1">
        <f t="array" ref="A1075">IFERROR(INDEX(_xlfn.UNIQUE(_xlfn._xlws.FILTER('Work report'!$A$2:$A$1500,'Work report'!$B$2:$B$1500&lt;&gt;"")),ROW(A1074)),"")</f>
        <v/>
      </c>
      <c r="B1075" s="196"/>
      <c r="C1075" s="196"/>
      <c r="D1075" s="196"/>
      <c r="E1075" s="196"/>
      <c r="F1075" s="196"/>
      <c r="G1075" s="196"/>
      <c r="H1075" s="193" t="str">
        <f>IF($A1075="","",SUMIFS('Work report'!$I$2:$I$1500,'Work report'!$A$2:$A$1500,$A1075,'Work report'!$B$2:$B$1500,"&lt;&gt;"))</f>
        <v/>
      </c>
      <c r="I1075" s="192" t="str">
        <f t="shared" si="48"/>
        <v/>
      </c>
      <c r="J1075" s="192" t="str">
        <f t="shared" si="49"/>
        <v/>
      </c>
      <c r="K1075" s="197"/>
      <c r="L1075" s="235"/>
      <c r="M1075" s="192" t="str">
        <f t="shared" si="50"/>
        <v/>
      </c>
    </row>
    <row r="1076" spans="1:13" ht="15" customHeight="1" x14ac:dyDescent="0.25">
      <c r="A1076" s="190" t="str" cm="1">
        <f t="array" ref="A1076">IFERROR(INDEX(_xlfn.UNIQUE(_xlfn._xlws.FILTER('Work report'!$A$2:$A$1500,'Work report'!$B$2:$B$1500&lt;&gt;"")),ROW(A1075)),"")</f>
        <v/>
      </c>
      <c r="B1076" s="196"/>
      <c r="C1076" s="196"/>
      <c r="D1076" s="196"/>
      <c r="E1076" s="196"/>
      <c r="F1076" s="196"/>
      <c r="G1076" s="196"/>
      <c r="H1076" s="193" t="str">
        <f>IF($A1076="","",SUMIFS('Work report'!$I$2:$I$1500,'Work report'!$A$2:$A$1500,$A1076,'Work report'!$B$2:$B$1500,"&lt;&gt;"))</f>
        <v/>
      </c>
      <c r="I1076" s="192" t="str">
        <f t="shared" si="48"/>
        <v/>
      </c>
      <c r="J1076" s="192" t="str">
        <f t="shared" si="49"/>
        <v/>
      </c>
      <c r="K1076" s="197"/>
      <c r="L1076" s="235"/>
      <c r="M1076" s="192" t="str">
        <f t="shared" si="50"/>
        <v/>
      </c>
    </row>
    <row r="1077" spans="1:13" ht="15" customHeight="1" x14ac:dyDescent="0.25">
      <c r="A1077" s="190" t="str" cm="1">
        <f t="array" ref="A1077">IFERROR(INDEX(_xlfn.UNIQUE(_xlfn._xlws.FILTER('Work report'!$A$2:$A$1500,'Work report'!$B$2:$B$1500&lt;&gt;"")),ROW(A1076)),"")</f>
        <v/>
      </c>
      <c r="B1077" s="196"/>
      <c r="C1077" s="196"/>
      <c r="D1077" s="196"/>
      <c r="E1077" s="196"/>
      <c r="F1077" s="196"/>
      <c r="G1077" s="196"/>
      <c r="H1077" s="193" t="str">
        <f>IF($A1077="","",SUMIFS('Work report'!$I$2:$I$1500,'Work report'!$A$2:$A$1500,$A1077,'Work report'!$B$2:$B$1500,"&lt;&gt;"))</f>
        <v/>
      </c>
      <c r="I1077" s="192" t="str">
        <f t="shared" si="48"/>
        <v/>
      </c>
      <c r="J1077" s="192" t="str">
        <f t="shared" si="49"/>
        <v/>
      </c>
      <c r="K1077" s="197"/>
      <c r="L1077" s="235"/>
      <c r="M1077" s="192" t="str">
        <f t="shared" si="50"/>
        <v/>
      </c>
    </row>
    <row r="1078" spans="1:13" ht="15" customHeight="1" x14ac:dyDescent="0.25">
      <c r="A1078" s="190" t="str" cm="1">
        <f t="array" ref="A1078">IFERROR(INDEX(_xlfn.UNIQUE(_xlfn._xlws.FILTER('Work report'!$A$2:$A$1500,'Work report'!$B$2:$B$1500&lt;&gt;"")),ROW(A1077)),"")</f>
        <v/>
      </c>
      <c r="B1078" s="196"/>
      <c r="C1078" s="196"/>
      <c r="D1078" s="196"/>
      <c r="E1078" s="196"/>
      <c r="F1078" s="196"/>
      <c r="G1078" s="196"/>
      <c r="H1078" s="193" t="str">
        <f>IF($A1078="","",SUMIFS('Work report'!$I$2:$I$1500,'Work report'!$A$2:$A$1500,$A1078,'Work report'!$B$2:$B$1500,"&lt;&gt;"))</f>
        <v/>
      </c>
      <c r="I1078" s="192" t="str">
        <f t="shared" si="48"/>
        <v/>
      </c>
      <c r="J1078" s="192" t="str">
        <f t="shared" si="49"/>
        <v/>
      </c>
      <c r="K1078" s="197"/>
      <c r="L1078" s="235"/>
      <c r="M1078" s="192" t="str">
        <f t="shared" si="50"/>
        <v/>
      </c>
    </row>
    <row r="1079" spans="1:13" ht="15" customHeight="1" x14ac:dyDescent="0.25">
      <c r="A1079" s="190" t="str" cm="1">
        <f t="array" ref="A1079">IFERROR(INDEX(_xlfn.UNIQUE(_xlfn._xlws.FILTER('Work report'!$A$2:$A$1500,'Work report'!$B$2:$B$1500&lt;&gt;"")),ROW(A1078)),"")</f>
        <v/>
      </c>
      <c r="B1079" s="196"/>
      <c r="C1079" s="196"/>
      <c r="D1079" s="196"/>
      <c r="E1079" s="196"/>
      <c r="F1079" s="196"/>
      <c r="G1079" s="196"/>
      <c r="H1079" s="193" t="str">
        <f>IF($A1079="","",SUMIFS('Work report'!$I$2:$I$1500,'Work report'!$A$2:$A$1500,$A1079,'Work report'!$B$2:$B$1500,"&lt;&gt;"))</f>
        <v/>
      </c>
      <c r="I1079" s="192" t="str">
        <f t="shared" si="48"/>
        <v/>
      </c>
      <c r="J1079" s="192" t="str">
        <f t="shared" si="49"/>
        <v/>
      </c>
      <c r="K1079" s="197"/>
      <c r="L1079" s="235"/>
      <c r="M1079" s="192" t="str">
        <f t="shared" si="50"/>
        <v/>
      </c>
    </row>
    <row r="1080" spans="1:13" ht="15" customHeight="1" x14ac:dyDescent="0.25">
      <c r="A1080" s="190" t="str" cm="1">
        <f t="array" ref="A1080">IFERROR(INDEX(_xlfn.UNIQUE(_xlfn._xlws.FILTER('Work report'!$A$2:$A$1500,'Work report'!$B$2:$B$1500&lt;&gt;"")),ROW(A1079)),"")</f>
        <v/>
      </c>
      <c r="B1080" s="196"/>
      <c r="C1080" s="196"/>
      <c r="D1080" s="196"/>
      <c r="E1080" s="196"/>
      <c r="F1080" s="196"/>
      <c r="G1080" s="196"/>
      <c r="H1080" s="193" t="str">
        <f>IF($A1080="","",SUMIFS('Work report'!$I$2:$I$1500,'Work report'!$A$2:$A$1500,$A1080,'Work report'!$B$2:$B$1500,"&lt;&gt;"))</f>
        <v/>
      </c>
      <c r="I1080" s="192" t="str">
        <f t="shared" si="48"/>
        <v/>
      </c>
      <c r="J1080" s="192" t="str">
        <f t="shared" si="49"/>
        <v/>
      </c>
      <c r="K1080" s="197"/>
      <c r="L1080" s="235"/>
      <c r="M1080" s="192" t="str">
        <f t="shared" si="50"/>
        <v/>
      </c>
    </row>
    <row r="1081" spans="1:13" ht="15" customHeight="1" x14ac:dyDescent="0.25">
      <c r="A1081" s="190" t="str" cm="1">
        <f t="array" ref="A1081">IFERROR(INDEX(_xlfn.UNIQUE(_xlfn._xlws.FILTER('Work report'!$A$2:$A$1500,'Work report'!$B$2:$B$1500&lt;&gt;"")),ROW(A1080)),"")</f>
        <v/>
      </c>
      <c r="B1081" s="196"/>
      <c r="C1081" s="196"/>
      <c r="D1081" s="196"/>
      <c r="E1081" s="196"/>
      <c r="F1081" s="196"/>
      <c r="G1081" s="196"/>
      <c r="H1081" s="193" t="str">
        <f>IF($A1081="","",SUMIFS('Work report'!$I$2:$I$1500,'Work report'!$A$2:$A$1500,$A1081,'Work report'!$B$2:$B$1500,"&lt;&gt;"))</f>
        <v/>
      </c>
      <c r="I1081" s="192" t="str">
        <f t="shared" si="48"/>
        <v/>
      </c>
      <c r="J1081" s="192" t="str">
        <f t="shared" si="49"/>
        <v/>
      </c>
      <c r="K1081" s="197"/>
      <c r="L1081" s="235"/>
      <c r="M1081" s="192" t="str">
        <f t="shared" si="50"/>
        <v/>
      </c>
    </row>
    <row r="1082" spans="1:13" ht="15" customHeight="1" x14ac:dyDescent="0.25">
      <c r="A1082" s="190" t="str" cm="1">
        <f t="array" ref="A1082">IFERROR(INDEX(_xlfn.UNIQUE(_xlfn._xlws.FILTER('Work report'!$A$2:$A$1500,'Work report'!$B$2:$B$1500&lt;&gt;"")),ROW(A1081)),"")</f>
        <v/>
      </c>
      <c r="B1082" s="196"/>
      <c r="C1082" s="196"/>
      <c r="D1082" s="196"/>
      <c r="E1082" s="196"/>
      <c r="F1082" s="196"/>
      <c r="G1082" s="196"/>
      <c r="H1082" s="193" t="str">
        <f>IF($A1082="","",SUMIFS('Work report'!$I$2:$I$1500,'Work report'!$A$2:$A$1500,$A1082,'Work report'!$B$2:$B$1500,"&lt;&gt;"))</f>
        <v/>
      </c>
      <c r="I1082" s="192" t="str">
        <f t="shared" si="48"/>
        <v/>
      </c>
      <c r="J1082" s="192" t="str">
        <f t="shared" si="49"/>
        <v/>
      </c>
      <c r="K1082" s="197"/>
      <c r="L1082" s="235"/>
      <c r="M1082" s="192" t="str">
        <f t="shared" si="50"/>
        <v/>
      </c>
    </row>
    <row r="1083" spans="1:13" ht="15" customHeight="1" x14ac:dyDescent="0.25">
      <c r="A1083" s="190" t="str" cm="1">
        <f t="array" ref="A1083">IFERROR(INDEX(_xlfn.UNIQUE(_xlfn._xlws.FILTER('Work report'!$A$2:$A$1500,'Work report'!$B$2:$B$1500&lt;&gt;"")),ROW(A1082)),"")</f>
        <v/>
      </c>
      <c r="B1083" s="196"/>
      <c r="C1083" s="196"/>
      <c r="D1083" s="196"/>
      <c r="E1083" s="196"/>
      <c r="F1083" s="196"/>
      <c r="G1083" s="196"/>
      <c r="H1083" s="193" t="str">
        <f>IF($A1083="","",SUMIFS('Work report'!$I$2:$I$1500,'Work report'!$A$2:$A$1500,$A1083,'Work report'!$B$2:$B$1500,"&lt;&gt;"))</f>
        <v/>
      </c>
      <c r="I1083" s="192" t="str">
        <f t="shared" si="48"/>
        <v/>
      </c>
      <c r="J1083" s="192" t="str">
        <f t="shared" si="49"/>
        <v/>
      </c>
      <c r="K1083" s="197"/>
      <c r="L1083" s="235"/>
      <c r="M1083" s="192" t="str">
        <f t="shared" si="50"/>
        <v/>
      </c>
    </row>
    <row r="1084" spans="1:13" ht="15" customHeight="1" x14ac:dyDescent="0.25">
      <c r="A1084" s="190" t="str" cm="1">
        <f t="array" ref="A1084">IFERROR(INDEX(_xlfn.UNIQUE(_xlfn._xlws.FILTER('Work report'!$A$2:$A$1500,'Work report'!$B$2:$B$1500&lt;&gt;"")),ROW(A1083)),"")</f>
        <v/>
      </c>
      <c r="B1084" s="196"/>
      <c r="C1084" s="196"/>
      <c r="D1084" s="196"/>
      <c r="E1084" s="196"/>
      <c r="F1084" s="196"/>
      <c r="G1084" s="196"/>
      <c r="H1084" s="193" t="str">
        <f>IF($A1084="","",SUMIFS('Work report'!$I$2:$I$1500,'Work report'!$A$2:$A$1500,$A1084,'Work report'!$B$2:$B$1500,"&lt;&gt;"))</f>
        <v/>
      </c>
      <c r="I1084" s="192" t="str">
        <f t="shared" si="48"/>
        <v/>
      </c>
      <c r="J1084" s="192" t="str">
        <f t="shared" si="49"/>
        <v/>
      </c>
      <c r="K1084" s="197"/>
      <c r="L1084" s="235"/>
      <c r="M1084" s="192" t="str">
        <f t="shared" si="50"/>
        <v/>
      </c>
    </row>
    <row r="1085" spans="1:13" ht="15" customHeight="1" x14ac:dyDescent="0.25">
      <c r="A1085" s="190" t="str" cm="1">
        <f t="array" ref="A1085">IFERROR(INDEX(_xlfn.UNIQUE(_xlfn._xlws.FILTER('Work report'!$A$2:$A$1500,'Work report'!$B$2:$B$1500&lt;&gt;"")),ROW(A1084)),"")</f>
        <v/>
      </c>
      <c r="B1085" s="196"/>
      <c r="C1085" s="196"/>
      <c r="D1085" s="196"/>
      <c r="E1085" s="196"/>
      <c r="F1085" s="196"/>
      <c r="G1085" s="196"/>
      <c r="H1085" s="193" t="str">
        <f>IF($A1085="","",SUMIFS('Work report'!$I$2:$I$1500,'Work report'!$A$2:$A$1500,$A1085,'Work report'!$B$2:$B$1500,"&lt;&gt;"))</f>
        <v/>
      </c>
      <c r="I1085" s="192" t="str">
        <f t="shared" si="48"/>
        <v/>
      </c>
      <c r="J1085" s="192" t="str">
        <f t="shared" si="49"/>
        <v/>
      </c>
      <c r="K1085" s="197"/>
      <c r="L1085" s="235"/>
      <c r="M1085" s="192" t="str">
        <f t="shared" si="50"/>
        <v/>
      </c>
    </row>
    <row r="1086" spans="1:13" ht="15" customHeight="1" x14ac:dyDescent="0.25">
      <c r="A1086" s="190" t="str" cm="1">
        <f t="array" ref="A1086">IFERROR(INDEX(_xlfn.UNIQUE(_xlfn._xlws.FILTER('Work report'!$A$2:$A$1500,'Work report'!$B$2:$B$1500&lt;&gt;"")),ROW(A1085)),"")</f>
        <v/>
      </c>
      <c r="B1086" s="196"/>
      <c r="C1086" s="196"/>
      <c r="D1086" s="196"/>
      <c r="E1086" s="196"/>
      <c r="F1086" s="196"/>
      <c r="G1086" s="196"/>
      <c r="H1086" s="193" t="str">
        <f>IF($A1086="","",SUMIFS('Work report'!$I$2:$I$1500,'Work report'!$A$2:$A$1500,$A1086,'Work report'!$B$2:$B$1500,"&lt;&gt;"))</f>
        <v/>
      </c>
      <c r="I1086" s="192" t="str">
        <f t="shared" si="48"/>
        <v/>
      </c>
      <c r="J1086" s="192" t="str">
        <f t="shared" si="49"/>
        <v/>
      </c>
      <c r="K1086" s="197"/>
      <c r="L1086" s="235"/>
      <c r="M1086" s="192" t="str">
        <f t="shared" si="50"/>
        <v/>
      </c>
    </row>
    <row r="1087" spans="1:13" ht="15" customHeight="1" x14ac:dyDescent="0.25">
      <c r="A1087" s="190" t="str" cm="1">
        <f t="array" ref="A1087">IFERROR(INDEX(_xlfn.UNIQUE(_xlfn._xlws.FILTER('Work report'!$A$2:$A$1500,'Work report'!$B$2:$B$1500&lt;&gt;"")),ROW(A1086)),"")</f>
        <v/>
      </c>
      <c r="B1087" s="196"/>
      <c r="C1087" s="196"/>
      <c r="D1087" s="196"/>
      <c r="E1087" s="196"/>
      <c r="F1087" s="196"/>
      <c r="G1087" s="196"/>
      <c r="H1087" s="193" t="str">
        <f>IF($A1087="","",SUMIFS('Work report'!$I$2:$I$1500,'Work report'!$A$2:$A$1500,$A1087,'Work report'!$B$2:$B$1500,"&lt;&gt;"))</f>
        <v/>
      </c>
      <c r="I1087" s="192" t="str">
        <f t="shared" si="48"/>
        <v/>
      </c>
      <c r="J1087" s="192" t="str">
        <f t="shared" si="49"/>
        <v/>
      </c>
      <c r="K1087" s="197"/>
      <c r="L1087" s="235"/>
      <c r="M1087" s="192" t="str">
        <f t="shared" si="50"/>
        <v/>
      </c>
    </row>
    <row r="1088" spans="1:13" ht="15" customHeight="1" x14ac:dyDescent="0.25">
      <c r="A1088" s="190" t="str" cm="1">
        <f t="array" ref="A1088">IFERROR(INDEX(_xlfn.UNIQUE(_xlfn._xlws.FILTER('Work report'!$A$2:$A$1500,'Work report'!$B$2:$B$1500&lt;&gt;"")),ROW(A1087)),"")</f>
        <v/>
      </c>
      <c r="B1088" s="196"/>
      <c r="C1088" s="196"/>
      <c r="D1088" s="196"/>
      <c r="E1088" s="196"/>
      <c r="F1088" s="196"/>
      <c r="G1088" s="196"/>
      <c r="H1088" s="193" t="str">
        <f>IF($A1088="","",SUMIFS('Work report'!$I$2:$I$1500,'Work report'!$A$2:$A$1500,$A1088,'Work report'!$B$2:$B$1500,"&lt;&gt;"))</f>
        <v/>
      </c>
      <c r="I1088" s="192" t="str">
        <f t="shared" si="48"/>
        <v/>
      </c>
      <c r="J1088" s="192" t="str">
        <f t="shared" si="49"/>
        <v/>
      </c>
      <c r="K1088" s="197"/>
      <c r="L1088" s="235"/>
      <c r="M1088" s="192" t="str">
        <f t="shared" si="50"/>
        <v/>
      </c>
    </row>
    <row r="1089" spans="1:13" ht="15" customHeight="1" x14ac:dyDescent="0.25">
      <c r="A1089" s="190" t="str" cm="1">
        <f t="array" ref="A1089">IFERROR(INDEX(_xlfn.UNIQUE(_xlfn._xlws.FILTER('Work report'!$A$2:$A$1500,'Work report'!$B$2:$B$1500&lt;&gt;"")),ROW(A1088)),"")</f>
        <v/>
      </c>
      <c r="B1089" s="196"/>
      <c r="C1089" s="196"/>
      <c r="D1089" s="196"/>
      <c r="E1089" s="196"/>
      <c r="F1089" s="196"/>
      <c r="G1089" s="196"/>
      <c r="H1089" s="193" t="str">
        <f>IF($A1089="","",SUMIFS('Work report'!$I$2:$I$1500,'Work report'!$A$2:$A$1500,$A1089,'Work report'!$B$2:$B$1500,"&lt;&gt;"))</f>
        <v/>
      </c>
      <c r="I1089" s="192" t="str">
        <f t="shared" si="48"/>
        <v/>
      </c>
      <c r="J1089" s="192" t="str">
        <f t="shared" si="49"/>
        <v/>
      </c>
      <c r="K1089" s="197"/>
      <c r="L1089" s="235"/>
      <c r="M1089" s="192" t="str">
        <f t="shared" si="50"/>
        <v/>
      </c>
    </row>
    <row r="1090" spans="1:13" ht="15" customHeight="1" x14ac:dyDescent="0.25">
      <c r="A1090" s="190" t="str" cm="1">
        <f t="array" ref="A1090">IFERROR(INDEX(_xlfn.UNIQUE(_xlfn._xlws.FILTER('Work report'!$A$2:$A$1500,'Work report'!$B$2:$B$1500&lt;&gt;"")),ROW(A1089)),"")</f>
        <v/>
      </c>
      <c r="B1090" s="196"/>
      <c r="C1090" s="196"/>
      <c r="D1090" s="196"/>
      <c r="E1090" s="196"/>
      <c r="F1090" s="196"/>
      <c r="G1090" s="196"/>
      <c r="H1090" s="193" t="str">
        <f>IF($A1090="","",SUMIFS('Work report'!$I$2:$I$1500,'Work report'!$A$2:$A$1500,$A1090,'Work report'!$B$2:$B$1500,"&lt;&gt;"))</f>
        <v/>
      </c>
      <c r="I1090" s="192" t="str">
        <f t="shared" ref="I1090:I1153" si="51">IF(
SUM(
IF(AND($B1090&lt;&gt;"",$C1090&lt;&gt;""),($C1090-$B1090)*1440,0),
IF(AND($D1090&lt;&gt;"",$E1090&lt;&gt;""),($E1090-$D1090)*1440,0),
IF(AND($F1090&lt;&gt;"",$G1090&lt;&gt;""),($G1090-$F1090)*1440,0)
)=0,
"",
SUM(
IF(AND($B1090&lt;&gt;"",$C1090&lt;&gt;""),($C1090-$B1090)*1440,0),
IF(AND($D1090&lt;&gt;"",$E1090&lt;&gt;""),($E1090-$D1090)*1440,0),
IF(AND($F1090&lt;&gt;"",$G1090&lt;&gt;""),($G1090-$F1090)*1440,0)
)
)</f>
        <v/>
      </c>
      <c r="J1090" s="192" t="str">
        <f t="shared" ref="J1090:J1153" si="52">IF(OR($H1090="",$I1090=""),"",$I1090-$H1090)</f>
        <v/>
      </c>
      <c r="K1090" s="197"/>
      <c r="L1090" s="235"/>
      <c r="M1090" s="192" t="str">
        <f t="shared" ref="M1090:M1153" si="53">IF(OR($J1090="",$L1090&lt;&gt;"Approved"),"",$J1090)</f>
        <v/>
      </c>
    </row>
    <row r="1091" spans="1:13" ht="15" customHeight="1" x14ac:dyDescent="0.25">
      <c r="A1091" s="190" t="str" cm="1">
        <f t="array" ref="A1091">IFERROR(INDEX(_xlfn.UNIQUE(_xlfn._xlws.FILTER('Work report'!$A$2:$A$1500,'Work report'!$B$2:$B$1500&lt;&gt;"")),ROW(A1090)),"")</f>
        <v/>
      </c>
      <c r="B1091" s="196"/>
      <c r="C1091" s="196"/>
      <c r="D1091" s="196"/>
      <c r="E1091" s="196"/>
      <c r="F1091" s="196"/>
      <c r="G1091" s="196"/>
      <c r="H1091" s="193" t="str">
        <f>IF($A1091="","",SUMIFS('Work report'!$I$2:$I$1500,'Work report'!$A$2:$A$1500,$A1091,'Work report'!$B$2:$B$1500,"&lt;&gt;"))</f>
        <v/>
      </c>
      <c r="I1091" s="192" t="str">
        <f t="shared" si="51"/>
        <v/>
      </c>
      <c r="J1091" s="192" t="str">
        <f t="shared" si="52"/>
        <v/>
      </c>
      <c r="K1091" s="197"/>
      <c r="L1091" s="235"/>
      <c r="M1091" s="192" t="str">
        <f t="shared" si="53"/>
        <v/>
      </c>
    </row>
    <row r="1092" spans="1:13" ht="15" customHeight="1" x14ac:dyDescent="0.25">
      <c r="A1092" s="190" t="str" cm="1">
        <f t="array" ref="A1092">IFERROR(INDEX(_xlfn.UNIQUE(_xlfn._xlws.FILTER('Work report'!$A$2:$A$1500,'Work report'!$B$2:$B$1500&lt;&gt;"")),ROW(A1091)),"")</f>
        <v/>
      </c>
      <c r="B1092" s="196"/>
      <c r="C1092" s="196"/>
      <c r="D1092" s="196"/>
      <c r="E1092" s="196"/>
      <c r="F1092" s="196"/>
      <c r="G1092" s="196"/>
      <c r="H1092" s="193" t="str">
        <f>IF($A1092="","",SUMIFS('Work report'!$I$2:$I$1500,'Work report'!$A$2:$A$1500,$A1092,'Work report'!$B$2:$B$1500,"&lt;&gt;"))</f>
        <v/>
      </c>
      <c r="I1092" s="192" t="str">
        <f t="shared" si="51"/>
        <v/>
      </c>
      <c r="J1092" s="192" t="str">
        <f t="shared" si="52"/>
        <v/>
      </c>
      <c r="K1092" s="197"/>
      <c r="L1092" s="235"/>
      <c r="M1092" s="192" t="str">
        <f t="shared" si="53"/>
        <v/>
      </c>
    </row>
    <row r="1093" spans="1:13" ht="15" customHeight="1" x14ac:dyDescent="0.25">
      <c r="A1093" s="190" t="str" cm="1">
        <f t="array" ref="A1093">IFERROR(INDEX(_xlfn.UNIQUE(_xlfn._xlws.FILTER('Work report'!$A$2:$A$1500,'Work report'!$B$2:$B$1500&lt;&gt;"")),ROW(A1092)),"")</f>
        <v/>
      </c>
      <c r="B1093" s="196"/>
      <c r="C1093" s="196"/>
      <c r="D1093" s="196"/>
      <c r="E1093" s="196"/>
      <c r="F1093" s="196"/>
      <c r="G1093" s="196"/>
      <c r="H1093" s="193" t="str">
        <f>IF($A1093="","",SUMIFS('Work report'!$I$2:$I$1500,'Work report'!$A$2:$A$1500,$A1093,'Work report'!$B$2:$B$1500,"&lt;&gt;"))</f>
        <v/>
      </c>
      <c r="I1093" s="192" t="str">
        <f t="shared" si="51"/>
        <v/>
      </c>
      <c r="J1093" s="192" t="str">
        <f t="shared" si="52"/>
        <v/>
      </c>
      <c r="K1093" s="197"/>
      <c r="L1093" s="235"/>
      <c r="M1093" s="192" t="str">
        <f t="shared" si="53"/>
        <v/>
      </c>
    </row>
    <row r="1094" spans="1:13" ht="15" customHeight="1" x14ac:dyDescent="0.25">
      <c r="A1094" s="190" t="str" cm="1">
        <f t="array" ref="A1094">IFERROR(INDEX(_xlfn.UNIQUE(_xlfn._xlws.FILTER('Work report'!$A$2:$A$1500,'Work report'!$B$2:$B$1500&lt;&gt;"")),ROW(A1093)),"")</f>
        <v/>
      </c>
      <c r="B1094" s="196"/>
      <c r="C1094" s="196"/>
      <c r="D1094" s="196"/>
      <c r="E1094" s="196"/>
      <c r="F1094" s="196"/>
      <c r="G1094" s="196"/>
      <c r="H1094" s="193" t="str">
        <f>IF($A1094="","",SUMIFS('Work report'!$I$2:$I$1500,'Work report'!$A$2:$A$1500,$A1094,'Work report'!$B$2:$B$1500,"&lt;&gt;"))</f>
        <v/>
      </c>
      <c r="I1094" s="192" t="str">
        <f t="shared" si="51"/>
        <v/>
      </c>
      <c r="J1094" s="192" t="str">
        <f t="shared" si="52"/>
        <v/>
      </c>
      <c r="K1094" s="197"/>
      <c r="L1094" s="235"/>
      <c r="M1094" s="192" t="str">
        <f t="shared" si="53"/>
        <v/>
      </c>
    </row>
    <row r="1095" spans="1:13" ht="15" customHeight="1" x14ac:dyDescent="0.25">
      <c r="A1095" s="190" t="str" cm="1">
        <f t="array" ref="A1095">IFERROR(INDEX(_xlfn.UNIQUE(_xlfn._xlws.FILTER('Work report'!$A$2:$A$1500,'Work report'!$B$2:$B$1500&lt;&gt;"")),ROW(A1094)),"")</f>
        <v/>
      </c>
      <c r="B1095" s="196"/>
      <c r="C1095" s="196"/>
      <c r="D1095" s="196"/>
      <c r="E1095" s="196"/>
      <c r="F1095" s="196"/>
      <c r="G1095" s="196"/>
      <c r="H1095" s="193" t="str">
        <f>IF($A1095="","",SUMIFS('Work report'!$I$2:$I$1500,'Work report'!$A$2:$A$1500,$A1095,'Work report'!$B$2:$B$1500,"&lt;&gt;"))</f>
        <v/>
      </c>
      <c r="I1095" s="192" t="str">
        <f t="shared" si="51"/>
        <v/>
      </c>
      <c r="J1095" s="192" t="str">
        <f t="shared" si="52"/>
        <v/>
      </c>
      <c r="K1095" s="197"/>
      <c r="L1095" s="235"/>
      <c r="M1095" s="192" t="str">
        <f t="shared" si="53"/>
        <v/>
      </c>
    </row>
    <row r="1096" spans="1:13" ht="15" customHeight="1" x14ac:dyDescent="0.25">
      <c r="A1096" s="190" t="str" cm="1">
        <f t="array" ref="A1096">IFERROR(INDEX(_xlfn.UNIQUE(_xlfn._xlws.FILTER('Work report'!$A$2:$A$1500,'Work report'!$B$2:$B$1500&lt;&gt;"")),ROW(A1095)),"")</f>
        <v/>
      </c>
      <c r="B1096" s="196"/>
      <c r="C1096" s="196"/>
      <c r="D1096" s="196"/>
      <c r="E1096" s="196"/>
      <c r="F1096" s="196"/>
      <c r="G1096" s="196"/>
      <c r="H1096" s="193" t="str">
        <f>IF($A1096="","",SUMIFS('Work report'!$I$2:$I$1500,'Work report'!$A$2:$A$1500,$A1096,'Work report'!$B$2:$B$1500,"&lt;&gt;"))</f>
        <v/>
      </c>
      <c r="I1096" s="192" t="str">
        <f t="shared" si="51"/>
        <v/>
      </c>
      <c r="J1096" s="192" t="str">
        <f t="shared" si="52"/>
        <v/>
      </c>
      <c r="K1096" s="197"/>
      <c r="L1096" s="235"/>
      <c r="M1096" s="192" t="str">
        <f t="shared" si="53"/>
        <v/>
      </c>
    </row>
    <row r="1097" spans="1:13" ht="15" customHeight="1" x14ac:dyDescent="0.25">
      <c r="A1097" s="190" t="str" cm="1">
        <f t="array" ref="A1097">IFERROR(INDEX(_xlfn.UNIQUE(_xlfn._xlws.FILTER('Work report'!$A$2:$A$1500,'Work report'!$B$2:$B$1500&lt;&gt;"")),ROW(A1096)),"")</f>
        <v/>
      </c>
      <c r="B1097" s="196"/>
      <c r="C1097" s="196"/>
      <c r="D1097" s="196"/>
      <c r="E1097" s="196"/>
      <c r="F1097" s="196"/>
      <c r="G1097" s="196"/>
      <c r="H1097" s="193" t="str">
        <f>IF($A1097="","",SUMIFS('Work report'!$I$2:$I$1500,'Work report'!$A$2:$A$1500,$A1097,'Work report'!$B$2:$B$1500,"&lt;&gt;"))</f>
        <v/>
      </c>
      <c r="I1097" s="192" t="str">
        <f t="shared" si="51"/>
        <v/>
      </c>
      <c r="J1097" s="192" t="str">
        <f t="shared" si="52"/>
        <v/>
      </c>
      <c r="K1097" s="197"/>
      <c r="L1097" s="235"/>
      <c r="M1097" s="192" t="str">
        <f t="shared" si="53"/>
        <v/>
      </c>
    </row>
    <row r="1098" spans="1:13" ht="15" customHeight="1" x14ac:dyDescent="0.25">
      <c r="A1098" s="190" t="str" cm="1">
        <f t="array" ref="A1098">IFERROR(INDEX(_xlfn.UNIQUE(_xlfn._xlws.FILTER('Work report'!$A$2:$A$1500,'Work report'!$B$2:$B$1500&lt;&gt;"")),ROW(A1097)),"")</f>
        <v/>
      </c>
      <c r="B1098" s="196"/>
      <c r="C1098" s="196"/>
      <c r="D1098" s="196"/>
      <c r="E1098" s="196"/>
      <c r="F1098" s="196"/>
      <c r="G1098" s="196"/>
      <c r="H1098" s="193" t="str">
        <f>IF($A1098="","",SUMIFS('Work report'!$I$2:$I$1500,'Work report'!$A$2:$A$1500,$A1098,'Work report'!$B$2:$B$1500,"&lt;&gt;"))</f>
        <v/>
      </c>
      <c r="I1098" s="192" t="str">
        <f t="shared" si="51"/>
        <v/>
      </c>
      <c r="J1098" s="192" t="str">
        <f t="shared" si="52"/>
        <v/>
      </c>
      <c r="K1098" s="197"/>
      <c r="L1098" s="235"/>
      <c r="M1098" s="192" t="str">
        <f t="shared" si="53"/>
        <v/>
      </c>
    </row>
    <row r="1099" spans="1:13" ht="15" customHeight="1" x14ac:dyDescent="0.25">
      <c r="A1099" s="190" t="str" cm="1">
        <f t="array" ref="A1099">IFERROR(INDEX(_xlfn.UNIQUE(_xlfn._xlws.FILTER('Work report'!$A$2:$A$1500,'Work report'!$B$2:$B$1500&lt;&gt;"")),ROW(A1098)),"")</f>
        <v/>
      </c>
      <c r="B1099" s="196"/>
      <c r="C1099" s="196"/>
      <c r="D1099" s="196"/>
      <c r="E1099" s="196"/>
      <c r="F1099" s="196"/>
      <c r="G1099" s="196"/>
      <c r="H1099" s="193" t="str">
        <f>IF($A1099="","",SUMIFS('Work report'!$I$2:$I$1500,'Work report'!$A$2:$A$1500,$A1099,'Work report'!$B$2:$B$1500,"&lt;&gt;"))</f>
        <v/>
      </c>
      <c r="I1099" s="192" t="str">
        <f t="shared" si="51"/>
        <v/>
      </c>
      <c r="J1099" s="192" t="str">
        <f t="shared" si="52"/>
        <v/>
      </c>
      <c r="K1099" s="197"/>
      <c r="L1099" s="235"/>
      <c r="M1099" s="192" t="str">
        <f t="shared" si="53"/>
        <v/>
      </c>
    </row>
    <row r="1100" spans="1:13" ht="15" customHeight="1" x14ac:dyDescent="0.25">
      <c r="A1100" s="190" t="str" cm="1">
        <f t="array" ref="A1100">IFERROR(INDEX(_xlfn.UNIQUE(_xlfn._xlws.FILTER('Work report'!$A$2:$A$1500,'Work report'!$B$2:$B$1500&lt;&gt;"")),ROW(A1099)),"")</f>
        <v/>
      </c>
      <c r="B1100" s="196"/>
      <c r="C1100" s="196"/>
      <c r="D1100" s="196"/>
      <c r="E1100" s="196"/>
      <c r="F1100" s="196"/>
      <c r="G1100" s="196"/>
      <c r="H1100" s="193" t="str">
        <f>IF($A1100="","",SUMIFS('Work report'!$I$2:$I$1500,'Work report'!$A$2:$A$1500,$A1100,'Work report'!$B$2:$B$1500,"&lt;&gt;"))</f>
        <v/>
      </c>
      <c r="I1100" s="192" t="str">
        <f t="shared" si="51"/>
        <v/>
      </c>
      <c r="J1100" s="192" t="str">
        <f t="shared" si="52"/>
        <v/>
      </c>
      <c r="K1100" s="197"/>
      <c r="L1100" s="235"/>
      <c r="M1100" s="192" t="str">
        <f t="shared" si="53"/>
        <v/>
      </c>
    </row>
    <row r="1101" spans="1:13" ht="15" customHeight="1" x14ac:dyDescent="0.25">
      <c r="A1101" s="190" t="str" cm="1">
        <f t="array" ref="A1101">IFERROR(INDEX(_xlfn.UNIQUE(_xlfn._xlws.FILTER('Work report'!$A$2:$A$1500,'Work report'!$B$2:$B$1500&lt;&gt;"")),ROW(A1100)),"")</f>
        <v/>
      </c>
      <c r="H1101" s="193" t="str">
        <f>IF($A1101="","",SUMIFS('Work report'!$I$2:$I$1500,'Work report'!$A$2:$A$1500,$A1101,'Work report'!$B$2:$B$1500,"&lt;&gt;"))</f>
        <v/>
      </c>
      <c r="I1101" s="192" t="str">
        <f t="shared" si="51"/>
        <v/>
      </c>
      <c r="J1101" s="192" t="str">
        <f t="shared" si="52"/>
        <v/>
      </c>
      <c r="K1101" s="197"/>
      <c r="L1101" s="235"/>
      <c r="M1101" s="192" t="str">
        <f t="shared" si="53"/>
        <v/>
      </c>
    </row>
    <row r="1102" spans="1:13" ht="15" customHeight="1" x14ac:dyDescent="0.25">
      <c r="A1102" s="190" t="str" cm="1">
        <f t="array" ref="A1102">IFERROR(INDEX(_xlfn.UNIQUE(_xlfn._xlws.FILTER('Work report'!$A$2:$A$1500,'Work report'!$B$2:$B$1500&lt;&gt;"")),ROW(A1101)),"")</f>
        <v/>
      </c>
      <c r="H1102" s="193" t="str">
        <f>IF($A1102="","",SUMIFS('Work report'!$I$2:$I$1500,'Work report'!$A$2:$A$1500,$A1102,'Work report'!$B$2:$B$1500,"&lt;&gt;"))</f>
        <v/>
      </c>
      <c r="I1102" s="192" t="str">
        <f t="shared" si="51"/>
        <v/>
      </c>
      <c r="J1102" s="192" t="str">
        <f t="shared" si="52"/>
        <v/>
      </c>
      <c r="K1102" s="197"/>
      <c r="L1102" s="235"/>
      <c r="M1102" s="192" t="str">
        <f t="shared" si="53"/>
        <v/>
      </c>
    </row>
    <row r="1103" spans="1:13" ht="15" customHeight="1" x14ac:dyDescent="0.25">
      <c r="A1103" s="190" t="str" cm="1">
        <f t="array" ref="A1103">IFERROR(INDEX(_xlfn.UNIQUE(_xlfn._xlws.FILTER('Work report'!$A$2:$A$1500,'Work report'!$B$2:$B$1500&lt;&gt;"")),ROW(A1102)),"")</f>
        <v/>
      </c>
      <c r="H1103" s="193" t="str">
        <f>IF($A1103="","",SUMIFS('Work report'!$I$2:$I$1500,'Work report'!$A$2:$A$1500,$A1103,'Work report'!$B$2:$B$1500,"&lt;&gt;"))</f>
        <v/>
      </c>
      <c r="I1103" s="192" t="str">
        <f t="shared" si="51"/>
        <v/>
      </c>
      <c r="J1103" s="192" t="str">
        <f t="shared" si="52"/>
        <v/>
      </c>
      <c r="K1103" s="197"/>
      <c r="L1103" s="235"/>
      <c r="M1103" s="192" t="str">
        <f t="shared" si="53"/>
        <v/>
      </c>
    </row>
    <row r="1104" spans="1:13" ht="15" customHeight="1" x14ac:dyDescent="0.25">
      <c r="A1104" s="190" t="str" cm="1">
        <f t="array" ref="A1104">IFERROR(INDEX(_xlfn.UNIQUE(_xlfn._xlws.FILTER('Work report'!$A$2:$A$1500,'Work report'!$B$2:$B$1500&lt;&gt;"")),ROW(A1103)),"")</f>
        <v/>
      </c>
      <c r="H1104" s="193" t="str">
        <f>IF($A1104="","",SUMIFS('Work report'!$I$2:$I$1500,'Work report'!$A$2:$A$1500,$A1104,'Work report'!$B$2:$B$1500,"&lt;&gt;"))</f>
        <v/>
      </c>
      <c r="I1104" s="192" t="str">
        <f t="shared" si="51"/>
        <v/>
      </c>
      <c r="J1104" s="192" t="str">
        <f t="shared" si="52"/>
        <v/>
      </c>
      <c r="K1104" s="197"/>
      <c r="L1104" s="235"/>
      <c r="M1104" s="192" t="str">
        <f t="shared" si="53"/>
        <v/>
      </c>
    </row>
    <row r="1105" spans="1:13" ht="15" customHeight="1" x14ac:dyDescent="0.25">
      <c r="A1105" s="190" t="str" cm="1">
        <f t="array" ref="A1105">IFERROR(INDEX(_xlfn.UNIQUE(_xlfn._xlws.FILTER('Work report'!$A$2:$A$1500,'Work report'!$B$2:$B$1500&lt;&gt;"")),ROW(A1104)),"")</f>
        <v/>
      </c>
      <c r="H1105" s="193" t="str">
        <f>IF($A1105="","",SUMIFS('Work report'!$I$2:$I$1500,'Work report'!$A$2:$A$1500,$A1105,'Work report'!$B$2:$B$1500,"&lt;&gt;"))</f>
        <v/>
      </c>
      <c r="I1105" s="192" t="str">
        <f t="shared" si="51"/>
        <v/>
      </c>
      <c r="J1105" s="192" t="str">
        <f t="shared" si="52"/>
        <v/>
      </c>
      <c r="K1105" s="197"/>
      <c r="L1105" s="235"/>
      <c r="M1105" s="192" t="str">
        <f t="shared" si="53"/>
        <v/>
      </c>
    </row>
    <row r="1106" spans="1:13" ht="15" customHeight="1" x14ac:dyDescent="0.25">
      <c r="A1106" s="190" t="str" cm="1">
        <f t="array" ref="A1106">IFERROR(INDEX(_xlfn.UNIQUE(_xlfn._xlws.FILTER('Work report'!$A$2:$A$1500,'Work report'!$B$2:$B$1500&lt;&gt;"")),ROW(A1105)),"")</f>
        <v/>
      </c>
      <c r="H1106" s="193" t="str">
        <f>IF($A1106="","",SUMIFS('Work report'!$I$2:$I$1500,'Work report'!$A$2:$A$1500,$A1106,'Work report'!$B$2:$B$1500,"&lt;&gt;"))</f>
        <v/>
      </c>
      <c r="I1106" s="192" t="str">
        <f t="shared" si="51"/>
        <v/>
      </c>
      <c r="J1106" s="192" t="str">
        <f t="shared" si="52"/>
        <v/>
      </c>
      <c r="K1106" s="197"/>
      <c r="L1106" s="235"/>
      <c r="M1106" s="192" t="str">
        <f t="shared" si="53"/>
        <v/>
      </c>
    </row>
    <row r="1107" spans="1:13" ht="15" customHeight="1" x14ac:dyDescent="0.25">
      <c r="A1107" s="190" t="str" cm="1">
        <f t="array" ref="A1107">IFERROR(INDEX(_xlfn.UNIQUE(_xlfn._xlws.FILTER('Work report'!$A$2:$A$1500,'Work report'!$B$2:$B$1500&lt;&gt;"")),ROW(A1106)),"")</f>
        <v/>
      </c>
      <c r="H1107" s="193" t="str">
        <f>IF($A1107="","",SUMIFS('Work report'!$I$2:$I$1500,'Work report'!$A$2:$A$1500,$A1107,'Work report'!$B$2:$B$1500,"&lt;&gt;"))</f>
        <v/>
      </c>
      <c r="I1107" s="192" t="str">
        <f t="shared" si="51"/>
        <v/>
      </c>
      <c r="J1107" s="192" t="str">
        <f t="shared" si="52"/>
        <v/>
      </c>
      <c r="K1107" s="197"/>
      <c r="L1107" s="235"/>
      <c r="M1107" s="192" t="str">
        <f t="shared" si="53"/>
        <v/>
      </c>
    </row>
    <row r="1108" spans="1:13" ht="15" customHeight="1" x14ac:dyDescent="0.25">
      <c r="A1108" s="190" t="str" cm="1">
        <f t="array" ref="A1108">IFERROR(INDEX(_xlfn.UNIQUE(_xlfn._xlws.FILTER('Work report'!$A$2:$A$1500,'Work report'!$B$2:$B$1500&lt;&gt;"")),ROW(A1107)),"")</f>
        <v/>
      </c>
      <c r="H1108" s="193" t="str">
        <f>IF($A1108="","",SUMIFS('Work report'!$I$2:$I$1500,'Work report'!$A$2:$A$1500,$A1108,'Work report'!$B$2:$B$1500,"&lt;&gt;"))</f>
        <v/>
      </c>
      <c r="I1108" s="192" t="str">
        <f t="shared" si="51"/>
        <v/>
      </c>
      <c r="J1108" s="192" t="str">
        <f t="shared" si="52"/>
        <v/>
      </c>
      <c r="K1108" s="197"/>
      <c r="L1108" s="235"/>
      <c r="M1108" s="192" t="str">
        <f t="shared" si="53"/>
        <v/>
      </c>
    </row>
    <row r="1109" spans="1:13" ht="15" customHeight="1" x14ac:dyDescent="0.25">
      <c r="A1109" s="190" t="str" cm="1">
        <f t="array" ref="A1109">IFERROR(INDEX(_xlfn.UNIQUE(_xlfn._xlws.FILTER('Work report'!$A$2:$A$1500,'Work report'!$B$2:$B$1500&lt;&gt;"")),ROW(A1108)),"")</f>
        <v/>
      </c>
      <c r="H1109" s="193" t="str">
        <f>IF($A1109="","",SUMIFS('Work report'!$I$2:$I$1500,'Work report'!$A$2:$A$1500,$A1109,'Work report'!$B$2:$B$1500,"&lt;&gt;"))</f>
        <v/>
      </c>
      <c r="I1109" s="192" t="str">
        <f t="shared" si="51"/>
        <v/>
      </c>
      <c r="J1109" s="192" t="str">
        <f t="shared" si="52"/>
        <v/>
      </c>
      <c r="K1109" s="197"/>
      <c r="L1109" s="235"/>
      <c r="M1109" s="192" t="str">
        <f t="shared" si="53"/>
        <v/>
      </c>
    </row>
    <row r="1110" spans="1:13" ht="15" customHeight="1" x14ac:dyDescent="0.25">
      <c r="A1110" s="190" t="str" cm="1">
        <f t="array" ref="A1110">IFERROR(INDEX(_xlfn.UNIQUE(_xlfn._xlws.FILTER('Work report'!$A$2:$A$1500,'Work report'!$B$2:$B$1500&lt;&gt;"")),ROW(A1109)),"")</f>
        <v/>
      </c>
      <c r="H1110" s="193" t="str">
        <f>IF($A1110="","",SUMIFS('Work report'!$I$2:$I$1500,'Work report'!$A$2:$A$1500,$A1110,'Work report'!$B$2:$B$1500,"&lt;&gt;"))</f>
        <v/>
      </c>
      <c r="I1110" s="192" t="str">
        <f t="shared" si="51"/>
        <v/>
      </c>
      <c r="J1110" s="192" t="str">
        <f t="shared" si="52"/>
        <v/>
      </c>
      <c r="K1110" s="197"/>
      <c r="L1110" s="235"/>
      <c r="M1110" s="192" t="str">
        <f t="shared" si="53"/>
        <v/>
      </c>
    </row>
    <row r="1111" spans="1:13" ht="15" customHeight="1" x14ac:dyDescent="0.25">
      <c r="A1111" s="190" t="str" cm="1">
        <f t="array" ref="A1111">IFERROR(INDEX(_xlfn.UNIQUE(_xlfn._xlws.FILTER('Work report'!$A$2:$A$1500,'Work report'!$B$2:$B$1500&lt;&gt;"")),ROW(A1110)),"")</f>
        <v/>
      </c>
      <c r="H1111" s="193" t="str">
        <f>IF($A1111="","",SUMIFS('Work report'!$I$2:$I$1500,'Work report'!$A$2:$A$1500,$A1111,'Work report'!$B$2:$B$1500,"&lt;&gt;"))</f>
        <v/>
      </c>
      <c r="I1111" s="192" t="str">
        <f t="shared" si="51"/>
        <v/>
      </c>
      <c r="J1111" s="192" t="str">
        <f t="shared" si="52"/>
        <v/>
      </c>
      <c r="K1111" s="197"/>
      <c r="L1111" s="235"/>
      <c r="M1111" s="192" t="str">
        <f t="shared" si="53"/>
        <v/>
      </c>
    </row>
    <row r="1112" spans="1:13" ht="15" customHeight="1" x14ac:dyDescent="0.25">
      <c r="A1112" s="190" t="str" cm="1">
        <f t="array" ref="A1112">IFERROR(INDEX(_xlfn.UNIQUE(_xlfn._xlws.FILTER('Work report'!$A$2:$A$1500,'Work report'!$B$2:$B$1500&lt;&gt;"")),ROW(A1111)),"")</f>
        <v/>
      </c>
      <c r="H1112" s="193" t="str">
        <f>IF($A1112="","",SUMIFS('Work report'!$I$2:$I$1500,'Work report'!$A$2:$A$1500,$A1112,'Work report'!$B$2:$B$1500,"&lt;&gt;"))</f>
        <v/>
      </c>
      <c r="I1112" s="192" t="str">
        <f t="shared" si="51"/>
        <v/>
      </c>
      <c r="J1112" s="192" t="str">
        <f t="shared" si="52"/>
        <v/>
      </c>
      <c r="K1112" s="197"/>
      <c r="L1112" s="235"/>
      <c r="M1112" s="192" t="str">
        <f t="shared" si="53"/>
        <v/>
      </c>
    </row>
    <row r="1113" spans="1:13" ht="15" customHeight="1" x14ac:dyDescent="0.25">
      <c r="A1113" s="190" t="str" cm="1">
        <f t="array" ref="A1113">IFERROR(INDEX(_xlfn.UNIQUE(_xlfn._xlws.FILTER('Work report'!$A$2:$A$1500,'Work report'!$B$2:$B$1500&lt;&gt;"")),ROW(A1112)),"")</f>
        <v/>
      </c>
      <c r="H1113" s="193" t="str">
        <f>IF($A1113="","",SUMIFS('Work report'!$I$2:$I$1500,'Work report'!$A$2:$A$1500,$A1113,'Work report'!$B$2:$B$1500,"&lt;&gt;"))</f>
        <v/>
      </c>
      <c r="I1113" s="192" t="str">
        <f t="shared" si="51"/>
        <v/>
      </c>
      <c r="J1113" s="192" t="str">
        <f t="shared" si="52"/>
        <v/>
      </c>
      <c r="K1113" s="197"/>
      <c r="L1113" s="235"/>
      <c r="M1113" s="192" t="str">
        <f t="shared" si="53"/>
        <v/>
      </c>
    </row>
    <row r="1114" spans="1:13" ht="15" customHeight="1" x14ac:dyDescent="0.25">
      <c r="A1114" s="190" t="str" cm="1">
        <f t="array" ref="A1114">IFERROR(INDEX(_xlfn.UNIQUE(_xlfn._xlws.FILTER('Work report'!$A$2:$A$1500,'Work report'!$B$2:$B$1500&lt;&gt;"")),ROW(A1113)),"")</f>
        <v/>
      </c>
      <c r="H1114" s="193" t="str">
        <f>IF($A1114="","",SUMIFS('Work report'!$I$2:$I$1500,'Work report'!$A$2:$A$1500,$A1114,'Work report'!$B$2:$B$1500,"&lt;&gt;"))</f>
        <v/>
      </c>
      <c r="I1114" s="192" t="str">
        <f t="shared" si="51"/>
        <v/>
      </c>
      <c r="J1114" s="192" t="str">
        <f t="shared" si="52"/>
        <v/>
      </c>
      <c r="K1114" s="197"/>
      <c r="L1114" s="235"/>
      <c r="M1114" s="192" t="str">
        <f t="shared" si="53"/>
        <v/>
      </c>
    </row>
    <row r="1115" spans="1:13" ht="15" customHeight="1" x14ac:dyDescent="0.25">
      <c r="A1115" s="190" t="str" cm="1">
        <f t="array" ref="A1115">IFERROR(INDEX(_xlfn.UNIQUE(_xlfn._xlws.FILTER('Work report'!$A$2:$A$1500,'Work report'!$B$2:$B$1500&lt;&gt;"")),ROW(A1114)),"")</f>
        <v/>
      </c>
      <c r="H1115" s="193" t="str">
        <f>IF($A1115="","",SUMIFS('Work report'!$I$2:$I$1500,'Work report'!$A$2:$A$1500,$A1115,'Work report'!$B$2:$B$1500,"&lt;&gt;"))</f>
        <v/>
      </c>
      <c r="I1115" s="192" t="str">
        <f t="shared" si="51"/>
        <v/>
      </c>
      <c r="J1115" s="192" t="str">
        <f t="shared" si="52"/>
        <v/>
      </c>
      <c r="K1115" s="197"/>
      <c r="L1115" s="235"/>
      <c r="M1115" s="192" t="str">
        <f t="shared" si="53"/>
        <v/>
      </c>
    </row>
    <row r="1116" spans="1:13" ht="15" customHeight="1" x14ac:dyDescent="0.25">
      <c r="A1116" s="190" t="str" cm="1">
        <f t="array" ref="A1116">IFERROR(INDEX(_xlfn.UNIQUE(_xlfn._xlws.FILTER('Work report'!$A$2:$A$1500,'Work report'!$B$2:$B$1500&lt;&gt;"")),ROW(A1115)),"")</f>
        <v/>
      </c>
      <c r="H1116" s="193" t="str">
        <f>IF($A1116="","",SUMIFS('Work report'!$I$2:$I$1500,'Work report'!$A$2:$A$1500,$A1116,'Work report'!$B$2:$B$1500,"&lt;&gt;"))</f>
        <v/>
      </c>
      <c r="I1116" s="192" t="str">
        <f t="shared" si="51"/>
        <v/>
      </c>
      <c r="J1116" s="192" t="str">
        <f t="shared" si="52"/>
        <v/>
      </c>
      <c r="K1116" s="197"/>
      <c r="L1116" s="235"/>
      <c r="M1116" s="192" t="str">
        <f t="shared" si="53"/>
        <v/>
      </c>
    </row>
    <row r="1117" spans="1:13" ht="15" customHeight="1" x14ac:dyDescent="0.25">
      <c r="A1117" s="190" t="str" cm="1">
        <f t="array" ref="A1117">IFERROR(INDEX(_xlfn.UNIQUE(_xlfn._xlws.FILTER('Work report'!$A$2:$A$1500,'Work report'!$B$2:$B$1500&lt;&gt;"")),ROW(A1116)),"")</f>
        <v/>
      </c>
      <c r="H1117" s="193" t="str">
        <f>IF($A1117="","",SUMIFS('Work report'!$I$2:$I$1500,'Work report'!$A$2:$A$1500,$A1117,'Work report'!$B$2:$B$1500,"&lt;&gt;"))</f>
        <v/>
      </c>
      <c r="I1117" s="192" t="str">
        <f t="shared" si="51"/>
        <v/>
      </c>
      <c r="J1117" s="192" t="str">
        <f t="shared" si="52"/>
        <v/>
      </c>
      <c r="K1117" s="197"/>
      <c r="L1117" s="235"/>
      <c r="M1117" s="192" t="str">
        <f t="shared" si="53"/>
        <v/>
      </c>
    </row>
    <row r="1118" spans="1:13" ht="15" customHeight="1" x14ac:dyDescent="0.25">
      <c r="A1118" s="190" t="str" cm="1">
        <f t="array" ref="A1118">IFERROR(INDEX(_xlfn.UNIQUE(_xlfn._xlws.FILTER('Work report'!$A$2:$A$1500,'Work report'!$B$2:$B$1500&lt;&gt;"")),ROW(A1117)),"")</f>
        <v/>
      </c>
      <c r="H1118" s="193" t="str">
        <f>IF($A1118="","",SUMIFS('Work report'!$I$2:$I$1500,'Work report'!$A$2:$A$1500,$A1118,'Work report'!$B$2:$B$1500,"&lt;&gt;"))</f>
        <v/>
      </c>
      <c r="I1118" s="192" t="str">
        <f t="shared" si="51"/>
        <v/>
      </c>
      <c r="J1118" s="192" t="str">
        <f t="shared" si="52"/>
        <v/>
      </c>
      <c r="K1118" s="197"/>
      <c r="L1118" s="235"/>
      <c r="M1118" s="192" t="str">
        <f t="shared" si="53"/>
        <v/>
      </c>
    </row>
    <row r="1119" spans="1:13" ht="15" customHeight="1" x14ac:dyDescent="0.25">
      <c r="A1119" s="190" t="str" cm="1">
        <f t="array" ref="A1119">IFERROR(INDEX(_xlfn.UNIQUE(_xlfn._xlws.FILTER('Work report'!$A$2:$A$1500,'Work report'!$B$2:$B$1500&lt;&gt;"")),ROW(A1118)),"")</f>
        <v/>
      </c>
      <c r="H1119" s="193" t="str">
        <f>IF($A1119="","",SUMIFS('Work report'!$I$2:$I$1500,'Work report'!$A$2:$A$1500,$A1119,'Work report'!$B$2:$B$1500,"&lt;&gt;"))</f>
        <v/>
      </c>
      <c r="I1119" s="192" t="str">
        <f t="shared" si="51"/>
        <v/>
      </c>
      <c r="J1119" s="192" t="str">
        <f t="shared" si="52"/>
        <v/>
      </c>
      <c r="K1119" s="197"/>
      <c r="L1119" s="235"/>
      <c r="M1119" s="192" t="str">
        <f t="shared" si="53"/>
        <v/>
      </c>
    </row>
    <row r="1120" spans="1:13" ht="15" customHeight="1" x14ac:dyDescent="0.25">
      <c r="A1120" s="190" t="str" cm="1">
        <f t="array" ref="A1120">IFERROR(INDEX(_xlfn.UNIQUE(_xlfn._xlws.FILTER('Work report'!$A$2:$A$1500,'Work report'!$B$2:$B$1500&lt;&gt;"")),ROW(A1119)),"")</f>
        <v/>
      </c>
      <c r="H1120" s="193" t="str">
        <f>IF($A1120="","",SUMIFS('Work report'!$I$2:$I$1500,'Work report'!$A$2:$A$1500,$A1120,'Work report'!$B$2:$B$1500,"&lt;&gt;"))</f>
        <v/>
      </c>
      <c r="I1120" s="192" t="str">
        <f t="shared" si="51"/>
        <v/>
      </c>
      <c r="J1120" s="192" t="str">
        <f t="shared" si="52"/>
        <v/>
      </c>
      <c r="K1120" s="197"/>
      <c r="L1120" s="235"/>
      <c r="M1120" s="192" t="str">
        <f t="shared" si="53"/>
        <v/>
      </c>
    </row>
    <row r="1121" spans="1:13" ht="15" customHeight="1" x14ac:dyDescent="0.25">
      <c r="A1121" s="190" t="str" cm="1">
        <f t="array" ref="A1121">IFERROR(INDEX(_xlfn.UNIQUE(_xlfn._xlws.FILTER('Work report'!$A$2:$A$1500,'Work report'!$B$2:$B$1500&lt;&gt;"")),ROW(A1120)),"")</f>
        <v/>
      </c>
      <c r="H1121" s="193" t="str">
        <f>IF($A1121="","",SUMIFS('Work report'!$I$2:$I$1500,'Work report'!$A$2:$A$1500,$A1121,'Work report'!$B$2:$B$1500,"&lt;&gt;"))</f>
        <v/>
      </c>
      <c r="I1121" s="192" t="str">
        <f t="shared" si="51"/>
        <v/>
      </c>
      <c r="J1121" s="192" t="str">
        <f t="shared" si="52"/>
        <v/>
      </c>
      <c r="K1121" s="197"/>
      <c r="L1121" s="235"/>
      <c r="M1121" s="192" t="str">
        <f t="shared" si="53"/>
        <v/>
      </c>
    </row>
    <row r="1122" spans="1:13" ht="15" customHeight="1" x14ac:dyDescent="0.25">
      <c r="A1122" s="190" t="str" cm="1">
        <f t="array" ref="A1122">IFERROR(INDEX(_xlfn.UNIQUE(_xlfn._xlws.FILTER('Work report'!$A$2:$A$1500,'Work report'!$B$2:$B$1500&lt;&gt;"")),ROW(A1121)),"")</f>
        <v/>
      </c>
      <c r="H1122" s="193" t="str">
        <f>IF($A1122="","",SUMIFS('Work report'!$I$2:$I$1500,'Work report'!$A$2:$A$1500,$A1122,'Work report'!$B$2:$B$1500,"&lt;&gt;"))</f>
        <v/>
      </c>
      <c r="I1122" s="192" t="str">
        <f t="shared" si="51"/>
        <v/>
      </c>
      <c r="J1122" s="192" t="str">
        <f t="shared" si="52"/>
        <v/>
      </c>
      <c r="K1122" s="197"/>
      <c r="L1122" s="235"/>
      <c r="M1122" s="192" t="str">
        <f t="shared" si="53"/>
        <v/>
      </c>
    </row>
    <row r="1123" spans="1:13" ht="15" customHeight="1" x14ac:dyDescent="0.25">
      <c r="A1123" s="190" t="str" cm="1">
        <f t="array" ref="A1123">IFERROR(INDEX(_xlfn.UNIQUE(_xlfn._xlws.FILTER('Work report'!$A$2:$A$1500,'Work report'!$B$2:$B$1500&lt;&gt;"")),ROW(A1122)),"")</f>
        <v/>
      </c>
      <c r="H1123" s="193" t="str">
        <f>IF($A1123="","",SUMIFS('Work report'!$I$2:$I$1500,'Work report'!$A$2:$A$1500,$A1123,'Work report'!$B$2:$B$1500,"&lt;&gt;"))</f>
        <v/>
      </c>
      <c r="I1123" s="192" t="str">
        <f t="shared" si="51"/>
        <v/>
      </c>
      <c r="J1123" s="192" t="str">
        <f t="shared" si="52"/>
        <v/>
      </c>
      <c r="K1123" s="197"/>
      <c r="L1123" s="235"/>
      <c r="M1123" s="192" t="str">
        <f t="shared" si="53"/>
        <v/>
      </c>
    </row>
    <row r="1124" spans="1:13" ht="15" customHeight="1" x14ac:dyDescent="0.25">
      <c r="A1124" s="190" t="str" cm="1">
        <f t="array" ref="A1124">IFERROR(INDEX(_xlfn.UNIQUE(_xlfn._xlws.FILTER('Work report'!$A$2:$A$1500,'Work report'!$B$2:$B$1500&lt;&gt;"")),ROW(A1123)),"")</f>
        <v/>
      </c>
      <c r="H1124" s="193" t="str">
        <f>IF($A1124="","",SUMIFS('Work report'!$I$2:$I$1500,'Work report'!$A$2:$A$1500,$A1124,'Work report'!$B$2:$B$1500,"&lt;&gt;"))</f>
        <v/>
      </c>
      <c r="I1124" s="192" t="str">
        <f t="shared" si="51"/>
        <v/>
      </c>
      <c r="J1124" s="192" t="str">
        <f t="shared" si="52"/>
        <v/>
      </c>
      <c r="K1124" s="197"/>
      <c r="L1124" s="235"/>
      <c r="M1124" s="192" t="str">
        <f t="shared" si="53"/>
        <v/>
      </c>
    </row>
    <row r="1125" spans="1:13" ht="15" customHeight="1" x14ac:dyDescent="0.25">
      <c r="A1125" s="190" t="str" cm="1">
        <f t="array" ref="A1125">IFERROR(INDEX(_xlfn.UNIQUE(_xlfn._xlws.FILTER('Work report'!$A$2:$A$1500,'Work report'!$B$2:$B$1500&lt;&gt;"")),ROW(A1124)),"")</f>
        <v/>
      </c>
      <c r="H1125" s="193" t="str">
        <f>IF($A1125="","",SUMIFS('Work report'!$I$2:$I$1500,'Work report'!$A$2:$A$1500,$A1125,'Work report'!$B$2:$B$1500,"&lt;&gt;"))</f>
        <v/>
      </c>
      <c r="I1125" s="192" t="str">
        <f t="shared" si="51"/>
        <v/>
      </c>
      <c r="J1125" s="192" t="str">
        <f t="shared" si="52"/>
        <v/>
      </c>
      <c r="K1125" s="197"/>
      <c r="L1125" s="235"/>
      <c r="M1125" s="192" t="str">
        <f t="shared" si="53"/>
        <v/>
      </c>
    </row>
    <row r="1126" spans="1:13" ht="15" customHeight="1" x14ac:dyDescent="0.25">
      <c r="A1126" s="190" t="str" cm="1">
        <f t="array" ref="A1126">IFERROR(INDEX(_xlfn.UNIQUE(_xlfn._xlws.FILTER('Work report'!$A$2:$A$1500,'Work report'!$B$2:$B$1500&lt;&gt;"")),ROW(A1125)),"")</f>
        <v/>
      </c>
      <c r="H1126" s="193" t="str">
        <f>IF($A1126="","",SUMIFS('Work report'!$I$2:$I$1500,'Work report'!$A$2:$A$1500,$A1126,'Work report'!$B$2:$B$1500,"&lt;&gt;"))</f>
        <v/>
      </c>
      <c r="I1126" s="192" t="str">
        <f t="shared" si="51"/>
        <v/>
      </c>
      <c r="J1126" s="192" t="str">
        <f t="shared" si="52"/>
        <v/>
      </c>
      <c r="K1126" s="197"/>
      <c r="L1126" s="235"/>
      <c r="M1126" s="192" t="str">
        <f t="shared" si="53"/>
        <v/>
      </c>
    </row>
    <row r="1127" spans="1:13" ht="15" customHeight="1" x14ac:dyDescent="0.25">
      <c r="A1127" s="190" t="str" cm="1">
        <f t="array" ref="A1127">IFERROR(INDEX(_xlfn.UNIQUE(_xlfn._xlws.FILTER('Work report'!$A$2:$A$1500,'Work report'!$B$2:$B$1500&lt;&gt;"")),ROW(A1126)),"")</f>
        <v/>
      </c>
      <c r="H1127" s="193" t="str">
        <f>IF($A1127="","",SUMIFS('Work report'!$I$2:$I$1500,'Work report'!$A$2:$A$1500,$A1127,'Work report'!$B$2:$B$1500,"&lt;&gt;"))</f>
        <v/>
      </c>
      <c r="I1127" s="192" t="str">
        <f t="shared" si="51"/>
        <v/>
      </c>
      <c r="J1127" s="192" t="str">
        <f t="shared" si="52"/>
        <v/>
      </c>
      <c r="K1127" s="197"/>
      <c r="L1127" s="235"/>
      <c r="M1127" s="192" t="str">
        <f t="shared" si="53"/>
        <v/>
      </c>
    </row>
    <row r="1128" spans="1:13" ht="15" customHeight="1" x14ac:dyDescent="0.25">
      <c r="A1128" s="190" t="str" cm="1">
        <f t="array" ref="A1128">IFERROR(INDEX(_xlfn.UNIQUE(_xlfn._xlws.FILTER('Work report'!$A$2:$A$1500,'Work report'!$B$2:$B$1500&lt;&gt;"")),ROW(A1127)),"")</f>
        <v/>
      </c>
      <c r="H1128" s="193" t="str">
        <f>IF($A1128="","",SUMIFS('Work report'!$I$2:$I$1500,'Work report'!$A$2:$A$1500,$A1128,'Work report'!$B$2:$B$1500,"&lt;&gt;"))</f>
        <v/>
      </c>
      <c r="I1128" s="192" t="str">
        <f t="shared" si="51"/>
        <v/>
      </c>
      <c r="J1128" s="192" t="str">
        <f t="shared" si="52"/>
        <v/>
      </c>
      <c r="K1128" s="197"/>
      <c r="L1128" s="235"/>
      <c r="M1128" s="192" t="str">
        <f t="shared" si="53"/>
        <v/>
      </c>
    </row>
    <row r="1129" spans="1:13" ht="15" customHeight="1" x14ac:dyDescent="0.25">
      <c r="A1129" s="190" t="str" cm="1">
        <f t="array" ref="A1129">IFERROR(INDEX(_xlfn.UNIQUE(_xlfn._xlws.FILTER('Work report'!$A$2:$A$1500,'Work report'!$B$2:$B$1500&lt;&gt;"")),ROW(A1128)),"")</f>
        <v/>
      </c>
      <c r="H1129" s="193" t="str">
        <f>IF($A1129="","",SUMIFS('Work report'!$I$2:$I$1500,'Work report'!$A$2:$A$1500,$A1129,'Work report'!$B$2:$B$1500,"&lt;&gt;"))</f>
        <v/>
      </c>
      <c r="I1129" s="192" t="str">
        <f t="shared" si="51"/>
        <v/>
      </c>
      <c r="J1129" s="192" t="str">
        <f t="shared" si="52"/>
        <v/>
      </c>
      <c r="K1129" s="197"/>
      <c r="L1129" s="235"/>
      <c r="M1129" s="192" t="str">
        <f t="shared" si="53"/>
        <v/>
      </c>
    </row>
    <row r="1130" spans="1:13" ht="15" customHeight="1" x14ac:dyDescent="0.25">
      <c r="A1130" s="190" t="str" cm="1">
        <f t="array" ref="A1130">IFERROR(INDEX(_xlfn.UNIQUE(_xlfn._xlws.FILTER('Work report'!$A$2:$A$1500,'Work report'!$B$2:$B$1500&lt;&gt;"")),ROW(A1129)),"")</f>
        <v/>
      </c>
      <c r="H1130" s="193" t="str">
        <f>IF($A1130="","",SUMIFS('Work report'!$I$2:$I$1500,'Work report'!$A$2:$A$1500,$A1130,'Work report'!$B$2:$B$1500,"&lt;&gt;"))</f>
        <v/>
      </c>
      <c r="I1130" s="192" t="str">
        <f t="shared" si="51"/>
        <v/>
      </c>
      <c r="J1130" s="192" t="str">
        <f t="shared" si="52"/>
        <v/>
      </c>
      <c r="K1130" s="197"/>
      <c r="L1130" s="235"/>
      <c r="M1130" s="192" t="str">
        <f t="shared" si="53"/>
        <v/>
      </c>
    </row>
    <row r="1131" spans="1:13" ht="15" customHeight="1" x14ac:dyDescent="0.25">
      <c r="A1131" s="190" t="str" cm="1">
        <f t="array" ref="A1131">IFERROR(INDEX(_xlfn.UNIQUE(_xlfn._xlws.FILTER('Work report'!$A$2:$A$1500,'Work report'!$B$2:$B$1500&lt;&gt;"")),ROW(A1130)),"")</f>
        <v/>
      </c>
      <c r="H1131" s="193" t="str">
        <f>IF($A1131="","",SUMIFS('Work report'!$I$2:$I$1500,'Work report'!$A$2:$A$1500,$A1131,'Work report'!$B$2:$B$1500,"&lt;&gt;"))</f>
        <v/>
      </c>
      <c r="I1131" s="192" t="str">
        <f t="shared" si="51"/>
        <v/>
      </c>
      <c r="J1131" s="192" t="str">
        <f t="shared" si="52"/>
        <v/>
      </c>
      <c r="K1131" s="197"/>
      <c r="L1131" s="235"/>
      <c r="M1131" s="192" t="str">
        <f t="shared" si="53"/>
        <v/>
      </c>
    </row>
    <row r="1132" spans="1:13" ht="15" customHeight="1" x14ac:dyDescent="0.25">
      <c r="A1132" s="190" t="str" cm="1">
        <f t="array" ref="A1132">IFERROR(INDEX(_xlfn.UNIQUE(_xlfn._xlws.FILTER('Work report'!$A$2:$A$1500,'Work report'!$B$2:$B$1500&lt;&gt;"")),ROW(A1131)),"")</f>
        <v/>
      </c>
      <c r="H1132" s="193" t="str">
        <f>IF($A1132="","",SUMIFS('Work report'!$I$2:$I$1500,'Work report'!$A$2:$A$1500,$A1132,'Work report'!$B$2:$B$1500,"&lt;&gt;"))</f>
        <v/>
      </c>
      <c r="I1132" s="192" t="str">
        <f t="shared" si="51"/>
        <v/>
      </c>
      <c r="J1132" s="192" t="str">
        <f t="shared" si="52"/>
        <v/>
      </c>
      <c r="K1132" s="197"/>
      <c r="L1132" s="235"/>
      <c r="M1132" s="192" t="str">
        <f t="shared" si="53"/>
        <v/>
      </c>
    </row>
    <row r="1133" spans="1:13" ht="15" customHeight="1" x14ac:dyDescent="0.25">
      <c r="A1133" s="190" t="str" cm="1">
        <f t="array" ref="A1133">IFERROR(INDEX(_xlfn.UNIQUE(_xlfn._xlws.FILTER('Work report'!$A$2:$A$1500,'Work report'!$B$2:$B$1500&lt;&gt;"")),ROW(A1132)),"")</f>
        <v/>
      </c>
      <c r="H1133" s="193" t="str">
        <f>IF($A1133="","",SUMIFS('Work report'!$I$2:$I$1500,'Work report'!$A$2:$A$1500,$A1133,'Work report'!$B$2:$B$1500,"&lt;&gt;"))</f>
        <v/>
      </c>
      <c r="I1133" s="192" t="str">
        <f t="shared" si="51"/>
        <v/>
      </c>
      <c r="J1133" s="192" t="str">
        <f t="shared" si="52"/>
        <v/>
      </c>
      <c r="K1133" s="197"/>
      <c r="L1133" s="235"/>
      <c r="M1133" s="192" t="str">
        <f t="shared" si="53"/>
        <v/>
      </c>
    </row>
    <row r="1134" spans="1:13" ht="15" customHeight="1" x14ac:dyDescent="0.25">
      <c r="A1134" s="190" t="str" cm="1">
        <f t="array" ref="A1134">IFERROR(INDEX(_xlfn.UNIQUE(_xlfn._xlws.FILTER('Work report'!$A$2:$A$1500,'Work report'!$B$2:$B$1500&lt;&gt;"")),ROW(A1133)),"")</f>
        <v/>
      </c>
      <c r="H1134" s="193" t="str">
        <f>IF($A1134="","",SUMIFS('Work report'!$I$2:$I$1500,'Work report'!$A$2:$A$1500,$A1134,'Work report'!$B$2:$B$1500,"&lt;&gt;"))</f>
        <v/>
      </c>
      <c r="I1134" s="192" t="str">
        <f t="shared" si="51"/>
        <v/>
      </c>
      <c r="J1134" s="192" t="str">
        <f t="shared" si="52"/>
        <v/>
      </c>
      <c r="K1134" s="197"/>
      <c r="L1134" s="235"/>
      <c r="M1134" s="192" t="str">
        <f t="shared" si="53"/>
        <v/>
      </c>
    </row>
    <row r="1135" spans="1:13" ht="15" customHeight="1" x14ac:dyDescent="0.25">
      <c r="A1135" s="190" t="str" cm="1">
        <f t="array" ref="A1135">IFERROR(INDEX(_xlfn.UNIQUE(_xlfn._xlws.FILTER('Work report'!$A$2:$A$1500,'Work report'!$B$2:$B$1500&lt;&gt;"")),ROW(A1134)),"")</f>
        <v/>
      </c>
      <c r="H1135" s="193" t="str">
        <f>IF($A1135="","",SUMIFS('Work report'!$I$2:$I$1500,'Work report'!$A$2:$A$1500,$A1135,'Work report'!$B$2:$B$1500,"&lt;&gt;"))</f>
        <v/>
      </c>
      <c r="I1135" s="192" t="str">
        <f t="shared" si="51"/>
        <v/>
      </c>
      <c r="J1135" s="192" t="str">
        <f t="shared" si="52"/>
        <v/>
      </c>
      <c r="K1135" s="197"/>
      <c r="L1135" s="235"/>
      <c r="M1135" s="192" t="str">
        <f t="shared" si="53"/>
        <v/>
      </c>
    </row>
    <row r="1136" spans="1:13" ht="15" customHeight="1" x14ac:dyDescent="0.25">
      <c r="A1136" s="190" t="str" cm="1">
        <f t="array" ref="A1136">IFERROR(INDEX(_xlfn.UNIQUE(_xlfn._xlws.FILTER('Work report'!$A$2:$A$1500,'Work report'!$B$2:$B$1500&lt;&gt;"")),ROW(A1135)),"")</f>
        <v/>
      </c>
      <c r="H1136" s="193" t="str">
        <f>IF($A1136="","",SUMIFS('Work report'!$I$2:$I$1500,'Work report'!$A$2:$A$1500,$A1136,'Work report'!$B$2:$B$1500,"&lt;&gt;"))</f>
        <v/>
      </c>
      <c r="I1136" s="192" t="str">
        <f t="shared" si="51"/>
        <v/>
      </c>
      <c r="J1136" s="192" t="str">
        <f t="shared" si="52"/>
        <v/>
      </c>
      <c r="K1136" s="197"/>
      <c r="L1136" s="235"/>
      <c r="M1136" s="192" t="str">
        <f t="shared" si="53"/>
        <v/>
      </c>
    </row>
    <row r="1137" spans="1:13" ht="15" customHeight="1" x14ac:dyDescent="0.25">
      <c r="A1137" s="190" t="str" cm="1">
        <f t="array" ref="A1137">IFERROR(INDEX(_xlfn.UNIQUE(_xlfn._xlws.FILTER('Work report'!$A$2:$A$1500,'Work report'!$B$2:$B$1500&lt;&gt;"")),ROW(A1136)),"")</f>
        <v/>
      </c>
      <c r="H1137" s="193" t="str">
        <f>IF($A1137="","",SUMIFS('Work report'!$I$2:$I$1500,'Work report'!$A$2:$A$1500,$A1137,'Work report'!$B$2:$B$1500,"&lt;&gt;"))</f>
        <v/>
      </c>
      <c r="I1137" s="192" t="str">
        <f t="shared" si="51"/>
        <v/>
      </c>
      <c r="J1137" s="192" t="str">
        <f t="shared" si="52"/>
        <v/>
      </c>
      <c r="K1137" s="197"/>
      <c r="L1137" s="235"/>
      <c r="M1137" s="192" t="str">
        <f t="shared" si="53"/>
        <v/>
      </c>
    </row>
    <row r="1138" spans="1:13" ht="15" customHeight="1" x14ac:dyDescent="0.25">
      <c r="A1138" s="190" t="str" cm="1">
        <f t="array" ref="A1138">IFERROR(INDEX(_xlfn.UNIQUE(_xlfn._xlws.FILTER('Work report'!$A$2:$A$1500,'Work report'!$B$2:$B$1500&lt;&gt;"")),ROW(A1137)),"")</f>
        <v/>
      </c>
      <c r="H1138" s="193" t="str">
        <f>IF($A1138="","",SUMIFS('Work report'!$I$2:$I$1500,'Work report'!$A$2:$A$1500,$A1138,'Work report'!$B$2:$B$1500,"&lt;&gt;"))</f>
        <v/>
      </c>
      <c r="I1138" s="192" t="str">
        <f t="shared" si="51"/>
        <v/>
      </c>
      <c r="J1138" s="192" t="str">
        <f t="shared" si="52"/>
        <v/>
      </c>
      <c r="K1138" s="197"/>
      <c r="L1138" s="235"/>
      <c r="M1138" s="192" t="str">
        <f t="shared" si="53"/>
        <v/>
      </c>
    </row>
    <row r="1139" spans="1:13" ht="15" customHeight="1" x14ac:dyDescent="0.25">
      <c r="A1139" s="190" t="str" cm="1">
        <f t="array" ref="A1139">IFERROR(INDEX(_xlfn.UNIQUE(_xlfn._xlws.FILTER('Work report'!$A$2:$A$1500,'Work report'!$B$2:$B$1500&lt;&gt;"")),ROW(A1138)),"")</f>
        <v/>
      </c>
      <c r="H1139" s="193" t="str">
        <f>IF($A1139="","",SUMIFS('Work report'!$I$2:$I$1500,'Work report'!$A$2:$A$1500,$A1139,'Work report'!$B$2:$B$1500,"&lt;&gt;"))</f>
        <v/>
      </c>
      <c r="I1139" s="192" t="str">
        <f t="shared" si="51"/>
        <v/>
      </c>
      <c r="J1139" s="192" t="str">
        <f t="shared" si="52"/>
        <v/>
      </c>
      <c r="K1139" s="197"/>
      <c r="L1139" s="235"/>
      <c r="M1139" s="192" t="str">
        <f t="shared" si="53"/>
        <v/>
      </c>
    </row>
    <row r="1140" spans="1:13" ht="15" customHeight="1" x14ac:dyDescent="0.25">
      <c r="A1140" s="190" t="str" cm="1">
        <f t="array" ref="A1140">IFERROR(INDEX(_xlfn.UNIQUE(_xlfn._xlws.FILTER('Work report'!$A$2:$A$1500,'Work report'!$B$2:$B$1500&lt;&gt;"")),ROW(A1139)),"")</f>
        <v/>
      </c>
      <c r="H1140" s="193" t="str">
        <f>IF($A1140="","",SUMIFS('Work report'!$I$2:$I$1500,'Work report'!$A$2:$A$1500,$A1140,'Work report'!$B$2:$B$1500,"&lt;&gt;"))</f>
        <v/>
      </c>
      <c r="I1140" s="192" t="str">
        <f t="shared" si="51"/>
        <v/>
      </c>
      <c r="J1140" s="192" t="str">
        <f t="shared" si="52"/>
        <v/>
      </c>
      <c r="K1140" s="197"/>
      <c r="L1140" s="235"/>
      <c r="M1140" s="192" t="str">
        <f t="shared" si="53"/>
        <v/>
      </c>
    </row>
    <row r="1141" spans="1:13" ht="15" customHeight="1" x14ac:dyDescent="0.25">
      <c r="A1141" s="190" t="str" cm="1">
        <f t="array" ref="A1141">IFERROR(INDEX(_xlfn.UNIQUE(_xlfn._xlws.FILTER('Work report'!$A$2:$A$1500,'Work report'!$B$2:$B$1500&lt;&gt;"")),ROW(A1140)),"")</f>
        <v/>
      </c>
      <c r="H1141" s="193" t="str">
        <f>IF($A1141="","",SUMIFS('Work report'!$I$2:$I$1500,'Work report'!$A$2:$A$1500,$A1141,'Work report'!$B$2:$B$1500,"&lt;&gt;"))</f>
        <v/>
      </c>
      <c r="I1141" s="192" t="str">
        <f t="shared" si="51"/>
        <v/>
      </c>
      <c r="J1141" s="192" t="str">
        <f t="shared" si="52"/>
        <v/>
      </c>
      <c r="K1141" s="197"/>
      <c r="L1141" s="235"/>
      <c r="M1141" s="192" t="str">
        <f t="shared" si="53"/>
        <v/>
      </c>
    </row>
    <row r="1142" spans="1:13" ht="15" customHeight="1" x14ac:dyDescent="0.25">
      <c r="A1142" s="190" t="str" cm="1">
        <f t="array" ref="A1142">IFERROR(INDEX(_xlfn.UNIQUE(_xlfn._xlws.FILTER('Work report'!$A$2:$A$1500,'Work report'!$B$2:$B$1500&lt;&gt;"")),ROW(A1141)),"")</f>
        <v/>
      </c>
      <c r="H1142" s="193" t="str">
        <f>IF($A1142="","",SUMIFS('Work report'!$I$2:$I$1500,'Work report'!$A$2:$A$1500,$A1142,'Work report'!$B$2:$B$1500,"&lt;&gt;"))</f>
        <v/>
      </c>
      <c r="I1142" s="192" t="str">
        <f t="shared" si="51"/>
        <v/>
      </c>
      <c r="J1142" s="192" t="str">
        <f t="shared" si="52"/>
        <v/>
      </c>
      <c r="K1142" s="197"/>
      <c r="L1142" s="235"/>
      <c r="M1142" s="192" t="str">
        <f t="shared" si="53"/>
        <v/>
      </c>
    </row>
    <row r="1143" spans="1:13" ht="15" customHeight="1" x14ac:dyDescent="0.25">
      <c r="A1143" s="190" t="str" cm="1">
        <f t="array" ref="A1143">IFERROR(INDEX(_xlfn.UNIQUE(_xlfn._xlws.FILTER('Work report'!$A$2:$A$1500,'Work report'!$B$2:$B$1500&lt;&gt;"")),ROW(A1142)),"")</f>
        <v/>
      </c>
      <c r="H1143" s="193" t="str">
        <f>IF($A1143="","",SUMIFS('Work report'!$I$2:$I$1500,'Work report'!$A$2:$A$1500,$A1143,'Work report'!$B$2:$B$1500,"&lt;&gt;"))</f>
        <v/>
      </c>
      <c r="I1143" s="192" t="str">
        <f t="shared" si="51"/>
        <v/>
      </c>
      <c r="J1143" s="192" t="str">
        <f t="shared" si="52"/>
        <v/>
      </c>
      <c r="K1143" s="197"/>
      <c r="L1143" s="235"/>
      <c r="M1143" s="192" t="str">
        <f t="shared" si="53"/>
        <v/>
      </c>
    </row>
    <row r="1144" spans="1:13" ht="15" customHeight="1" x14ac:dyDescent="0.25">
      <c r="A1144" s="190" t="str" cm="1">
        <f t="array" ref="A1144">IFERROR(INDEX(_xlfn.UNIQUE(_xlfn._xlws.FILTER('Work report'!$A$2:$A$1500,'Work report'!$B$2:$B$1500&lt;&gt;"")),ROW(A1143)),"")</f>
        <v/>
      </c>
      <c r="H1144" s="193" t="str">
        <f>IF($A1144="","",SUMIFS('Work report'!$I$2:$I$1500,'Work report'!$A$2:$A$1500,$A1144,'Work report'!$B$2:$B$1500,"&lt;&gt;"))</f>
        <v/>
      </c>
      <c r="I1144" s="192" t="str">
        <f t="shared" si="51"/>
        <v/>
      </c>
      <c r="J1144" s="192" t="str">
        <f t="shared" si="52"/>
        <v/>
      </c>
      <c r="K1144" s="197"/>
      <c r="L1144" s="235"/>
      <c r="M1144" s="192" t="str">
        <f t="shared" si="53"/>
        <v/>
      </c>
    </row>
    <row r="1145" spans="1:13" ht="15" customHeight="1" x14ac:dyDescent="0.25">
      <c r="A1145" s="190" t="str" cm="1">
        <f t="array" ref="A1145">IFERROR(INDEX(_xlfn.UNIQUE(_xlfn._xlws.FILTER('Work report'!$A$2:$A$1500,'Work report'!$B$2:$B$1500&lt;&gt;"")),ROW(A1144)),"")</f>
        <v/>
      </c>
      <c r="H1145" s="193" t="str">
        <f>IF($A1145="","",SUMIFS('Work report'!$I$2:$I$1500,'Work report'!$A$2:$A$1500,$A1145,'Work report'!$B$2:$B$1500,"&lt;&gt;"))</f>
        <v/>
      </c>
      <c r="I1145" s="192" t="str">
        <f t="shared" si="51"/>
        <v/>
      </c>
      <c r="J1145" s="192" t="str">
        <f t="shared" si="52"/>
        <v/>
      </c>
      <c r="K1145" s="197"/>
      <c r="L1145" s="235"/>
      <c r="M1145" s="192" t="str">
        <f t="shared" si="53"/>
        <v/>
      </c>
    </row>
    <row r="1146" spans="1:13" ht="15" customHeight="1" x14ac:dyDescent="0.25">
      <c r="A1146" s="190" t="str" cm="1">
        <f t="array" ref="A1146">IFERROR(INDEX(_xlfn.UNIQUE(_xlfn._xlws.FILTER('Work report'!$A$2:$A$1500,'Work report'!$B$2:$B$1500&lt;&gt;"")),ROW(A1145)),"")</f>
        <v/>
      </c>
      <c r="H1146" s="193" t="str">
        <f>IF($A1146="","",SUMIFS('Work report'!$I$2:$I$1500,'Work report'!$A$2:$A$1500,$A1146,'Work report'!$B$2:$B$1500,"&lt;&gt;"))</f>
        <v/>
      </c>
      <c r="I1146" s="192" t="str">
        <f t="shared" si="51"/>
        <v/>
      </c>
      <c r="J1146" s="192" t="str">
        <f t="shared" si="52"/>
        <v/>
      </c>
      <c r="K1146" s="197"/>
      <c r="L1146" s="235"/>
      <c r="M1146" s="192" t="str">
        <f t="shared" si="53"/>
        <v/>
      </c>
    </row>
    <row r="1147" spans="1:13" ht="15" customHeight="1" x14ac:dyDescent="0.25">
      <c r="A1147" s="190" t="str" cm="1">
        <f t="array" ref="A1147">IFERROR(INDEX(_xlfn.UNIQUE(_xlfn._xlws.FILTER('Work report'!$A$2:$A$1500,'Work report'!$B$2:$B$1500&lt;&gt;"")),ROW(A1146)),"")</f>
        <v/>
      </c>
      <c r="H1147" s="193" t="str">
        <f>IF($A1147="","",SUMIFS('Work report'!$I$2:$I$1500,'Work report'!$A$2:$A$1500,$A1147,'Work report'!$B$2:$B$1500,"&lt;&gt;"))</f>
        <v/>
      </c>
      <c r="I1147" s="192" t="str">
        <f t="shared" si="51"/>
        <v/>
      </c>
      <c r="J1147" s="192" t="str">
        <f t="shared" si="52"/>
        <v/>
      </c>
      <c r="K1147" s="197"/>
      <c r="L1147" s="235"/>
      <c r="M1147" s="192" t="str">
        <f t="shared" si="53"/>
        <v/>
      </c>
    </row>
    <row r="1148" spans="1:13" ht="15" customHeight="1" x14ac:dyDescent="0.25">
      <c r="A1148" s="190" t="str" cm="1">
        <f t="array" ref="A1148">IFERROR(INDEX(_xlfn.UNIQUE(_xlfn._xlws.FILTER('Work report'!$A$2:$A$1500,'Work report'!$B$2:$B$1500&lt;&gt;"")),ROW(A1147)),"")</f>
        <v/>
      </c>
      <c r="H1148" s="193" t="str">
        <f>IF($A1148="","",SUMIFS('Work report'!$I$2:$I$1500,'Work report'!$A$2:$A$1500,$A1148,'Work report'!$B$2:$B$1500,"&lt;&gt;"))</f>
        <v/>
      </c>
      <c r="I1148" s="192" t="str">
        <f t="shared" si="51"/>
        <v/>
      </c>
      <c r="J1148" s="192" t="str">
        <f t="shared" si="52"/>
        <v/>
      </c>
      <c r="K1148" s="197"/>
      <c r="L1148" s="235"/>
      <c r="M1148" s="192" t="str">
        <f t="shared" si="53"/>
        <v/>
      </c>
    </row>
    <row r="1149" spans="1:13" ht="15" customHeight="1" x14ac:dyDescent="0.25">
      <c r="A1149" s="190" t="str" cm="1">
        <f t="array" ref="A1149">IFERROR(INDEX(_xlfn.UNIQUE(_xlfn._xlws.FILTER('Work report'!$A$2:$A$1500,'Work report'!$B$2:$B$1500&lt;&gt;"")),ROW(A1148)),"")</f>
        <v/>
      </c>
      <c r="H1149" s="193" t="str">
        <f>IF($A1149="","",SUMIFS('Work report'!$I$2:$I$1500,'Work report'!$A$2:$A$1500,$A1149,'Work report'!$B$2:$B$1500,"&lt;&gt;"))</f>
        <v/>
      </c>
      <c r="I1149" s="192" t="str">
        <f t="shared" si="51"/>
        <v/>
      </c>
      <c r="J1149" s="192" t="str">
        <f t="shared" si="52"/>
        <v/>
      </c>
      <c r="K1149" s="197"/>
      <c r="L1149" s="235"/>
      <c r="M1149" s="192" t="str">
        <f t="shared" si="53"/>
        <v/>
      </c>
    </row>
    <row r="1150" spans="1:13" ht="15" customHeight="1" x14ac:dyDescent="0.25">
      <c r="A1150" s="190" t="str" cm="1">
        <f t="array" ref="A1150">IFERROR(INDEX(_xlfn.UNIQUE(_xlfn._xlws.FILTER('Work report'!$A$2:$A$1500,'Work report'!$B$2:$B$1500&lt;&gt;"")),ROW(A1149)),"")</f>
        <v/>
      </c>
      <c r="H1150" s="193" t="str">
        <f>IF($A1150="","",SUMIFS('Work report'!$I$2:$I$1500,'Work report'!$A$2:$A$1500,$A1150,'Work report'!$B$2:$B$1500,"&lt;&gt;"))</f>
        <v/>
      </c>
      <c r="I1150" s="192" t="str">
        <f t="shared" si="51"/>
        <v/>
      </c>
      <c r="J1150" s="192" t="str">
        <f t="shared" si="52"/>
        <v/>
      </c>
      <c r="K1150" s="197"/>
      <c r="L1150" s="235"/>
      <c r="M1150" s="192" t="str">
        <f t="shared" si="53"/>
        <v/>
      </c>
    </row>
    <row r="1151" spans="1:13" ht="15" customHeight="1" x14ac:dyDescent="0.25">
      <c r="A1151" s="190" t="str" cm="1">
        <f t="array" ref="A1151">IFERROR(INDEX(_xlfn.UNIQUE(_xlfn._xlws.FILTER('Work report'!$A$2:$A$1500,'Work report'!$B$2:$B$1500&lt;&gt;"")),ROW(A1150)),"")</f>
        <v/>
      </c>
      <c r="H1151" s="193" t="str">
        <f>IF($A1151="","",SUMIFS('Work report'!$I$2:$I$1500,'Work report'!$A$2:$A$1500,$A1151,'Work report'!$B$2:$B$1500,"&lt;&gt;"))</f>
        <v/>
      </c>
      <c r="I1151" s="192" t="str">
        <f t="shared" si="51"/>
        <v/>
      </c>
      <c r="J1151" s="192" t="str">
        <f t="shared" si="52"/>
        <v/>
      </c>
      <c r="K1151" s="197"/>
      <c r="L1151" s="235"/>
      <c r="M1151" s="192" t="str">
        <f t="shared" si="53"/>
        <v/>
      </c>
    </row>
    <row r="1152" spans="1:13" ht="15" customHeight="1" x14ac:dyDescent="0.25">
      <c r="A1152" s="190" t="str" cm="1">
        <f t="array" ref="A1152">IFERROR(INDEX(_xlfn.UNIQUE(_xlfn._xlws.FILTER('Work report'!$A$2:$A$1500,'Work report'!$B$2:$B$1500&lt;&gt;"")),ROW(A1151)),"")</f>
        <v/>
      </c>
      <c r="H1152" s="193" t="str">
        <f>IF($A1152="","",SUMIFS('Work report'!$I$2:$I$1500,'Work report'!$A$2:$A$1500,$A1152,'Work report'!$B$2:$B$1500,"&lt;&gt;"))</f>
        <v/>
      </c>
      <c r="I1152" s="192" t="str">
        <f t="shared" si="51"/>
        <v/>
      </c>
      <c r="J1152" s="192" t="str">
        <f t="shared" si="52"/>
        <v/>
      </c>
      <c r="K1152" s="197"/>
      <c r="L1152" s="235"/>
      <c r="M1152" s="192" t="str">
        <f t="shared" si="53"/>
        <v/>
      </c>
    </row>
    <row r="1153" spans="1:13" ht="15" customHeight="1" x14ac:dyDescent="0.25">
      <c r="A1153" s="190" t="str" cm="1">
        <f t="array" ref="A1153">IFERROR(INDEX(_xlfn.UNIQUE(_xlfn._xlws.FILTER('Work report'!$A$2:$A$1500,'Work report'!$B$2:$B$1500&lt;&gt;"")),ROW(A1152)),"")</f>
        <v/>
      </c>
      <c r="H1153" s="193" t="str">
        <f>IF($A1153="","",SUMIFS('Work report'!$I$2:$I$1500,'Work report'!$A$2:$A$1500,$A1153,'Work report'!$B$2:$B$1500,"&lt;&gt;"))</f>
        <v/>
      </c>
      <c r="I1153" s="192" t="str">
        <f t="shared" si="51"/>
        <v/>
      </c>
      <c r="J1153" s="192" t="str">
        <f t="shared" si="52"/>
        <v/>
      </c>
      <c r="K1153" s="197"/>
      <c r="L1153" s="235"/>
      <c r="M1153" s="192" t="str">
        <f t="shared" si="53"/>
        <v/>
      </c>
    </row>
    <row r="1154" spans="1:13" ht="15" customHeight="1" x14ac:dyDescent="0.25">
      <c r="A1154" s="190" t="str" cm="1">
        <f t="array" ref="A1154">IFERROR(INDEX(_xlfn.UNIQUE(_xlfn._xlws.FILTER('Work report'!$A$2:$A$1500,'Work report'!$B$2:$B$1500&lt;&gt;"")),ROW(A1153)),"")</f>
        <v/>
      </c>
      <c r="H1154" s="193" t="str">
        <f>IF($A1154="","",SUMIFS('Work report'!$I$2:$I$1500,'Work report'!$A$2:$A$1500,$A1154,'Work report'!$B$2:$B$1500,"&lt;&gt;"))</f>
        <v/>
      </c>
      <c r="I1154" s="192" t="str">
        <f t="shared" ref="I1154:I1217" si="54">IF(
SUM(
IF(AND($B1154&lt;&gt;"",$C1154&lt;&gt;""),($C1154-$B1154)*1440,0),
IF(AND($D1154&lt;&gt;"",$E1154&lt;&gt;""),($E1154-$D1154)*1440,0),
IF(AND($F1154&lt;&gt;"",$G1154&lt;&gt;""),($G1154-$F1154)*1440,0)
)=0,
"",
SUM(
IF(AND($B1154&lt;&gt;"",$C1154&lt;&gt;""),($C1154-$B1154)*1440,0),
IF(AND($D1154&lt;&gt;"",$E1154&lt;&gt;""),($E1154-$D1154)*1440,0),
IF(AND($F1154&lt;&gt;"",$G1154&lt;&gt;""),($G1154-$F1154)*1440,0)
)
)</f>
        <v/>
      </c>
      <c r="J1154" s="192" t="str">
        <f t="shared" ref="J1154:J1217" si="55">IF(OR($H1154="",$I1154=""),"",$I1154-$H1154)</f>
        <v/>
      </c>
      <c r="K1154" s="197"/>
      <c r="L1154" s="235"/>
      <c r="M1154" s="192" t="str">
        <f t="shared" ref="M1154:M1217" si="56">IF(OR($J1154="",$L1154&lt;&gt;"Approved"),"",$J1154)</f>
        <v/>
      </c>
    </row>
    <row r="1155" spans="1:13" ht="15" customHeight="1" x14ac:dyDescent="0.25">
      <c r="A1155" s="190" t="str" cm="1">
        <f t="array" ref="A1155">IFERROR(INDEX(_xlfn.UNIQUE(_xlfn._xlws.FILTER('Work report'!$A$2:$A$1500,'Work report'!$B$2:$B$1500&lt;&gt;"")),ROW(A1154)),"")</f>
        <v/>
      </c>
      <c r="H1155" s="193" t="str">
        <f>IF($A1155="","",SUMIFS('Work report'!$I$2:$I$1500,'Work report'!$A$2:$A$1500,$A1155,'Work report'!$B$2:$B$1500,"&lt;&gt;"))</f>
        <v/>
      </c>
      <c r="I1155" s="192" t="str">
        <f t="shared" si="54"/>
        <v/>
      </c>
      <c r="J1155" s="192" t="str">
        <f t="shared" si="55"/>
        <v/>
      </c>
      <c r="K1155" s="197"/>
      <c r="L1155" s="235"/>
      <c r="M1155" s="192" t="str">
        <f t="shared" si="56"/>
        <v/>
      </c>
    </row>
    <row r="1156" spans="1:13" ht="15" customHeight="1" x14ac:dyDescent="0.25">
      <c r="A1156" s="190" t="str" cm="1">
        <f t="array" ref="A1156">IFERROR(INDEX(_xlfn.UNIQUE(_xlfn._xlws.FILTER('Work report'!$A$2:$A$1500,'Work report'!$B$2:$B$1500&lt;&gt;"")),ROW(A1155)),"")</f>
        <v/>
      </c>
      <c r="H1156" s="193" t="str">
        <f>IF($A1156="","",SUMIFS('Work report'!$I$2:$I$1500,'Work report'!$A$2:$A$1500,$A1156,'Work report'!$B$2:$B$1500,"&lt;&gt;"))</f>
        <v/>
      </c>
      <c r="I1156" s="192" t="str">
        <f t="shared" si="54"/>
        <v/>
      </c>
      <c r="J1156" s="192" t="str">
        <f t="shared" si="55"/>
        <v/>
      </c>
      <c r="K1156" s="197"/>
      <c r="L1156" s="235"/>
      <c r="M1156" s="192" t="str">
        <f t="shared" si="56"/>
        <v/>
      </c>
    </row>
    <row r="1157" spans="1:13" ht="15" customHeight="1" x14ac:dyDescent="0.25">
      <c r="A1157" s="190" t="str" cm="1">
        <f t="array" ref="A1157">IFERROR(INDEX(_xlfn.UNIQUE(_xlfn._xlws.FILTER('Work report'!$A$2:$A$1500,'Work report'!$B$2:$B$1500&lt;&gt;"")),ROW(A1156)),"")</f>
        <v/>
      </c>
      <c r="H1157" s="193" t="str">
        <f>IF($A1157="","",SUMIFS('Work report'!$I$2:$I$1500,'Work report'!$A$2:$A$1500,$A1157,'Work report'!$B$2:$B$1500,"&lt;&gt;"))</f>
        <v/>
      </c>
      <c r="I1157" s="192" t="str">
        <f t="shared" si="54"/>
        <v/>
      </c>
      <c r="J1157" s="192" t="str">
        <f t="shared" si="55"/>
        <v/>
      </c>
      <c r="K1157" s="197"/>
      <c r="L1157" s="235"/>
      <c r="M1157" s="192" t="str">
        <f t="shared" si="56"/>
        <v/>
      </c>
    </row>
    <row r="1158" spans="1:13" ht="15" customHeight="1" x14ac:dyDescent="0.25">
      <c r="A1158" s="190" t="str" cm="1">
        <f t="array" ref="A1158">IFERROR(INDEX(_xlfn.UNIQUE(_xlfn._xlws.FILTER('Work report'!$A$2:$A$1500,'Work report'!$B$2:$B$1500&lt;&gt;"")),ROW(A1157)),"")</f>
        <v/>
      </c>
      <c r="H1158" s="193" t="str">
        <f>IF($A1158="","",SUMIFS('Work report'!$I$2:$I$1500,'Work report'!$A$2:$A$1500,$A1158,'Work report'!$B$2:$B$1500,"&lt;&gt;"))</f>
        <v/>
      </c>
      <c r="I1158" s="192" t="str">
        <f t="shared" si="54"/>
        <v/>
      </c>
      <c r="J1158" s="192" t="str">
        <f t="shared" si="55"/>
        <v/>
      </c>
      <c r="K1158" s="197"/>
      <c r="L1158" s="235"/>
      <c r="M1158" s="192" t="str">
        <f t="shared" si="56"/>
        <v/>
      </c>
    </row>
    <row r="1159" spans="1:13" ht="15" customHeight="1" x14ac:dyDescent="0.25">
      <c r="A1159" s="190" t="str" cm="1">
        <f t="array" ref="A1159">IFERROR(INDEX(_xlfn.UNIQUE(_xlfn._xlws.FILTER('Work report'!$A$2:$A$1500,'Work report'!$B$2:$B$1500&lt;&gt;"")),ROW(A1158)),"")</f>
        <v/>
      </c>
      <c r="H1159" s="193" t="str">
        <f>IF($A1159="","",SUMIFS('Work report'!$I$2:$I$1500,'Work report'!$A$2:$A$1500,$A1159,'Work report'!$B$2:$B$1500,"&lt;&gt;"))</f>
        <v/>
      </c>
      <c r="I1159" s="192" t="str">
        <f t="shared" si="54"/>
        <v/>
      </c>
      <c r="J1159" s="192" t="str">
        <f t="shared" si="55"/>
        <v/>
      </c>
      <c r="K1159" s="197"/>
      <c r="L1159" s="235"/>
      <c r="M1159" s="192" t="str">
        <f t="shared" si="56"/>
        <v/>
      </c>
    </row>
    <row r="1160" spans="1:13" ht="15" customHeight="1" x14ac:dyDescent="0.25">
      <c r="A1160" s="190" t="str" cm="1">
        <f t="array" ref="A1160">IFERROR(INDEX(_xlfn.UNIQUE(_xlfn._xlws.FILTER('Work report'!$A$2:$A$1500,'Work report'!$B$2:$B$1500&lt;&gt;"")),ROW(A1159)),"")</f>
        <v/>
      </c>
      <c r="H1160" s="193" t="str">
        <f>IF($A1160="","",SUMIFS('Work report'!$I$2:$I$1500,'Work report'!$A$2:$A$1500,$A1160,'Work report'!$B$2:$B$1500,"&lt;&gt;"))</f>
        <v/>
      </c>
      <c r="I1160" s="192" t="str">
        <f t="shared" si="54"/>
        <v/>
      </c>
      <c r="J1160" s="192" t="str">
        <f t="shared" si="55"/>
        <v/>
      </c>
      <c r="K1160" s="197"/>
      <c r="L1160" s="235"/>
      <c r="M1160" s="192" t="str">
        <f t="shared" si="56"/>
        <v/>
      </c>
    </row>
    <row r="1161" spans="1:13" ht="15" customHeight="1" x14ac:dyDescent="0.25">
      <c r="A1161" s="190" t="str" cm="1">
        <f t="array" ref="A1161">IFERROR(INDEX(_xlfn.UNIQUE(_xlfn._xlws.FILTER('Work report'!$A$2:$A$1500,'Work report'!$B$2:$B$1500&lt;&gt;"")),ROW(A1160)),"")</f>
        <v/>
      </c>
      <c r="H1161" s="193" t="str">
        <f>IF($A1161="","",SUMIFS('Work report'!$I$2:$I$1500,'Work report'!$A$2:$A$1500,$A1161,'Work report'!$B$2:$B$1500,"&lt;&gt;"))</f>
        <v/>
      </c>
      <c r="I1161" s="192" t="str">
        <f t="shared" si="54"/>
        <v/>
      </c>
      <c r="J1161" s="192" t="str">
        <f t="shared" si="55"/>
        <v/>
      </c>
      <c r="K1161" s="197"/>
      <c r="L1161" s="235"/>
      <c r="M1161" s="192" t="str">
        <f t="shared" si="56"/>
        <v/>
      </c>
    </row>
    <row r="1162" spans="1:13" ht="15" customHeight="1" x14ac:dyDescent="0.25">
      <c r="A1162" s="190" t="str" cm="1">
        <f t="array" ref="A1162">IFERROR(INDEX(_xlfn.UNIQUE(_xlfn._xlws.FILTER('Work report'!$A$2:$A$1500,'Work report'!$B$2:$B$1500&lt;&gt;"")),ROW(A1161)),"")</f>
        <v/>
      </c>
      <c r="H1162" s="193" t="str">
        <f>IF($A1162="","",SUMIFS('Work report'!$I$2:$I$1500,'Work report'!$A$2:$A$1500,$A1162,'Work report'!$B$2:$B$1500,"&lt;&gt;"))</f>
        <v/>
      </c>
      <c r="I1162" s="192" t="str">
        <f t="shared" si="54"/>
        <v/>
      </c>
      <c r="J1162" s="192" t="str">
        <f t="shared" si="55"/>
        <v/>
      </c>
      <c r="K1162" s="197"/>
      <c r="L1162" s="235"/>
      <c r="M1162" s="192" t="str">
        <f t="shared" si="56"/>
        <v/>
      </c>
    </row>
    <row r="1163" spans="1:13" ht="15" customHeight="1" x14ac:dyDescent="0.25">
      <c r="A1163" s="190" t="str" cm="1">
        <f t="array" ref="A1163">IFERROR(INDEX(_xlfn.UNIQUE(_xlfn._xlws.FILTER('Work report'!$A$2:$A$1500,'Work report'!$B$2:$B$1500&lt;&gt;"")),ROW(A1162)),"")</f>
        <v/>
      </c>
      <c r="H1163" s="193" t="str">
        <f>IF($A1163="","",SUMIFS('Work report'!$I$2:$I$1500,'Work report'!$A$2:$A$1500,$A1163,'Work report'!$B$2:$B$1500,"&lt;&gt;"))</f>
        <v/>
      </c>
      <c r="I1163" s="192" t="str">
        <f t="shared" si="54"/>
        <v/>
      </c>
      <c r="J1163" s="192" t="str">
        <f t="shared" si="55"/>
        <v/>
      </c>
      <c r="K1163" s="197"/>
      <c r="L1163" s="235"/>
      <c r="M1163" s="192" t="str">
        <f t="shared" si="56"/>
        <v/>
      </c>
    </row>
    <row r="1164" spans="1:13" ht="15" customHeight="1" x14ac:dyDescent="0.25">
      <c r="A1164" s="190" t="str" cm="1">
        <f t="array" ref="A1164">IFERROR(INDEX(_xlfn.UNIQUE(_xlfn._xlws.FILTER('Work report'!$A$2:$A$1500,'Work report'!$B$2:$B$1500&lt;&gt;"")),ROW(A1163)),"")</f>
        <v/>
      </c>
      <c r="H1164" s="193" t="str">
        <f>IF($A1164="","",SUMIFS('Work report'!$I$2:$I$1500,'Work report'!$A$2:$A$1500,$A1164,'Work report'!$B$2:$B$1500,"&lt;&gt;"))</f>
        <v/>
      </c>
      <c r="I1164" s="192" t="str">
        <f t="shared" si="54"/>
        <v/>
      </c>
      <c r="J1164" s="192" t="str">
        <f t="shared" si="55"/>
        <v/>
      </c>
      <c r="K1164" s="197"/>
      <c r="L1164" s="235"/>
      <c r="M1164" s="192" t="str">
        <f t="shared" si="56"/>
        <v/>
      </c>
    </row>
    <row r="1165" spans="1:13" ht="15" customHeight="1" x14ac:dyDescent="0.25">
      <c r="A1165" s="190" t="str" cm="1">
        <f t="array" ref="A1165">IFERROR(INDEX(_xlfn.UNIQUE(_xlfn._xlws.FILTER('Work report'!$A$2:$A$1500,'Work report'!$B$2:$B$1500&lt;&gt;"")),ROW(A1164)),"")</f>
        <v/>
      </c>
      <c r="H1165" s="193" t="str">
        <f>IF($A1165="","",SUMIFS('Work report'!$I$2:$I$1500,'Work report'!$A$2:$A$1500,$A1165,'Work report'!$B$2:$B$1500,"&lt;&gt;"))</f>
        <v/>
      </c>
      <c r="I1165" s="192" t="str">
        <f t="shared" si="54"/>
        <v/>
      </c>
      <c r="J1165" s="192" t="str">
        <f t="shared" si="55"/>
        <v/>
      </c>
      <c r="K1165" s="197"/>
      <c r="L1165" s="235"/>
      <c r="M1165" s="192" t="str">
        <f t="shared" si="56"/>
        <v/>
      </c>
    </row>
    <row r="1166" spans="1:13" ht="15" customHeight="1" x14ac:dyDescent="0.25">
      <c r="A1166" s="190" t="str" cm="1">
        <f t="array" ref="A1166">IFERROR(INDEX(_xlfn.UNIQUE(_xlfn._xlws.FILTER('Work report'!$A$2:$A$1500,'Work report'!$B$2:$B$1500&lt;&gt;"")),ROW(A1165)),"")</f>
        <v/>
      </c>
      <c r="H1166" s="193" t="str">
        <f>IF($A1166="","",SUMIFS('Work report'!$I$2:$I$1500,'Work report'!$A$2:$A$1500,$A1166,'Work report'!$B$2:$B$1500,"&lt;&gt;"))</f>
        <v/>
      </c>
      <c r="I1166" s="192" t="str">
        <f t="shared" si="54"/>
        <v/>
      </c>
      <c r="J1166" s="192" t="str">
        <f t="shared" si="55"/>
        <v/>
      </c>
      <c r="K1166" s="197"/>
      <c r="L1166" s="235"/>
      <c r="M1166" s="192" t="str">
        <f t="shared" si="56"/>
        <v/>
      </c>
    </row>
    <row r="1167" spans="1:13" ht="15" customHeight="1" x14ac:dyDescent="0.25">
      <c r="A1167" s="190" t="str" cm="1">
        <f t="array" ref="A1167">IFERROR(INDEX(_xlfn.UNIQUE(_xlfn._xlws.FILTER('Work report'!$A$2:$A$1500,'Work report'!$B$2:$B$1500&lt;&gt;"")),ROW(A1166)),"")</f>
        <v/>
      </c>
      <c r="H1167" s="193" t="str">
        <f>IF($A1167="","",SUMIFS('Work report'!$I$2:$I$1500,'Work report'!$A$2:$A$1500,$A1167,'Work report'!$B$2:$B$1500,"&lt;&gt;"))</f>
        <v/>
      </c>
      <c r="I1167" s="192" t="str">
        <f t="shared" si="54"/>
        <v/>
      </c>
      <c r="J1167" s="192" t="str">
        <f t="shared" si="55"/>
        <v/>
      </c>
      <c r="K1167" s="197"/>
      <c r="L1167" s="235"/>
      <c r="M1167" s="192" t="str">
        <f t="shared" si="56"/>
        <v/>
      </c>
    </row>
    <row r="1168" spans="1:13" ht="15" customHeight="1" x14ac:dyDescent="0.25">
      <c r="A1168" s="190" t="str" cm="1">
        <f t="array" ref="A1168">IFERROR(INDEX(_xlfn.UNIQUE(_xlfn._xlws.FILTER('Work report'!$A$2:$A$1500,'Work report'!$B$2:$B$1500&lt;&gt;"")),ROW(A1167)),"")</f>
        <v/>
      </c>
      <c r="H1168" s="193" t="str">
        <f>IF($A1168="","",SUMIFS('Work report'!$I$2:$I$1500,'Work report'!$A$2:$A$1500,$A1168,'Work report'!$B$2:$B$1500,"&lt;&gt;"))</f>
        <v/>
      </c>
      <c r="I1168" s="192" t="str">
        <f t="shared" si="54"/>
        <v/>
      </c>
      <c r="J1168" s="192" t="str">
        <f t="shared" si="55"/>
        <v/>
      </c>
      <c r="K1168" s="197"/>
      <c r="L1168" s="235"/>
      <c r="M1168" s="192" t="str">
        <f t="shared" si="56"/>
        <v/>
      </c>
    </row>
    <row r="1169" spans="1:13" ht="15" customHeight="1" x14ac:dyDescent="0.25">
      <c r="A1169" s="190" t="str" cm="1">
        <f t="array" ref="A1169">IFERROR(INDEX(_xlfn.UNIQUE(_xlfn._xlws.FILTER('Work report'!$A$2:$A$1500,'Work report'!$B$2:$B$1500&lt;&gt;"")),ROW(A1168)),"")</f>
        <v/>
      </c>
      <c r="H1169" s="193" t="str">
        <f>IF($A1169="","",SUMIFS('Work report'!$I$2:$I$1500,'Work report'!$A$2:$A$1500,$A1169,'Work report'!$B$2:$B$1500,"&lt;&gt;"))</f>
        <v/>
      </c>
      <c r="I1169" s="192" t="str">
        <f t="shared" si="54"/>
        <v/>
      </c>
      <c r="J1169" s="192" t="str">
        <f t="shared" si="55"/>
        <v/>
      </c>
      <c r="K1169" s="197"/>
      <c r="L1169" s="235"/>
      <c r="M1169" s="192" t="str">
        <f t="shared" si="56"/>
        <v/>
      </c>
    </row>
    <row r="1170" spans="1:13" ht="15" customHeight="1" x14ac:dyDescent="0.25">
      <c r="A1170" s="190" t="str" cm="1">
        <f t="array" ref="A1170">IFERROR(INDEX(_xlfn.UNIQUE(_xlfn._xlws.FILTER('Work report'!$A$2:$A$1500,'Work report'!$B$2:$B$1500&lt;&gt;"")),ROW(A1169)),"")</f>
        <v/>
      </c>
      <c r="H1170" s="193" t="str">
        <f>IF($A1170="","",SUMIFS('Work report'!$I$2:$I$1500,'Work report'!$A$2:$A$1500,$A1170,'Work report'!$B$2:$B$1500,"&lt;&gt;"))</f>
        <v/>
      </c>
      <c r="I1170" s="192" t="str">
        <f t="shared" si="54"/>
        <v/>
      </c>
      <c r="J1170" s="192" t="str">
        <f t="shared" si="55"/>
        <v/>
      </c>
      <c r="K1170" s="197"/>
      <c r="L1170" s="235"/>
      <c r="M1170" s="192" t="str">
        <f t="shared" si="56"/>
        <v/>
      </c>
    </row>
    <row r="1171" spans="1:13" ht="15" customHeight="1" x14ac:dyDescent="0.25">
      <c r="A1171" s="190" t="str" cm="1">
        <f t="array" ref="A1171">IFERROR(INDEX(_xlfn.UNIQUE(_xlfn._xlws.FILTER('Work report'!$A$2:$A$1500,'Work report'!$B$2:$B$1500&lt;&gt;"")),ROW(A1170)),"")</f>
        <v/>
      </c>
      <c r="H1171" s="193" t="str">
        <f>IF($A1171="","",SUMIFS('Work report'!$I$2:$I$1500,'Work report'!$A$2:$A$1500,$A1171,'Work report'!$B$2:$B$1500,"&lt;&gt;"))</f>
        <v/>
      </c>
      <c r="I1171" s="192" t="str">
        <f t="shared" si="54"/>
        <v/>
      </c>
      <c r="J1171" s="192" t="str">
        <f t="shared" si="55"/>
        <v/>
      </c>
      <c r="K1171" s="197"/>
      <c r="L1171" s="235"/>
      <c r="M1171" s="192" t="str">
        <f t="shared" si="56"/>
        <v/>
      </c>
    </row>
    <row r="1172" spans="1:13" ht="15" customHeight="1" x14ac:dyDescent="0.25">
      <c r="A1172" s="190" t="str" cm="1">
        <f t="array" ref="A1172">IFERROR(INDEX(_xlfn.UNIQUE(_xlfn._xlws.FILTER('Work report'!$A$2:$A$1500,'Work report'!$B$2:$B$1500&lt;&gt;"")),ROW(A1171)),"")</f>
        <v/>
      </c>
      <c r="H1172" s="193" t="str">
        <f>IF($A1172="","",SUMIFS('Work report'!$I$2:$I$1500,'Work report'!$A$2:$A$1500,$A1172,'Work report'!$B$2:$B$1500,"&lt;&gt;"))</f>
        <v/>
      </c>
      <c r="I1172" s="192" t="str">
        <f t="shared" si="54"/>
        <v/>
      </c>
      <c r="J1172" s="192" t="str">
        <f t="shared" si="55"/>
        <v/>
      </c>
      <c r="K1172" s="197"/>
      <c r="L1172" s="235"/>
      <c r="M1172" s="192" t="str">
        <f t="shared" si="56"/>
        <v/>
      </c>
    </row>
    <row r="1173" spans="1:13" ht="15" customHeight="1" x14ac:dyDescent="0.25">
      <c r="A1173" s="190" t="str" cm="1">
        <f t="array" ref="A1173">IFERROR(INDEX(_xlfn.UNIQUE(_xlfn._xlws.FILTER('Work report'!$A$2:$A$1500,'Work report'!$B$2:$B$1500&lt;&gt;"")),ROW(A1172)),"")</f>
        <v/>
      </c>
      <c r="H1173" s="193" t="str">
        <f>IF($A1173="","",SUMIFS('Work report'!$I$2:$I$1500,'Work report'!$A$2:$A$1500,$A1173,'Work report'!$B$2:$B$1500,"&lt;&gt;"))</f>
        <v/>
      </c>
      <c r="I1173" s="192" t="str">
        <f t="shared" si="54"/>
        <v/>
      </c>
      <c r="J1173" s="192" t="str">
        <f t="shared" si="55"/>
        <v/>
      </c>
      <c r="K1173" s="197"/>
      <c r="L1173" s="235"/>
      <c r="M1173" s="192" t="str">
        <f t="shared" si="56"/>
        <v/>
      </c>
    </row>
    <row r="1174" spans="1:13" ht="15" customHeight="1" x14ac:dyDescent="0.25">
      <c r="A1174" s="190" t="str" cm="1">
        <f t="array" ref="A1174">IFERROR(INDEX(_xlfn.UNIQUE(_xlfn._xlws.FILTER('Work report'!$A$2:$A$1500,'Work report'!$B$2:$B$1500&lt;&gt;"")),ROW(A1173)),"")</f>
        <v/>
      </c>
      <c r="H1174" s="193" t="str">
        <f>IF($A1174="","",SUMIFS('Work report'!$I$2:$I$1500,'Work report'!$A$2:$A$1500,$A1174,'Work report'!$B$2:$B$1500,"&lt;&gt;"))</f>
        <v/>
      </c>
      <c r="I1174" s="192" t="str">
        <f t="shared" si="54"/>
        <v/>
      </c>
      <c r="J1174" s="192" t="str">
        <f t="shared" si="55"/>
        <v/>
      </c>
      <c r="K1174" s="197"/>
      <c r="L1174" s="235"/>
      <c r="M1174" s="192" t="str">
        <f t="shared" si="56"/>
        <v/>
      </c>
    </row>
    <row r="1175" spans="1:13" ht="15" customHeight="1" x14ac:dyDescent="0.25">
      <c r="A1175" s="190" t="str" cm="1">
        <f t="array" ref="A1175">IFERROR(INDEX(_xlfn.UNIQUE(_xlfn._xlws.FILTER('Work report'!$A$2:$A$1500,'Work report'!$B$2:$B$1500&lt;&gt;"")),ROW(A1174)),"")</f>
        <v/>
      </c>
      <c r="H1175" s="193" t="str">
        <f>IF($A1175="","",SUMIFS('Work report'!$I$2:$I$1500,'Work report'!$A$2:$A$1500,$A1175,'Work report'!$B$2:$B$1500,"&lt;&gt;"))</f>
        <v/>
      </c>
      <c r="I1175" s="192" t="str">
        <f t="shared" si="54"/>
        <v/>
      </c>
      <c r="J1175" s="192" t="str">
        <f t="shared" si="55"/>
        <v/>
      </c>
      <c r="K1175" s="197"/>
      <c r="L1175" s="235"/>
      <c r="M1175" s="192" t="str">
        <f t="shared" si="56"/>
        <v/>
      </c>
    </row>
    <row r="1176" spans="1:13" ht="15" customHeight="1" x14ac:dyDescent="0.25">
      <c r="A1176" s="190" t="str" cm="1">
        <f t="array" ref="A1176">IFERROR(INDEX(_xlfn.UNIQUE(_xlfn._xlws.FILTER('Work report'!$A$2:$A$1500,'Work report'!$B$2:$B$1500&lt;&gt;"")),ROW(A1175)),"")</f>
        <v/>
      </c>
      <c r="H1176" s="193" t="str">
        <f>IF($A1176="","",SUMIFS('Work report'!$I$2:$I$1500,'Work report'!$A$2:$A$1500,$A1176,'Work report'!$B$2:$B$1500,"&lt;&gt;"))</f>
        <v/>
      </c>
      <c r="I1176" s="192" t="str">
        <f t="shared" si="54"/>
        <v/>
      </c>
      <c r="J1176" s="192" t="str">
        <f t="shared" si="55"/>
        <v/>
      </c>
      <c r="K1176" s="197"/>
      <c r="L1176" s="235"/>
      <c r="M1176" s="192" t="str">
        <f t="shared" si="56"/>
        <v/>
      </c>
    </row>
    <row r="1177" spans="1:13" ht="15" customHeight="1" x14ac:dyDescent="0.25">
      <c r="A1177" s="190" t="str" cm="1">
        <f t="array" ref="A1177">IFERROR(INDEX(_xlfn.UNIQUE(_xlfn._xlws.FILTER('Work report'!$A$2:$A$1500,'Work report'!$B$2:$B$1500&lt;&gt;"")),ROW(A1176)),"")</f>
        <v/>
      </c>
      <c r="H1177" s="193" t="str">
        <f>IF($A1177="","",SUMIFS('Work report'!$I$2:$I$1500,'Work report'!$A$2:$A$1500,$A1177,'Work report'!$B$2:$B$1500,"&lt;&gt;"))</f>
        <v/>
      </c>
      <c r="I1177" s="192" t="str">
        <f t="shared" si="54"/>
        <v/>
      </c>
      <c r="J1177" s="192" t="str">
        <f t="shared" si="55"/>
        <v/>
      </c>
      <c r="K1177" s="197"/>
      <c r="L1177" s="235"/>
      <c r="M1177" s="192" t="str">
        <f t="shared" si="56"/>
        <v/>
      </c>
    </row>
    <row r="1178" spans="1:13" ht="15" customHeight="1" x14ac:dyDescent="0.25">
      <c r="A1178" s="190" t="str" cm="1">
        <f t="array" ref="A1178">IFERROR(INDEX(_xlfn.UNIQUE(_xlfn._xlws.FILTER('Work report'!$A$2:$A$1500,'Work report'!$B$2:$B$1500&lt;&gt;"")),ROW(A1177)),"")</f>
        <v/>
      </c>
      <c r="H1178" s="193" t="str">
        <f>IF($A1178="","",SUMIFS('Work report'!$I$2:$I$1500,'Work report'!$A$2:$A$1500,$A1178,'Work report'!$B$2:$B$1500,"&lt;&gt;"))</f>
        <v/>
      </c>
      <c r="I1178" s="192" t="str">
        <f t="shared" si="54"/>
        <v/>
      </c>
      <c r="J1178" s="192" t="str">
        <f t="shared" si="55"/>
        <v/>
      </c>
      <c r="K1178" s="197"/>
      <c r="L1178" s="235"/>
      <c r="M1178" s="192" t="str">
        <f t="shared" si="56"/>
        <v/>
      </c>
    </row>
    <row r="1179" spans="1:13" ht="15" customHeight="1" x14ac:dyDescent="0.25">
      <c r="A1179" s="190" t="str" cm="1">
        <f t="array" ref="A1179">IFERROR(INDEX(_xlfn.UNIQUE(_xlfn._xlws.FILTER('Work report'!$A$2:$A$1500,'Work report'!$B$2:$B$1500&lt;&gt;"")),ROW(A1178)),"")</f>
        <v/>
      </c>
      <c r="H1179" s="193" t="str">
        <f>IF($A1179="","",SUMIFS('Work report'!$I$2:$I$1500,'Work report'!$A$2:$A$1500,$A1179,'Work report'!$B$2:$B$1500,"&lt;&gt;"))</f>
        <v/>
      </c>
      <c r="I1179" s="192" t="str">
        <f t="shared" si="54"/>
        <v/>
      </c>
      <c r="J1179" s="192" t="str">
        <f t="shared" si="55"/>
        <v/>
      </c>
      <c r="K1179" s="197"/>
      <c r="L1179" s="235"/>
      <c r="M1179" s="192" t="str">
        <f t="shared" si="56"/>
        <v/>
      </c>
    </row>
    <row r="1180" spans="1:13" ht="15" customHeight="1" x14ac:dyDescent="0.25">
      <c r="A1180" s="190" t="str" cm="1">
        <f t="array" ref="A1180">IFERROR(INDEX(_xlfn.UNIQUE(_xlfn._xlws.FILTER('Work report'!$A$2:$A$1500,'Work report'!$B$2:$B$1500&lt;&gt;"")),ROW(A1179)),"")</f>
        <v/>
      </c>
      <c r="H1180" s="193" t="str">
        <f>IF($A1180="","",SUMIFS('Work report'!$I$2:$I$1500,'Work report'!$A$2:$A$1500,$A1180,'Work report'!$B$2:$B$1500,"&lt;&gt;"))</f>
        <v/>
      </c>
      <c r="I1180" s="192" t="str">
        <f t="shared" si="54"/>
        <v/>
      </c>
      <c r="J1180" s="192" t="str">
        <f t="shared" si="55"/>
        <v/>
      </c>
      <c r="K1180" s="197"/>
      <c r="L1180" s="235"/>
      <c r="M1180" s="192" t="str">
        <f t="shared" si="56"/>
        <v/>
      </c>
    </row>
    <row r="1181" spans="1:13" ht="15" customHeight="1" x14ac:dyDescent="0.25">
      <c r="A1181" s="190" t="str" cm="1">
        <f t="array" ref="A1181">IFERROR(INDEX(_xlfn.UNIQUE(_xlfn._xlws.FILTER('Work report'!$A$2:$A$1500,'Work report'!$B$2:$B$1500&lt;&gt;"")),ROW(A1180)),"")</f>
        <v/>
      </c>
      <c r="H1181" s="193" t="str">
        <f>IF($A1181="","",SUMIFS('Work report'!$I$2:$I$1500,'Work report'!$A$2:$A$1500,$A1181,'Work report'!$B$2:$B$1500,"&lt;&gt;"))</f>
        <v/>
      </c>
      <c r="I1181" s="192" t="str">
        <f t="shared" si="54"/>
        <v/>
      </c>
      <c r="J1181" s="192" t="str">
        <f t="shared" si="55"/>
        <v/>
      </c>
      <c r="K1181" s="197"/>
      <c r="L1181" s="235"/>
      <c r="M1181" s="192" t="str">
        <f t="shared" si="56"/>
        <v/>
      </c>
    </row>
    <row r="1182" spans="1:13" ht="15" customHeight="1" x14ac:dyDescent="0.25">
      <c r="A1182" s="190" t="str" cm="1">
        <f t="array" ref="A1182">IFERROR(INDEX(_xlfn.UNIQUE(_xlfn._xlws.FILTER('Work report'!$A$2:$A$1500,'Work report'!$B$2:$B$1500&lt;&gt;"")),ROW(A1181)),"")</f>
        <v/>
      </c>
      <c r="H1182" s="193" t="str">
        <f>IF($A1182="","",SUMIFS('Work report'!$I$2:$I$1500,'Work report'!$A$2:$A$1500,$A1182,'Work report'!$B$2:$B$1500,"&lt;&gt;"))</f>
        <v/>
      </c>
      <c r="I1182" s="192" t="str">
        <f t="shared" si="54"/>
        <v/>
      </c>
      <c r="J1182" s="192" t="str">
        <f t="shared" si="55"/>
        <v/>
      </c>
      <c r="K1182" s="197"/>
      <c r="L1182" s="235"/>
      <c r="M1182" s="192" t="str">
        <f t="shared" si="56"/>
        <v/>
      </c>
    </row>
    <row r="1183" spans="1:13" ht="15" customHeight="1" x14ac:dyDescent="0.25">
      <c r="A1183" s="190" t="str" cm="1">
        <f t="array" ref="A1183">IFERROR(INDEX(_xlfn.UNIQUE(_xlfn._xlws.FILTER('Work report'!$A$2:$A$1500,'Work report'!$B$2:$B$1500&lt;&gt;"")),ROW(A1182)),"")</f>
        <v/>
      </c>
      <c r="H1183" s="193" t="str">
        <f>IF($A1183="","",SUMIFS('Work report'!$I$2:$I$1500,'Work report'!$A$2:$A$1500,$A1183,'Work report'!$B$2:$B$1500,"&lt;&gt;"))</f>
        <v/>
      </c>
      <c r="I1183" s="192" t="str">
        <f t="shared" si="54"/>
        <v/>
      </c>
      <c r="J1183" s="192" t="str">
        <f t="shared" si="55"/>
        <v/>
      </c>
      <c r="K1183" s="197"/>
      <c r="L1183" s="235"/>
      <c r="M1183" s="192" t="str">
        <f t="shared" si="56"/>
        <v/>
      </c>
    </row>
    <row r="1184" spans="1:13" ht="15" customHeight="1" x14ac:dyDescent="0.25">
      <c r="A1184" s="190" t="str" cm="1">
        <f t="array" ref="A1184">IFERROR(INDEX(_xlfn.UNIQUE(_xlfn._xlws.FILTER('Work report'!$A$2:$A$1500,'Work report'!$B$2:$B$1500&lt;&gt;"")),ROW(A1183)),"")</f>
        <v/>
      </c>
      <c r="H1184" s="193" t="str">
        <f>IF($A1184="","",SUMIFS('Work report'!$I$2:$I$1500,'Work report'!$A$2:$A$1500,$A1184,'Work report'!$B$2:$B$1500,"&lt;&gt;"))</f>
        <v/>
      </c>
      <c r="I1184" s="192" t="str">
        <f t="shared" si="54"/>
        <v/>
      </c>
      <c r="J1184" s="192" t="str">
        <f t="shared" si="55"/>
        <v/>
      </c>
      <c r="K1184" s="197"/>
      <c r="L1184" s="235"/>
      <c r="M1184" s="192" t="str">
        <f t="shared" si="56"/>
        <v/>
      </c>
    </row>
    <row r="1185" spans="1:13" ht="15" customHeight="1" x14ac:dyDescent="0.25">
      <c r="A1185" s="190" t="str" cm="1">
        <f t="array" ref="A1185">IFERROR(INDEX(_xlfn.UNIQUE(_xlfn._xlws.FILTER('Work report'!$A$2:$A$1500,'Work report'!$B$2:$B$1500&lt;&gt;"")),ROW(A1184)),"")</f>
        <v/>
      </c>
      <c r="H1185" s="193" t="str">
        <f>IF($A1185="","",SUMIFS('Work report'!$I$2:$I$1500,'Work report'!$A$2:$A$1500,$A1185,'Work report'!$B$2:$B$1500,"&lt;&gt;"))</f>
        <v/>
      </c>
      <c r="I1185" s="192" t="str">
        <f t="shared" si="54"/>
        <v/>
      </c>
      <c r="J1185" s="192" t="str">
        <f t="shared" si="55"/>
        <v/>
      </c>
      <c r="K1185" s="197"/>
      <c r="L1185" s="235"/>
      <c r="M1185" s="192" t="str">
        <f t="shared" si="56"/>
        <v/>
      </c>
    </row>
    <row r="1186" spans="1:13" ht="15" customHeight="1" x14ac:dyDescent="0.25">
      <c r="A1186" s="190" t="str" cm="1">
        <f t="array" ref="A1186">IFERROR(INDEX(_xlfn.UNIQUE(_xlfn._xlws.FILTER('Work report'!$A$2:$A$1500,'Work report'!$B$2:$B$1500&lt;&gt;"")),ROW(A1185)),"")</f>
        <v/>
      </c>
      <c r="H1186" s="193" t="str">
        <f>IF($A1186="","",SUMIFS('Work report'!$I$2:$I$1500,'Work report'!$A$2:$A$1500,$A1186,'Work report'!$B$2:$B$1500,"&lt;&gt;"))</f>
        <v/>
      </c>
      <c r="I1186" s="192" t="str">
        <f t="shared" si="54"/>
        <v/>
      </c>
      <c r="J1186" s="192" t="str">
        <f t="shared" si="55"/>
        <v/>
      </c>
      <c r="K1186" s="197"/>
      <c r="L1186" s="235"/>
      <c r="M1186" s="192" t="str">
        <f t="shared" si="56"/>
        <v/>
      </c>
    </row>
    <row r="1187" spans="1:13" ht="15" customHeight="1" x14ac:dyDescent="0.25">
      <c r="A1187" s="190" t="str" cm="1">
        <f t="array" ref="A1187">IFERROR(INDEX(_xlfn.UNIQUE(_xlfn._xlws.FILTER('Work report'!$A$2:$A$1500,'Work report'!$B$2:$B$1500&lt;&gt;"")),ROW(A1186)),"")</f>
        <v/>
      </c>
      <c r="H1187" s="193" t="str">
        <f>IF($A1187="","",SUMIFS('Work report'!$I$2:$I$1500,'Work report'!$A$2:$A$1500,$A1187,'Work report'!$B$2:$B$1500,"&lt;&gt;"))</f>
        <v/>
      </c>
      <c r="I1187" s="192" t="str">
        <f t="shared" si="54"/>
        <v/>
      </c>
      <c r="J1187" s="192" t="str">
        <f t="shared" si="55"/>
        <v/>
      </c>
      <c r="K1187" s="197"/>
      <c r="L1187" s="235"/>
      <c r="M1187" s="192" t="str">
        <f t="shared" si="56"/>
        <v/>
      </c>
    </row>
    <row r="1188" spans="1:13" ht="15" customHeight="1" x14ac:dyDescent="0.25">
      <c r="A1188" s="190" t="str" cm="1">
        <f t="array" ref="A1188">IFERROR(INDEX(_xlfn.UNIQUE(_xlfn._xlws.FILTER('Work report'!$A$2:$A$1500,'Work report'!$B$2:$B$1500&lt;&gt;"")),ROW(A1187)),"")</f>
        <v/>
      </c>
      <c r="H1188" s="193" t="str">
        <f>IF($A1188="","",SUMIFS('Work report'!$I$2:$I$1500,'Work report'!$A$2:$A$1500,$A1188,'Work report'!$B$2:$B$1500,"&lt;&gt;"))</f>
        <v/>
      </c>
      <c r="I1188" s="192" t="str">
        <f t="shared" si="54"/>
        <v/>
      </c>
      <c r="J1188" s="192" t="str">
        <f t="shared" si="55"/>
        <v/>
      </c>
      <c r="K1188" s="197"/>
      <c r="L1188" s="235"/>
      <c r="M1188" s="192" t="str">
        <f t="shared" si="56"/>
        <v/>
      </c>
    </row>
    <row r="1189" spans="1:13" ht="15" customHeight="1" x14ac:dyDescent="0.25">
      <c r="A1189" s="190" t="str" cm="1">
        <f t="array" ref="A1189">IFERROR(INDEX(_xlfn.UNIQUE(_xlfn._xlws.FILTER('Work report'!$A$2:$A$1500,'Work report'!$B$2:$B$1500&lt;&gt;"")),ROW(A1188)),"")</f>
        <v/>
      </c>
      <c r="H1189" s="193" t="str">
        <f>IF($A1189="","",SUMIFS('Work report'!$I$2:$I$1500,'Work report'!$A$2:$A$1500,$A1189,'Work report'!$B$2:$B$1500,"&lt;&gt;"))</f>
        <v/>
      </c>
      <c r="I1189" s="192" t="str">
        <f t="shared" si="54"/>
        <v/>
      </c>
      <c r="J1189" s="192" t="str">
        <f t="shared" si="55"/>
        <v/>
      </c>
      <c r="K1189" s="197"/>
      <c r="L1189" s="235"/>
      <c r="M1189" s="192" t="str">
        <f t="shared" si="56"/>
        <v/>
      </c>
    </row>
    <row r="1190" spans="1:13" ht="15" customHeight="1" x14ac:dyDescent="0.25">
      <c r="A1190" s="190" t="str" cm="1">
        <f t="array" ref="A1190">IFERROR(INDEX(_xlfn.UNIQUE(_xlfn._xlws.FILTER('Work report'!$A$2:$A$1500,'Work report'!$B$2:$B$1500&lt;&gt;"")),ROW(A1189)),"")</f>
        <v/>
      </c>
      <c r="H1190" s="193" t="str">
        <f>IF($A1190="","",SUMIFS('Work report'!$I$2:$I$1500,'Work report'!$A$2:$A$1500,$A1190,'Work report'!$B$2:$B$1500,"&lt;&gt;"))</f>
        <v/>
      </c>
      <c r="I1190" s="192" t="str">
        <f t="shared" si="54"/>
        <v/>
      </c>
      <c r="J1190" s="192" t="str">
        <f t="shared" si="55"/>
        <v/>
      </c>
      <c r="K1190" s="197"/>
      <c r="L1190" s="235"/>
      <c r="M1190" s="192" t="str">
        <f t="shared" si="56"/>
        <v/>
      </c>
    </row>
    <row r="1191" spans="1:13" ht="15" customHeight="1" x14ac:dyDescent="0.25">
      <c r="A1191" s="190" t="str" cm="1">
        <f t="array" ref="A1191">IFERROR(INDEX(_xlfn.UNIQUE(_xlfn._xlws.FILTER('Work report'!$A$2:$A$1500,'Work report'!$B$2:$B$1500&lt;&gt;"")),ROW(A1190)),"")</f>
        <v/>
      </c>
      <c r="H1191" s="193" t="str">
        <f>IF($A1191="","",SUMIFS('Work report'!$I$2:$I$1500,'Work report'!$A$2:$A$1500,$A1191,'Work report'!$B$2:$B$1500,"&lt;&gt;"))</f>
        <v/>
      </c>
      <c r="I1191" s="192" t="str">
        <f t="shared" si="54"/>
        <v/>
      </c>
      <c r="J1191" s="192" t="str">
        <f t="shared" si="55"/>
        <v/>
      </c>
      <c r="K1191" s="197"/>
      <c r="L1191" s="235"/>
      <c r="M1191" s="192" t="str">
        <f t="shared" si="56"/>
        <v/>
      </c>
    </row>
    <row r="1192" spans="1:13" ht="15" customHeight="1" x14ac:dyDescent="0.25">
      <c r="A1192" s="190" t="str" cm="1">
        <f t="array" ref="A1192">IFERROR(INDEX(_xlfn.UNIQUE(_xlfn._xlws.FILTER('Work report'!$A$2:$A$1500,'Work report'!$B$2:$B$1500&lt;&gt;"")),ROW(A1191)),"")</f>
        <v/>
      </c>
      <c r="H1192" s="193" t="str">
        <f>IF($A1192="","",SUMIFS('Work report'!$I$2:$I$1500,'Work report'!$A$2:$A$1500,$A1192,'Work report'!$B$2:$B$1500,"&lt;&gt;"))</f>
        <v/>
      </c>
      <c r="I1192" s="192" t="str">
        <f t="shared" si="54"/>
        <v/>
      </c>
      <c r="J1192" s="192" t="str">
        <f t="shared" si="55"/>
        <v/>
      </c>
      <c r="K1192" s="197"/>
      <c r="L1192" s="235"/>
      <c r="M1192" s="192" t="str">
        <f t="shared" si="56"/>
        <v/>
      </c>
    </row>
    <row r="1193" spans="1:13" ht="15" customHeight="1" x14ac:dyDescent="0.25">
      <c r="A1193" s="190" t="str" cm="1">
        <f t="array" ref="A1193">IFERROR(INDEX(_xlfn.UNIQUE(_xlfn._xlws.FILTER('Work report'!$A$2:$A$1500,'Work report'!$B$2:$B$1500&lt;&gt;"")),ROW(A1192)),"")</f>
        <v/>
      </c>
      <c r="H1193" s="193" t="str">
        <f>IF($A1193="","",SUMIFS('Work report'!$I$2:$I$1500,'Work report'!$A$2:$A$1500,$A1193,'Work report'!$B$2:$B$1500,"&lt;&gt;"))</f>
        <v/>
      </c>
      <c r="I1193" s="192" t="str">
        <f t="shared" si="54"/>
        <v/>
      </c>
      <c r="J1193" s="192" t="str">
        <f t="shared" si="55"/>
        <v/>
      </c>
      <c r="K1193" s="197"/>
      <c r="L1193" s="235"/>
      <c r="M1193" s="192" t="str">
        <f t="shared" si="56"/>
        <v/>
      </c>
    </row>
    <row r="1194" spans="1:13" ht="15" customHeight="1" x14ac:dyDescent="0.25">
      <c r="A1194" s="190" t="str" cm="1">
        <f t="array" ref="A1194">IFERROR(INDEX(_xlfn.UNIQUE(_xlfn._xlws.FILTER('Work report'!$A$2:$A$1500,'Work report'!$B$2:$B$1500&lt;&gt;"")),ROW(A1193)),"")</f>
        <v/>
      </c>
      <c r="H1194" s="193" t="str">
        <f>IF($A1194="","",SUMIFS('Work report'!$I$2:$I$1500,'Work report'!$A$2:$A$1500,$A1194,'Work report'!$B$2:$B$1500,"&lt;&gt;"))</f>
        <v/>
      </c>
      <c r="I1194" s="192" t="str">
        <f t="shared" si="54"/>
        <v/>
      </c>
      <c r="J1194" s="192" t="str">
        <f t="shared" si="55"/>
        <v/>
      </c>
      <c r="K1194" s="197"/>
      <c r="L1194" s="235"/>
      <c r="M1194" s="192" t="str">
        <f t="shared" si="56"/>
        <v/>
      </c>
    </row>
    <row r="1195" spans="1:13" ht="15" customHeight="1" x14ac:dyDescent="0.25">
      <c r="A1195" s="190" t="str" cm="1">
        <f t="array" ref="A1195">IFERROR(INDEX(_xlfn.UNIQUE(_xlfn._xlws.FILTER('Work report'!$A$2:$A$1500,'Work report'!$B$2:$B$1500&lt;&gt;"")),ROW(A1194)),"")</f>
        <v/>
      </c>
      <c r="H1195" s="193" t="str">
        <f>IF($A1195="","",SUMIFS('Work report'!$I$2:$I$1500,'Work report'!$A$2:$A$1500,$A1195,'Work report'!$B$2:$B$1500,"&lt;&gt;"))</f>
        <v/>
      </c>
      <c r="I1195" s="192" t="str">
        <f t="shared" si="54"/>
        <v/>
      </c>
      <c r="J1195" s="192" t="str">
        <f t="shared" si="55"/>
        <v/>
      </c>
      <c r="K1195" s="197"/>
      <c r="L1195" s="235"/>
      <c r="M1195" s="192" t="str">
        <f t="shared" si="56"/>
        <v/>
      </c>
    </row>
    <row r="1196" spans="1:13" ht="15" customHeight="1" x14ac:dyDescent="0.25">
      <c r="A1196" s="190" t="str" cm="1">
        <f t="array" ref="A1196">IFERROR(INDEX(_xlfn.UNIQUE(_xlfn._xlws.FILTER('Work report'!$A$2:$A$1500,'Work report'!$B$2:$B$1500&lt;&gt;"")),ROW(A1195)),"")</f>
        <v/>
      </c>
      <c r="H1196" s="193" t="str">
        <f>IF($A1196="","",SUMIFS('Work report'!$I$2:$I$1500,'Work report'!$A$2:$A$1500,$A1196,'Work report'!$B$2:$B$1500,"&lt;&gt;"))</f>
        <v/>
      </c>
      <c r="I1196" s="192" t="str">
        <f t="shared" si="54"/>
        <v/>
      </c>
      <c r="J1196" s="192" t="str">
        <f t="shared" si="55"/>
        <v/>
      </c>
      <c r="K1196" s="197"/>
      <c r="L1196" s="235"/>
      <c r="M1196" s="192" t="str">
        <f t="shared" si="56"/>
        <v/>
      </c>
    </row>
    <row r="1197" spans="1:13" ht="15" customHeight="1" x14ac:dyDescent="0.25">
      <c r="A1197" s="190" t="str" cm="1">
        <f t="array" ref="A1197">IFERROR(INDEX(_xlfn.UNIQUE(_xlfn._xlws.FILTER('Work report'!$A$2:$A$1500,'Work report'!$B$2:$B$1500&lt;&gt;"")),ROW(A1196)),"")</f>
        <v/>
      </c>
      <c r="H1197" s="193" t="str">
        <f>IF($A1197="","",SUMIFS('Work report'!$I$2:$I$1500,'Work report'!$A$2:$A$1500,$A1197,'Work report'!$B$2:$B$1500,"&lt;&gt;"))</f>
        <v/>
      </c>
      <c r="I1197" s="192" t="str">
        <f t="shared" si="54"/>
        <v/>
      </c>
      <c r="J1197" s="192" t="str">
        <f t="shared" si="55"/>
        <v/>
      </c>
      <c r="K1197" s="197"/>
      <c r="L1197" s="235"/>
      <c r="M1197" s="192" t="str">
        <f t="shared" si="56"/>
        <v/>
      </c>
    </row>
    <row r="1198" spans="1:13" ht="15" customHeight="1" x14ac:dyDescent="0.25">
      <c r="A1198" s="190" t="str" cm="1">
        <f t="array" ref="A1198">IFERROR(INDEX(_xlfn.UNIQUE(_xlfn._xlws.FILTER('Work report'!$A$2:$A$1500,'Work report'!$B$2:$B$1500&lt;&gt;"")),ROW(A1197)),"")</f>
        <v/>
      </c>
      <c r="H1198" s="193" t="str">
        <f>IF($A1198="","",SUMIFS('Work report'!$I$2:$I$1500,'Work report'!$A$2:$A$1500,$A1198,'Work report'!$B$2:$B$1500,"&lt;&gt;"))</f>
        <v/>
      </c>
      <c r="I1198" s="192" t="str">
        <f t="shared" si="54"/>
        <v/>
      </c>
      <c r="J1198" s="192" t="str">
        <f t="shared" si="55"/>
        <v/>
      </c>
      <c r="K1198" s="197"/>
      <c r="L1198" s="235"/>
      <c r="M1198" s="192" t="str">
        <f t="shared" si="56"/>
        <v/>
      </c>
    </row>
    <row r="1199" spans="1:13" ht="15" customHeight="1" x14ac:dyDescent="0.25">
      <c r="A1199" s="190" t="str" cm="1">
        <f t="array" ref="A1199">IFERROR(INDEX(_xlfn.UNIQUE(_xlfn._xlws.FILTER('Work report'!$A$2:$A$1500,'Work report'!$B$2:$B$1500&lt;&gt;"")),ROW(A1198)),"")</f>
        <v/>
      </c>
      <c r="H1199" s="193" t="str">
        <f>IF($A1199="","",SUMIFS('Work report'!$I$2:$I$1500,'Work report'!$A$2:$A$1500,$A1199,'Work report'!$B$2:$B$1500,"&lt;&gt;"))</f>
        <v/>
      </c>
      <c r="I1199" s="192" t="str">
        <f t="shared" si="54"/>
        <v/>
      </c>
      <c r="J1199" s="192" t="str">
        <f t="shared" si="55"/>
        <v/>
      </c>
      <c r="K1199" s="197"/>
      <c r="L1199" s="235"/>
      <c r="M1199" s="192" t="str">
        <f t="shared" si="56"/>
        <v/>
      </c>
    </row>
    <row r="1200" spans="1:13" ht="15" customHeight="1" x14ac:dyDescent="0.25">
      <c r="A1200" s="190" t="str" cm="1">
        <f t="array" ref="A1200">IFERROR(INDEX(_xlfn.UNIQUE(_xlfn._xlws.FILTER('Work report'!$A$2:$A$1500,'Work report'!$B$2:$B$1500&lt;&gt;"")),ROW(A1199)),"")</f>
        <v/>
      </c>
      <c r="H1200" s="193" t="str">
        <f>IF($A1200="","",SUMIFS('Work report'!$I$2:$I$1500,'Work report'!$A$2:$A$1500,$A1200,'Work report'!$B$2:$B$1500,"&lt;&gt;"))</f>
        <v/>
      </c>
      <c r="I1200" s="192" t="str">
        <f t="shared" si="54"/>
        <v/>
      </c>
      <c r="J1200" s="192" t="str">
        <f t="shared" si="55"/>
        <v/>
      </c>
      <c r="K1200" s="197"/>
      <c r="L1200" s="235"/>
      <c r="M1200" s="192" t="str">
        <f t="shared" si="56"/>
        <v/>
      </c>
    </row>
    <row r="1201" spans="1:13" ht="15" customHeight="1" x14ac:dyDescent="0.25">
      <c r="A1201" s="190" t="str" cm="1">
        <f t="array" ref="A1201">IFERROR(INDEX(_xlfn.UNIQUE(_xlfn._xlws.FILTER('Work report'!$A$2:$A$1500,'Work report'!$B$2:$B$1500&lt;&gt;"")),ROW(A1200)),"")</f>
        <v/>
      </c>
      <c r="H1201" s="193" t="str">
        <f>IF($A1201="","",SUMIFS('Work report'!$I$2:$I$1500,'Work report'!$A$2:$A$1500,$A1201,'Work report'!$B$2:$B$1500,"&lt;&gt;"))</f>
        <v/>
      </c>
      <c r="I1201" s="192" t="str">
        <f t="shared" si="54"/>
        <v/>
      </c>
      <c r="J1201" s="192" t="str">
        <f t="shared" si="55"/>
        <v/>
      </c>
      <c r="K1201" s="197"/>
      <c r="L1201" s="235"/>
      <c r="M1201" s="192" t="str">
        <f t="shared" si="56"/>
        <v/>
      </c>
    </row>
    <row r="1202" spans="1:13" ht="15" customHeight="1" x14ac:dyDescent="0.25">
      <c r="A1202" s="190" t="str" cm="1">
        <f t="array" ref="A1202">IFERROR(INDEX(_xlfn.UNIQUE(_xlfn._xlws.FILTER('Work report'!$A$2:$A$1500,'Work report'!$B$2:$B$1500&lt;&gt;"")),ROW(A1201)),"")</f>
        <v/>
      </c>
      <c r="H1202" s="193" t="str">
        <f>IF($A1202="","",SUMIFS('Work report'!$I$2:$I$1500,'Work report'!$A$2:$A$1500,$A1202,'Work report'!$B$2:$B$1500,"&lt;&gt;"))</f>
        <v/>
      </c>
      <c r="I1202" s="192" t="str">
        <f t="shared" si="54"/>
        <v/>
      </c>
      <c r="J1202" s="192" t="str">
        <f t="shared" si="55"/>
        <v/>
      </c>
      <c r="K1202" s="197"/>
      <c r="L1202" s="235"/>
      <c r="M1202" s="192" t="str">
        <f t="shared" si="56"/>
        <v/>
      </c>
    </row>
    <row r="1203" spans="1:13" ht="15" customHeight="1" x14ac:dyDescent="0.25">
      <c r="A1203" s="190" t="str" cm="1">
        <f t="array" ref="A1203">IFERROR(INDEX(_xlfn.UNIQUE(_xlfn._xlws.FILTER('Work report'!$A$2:$A$1500,'Work report'!$B$2:$B$1500&lt;&gt;"")),ROW(A1202)),"")</f>
        <v/>
      </c>
      <c r="H1203" s="193" t="str">
        <f>IF($A1203="","",SUMIFS('Work report'!$I$2:$I$1500,'Work report'!$A$2:$A$1500,$A1203,'Work report'!$B$2:$B$1500,"&lt;&gt;"))</f>
        <v/>
      </c>
      <c r="I1203" s="192" t="str">
        <f t="shared" si="54"/>
        <v/>
      </c>
      <c r="J1203" s="192" t="str">
        <f t="shared" si="55"/>
        <v/>
      </c>
      <c r="K1203" s="197"/>
      <c r="L1203" s="235"/>
      <c r="M1203" s="192" t="str">
        <f t="shared" si="56"/>
        <v/>
      </c>
    </row>
    <row r="1204" spans="1:13" ht="15" customHeight="1" x14ac:dyDescent="0.25">
      <c r="A1204" s="190" t="str" cm="1">
        <f t="array" ref="A1204">IFERROR(INDEX(_xlfn.UNIQUE(_xlfn._xlws.FILTER('Work report'!$A$2:$A$1500,'Work report'!$B$2:$B$1500&lt;&gt;"")),ROW(A1203)),"")</f>
        <v/>
      </c>
      <c r="H1204" s="193" t="str">
        <f>IF($A1204="","",SUMIFS('Work report'!$I$2:$I$1500,'Work report'!$A$2:$A$1500,$A1204,'Work report'!$B$2:$B$1500,"&lt;&gt;"))</f>
        <v/>
      </c>
      <c r="I1204" s="192" t="str">
        <f t="shared" si="54"/>
        <v/>
      </c>
      <c r="J1204" s="192" t="str">
        <f t="shared" si="55"/>
        <v/>
      </c>
      <c r="K1204" s="197"/>
      <c r="L1204" s="235"/>
      <c r="M1204" s="192" t="str">
        <f t="shared" si="56"/>
        <v/>
      </c>
    </row>
    <row r="1205" spans="1:13" ht="15" customHeight="1" x14ac:dyDescent="0.25">
      <c r="A1205" s="190" t="str" cm="1">
        <f t="array" ref="A1205">IFERROR(INDEX(_xlfn.UNIQUE(_xlfn._xlws.FILTER('Work report'!$A$2:$A$1500,'Work report'!$B$2:$B$1500&lt;&gt;"")),ROW(A1204)),"")</f>
        <v/>
      </c>
      <c r="H1205" s="193" t="str">
        <f>IF($A1205="","",SUMIFS('Work report'!$I$2:$I$1500,'Work report'!$A$2:$A$1500,$A1205,'Work report'!$B$2:$B$1500,"&lt;&gt;"))</f>
        <v/>
      </c>
      <c r="I1205" s="192" t="str">
        <f t="shared" si="54"/>
        <v/>
      </c>
      <c r="J1205" s="192" t="str">
        <f t="shared" si="55"/>
        <v/>
      </c>
      <c r="K1205" s="197"/>
      <c r="L1205" s="235"/>
      <c r="M1205" s="192" t="str">
        <f t="shared" si="56"/>
        <v/>
      </c>
    </row>
    <row r="1206" spans="1:13" ht="15" customHeight="1" x14ac:dyDescent="0.25">
      <c r="A1206" s="190" t="str" cm="1">
        <f t="array" ref="A1206">IFERROR(INDEX(_xlfn.UNIQUE(_xlfn._xlws.FILTER('Work report'!$A$2:$A$1500,'Work report'!$B$2:$B$1500&lt;&gt;"")),ROW(A1205)),"")</f>
        <v/>
      </c>
      <c r="H1206" s="193" t="str">
        <f>IF($A1206="","",SUMIFS('Work report'!$I$2:$I$1500,'Work report'!$A$2:$A$1500,$A1206,'Work report'!$B$2:$B$1500,"&lt;&gt;"))</f>
        <v/>
      </c>
      <c r="I1206" s="192" t="str">
        <f t="shared" si="54"/>
        <v/>
      </c>
      <c r="J1206" s="192" t="str">
        <f t="shared" si="55"/>
        <v/>
      </c>
      <c r="K1206" s="197"/>
      <c r="L1206" s="235"/>
      <c r="M1206" s="192" t="str">
        <f t="shared" si="56"/>
        <v/>
      </c>
    </row>
    <row r="1207" spans="1:13" ht="15" customHeight="1" x14ac:dyDescent="0.25">
      <c r="A1207" s="190" t="str" cm="1">
        <f t="array" ref="A1207">IFERROR(INDEX(_xlfn.UNIQUE(_xlfn._xlws.FILTER('Work report'!$A$2:$A$1500,'Work report'!$B$2:$B$1500&lt;&gt;"")),ROW(A1206)),"")</f>
        <v/>
      </c>
      <c r="H1207" s="193" t="str">
        <f>IF($A1207="","",SUMIFS('Work report'!$I$2:$I$1500,'Work report'!$A$2:$A$1500,$A1207,'Work report'!$B$2:$B$1500,"&lt;&gt;"))</f>
        <v/>
      </c>
      <c r="I1207" s="192" t="str">
        <f t="shared" si="54"/>
        <v/>
      </c>
      <c r="J1207" s="192" t="str">
        <f t="shared" si="55"/>
        <v/>
      </c>
      <c r="K1207" s="197"/>
      <c r="L1207" s="235"/>
      <c r="M1207" s="192" t="str">
        <f t="shared" si="56"/>
        <v/>
      </c>
    </row>
    <row r="1208" spans="1:13" ht="15" customHeight="1" x14ac:dyDescent="0.25">
      <c r="A1208" s="190" t="str" cm="1">
        <f t="array" ref="A1208">IFERROR(INDEX(_xlfn.UNIQUE(_xlfn._xlws.FILTER('Work report'!$A$2:$A$1500,'Work report'!$B$2:$B$1500&lt;&gt;"")),ROW(A1207)),"")</f>
        <v/>
      </c>
      <c r="H1208" s="193" t="str">
        <f>IF($A1208="","",SUMIFS('Work report'!$I$2:$I$1500,'Work report'!$A$2:$A$1500,$A1208,'Work report'!$B$2:$B$1500,"&lt;&gt;"))</f>
        <v/>
      </c>
      <c r="I1208" s="192" t="str">
        <f t="shared" si="54"/>
        <v/>
      </c>
      <c r="J1208" s="192" t="str">
        <f t="shared" si="55"/>
        <v/>
      </c>
      <c r="K1208" s="197"/>
      <c r="L1208" s="235"/>
      <c r="M1208" s="192" t="str">
        <f t="shared" si="56"/>
        <v/>
      </c>
    </row>
    <row r="1209" spans="1:13" ht="15" customHeight="1" x14ac:dyDescent="0.25">
      <c r="A1209" s="190" t="str" cm="1">
        <f t="array" ref="A1209">IFERROR(INDEX(_xlfn.UNIQUE(_xlfn._xlws.FILTER('Work report'!$A$2:$A$1500,'Work report'!$B$2:$B$1500&lt;&gt;"")),ROW(A1208)),"")</f>
        <v/>
      </c>
      <c r="H1209" s="193" t="str">
        <f>IF($A1209="","",SUMIFS('Work report'!$I$2:$I$1500,'Work report'!$A$2:$A$1500,$A1209,'Work report'!$B$2:$B$1500,"&lt;&gt;"))</f>
        <v/>
      </c>
      <c r="I1209" s="192" t="str">
        <f t="shared" si="54"/>
        <v/>
      </c>
      <c r="J1209" s="192" t="str">
        <f t="shared" si="55"/>
        <v/>
      </c>
      <c r="K1209" s="197"/>
      <c r="L1209" s="235"/>
      <c r="M1209" s="192" t="str">
        <f t="shared" si="56"/>
        <v/>
      </c>
    </row>
    <row r="1210" spans="1:13" ht="15" customHeight="1" x14ac:dyDescent="0.25">
      <c r="A1210" s="190" t="str" cm="1">
        <f t="array" ref="A1210">IFERROR(INDEX(_xlfn.UNIQUE(_xlfn._xlws.FILTER('Work report'!$A$2:$A$1500,'Work report'!$B$2:$B$1500&lt;&gt;"")),ROW(A1209)),"")</f>
        <v/>
      </c>
      <c r="H1210" s="193" t="str">
        <f>IF($A1210="","",SUMIFS('Work report'!$I$2:$I$1500,'Work report'!$A$2:$A$1500,$A1210,'Work report'!$B$2:$B$1500,"&lt;&gt;"))</f>
        <v/>
      </c>
      <c r="I1210" s="192" t="str">
        <f t="shared" si="54"/>
        <v/>
      </c>
      <c r="J1210" s="192" t="str">
        <f t="shared" si="55"/>
        <v/>
      </c>
      <c r="K1210" s="197"/>
      <c r="L1210" s="235"/>
      <c r="M1210" s="192" t="str">
        <f t="shared" si="56"/>
        <v/>
      </c>
    </row>
    <row r="1211" spans="1:13" ht="15" customHeight="1" x14ac:dyDescent="0.25">
      <c r="A1211" s="190" t="str" cm="1">
        <f t="array" ref="A1211">IFERROR(INDEX(_xlfn.UNIQUE(_xlfn._xlws.FILTER('Work report'!$A$2:$A$1500,'Work report'!$B$2:$B$1500&lt;&gt;"")),ROW(A1210)),"")</f>
        <v/>
      </c>
      <c r="H1211" s="193" t="str">
        <f>IF($A1211="","",SUMIFS('Work report'!$I$2:$I$1500,'Work report'!$A$2:$A$1500,$A1211,'Work report'!$B$2:$B$1500,"&lt;&gt;"))</f>
        <v/>
      </c>
      <c r="I1211" s="192" t="str">
        <f t="shared" si="54"/>
        <v/>
      </c>
      <c r="J1211" s="192" t="str">
        <f t="shared" si="55"/>
        <v/>
      </c>
      <c r="K1211" s="197"/>
      <c r="L1211" s="235"/>
      <c r="M1211" s="192" t="str">
        <f t="shared" si="56"/>
        <v/>
      </c>
    </row>
    <row r="1212" spans="1:13" ht="15" customHeight="1" x14ac:dyDescent="0.25">
      <c r="A1212" s="190" t="str" cm="1">
        <f t="array" ref="A1212">IFERROR(INDEX(_xlfn.UNIQUE(_xlfn._xlws.FILTER('Work report'!$A$2:$A$1500,'Work report'!$B$2:$B$1500&lt;&gt;"")),ROW(A1211)),"")</f>
        <v/>
      </c>
      <c r="H1212" s="193" t="str">
        <f>IF($A1212="","",SUMIFS('Work report'!$I$2:$I$1500,'Work report'!$A$2:$A$1500,$A1212,'Work report'!$B$2:$B$1500,"&lt;&gt;"))</f>
        <v/>
      </c>
      <c r="I1212" s="192" t="str">
        <f t="shared" si="54"/>
        <v/>
      </c>
      <c r="J1212" s="192" t="str">
        <f t="shared" si="55"/>
        <v/>
      </c>
      <c r="K1212" s="197"/>
      <c r="L1212" s="235"/>
      <c r="M1212" s="192" t="str">
        <f t="shared" si="56"/>
        <v/>
      </c>
    </row>
    <row r="1213" spans="1:13" ht="15" customHeight="1" x14ac:dyDescent="0.25">
      <c r="A1213" s="190" t="str" cm="1">
        <f t="array" ref="A1213">IFERROR(INDEX(_xlfn.UNIQUE(_xlfn._xlws.FILTER('Work report'!$A$2:$A$1500,'Work report'!$B$2:$B$1500&lt;&gt;"")),ROW(A1212)),"")</f>
        <v/>
      </c>
      <c r="H1213" s="193" t="str">
        <f>IF($A1213="","",SUMIFS('Work report'!$I$2:$I$1500,'Work report'!$A$2:$A$1500,$A1213,'Work report'!$B$2:$B$1500,"&lt;&gt;"))</f>
        <v/>
      </c>
      <c r="I1213" s="192" t="str">
        <f t="shared" si="54"/>
        <v/>
      </c>
      <c r="J1213" s="192" t="str">
        <f t="shared" si="55"/>
        <v/>
      </c>
      <c r="K1213" s="197"/>
      <c r="L1213" s="235"/>
      <c r="M1213" s="192" t="str">
        <f t="shared" si="56"/>
        <v/>
      </c>
    </row>
    <row r="1214" spans="1:13" ht="15" customHeight="1" x14ac:dyDescent="0.25">
      <c r="A1214" s="190" t="str" cm="1">
        <f t="array" ref="A1214">IFERROR(INDEX(_xlfn.UNIQUE(_xlfn._xlws.FILTER('Work report'!$A$2:$A$1500,'Work report'!$B$2:$B$1500&lt;&gt;"")),ROW(A1213)),"")</f>
        <v/>
      </c>
      <c r="H1214" s="193" t="str">
        <f>IF($A1214="","",SUMIFS('Work report'!$I$2:$I$1500,'Work report'!$A$2:$A$1500,$A1214,'Work report'!$B$2:$B$1500,"&lt;&gt;"))</f>
        <v/>
      </c>
      <c r="I1214" s="192" t="str">
        <f t="shared" si="54"/>
        <v/>
      </c>
      <c r="J1214" s="192" t="str">
        <f t="shared" si="55"/>
        <v/>
      </c>
      <c r="K1214" s="197"/>
      <c r="L1214" s="235"/>
      <c r="M1214" s="192" t="str">
        <f t="shared" si="56"/>
        <v/>
      </c>
    </row>
    <row r="1215" spans="1:13" ht="15" customHeight="1" x14ac:dyDescent="0.25">
      <c r="A1215" s="190" t="str" cm="1">
        <f t="array" ref="A1215">IFERROR(INDEX(_xlfn.UNIQUE(_xlfn._xlws.FILTER('Work report'!$A$2:$A$1500,'Work report'!$B$2:$B$1500&lt;&gt;"")),ROW(A1214)),"")</f>
        <v/>
      </c>
      <c r="H1215" s="193" t="str">
        <f>IF($A1215="","",SUMIFS('Work report'!$I$2:$I$1500,'Work report'!$A$2:$A$1500,$A1215,'Work report'!$B$2:$B$1500,"&lt;&gt;"))</f>
        <v/>
      </c>
      <c r="I1215" s="192" t="str">
        <f t="shared" si="54"/>
        <v/>
      </c>
      <c r="J1215" s="192" t="str">
        <f t="shared" si="55"/>
        <v/>
      </c>
      <c r="K1215" s="197"/>
      <c r="L1215" s="235"/>
      <c r="M1215" s="192" t="str">
        <f t="shared" si="56"/>
        <v/>
      </c>
    </row>
    <row r="1216" spans="1:13" ht="15" customHeight="1" x14ac:dyDescent="0.25">
      <c r="A1216" s="190" t="str" cm="1">
        <f t="array" ref="A1216">IFERROR(INDEX(_xlfn.UNIQUE(_xlfn._xlws.FILTER('Work report'!$A$2:$A$1500,'Work report'!$B$2:$B$1500&lt;&gt;"")),ROW(A1215)),"")</f>
        <v/>
      </c>
      <c r="H1216" s="193" t="str">
        <f>IF($A1216="","",SUMIFS('Work report'!$I$2:$I$1500,'Work report'!$A$2:$A$1500,$A1216,'Work report'!$B$2:$B$1500,"&lt;&gt;"))</f>
        <v/>
      </c>
      <c r="I1216" s="192" t="str">
        <f t="shared" si="54"/>
        <v/>
      </c>
      <c r="J1216" s="192" t="str">
        <f t="shared" si="55"/>
        <v/>
      </c>
      <c r="K1216" s="197"/>
      <c r="L1216" s="235"/>
      <c r="M1216" s="192" t="str">
        <f t="shared" si="56"/>
        <v/>
      </c>
    </row>
    <row r="1217" spans="1:13" ht="15" customHeight="1" x14ac:dyDescent="0.25">
      <c r="A1217" s="190" t="str" cm="1">
        <f t="array" ref="A1217">IFERROR(INDEX(_xlfn.UNIQUE(_xlfn._xlws.FILTER('Work report'!$A$2:$A$1500,'Work report'!$B$2:$B$1500&lt;&gt;"")),ROW(A1216)),"")</f>
        <v/>
      </c>
      <c r="H1217" s="193" t="str">
        <f>IF($A1217="","",SUMIFS('Work report'!$I$2:$I$1500,'Work report'!$A$2:$A$1500,$A1217,'Work report'!$B$2:$B$1500,"&lt;&gt;"))</f>
        <v/>
      </c>
      <c r="I1217" s="192" t="str">
        <f t="shared" si="54"/>
        <v/>
      </c>
      <c r="J1217" s="192" t="str">
        <f t="shared" si="55"/>
        <v/>
      </c>
      <c r="K1217" s="197"/>
      <c r="L1217" s="235"/>
      <c r="M1217" s="192" t="str">
        <f t="shared" si="56"/>
        <v/>
      </c>
    </row>
    <row r="1218" spans="1:13" ht="15" customHeight="1" x14ac:dyDescent="0.25">
      <c r="A1218" s="190" t="str" cm="1">
        <f t="array" ref="A1218">IFERROR(INDEX(_xlfn.UNIQUE(_xlfn._xlws.FILTER('Work report'!$A$2:$A$1500,'Work report'!$B$2:$B$1500&lt;&gt;"")),ROW(A1217)),"")</f>
        <v/>
      </c>
      <c r="H1218" s="193" t="str">
        <f>IF($A1218="","",SUMIFS('Work report'!$I$2:$I$1500,'Work report'!$A$2:$A$1500,$A1218,'Work report'!$B$2:$B$1500,"&lt;&gt;"))</f>
        <v/>
      </c>
      <c r="I1218" s="192" t="str">
        <f t="shared" ref="I1218:I1281" si="57">IF(
SUM(
IF(AND($B1218&lt;&gt;"",$C1218&lt;&gt;""),($C1218-$B1218)*1440,0),
IF(AND($D1218&lt;&gt;"",$E1218&lt;&gt;""),($E1218-$D1218)*1440,0),
IF(AND($F1218&lt;&gt;"",$G1218&lt;&gt;""),($G1218-$F1218)*1440,0)
)=0,
"",
SUM(
IF(AND($B1218&lt;&gt;"",$C1218&lt;&gt;""),($C1218-$B1218)*1440,0),
IF(AND($D1218&lt;&gt;"",$E1218&lt;&gt;""),($E1218-$D1218)*1440,0),
IF(AND($F1218&lt;&gt;"",$G1218&lt;&gt;""),($G1218-$F1218)*1440,0)
)
)</f>
        <v/>
      </c>
      <c r="J1218" s="192" t="str">
        <f t="shared" ref="J1218:J1281" si="58">IF(OR($H1218="",$I1218=""),"",$I1218-$H1218)</f>
        <v/>
      </c>
      <c r="K1218" s="197"/>
      <c r="L1218" s="235"/>
      <c r="M1218" s="192" t="str">
        <f t="shared" ref="M1218:M1281" si="59">IF(OR($J1218="",$L1218&lt;&gt;"Approved"),"",$J1218)</f>
        <v/>
      </c>
    </row>
    <row r="1219" spans="1:13" ht="15" customHeight="1" x14ac:dyDescent="0.25">
      <c r="A1219" s="190" t="str" cm="1">
        <f t="array" ref="A1219">IFERROR(INDEX(_xlfn.UNIQUE(_xlfn._xlws.FILTER('Work report'!$A$2:$A$1500,'Work report'!$B$2:$B$1500&lt;&gt;"")),ROW(A1218)),"")</f>
        <v/>
      </c>
      <c r="H1219" s="193" t="str">
        <f>IF($A1219="","",SUMIFS('Work report'!$I$2:$I$1500,'Work report'!$A$2:$A$1500,$A1219,'Work report'!$B$2:$B$1500,"&lt;&gt;"))</f>
        <v/>
      </c>
      <c r="I1219" s="192" t="str">
        <f t="shared" si="57"/>
        <v/>
      </c>
      <c r="J1219" s="192" t="str">
        <f t="shared" si="58"/>
        <v/>
      </c>
      <c r="K1219" s="197"/>
      <c r="L1219" s="235"/>
      <c r="M1219" s="192" t="str">
        <f t="shared" si="59"/>
        <v/>
      </c>
    </row>
    <row r="1220" spans="1:13" ht="15" customHeight="1" x14ac:dyDescent="0.25">
      <c r="A1220" s="190" t="str" cm="1">
        <f t="array" ref="A1220">IFERROR(INDEX(_xlfn.UNIQUE(_xlfn._xlws.FILTER('Work report'!$A$2:$A$1500,'Work report'!$B$2:$B$1500&lt;&gt;"")),ROW(A1219)),"")</f>
        <v/>
      </c>
      <c r="H1220" s="193" t="str">
        <f>IF($A1220="","",SUMIFS('Work report'!$I$2:$I$1500,'Work report'!$A$2:$A$1500,$A1220,'Work report'!$B$2:$B$1500,"&lt;&gt;"))</f>
        <v/>
      </c>
      <c r="I1220" s="192" t="str">
        <f t="shared" si="57"/>
        <v/>
      </c>
      <c r="J1220" s="192" t="str">
        <f t="shared" si="58"/>
        <v/>
      </c>
      <c r="K1220" s="197"/>
      <c r="L1220" s="235"/>
      <c r="M1220" s="192" t="str">
        <f t="shared" si="59"/>
        <v/>
      </c>
    </row>
    <row r="1221" spans="1:13" ht="15" customHeight="1" x14ac:dyDescent="0.25">
      <c r="A1221" s="190" t="str" cm="1">
        <f t="array" ref="A1221">IFERROR(INDEX(_xlfn.UNIQUE(_xlfn._xlws.FILTER('Work report'!$A$2:$A$1500,'Work report'!$B$2:$B$1500&lt;&gt;"")),ROW(A1220)),"")</f>
        <v/>
      </c>
      <c r="H1221" s="193" t="str">
        <f>IF($A1221="","",SUMIFS('Work report'!$I$2:$I$1500,'Work report'!$A$2:$A$1500,$A1221,'Work report'!$B$2:$B$1500,"&lt;&gt;"))</f>
        <v/>
      </c>
      <c r="I1221" s="192" t="str">
        <f t="shared" si="57"/>
        <v/>
      </c>
      <c r="J1221" s="192" t="str">
        <f t="shared" si="58"/>
        <v/>
      </c>
      <c r="K1221" s="197"/>
      <c r="L1221" s="235"/>
      <c r="M1221" s="192" t="str">
        <f t="shared" si="59"/>
        <v/>
      </c>
    </row>
    <row r="1222" spans="1:13" ht="15" customHeight="1" x14ac:dyDescent="0.25">
      <c r="A1222" s="190" t="str" cm="1">
        <f t="array" ref="A1222">IFERROR(INDEX(_xlfn.UNIQUE(_xlfn._xlws.FILTER('Work report'!$A$2:$A$1500,'Work report'!$B$2:$B$1500&lt;&gt;"")),ROW(A1221)),"")</f>
        <v/>
      </c>
      <c r="H1222" s="193" t="str">
        <f>IF($A1222="","",SUMIFS('Work report'!$I$2:$I$1500,'Work report'!$A$2:$A$1500,$A1222,'Work report'!$B$2:$B$1500,"&lt;&gt;"))</f>
        <v/>
      </c>
      <c r="I1222" s="192" t="str">
        <f t="shared" si="57"/>
        <v/>
      </c>
      <c r="J1222" s="192" t="str">
        <f t="shared" si="58"/>
        <v/>
      </c>
      <c r="K1222" s="197"/>
      <c r="L1222" s="235"/>
      <c r="M1222" s="192" t="str">
        <f t="shared" si="59"/>
        <v/>
      </c>
    </row>
    <row r="1223" spans="1:13" ht="15" customHeight="1" x14ac:dyDescent="0.25">
      <c r="A1223" s="190" t="str" cm="1">
        <f t="array" ref="A1223">IFERROR(INDEX(_xlfn.UNIQUE(_xlfn._xlws.FILTER('Work report'!$A$2:$A$1500,'Work report'!$B$2:$B$1500&lt;&gt;"")),ROW(A1222)),"")</f>
        <v/>
      </c>
      <c r="H1223" s="193" t="str">
        <f>IF($A1223="","",SUMIFS('Work report'!$I$2:$I$1500,'Work report'!$A$2:$A$1500,$A1223,'Work report'!$B$2:$B$1500,"&lt;&gt;"))</f>
        <v/>
      </c>
      <c r="I1223" s="192" t="str">
        <f t="shared" si="57"/>
        <v/>
      </c>
      <c r="J1223" s="192" t="str">
        <f t="shared" si="58"/>
        <v/>
      </c>
      <c r="K1223" s="197"/>
      <c r="L1223" s="235"/>
      <c r="M1223" s="192" t="str">
        <f t="shared" si="59"/>
        <v/>
      </c>
    </row>
    <row r="1224" spans="1:13" ht="15" customHeight="1" x14ac:dyDescent="0.25">
      <c r="A1224" s="190" t="str" cm="1">
        <f t="array" ref="A1224">IFERROR(INDEX(_xlfn.UNIQUE(_xlfn._xlws.FILTER('Work report'!$A$2:$A$1500,'Work report'!$B$2:$B$1500&lt;&gt;"")),ROW(A1223)),"")</f>
        <v/>
      </c>
      <c r="H1224" s="193" t="str">
        <f>IF($A1224="","",SUMIFS('Work report'!$I$2:$I$1500,'Work report'!$A$2:$A$1500,$A1224,'Work report'!$B$2:$B$1500,"&lt;&gt;"))</f>
        <v/>
      </c>
      <c r="I1224" s="192" t="str">
        <f t="shared" si="57"/>
        <v/>
      </c>
      <c r="J1224" s="192" t="str">
        <f t="shared" si="58"/>
        <v/>
      </c>
      <c r="K1224" s="197"/>
      <c r="L1224" s="235"/>
      <c r="M1224" s="192" t="str">
        <f t="shared" si="59"/>
        <v/>
      </c>
    </row>
    <row r="1225" spans="1:13" ht="15" customHeight="1" x14ac:dyDescent="0.25">
      <c r="A1225" s="190" t="str" cm="1">
        <f t="array" ref="A1225">IFERROR(INDEX(_xlfn.UNIQUE(_xlfn._xlws.FILTER('Work report'!$A$2:$A$1500,'Work report'!$B$2:$B$1500&lt;&gt;"")),ROW(A1224)),"")</f>
        <v/>
      </c>
      <c r="H1225" s="193" t="str">
        <f>IF($A1225="","",SUMIFS('Work report'!$I$2:$I$1500,'Work report'!$A$2:$A$1500,$A1225,'Work report'!$B$2:$B$1500,"&lt;&gt;"))</f>
        <v/>
      </c>
      <c r="I1225" s="192" t="str">
        <f t="shared" si="57"/>
        <v/>
      </c>
      <c r="J1225" s="192" t="str">
        <f t="shared" si="58"/>
        <v/>
      </c>
      <c r="K1225" s="197"/>
      <c r="L1225" s="235"/>
      <c r="M1225" s="192" t="str">
        <f t="shared" si="59"/>
        <v/>
      </c>
    </row>
    <row r="1226" spans="1:13" ht="15" customHeight="1" x14ac:dyDescent="0.25">
      <c r="A1226" s="190" t="str" cm="1">
        <f t="array" ref="A1226">IFERROR(INDEX(_xlfn.UNIQUE(_xlfn._xlws.FILTER('Work report'!$A$2:$A$1500,'Work report'!$B$2:$B$1500&lt;&gt;"")),ROW(A1225)),"")</f>
        <v/>
      </c>
      <c r="H1226" s="193" t="str">
        <f>IF($A1226="","",SUMIFS('Work report'!$I$2:$I$1500,'Work report'!$A$2:$A$1500,$A1226,'Work report'!$B$2:$B$1500,"&lt;&gt;"))</f>
        <v/>
      </c>
      <c r="I1226" s="192" t="str">
        <f t="shared" si="57"/>
        <v/>
      </c>
      <c r="J1226" s="192" t="str">
        <f t="shared" si="58"/>
        <v/>
      </c>
      <c r="K1226" s="197"/>
      <c r="L1226" s="235"/>
      <c r="M1226" s="192" t="str">
        <f t="shared" si="59"/>
        <v/>
      </c>
    </row>
    <row r="1227" spans="1:13" ht="15" customHeight="1" x14ac:dyDescent="0.25">
      <c r="A1227" s="190" t="str" cm="1">
        <f t="array" ref="A1227">IFERROR(INDEX(_xlfn.UNIQUE(_xlfn._xlws.FILTER('Work report'!$A$2:$A$1500,'Work report'!$B$2:$B$1500&lt;&gt;"")),ROW(A1226)),"")</f>
        <v/>
      </c>
      <c r="H1227" s="193" t="str">
        <f>IF($A1227="","",SUMIFS('Work report'!$I$2:$I$1500,'Work report'!$A$2:$A$1500,$A1227,'Work report'!$B$2:$B$1500,"&lt;&gt;"))</f>
        <v/>
      </c>
      <c r="I1227" s="192" t="str">
        <f t="shared" si="57"/>
        <v/>
      </c>
      <c r="J1227" s="192" t="str">
        <f t="shared" si="58"/>
        <v/>
      </c>
      <c r="K1227" s="197"/>
      <c r="L1227" s="235"/>
      <c r="M1227" s="192" t="str">
        <f t="shared" si="59"/>
        <v/>
      </c>
    </row>
    <row r="1228" spans="1:13" ht="15" customHeight="1" x14ac:dyDescent="0.25">
      <c r="A1228" s="190" t="str" cm="1">
        <f t="array" ref="A1228">IFERROR(INDEX(_xlfn.UNIQUE(_xlfn._xlws.FILTER('Work report'!$A$2:$A$1500,'Work report'!$B$2:$B$1500&lt;&gt;"")),ROW(A1227)),"")</f>
        <v/>
      </c>
      <c r="H1228" s="193" t="str">
        <f>IF($A1228="","",SUMIFS('Work report'!$I$2:$I$1500,'Work report'!$A$2:$A$1500,$A1228,'Work report'!$B$2:$B$1500,"&lt;&gt;"))</f>
        <v/>
      </c>
      <c r="I1228" s="192" t="str">
        <f t="shared" si="57"/>
        <v/>
      </c>
      <c r="J1228" s="192" t="str">
        <f t="shared" si="58"/>
        <v/>
      </c>
      <c r="K1228" s="197"/>
      <c r="L1228" s="235"/>
      <c r="M1228" s="192" t="str">
        <f t="shared" si="59"/>
        <v/>
      </c>
    </row>
    <row r="1229" spans="1:13" ht="15" customHeight="1" x14ac:dyDescent="0.25">
      <c r="A1229" s="190" t="str" cm="1">
        <f t="array" ref="A1229">IFERROR(INDEX(_xlfn.UNIQUE(_xlfn._xlws.FILTER('Work report'!$A$2:$A$1500,'Work report'!$B$2:$B$1500&lt;&gt;"")),ROW(A1228)),"")</f>
        <v/>
      </c>
      <c r="H1229" s="193" t="str">
        <f>IF($A1229="","",SUMIFS('Work report'!$I$2:$I$1500,'Work report'!$A$2:$A$1500,$A1229,'Work report'!$B$2:$B$1500,"&lt;&gt;"))</f>
        <v/>
      </c>
      <c r="I1229" s="192" t="str">
        <f t="shared" si="57"/>
        <v/>
      </c>
      <c r="J1229" s="192" t="str">
        <f t="shared" si="58"/>
        <v/>
      </c>
      <c r="K1229" s="197"/>
      <c r="L1229" s="235"/>
      <c r="M1229" s="192" t="str">
        <f t="shared" si="59"/>
        <v/>
      </c>
    </row>
    <row r="1230" spans="1:13" ht="15" customHeight="1" x14ac:dyDescent="0.25">
      <c r="A1230" s="190" t="str" cm="1">
        <f t="array" ref="A1230">IFERROR(INDEX(_xlfn.UNIQUE(_xlfn._xlws.FILTER('Work report'!$A$2:$A$1500,'Work report'!$B$2:$B$1500&lt;&gt;"")),ROW(A1229)),"")</f>
        <v/>
      </c>
      <c r="H1230" s="193" t="str">
        <f>IF($A1230="","",SUMIFS('Work report'!$I$2:$I$1500,'Work report'!$A$2:$A$1500,$A1230,'Work report'!$B$2:$B$1500,"&lt;&gt;"))</f>
        <v/>
      </c>
      <c r="I1230" s="192" t="str">
        <f t="shared" si="57"/>
        <v/>
      </c>
      <c r="J1230" s="192" t="str">
        <f t="shared" si="58"/>
        <v/>
      </c>
      <c r="K1230" s="197"/>
      <c r="L1230" s="235"/>
      <c r="M1230" s="192" t="str">
        <f t="shared" si="59"/>
        <v/>
      </c>
    </row>
    <row r="1231" spans="1:13" ht="15" customHeight="1" x14ac:dyDescent="0.25">
      <c r="A1231" s="190" t="str" cm="1">
        <f t="array" ref="A1231">IFERROR(INDEX(_xlfn.UNIQUE(_xlfn._xlws.FILTER('Work report'!$A$2:$A$1500,'Work report'!$B$2:$B$1500&lt;&gt;"")),ROW(A1230)),"")</f>
        <v/>
      </c>
      <c r="H1231" s="193" t="str">
        <f>IF($A1231="","",SUMIFS('Work report'!$I$2:$I$1500,'Work report'!$A$2:$A$1500,$A1231,'Work report'!$B$2:$B$1500,"&lt;&gt;"))</f>
        <v/>
      </c>
      <c r="I1231" s="192" t="str">
        <f t="shared" si="57"/>
        <v/>
      </c>
      <c r="J1231" s="192" t="str">
        <f t="shared" si="58"/>
        <v/>
      </c>
      <c r="K1231" s="197"/>
      <c r="L1231" s="235"/>
      <c r="M1231" s="192" t="str">
        <f t="shared" si="59"/>
        <v/>
      </c>
    </row>
    <row r="1232" spans="1:13" ht="15" customHeight="1" x14ac:dyDescent="0.25">
      <c r="A1232" s="190" t="str" cm="1">
        <f t="array" ref="A1232">IFERROR(INDEX(_xlfn.UNIQUE(_xlfn._xlws.FILTER('Work report'!$A$2:$A$1500,'Work report'!$B$2:$B$1500&lt;&gt;"")),ROW(A1231)),"")</f>
        <v/>
      </c>
      <c r="H1232" s="193" t="str">
        <f>IF($A1232="","",SUMIFS('Work report'!$I$2:$I$1500,'Work report'!$A$2:$A$1500,$A1232,'Work report'!$B$2:$B$1500,"&lt;&gt;"))</f>
        <v/>
      </c>
      <c r="I1232" s="192" t="str">
        <f t="shared" si="57"/>
        <v/>
      </c>
      <c r="J1232" s="192" t="str">
        <f t="shared" si="58"/>
        <v/>
      </c>
      <c r="K1232" s="197"/>
      <c r="L1232" s="235"/>
      <c r="M1232" s="192" t="str">
        <f t="shared" si="59"/>
        <v/>
      </c>
    </row>
    <row r="1233" spans="1:13" ht="15" customHeight="1" x14ac:dyDescent="0.25">
      <c r="A1233" s="190" t="str" cm="1">
        <f t="array" ref="A1233">IFERROR(INDEX(_xlfn.UNIQUE(_xlfn._xlws.FILTER('Work report'!$A$2:$A$1500,'Work report'!$B$2:$B$1500&lt;&gt;"")),ROW(A1232)),"")</f>
        <v/>
      </c>
      <c r="H1233" s="193" t="str">
        <f>IF($A1233="","",SUMIFS('Work report'!$I$2:$I$1500,'Work report'!$A$2:$A$1500,$A1233,'Work report'!$B$2:$B$1500,"&lt;&gt;"))</f>
        <v/>
      </c>
      <c r="I1233" s="192" t="str">
        <f t="shared" si="57"/>
        <v/>
      </c>
      <c r="J1233" s="192" t="str">
        <f t="shared" si="58"/>
        <v/>
      </c>
      <c r="K1233" s="197"/>
      <c r="L1233" s="235"/>
      <c r="M1233" s="192" t="str">
        <f t="shared" si="59"/>
        <v/>
      </c>
    </row>
    <row r="1234" spans="1:13" ht="15" customHeight="1" x14ac:dyDescent="0.25">
      <c r="A1234" s="190" t="str" cm="1">
        <f t="array" ref="A1234">IFERROR(INDEX(_xlfn.UNIQUE(_xlfn._xlws.FILTER('Work report'!$A$2:$A$1500,'Work report'!$B$2:$B$1500&lt;&gt;"")),ROW(A1233)),"")</f>
        <v/>
      </c>
      <c r="H1234" s="193" t="str">
        <f>IF($A1234="","",SUMIFS('Work report'!$I$2:$I$1500,'Work report'!$A$2:$A$1500,$A1234,'Work report'!$B$2:$B$1500,"&lt;&gt;"))</f>
        <v/>
      </c>
      <c r="I1234" s="192" t="str">
        <f t="shared" si="57"/>
        <v/>
      </c>
      <c r="J1234" s="192" t="str">
        <f t="shared" si="58"/>
        <v/>
      </c>
      <c r="K1234" s="197"/>
      <c r="L1234" s="235"/>
      <c r="M1234" s="192" t="str">
        <f t="shared" si="59"/>
        <v/>
      </c>
    </row>
    <row r="1235" spans="1:13" ht="15" customHeight="1" x14ac:dyDescent="0.25">
      <c r="A1235" s="190" t="str" cm="1">
        <f t="array" ref="A1235">IFERROR(INDEX(_xlfn.UNIQUE(_xlfn._xlws.FILTER('Work report'!$A$2:$A$1500,'Work report'!$B$2:$B$1500&lt;&gt;"")),ROW(A1234)),"")</f>
        <v/>
      </c>
      <c r="H1235" s="193" t="str">
        <f>IF($A1235="","",SUMIFS('Work report'!$I$2:$I$1500,'Work report'!$A$2:$A$1500,$A1235,'Work report'!$B$2:$B$1500,"&lt;&gt;"))</f>
        <v/>
      </c>
      <c r="I1235" s="192" t="str">
        <f t="shared" si="57"/>
        <v/>
      </c>
      <c r="J1235" s="192" t="str">
        <f t="shared" si="58"/>
        <v/>
      </c>
      <c r="K1235" s="197"/>
      <c r="L1235" s="235"/>
      <c r="M1235" s="192" t="str">
        <f t="shared" si="59"/>
        <v/>
      </c>
    </row>
    <row r="1236" spans="1:13" ht="15" customHeight="1" x14ac:dyDescent="0.25">
      <c r="A1236" s="190" t="str" cm="1">
        <f t="array" ref="A1236">IFERROR(INDEX(_xlfn.UNIQUE(_xlfn._xlws.FILTER('Work report'!$A$2:$A$1500,'Work report'!$B$2:$B$1500&lt;&gt;"")),ROW(A1235)),"")</f>
        <v/>
      </c>
      <c r="H1236" s="193" t="str">
        <f>IF($A1236="","",SUMIFS('Work report'!$I$2:$I$1500,'Work report'!$A$2:$A$1500,$A1236,'Work report'!$B$2:$B$1500,"&lt;&gt;"))</f>
        <v/>
      </c>
      <c r="I1236" s="192" t="str">
        <f t="shared" si="57"/>
        <v/>
      </c>
      <c r="J1236" s="192" t="str">
        <f t="shared" si="58"/>
        <v/>
      </c>
      <c r="K1236" s="197"/>
      <c r="L1236" s="235"/>
      <c r="M1236" s="192" t="str">
        <f t="shared" si="59"/>
        <v/>
      </c>
    </row>
    <row r="1237" spans="1:13" ht="15" customHeight="1" x14ac:dyDescent="0.25">
      <c r="A1237" s="190" t="str" cm="1">
        <f t="array" ref="A1237">IFERROR(INDEX(_xlfn.UNIQUE(_xlfn._xlws.FILTER('Work report'!$A$2:$A$1500,'Work report'!$B$2:$B$1500&lt;&gt;"")),ROW(A1236)),"")</f>
        <v/>
      </c>
      <c r="H1237" s="193" t="str">
        <f>IF($A1237="","",SUMIFS('Work report'!$I$2:$I$1500,'Work report'!$A$2:$A$1500,$A1237,'Work report'!$B$2:$B$1500,"&lt;&gt;"))</f>
        <v/>
      </c>
      <c r="I1237" s="192" t="str">
        <f t="shared" si="57"/>
        <v/>
      </c>
      <c r="J1237" s="192" t="str">
        <f t="shared" si="58"/>
        <v/>
      </c>
      <c r="K1237" s="197"/>
      <c r="L1237" s="235"/>
      <c r="M1237" s="192" t="str">
        <f t="shared" si="59"/>
        <v/>
      </c>
    </row>
    <row r="1238" spans="1:13" ht="15" customHeight="1" x14ac:dyDescent="0.25">
      <c r="A1238" s="190" t="str" cm="1">
        <f t="array" ref="A1238">IFERROR(INDEX(_xlfn.UNIQUE(_xlfn._xlws.FILTER('Work report'!$A$2:$A$1500,'Work report'!$B$2:$B$1500&lt;&gt;"")),ROW(A1237)),"")</f>
        <v/>
      </c>
      <c r="H1238" s="193" t="str">
        <f>IF($A1238="","",SUMIFS('Work report'!$I$2:$I$1500,'Work report'!$A$2:$A$1500,$A1238,'Work report'!$B$2:$B$1500,"&lt;&gt;"))</f>
        <v/>
      </c>
      <c r="I1238" s="192" t="str">
        <f t="shared" si="57"/>
        <v/>
      </c>
      <c r="J1238" s="192" t="str">
        <f t="shared" si="58"/>
        <v/>
      </c>
      <c r="K1238" s="197"/>
      <c r="L1238" s="235"/>
      <c r="M1238" s="192" t="str">
        <f t="shared" si="59"/>
        <v/>
      </c>
    </row>
    <row r="1239" spans="1:13" ht="15" customHeight="1" x14ac:dyDescent="0.25">
      <c r="A1239" s="190" t="str" cm="1">
        <f t="array" ref="A1239">IFERROR(INDEX(_xlfn.UNIQUE(_xlfn._xlws.FILTER('Work report'!$A$2:$A$1500,'Work report'!$B$2:$B$1500&lt;&gt;"")),ROW(A1238)),"")</f>
        <v/>
      </c>
      <c r="H1239" s="193" t="str">
        <f>IF($A1239="","",SUMIFS('Work report'!$I$2:$I$1500,'Work report'!$A$2:$A$1500,$A1239,'Work report'!$B$2:$B$1500,"&lt;&gt;"))</f>
        <v/>
      </c>
      <c r="I1239" s="192" t="str">
        <f t="shared" si="57"/>
        <v/>
      </c>
      <c r="J1239" s="192" t="str">
        <f t="shared" si="58"/>
        <v/>
      </c>
      <c r="K1239" s="197"/>
      <c r="L1239" s="235"/>
      <c r="M1239" s="192" t="str">
        <f t="shared" si="59"/>
        <v/>
      </c>
    </row>
    <row r="1240" spans="1:13" ht="15" customHeight="1" x14ac:dyDescent="0.25">
      <c r="A1240" s="190" t="str" cm="1">
        <f t="array" ref="A1240">IFERROR(INDEX(_xlfn.UNIQUE(_xlfn._xlws.FILTER('Work report'!$A$2:$A$1500,'Work report'!$B$2:$B$1500&lt;&gt;"")),ROW(A1239)),"")</f>
        <v/>
      </c>
      <c r="H1240" s="193" t="str">
        <f>IF($A1240="","",SUMIFS('Work report'!$I$2:$I$1500,'Work report'!$A$2:$A$1500,$A1240,'Work report'!$B$2:$B$1500,"&lt;&gt;"))</f>
        <v/>
      </c>
      <c r="I1240" s="192" t="str">
        <f t="shared" si="57"/>
        <v/>
      </c>
      <c r="J1240" s="192" t="str">
        <f t="shared" si="58"/>
        <v/>
      </c>
      <c r="K1240" s="197"/>
      <c r="L1240" s="235"/>
      <c r="M1240" s="192" t="str">
        <f t="shared" si="59"/>
        <v/>
      </c>
    </row>
    <row r="1241" spans="1:13" ht="15" customHeight="1" x14ac:dyDescent="0.25">
      <c r="A1241" s="190" t="str" cm="1">
        <f t="array" ref="A1241">IFERROR(INDEX(_xlfn.UNIQUE(_xlfn._xlws.FILTER('Work report'!$A$2:$A$1500,'Work report'!$B$2:$B$1500&lt;&gt;"")),ROW(A1240)),"")</f>
        <v/>
      </c>
      <c r="H1241" s="193" t="str">
        <f>IF($A1241="","",SUMIFS('Work report'!$I$2:$I$1500,'Work report'!$A$2:$A$1500,$A1241,'Work report'!$B$2:$B$1500,"&lt;&gt;"))</f>
        <v/>
      </c>
      <c r="I1241" s="192" t="str">
        <f t="shared" si="57"/>
        <v/>
      </c>
      <c r="J1241" s="192" t="str">
        <f t="shared" si="58"/>
        <v/>
      </c>
      <c r="K1241" s="197"/>
      <c r="L1241" s="235"/>
      <c r="M1241" s="192" t="str">
        <f t="shared" si="59"/>
        <v/>
      </c>
    </row>
    <row r="1242" spans="1:13" ht="15" customHeight="1" x14ac:dyDescent="0.25">
      <c r="A1242" s="190" t="str" cm="1">
        <f t="array" ref="A1242">IFERROR(INDEX(_xlfn.UNIQUE(_xlfn._xlws.FILTER('Work report'!$A$2:$A$1500,'Work report'!$B$2:$B$1500&lt;&gt;"")),ROW(A1241)),"")</f>
        <v/>
      </c>
      <c r="H1242" s="193" t="str">
        <f>IF($A1242="","",SUMIFS('Work report'!$I$2:$I$1500,'Work report'!$A$2:$A$1500,$A1242,'Work report'!$B$2:$B$1500,"&lt;&gt;"))</f>
        <v/>
      </c>
      <c r="I1242" s="192" t="str">
        <f t="shared" si="57"/>
        <v/>
      </c>
      <c r="J1242" s="192" t="str">
        <f t="shared" si="58"/>
        <v/>
      </c>
      <c r="K1242" s="197"/>
      <c r="L1242" s="235"/>
      <c r="M1242" s="192" t="str">
        <f t="shared" si="59"/>
        <v/>
      </c>
    </row>
    <row r="1243" spans="1:13" ht="15" customHeight="1" x14ac:dyDescent="0.25">
      <c r="A1243" s="190" t="str" cm="1">
        <f t="array" ref="A1243">IFERROR(INDEX(_xlfn.UNIQUE(_xlfn._xlws.FILTER('Work report'!$A$2:$A$1500,'Work report'!$B$2:$B$1500&lt;&gt;"")),ROW(A1242)),"")</f>
        <v/>
      </c>
      <c r="H1243" s="193" t="str">
        <f>IF($A1243="","",SUMIFS('Work report'!$I$2:$I$1500,'Work report'!$A$2:$A$1500,$A1243,'Work report'!$B$2:$B$1500,"&lt;&gt;"))</f>
        <v/>
      </c>
      <c r="I1243" s="192" t="str">
        <f t="shared" si="57"/>
        <v/>
      </c>
      <c r="J1243" s="192" t="str">
        <f t="shared" si="58"/>
        <v/>
      </c>
      <c r="K1243" s="197"/>
      <c r="L1243" s="235"/>
      <c r="M1243" s="192" t="str">
        <f t="shared" si="59"/>
        <v/>
      </c>
    </row>
    <row r="1244" spans="1:13" ht="15" customHeight="1" x14ac:dyDescent="0.25">
      <c r="A1244" s="190" t="str" cm="1">
        <f t="array" ref="A1244">IFERROR(INDEX(_xlfn.UNIQUE(_xlfn._xlws.FILTER('Work report'!$A$2:$A$1500,'Work report'!$B$2:$B$1500&lt;&gt;"")),ROW(A1243)),"")</f>
        <v/>
      </c>
      <c r="H1244" s="193" t="str">
        <f>IF($A1244="","",SUMIFS('Work report'!$I$2:$I$1500,'Work report'!$A$2:$A$1500,$A1244,'Work report'!$B$2:$B$1500,"&lt;&gt;"))</f>
        <v/>
      </c>
      <c r="I1244" s="192" t="str">
        <f t="shared" si="57"/>
        <v/>
      </c>
      <c r="J1244" s="192" t="str">
        <f t="shared" si="58"/>
        <v/>
      </c>
      <c r="K1244" s="197"/>
      <c r="L1244" s="235"/>
      <c r="M1244" s="192" t="str">
        <f t="shared" si="59"/>
        <v/>
      </c>
    </row>
    <row r="1245" spans="1:13" ht="15" customHeight="1" x14ac:dyDescent="0.25">
      <c r="A1245" s="190" t="str" cm="1">
        <f t="array" ref="A1245">IFERROR(INDEX(_xlfn.UNIQUE(_xlfn._xlws.FILTER('Work report'!$A$2:$A$1500,'Work report'!$B$2:$B$1500&lt;&gt;"")),ROW(A1244)),"")</f>
        <v/>
      </c>
      <c r="H1245" s="193" t="str">
        <f>IF($A1245="","",SUMIFS('Work report'!$I$2:$I$1500,'Work report'!$A$2:$A$1500,$A1245,'Work report'!$B$2:$B$1500,"&lt;&gt;"))</f>
        <v/>
      </c>
      <c r="I1245" s="192" t="str">
        <f t="shared" si="57"/>
        <v/>
      </c>
      <c r="J1245" s="192" t="str">
        <f t="shared" si="58"/>
        <v/>
      </c>
      <c r="K1245" s="197"/>
      <c r="L1245" s="235"/>
      <c r="M1245" s="192" t="str">
        <f t="shared" si="59"/>
        <v/>
      </c>
    </row>
    <row r="1246" spans="1:13" ht="15" customHeight="1" x14ac:dyDescent="0.25">
      <c r="A1246" s="190" t="str" cm="1">
        <f t="array" ref="A1246">IFERROR(INDEX(_xlfn.UNIQUE(_xlfn._xlws.FILTER('Work report'!$A$2:$A$1500,'Work report'!$B$2:$B$1500&lt;&gt;"")),ROW(A1245)),"")</f>
        <v/>
      </c>
      <c r="H1246" s="193" t="str">
        <f>IF($A1246="","",SUMIFS('Work report'!$I$2:$I$1500,'Work report'!$A$2:$A$1500,$A1246,'Work report'!$B$2:$B$1500,"&lt;&gt;"))</f>
        <v/>
      </c>
      <c r="I1246" s="192" t="str">
        <f t="shared" si="57"/>
        <v/>
      </c>
      <c r="J1246" s="192" t="str">
        <f t="shared" si="58"/>
        <v/>
      </c>
      <c r="K1246" s="197"/>
      <c r="L1246" s="235"/>
      <c r="M1246" s="192" t="str">
        <f t="shared" si="59"/>
        <v/>
      </c>
    </row>
    <row r="1247" spans="1:13" ht="15" customHeight="1" x14ac:dyDescent="0.25">
      <c r="A1247" s="190" t="str" cm="1">
        <f t="array" ref="A1247">IFERROR(INDEX(_xlfn.UNIQUE(_xlfn._xlws.FILTER('Work report'!$A$2:$A$1500,'Work report'!$B$2:$B$1500&lt;&gt;"")),ROW(A1246)),"")</f>
        <v/>
      </c>
      <c r="H1247" s="193" t="str">
        <f>IF($A1247="","",SUMIFS('Work report'!$I$2:$I$1500,'Work report'!$A$2:$A$1500,$A1247,'Work report'!$B$2:$B$1500,"&lt;&gt;"))</f>
        <v/>
      </c>
      <c r="I1247" s="192" t="str">
        <f t="shared" si="57"/>
        <v/>
      </c>
      <c r="J1247" s="192" t="str">
        <f t="shared" si="58"/>
        <v/>
      </c>
      <c r="K1247" s="197"/>
      <c r="L1247" s="235"/>
      <c r="M1247" s="192" t="str">
        <f t="shared" si="59"/>
        <v/>
      </c>
    </row>
    <row r="1248" spans="1:13" ht="15" customHeight="1" x14ac:dyDescent="0.25">
      <c r="A1248" s="190" t="str" cm="1">
        <f t="array" ref="A1248">IFERROR(INDEX(_xlfn.UNIQUE(_xlfn._xlws.FILTER('Work report'!$A$2:$A$1500,'Work report'!$B$2:$B$1500&lt;&gt;"")),ROW(A1247)),"")</f>
        <v/>
      </c>
      <c r="H1248" s="193" t="str">
        <f>IF($A1248="","",SUMIFS('Work report'!$I$2:$I$1500,'Work report'!$A$2:$A$1500,$A1248,'Work report'!$B$2:$B$1500,"&lt;&gt;"))</f>
        <v/>
      </c>
      <c r="I1248" s="192" t="str">
        <f t="shared" si="57"/>
        <v/>
      </c>
      <c r="J1248" s="192" t="str">
        <f t="shared" si="58"/>
        <v/>
      </c>
      <c r="K1248" s="197"/>
      <c r="L1248" s="235"/>
      <c r="M1248" s="192" t="str">
        <f t="shared" si="59"/>
        <v/>
      </c>
    </row>
    <row r="1249" spans="1:13" ht="15" customHeight="1" x14ac:dyDescent="0.25">
      <c r="A1249" s="190" t="str" cm="1">
        <f t="array" ref="A1249">IFERROR(INDEX(_xlfn.UNIQUE(_xlfn._xlws.FILTER('Work report'!$A$2:$A$1500,'Work report'!$B$2:$B$1500&lt;&gt;"")),ROW(A1248)),"")</f>
        <v/>
      </c>
      <c r="H1249" s="193" t="str">
        <f>IF($A1249="","",SUMIFS('Work report'!$I$2:$I$1500,'Work report'!$A$2:$A$1500,$A1249,'Work report'!$B$2:$B$1500,"&lt;&gt;"))</f>
        <v/>
      </c>
      <c r="I1249" s="192" t="str">
        <f t="shared" si="57"/>
        <v/>
      </c>
      <c r="J1249" s="192" t="str">
        <f t="shared" si="58"/>
        <v/>
      </c>
      <c r="K1249" s="197"/>
      <c r="L1249" s="235"/>
      <c r="M1249" s="192" t="str">
        <f t="shared" si="59"/>
        <v/>
      </c>
    </row>
    <row r="1250" spans="1:13" ht="15" customHeight="1" x14ac:dyDescent="0.25">
      <c r="A1250" s="190" t="str" cm="1">
        <f t="array" ref="A1250">IFERROR(INDEX(_xlfn.UNIQUE(_xlfn._xlws.FILTER('Work report'!$A$2:$A$1500,'Work report'!$B$2:$B$1500&lt;&gt;"")),ROW(A1249)),"")</f>
        <v/>
      </c>
      <c r="H1250" s="193" t="str">
        <f>IF($A1250="","",SUMIFS('Work report'!$I$2:$I$1500,'Work report'!$A$2:$A$1500,$A1250,'Work report'!$B$2:$B$1500,"&lt;&gt;"))</f>
        <v/>
      </c>
      <c r="I1250" s="192" t="str">
        <f t="shared" si="57"/>
        <v/>
      </c>
      <c r="J1250" s="192" t="str">
        <f t="shared" si="58"/>
        <v/>
      </c>
      <c r="K1250" s="197"/>
      <c r="L1250" s="235"/>
      <c r="M1250" s="192" t="str">
        <f t="shared" si="59"/>
        <v/>
      </c>
    </row>
    <row r="1251" spans="1:13" ht="15" customHeight="1" x14ac:dyDescent="0.25">
      <c r="A1251" s="190" t="str" cm="1">
        <f t="array" ref="A1251">IFERROR(INDEX(_xlfn.UNIQUE(_xlfn._xlws.FILTER('Work report'!$A$2:$A$1500,'Work report'!$B$2:$B$1500&lt;&gt;"")),ROW(A1250)),"")</f>
        <v/>
      </c>
      <c r="H1251" s="193" t="str">
        <f>IF($A1251="","",SUMIFS('Work report'!$I$2:$I$1500,'Work report'!$A$2:$A$1500,$A1251,'Work report'!$B$2:$B$1500,"&lt;&gt;"))</f>
        <v/>
      </c>
      <c r="I1251" s="192" t="str">
        <f t="shared" si="57"/>
        <v/>
      </c>
      <c r="J1251" s="192" t="str">
        <f t="shared" si="58"/>
        <v/>
      </c>
      <c r="K1251" s="197"/>
      <c r="L1251" s="235"/>
      <c r="M1251" s="192" t="str">
        <f t="shared" si="59"/>
        <v/>
      </c>
    </row>
    <row r="1252" spans="1:13" ht="15" customHeight="1" x14ac:dyDescent="0.25">
      <c r="A1252" s="190" t="str" cm="1">
        <f t="array" ref="A1252">IFERROR(INDEX(_xlfn.UNIQUE(_xlfn._xlws.FILTER('Work report'!$A$2:$A$1500,'Work report'!$B$2:$B$1500&lt;&gt;"")),ROW(A1251)),"")</f>
        <v/>
      </c>
      <c r="H1252" s="193" t="str">
        <f>IF($A1252="","",SUMIFS('Work report'!$I$2:$I$1500,'Work report'!$A$2:$A$1500,$A1252,'Work report'!$B$2:$B$1500,"&lt;&gt;"))</f>
        <v/>
      </c>
      <c r="I1252" s="192" t="str">
        <f t="shared" si="57"/>
        <v/>
      </c>
      <c r="J1252" s="192" t="str">
        <f t="shared" si="58"/>
        <v/>
      </c>
      <c r="K1252" s="197"/>
      <c r="L1252" s="235"/>
      <c r="M1252" s="192" t="str">
        <f t="shared" si="59"/>
        <v/>
      </c>
    </row>
    <row r="1253" spans="1:13" ht="15" customHeight="1" x14ac:dyDescent="0.25">
      <c r="A1253" s="190" t="str" cm="1">
        <f t="array" ref="A1253">IFERROR(INDEX(_xlfn.UNIQUE(_xlfn._xlws.FILTER('Work report'!$A$2:$A$1500,'Work report'!$B$2:$B$1500&lt;&gt;"")),ROW(A1252)),"")</f>
        <v/>
      </c>
      <c r="H1253" s="193" t="str">
        <f>IF($A1253="","",SUMIFS('Work report'!$I$2:$I$1500,'Work report'!$A$2:$A$1500,$A1253,'Work report'!$B$2:$B$1500,"&lt;&gt;"))</f>
        <v/>
      </c>
      <c r="I1253" s="192" t="str">
        <f t="shared" si="57"/>
        <v/>
      </c>
      <c r="J1253" s="192" t="str">
        <f t="shared" si="58"/>
        <v/>
      </c>
      <c r="K1253" s="197"/>
      <c r="L1253" s="235"/>
      <c r="M1253" s="192" t="str">
        <f t="shared" si="59"/>
        <v/>
      </c>
    </row>
    <row r="1254" spans="1:13" ht="15" customHeight="1" x14ac:dyDescent="0.25">
      <c r="A1254" s="190" t="str" cm="1">
        <f t="array" ref="A1254">IFERROR(INDEX(_xlfn.UNIQUE(_xlfn._xlws.FILTER('Work report'!$A$2:$A$1500,'Work report'!$B$2:$B$1500&lt;&gt;"")),ROW(A1253)),"")</f>
        <v/>
      </c>
      <c r="H1254" s="193" t="str">
        <f>IF($A1254="","",SUMIFS('Work report'!$I$2:$I$1500,'Work report'!$A$2:$A$1500,$A1254,'Work report'!$B$2:$B$1500,"&lt;&gt;"))</f>
        <v/>
      </c>
      <c r="I1254" s="192" t="str">
        <f t="shared" si="57"/>
        <v/>
      </c>
      <c r="J1254" s="192" t="str">
        <f t="shared" si="58"/>
        <v/>
      </c>
      <c r="K1254" s="197"/>
      <c r="L1254" s="235"/>
      <c r="M1254" s="192" t="str">
        <f t="shared" si="59"/>
        <v/>
      </c>
    </row>
    <row r="1255" spans="1:13" ht="15" customHeight="1" x14ac:dyDescent="0.25">
      <c r="A1255" s="190" t="str" cm="1">
        <f t="array" ref="A1255">IFERROR(INDEX(_xlfn.UNIQUE(_xlfn._xlws.FILTER('Work report'!$A$2:$A$1500,'Work report'!$B$2:$B$1500&lt;&gt;"")),ROW(A1254)),"")</f>
        <v/>
      </c>
      <c r="H1255" s="193" t="str">
        <f>IF($A1255="","",SUMIFS('Work report'!$I$2:$I$1500,'Work report'!$A$2:$A$1500,$A1255,'Work report'!$B$2:$B$1500,"&lt;&gt;"))</f>
        <v/>
      </c>
      <c r="I1255" s="192" t="str">
        <f t="shared" si="57"/>
        <v/>
      </c>
      <c r="J1255" s="192" t="str">
        <f t="shared" si="58"/>
        <v/>
      </c>
      <c r="K1255" s="197"/>
      <c r="L1255" s="235"/>
      <c r="M1255" s="192" t="str">
        <f t="shared" si="59"/>
        <v/>
      </c>
    </row>
    <row r="1256" spans="1:13" ht="15" customHeight="1" x14ac:dyDescent="0.25">
      <c r="A1256" s="190" t="str" cm="1">
        <f t="array" ref="A1256">IFERROR(INDEX(_xlfn.UNIQUE(_xlfn._xlws.FILTER('Work report'!$A$2:$A$1500,'Work report'!$B$2:$B$1500&lt;&gt;"")),ROW(A1255)),"")</f>
        <v/>
      </c>
      <c r="H1256" s="193" t="str">
        <f>IF($A1256="","",SUMIFS('Work report'!$I$2:$I$1500,'Work report'!$A$2:$A$1500,$A1256,'Work report'!$B$2:$B$1500,"&lt;&gt;"))</f>
        <v/>
      </c>
      <c r="I1256" s="192" t="str">
        <f t="shared" si="57"/>
        <v/>
      </c>
      <c r="J1256" s="192" t="str">
        <f t="shared" si="58"/>
        <v/>
      </c>
      <c r="K1256" s="197"/>
      <c r="L1256" s="235"/>
      <c r="M1256" s="192" t="str">
        <f t="shared" si="59"/>
        <v/>
      </c>
    </row>
    <row r="1257" spans="1:13" ht="15" customHeight="1" x14ac:dyDescent="0.25">
      <c r="A1257" s="190" t="str" cm="1">
        <f t="array" ref="A1257">IFERROR(INDEX(_xlfn.UNIQUE(_xlfn._xlws.FILTER('Work report'!$A$2:$A$1500,'Work report'!$B$2:$B$1500&lt;&gt;"")),ROW(A1256)),"")</f>
        <v/>
      </c>
      <c r="H1257" s="193" t="str">
        <f>IF($A1257="","",SUMIFS('Work report'!$I$2:$I$1500,'Work report'!$A$2:$A$1500,$A1257,'Work report'!$B$2:$B$1500,"&lt;&gt;"))</f>
        <v/>
      </c>
      <c r="I1257" s="192" t="str">
        <f t="shared" si="57"/>
        <v/>
      </c>
      <c r="J1257" s="192" t="str">
        <f t="shared" si="58"/>
        <v/>
      </c>
      <c r="K1257" s="197"/>
      <c r="L1257" s="235"/>
      <c r="M1257" s="192" t="str">
        <f t="shared" si="59"/>
        <v/>
      </c>
    </row>
    <row r="1258" spans="1:13" ht="15" customHeight="1" x14ac:dyDescent="0.25">
      <c r="A1258" s="190" t="str" cm="1">
        <f t="array" ref="A1258">IFERROR(INDEX(_xlfn.UNIQUE(_xlfn._xlws.FILTER('Work report'!$A$2:$A$1500,'Work report'!$B$2:$B$1500&lt;&gt;"")),ROW(A1257)),"")</f>
        <v/>
      </c>
      <c r="H1258" s="193" t="str">
        <f>IF($A1258="","",SUMIFS('Work report'!$I$2:$I$1500,'Work report'!$A$2:$A$1500,$A1258,'Work report'!$B$2:$B$1500,"&lt;&gt;"))</f>
        <v/>
      </c>
      <c r="I1258" s="192" t="str">
        <f t="shared" si="57"/>
        <v/>
      </c>
      <c r="J1258" s="192" t="str">
        <f t="shared" si="58"/>
        <v/>
      </c>
      <c r="K1258" s="197"/>
      <c r="L1258" s="235"/>
      <c r="M1258" s="192" t="str">
        <f t="shared" si="59"/>
        <v/>
      </c>
    </row>
    <row r="1259" spans="1:13" ht="15" customHeight="1" x14ac:dyDescent="0.25">
      <c r="A1259" s="190" t="str" cm="1">
        <f t="array" ref="A1259">IFERROR(INDEX(_xlfn.UNIQUE(_xlfn._xlws.FILTER('Work report'!$A$2:$A$1500,'Work report'!$B$2:$B$1500&lt;&gt;"")),ROW(A1258)),"")</f>
        <v/>
      </c>
      <c r="H1259" s="193" t="str">
        <f>IF($A1259="","",SUMIFS('Work report'!$I$2:$I$1500,'Work report'!$A$2:$A$1500,$A1259,'Work report'!$B$2:$B$1500,"&lt;&gt;"))</f>
        <v/>
      </c>
      <c r="I1259" s="192" t="str">
        <f t="shared" si="57"/>
        <v/>
      </c>
      <c r="J1259" s="192" t="str">
        <f t="shared" si="58"/>
        <v/>
      </c>
      <c r="K1259" s="197"/>
      <c r="L1259" s="235"/>
      <c r="M1259" s="192" t="str">
        <f t="shared" si="59"/>
        <v/>
      </c>
    </row>
    <row r="1260" spans="1:13" ht="15" customHeight="1" x14ac:dyDescent="0.25">
      <c r="A1260" s="190" t="str" cm="1">
        <f t="array" ref="A1260">IFERROR(INDEX(_xlfn.UNIQUE(_xlfn._xlws.FILTER('Work report'!$A$2:$A$1500,'Work report'!$B$2:$B$1500&lt;&gt;"")),ROW(A1259)),"")</f>
        <v/>
      </c>
      <c r="H1260" s="193" t="str">
        <f>IF($A1260="","",SUMIFS('Work report'!$I$2:$I$1500,'Work report'!$A$2:$A$1500,$A1260,'Work report'!$B$2:$B$1500,"&lt;&gt;"))</f>
        <v/>
      </c>
      <c r="I1260" s="192" t="str">
        <f t="shared" si="57"/>
        <v/>
      </c>
      <c r="J1260" s="192" t="str">
        <f t="shared" si="58"/>
        <v/>
      </c>
      <c r="K1260" s="197"/>
      <c r="L1260" s="235"/>
      <c r="M1260" s="192" t="str">
        <f t="shared" si="59"/>
        <v/>
      </c>
    </row>
    <row r="1261" spans="1:13" ht="15" customHeight="1" x14ac:dyDescent="0.25">
      <c r="A1261" s="190" t="str" cm="1">
        <f t="array" ref="A1261">IFERROR(INDEX(_xlfn.UNIQUE(_xlfn._xlws.FILTER('Work report'!$A$2:$A$1500,'Work report'!$B$2:$B$1500&lt;&gt;"")),ROW(A1260)),"")</f>
        <v/>
      </c>
      <c r="H1261" s="193" t="str">
        <f>IF($A1261="","",SUMIFS('Work report'!$I$2:$I$1500,'Work report'!$A$2:$A$1500,$A1261,'Work report'!$B$2:$B$1500,"&lt;&gt;"))</f>
        <v/>
      </c>
      <c r="I1261" s="192" t="str">
        <f t="shared" si="57"/>
        <v/>
      </c>
      <c r="J1261" s="192" t="str">
        <f t="shared" si="58"/>
        <v/>
      </c>
      <c r="K1261" s="197"/>
      <c r="L1261" s="235"/>
      <c r="M1261" s="192" t="str">
        <f t="shared" si="59"/>
        <v/>
      </c>
    </row>
    <row r="1262" spans="1:13" ht="15" customHeight="1" x14ac:dyDescent="0.25">
      <c r="A1262" s="190" t="str" cm="1">
        <f t="array" ref="A1262">IFERROR(INDEX(_xlfn.UNIQUE(_xlfn._xlws.FILTER('Work report'!$A$2:$A$1500,'Work report'!$B$2:$B$1500&lt;&gt;"")),ROW(A1261)),"")</f>
        <v/>
      </c>
      <c r="H1262" s="193" t="str">
        <f>IF($A1262="","",SUMIFS('Work report'!$I$2:$I$1500,'Work report'!$A$2:$A$1500,$A1262,'Work report'!$B$2:$B$1500,"&lt;&gt;"))</f>
        <v/>
      </c>
      <c r="I1262" s="192" t="str">
        <f t="shared" si="57"/>
        <v/>
      </c>
      <c r="J1262" s="192" t="str">
        <f t="shared" si="58"/>
        <v/>
      </c>
      <c r="K1262" s="197"/>
      <c r="L1262" s="235"/>
      <c r="M1262" s="192" t="str">
        <f t="shared" si="59"/>
        <v/>
      </c>
    </row>
    <row r="1263" spans="1:13" ht="15" customHeight="1" x14ac:dyDescent="0.25">
      <c r="A1263" s="190" t="str" cm="1">
        <f t="array" ref="A1263">IFERROR(INDEX(_xlfn.UNIQUE(_xlfn._xlws.FILTER('Work report'!$A$2:$A$1500,'Work report'!$B$2:$B$1500&lt;&gt;"")),ROW(A1262)),"")</f>
        <v/>
      </c>
      <c r="H1263" s="193" t="str">
        <f>IF($A1263="","",SUMIFS('Work report'!$I$2:$I$1500,'Work report'!$A$2:$A$1500,$A1263,'Work report'!$B$2:$B$1500,"&lt;&gt;"))</f>
        <v/>
      </c>
      <c r="I1263" s="192" t="str">
        <f t="shared" si="57"/>
        <v/>
      </c>
      <c r="J1263" s="192" t="str">
        <f t="shared" si="58"/>
        <v/>
      </c>
      <c r="K1263" s="197"/>
      <c r="L1263" s="235"/>
      <c r="M1263" s="192" t="str">
        <f t="shared" si="59"/>
        <v/>
      </c>
    </row>
    <row r="1264" spans="1:13" ht="15" customHeight="1" x14ac:dyDescent="0.25">
      <c r="A1264" s="190" t="str" cm="1">
        <f t="array" ref="A1264">IFERROR(INDEX(_xlfn.UNIQUE(_xlfn._xlws.FILTER('Work report'!$A$2:$A$1500,'Work report'!$B$2:$B$1500&lt;&gt;"")),ROW(A1263)),"")</f>
        <v/>
      </c>
      <c r="H1264" s="193" t="str">
        <f>IF($A1264="","",SUMIFS('Work report'!$I$2:$I$1500,'Work report'!$A$2:$A$1500,$A1264,'Work report'!$B$2:$B$1500,"&lt;&gt;"))</f>
        <v/>
      </c>
      <c r="I1264" s="192" t="str">
        <f t="shared" si="57"/>
        <v/>
      </c>
      <c r="J1264" s="192" t="str">
        <f t="shared" si="58"/>
        <v/>
      </c>
      <c r="K1264" s="197"/>
      <c r="L1264" s="235"/>
      <c r="M1264" s="192" t="str">
        <f t="shared" si="59"/>
        <v/>
      </c>
    </row>
    <row r="1265" spans="1:13" ht="15" customHeight="1" x14ac:dyDescent="0.25">
      <c r="A1265" s="190" t="str" cm="1">
        <f t="array" ref="A1265">IFERROR(INDEX(_xlfn.UNIQUE(_xlfn._xlws.FILTER('Work report'!$A$2:$A$1500,'Work report'!$B$2:$B$1500&lt;&gt;"")),ROW(A1264)),"")</f>
        <v/>
      </c>
      <c r="H1265" s="193" t="str">
        <f>IF($A1265="","",SUMIFS('Work report'!$I$2:$I$1500,'Work report'!$A$2:$A$1500,$A1265,'Work report'!$B$2:$B$1500,"&lt;&gt;"))</f>
        <v/>
      </c>
      <c r="I1265" s="192" t="str">
        <f t="shared" si="57"/>
        <v/>
      </c>
      <c r="J1265" s="192" t="str">
        <f t="shared" si="58"/>
        <v/>
      </c>
      <c r="K1265" s="197"/>
      <c r="L1265" s="235"/>
      <c r="M1265" s="192" t="str">
        <f t="shared" si="59"/>
        <v/>
      </c>
    </row>
    <row r="1266" spans="1:13" ht="15" customHeight="1" x14ac:dyDescent="0.25">
      <c r="A1266" s="190" t="str" cm="1">
        <f t="array" ref="A1266">IFERROR(INDEX(_xlfn.UNIQUE(_xlfn._xlws.FILTER('Work report'!$A$2:$A$1500,'Work report'!$B$2:$B$1500&lt;&gt;"")),ROW(A1265)),"")</f>
        <v/>
      </c>
      <c r="H1266" s="193" t="str">
        <f>IF($A1266="","",SUMIFS('Work report'!$I$2:$I$1500,'Work report'!$A$2:$A$1500,$A1266,'Work report'!$B$2:$B$1500,"&lt;&gt;"))</f>
        <v/>
      </c>
      <c r="I1266" s="192" t="str">
        <f t="shared" si="57"/>
        <v/>
      </c>
      <c r="J1266" s="192" t="str">
        <f t="shared" si="58"/>
        <v/>
      </c>
      <c r="K1266" s="197"/>
      <c r="L1266" s="235"/>
      <c r="M1266" s="192" t="str">
        <f t="shared" si="59"/>
        <v/>
      </c>
    </row>
    <row r="1267" spans="1:13" ht="15" customHeight="1" x14ac:dyDescent="0.25">
      <c r="A1267" s="190" t="str" cm="1">
        <f t="array" ref="A1267">IFERROR(INDEX(_xlfn.UNIQUE(_xlfn._xlws.FILTER('Work report'!$A$2:$A$1500,'Work report'!$B$2:$B$1500&lt;&gt;"")),ROW(A1266)),"")</f>
        <v/>
      </c>
      <c r="H1267" s="193" t="str">
        <f>IF($A1267="","",SUMIFS('Work report'!$I$2:$I$1500,'Work report'!$A$2:$A$1500,$A1267,'Work report'!$B$2:$B$1500,"&lt;&gt;"))</f>
        <v/>
      </c>
      <c r="I1267" s="192" t="str">
        <f t="shared" si="57"/>
        <v/>
      </c>
      <c r="J1267" s="192" t="str">
        <f t="shared" si="58"/>
        <v/>
      </c>
      <c r="K1267" s="197"/>
      <c r="L1267" s="235"/>
      <c r="M1267" s="192" t="str">
        <f t="shared" si="59"/>
        <v/>
      </c>
    </row>
    <row r="1268" spans="1:13" ht="15" customHeight="1" x14ac:dyDescent="0.25">
      <c r="A1268" s="190" t="str" cm="1">
        <f t="array" ref="A1268">IFERROR(INDEX(_xlfn.UNIQUE(_xlfn._xlws.FILTER('Work report'!$A$2:$A$1500,'Work report'!$B$2:$B$1500&lt;&gt;"")),ROW(A1267)),"")</f>
        <v/>
      </c>
      <c r="H1268" s="193" t="str">
        <f>IF($A1268="","",SUMIFS('Work report'!$I$2:$I$1500,'Work report'!$A$2:$A$1500,$A1268,'Work report'!$B$2:$B$1500,"&lt;&gt;"))</f>
        <v/>
      </c>
      <c r="I1268" s="192" t="str">
        <f t="shared" si="57"/>
        <v/>
      </c>
      <c r="J1268" s="192" t="str">
        <f t="shared" si="58"/>
        <v/>
      </c>
      <c r="K1268" s="197"/>
      <c r="L1268" s="235"/>
      <c r="M1268" s="192" t="str">
        <f t="shared" si="59"/>
        <v/>
      </c>
    </row>
    <row r="1269" spans="1:13" ht="15" customHeight="1" x14ac:dyDescent="0.25">
      <c r="A1269" s="190" t="str" cm="1">
        <f t="array" ref="A1269">IFERROR(INDEX(_xlfn.UNIQUE(_xlfn._xlws.FILTER('Work report'!$A$2:$A$1500,'Work report'!$B$2:$B$1500&lt;&gt;"")),ROW(A1268)),"")</f>
        <v/>
      </c>
      <c r="H1269" s="193" t="str">
        <f>IF($A1269="","",SUMIFS('Work report'!$I$2:$I$1500,'Work report'!$A$2:$A$1500,$A1269,'Work report'!$B$2:$B$1500,"&lt;&gt;"))</f>
        <v/>
      </c>
      <c r="I1269" s="192" t="str">
        <f t="shared" si="57"/>
        <v/>
      </c>
      <c r="J1269" s="192" t="str">
        <f t="shared" si="58"/>
        <v/>
      </c>
      <c r="K1269" s="197"/>
      <c r="L1269" s="235"/>
      <c r="M1269" s="192" t="str">
        <f t="shared" si="59"/>
        <v/>
      </c>
    </row>
    <row r="1270" spans="1:13" ht="15" customHeight="1" x14ac:dyDescent="0.25">
      <c r="A1270" s="190" t="str" cm="1">
        <f t="array" ref="A1270">IFERROR(INDEX(_xlfn.UNIQUE(_xlfn._xlws.FILTER('Work report'!$A$2:$A$1500,'Work report'!$B$2:$B$1500&lt;&gt;"")),ROW(A1269)),"")</f>
        <v/>
      </c>
      <c r="H1270" s="193" t="str">
        <f>IF($A1270="","",SUMIFS('Work report'!$I$2:$I$1500,'Work report'!$A$2:$A$1500,$A1270,'Work report'!$B$2:$B$1500,"&lt;&gt;"))</f>
        <v/>
      </c>
      <c r="I1270" s="192" t="str">
        <f t="shared" si="57"/>
        <v/>
      </c>
      <c r="J1270" s="192" t="str">
        <f t="shared" si="58"/>
        <v/>
      </c>
      <c r="K1270" s="197"/>
      <c r="L1270" s="235"/>
      <c r="M1270" s="192" t="str">
        <f t="shared" si="59"/>
        <v/>
      </c>
    </row>
    <row r="1271" spans="1:13" ht="15" customHeight="1" x14ac:dyDescent="0.25">
      <c r="A1271" s="190" t="str" cm="1">
        <f t="array" ref="A1271">IFERROR(INDEX(_xlfn.UNIQUE(_xlfn._xlws.FILTER('Work report'!$A$2:$A$1500,'Work report'!$B$2:$B$1500&lt;&gt;"")),ROW(A1270)),"")</f>
        <v/>
      </c>
      <c r="H1271" s="193" t="str">
        <f>IF($A1271="","",SUMIFS('Work report'!$I$2:$I$1500,'Work report'!$A$2:$A$1500,$A1271,'Work report'!$B$2:$B$1500,"&lt;&gt;"))</f>
        <v/>
      </c>
      <c r="I1271" s="192" t="str">
        <f t="shared" si="57"/>
        <v/>
      </c>
      <c r="J1271" s="192" t="str">
        <f t="shared" si="58"/>
        <v/>
      </c>
      <c r="K1271" s="197"/>
      <c r="L1271" s="235"/>
      <c r="M1271" s="192" t="str">
        <f t="shared" si="59"/>
        <v/>
      </c>
    </row>
    <row r="1272" spans="1:13" ht="15" customHeight="1" x14ac:dyDescent="0.25">
      <c r="A1272" s="190" t="str" cm="1">
        <f t="array" ref="A1272">IFERROR(INDEX(_xlfn.UNIQUE(_xlfn._xlws.FILTER('Work report'!$A$2:$A$1500,'Work report'!$B$2:$B$1500&lt;&gt;"")),ROW(A1271)),"")</f>
        <v/>
      </c>
      <c r="H1272" s="193" t="str">
        <f>IF($A1272="","",SUMIFS('Work report'!$I$2:$I$1500,'Work report'!$A$2:$A$1500,$A1272,'Work report'!$B$2:$B$1500,"&lt;&gt;"))</f>
        <v/>
      </c>
      <c r="I1272" s="192" t="str">
        <f t="shared" si="57"/>
        <v/>
      </c>
      <c r="J1272" s="192" t="str">
        <f t="shared" si="58"/>
        <v/>
      </c>
      <c r="K1272" s="197"/>
      <c r="L1272" s="235"/>
      <c r="M1272" s="192" t="str">
        <f t="shared" si="59"/>
        <v/>
      </c>
    </row>
    <row r="1273" spans="1:13" ht="15" customHeight="1" x14ac:dyDescent="0.25">
      <c r="A1273" s="190" t="str" cm="1">
        <f t="array" ref="A1273">IFERROR(INDEX(_xlfn.UNIQUE(_xlfn._xlws.FILTER('Work report'!$A$2:$A$1500,'Work report'!$B$2:$B$1500&lt;&gt;"")),ROW(A1272)),"")</f>
        <v/>
      </c>
      <c r="H1273" s="193" t="str">
        <f>IF($A1273="","",SUMIFS('Work report'!$I$2:$I$1500,'Work report'!$A$2:$A$1500,$A1273,'Work report'!$B$2:$B$1500,"&lt;&gt;"))</f>
        <v/>
      </c>
      <c r="I1273" s="192" t="str">
        <f t="shared" si="57"/>
        <v/>
      </c>
      <c r="J1273" s="192" t="str">
        <f t="shared" si="58"/>
        <v/>
      </c>
      <c r="K1273" s="197"/>
      <c r="L1273" s="235"/>
      <c r="M1273" s="192" t="str">
        <f t="shared" si="59"/>
        <v/>
      </c>
    </row>
    <row r="1274" spans="1:13" ht="15" customHeight="1" x14ac:dyDescent="0.25">
      <c r="A1274" s="190" t="str" cm="1">
        <f t="array" ref="A1274">IFERROR(INDEX(_xlfn.UNIQUE(_xlfn._xlws.FILTER('Work report'!$A$2:$A$1500,'Work report'!$B$2:$B$1500&lt;&gt;"")),ROW(A1273)),"")</f>
        <v/>
      </c>
      <c r="H1274" s="193" t="str">
        <f>IF($A1274="","",SUMIFS('Work report'!$I$2:$I$1500,'Work report'!$A$2:$A$1500,$A1274,'Work report'!$B$2:$B$1500,"&lt;&gt;"))</f>
        <v/>
      </c>
      <c r="I1274" s="192" t="str">
        <f t="shared" si="57"/>
        <v/>
      </c>
      <c r="J1274" s="192" t="str">
        <f t="shared" si="58"/>
        <v/>
      </c>
      <c r="K1274" s="197"/>
      <c r="L1274" s="235"/>
      <c r="M1274" s="192" t="str">
        <f t="shared" si="59"/>
        <v/>
      </c>
    </row>
    <row r="1275" spans="1:13" ht="15" customHeight="1" x14ac:dyDescent="0.25">
      <c r="A1275" s="190" t="str" cm="1">
        <f t="array" ref="A1275">IFERROR(INDEX(_xlfn.UNIQUE(_xlfn._xlws.FILTER('Work report'!$A$2:$A$1500,'Work report'!$B$2:$B$1500&lt;&gt;"")),ROW(A1274)),"")</f>
        <v/>
      </c>
      <c r="H1275" s="193" t="str">
        <f>IF($A1275="","",SUMIFS('Work report'!$I$2:$I$1500,'Work report'!$A$2:$A$1500,$A1275,'Work report'!$B$2:$B$1500,"&lt;&gt;"))</f>
        <v/>
      </c>
      <c r="I1275" s="192" t="str">
        <f t="shared" si="57"/>
        <v/>
      </c>
      <c r="J1275" s="192" t="str">
        <f t="shared" si="58"/>
        <v/>
      </c>
      <c r="K1275" s="197"/>
      <c r="L1275" s="235"/>
      <c r="M1275" s="192" t="str">
        <f t="shared" si="59"/>
        <v/>
      </c>
    </row>
    <row r="1276" spans="1:13" ht="15" customHeight="1" x14ac:dyDescent="0.25">
      <c r="A1276" s="190" t="str" cm="1">
        <f t="array" ref="A1276">IFERROR(INDEX(_xlfn.UNIQUE(_xlfn._xlws.FILTER('Work report'!$A$2:$A$1500,'Work report'!$B$2:$B$1500&lt;&gt;"")),ROW(A1275)),"")</f>
        <v/>
      </c>
      <c r="H1276" s="193" t="str">
        <f>IF($A1276="","",SUMIFS('Work report'!$I$2:$I$1500,'Work report'!$A$2:$A$1500,$A1276,'Work report'!$B$2:$B$1500,"&lt;&gt;"))</f>
        <v/>
      </c>
      <c r="I1276" s="192" t="str">
        <f t="shared" si="57"/>
        <v/>
      </c>
      <c r="J1276" s="192" t="str">
        <f t="shared" si="58"/>
        <v/>
      </c>
      <c r="K1276" s="197"/>
      <c r="L1276" s="235"/>
      <c r="M1276" s="192" t="str">
        <f t="shared" si="59"/>
        <v/>
      </c>
    </row>
    <row r="1277" spans="1:13" ht="15" customHeight="1" x14ac:dyDescent="0.25">
      <c r="A1277" s="190" t="str" cm="1">
        <f t="array" ref="A1277">IFERROR(INDEX(_xlfn.UNIQUE(_xlfn._xlws.FILTER('Work report'!$A$2:$A$1500,'Work report'!$B$2:$B$1500&lt;&gt;"")),ROW(A1276)),"")</f>
        <v/>
      </c>
      <c r="H1277" s="193" t="str">
        <f>IF($A1277="","",SUMIFS('Work report'!$I$2:$I$1500,'Work report'!$A$2:$A$1500,$A1277,'Work report'!$B$2:$B$1500,"&lt;&gt;"))</f>
        <v/>
      </c>
      <c r="I1277" s="192" t="str">
        <f t="shared" si="57"/>
        <v/>
      </c>
      <c r="J1277" s="192" t="str">
        <f t="shared" si="58"/>
        <v/>
      </c>
      <c r="K1277" s="197"/>
      <c r="L1277" s="235"/>
      <c r="M1277" s="192" t="str">
        <f t="shared" si="59"/>
        <v/>
      </c>
    </row>
    <row r="1278" spans="1:13" ht="15" customHeight="1" x14ac:dyDescent="0.25">
      <c r="A1278" s="190" t="str" cm="1">
        <f t="array" ref="A1278">IFERROR(INDEX(_xlfn.UNIQUE(_xlfn._xlws.FILTER('Work report'!$A$2:$A$1500,'Work report'!$B$2:$B$1500&lt;&gt;"")),ROW(A1277)),"")</f>
        <v/>
      </c>
      <c r="H1278" s="193" t="str">
        <f>IF($A1278="","",SUMIFS('Work report'!$I$2:$I$1500,'Work report'!$A$2:$A$1500,$A1278,'Work report'!$B$2:$B$1500,"&lt;&gt;"))</f>
        <v/>
      </c>
      <c r="I1278" s="192" t="str">
        <f t="shared" si="57"/>
        <v/>
      </c>
      <c r="J1278" s="192" t="str">
        <f t="shared" si="58"/>
        <v/>
      </c>
      <c r="K1278" s="197"/>
      <c r="L1278" s="235"/>
      <c r="M1278" s="192" t="str">
        <f t="shared" si="59"/>
        <v/>
      </c>
    </row>
    <row r="1279" spans="1:13" ht="15" customHeight="1" x14ac:dyDescent="0.25">
      <c r="A1279" s="190" t="str" cm="1">
        <f t="array" ref="A1279">IFERROR(INDEX(_xlfn.UNIQUE(_xlfn._xlws.FILTER('Work report'!$A$2:$A$1500,'Work report'!$B$2:$B$1500&lt;&gt;"")),ROW(A1278)),"")</f>
        <v/>
      </c>
      <c r="H1279" s="193" t="str">
        <f>IF($A1279="","",SUMIFS('Work report'!$I$2:$I$1500,'Work report'!$A$2:$A$1500,$A1279,'Work report'!$B$2:$B$1500,"&lt;&gt;"))</f>
        <v/>
      </c>
      <c r="I1279" s="192" t="str">
        <f t="shared" si="57"/>
        <v/>
      </c>
      <c r="J1279" s="192" t="str">
        <f t="shared" si="58"/>
        <v/>
      </c>
      <c r="K1279" s="197"/>
      <c r="L1279" s="235"/>
      <c r="M1279" s="192" t="str">
        <f t="shared" si="59"/>
        <v/>
      </c>
    </row>
    <row r="1280" spans="1:13" ht="15" customHeight="1" x14ac:dyDescent="0.25">
      <c r="A1280" s="190" t="str" cm="1">
        <f t="array" ref="A1280">IFERROR(INDEX(_xlfn.UNIQUE(_xlfn._xlws.FILTER('Work report'!$A$2:$A$1500,'Work report'!$B$2:$B$1500&lt;&gt;"")),ROW(A1279)),"")</f>
        <v/>
      </c>
      <c r="H1280" s="193" t="str">
        <f>IF($A1280="","",SUMIFS('Work report'!$I$2:$I$1500,'Work report'!$A$2:$A$1500,$A1280,'Work report'!$B$2:$B$1500,"&lt;&gt;"))</f>
        <v/>
      </c>
      <c r="I1280" s="192" t="str">
        <f t="shared" si="57"/>
        <v/>
      </c>
      <c r="J1280" s="192" t="str">
        <f t="shared" si="58"/>
        <v/>
      </c>
      <c r="K1280" s="197"/>
      <c r="L1280" s="235"/>
      <c r="M1280" s="192" t="str">
        <f t="shared" si="59"/>
        <v/>
      </c>
    </row>
    <row r="1281" spans="1:13" ht="15" customHeight="1" x14ac:dyDescent="0.25">
      <c r="A1281" s="190" t="str" cm="1">
        <f t="array" ref="A1281">IFERROR(INDEX(_xlfn.UNIQUE(_xlfn._xlws.FILTER('Work report'!$A$2:$A$1500,'Work report'!$B$2:$B$1500&lt;&gt;"")),ROW(A1280)),"")</f>
        <v/>
      </c>
      <c r="H1281" s="193" t="str">
        <f>IF($A1281="","",SUMIFS('Work report'!$I$2:$I$1500,'Work report'!$A$2:$A$1500,$A1281,'Work report'!$B$2:$B$1500,"&lt;&gt;"))</f>
        <v/>
      </c>
      <c r="I1281" s="192" t="str">
        <f t="shared" si="57"/>
        <v/>
      </c>
      <c r="J1281" s="192" t="str">
        <f t="shared" si="58"/>
        <v/>
      </c>
      <c r="K1281" s="197"/>
      <c r="L1281" s="235"/>
      <c r="M1281" s="192" t="str">
        <f t="shared" si="59"/>
        <v/>
      </c>
    </row>
    <row r="1282" spans="1:13" ht="15" customHeight="1" x14ac:dyDescent="0.25">
      <c r="A1282" s="190" t="str" cm="1">
        <f t="array" ref="A1282">IFERROR(INDEX(_xlfn.UNIQUE(_xlfn._xlws.FILTER('Work report'!$A$2:$A$1500,'Work report'!$B$2:$B$1500&lt;&gt;"")),ROW(A1281)),"")</f>
        <v/>
      </c>
      <c r="H1282" s="193" t="str">
        <f>IF($A1282="","",SUMIFS('Work report'!$I$2:$I$1500,'Work report'!$A$2:$A$1500,$A1282,'Work report'!$B$2:$B$1500,"&lt;&gt;"))</f>
        <v/>
      </c>
      <c r="I1282" s="192" t="str">
        <f t="shared" ref="I1282:I1345" si="60">IF(
SUM(
IF(AND($B1282&lt;&gt;"",$C1282&lt;&gt;""),($C1282-$B1282)*1440,0),
IF(AND($D1282&lt;&gt;"",$E1282&lt;&gt;""),($E1282-$D1282)*1440,0),
IF(AND($F1282&lt;&gt;"",$G1282&lt;&gt;""),($G1282-$F1282)*1440,0)
)=0,
"",
SUM(
IF(AND($B1282&lt;&gt;"",$C1282&lt;&gt;""),($C1282-$B1282)*1440,0),
IF(AND($D1282&lt;&gt;"",$E1282&lt;&gt;""),($E1282-$D1282)*1440,0),
IF(AND($F1282&lt;&gt;"",$G1282&lt;&gt;""),($G1282-$F1282)*1440,0)
)
)</f>
        <v/>
      </c>
      <c r="J1282" s="192" t="str">
        <f t="shared" ref="J1282:J1345" si="61">IF(OR($H1282="",$I1282=""),"",$I1282-$H1282)</f>
        <v/>
      </c>
      <c r="K1282" s="197"/>
      <c r="L1282" s="235"/>
      <c r="M1282" s="192" t="str">
        <f t="shared" ref="M1282:M1345" si="62">IF(OR($J1282="",$L1282&lt;&gt;"Approved"),"",$J1282)</f>
        <v/>
      </c>
    </row>
    <row r="1283" spans="1:13" ht="15" customHeight="1" x14ac:dyDescent="0.25">
      <c r="A1283" s="190" t="str" cm="1">
        <f t="array" ref="A1283">IFERROR(INDEX(_xlfn.UNIQUE(_xlfn._xlws.FILTER('Work report'!$A$2:$A$1500,'Work report'!$B$2:$B$1500&lt;&gt;"")),ROW(A1282)),"")</f>
        <v/>
      </c>
      <c r="H1283" s="193" t="str">
        <f>IF($A1283="","",SUMIFS('Work report'!$I$2:$I$1500,'Work report'!$A$2:$A$1500,$A1283,'Work report'!$B$2:$B$1500,"&lt;&gt;"))</f>
        <v/>
      </c>
      <c r="I1283" s="192" t="str">
        <f t="shared" si="60"/>
        <v/>
      </c>
      <c r="J1283" s="192" t="str">
        <f t="shared" si="61"/>
        <v/>
      </c>
      <c r="K1283" s="197"/>
      <c r="L1283" s="235"/>
      <c r="M1283" s="192" t="str">
        <f t="shared" si="62"/>
        <v/>
      </c>
    </row>
    <row r="1284" spans="1:13" ht="15" customHeight="1" x14ac:dyDescent="0.25">
      <c r="A1284" s="190" t="str" cm="1">
        <f t="array" ref="A1284">IFERROR(INDEX(_xlfn.UNIQUE(_xlfn._xlws.FILTER('Work report'!$A$2:$A$1500,'Work report'!$B$2:$B$1500&lt;&gt;"")),ROW(A1283)),"")</f>
        <v/>
      </c>
      <c r="H1284" s="193" t="str">
        <f>IF($A1284="","",SUMIFS('Work report'!$I$2:$I$1500,'Work report'!$A$2:$A$1500,$A1284,'Work report'!$B$2:$B$1500,"&lt;&gt;"))</f>
        <v/>
      </c>
      <c r="I1284" s="192" t="str">
        <f t="shared" si="60"/>
        <v/>
      </c>
      <c r="J1284" s="192" t="str">
        <f t="shared" si="61"/>
        <v/>
      </c>
      <c r="K1284" s="197"/>
      <c r="L1284" s="235"/>
      <c r="M1284" s="192" t="str">
        <f t="shared" si="62"/>
        <v/>
      </c>
    </row>
    <row r="1285" spans="1:13" ht="15" customHeight="1" x14ac:dyDescent="0.25">
      <c r="A1285" s="190" t="str" cm="1">
        <f t="array" ref="A1285">IFERROR(INDEX(_xlfn.UNIQUE(_xlfn._xlws.FILTER('Work report'!$A$2:$A$1500,'Work report'!$B$2:$B$1500&lt;&gt;"")),ROW(A1284)),"")</f>
        <v/>
      </c>
      <c r="H1285" s="193" t="str">
        <f>IF($A1285="","",SUMIFS('Work report'!$I$2:$I$1500,'Work report'!$A$2:$A$1500,$A1285,'Work report'!$B$2:$B$1500,"&lt;&gt;"))</f>
        <v/>
      </c>
      <c r="I1285" s="192" t="str">
        <f t="shared" si="60"/>
        <v/>
      </c>
      <c r="J1285" s="192" t="str">
        <f t="shared" si="61"/>
        <v/>
      </c>
      <c r="K1285" s="197"/>
      <c r="L1285" s="235"/>
      <c r="M1285" s="192" t="str">
        <f t="shared" si="62"/>
        <v/>
      </c>
    </row>
    <row r="1286" spans="1:13" ht="15" customHeight="1" x14ac:dyDescent="0.25">
      <c r="A1286" s="190" t="str" cm="1">
        <f t="array" ref="A1286">IFERROR(INDEX(_xlfn.UNIQUE(_xlfn._xlws.FILTER('Work report'!$A$2:$A$1500,'Work report'!$B$2:$B$1500&lt;&gt;"")),ROW(A1285)),"")</f>
        <v/>
      </c>
      <c r="H1286" s="193" t="str">
        <f>IF($A1286="","",SUMIFS('Work report'!$I$2:$I$1500,'Work report'!$A$2:$A$1500,$A1286,'Work report'!$B$2:$B$1500,"&lt;&gt;"))</f>
        <v/>
      </c>
      <c r="I1286" s="192" t="str">
        <f t="shared" si="60"/>
        <v/>
      </c>
      <c r="J1286" s="192" t="str">
        <f t="shared" si="61"/>
        <v/>
      </c>
      <c r="K1286" s="197"/>
      <c r="L1286" s="235"/>
      <c r="M1286" s="192" t="str">
        <f t="shared" si="62"/>
        <v/>
      </c>
    </row>
    <row r="1287" spans="1:13" ht="15" customHeight="1" x14ac:dyDescent="0.25">
      <c r="A1287" s="190" t="str" cm="1">
        <f t="array" ref="A1287">IFERROR(INDEX(_xlfn.UNIQUE(_xlfn._xlws.FILTER('Work report'!$A$2:$A$1500,'Work report'!$B$2:$B$1500&lt;&gt;"")),ROW(A1286)),"")</f>
        <v/>
      </c>
      <c r="H1287" s="193" t="str">
        <f>IF($A1287="","",SUMIFS('Work report'!$I$2:$I$1500,'Work report'!$A$2:$A$1500,$A1287,'Work report'!$B$2:$B$1500,"&lt;&gt;"))</f>
        <v/>
      </c>
      <c r="I1287" s="192" t="str">
        <f t="shared" si="60"/>
        <v/>
      </c>
      <c r="J1287" s="192" t="str">
        <f t="shared" si="61"/>
        <v/>
      </c>
      <c r="K1287" s="197"/>
      <c r="L1287" s="235"/>
      <c r="M1287" s="192" t="str">
        <f t="shared" si="62"/>
        <v/>
      </c>
    </row>
    <row r="1288" spans="1:13" ht="15" customHeight="1" x14ac:dyDescent="0.25">
      <c r="A1288" s="190" t="str" cm="1">
        <f t="array" ref="A1288">IFERROR(INDEX(_xlfn.UNIQUE(_xlfn._xlws.FILTER('Work report'!$A$2:$A$1500,'Work report'!$B$2:$B$1500&lt;&gt;"")),ROW(A1287)),"")</f>
        <v/>
      </c>
      <c r="H1288" s="193" t="str">
        <f>IF($A1288="","",SUMIFS('Work report'!$I$2:$I$1500,'Work report'!$A$2:$A$1500,$A1288,'Work report'!$B$2:$B$1500,"&lt;&gt;"))</f>
        <v/>
      </c>
      <c r="I1288" s="192" t="str">
        <f t="shared" si="60"/>
        <v/>
      </c>
      <c r="J1288" s="192" t="str">
        <f t="shared" si="61"/>
        <v/>
      </c>
      <c r="K1288" s="197"/>
      <c r="L1288" s="235"/>
      <c r="M1288" s="192" t="str">
        <f t="shared" si="62"/>
        <v/>
      </c>
    </row>
    <row r="1289" spans="1:13" ht="15" customHeight="1" x14ac:dyDescent="0.25">
      <c r="A1289" s="190" t="str" cm="1">
        <f t="array" ref="A1289">IFERROR(INDEX(_xlfn.UNIQUE(_xlfn._xlws.FILTER('Work report'!$A$2:$A$1500,'Work report'!$B$2:$B$1500&lt;&gt;"")),ROW(A1288)),"")</f>
        <v/>
      </c>
      <c r="H1289" s="193" t="str">
        <f>IF($A1289="","",SUMIFS('Work report'!$I$2:$I$1500,'Work report'!$A$2:$A$1500,$A1289,'Work report'!$B$2:$B$1500,"&lt;&gt;"))</f>
        <v/>
      </c>
      <c r="I1289" s="192" t="str">
        <f t="shared" si="60"/>
        <v/>
      </c>
      <c r="J1289" s="192" t="str">
        <f t="shared" si="61"/>
        <v/>
      </c>
      <c r="K1289" s="197"/>
      <c r="L1289" s="235"/>
      <c r="M1289" s="192" t="str">
        <f t="shared" si="62"/>
        <v/>
      </c>
    </row>
    <row r="1290" spans="1:13" ht="15" customHeight="1" x14ac:dyDescent="0.25">
      <c r="A1290" s="190" t="str" cm="1">
        <f t="array" ref="A1290">IFERROR(INDEX(_xlfn.UNIQUE(_xlfn._xlws.FILTER('Work report'!$A$2:$A$1500,'Work report'!$B$2:$B$1500&lt;&gt;"")),ROW(A1289)),"")</f>
        <v/>
      </c>
      <c r="H1290" s="193" t="str">
        <f>IF($A1290="","",SUMIFS('Work report'!$I$2:$I$1500,'Work report'!$A$2:$A$1500,$A1290,'Work report'!$B$2:$B$1500,"&lt;&gt;"))</f>
        <v/>
      </c>
      <c r="I1290" s="192" t="str">
        <f t="shared" si="60"/>
        <v/>
      </c>
      <c r="J1290" s="192" t="str">
        <f t="shared" si="61"/>
        <v/>
      </c>
      <c r="K1290" s="197"/>
      <c r="L1290" s="235"/>
      <c r="M1290" s="192" t="str">
        <f t="shared" si="62"/>
        <v/>
      </c>
    </row>
    <row r="1291" spans="1:13" ht="15" customHeight="1" x14ac:dyDescent="0.25">
      <c r="A1291" s="190" t="str" cm="1">
        <f t="array" ref="A1291">IFERROR(INDEX(_xlfn.UNIQUE(_xlfn._xlws.FILTER('Work report'!$A$2:$A$1500,'Work report'!$B$2:$B$1500&lt;&gt;"")),ROW(A1290)),"")</f>
        <v/>
      </c>
      <c r="H1291" s="193" t="str">
        <f>IF($A1291="","",SUMIFS('Work report'!$I$2:$I$1500,'Work report'!$A$2:$A$1500,$A1291,'Work report'!$B$2:$B$1500,"&lt;&gt;"))</f>
        <v/>
      </c>
      <c r="I1291" s="192" t="str">
        <f t="shared" si="60"/>
        <v/>
      </c>
      <c r="J1291" s="192" t="str">
        <f t="shared" si="61"/>
        <v/>
      </c>
      <c r="K1291" s="197"/>
      <c r="L1291" s="235"/>
      <c r="M1291" s="192" t="str">
        <f t="shared" si="62"/>
        <v/>
      </c>
    </row>
    <row r="1292" spans="1:13" ht="15" customHeight="1" x14ac:dyDescent="0.25">
      <c r="A1292" s="190" t="str" cm="1">
        <f t="array" ref="A1292">IFERROR(INDEX(_xlfn.UNIQUE(_xlfn._xlws.FILTER('Work report'!$A$2:$A$1500,'Work report'!$B$2:$B$1500&lt;&gt;"")),ROW(A1291)),"")</f>
        <v/>
      </c>
      <c r="H1292" s="193" t="str">
        <f>IF($A1292="","",SUMIFS('Work report'!$I$2:$I$1500,'Work report'!$A$2:$A$1500,$A1292,'Work report'!$B$2:$B$1500,"&lt;&gt;"))</f>
        <v/>
      </c>
      <c r="I1292" s="192" t="str">
        <f t="shared" si="60"/>
        <v/>
      </c>
      <c r="J1292" s="192" t="str">
        <f t="shared" si="61"/>
        <v/>
      </c>
      <c r="K1292" s="197"/>
      <c r="L1292" s="235"/>
      <c r="M1292" s="192" t="str">
        <f t="shared" si="62"/>
        <v/>
      </c>
    </row>
    <row r="1293" spans="1:13" ht="15" customHeight="1" x14ac:dyDescent="0.25">
      <c r="A1293" s="190" t="str" cm="1">
        <f t="array" ref="A1293">IFERROR(INDEX(_xlfn.UNIQUE(_xlfn._xlws.FILTER('Work report'!$A$2:$A$1500,'Work report'!$B$2:$B$1500&lt;&gt;"")),ROW(A1292)),"")</f>
        <v/>
      </c>
      <c r="H1293" s="193" t="str">
        <f>IF($A1293="","",SUMIFS('Work report'!$I$2:$I$1500,'Work report'!$A$2:$A$1500,$A1293,'Work report'!$B$2:$B$1500,"&lt;&gt;"))</f>
        <v/>
      </c>
      <c r="I1293" s="192" t="str">
        <f t="shared" si="60"/>
        <v/>
      </c>
      <c r="J1293" s="192" t="str">
        <f t="shared" si="61"/>
        <v/>
      </c>
      <c r="K1293" s="197"/>
      <c r="L1293" s="235"/>
      <c r="M1293" s="192" t="str">
        <f t="shared" si="62"/>
        <v/>
      </c>
    </row>
    <row r="1294" spans="1:13" ht="15" customHeight="1" x14ac:dyDescent="0.25">
      <c r="A1294" s="190" t="str" cm="1">
        <f t="array" ref="A1294">IFERROR(INDEX(_xlfn.UNIQUE(_xlfn._xlws.FILTER('Work report'!$A$2:$A$1500,'Work report'!$B$2:$B$1500&lt;&gt;"")),ROW(A1293)),"")</f>
        <v/>
      </c>
      <c r="H1294" s="193" t="str">
        <f>IF($A1294="","",SUMIFS('Work report'!$I$2:$I$1500,'Work report'!$A$2:$A$1500,$A1294,'Work report'!$B$2:$B$1500,"&lt;&gt;"))</f>
        <v/>
      </c>
      <c r="I1294" s="192" t="str">
        <f t="shared" si="60"/>
        <v/>
      </c>
      <c r="J1294" s="192" t="str">
        <f t="shared" si="61"/>
        <v/>
      </c>
      <c r="K1294" s="197"/>
      <c r="L1294" s="235"/>
      <c r="M1294" s="192" t="str">
        <f t="shared" si="62"/>
        <v/>
      </c>
    </row>
    <row r="1295" spans="1:13" ht="15" customHeight="1" x14ac:dyDescent="0.25">
      <c r="A1295" s="190" t="str" cm="1">
        <f t="array" ref="A1295">IFERROR(INDEX(_xlfn.UNIQUE(_xlfn._xlws.FILTER('Work report'!$A$2:$A$1500,'Work report'!$B$2:$B$1500&lt;&gt;"")),ROW(A1294)),"")</f>
        <v/>
      </c>
      <c r="H1295" s="193" t="str">
        <f>IF($A1295="","",SUMIFS('Work report'!$I$2:$I$1500,'Work report'!$A$2:$A$1500,$A1295,'Work report'!$B$2:$B$1500,"&lt;&gt;"))</f>
        <v/>
      </c>
      <c r="I1295" s="192" t="str">
        <f t="shared" si="60"/>
        <v/>
      </c>
      <c r="J1295" s="192" t="str">
        <f t="shared" si="61"/>
        <v/>
      </c>
      <c r="K1295" s="197"/>
      <c r="L1295" s="235"/>
      <c r="M1295" s="192" t="str">
        <f t="shared" si="62"/>
        <v/>
      </c>
    </row>
    <row r="1296" spans="1:13" ht="15" customHeight="1" x14ac:dyDescent="0.25">
      <c r="A1296" s="190" t="str" cm="1">
        <f t="array" ref="A1296">IFERROR(INDEX(_xlfn.UNIQUE(_xlfn._xlws.FILTER('Work report'!$A$2:$A$1500,'Work report'!$B$2:$B$1500&lt;&gt;"")),ROW(A1295)),"")</f>
        <v/>
      </c>
      <c r="H1296" s="193" t="str">
        <f>IF($A1296="","",SUMIFS('Work report'!$I$2:$I$1500,'Work report'!$A$2:$A$1500,$A1296,'Work report'!$B$2:$B$1500,"&lt;&gt;"))</f>
        <v/>
      </c>
      <c r="I1296" s="192" t="str">
        <f t="shared" si="60"/>
        <v/>
      </c>
      <c r="J1296" s="192" t="str">
        <f t="shared" si="61"/>
        <v/>
      </c>
      <c r="K1296" s="197"/>
      <c r="L1296" s="235"/>
      <c r="M1296" s="192" t="str">
        <f t="shared" si="62"/>
        <v/>
      </c>
    </row>
    <row r="1297" spans="1:13" ht="15" customHeight="1" x14ac:dyDescent="0.25">
      <c r="A1297" s="190" t="str" cm="1">
        <f t="array" ref="A1297">IFERROR(INDEX(_xlfn.UNIQUE(_xlfn._xlws.FILTER('Work report'!$A$2:$A$1500,'Work report'!$B$2:$B$1500&lt;&gt;"")),ROW(A1296)),"")</f>
        <v/>
      </c>
      <c r="H1297" s="193" t="str">
        <f>IF($A1297="","",SUMIFS('Work report'!$I$2:$I$1500,'Work report'!$A$2:$A$1500,$A1297,'Work report'!$B$2:$B$1500,"&lt;&gt;"))</f>
        <v/>
      </c>
      <c r="I1297" s="192" t="str">
        <f t="shared" si="60"/>
        <v/>
      </c>
      <c r="J1297" s="192" t="str">
        <f t="shared" si="61"/>
        <v/>
      </c>
      <c r="K1297" s="197"/>
      <c r="L1297" s="235"/>
      <c r="M1297" s="192" t="str">
        <f t="shared" si="62"/>
        <v/>
      </c>
    </row>
    <row r="1298" spans="1:13" ht="15" customHeight="1" x14ac:dyDescent="0.25">
      <c r="A1298" s="190" t="str" cm="1">
        <f t="array" ref="A1298">IFERROR(INDEX(_xlfn.UNIQUE(_xlfn._xlws.FILTER('Work report'!$A$2:$A$1500,'Work report'!$B$2:$B$1500&lt;&gt;"")),ROW(A1297)),"")</f>
        <v/>
      </c>
      <c r="H1298" s="193" t="str">
        <f>IF($A1298="","",SUMIFS('Work report'!$I$2:$I$1500,'Work report'!$A$2:$A$1500,$A1298,'Work report'!$B$2:$B$1500,"&lt;&gt;"))</f>
        <v/>
      </c>
      <c r="I1298" s="192" t="str">
        <f t="shared" si="60"/>
        <v/>
      </c>
      <c r="J1298" s="192" t="str">
        <f t="shared" si="61"/>
        <v/>
      </c>
      <c r="K1298" s="197"/>
      <c r="L1298" s="235"/>
      <c r="M1298" s="192" t="str">
        <f t="shared" si="62"/>
        <v/>
      </c>
    </row>
    <row r="1299" spans="1:13" ht="15" customHeight="1" x14ac:dyDescent="0.25">
      <c r="A1299" s="190" t="str" cm="1">
        <f t="array" ref="A1299">IFERROR(INDEX(_xlfn.UNIQUE(_xlfn._xlws.FILTER('Work report'!$A$2:$A$1500,'Work report'!$B$2:$B$1500&lt;&gt;"")),ROW(A1298)),"")</f>
        <v/>
      </c>
      <c r="H1299" s="193" t="str">
        <f>IF($A1299="","",SUMIFS('Work report'!$I$2:$I$1500,'Work report'!$A$2:$A$1500,$A1299,'Work report'!$B$2:$B$1500,"&lt;&gt;"))</f>
        <v/>
      </c>
      <c r="I1299" s="192" t="str">
        <f t="shared" si="60"/>
        <v/>
      </c>
      <c r="J1299" s="192" t="str">
        <f t="shared" si="61"/>
        <v/>
      </c>
      <c r="K1299" s="197"/>
      <c r="L1299" s="235"/>
      <c r="M1299" s="192" t="str">
        <f t="shared" si="62"/>
        <v/>
      </c>
    </row>
    <row r="1300" spans="1:13" ht="15" customHeight="1" x14ac:dyDescent="0.25">
      <c r="A1300" s="190" t="str" cm="1">
        <f t="array" ref="A1300">IFERROR(INDEX(_xlfn.UNIQUE(_xlfn._xlws.FILTER('Work report'!$A$2:$A$1500,'Work report'!$B$2:$B$1500&lt;&gt;"")),ROW(A1299)),"")</f>
        <v/>
      </c>
      <c r="H1300" s="193" t="str">
        <f>IF($A1300="","",SUMIFS('Work report'!$I$2:$I$1500,'Work report'!$A$2:$A$1500,$A1300,'Work report'!$B$2:$B$1500,"&lt;&gt;"))</f>
        <v/>
      </c>
      <c r="I1300" s="192" t="str">
        <f t="shared" si="60"/>
        <v/>
      </c>
      <c r="J1300" s="192" t="str">
        <f t="shared" si="61"/>
        <v/>
      </c>
      <c r="K1300" s="197"/>
      <c r="L1300" s="235"/>
      <c r="M1300" s="192" t="str">
        <f t="shared" si="62"/>
        <v/>
      </c>
    </row>
    <row r="1301" spans="1:13" ht="15" customHeight="1" x14ac:dyDescent="0.25">
      <c r="A1301" s="190" t="str" cm="1">
        <f t="array" ref="A1301">IFERROR(INDEX(_xlfn.UNIQUE(_xlfn._xlws.FILTER('Work report'!$A$2:$A$1500,'Work report'!$B$2:$B$1500&lt;&gt;"")),ROW(A1300)),"")</f>
        <v/>
      </c>
      <c r="H1301" s="193" t="str">
        <f>IF($A1301="","",SUMIFS('Work report'!$I$2:$I$1500,'Work report'!$A$2:$A$1500,$A1301,'Work report'!$B$2:$B$1500,"&lt;&gt;"))</f>
        <v/>
      </c>
      <c r="I1301" s="192" t="str">
        <f t="shared" si="60"/>
        <v/>
      </c>
      <c r="J1301" s="192" t="str">
        <f t="shared" si="61"/>
        <v/>
      </c>
      <c r="K1301" s="197"/>
      <c r="L1301" s="235"/>
      <c r="M1301" s="192" t="str">
        <f t="shared" si="62"/>
        <v/>
      </c>
    </row>
    <row r="1302" spans="1:13" ht="15" customHeight="1" x14ac:dyDescent="0.25">
      <c r="A1302" s="190" t="str" cm="1">
        <f t="array" ref="A1302">IFERROR(INDEX(_xlfn.UNIQUE(_xlfn._xlws.FILTER('Work report'!$A$2:$A$1500,'Work report'!$B$2:$B$1500&lt;&gt;"")),ROW(A1301)),"")</f>
        <v/>
      </c>
      <c r="H1302" s="193" t="str">
        <f>IF($A1302="","",SUMIFS('Work report'!$I$2:$I$1500,'Work report'!$A$2:$A$1500,$A1302,'Work report'!$B$2:$B$1500,"&lt;&gt;"))</f>
        <v/>
      </c>
      <c r="I1302" s="192" t="str">
        <f t="shared" si="60"/>
        <v/>
      </c>
      <c r="J1302" s="192" t="str">
        <f t="shared" si="61"/>
        <v/>
      </c>
      <c r="K1302" s="197"/>
      <c r="L1302" s="235"/>
      <c r="M1302" s="192" t="str">
        <f t="shared" si="62"/>
        <v/>
      </c>
    </row>
    <row r="1303" spans="1:13" ht="15" customHeight="1" x14ac:dyDescent="0.25">
      <c r="A1303" s="190" t="str" cm="1">
        <f t="array" ref="A1303">IFERROR(INDEX(_xlfn.UNIQUE(_xlfn._xlws.FILTER('Work report'!$A$2:$A$1500,'Work report'!$B$2:$B$1500&lt;&gt;"")),ROW(A1302)),"")</f>
        <v/>
      </c>
      <c r="H1303" s="193" t="str">
        <f>IF($A1303="","",SUMIFS('Work report'!$I$2:$I$1500,'Work report'!$A$2:$A$1500,$A1303,'Work report'!$B$2:$B$1500,"&lt;&gt;"))</f>
        <v/>
      </c>
      <c r="I1303" s="192" t="str">
        <f t="shared" si="60"/>
        <v/>
      </c>
      <c r="J1303" s="192" t="str">
        <f t="shared" si="61"/>
        <v/>
      </c>
      <c r="K1303" s="197"/>
      <c r="L1303" s="235"/>
      <c r="M1303" s="192" t="str">
        <f t="shared" si="62"/>
        <v/>
      </c>
    </row>
    <row r="1304" spans="1:13" ht="15" customHeight="1" x14ac:dyDescent="0.25">
      <c r="A1304" s="190" t="str" cm="1">
        <f t="array" ref="A1304">IFERROR(INDEX(_xlfn.UNIQUE(_xlfn._xlws.FILTER('Work report'!$A$2:$A$1500,'Work report'!$B$2:$B$1500&lt;&gt;"")),ROW(A1303)),"")</f>
        <v/>
      </c>
      <c r="H1304" s="193" t="str">
        <f>IF($A1304="","",SUMIFS('Work report'!$I$2:$I$1500,'Work report'!$A$2:$A$1500,$A1304,'Work report'!$B$2:$B$1500,"&lt;&gt;"))</f>
        <v/>
      </c>
      <c r="I1304" s="192" t="str">
        <f t="shared" si="60"/>
        <v/>
      </c>
      <c r="J1304" s="192" t="str">
        <f t="shared" si="61"/>
        <v/>
      </c>
      <c r="K1304" s="197"/>
      <c r="L1304" s="235"/>
      <c r="M1304" s="192" t="str">
        <f t="shared" si="62"/>
        <v/>
      </c>
    </row>
    <row r="1305" spans="1:13" ht="15" customHeight="1" x14ac:dyDescent="0.25">
      <c r="A1305" s="190" t="str" cm="1">
        <f t="array" ref="A1305">IFERROR(INDEX(_xlfn.UNIQUE(_xlfn._xlws.FILTER('Work report'!$A$2:$A$1500,'Work report'!$B$2:$B$1500&lt;&gt;"")),ROW(A1304)),"")</f>
        <v/>
      </c>
      <c r="H1305" s="193" t="str">
        <f>IF($A1305="","",SUMIFS('Work report'!$I$2:$I$1500,'Work report'!$A$2:$A$1500,$A1305,'Work report'!$B$2:$B$1500,"&lt;&gt;"))</f>
        <v/>
      </c>
      <c r="I1305" s="192" t="str">
        <f t="shared" si="60"/>
        <v/>
      </c>
      <c r="J1305" s="192" t="str">
        <f t="shared" si="61"/>
        <v/>
      </c>
      <c r="K1305" s="197"/>
      <c r="L1305" s="235"/>
      <c r="M1305" s="192" t="str">
        <f t="shared" si="62"/>
        <v/>
      </c>
    </row>
    <row r="1306" spans="1:13" ht="15" customHeight="1" x14ac:dyDescent="0.25">
      <c r="A1306" s="190" t="str" cm="1">
        <f t="array" ref="A1306">IFERROR(INDEX(_xlfn.UNIQUE(_xlfn._xlws.FILTER('Work report'!$A$2:$A$1500,'Work report'!$B$2:$B$1500&lt;&gt;"")),ROW(A1305)),"")</f>
        <v/>
      </c>
      <c r="H1306" s="193" t="str">
        <f>IF($A1306="","",SUMIFS('Work report'!$I$2:$I$1500,'Work report'!$A$2:$A$1500,$A1306,'Work report'!$B$2:$B$1500,"&lt;&gt;"))</f>
        <v/>
      </c>
      <c r="I1306" s="192" t="str">
        <f t="shared" si="60"/>
        <v/>
      </c>
      <c r="J1306" s="192" t="str">
        <f t="shared" si="61"/>
        <v/>
      </c>
      <c r="K1306" s="197"/>
      <c r="L1306" s="235"/>
      <c r="M1306" s="192" t="str">
        <f t="shared" si="62"/>
        <v/>
      </c>
    </row>
    <row r="1307" spans="1:13" ht="15" customHeight="1" x14ac:dyDescent="0.25">
      <c r="A1307" s="190" t="str" cm="1">
        <f t="array" ref="A1307">IFERROR(INDEX(_xlfn.UNIQUE(_xlfn._xlws.FILTER('Work report'!$A$2:$A$1500,'Work report'!$B$2:$B$1500&lt;&gt;"")),ROW(A1306)),"")</f>
        <v/>
      </c>
      <c r="H1307" s="193" t="str">
        <f>IF($A1307="","",SUMIFS('Work report'!$I$2:$I$1500,'Work report'!$A$2:$A$1500,$A1307,'Work report'!$B$2:$B$1500,"&lt;&gt;"))</f>
        <v/>
      </c>
      <c r="I1307" s="192" t="str">
        <f t="shared" si="60"/>
        <v/>
      </c>
      <c r="J1307" s="192" t="str">
        <f t="shared" si="61"/>
        <v/>
      </c>
      <c r="K1307" s="197"/>
      <c r="L1307" s="235"/>
      <c r="M1307" s="192" t="str">
        <f t="shared" si="62"/>
        <v/>
      </c>
    </row>
    <row r="1308" spans="1:13" ht="15" customHeight="1" x14ac:dyDescent="0.25">
      <c r="A1308" s="190" t="str" cm="1">
        <f t="array" ref="A1308">IFERROR(INDEX(_xlfn.UNIQUE(_xlfn._xlws.FILTER('Work report'!$A$2:$A$1500,'Work report'!$B$2:$B$1500&lt;&gt;"")),ROW(A1307)),"")</f>
        <v/>
      </c>
      <c r="H1308" s="193" t="str">
        <f>IF($A1308="","",SUMIFS('Work report'!$I$2:$I$1500,'Work report'!$A$2:$A$1500,$A1308,'Work report'!$B$2:$B$1500,"&lt;&gt;"))</f>
        <v/>
      </c>
      <c r="I1308" s="192" t="str">
        <f t="shared" si="60"/>
        <v/>
      </c>
      <c r="J1308" s="192" t="str">
        <f t="shared" si="61"/>
        <v/>
      </c>
      <c r="K1308" s="197"/>
      <c r="L1308" s="235"/>
      <c r="M1308" s="192" t="str">
        <f t="shared" si="62"/>
        <v/>
      </c>
    </row>
    <row r="1309" spans="1:13" ht="15" customHeight="1" x14ac:dyDescent="0.25">
      <c r="A1309" s="190" t="str" cm="1">
        <f t="array" ref="A1309">IFERROR(INDEX(_xlfn.UNIQUE(_xlfn._xlws.FILTER('Work report'!$A$2:$A$1500,'Work report'!$B$2:$B$1500&lt;&gt;"")),ROW(A1308)),"")</f>
        <v/>
      </c>
      <c r="H1309" s="193" t="str">
        <f>IF($A1309="","",SUMIFS('Work report'!$I$2:$I$1500,'Work report'!$A$2:$A$1500,$A1309,'Work report'!$B$2:$B$1500,"&lt;&gt;"))</f>
        <v/>
      </c>
      <c r="I1309" s="192" t="str">
        <f t="shared" si="60"/>
        <v/>
      </c>
      <c r="J1309" s="192" t="str">
        <f t="shared" si="61"/>
        <v/>
      </c>
      <c r="K1309" s="197"/>
      <c r="L1309" s="235"/>
      <c r="M1309" s="192" t="str">
        <f t="shared" si="62"/>
        <v/>
      </c>
    </row>
    <row r="1310" spans="1:13" ht="15" customHeight="1" x14ac:dyDescent="0.25">
      <c r="A1310" s="190" t="str" cm="1">
        <f t="array" ref="A1310">IFERROR(INDEX(_xlfn.UNIQUE(_xlfn._xlws.FILTER('Work report'!$A$2:$A$1500,'Work report'!$B$2:$B$1500&lt;&gt;"")),ROW(A1309)),"")</f>
        <v/>
      </c>
      <c r="H1310" s="193" t="str">
        <f>IF($A1310="","",SUMIFS('Work report'!$I$2:$I$1500,'Work report'!$A$2:$A$1500,$A1310,'Work report'!$B$2:$B$1500,"&lt;&gt;"))</f>
        <v/>
      </c>
      <c r="I1310" s="192" t="str">
        <f t="shared" si="60"/>
        <v/>
      </c>
      <c r="J1310" s="192" t="str">
        <f t="shared" si="61"/>
        <v/>
      </c>
      <c r="K1310" s="197"/>
      <c r="L1310" s="235"/>
      <c r="M1310" s="192" t="str">
        <f t="shared" si="62"/>
        <v/>
      </c>
    </row>
    <row r="1311" spans="1:13" ht="15" customHeight="1" x14ac:dyDescent="0.25">
      <c r="A1311" s="190" t="str" cm="1">
        <f t="array" ref="A1311">IFERROR(INDEX(_xlfn.UNIQUE(_xlfn._xlws.FILTER('Work report'!$A$2:$A$1500,'Work report'!$B$2:$B$1500&lt;&gt;"")),ROW(A1310)),"")</f>
        <v/>
      </c>
      <c r="H1311" s="193" t="str">
        <f>IF($A1311="","",SUMIFS('Work report'!$I$2:$I$1500,'Work report'!$A$2:$A$1500,$A1311,'Work report'!$B$2:$B$1500,"&lt;&gt;"))</f>
        <v/>
      </c>
      <c r="I1311" s="192" t="str">
        <f t="shared" si="60"/>
        <v/>
      </c>
      <c r="J1311" s="192" t="str">
        <f t="shared" si="61"/>
        <v/>
      </c>
      <c r="K1311" s="197"/>
      <c r="L1311" s="235"/>
      <c r="M1311" s="192" t="str">
        <f t="shared" si="62"/>
        <v/>
      </c>
    </row>
    <row r="1312" spans="1:13" ht="15" customHeight="1" x14ac:dyDescent="0.25">
      <c r="A1312" s="190" t="str" cm="1">
        <f t="array" ref="A1312">IFERROR(INDEX(_xlfn.UNIQUE(_xlfn._xlws.FILTER('Work report'!$A$2:$A$1500,'Work report'!$B$2:$B$1500&lt;&gt;"")),ROW(A1311)),"")</f>
        <v/>
      </c>
      <c r="H1312" s="193" t="str">
        <f>IF($A1312="","",SUMIFS('Work report'!$I$2:$I$1500,'Work report'!$A$2:$A$1500,$A1312,'Work report'!$B$2:$B$1500,"&lt;&gt;"))</f>
        <v/>
      </c>
      <c r="I1312" s="192" t="str">
        <f t="shared" si="60"/>
        <v/>
      </c>
      <c r="J1312" s="192" t="str">
        <f t="shared" si="61"/>
        <v/>
      </c>
      <c r="K1312" s="197"/>
      <c r="L1312" s="235"/>
      <c r="M1312" s="192" t="str">
        <f t="shared" si="62"/>
        <v/>
      </c>
    </row>
    <row r="1313" spans="1:13" ht="15" customHeight="1" x14ac:dyDescent="0.25">
      <c r="A1313" s="190" t="str" cm="1">
        <f t="array" ref="A1313">IFERROR(INDEX(_xlfn.UNIQUE(_xlfn._xlws.FILTER('Work report'!$A$2:$A$1500,'Work report'!$B$2:$B$1500&lt;&gt;"")),ROW(A1312)),"")</f>
        <v/>
      </c>
      <c r="H1313" s="193" t="str">
        <f>IF($A1313="","",SUMIFS('Work report'!$I$2:$I$1500,'Work report'!$A$2:$A$1500,$A1313,'Work report'!$B$2:$B$1500,"&lt;&gt;"))</f>
        <v/>
      </c>
      <c r="I1313" s="192" t="str">
        <f t="shared" si="60"/>
        <v/>
      </c>
      <c r="J1313" s="192" t="str">
        <f t="shared" si="61"/>
        <v/>
      </c>
      <c r="K1313" s="197"/>
      <c r="L1313" s="235"/>
      <c r="M1313" s="192" t="str">
        <f t="shared" si="62"/>
        <v/>
      </c>
    </row>
    <row r="1314" spans="1:13" ht="15" customHeight="1" x14ac:dyDescent="0.25">
      <c r="A1314" s="190" t="str" cm="1">
        <f t="array" ref="A1314">IFERROR(INDEX(_xlfn.UNIQUE(_xlfn._xlws.FILTER('Work report'!$A$2:$A$1500,'Work report'!$B$2:$B$1500&lt;&gt;"")),ROW(A1313)),"")</f>
        <v/>
      </c>
      <c r="H1314" s="193" t="str">
        <f>IF($A1314="","",SUMIFS('Work report'!$I$2:$I$1500,'Work report'!$A$2:$A$1500,$A1314,'Work report'!$B$2:$B$1500,"&lt;&gt;"))</f>
        <v/>
      </c>
      <c r="I1314" s="192" t="str">
        <f t="shared" si="60"/>
        <v/>
      </c>
      <c r="J1314" s="192" t="str">
        <f t="shared" si="61"/>
        <v/>
      </c>
      <c r="K1314" s="197"/>
      <c r="L1314" s="235"/>
      <c r="M1314" s="192" t="str">
        <f t="shared" si="62"/>
        <v/>
      </c>
    </row>
    <row r="1315" spans="1:13" ht="15" customHeight="1" x14ac:dyDescent="0.25">
      <c r="A1315" s="190" t="str" cm="1">
        <f t="array" ref="A1315">IFERROR(INDEX(_xlfn.UNIQUE(_xlfn._xlws.FILTER('Work report'!$A$2:$A$1500,'Work report'!$B$2:$B$1500&lt;&gt;"")),ROW(A1314)),"")</f>
        <v/>
      </c>
      <c r="H1315" s="193" t="str">
        <f>IF($A1315="","",SUMIFS('Work report'!$I$2:$I$1500,'Work report'!$A$2:$A$1500,$A1315,'Work report'!$B$2:$B$1500,"&lt;&gt;"))</f>
        <v/>
      </c>
      <c r="I1315" s="192" t="str">
        <f t="shared" si="60"/>
        <v/>
      </c>
      <c r="J1315" s="192" t="str">
        <f t="shared" si="61"/>
        <v/>
      </c>
      <c r="K1315" s="197"/>
      <c r="L1315" s="235"/>
      <c r="M1315" s="192" t="str">
        <f t="shared" si="62"/>
        <v/>
      </c>
    </row>
    <row r="1316" spans="1:13" ht="15" customHeight="1" x14ac:dyDescent="0.25">
      <c r="A1316" s="190" t="str" cm="1">
        <f t="array" ref="A1316">IFERROR(INDEX(_xlfn.UNIQUE(_xlfn._xlws.FILTER('Work report'!$A$2:$A$1500,'Work report'!$B$2:$B$1500&lt;&gt;"")),ROW(A1315)),"")</f>
        <v/>
      </c>
      <c r="H1316" s="193" t="str">
        <f>IF($A1316="","",SUMIFS('Work report'!$I$2:$I$1500,'Work report'!$A$2:$A$1500,$A1316,'Work report'!$B$2:$B$1500,"&lt;&gt;"))</f>
        <v/>
      </c>
      <c r="I1316" s="192" t="str">
        <f t="shared" si="60"/>
        <v/>
      </c>
      <c r="J1316" s="192" t="str">
        <f t="shared" si="61"/>
        <v/>
      </c>
      <c r="K1316" s="197"/>
      <c r="L1316" s="235"/>
      <c r="M1316" s="192" t="str">
        <f t="shared" si="62"/>
        <v/>
      </c>
    </row>
    <row r="1317" spans="1:13" ht="15" customHeight="1" x14ac:dyDescent="0.25">
      <c r="A1317" s="190" t="str" cm="1">
        <f t="array" ref="A1317">IFERROR(INDEX(_xlfn.UNIQUE(_xlfn._xlws.FILTER('Work report'!$A$2:$A$1500,'Work report'!$B$2:$B$1500&lt;&gt;"")),ROW(A1316)),"")</f>
        <v/>
      </c>
      <c r="H1317" s="193" t="str">
        <f>IF($A1317="","",SUMIFS('Work report'!$I$2:$I$1500,'Work report'!$A$2:$A$1500,$A1317,'Work report'!$B$2:$B$1500,"&lt;&gt;"))</f>
        <v/>
      </c>
      <c r="I1317" s="192" t="str">
        <f t="shared" si="60"/>
        <v/>
      </c>
      <c r="J1317" s="192" t="str">
        <f t="shared" si="61"/>
        <v/>
      </c>
      <c r="K1317" s="197"/>
      <c r="L1317" s="235"/>
      <c r="M1317" s="192" t="str">
        <f t="shared" si="62"/>
        <v/>
      </c>
    </row>
    <row r="1318" spans="1:13" ht="15" customHeight="1" x14ac:dyDescent="0.25">
      <c r="A1318" s="190" t="str" cm="1">
        <f t="array" ref="A1318">IFERROR(INDEX(_xlfn.UNIQUE(_xlfn._xlws.FILTER('Work report'!$A$2:$A$1500,'Work report'!$B$2:$B$1500&lt;&gt;"")),ROW(A1317)),"")</f>
        <v/>
      </c>
      <c r="H1318" s="193" t="str">
        <f>IF($A1318="","",SUMIFS('Work report'!$I$2:$I$1500,'Work report'!$A$2:$A$1500,$A1318,'Work report'!$B$2:$B$1500,"&lt;&gt;"))</f>
        <v/>
      </c>
      <c r="I1318" s="192" t="str">
        <f t="shared" si="60"/>
        <v/>
      </c>
      <c r="J1318" s="192" t="str">
        <f t="shared" si="61"/>
        <v/>
      </c>
      <c r="K1318" s="197"/>
      <c r="L1318" s="235"/>
      <c r="M1318" s="192" t="str">
        <f t="shared" si="62"/>
        <v/>
      </c>
    </row>
    <row r="1319" spans="1:13" ht="15" customHeight="1" x14ac:dyDescent="0.25">
      <c r="A1319" s="190" t="str" cm="1">
        <f t="array" ref="A1319">IFERROR(INDEX(_xlfn.UNIQUE(_xlfn._xlws.FILTER('Work report'!$A$2:$A$1500,'Work report'!$B$2:$B$1500&lt;&gt;"")),ROW(A1318)),"")</f>
        <v/>
      </c>
      <c r="H1319" s="193" t="str">
        <f>IF($A1319="","",SUMIFS('Work report'!$I$2:$I$1500,'Work report'!$A$2:$A$1500,$A1319,'Work report'!$B$2:$B$1500,"&lt;&gt;"))</f>
        <v/>
      </c>
      <c r="I1319" s="192" t="str">
        <f t="shared" si="60"/>
        <v/>
      </c>
      <c r="J1319" s="192" t="str">
        <f t="shared" si="61"/>
        <v/>
      </c>
      <c r="K1319" s="197"/>
      <c r="L1319" s="235"/>
      <c r="M1319" s="192" t="str">
        <f t="shared" si="62"/>
        <v/>
      </c>
    </row>
    <row r="1320" spans="1:13" ht="15" customHeight="1" x14ac:dyDescent="0.25">
      <c r="A1320" s="190" t="str" cm="1">
        <f t="array" ref="A1320">IFERROR(INDEX(_xlfn.UNIQUE(_xlfn._xlws.FILTER('Work report'!$A$2:$A$1500,'Work report'!$B$2:$B$1500&lt;&gt;"")),ROW(A1319)),"")</f>
        <v/>
      </c>
      <c r="H1320" s="193" t="str">
        <f>IF($A1320="","",SUMIFS('Work report'!$I$2:$I$1500,'Work report'!$A$2:$A$1500,$A1320,'Work report'!$B$2:$B$1500,"&lt;&gt;"))</f>
        <v/>
      </c>
      <c r="I1320" s="192" t="str">
        <f t="shared" si="60"/>
        <v/>
      </c>
      <c r="J1320" s="192" t="str">
        <f t="shared" si="61"/>
        <v/>
      </c>
      <c r="K1320" s="197"/>
      <c r="L1320" s="235"/>
      <c r="M1320" s="192" t="str">
        <f t="shared" si="62"/>
        <v/>
      </c>
    </row>
    <row r="1321" spans="1:13" ht="15" customHeight="1" x14ac:dyDescent="0.25">
      <c r="A1321" s="190" t="str" cm="1">
        <f t="array" ref="A1321">IFERROR(INDEX(_xlfn.UNIQUE(_xlfn._xlws.FILTER('Work report'!$A$2:$A$1500,'Work report'!$B$2:$B$1500&lt;&gt;"")),ROW(A1320)),"")</f>
        <v/>
      </c>
      <c r="H1321" s="193" t="str">
        <f>IF($A1321="","",SUMIFS('Work report'!$I$2:$I$1500,'Work report'!$A$2:$A$1500,$A1321,'Work report'!$B$2:$B$1500,"&lt;&gt;"))</f>
        <v/>
      </c>
      <c r="I1321" s="192" t="str">
        <f t="shared" si="60"/>
        <v/>
      </c>
      <c r="J1321" s="192" t="str">
        <f t="shared" si="61"/>
        <v/>
      </c>
      <c r="K1321" s="197"/>
      <c r="L1321" s="235"/>
      <c r="M1321" s="192" t="str">
        <f t="shared" si="62"/>
        <v/>
      </c>
    </row>
    <row r="1322" spans="1:13" ht="15" customHeight="1" x14ac:dyDescent="0.25">
      <c r="A1322" s="190" t="str" cm="1">
        <f t="array" ref="A1322">IFERROR(INDEX(_xlfn.UNIQUE(_xlfn._xlws.FILTER('Work report'!$A$2:$A$1500,'Work report'!$B$2:$B$1500&lt;&gt;"")),ROW(A1321)),"")</f>
        <v/>
      </c>
      <c r="H1322" s="193" t="str">
        <f>IF($A1322="","",SUMIFS('Work report'!$I$2:$I$1500,'Work report'!$A$2:$A$1500,$A1322,'Work report'!$B$2:$B$1500,"&lt;&gt;"))</f>
        <v/>
      </c>
      <c r="I1322" s="192" t="str">
        <f t="shared" si="60"/>
        <v/>
      </c>
      <c r="J1322" s="192" t="str">
        <f t="shared" si="61"/>
        <v/>
      </c>
      <c r="K1322" s="197"/>
      <c r="L1322" s="235"/>
      <c r="M1322" s="192" t="str">
        <f t="shared" si="62"/>
        <v/>
      </c>
    </row>
    <row r="1323" spans="1:13" ht="15" customHeight="1" x14ac:dyDescent="0.25">
      <c r="A1323" s="190" t="str" cm="1">
        <f t="array" ref="A1323">IFERROR(INDEX(_xlfn.UNIQUE(_xlfn._xlws.FILTER('Work report'!$A$2:$A$1500,'Work report'!$B$2:$B$1500&lt;&gt;"")),ROW(A1322)),"")</f>
        <v/>
      </c>
      <c r="H1323" s="193" t="str">
        <f>IF($A1323="","",SUMIFS('Work report'!$I$2:$I$1500,'Work report'!$A$2:$A$1500,$A1323,'Work report'!$B$2:$B$1500,"&lt;&gt;"))</f>
        <v/>
      </c>
      <c r="I1323" s="192" t="str">
        <f t="shared" si="60"/>
        <v/>
      </c>
      <c r="J1323" s="192" t="str">
        <f t="shared" si="61"/>
        <v/>
      </c>
      <c r="K1323" s="197"/>
      <c r="L1323" s="235"/>
      <c r="M1323" s="192" t="str">
        <f t="shared" si="62"/>
        <v/>
      </c>
    </row>
    <row r="1324" spans="1:13" ht="15" customHeight="1" x14ac:dyDescent="0.25">
      <c r="A1324" s="190" t="str" cm="1">
        <f t="array" ref="A1324">IFERROR(INDEX(_xlfn.UNIQUE(_xlfn._xlws.FILTER('Work report'!$A$2:$A$1500,'Work report'!$B$2:$B$1500&lt;&gt;"")),ROW(A1323)),"")</f>
        <v/>
      </c>
      <c r="H1324" s="193" t="str">
        <f>IF($A1324="","",SUMIFS('Work report'!$I$2:$I$1500,'Work report'!$A$2:$A$1500,$A1324,'Work report'!$B$2:$B$1500,"&lt;&gt;"))</f>
        <v/>
      </c>
      <c r="I1324" s="192" t="str">
        <f t="shared" si="60"/>
        <v/>
      </c>
      <c r="J1324" s="192" t="str">
        <f t="shared" si="61"/>
        <v/>
      </c>
      <c r="K1324" s="197"/>
      <c r="L1324" s="235"/>
      <c r="M1324" s="192" t="str">
        <f t="shared" si="62"/>
        <v/>
      </c>
    </row>
    <row r="1325" spans="1:13" ht="15" customHeight="1" x14ac:dyDescent="0.25">
      <c r="A1325" s="190" t="str" cm="1">
        <f t="array" ref="A1325">IFERROR(INDEX(_xlfn.UNIQUE(_xlfn._xlws.FILTER('Work report'!$A$2:$A$1500,'Work report'!$B$2:$B$1500&lt;&gt;"")),ROW(A1324)),"")</f>
        <v/>
      </c>
      <c r="H1325" s="193" t="str">
        <f>IF($A1325="","",SUMIFS('Work report'!$I$2:$I$1500,'Work report'!$A$2:$A$1500,$A1325,'Work report'!$B$2:$B$1500,"&lt;&gt;"))</f>
        <v/>
      </c>
      <c r="I1325" s="192" t="str">
        <f t="shared" si="60"/>
        <v/>
      </c>
      <c r="J1325" s="192" t="str">
        <f t="shared" si="61"/>
        <v/>
      </c>
      <c r="K1325" s="197"/>
      <c r="L1325" s="235"/>
      <c r="M1325" s="192" t="str">
        <f t="shared" si="62"/>
        <v/>
      </c>
    </row>
    <row r="1326" spans="1:13" ht="15" customHeight="1" x14ac:dyDescent="0.25">
      <c r="A1326" s="190" t="str" cm="1">
        <f t="array" ref="A1326">IFERROR(INDEX(_xlfn.UNIQUE(_xlfn._xlws.FILTER('Work report'!$A$2:$A$1500,'Work report'!$B$2:$B$1500&lt;&gt;"")),ROW(A1325)),"")</f>
        <v/>
      </c>
      <c r="H1326" s="193" t="str">
        <f>IF($A1326="","",SUMIFS('Work report'!$I$2:$I$1500,'Work report'!$A$2:$A$1500,$A1326,'Work report'!$B$2:$B$1500,"&lt;&gt;"))</f>
        <v/>
      </c>
      <c r="I1326" s="192" t="str">
        <f t="shared" si="60"/>
        <v/>
      </c>
      <c r="J1326" s="192" t="str">
        <f t="shared" si="61"/>
        <v/>
      </c>
      <c r="K1326" s="197"/>
      <c r="L1326" s="235"/>
      <c r="M1326" s="192" t="str">
        <f t="shared" si="62"/>
        <v/>
      </c>
    </row>
    <row r="1327" spans="1:13" ht="15" customHeight="1" x14ac:dyDescent="0.25">
      <c r="A1327" s="190" t="str" cm="1">
        <f t="array" ref="A1327">IFERROR(INDEX(_xlfn.UNIQUE(_xlfn._xlws.FILTER('Work report'!$A$2:$A$1500,'Work report'!$B$2:$B$1500&lt;&gt;"")),ROW(A1326)),"")</f>
        <v/>
      </c>
      <c r="H1327" s="193" t="str">
        <f>IF($A1327="","",SUMIFS('Work report'!$I$2:$I$1500,'Work report'!$A$2:$A$1500,$A1327,'Work report'!$B$2:$B$1500,"&lt;&gt;"))</f>
        <v/>
      </c>
      <c r="I1327" s="192" t="str">
        <f t="shared" si="60"/>
        <v/>
      </c>
      <c r="J1327" s="192" t="str">
        <f t="shared" si="61"/>
        <v/>
      </c>
      <c r="K1327" s="197"/>
      <c r="L1327" s="235"/>
      <c r="M1327" s="192" t="str">
        <f t="shared" si="62"/>
        <v/>
      </c>
    </row>
    <row r="1328" spans="1:13" ht="15" customHeight="1" x14ac:dyDescent="0.25">
      <c r="A1328" s="190" t="str" cm="1">
        <f t="array" ref="A1328">IFERROR(INDEX(_xlfn.UNIQUE(_xlfn._xlws.FILTER('Work report'!$A$2:$A$1500,'Work report'!$B$2:$B$1500&lt;&gt;"")),ROW(A1327)),"")</f>
        <v/>
      </c>
      <c r="H1328" s="193" t="str">
        <f>IF($A1328="","",SUMIFS('Work report'!$I$2:$I$1500,'Work report'!$A$2:$A$1500,$A1328,'Work report'!$B$2:$B$1500,"&lt;&gt;"))</f>
        <v/>
      </c>
      <c r="I1328" s="192" t="str">
        <f t="shared" si="60"/>
        <v/>
      </c>
      <c r="J1328" s="192" t="str">
        <f t="shared" si="61"/>
        <v/>
      </c>
      <c r="K1328" s="197"/>
      <c r="L1328" s="235"/>
      <c r="M1328" s="192" t="str">
        <f t="shared" si="62"/>
        <v/>
      </c>
    </row>
    <row r="1329" spans="1:13" ht="15" customHeight="1" x14ac:dyDescent="0.25">
      <c r="A1329" s="190" t="str" cm="1">
        <f t="array" ref="A1329">IFERROR(INDEX(_xlfn.UNIQUE(_xlfn._xlws.FILTER('Work report'!$A$2:$A$1500,'Work report'!$B$2:$B$1500&lt;&gt;"")),ROW(A1328)),"")</f>
        <v/>
      </c>
      <c r="H1329" s="193" t="str">
        <f>IF($A1329="","",SUMIFS('Work report'!$I$2:$I$1500,'Work report'!$A$2:$A$1500,$A1329,'Work report'!$B$2:$B$1500,"&lt;&gt;"))</f>
        <v/>
      </c>
      <c r="I1329" s="192" t="str">
        <f t="shared" si="60"/>
        <v/>
      </c>
      <c r="J1329" s="192" t="str">
        <f t="shared" si="61"/>
        <v/>
      </c>
      <c r="K1329" s="197"/>
      <c r="L1329" s="235"/>
      <c r="M1329" s="192" t="str">
        <f t="shared" si="62"/>
        <v/>
      </c>
    </row>
    <row r="1330" spans="1:13" ht="15" customHeight="1" x14ac:dyDescent="0.25">
      <c r="A1330" s="190" t="str" cm="1">
        <f t="array" ref="A1330">IFERROR(INDEX(_xlfn.UNIQUE(_xlfn._xlws.FILTER('Work report'!$A$2:$A$1500,'Work report'!$B$2:$B$1500&lt;&gt;"")),ROW(A1329)),"")</f>
        <v/>
      </c>
      <c r="H1330" s="193" t="str">
        <f>IF($A1330="","",SUMIFS('Work report'!$I$2:$I$1500,'Work report'!$A$2:$A$1500,$A1330,'Work report'!$B$2:$B$1500,"&lt;&gt;"))</f>
        <v/>
      </c>
      <c r="I1330" s="192" t="str">
        <f t="shared" si="60"/>
        <v/>
      </c>
      <c r="J1330" s="192" t="str">
        <f t="shared" si="61"/>
        <v/>
      </c>
      <c r="K1330" s="197"/>
      <c r="L1330" s="235"/>
      <c r="M1330" s="192" t="str">
        <f t="shared" si="62"/>
        <v/>
      </c>
    </row>
    <row r="1331" spans="1:13" ht="15" customHeight="1" x14ac:dyDescent="0.25">
      <c r="A1331" s="190" t="str" cm="1">
        <f t="array" ref="A1331">IFERROR(INDEX(_xlfn.UNIQUE(_xlfn._xlws.FILTER('Work report'!$A$2:$A$1500,'Work report'!$B$2:$B$1500&lt;&gt;"")),ROW(A1330)),"")</f>
        <v/>
      </c>
      <c r="H1331" s="193" t="str">
        <f>IF($A1331="","",SUMIFS('Work report'!$I$2:$I$1500,'Work report'!$A$2:$A$1500,$A1331,'Work report'!$B$2:$B$1500,"&lt;&gt;"))</f>
        <v/>
      </c>
      <c r="I1331" s="192" t="str">
        <f t="shared" si="60"/>
        <v/>
      </c>
      <c r="J1331" s="192" t="str">
        <f t="shared" si="61"/>
        <v/>
      </c>
      <c r="K1331" s="197"/>
      <c r="L1331" s="235"/>
      <c r="M1331" s="192" t="str">
        <f t="shared" si="62"/>
        <v/>
      </c>
    </row>
    <row r="1332" spans="1:13" ht="15" customHeight="1" x14ac:dyDescent="0.25">
      <c r="A1332" s="190" t="str" cm="1">
        <f t="array" ref="A1332">IFERROR(INDEX(_xlfn.UNIQUE(_xlfn._xlws.FILTER('Work report'!$A$2:$A$1500,'Work report'!$B$2:$B$1500&lt;&gt;"")),ROW(A1331)),"")</f>
        <v/>
      </c>
      <c r="H1332" s="193" t="str">
        <f>IF($A1332="","",SUMIFS('Work report'!$I$2:$I$1500,'Work report'!$A$2:$A$1500,$A1332,'Work report'!$B$2:$B$1500,"&lt;&gt;"))</f>
        <v/>
      </c>
      <c r="I1332" s="192" t="str">
        <f t="shared" si="60"/>
        <v/>
      </c>
      <c r="J1332" s="192" t="str">
        <f t="shared" si="61"/>
        <v/>
      </c>
      <c r="K1332" s="197"/>
      <c r="L1332" s="235"/>
      <c r="M1332" s="192" t="str">
        <f t="shared" si="62"/>
        <v/>
      </c>
    </row>
    <row r="1333" spans="1:13" ht="15" customHeight="1" x14ac:dyDescent="0.25">
      <c r="A1333" s="190" t="str" cm="1">
        <f t="array" ref="A1333">IFERROR(INDEX(_xlfn.UNIQUE(_xlfn._xlws.FILTER('Work report'!$A$2:$A$1500,'Work report'!$B$2:$B$1500&lt;&gt;"")),ROW(A1332)),"")</f>
        <v/>
      </c>
      <c r="H1333" s="193" t="str">
        <f>IF($A1333="","",SUMIFS('Work report'!$I$2:$I$1500,'Work report'!$A$2:$A$1500,$A1333,'Work report'!$B$2:$B$1500,"&lt;&gt;"))</f>
        <v/>
      </c>
      <c r="I1333" s="192" t="str">
        <f t="shared" si="60"/>
        <v/>
      </c>
      <c r="J1333" s="192" t="str">
        <f t="shared" si="61"/>
        <v/>
      </c>
      <c r="K1333" s="197"/>
      <c r="L1333" s="235"/>
      <c r="M1333" s="192" t="str">
        <f t="shared" si="62"/>
        <v/>
      </c>
    </row>
    <row r="1334" spans="1:13" ht="15" customHeight="1" x14ac:dyDescent="0.25">
      <c r="A1334" s="190" t="str" cm="1">
        <f t="array" ref="A1334">IFERROR(INDEX(_xlfn.UNIQUE(_xlfn._xlws.FILTER('Work report'!$A$2:$A$1500,'Work report'!$B$2:$B$1500&lt;&gt;"")),ROW(A1333)),"")</f>
        <v/>
      </c>
      <c r="H1334" s="193" t="str">
        <f>IF($A1334="","",SUMIFS('Work report'!$I$2:$I$1500,'Work report'!$A$2:$A$1500,$A1334,'Work report'!$B$2:$B$1500,"&lt;&gt;"))</f>
        <v/>
      </c>
      <c r="I1334" s="192" t="str">
        <f t="shared" si="60"/>
        <v/>
      </c>
      <c r="J1334" s="192" t="str">
        <f t="shared" si="61"/>
        <v/>
      </c>
      <c r="K1334" s="197"/>
      <c r="L1334" s="235"/>
      <c r="M1334" s="192" t="str">
        <f t="shared" si="62"/>
        <v/>
      </c>
    </row>
    <row r="1335" spans="1:13" ht="15" customHeight="1" x14ac:dyDescent="0.25">
      <c r="A1335" s="190" t="str" cm="1">
        <f t="array" ref="A1335">IFERROR(INDEX(_xlfn.UNIQUE(_xlfn._xlws.FILTER('Work report'!$A$2:$A$1500,'Work report'!$B$2:$B$1500&lt;&gt;"")),ROW(A1334)),"")</f>
        <v/>
      </c>
      <c r="H1335" s="193" t="str">
        <f>IF($A1335="","",SUMIFS('Work report'!$I$2:$I$1500,'Work report'!$A$2:$A$1500,$A1335,'Work report'!$B$2:$B$1500,"&lt;&gt;"))</f>
        <v/>
      </c>
      <c r="I1335" s="192" t="str">
        <f t="shared" si="60"/>
        <v/>
      </c>
      <c r="J1335" s="192" t="str">
        <f t="shared" si="61"/>
        <v/>
      </c>
      <c r="K1335" s="197"/>
      <c r="L1335" s="235"/>
      <c r="M1335" s="192" t="str">
        <f t="shared" si="62"/>
        <v/>
      </c>
    </row>
    <row r="1336" spans="1:13" ht="15" customHeight="1" x14ac:dyDescent="0.25">
      <c r="A1336" s="190" t="str" cm="1">
        <f t="array" ref="A1336">IFERROR(INDEX(_xlfn.UNIQUE(_xlfn._xlws.FILTER('Work report'!$A$2:$A$1500,'Work report'!$B$2:$B$1500&lt;&gt;"")),ROW(A1335)),"")</f>
        <v/>
      </c>
      <c r="H1336" s="193" t="str">
        <f>IF($A1336="","",SUMIFS('Work report'!$I$2:$I$1500,'Work report'!$A$2:$A$1500,$A1336,'Work report'!$B$2:$B$1500,"&lt;&gt;"))</f>
        <v/>
      </c>
      <c r="I1336" s="192" t="str">
        <f t="shared" si="60"/>
        <v/>
      </c>
      <c r="J1336" s="192" t="str">
        <f t="shared" si="61"/>
        <v/>
      </c>
      <c r="K1336" s="197"/>
      <c r="L1336" s="235"/>
      <c r="M1336" s="192" t="str">
        <f t="shared" si="62"/>
        <v/>
      </c>
    </row>
    <row r="1337" spans="1:13" ht="15" customHeight="1" x14ac:dyDescent="0.25">
      <c r="A1337" s="190" t="str" cm="1">
        <f t="array" ref="A1337">IFERROR(INDEX(_xlfn.UNIQUE(_xlfn._xlws.FILTER('Work report'!$A$2:$A$1500,'Work report'!$B$2:$B$1500&lt;&gt;"")),ROW(A1336)),"")</f>
        <v/>
      </c>
      <c r="H1337" s="193" t="str">
        <f>IF($A1337="","",SUMIFS('Work report'!$I$2:$I$1500,'Work report'!$A$2:$A$1500,$A1337,'Work report'!$B$2:$B$1500,"&lt;&gt;"))</f>
        <v/>
      </c>
      <c r="I1337" s="192" t="str">
        <f t="shared" si="60"/>
        <v/>
      </c>
      <c r="J1337" s="192" t="str">
        <f t="shared" si="61"/>
        <v/>
      </c>
      <c r="K1337" s="197"/>
      <c r="L1337" s="235"/>
      <c r="M1337" s="192" t="str">
        <f t="shared" si="62"/>
        <v/>
      </c>
    </row>
    <row r="1338" spans="1:13" ht="15" customHeight="1" x14ac:dyDescent="0.25">
      <c r="A1338" s="190" t="str" cm="1">
        <f t="array" ref="A1338">IFERROR(INDEX(_xlfn.UNIQUE(_xlfn._xlws.FILTER('Work report'!$A$2:$A$1500,'Work report'!$B$2:$B$1500&lt;&gt;"")),ROW(A1337)),"")</f>
        <v/>
      </c>
      <c r="H1338" s="193" t="str">
        <f>IF($A1338="","",SUMIFS('Work report'!$I$2:$I$1500,'Work report'!$A$2:$A$1500,$A1338,'Work report'!$B$2:$B$1500,"&lt;&gt;"))</f>
        <v/>
      </c>
      <c r="I1338" s="192" t="str">
        <f t="shared" si="60"/>
        <v/>
      </c>
      <c r="J1338" s="192" t="str">
        <f t="shared" si="61"/>
        <v/>
      </c>
      <c r="K1338" s="197"/>
      <c r="L1338" s="235"/>
      <c r="M1338" s="192" t="str">
        <f t="shared" si="62"/>
        <v/>
      </c>
    </row>
    <row r="1339" spans="1:13" ht="15" customHeight="1" x14ac:dyDescent="0.25">
      <c r="A1339" s="190" t="str" cm="1">
        <f t="array" ref="A1339">IFERROR(INDEX(_xlfn.UNIQUE(_xlfn._xlws.FILTER('Work report'!$A$2:$A$1500,'Work report'!$B$2:$B$1500&lt;&gt;"")),ROW(A1338)),"")</f>
        <v/>
      </c>
      <c r="H1339" s="193" t="str">
        <f>IF($A1339="","",SUMIFS('Work report'!$I$2:$I$1500,'Work report'!$A$2:$A$1500,$A1339,'Work report'!$B$2:$B$1500,"&lt;&gt;"))</f>
        <v/>
      </c>
      <c r="I1339" s="192" t="str">
        <f t="shared" si="60"/>
        <v/>
      </c>
      <c r="J1339" s="192" t="str">
        <f t="shared" si="61"/>
        <v/>
      </c>
      <c r="K1339" s="197"/>
      <c r="L1339" s="235"/>
      <c r="M1339" s="192" t="str">
        <f t="shared" si="62"/>
        <v/>
      </c>
    </row>
    <row r="1340" spans="1:13" ht="15" customHeight="1" x14ac:dyDescent="0.25">
      <c r="A1340" s="190" t="str" cm="1">
        <f t="array" ref="A1340">IFERROR(INDEX(_xlfn.UNIQUE(_xlfn._xlws.FILTER('Work report'!$A$2:$A$1500,'Work report'!$B$2:$B$1500&lt;&gt;"")),ROW(A1339)),"")</f>
        <v/>
      </c>
      <c r="H1340" s="193" t="str">
        <f>IF($A1340="","",SUMIFS('Work report'!$I$2:$I$1500,'Work report'!$A$2:$A$1500,$A1340,'Work report'!$B$2:$B$1500,"&lt;&gt;"))</f>
        <v/>
      </c>
      <c r="I1340" s="192" t="str">
        <f t="shared" si="60"/>
        <v/>
      </c>
      <c r="J1340" s="192" t="str">
        <f t="shared" si="61"/>
        <v/>
      </c>
      <c r="K1340" s="197"/>
      <c r="L1340" s="235"/>
      <c r="M1340" s="192" t="str">
        <f t="shared" si="62"/>
        <v/>
      </c>
    </row>
    <row r="1341" spans="1:13" ht="15" customHeight="1" x14ac:dyDescent="0.25">
      <c r="A1341" s="190" t="str" cm="1">
        <f t="array" ref="A1341">IFERROR(INDEX(_xlfn.UNIQUE(_xlfn._xlws.FILTER('Work report'!$A$2:$A$1500,'Work report'!$B$2:$B$1500&lt;&gt;"")),ROW(A1340)),"")</f>
        <v/>
      </c>
      <c r="H1341" s="193" t="str">
        <f>IF($A1341="","",SUMIFS('Work report'!$I$2:$I$1500,'Work report'!$A$2:$A$1500,$A1341,'Work report'!$B$2:$B$1500,"&lt;&gt;"))</f>
        <v/>
      </c>
      <c r="I1341" s="192" t="str">
        <f t="shared" si="60"/>
        <v/>
      </c>
      <c r="J1341" s="192" t="str">
        <f t="shared" si="61"/>
        <v/>
      </c>
      <c r="K1341" s="197"/>
      <c r="L1341" s="235"/>
      <c r="M1341" s="192" t="str">
        <f t="shared" si="62"/>
        <v/>
      </c>
    </row>
    <row r="1342" spans="1:13" ht="15" customHeight="1" x14ac:dyDescent="0.25">
      <c r="A1342" s="190" t="str" cm="1">
        <f t="array" ref="A1342">IFERROR(INDEX(_xlfn.UNIQUE(_xlfn._xlws.FILTER('Work report'!$A$2:$A$1500,'Work report'!$B$2:$B$1500&lt;&gt;"")),ROW(A1341)),"")</f>
        <v/>
      </c>
      <c r="H1342" s="193" t="str">
        <f>IF($A1342="","",SUMIFS('Work report'!$I$2:$I$1500,'Work report'!$A$2:$A$1500,$A1342,'Work report'!$B$2:$B$1500,"&lt;&gt;"))</f>
        <v/>
      </c>
      <c r="I1342" s="192" t="str">
        <f t="shared" si="60"/>
        <v/>
      </c>
      <c r="J1342" s="192" t="str">
        <f t="shared" si="61"/>
        <v/>
      </c>
      <c r="K1342" s="197"/>
      <c r="L1342" s="235"/>
      <c r="M1342" s="192" t="str">
        <f t="shared" si="62"/>
        <v/>
      </c>
    </row>
    <row r="1343" spans="1:13" ht="15" customHeight="1" x14ac:dyDescent="0.25">
      <c r="A1343" s="190" t="str" cm="1">
        <f t="array" ref="A1343">IFERROR(INDEX(_xlfn.UNIQUE(_xlfn._xlws.FILTER('Work report'!$A$2:$A$1500,'Work report'!$B$2:$B$1500&lt;&gt;"")),ROW(A1342)),"")</f>
        <v/>
      </c>
      <c r="H1343" s="193" t="str">
        <f>IF($A1343="","",SUMIFS('Work report'!$I$2:$I$1500,'Work report'!$A$2:$A$1500,$A1343,'Work report'!$B$2:$B$1500,"&lt;&gt;"))</f>
        <v/>
      </c>
      <c r="I1343" s="192" t="str">
        <f t="shared" si="60"/>
        <v/>
      </c>
      <c r="J1343" s="192" t="str">
        <f t="shared" si="61"/>
        <v/>
      </c>
      <c r="K1343" s="197"/>
      <c r="L1343" s="235"/>
      <c r="M1343" s="192" t="str">
        <f t="shared" si="62"/>
        <v/>
      </c>
    </row>
    <row r="1344" spans="1:13" ht="15" customHeight="1" x14ac:dyDescent="0.25">
      <c r="A1344" s="190" t="str" cm="1">
        <f t="array" ref="A1344">IFERROR(INDEX(_xlfn.UNIQUE(_xlfn._xlws.FILTER('Work report'!$A$2:$A$1500,'Work report'!$B$2:$B$1500&lt;&gt;"")),ROW(A1343)),"")</f>
        <v/>
      </c>
      <c r="H1344" s="193" t="str">
        <f>IF($A1344="","",SUMIFS('Work report'!$I$2:$I$1500,'Work report'!$A$2:$A$1500,$A1344,'Work report'!$B$2:$B$1500,"&lt;&gt;"))</f>
        <v/>
      </c>
      <c r="I1344" s="192" t="str">
        <f t="shared" si="60"/>
        <v/>
      </c>
      <c r="J1344" s="192" t="str">
        <f t="shared" si="61"/>
        <v/>
      </c>
      <c r="K1344" s="197"/>
      <c r="L1344" s="235"/>
      <c r="M1344" s="192" t="str">
        <f t="shared" si="62"/>
        <v/>
      </c>
    </row>
    <row r="1345" spans="1:13" ht="15" customHeight="1" x14ac:dyDescent="0.25">
      <c r="A1345" s="190" t="str" cm="1">
        <f t="array" ref="A1345">IFERROR(INDEX(_xlfn.UNIQUE(_xlfn._xlws.FILTER('Work report'!$A$2:$A$1500,'Work report'!$B$2:$B$1500&lt;&gt;"")),ROW(A1344)),"")</f>
        <v/>
      </c>
      <c r="H1345" s="193" t="str">
        <f>IF($A1345="","",SUMIFS('Work report'!$I$2:$I$1500,'Work report'!$A$2:$A$1500,$A1345,'Work report'!$B$2:$B$1500,"&lt;&gt;"))</f>
        <v/>
      </c>
      <c r="I1345" s="192" t="str">
        <f t="shared" si="60"/>
        <v/>
      </c>
      <c r="J1345" s="192" t="str">
        <f t="shared" si="61"/>
        <v/>
      </c>
      <c r="K1345" s="197"/>
      <c r="L1345" s="235"/>
      <c r="M1345" s="192" t="str">
        <f t="shared" si="62"/>
        <v/>
      </c>
    </row>
    <row r="1346" spans="1:13" ht="15" customHeight="1" x14ac:dyDescent="0.25">
      <c r="A1346" s="190" t="str" cm="1">
        <f t="array" ref="A1346">IFERROR(INDEX(_xlfn.UNIQUE(_xlfn._xlws.FILTER('Work report'!$A$2:$A$1500,'Work report'!$B$2:$B$1500&lt;&gt;"")),ROW(A1345)),"")</f>
        <v/>
      </c>
      <c r="H1346" s="193" t="str">
        <f>IF($A1346="","",SUMIFS('Work report'!$I$2:$I$1500,'Work report'!$A$2:$A$1500,$A1346,'Work report'!$B$2:$B$1500,"&lt;&gt;"))</f>
        <v/>
      </c>
      <c r="I1346" s="192" t="str">
        <f t="shared" ref="I1346:I1409" si="63">IF(
SUM(
IF(AND($B1346&lt;&gt;"",$C1346&lt;&gt;""),($C1346-$B1346)*1440,0),
IF(AND($D1346&lt;&gt;"",$E1346&lt;&gt;""),($E1346-$D1346)*1440,0),
IF(AND($F1346&lt;&gt;"",$G1346&lt;&gt;""),($G1346-$F1346)*1440,0)
)=0,
"",
SUM(
IF(AND($B1346&lt;&gt;"",$C1346&lt;&gt;""),($C1346-$B1346)*1440,0),
IF(AND($D1346&lt;&gt;"",$E1346&lt;&gt;""),($E1346-$D1346)*1440,0),
IF(AND($F1346&lt;&gt;"",$G1346&lt;&gt;""),($G1346-$F1346)*1440,0)
)
)</f>
        <v/>
      </c>
      <c r="J1346" s="192" t="str">
        <f t="shared" ref="J1346:J1409" si="64">IF(OR($H1346="",$I1346=""),"",$I1346-$H1346)</f>
        <v/>
      </c>
      <c r="K1346" s="197"/>
      <c r="L1346" s="235"/>
      <c r="M1346" s="192" t="str">
        <f t="shared" ref="M1346:M1409" si="65">IF(OR($J1346="",$L1346&lt;&gt;"Approved"),"",$J1346)</f>
        <v/>
      </c>
    </row>
    <row r="1347" spans="1:13" ht="15" customHeight="1" x14ac:dyDescent="0.25">
      <c r="A1347" s="190" t="str" cm="1">
        <f t="array" ref="A1347">IFERROR(INDEX(_xlfn.UNIQUE(_xlfn._xlws.FILTER('Work report'!$A$2:$A$1500,'Work report'!$B$2:$B$1500&lt;&gt;"")),ROW(A1346)),"")</f>
        <v/>
      </c>
      <c r="H1347" s="193" t="str">
        <f>IF($A1347="","",SUMIFS('Work report'!$I$2:$I$1500,'Work report'!$A$2:$A$1500,$A1347,'Work report'!$B$2:$B$1500,"&lt;&gt;"))</f>
        <v/>
      </c>
      <c r="I1347" s="192" t="str">
        <f t="shared" si="63"/>
        <v/>
      </c>
      <c r="J1347" s="192" t="str">
        <f t="shared" si="64"/>
        <v/>
      </c>
      <c r="K1347" s="197"/>
      <c r="L1347" s="235"/>
      <c r="M1347" s="192" t="str">
        <f t="shared" si="65"/>
        <v/>
      </c>
    </row>
    <row r="1348" spans="1:13" ht="15" customHeight="1" x14ac:dyDescent="0.25">
      <c r="A1348" s="190" t="str" cm="1">
        <f t="array" ref="A1348">IFERROR(INDEX(_xlfn.UNIQUE(_xlfn._xlws.FILTER('Work report'!$A$2:$A$1500,'Work report'!$B$2:$B$1500&lt;&gt;"")),ROW(A1347)),"")</f>
        <v/>
      </c>
      <c r="H1348" s="193" t="str">
        <f>IF($A1348="","",SUMIFS('Work report'!$I$2:$I$1500,'Work report'!$A$2:$A$1500,$A1348,'Work report'!$B$2:$B$1500,"&lt;&gt;"))</f>
        <v/>
      </c>
      <c r="I1348" s="192" t="str">
        <f t="shared" si="63"/>
        <v/>
      </c>
      <c r="J1348" s="192" t="str">
        <f t="shared" si="64"/>
        <v/>
      </c>
      <c r="K1348" s="197"/>
      <c r="L1348" s="235"/>
      <c r="M1348" s="192" t="str">
        <f t="shared" si="65"/>
        <v/>
      </c>
    </row>
    <row r="1349" spans="1:13" ht="15" customHeight="1" x14ac:dyDescent="0.25">
      <c r="A1349" s="190" t="str" cm="1">
        <f t="array" ref="A1349">IFERROR(INDEX(_xlfn.UNIQUE(_xlfn._xlws.FILTER('Work report'!$A$2:$A$1500,'Work report'!$B$2:$B$1500&lt;&gt;"")),ROW(A1348)),"")</f>
        <v/>
      </c>
      <c r="H1349" s="193" t="str">
        <f>IF($A1349="","",SUMIFS('Work report'!$I$2:$I$1500,'Work report'!$A$2:$A$1500,$A1349,'Work report'!$B$2:$B$1500,"&lt;&gt;"))</f>
        <v/>
      </c>
      <c r="I1349" s="192" t="str">
        <f t="shared" si="63"/>
        <v/>
      </c>
      <c r="J1349" s="192" t="str">
        <f t="shared" si="64"/>
        <v/>
      </c>
      <c r="K1349" s="197"/>
      <c r="L1349" s="235"/>
      <c r="M1349" s="192" t="str">
        <f t="shared" si="65"/>
        <v/>
      </c>
    </row>
    <row r="1350" spans="1:13" ht="15" customHeight="1" x14ac:dyDescent="0.25">
      <c r="A1350" s="190" t="str" cm="1">
        <f t="array" ref="A1350">IFERROR(INDEX(_xlfn.UNIQUE(_xlfn._xlws.FILTER('Work report'!$A$2:$A$1500,'Work report'!$B$2:$B$1500&lt;&gt;"")),ROW(A1349)),"")</f>
        <v/>
      </c>
      <c r="H1350" s="193" t="str">
        <f>IF($A1350="","",SUMIFS('Work report'!$I$2:$I$1500,'Work report'!$A$2:$A$1500,$A1350,'Work report'!$B$2:$B$1500,"&lt;&gt;"))</f>
        <v/>
      </c>
      <c r="I1350" s="192" t="str">
        <f t="shared" si="63"/>
        <v/>
      </c>
      <c r="J1350" s="192" t="str">
        <f t="shared" si="64"/>
        <v/>
      </c>
      <c r="K1350" s="197"/>
      <c r="L1350" s="235"/>
      <c r="M1350" s="192" t="str">
        <f t="shared" si="65"/>
        <v/>
      </c>
    </row>
    <row r="1351" spans="1:13" ht="15" customHeight="1" x14ac:dyDescent="0.25">
      <c r="A1351" s="190" t="str" cm="1">
        <f t="array" ref="A1351">IFERROR(INDEX(_xlfn.UNIQUE(_xlfn._xlws.FILTER('Work report'!$A$2:$A$1500,'Work report'!$B$2:$B$1500&lt;&gt;"")),ROW(A1350)),"")</f>
        <v/>
      </c>
      <c r="H1351" s="193" t="str">
        <f>IF($A1351="","",SUMIFS('Work report'!$I$2:$I$1500,'Work report'!$A$2:$A$1500,$A1351,'Work report'!$B$2:$B$1500,"&lt;&gt;"))</f>
        <v/>
      </c>
      <c r="I1351" s="192" t="str">
        <f t="shared" si="63"/>
        <v/>
      </c>
      <c r="J1351" s="192" t="str">
        <f t="shared" si="64"/>
        <v/>
      </c>
      <c r="K1351" s="197"/>
      <c r="L1351" s="235"/>
      <c r="M1351" s="192" t="str">
        <f t="shared" si="65"/>
        <v/>
      </c>
    </row>
    <row r="1352" spans="1:13" ht="15" customHeight="1" x14ac:dyDescent="0.25">
      <c r="A1352" s="190" t="str" cm="1">
        <f t="array" ref="A1352">IFERROR(INDEX(_xlfn.UNIQUE(_xlfn._xlws.FILTER('Work report'!$A$2:$A$1500,'Work report'!$B$2:$B$1500&lt;&gt;"")),ROW(A1351)),"")</f>
        <v/>
      </c>
      <c r="H1352" s="193" t="str">
        <f>IF($A1352="","",SUMIFS('Work report'!$I$2:$I$1500,'Work report'!$A$2:$A$1500,$A1352,'Work report'!$B$2:$B$1500,"&lt;&gt;"))</f>
        <v/>
      </c>
      <c r="I1352" s="192" t="str">
        <f t="shared" si="63"/>
        <v/>
      </c>
      <c r="J1352" s="192" t="str">
        <f t="shared" si="64"/>
        <v/>
      </c>
      <c r="K1352" s="197"/>
      <c r="L1352" s="235"/>
      <c r="M1352" s="192" t="str">
        <f t="shared" si="65"/>
        <v/>
      </c>
    </row>
    <row r="1353" spans="1:13" ht="15" customHeight="1" x14ac:dyDescent="0.25">
      <c r="A1353" s="190" t="str" cm="1">
        <f t="array" ref="A1353">IFERROR(INDEX(_xlfn.UNIQUE(_xlfn._xlws.FILTER('Work report'!$A$2:$A$1500,'Work report'!$B$2:$B$1500&lt;&gt;"")),ROW(A1352)),"")</f>
        <v/>
      </c>
      <c r="H1353" s="193" t="str">
        <f>IF($A1353="","",SUMIFS('Work report'!$I$2:$I$1500,'Work report'!$A$2:$A$1500,$A1353,'Work report'!$B$2:$B$1500,"&lt;&gt;"))</f>
        <v/>
      </c>
      <c r="I1353" s="192" t="str">
        <f t="shared" si="63"/>
        <v/>
      </c>
      <c r="J1353" s="192" t="str">
        <f t="shared" si="64"/>
        <v/>
      </c>
      <c r="K1353" s="197"/>
      <c r="L1353" s="235"/>
      <c r="M1353" s="192" t="str">
        <f t="shared" si="65"/>
        <v/>
      </c>
    </row>
    <row r="1354" spans="1:13" ht="15" customHeight="1" x14ac:dyDescent="0.25">
      <c r="A1354" s="190" t="str" cm="1">
        <f t="array" ref="A1354">IFERROR(INDEX(_xlfn.UNIQUE(_xlfn._xlws.FILTER('Work report'!$A$2:$A$1500,'Work report'!$B$2:$B$1500&lt;&gt;"")),ROW(A1353)),"")</f>
        <v/>
      </c>
      <c r="H1354" s="193" t="str">
        <f>IF($A1354="","",SUMIFS('Work report'!$I$2:$I$1500,'Work report'!$A$2:$A$1500,$A1354,'Work report'!$B$2:$B$1500,"&lt;&gt;"))</f>
        <v/>
      </c>
      <c r="I1354" s="192" t="str">
        <f t="shared" si="63"/>
        <v/>
      </c>
      <c r="J1354" s="192" t="str">
        <f t="shared" si="64"/>
        <v/>
      </c>
      <c r="K1354" s="197"/>
      <c r="L1354" s="235"/>
      <c r="M1354" s="192" t="str">
        <f t="shared" si="65"/>
        <v/>
      </c>
    </row>
    <row r="1355" spans="1:13" ht="15" customHeight="1" x14ac:dyDescent="0.25">
      <c r="A1355" s="190" t="str" cm="1">
        <f t="array" ref="A1355">IFERROR(INDEX(_xlfn.UNIQUE(_xlfn._xlws.FILTER('Work report'!$A$2:$A$1500,'Work report'!$B$2:$B$1500&lt;&gt;"")),ROW(A1354)),"")</f>
        <v/>
      </c>
      <c r="H1355" s="193" t="str">
        <f>IF($A1355="","",SUMIFS('Work report'!$I$2:$I$1500,'Work report'!$A$2:$A$1500,$A1355,'Work report'!$B$2:$B$1500,"&lt;&gt;"))</f>
        <v/>
      </c>
      <c r="I1355" s="192" t="str">
        <f t="shared" si="63"/>
        <v/>
      </c>
      <c r="J1355" s="192" t="str">
        <f t="shared" si="64"/>
        <v/>
      </c>
      <c r="K1355" s="197"/>
      <c r="L1355" s="235"/>
      <c r="M1355" s="192" t="str">
        <f t="shared" si="65"/>
        <v/>
      </c>
    </row>
    <row r="1356" spans="1:13" ht="15" customHeight="1" x14ac:dyDescent="0.25">
      <c r="A1356" s="190" t="str" cm="1">
        <f t="array" ref="A1356">IFERROR(INDEX(_xlfn.UNIQUE(_xlfn._xlws.FILTER('Work report'!$A$2:$A$1500,'Work report'!$B$2:$B$1500&lt;&gt;"")),ROW(A1355)),"")</f>
        <v/>
      </c>
      <c r="H1356" s="193" t="str">
        <f>IF($A1356="","",SUMIFS('Work report'!$I$2:$I$1500,'Work report'!$A$2:$A$1500,$A1356,'Work report'!$B$2:$B$1500,"&lt;&gt;"))</f>
        <v/>
      </c>
      <c r="I1356" s="192" t="str">
        <f t="shared" si="63"/>
        <v/>
      </c>
      <c r="J1356" s="192" t="str">
        <f t="shared" si="64"/>
        <v/>
      </c>
      <c r="K1356" s="197"/>
      <c r="L1356" s="235"/>
      <c r="M1356" s="192" t="str">
        <f t="shared" si="65"/>
        <v/>
      </c>
    </row>
    <row r="1357" spans="1:13" ht="15" customHeight="1" x14ac:dyDescent="0.25">
      <c r="A1357" s="190" t="str" cm="1">
        <f t="array" ref="A1357">IFERROR(INDEX(_xlfn.UNIQUE(_xlfn._xlws.FILTER('Work report'!$A$2:$A$1500,'Work report'!$B$2:$B$1500&lt;&gt;"")),ROW(A1356)),"")</f>
        <v/>
      </c>
      <c r="H1357" s="193" t="str">
        <f>IF($A1357="","",SUMIFS('Work report'!$I$2:$I$1500,'Work report'!$A$2:$A$1500,$A1357,'Work report'!$B$2:$B$1500,"&lt;&gt;"))</f>
        <v/>
      </c>
      <c r="I1357" s="192" t="str">
        <f t="shared" si="63"/>
        <v/>
      </c>
      <c r="J1357" s="192" t="str">
        <f t="shared" si="64"/>
        <v/>
      </c>
      <c r="K1357" s="197"/>
      <c r="L1357" s="235"/>
      <c r="M1357" s="192" t="str">
        <f t="shared" si="65"/>
        <v/>
      </c>
    </row>
    <row r="1358" spans="1:13" ht="15" customHeight="1" x14ac:dyDescent="0.25">
      <c r="A1358" s="190" t="str" cm="1">
        <f t="array" ref="A1358">IFERROR(INDEX(_xlfn.UNIQUE(_xlfn._xlws.FILTER('Work report'!$A$2:$A$1500,'Work report'!$B$2:$B$1500&lt;&gt;"")),ROW(A1357)),"")</f>
        <v/>
      </c>
      <c r="H1358" s="193" t="str">
        <f>IF($A1358="","",SUMIFS('Work report'!$I$2:$I$1500,'Work report'!$A$2:$A$1500,$A1358,'Work report'!$B$2:$B$1500,"&lt;&gt;"))</f>
        <v/>
      </c>
      <c r="I1358" s="192" t="str">
        <f t="shared" si="63"/>
        <v/>
      </c>
      <c r="J1358" s="192" t="str">
        <f t="shared" si="64"/>
        <v/>
      </c>
      <c r="K1358" s="197"/>
      <c r="L1358" s="235"/>
      <c r="M1358" s="192" t="str">
        <f t="shared" si="65"/>
        <v/>
      </c>
    </row>
    <row r="1359" spans="1:13" ht="15" customHeight="1" x14ac:dyDescent="0.25">
      <c r="A1359" s="190" t="str" cm="1">
        <f t="array" ref="A1359">IFERROR(INDEX(_xlfn.UNIQUE(_xlfn._xlws.FILTER('Work report'!$A$2:$A$1500,'Work report'!$B$2:$B$1500&lt;&gt;"")),ROW(A1358)),"")</f>
        <v/>
      </c>
      <c r="H1359" s="193" t="str">
        <f>IF($A1359="","",SUMIFS('Work report'!$I$2:$I$1500,'Work report'!$A$2:$A$1500,$A1359,'Work report'!$B$2:$B$1500,"&lt;&gt;"))</f>
        <v/>
      </c>
      <c r="I1359" s="192" t="str">
        <f t="shared" si="63"/>
        <v/>
      </c>
      <c r="J1359" s="192" t="str">
        <f t="shared" si="64"/>
        <v/>
      </c>
      <c r="K1359" s="197"/>
      <c r="L1359" s="235"/>
      <c r="M1359" s="192" t="str">
        <f t="shared" si="65"/>
        <v/>
      </c>
    </row>
    <row r="1360" spans="1:13" ht="15" customHeight="1" x14ac:dyDescent="0.25">
      <c r="A1360" s="190" t="str" cm="1">
        <f t="array" ref="A1360">IFERROR(INDEX(_xlfn.UNIQUE(_xlfn._xlws.FILTER('Work report'!$A$2:$A$1500,'Work report'!$B$2:$B$1500&lt;&gt;"")),ROW(A1359)),"")</f>
        <v/>
      </c>
      <c r="H1360" s="193" t="str">
        <f>IF($A1360="","",SUMIFS('Work report'!$I$2:$I$1500,'Work report'!$A$2:$A$1500,$A1360,'Work report'!$B$2:$B$1500,"&lt;&gt;"))</f>
        <v/>
      </c>
      <c r="I1360" s="192" t="str">
        <f t="shared" si="63"/>
        <v/>
      </c>
      <c r="J1360" s="192" t="str">
        <f t="shared" si="64"/>
        <v/>
      </c>
      <c r="K1360" s="197"/>
      <c r="L1360" s="235"/>
      <c r="M1360" s="192" t="str">
        <f t="shared" si="65"/>
        <v/>
      </c>
    </row>
    <row r="1361" spans="1:13" ht="15" customHeight="1" x14ac:dyDescent="0.25">
      <c r="A1361" s="190" t="str" cm="1">
        <f t="array" ref="A1361">IFERROR(INDEX(_xlfn.UNIQUE(_xlfn._xlws.FILTER('Work report'!$A$2:$A$1500,'Work report'!$B$2:$B$1500&lt;&gt;"")),ROW(A1360)),"")</f>
        <v/>
      </c>
      <c r="H1361" s="193" t="str">
        <f>IF($A1361="","",SUMIFS('Work report'!$I$2:$I$1500,'Work report'!$A$2:$A$1500,$A1361,'Work report'!$B$2:$B$1500,"&lt;&gt;"))</f>
        <v/>
      </c>
      <c r="I1361" s="192" t="str">
        <f t="shared" si="63"/>
        <v/>
      </c>
      <c r="J1361" s="192" t="str">
        <f t="shared" si="64"/>
        <v/>
      </c>
      <c r="K1361" s="197"/>
      <c r="L1361" s="235"/>
      <c r="M1361" s="192" t="str">
        <f t="shared" si="65"/>
        <v/>
      </c>
    </row>
    <row r="1362" spans="1:13" ht="15" customHeight="1" x14ac:dyDescent="0.25">
      <c r="A1362" s="190" t="str" cm="1">
        <f t="array" ref="A1362">IFERROR(INDEX(_xlfn.UNIQUE(_xlfn._xlws.FILTER('Work report'!$A$2:$A$1500,'Work report'!$B$2:$B$1500&lt;&gt;"")),ROW(A1361)),"")</f>
        <v/>
      </c>
      <c r="H1362" s="193" t="str">
        <f>IF($A1362="","",SUMIFS('Work report'!$I$2:$I$1500,'Work report'!$A$2:$A$1500,$A1362,'Work report'!$B$2:$B$1500,"&lt;&gt;"))</f>
        <v/>
      </c>
      <c r="I1362" s="192" t="str">
        <f t="shared" si="63"/>
        <v/>
      </c>
      <c r="J1362" s="192" t="str">
        <f t="shared" si="64"/>
        <v/>
      </c>
      <c r="K1362" s="197"/>
      <c r="L1362" s="235"/>
      <c r="M1362" s="192" t="str">
        <f t="shared" si="65"/>
        <v/>
      </c>
    </row>
    <row r="1363" spans="1:13" ht="15" customHeight="1" x14ac:dyDescent="0.25">
      <c r="A1363" s="190" t="str" cm="1">
        <f t="array" ref="A1363">IFERROR(INDEX(_xlfn.UNIQUE(_xlfn._xlws.FILTER('Work report'!$A$2:$A$1500,'Work report'!$B$2:$B$1500&lt;&gt;"")),ROW(A1362)),"")</f>
        <v/>
      </c>
      <c r="H1363" s="193" t="str">
        <f>IF($A1363="","",SUMIFS('Work report'!$I$2:$I$1500,'Work report'!$A$2:$A$1500,$A1363,'Work report'!$B$2:$B$1500,"&lt;&gt;"))</f>
        <v/>
      </c>
      <c r="I1363" s="192" t="str">
        <f t="shared" si="63"/>
        <v/>
      </c>
      <c r="J1363" s="192" t="str">
        <f t="shared" si="64"/>
        <v/>
      </c>
      <c r="K1363" s="197"/>
      <c r="L1363" s="235"/>
      <c r="M1363" s="192" t="str">
        <f t="shared" si="65"/>
        <v/>
      </c>
    </row>
    <row r="1364" spans="1:13" ht="15" customHeight="1" x14ac:dyDescent="0.25">
      <c r="A1364" s="190" t="str" cm="1">
        <f t="array" ref="A1364">IFERROR(INDEX(_xlfn.UNIQUE(_xlfn._xlws.FILTER('Work report'!$A$2:$A$1500,'Work report'!$B$2:$B$1500&lt;&gt;"")),ROW(A1363)),"")</f>
        <v/>
      </c>
      <c r="H1364" s="193" t="str">
        <f>IF($A1364="","",SUMIFS('Work report'!$I$2:$I$1500,'Work report'!$A$2:$A$1500,$A1364,'Work report'!$B$2:$B$1500,"&lt;&gt;"))</f>
        <v/>
      </c>
      <c r="I1364" s="192" t="str">
        <f t="shared" si="63"/>
        <v/>
      </c>
      <c r="J1364" s="192" t="str">
        <f t="shared" si="64"/>
        <v/>
      </c>
      <c r="K1364" s="197"/>
      <c r="L1364" s="235"/>
      <c r="M1364" s="192" t="str">
        <f t="shared" si="65"/>
        <v/>
      </c>
    </row>
    <row r="1365" spans="1:13" ht="15" customHeight="1" x14ac:dyDescent="0.25">
      <c r="A1365" s="190" t="str" cm="1">
        <f t="array" ref="A1365">IFERROR(INDEX(_xlfn.UNIQUE(_xlfn._xlws.FILTER('Work report'!$A$2:$A$1500,'Work report'!$B$2:$B$1500&lt;&gt;"")),ROW(A1364)),"")</f>
        <v/>
      </c>
      <c r="H1365" s="193" t="str">
        <f>IF($A1365="","",SUMIFS('Work report'!$I$2:$I$1500,'Work report'!$A$2:$A$1500,$A1365,'Work report'!$B$2:$B$1500,"&lt;&gt;"))</f>
        <v/>
      </c>
      <c r="I1365" s="192" t="str">
        <f t="shared" si="63"/>
        <v/>
      </c>
      <c r="J1365" s="192" t="str">
        <f t="shared" si="64"/>
        <v/>
      </c>
      <c r="K1365" s="197"/>
      <c r="L1365" s="235"/>
      <c r="M1365" s="192" t="str">
        <f t="shared" si="65"/>
        <v/>
      </c>
    </row>
    <row r="1366" spans="1:13" ht="15" customHeight="1" x14ac:dyDescent="0.25">
      <c r="A1366" s="190" t="str" cm="1">
        <f t="array" ref="A1366">IFERROR(INDEX(_xlfn.UNIQUE(_xlfn._xlws.FILTER('Work report'!$A$2:$A$1500,'Work report'!$B$2:$B$1500&lt;&gt;"")),ROW(A1365)),"")</f>
        <v/>
      </c>
      <c r="H1366" s="193" t="str">
        <f>IF($A1366="","",SUMIFS('Work report'!$I$2:$I$1500,'Work report'!$A$2:$A$1500,$A1366,'Work report'!$B$2:$B$1500,"&lt;&gt;"))</f>
        <v/>
      </c>
      <c r="I1366" s="192" t="str">
        <f t="shared" si="63"/>
        <v/>
      </c>
      <c r="J1366" s="192" t="str">
        <f t="shared" si="64"/>
        <v/>
      </c>
      <c r="K1366" s="197"/>
      <c r="L1366" s="235"/>
      <c r="M1366" s="192" t="str">
        <f t="shared" si="65"/>
        <v/>
      </c>
    </row>
    <row r="1367" spans="1:13" ht="15" customHeight="1" x14ac:dyDescent="0.25">
      <c r="A1367" s="190" t="str" cm="1">
        <f t="array" ref="A1367">IFERROR(INDEX(_xlfn.UNIQUE(_xlfn._xlws.FILTER('Work report'!$A$2:$A$1500,'Work report'!$B$2:$B$1500&lt;&gt;"")),ROW(A1366)),"")</f>
        <v/>
      </c>
      <c r="H1367" s="193" t="str">
        <f>IF($A1367="","",SUMIFS('Work report'!$I$2:$I$1500,'Work report'!$A$2:$A$1500,$A1367,'Work report'!$B$2:$B$1500,"&lt;&gt;"))</f>
        <v/>
      </c>
      <c r="I1367" s="192" t="str">
        <f t="shared" si="63"/>
        <v/>
      </c>
      <c r="J1367" s="192" t="str">
        <f t="shared" si="64"/>
        <v/>
      </c>
      <c r="K1367" s="197"/>
      <c r="L1367" s="235"/>
      <c r="M1367" s="192" t="str">
        <f t="shared" si="65"/>
        <v/>
      </c>
    </row>
    <row r="1368" spans="1:13" ht="15" customHeight="1" x14ac:dyDescent="0.25">
      <c r="A1368" s="190" t="str" cm="1">
        <f t="array" ref="A1368">IFERROR(INDEX(_xlfn.UNIQUE(_xlfn._xlws.FILTER('Work report'!$A$2:$A$1500,'Work report'!$B$2:$B$1500&lt;&gt;"")),ROW(A1367)),"")</f>
        <v/>
      </c>
      <c r="H1368" s="193" t="str">
        <f>IF($A1368="","",SUMIFS('Work report'!$I$2:$I$1500,'Work report'!$A$2:$A$1500,$A1368,'Work report'!$B$2:$B$1500,"&lt;&gt;"))</f>
        <v/>
      </c>
      <c r="I1368" s="192" t="str">
        <f t="shared" si="63"/>
        <v/>
      </c>
      <c r="J1368" s="192" t="str">
        <f t="shared" si="64"/>
        <v/>
      </c>
      <c r="K1368" s="197"/>
      <c r="L1368" s="235"/>
      <c r="M1368" s="192" t="str">
        <f t="shared" si="65"/>
        <v/>
      </c>
    </row>
    <row r="1369" spans="1:13" ht="15" customHeight="1" x14ac:dyDescent="0.25">
      <c r="A1369" s="190" t="str" cm="1">
        <f t="array" ref="A1369">IFERROR(INDEX(_xlfn.UNIQUE(_xlfn._xlws.FILTER('Work report'!$A$2:$A$1500,'Work report'!$B$2:$B$1500&lt;&gt;"")),ROW(A1368)),"")</f>
        <v/>
      </c>
      <c r="H1369" s="193" t="str">
        <f>IF($A1369="","",SUMIFS('Work report'!$I$2:$I$1500,'Work report'!$A$2:$A$1500,$A1369,'Work report'!$B$2:$B$1500,"&lt;&gt;"))</f>
        <v/>
      </c>
      <c r="I1369" s="192" t="str">
        <f t="shared" si="63"/>
        <v/>
      </c>
      <c r="J1369" s="192" t="str">
        <f t="shared" si="64"/>
        <v/>
      </c>
      <c r="K1369" s="197"/>
      <c r="L1369" s="235"/>
      <c r="M1369" s="192" t="str">
        <f t="shared" si="65"/>
        <v/>
      </c>
    </row>
    <row r="1370" spans="1:13" ht="15" customHeight="1" x14ac:dyDescent="0.25">
      <c r="A1370" s="190" t="str" cm="1">
        <f t="array" ref="A1370">IFERROR(INDEX(_xlfn.UNIQUE(_xlfn._xlws.FILTER('Work report'!$A$2:$A$1500,'Work report'!$B$2:$B$1500&lt;&gt;"")),ROW(A1369)),"")</f>
        <v/>
      </c>
      <c r="H1370" s="193" t="str">
        <f>IF($A1370="","",SUMIFS('Work report'!$I$2:$I$1500,'Work report'!$A$2:$A$1500,$A1370,'Work report'!$B$2:$B$1500,"&lt;&gt;"))</f>
        <v/>
      </c>
      <c r="I1370" s="192" t="str">
        <f t="shared" si="63"/>
        <v/>
      </c>
      <c r="J1370" s="192" t="str">
        <f t="shared" si="64"/>
        <v/>
      </c>
      <c r="K1370" s="197"/>
      <c r="L1370" s="235"/>
      <c r="M1370" s="192" t="str">
        <f t="shared" si="65"/>
        <v/>
      </c>
    </row>
    <row r="1371" spans="1:13" ht="15" customHeight="1" x14ac:dyDescent="0.25">
      <c r="A1371" s="190" t="str" cm="1">
        <f t="array" ref="A1371">IFERROR(INDEX(_xlfn.UNIQUE(_xlfn._xlws.FILTER('Work report'!$A$2:$A$1500,'Work report'!$B$2:$B$1500&lt;&gt;"")),ROW(A1370)),"")</f>
        <v/>
      </c>
      <c r="H1371" s="193" t="str">
        <f>IF($A1371="","",SUMIFS('Work report'!$I$2:$I$1500,'Work report'!$A$2:$A$1500,$A1371,'Work report'!$B$2:$B$1500,"&lt;&gt;"))</f>
        <v/>
      </c>
      <c r="I1371" s="192" t="str">
        <f t="shared" si="63"/>
        <v/>
      </c>
      <c r="J1371" s="192" t="str">
        <f t="shared" si="64"/>
        <v/>
      </c>
      <c r="K1371" s="197"/>
      <c r="L1371" s="235"/>
      <c r="M1371" s="192" t="str">
        <f t="shared" si="65"/>
        <v/>
      </c>
    </row>
    <row r="1372" spans="1:13" ht="15" customHeight="1" x14ac:dyDescent="0.25">
      <c r="A1372" s="190" t="str" cm="1">
        <f t="array" ref="A1372">IFERROR(INDEX(_xlfn.UNIQUE(_xlfn._xlws.FILTER('Work report'!$A$2:$A$1500,'Work report'!$B$2:$B$1500&lt;&gt;"")),ROW(A1371)),"")</f>
        <v/>
      </c>
      <c r="H1372" s="193" t="str">
        <f>IF($A1372="","",SUMIFS('Work report'!$I$2:$I$1500,'Work report'!$A$2:$A$1500,$A1372,'Work report'!$B$2:$B$1500,"&lt;&gt;"))</f>
        <v/>
      </c>
      <c r="I1372" s="192" t="str">
        <f t="shared" si="63"/>
        <v/>
      </c>
      <c r="J1372" s="192" t="str">
        <f t="shared" si="64"/>
        <v/>
      </c>
      <c r="K1372" s="197"/>
      <c r="L1372" s="235"/>
      <c r="M1372" s="192" t="str">
        <f t="shared" si="65"/>
        <v/>
      </c>
    </row>
    <row r="1373" spans="1:13" ht="15" customHeight="1" x14ac:dyDescent="0.25">
      <c r="A1373" s="190" t="str" cm="1">
        <f t="array" ref="A1373">IFERROR(INDEX(_xlfn.UNIQUE(_xlfn._xlws.FILTER('Work report'!$A$2:$A$1500,'Work report'!$B$2:$B$1500&lt;&gt;"")),ROW(A1372)),"")</f>
        <v/>
      </c>
      <c r="H1373" s="193" t="str">
        <f>IF($A1373="","",SUMIFS('Work report'!$I$2:$I$1500,'Work report'!$A$2:$A$1500,$A1373,'Work report'!$B$2:$B$1500,"&lt;&gt;"))</f>
        <v/>
      </c>
      <c r="I1373" s="192" t="str">
        <f t="shared" si="63"/>
        <v/>
      </c>
      <c r="J1373" s="192" t="str">
        <f t="shared" si="64"/>
        <v/>
      </c>
      <c r="K1373" s="197"/>
      <c r="L1373" s="235"/>
      <c r="M1373" s="192" t="str">
        <f t="shared" si="65"/>
        <v/>
      </c>
    </row>
    <row r="1374" spans="1:13" ht="15" customHeight="1" x14ac:dyDescent="0.25">
      <c r="A1374" s="190" t="str" cm="1">
        <f t="array" ref="A1374">IFERROR(INDEX(_xlfn.UNIQUE(_xlfn._xlws.FILTER('Work report'!$A$2:$A$1500,'Work report'!$B$2:$B$1500&lt;&gt;"")),ROW(A1373)),"")</f>
        <v/>
      </c>
      <c r="H1374" s="193" t="str">
        <f>IF($A1374="","",SUMIFS('Work report'!$I$2:$I$1500,'Work report'!$A$2:$A$1500,$A1374,'Work report'!$B$2:$B$1500,"&lt;&gt;"))</f>
        <v/>
      </c>
      <c r="I1374" s="192" t="str">
        <f t="shared" si="63"/>
        <v/>
      </c>
      <c r="J1374" s="192" t="str">
        <f t="shared" si="64"/>
        <v/>
      </c>
      <c r="K1374" s="197"/>
      <c r="L1374" s="235"/>
      <c r="M1374" s="192" t="str">
        <f t="shared" si="65"/>
        <v/>
      </c>
    </row>
    <row r="1375" spans="1:13" ht="15" customHeight="1" x14ac:dyDescent="0.25">
      <c r="A1375" s="190" t="str" cm="1">
        <f t="array" ref="A1375">IFERROR(INDEX(_xlfn.UNIQUE(_xlfn._xlws.FILTER('Work report'!$A$2:$A$1500,'Work report'!$B$2:$B$1500&lt;&gt;"")),ROW(A1374)),"")</f>
        <v/>
      </c>
      <c r="H1375" s="193" t="str">
        <f>IF($A1375="","",SUMIFS('Work report'!$I$2:$I$1500,'Work report'!$A$2:$A$1500,$A1375,'Work report'!$B$2:$B$1500,"&lt;&gt;"))</f>
        <v/>
      </c>
      <c r="I1375" s="192" t="str">
        <f t="shared" si="63"/>
        <v/>
      </c>
      <c r="J1375" s="192" t="str">
        <f t="shared" si="64"/>
        <v/>
      </c>
      <c r="K1375" s="197"/>
      <c r="L1375" s="235"/>
      <c r="M1375" s="192" t="str">
        <f t="shared" si="65"/>
        <v/>
      </c>
    </row>
    <row r="1376" spans="1:13" ht="15" customHeight="1" x14ac:dyDescent="0.25">
      <c r="A1376" s="190" t="str" cm="1">
        <f t="array" ref="A1376">IFERROR(INDEX(_xlfn.UNIQUE(_xlfn._xlws.FILTER('Work report'!$A$2:$A$1500,'Work report'!$B$2:$B$1500&lt;&gt;"")),ROW(A1375)),"")</f>
        <v/>
      </c>
      <c r="H1376" s="193" t="str">
        <f>IF($A1376="","",SUMIFS('Work report'!$I$2:$I$1500,'Work report'!$A$2:$A$1500,$A1376,'Work report'!$B$2:$B$1500,"&lt;&gt;"))</f>
        <v/>
      </c>
      <c r="I1376" s="192" t="str">
        <f t="shared" si="63"/>
        <v/>
      </c>
      <c r="J1376" s="192" t="str">
        <f t="shared" si="64"/>
        <v/>
      </c>
      <c r="K1376" s="197"/>
      <c r="L1376" s="235"/>
      <c r="M1376" s="192" t="str">
        <f t="shared" si="65"/>
        <v/>
      </c>
    </row>
    <row r="1377" spans="1:13" ht="15" customHeight="1" x14ac:dyDescent="0.25">
      <c r="A1377" s="190" t="str" cm="1">
        <f t="array" ref="A1377">IFERROR(INDEX(_xlfn.UNIQUE(_xlfn._xlws.FILTER('Work report'!$A$2:$A$1500,'Work report'!$B$2:$B$1500&lt;&gt;"")),ROW(A1376)),"")</f>
        <v/>
      </c>
      <c r="H1377" s="193" t="str">
        <f>IF($A1377="","",SUMIFS('Work report'!$I$2:$I$1500,'Work report'!$A$2:$A$1500,$A1377,'Work report'!$B$2:$B$1500,"&lt;&gt;"))</f>
        <v/>
      </c>
      <c r="I1377" s="192" t="str">
        <f t="shared" si="63"/>
        <v/>
      </c>
      <c r="J1377" s="192" t="str">
        <f t="shared" si="64"/>
        <v/>
      </c>
      <c r="K1377" s="197"/>
      <c r="L1377" s="235"/>
      <c r="M1377" s="192" t="str">
        <f t="shared" si="65"/>
        <v/>
      </c>
    </row>
    <row r="1378" spans="1:13" ht="15" customHeight="1" x14ac:dyDescent="0.25">
      <c r="A1378" s="190" t="str" cm="1">
        <f t="array" ref="A1378">IFERROR(INDEX(_xlfn.UNIQUE(_xlfn._xlws.FILTER('Work report'!$A$2:$A$1500,'Work report'!$B$2:$B$1500&lt;&gt;"")),ROW(A1377)),"")</f>
        <v/>
      </c>
      <c r="H1378" s="193" t="str">
        <f>IF($A1378="","",SUMIFS('Work report'!$I$2:$I$1500,'Work report'!$A$2:$A$1500,$A1378,'Work report'!$B$2:$B$1500,"&lt;&gt;"))</f>
        <v/>
      </c>
      <c r="I1378" s="192" t="str">
        <f t="shared" si="63"/>
        <v/>
      </c>
      <c r="J1378" s="192" t="str">
        <f t="shared" si="64"/>
        <v/>
      </c>
      <c r="K1378" s="197"/>
      <c r="L1378" s="235"/>
      <c r="M1378" s="192" t="str">
        <f t="shared" si="65"/>
        <v/>
      </c>
    </row>
    <row r="1379" spans="1:13" ht="15" customHeight="1" x14ac:dyDescent="0.25">
      <c r="A1379" s="190" t="str" cm="1">
        <f t="array" ref="A1379">IFERROR(INDEX(_xlfn.UNIQUE(_xlfn._xlws.FILTER('Work report'!$A$2:$A$1500,'Work report'!$B$2:$B$1500&lt;&gt;"")),ROW(A1378)),"")</f>
        <v/>
      </c>
      <c r="H1379" s="193" t="str">
        <f>IF($A1379="","",SUMIFS('Work report'!$I$2:$I$1500,'Work report'!$A$2:$A$1500,$A1379,'Work report'!$B$2:$B$1500,"&lt;&gt;"))</f>
        <v/>
      </c>
      <c r="I1379" s="192" t="str">
        <f t="shared" si="63"/>
        <v/>
      </c>
      <c r="J1379" s="192" t="str">
        <f t="shared" si="64"/>
        <v/>
      </c>
      <c r="K1379" s="197"/>
      <c r="L1379" s="235"/>
      <c r="M1379" s="192" t="str">
        <f t="shared" si="65"/>
        <v/>
      </c>
    </row>
    <row r="1380" spans="1:13" ht="15" customHeight="1" x14ac:dyDescent="0.25">
      <c r="A1380" s="190" t="str" cm="1">
        <f t="array" ref="A1380">IFERROR(INDEX(_xlfn.UNIQUE(_xlfn._xlws.FILTER('Work report'!$A$2:$A$1500,'Work report'!$B$2:$B$1500&lt;&gt;"")),ROW(A1379)),"")</f>
        <v/>
      </c>
      <c r="H1380" s="193" t="str">
        <f>IF($A1380="","",SUMIFS('Work report'!$I$2:$I$1500,'Work report'!$A$2:$A$1500,$A1380,'Work report'!$B$2:$B$1500,"&lt;&gt;"))</f>
        <v/>
      </c>
      <c r="I1380" s="192" t="str">
        <f t="shared" si="63"/>
        <v/>
      </c>
      <c r="J1380" s="192" t="str">
        <f t="shared" si="64"/>
        <v/>
      </c>
      <c r="K1380" s="197"/>
      <c r="L1380" s="235"/>
      <c r="M1380" s="192" t="str">
        <f t="shared" si="65"/>
        <v/>
      </c>
    </row>
    <row r="1381" spans="1:13" ht="15" customHeight="1" x14ac:dyDescent="0.25">
      <c r="A1381" s="190" t="str" cm="1">
        <f t="array" ref="A1381">IFERROR(INDEX(_xlfn.UNIQUE(_xlfn._xlws.FILTER('Work report'!$A$2:$A$1500,'Work report'!$B$2:$B$1500&lt;&gt;"")),ROW(A1380)),"")</f>
        <v/>
      </c>
      <c r="H1381" s="193" t="str">
        <f>IF($A1381="","",SUMIFS('Work report'!$I$2:$I$1500,'Work report'!$A$2:$A$1500,$A1381,'Work report'!$B$2:$B$1500,"&lt;&gt;"))</f>
        <v/>
      </c>
      <c r="I1381" s="192" t="str">
        <f t="shared" si="63"/>
        <v/>
      </c>
      <c r="J1381" s="192" t="str">
        <f t="shared" si="64"/>
        <v/>
      </c>
      <c r="K1381" s="197"/>
      <c r="L1381" s="235"/>
      <c r="M1381" s="192" t="str">
        <f t="shared" si="65"/>
        <v/>
      </c>
    </row>
    <row r="1382" spans="1:13" ht="15" customHeight="1" x14ac:dyDescent="0.25">
      <c r="A1382" s="190" t="str" cm="1">
        <f t="array" ref="A1382">IFERROR(INDEX(_xlfn.UNIQUE(_xlfn._xlws.FILTER('Work report'!$A$2:$A$1500,'Work report'!$B$2:$B$1500&lt;&gt;"")),ROW(A1381)),"")</f>
        <v/>
      </c>
      <c r="H1382" s="193" t="str">
        <f>IF($A1382="","",SUMIFS('Work report'!$I$2:$I$1500,'Work report'!$A$2:$A$1500,$A1382,'Work report'!$B$2:$B$1500,"&lt;&gt;"))</f>
        <v/>
      </c>
      <c r="I1382" s="192" t="str">
        <f t="shared" si="63"/>
        <v/>
      </c>
      <c r="J1382" s="192" t="str">
        <f t="shared" si="64"/>
        <v/>
      </c>
      <c r="K1382" s="197"/>
      <c r="L1382" s="235"/>
      <c r="M1382" s="192" t="str">
        <f t="shared" si="65"/>
        <v/>
      </c>
    </row>
    <row r="1383" spans="1:13" ht="15" customHeight="1" x14ac:dyDescent="0.25">
      <c r="A1383" s="190" t="str" cm="1">
        <f t="array" ref="A1383">IFERROR(INDEX(_xlfn.UNIQUE(_xlfn._xlws.FILTER('Work report'!$A$2:$A$1500,'Work report'!$B$2:$B$1500&lt;&gt;"")),ROW(A1382)),"")</f>
        <v/>
      </c>
      <c r="H1383" s="193" t="str">
        <f>IF($A1383="","",SUMIFS('Work report'!$I$2:$I$1500,'Work report'!$A$2:$A$1500,$A1383,'Work report'!$B$2:$B$1500,"&lt;&gt;"))</f>
        <v/>
      </c>
      <c r="I1383" s="192" t="str">
        <f t="shared" si="63"/>
        <v/>
      </c>
      <c r="J1383" s="192" t="str">
        <f t="shared" si="64"/>
        <v/>
      </c>
      <c r="K1383" s="197"/>
      <c r="L1383" s="235"/>
      <c r="M1383" s="192" t="str">
        <f t="shared" si="65"/>
        <v/>
      </c>
    </row>
    <row r="1384" spans="1:13" ht="15" customHeight="1" x14ac:dyDescent="0.25">
      <c r="A1384" s="190" t="str" cm="1">
        <f t="array" ref="A1384">IFERROR(INDEX(_xlfn.UNIQUE(_xlfn._xlws.FILTER('Work report'!$A$2:$A$1500,'Work report'!$B$2:$B$1500&lt;&gt;"")),ROW(A1383)),"")</f>
        <v/>
      </c>
      <c r="H1384" s="193" t="str">
        <f>IF($A1384="","",SUMIFS('Work report'!$I$2:$I$1500,'Work report'!$A$2:$A$1500,$A1384,'Work report'!$B$2:$B$1500,"&lt;&gt;"))</f>
        <v/>
      </c>
      <c r="I1384" s="192" t="str">
        <f t="shared" si="63"/>
        <v/>
      </c>
      <c r="J1384" s="192" t="str">
        <f t="shared" si="64"/>
        <v/>
      </c>
      <c r="K1384" s="197"/>
      <c r="L1384" s="235"/>
      <c r="M1384" s="192" t="str">
        <f t="shared" si="65"/>
        <v/>
      </c>
    </row>
    <row r="1385" spans="1:13" ht="15" customHeight="1" x14ac:dyDescent="0.25">
      <c r="A1385" s="190" t="str" cm="1">
        <f t="array" ref="A1385">IFERROR(INDEX(_xlfn.UNIQUE(_xlfn._xlws.FILTER('Work report'!$A$2:$A$1500,'Work report'!$B$2:$B$1500&lt;&gt;"")),ROW(A1384)),"")</f>
        <v/>
      </c>
      <c r="H1385" s="193" t="str">
        <f>IF($A1385="","",SUMIFS('Work report'!$I$2:$I$1500,'Work report'!$A$2:$A$1500,$A1385,'Work report'!$B$2:$B$1500,"&lt;&gt;"))</f>
        <v/>
      </c>
      <c r="I1385" s="192" t="str">
        <f t="shared" si="63"/>
        <v/>
      </c>
      <c r="J1385" s="192" t="str">
        <f t="shared" si="64"/>
        <v/>
      </c>
      <c r="K1385" s="197"/>
      <c r="L1385" s="235"/>
      <c r="M1385" s="192" t="str">
        <f t="shared" si="65"/>
        <v/>
      </c>
    </row>
    <row r="1386" spans="1:13" ht="15" customHeight="1" x14ac:dyDescent="0.25">
      <c r="A1386" s="190" t="str" cm="1">
        <f t="array" ref="A1386">IFERROR(INDEX(_xlfn.UNIQUE(_xlfn._xlws.FILTER('Work report'!$A$2:$A$1500,'Work report'!$B$2:$B$1500&lt;&gt;"")),ROW(A1385)),"")</f>
        <v/>
      </c>
      <c r="H1386" s="193" t="str">
        <f>IF($A1386="","",SUMIFS('Work report'!$I$2:$I$1500,'Work report'!$A$2:$A$1500,$A1386,'Work report'!$B$2:$B$1500,"&lt;&gt;"))</f>
        <v/>
      </c>
      <c r="I1386" s="192" t="str">
        <f t="shared" si="63"/>
        <v/>
      </c>
      <c r="J1386" s="192" t="str">
        <f t="shared" si="64"/>
        <v/>
      </c>
      <c r="K1386" s="197"/>
      <c r="L1386" s="235"/>
      <c r="M1386" s="192" t="str">
        <f t="shared" si="65"/>
        <v/>
      </c>
    </row>
    <row r="1387" spans="1:13" ht="15" customHeight="1" x14ac:dyDescent="0.25">
      <c r="A1387" s="190" t="str" cm="1">
        <f t="array" ref="A1387">IFERROR(INDEX(_xlfn.UNIQUE(_xlfn._xlws.FILTER('Work report'!$A$2:$A$1500,'Work report'!$B$2:$B$1500&lt;&gt;"")),ROW(A1386)),"")</f>
        <v/>
      </c>
      <c r="H1387" s="193" t="str">
        <f>IF($A1387="","",SUMIFS('Work report'!$I$2:$I$1500,'Work report'!$A$2:$A$1500,$A1387,'Work report'!$B$2:$B$1500,"&lt;&gt;"))</f>
        <v/>
      </c>
      <c r="I1387" s="192" t="str">
        <f t="shared" si="63"/>
        <v/>
      </c>
      <c r="J1387" s="192" t="str">
        <f t="shared" si="64"/>
        <v/>
      </c>
      <c r="K1387" s="197"/>
      <c r="L1387" s="235"/>
      <c r="M1387" s="192" t="str">
        <f t="shared" si="65"/>
        <v/>
      </c>
    </row>
    <row r="1388" spans="1:13" ht="15" customHeight="1" x14ac:dyDescent="0.25">
      <c r="A1388" s="190" t="str" cm="1">
        <f t="array" ref="A1388">IFERROR(INDEX(_xlfn.UNIQUE(_xlfn._xlws.FILTER('Work report'!$A$2:$A$1500,'Work report'!$B$2:$B$1500&lt;&gt;"")),ROW(A1387)),"")</f>
        <v/>
      </c>
      <c r="H1388" s="193" t="str">
        <f>IF($A1388="","",SUMIFS('Work report'!$I$2:$I$1500,'Work report'!$A$2:$A$1500,$A1388,'Work report'!$B$2:$B$1500,"&lt;&gt;"))</f>
        <v/>
      </c>
      <c r="I1388" s="192" t="str">
        <f t="shared" si="63"/>
        <v/>
      </c>
      <c r="J1388" s="192" t="str">
        <f t="shared" si="64"/>
        <v/>
      </c>
      <c r="K1388" s="197"/>
      <c r="L1388" s="235"/>
      <c r="M1388" s="192" t="str">
        <f t="shared" si="65"/>
        <v/>
      </c>
    </row>
    <row r="1389" spans="1:13" ht="15" customHeight="1" x14ac:dyDescent="0.25">
      <c r="A1389" s="190" t="str" cm="1">
        <f t="array" ref="A1389">IFERROR(INDEX(_xlfn.UNIQUE(_xlfn._xlws.FILTER('Work report'!$A$2:$A$1500,'Work report'!$B$2:$B$1500&lt;&gt;"")),ROW(A1388)),"")</f>
        <v/>
      </c>
      <c r="H1389" s="193" t="str">
        <f>IF($A1389="","",SUMIFS('Work report'!$I$2:$I$1500,'Work report'!$A$2:$A$1500,$A1389,'Work report'!$B$2:$B$1500,"&lt;&gt;"))</f>
        <v/>
      </c>
      <c r="I1389" s="192" t="str">
        <f t="shared" si="63"/>
        <v/>
      </c>
      <c r="J1389" s="192" t="str">
        <f t="shared" si="64"/>
        <v/>
      </c>
      <c r="K1389" s="197"/>
      <c r="L1389" s="235"/>
      <c r="M1389" s="192" t="str">
        <f t="shared" si="65"/>
        <v/>
      </c>
    </row>
    <row r="1390" spans="1:13" ht="15" customHeight="1" x14ac:dyDescent="0.25">
      <c r="A1390" s="190" t="str" cm="1">
        <f t="array" ref="A1390">IFERROR(INDEX(_xlfn.UNIQUE(_xlfn._xlws.FILTER('Work report'!$A$2:$A$1500,'Work report'!$B$2:$B$1500&lt;&gt;"")),ROW(A1389)),"")</f>
        <v/>
      </c>
      <c r="H1390" s="193" t="str">
        <f>IF($A1390="","",SUMIFS('Work report'!$I$2:$I$1500,'Work report'!$A$2:$A$1500,$A1390,'Work report'!$B$2:$B$1500,"&lt;&gt;"))</f>
        <v/>
      </c>
      <c r="I1390" s="192" t="str">
        <f t="shared" si="63"/>
        <v/>
      </c>
      <c r="J1390" s="192" t="str">
        <f t="shared" si="64"/>
        <v/>
      </c>
      <c r="K1390" s="197"/>
      <c r="L1390" s="235"/>
      <c r="M1390" s="192" t="str">
        <f t="shared" si="65"/>
        <v/>
      </c>
    </row>
    <row r="1391" spans="1:13" ht="15" customHeight="1" x14ac:dyDescent="0.25">
      <c r="A1391" s="190" t="str" cm="1">
        <f t="array" ref="A1391">IFERROR(INDEX(_xlfn.UNIQUE(_xlfn._xlws.FILTER('Work report'!$A$2:$A$1500,'Work report'!$B$2:$B$1500&lt;&gt;"")),ROW(A1390)),"")</f>
        <v/>
      </c>
      <c r="H1391" s="193" t="str">
        <f>IF($A1391="","",SUMIFS('Work report'!$I$2:$I$1500,'Work report'!$A$2:$A$1500,$A1391,'Work report'!$B$2:$B$1500,"&lt;&gt;"))</f>
        <v/>
      </c>
      <c r="I1391" s="192" t="str">
        <f t="shared" si="63"/>
        <v/>
      </c>
      <c r="J1391" s="192" t="str">
        <f t="shared" si="64"/>
        <v/>
      </c>
      <c r="K1391" s="197"/>
      <c r="L1391" s="235"/>
      <c r="M1391" s="192" t="str">
        <f t="shared" si="65"/>
        <v/>
      </c>
    </row>
    <row r="1392" spans="1:13" ht="15" customHeight="1" x14ac:dyDescent="0.25">
      <c r="A1392" s="190" t="str" cm="1">
        <f t="array" ref="A1392">IFERROR(INDEX(_xlfn.UNIQUE(_xlfn._xlws.FILTER('Work report'!$A$2:$A$1500,'Work report'!$B$2:$B$1500&lt;&gt;"")),ROW(A1391)),"")</f>
        <v/>
      </c>
      <c r="H1392" s="193" t="str">
        <f>IF($A1392="","",SUMIFS('Work report'!$I$2:$I$1500,'Work report'!$A$2:$A$1500,$A1392,'Work report'!$B$2:$B$1500,"&lt;&gt;"))</f>
        <v/>
      </c>
      <c r="I1392" s="192" t="str">
        <f t="shared" si="63"/>
        <v/>
      </c>
      <c r="J1392" s="192" t="str">
        <f t="shared" si="64"/>
        <v/>
      </c>
      <c r="K1392" s="197"/>
      <c r="L1392" s="235"/>
      <c r="M1392" s="192" t="str">
        <f t="shared" si="65"/>
        <v/>
      </c>
    </row>
    <row r="1393" spans="1:13" ht="15" customHeight="1" x14ac:dyDescent="0.25">
      <c r="A1393" s="190" t="str" cm="1">
        <f t="array" ref="A1393">IFERROR(INDEX(_xlfn.UNIQUE(_xlfn._xlws.FILTER('Work report'!$A$2:$A$1500,'Work report'!$B$2:$B$1500&lt;&gt;"")),ROW(A1392)),"")</f>
        <v/>
      </c>
      <c r="H1393" s="193" t="str">
        <f>IF($A1393="","",SUMIFS('Work report'!$I$2:$I$1500,'Work report'!$A$2:$A$1500,$A1393,'Work report'!$B$2:$B$1500,"&lt;&gt;"))</f>
        <v/>
      </c>
      <c r="I1393" s="192" t="str">
        <f t="shared" si="63"/>
        <v/>
      </c>
      <c r="J1393" s="192" t="str">
        <f t="shared" si="64"/>
        <v/>
      </c>
      <c r="K1393" s="197"/>
      <c r="L1393" s="235"/>
      <c r="M1393" s="192" t="str">
        <f t="shared" si="65"/>
        <v/>
      </c>
    </row>
    <row r="1394" spans="1:13" ht="15" customHeight="1" x14ac:dyDescent="0.25">
      <c r="A1394" s="190" t="str" cm="1">
        <f t="array" ref="A1394">IFERROR(INDEX(_xlfn.UNIQUE(_xlfn._xlws.FILTER('Work report'!$A$2:$A$1500,'Work report'!$B$2:$B$1500&lt;&gt;"")),ROW(A1393)),"")</f>
        <v/>
      </c>
      <c r="H1394" s="193" t="str">
        <f>IF($A1394="","",SUMIFS('Work report'!$I$2:$I$1500,'Work report'!$A$2:$A$1500,$A1394,'Work report'!$B$2:$B$1500,"&lt;&gt;"))</f>
        <v/>
      </c>
      <c r="I1394" s="192" t="str">
        <f t="shared" si="63"/>
        <v/>
      </c>
      <c r="J1394" s="192" t="str">
        <f t="shared" si="64"/>
        <v/>
      </c>
      <c r="K1394" s="197"/>
      <c r="L1394" s="235"/>
      <c r="M1394" s="192" t="str">
        <f t="shared" si="65"/>
        <v/>
      </c>
    </row>
    <row r="1395" spans="1:13" ht="15" customHeight="1" x14ac:dyDescent="0.25">
      <c r="A1395" s="190" t="str" cm="1">
        <f t="array" ref="A1395">IFERROR(INDEX(_xlfn.UNIQUE(_xlfn._xlws.FILTER('Work report'!$A$2:$A$1500,'Work report'!$B$2:$B$1500&lt;&gt;"")),ROW(A1394)),"")</f>
        <v/>
      </c>
      <c r="H1395" s="193" t="str">
        <f>IF($A1395="","",SUMIFS('Work report'!$I$2:$I$1500,'Work report'!$A$2:$A$1500,$A1395,'Work report'!$B$2:$B$1500,"&lt;&gt;"))</f>
        <v/>
      </c>
      <c r="I1395" s="192" t="str">
        <f t="shared" si="63"/>
        <v/>
      </c>
      <c r="J1395" s="192" t="str">
        <f t="shared" si="64"/>
        <v/>
      </c>
      <c r="K1395" s="197"/>
      <c r="L1395" s="235"/>
      <c r="M1395" s="192" t="str">
        <f t="shared" si="65"/>
        <v/>
      </c>
    </row>
    <row r="1396" spans="1:13" ht="15" customHeight="1" x14ac:dyDescent="0.25">
      <c r="A1396" s="190" t="str" cm="1">
        <f t="array" ref="A1396">IFERROR(INDEX(_xlfn.UNIQUE(_xlfn._xlws.FILTER('Work report'!$A$2:$A$1500,'Work report'!$B$2:$B$1500&lt;&gt;"")),ROW(A1395)),"")</f>
        <v/>
      </c>
      <c r="H1396" s="193" t="str">
        <f>IF($A1396="","",SUMIFS('Work report'!$I$2:$I$1500,'Work report'!$A$2:$A$1500,$A1396,'Work report'!$B$2:$B$1500,"&lt;&gt;"))</f>
        <v/>
      </c>
      <c r="I1396" s="192" t="str">
        <f t="shared" si="63"/>
        <v/>
      </c>
      <c r="J1396" s="192" t="str">
        <f t="shared" si="64"/>
        <v/>
      </c>
      <c r="K1396" s="197"/>
      <c r="L1396" s="235"/>
      <c r="M1396" s="192" t="str">
        <f t="shared" si="65"/>
        <v/>
      </c>
    </row>
    <row r="1397" spans="1:13" ht="15" customHeight="1" x14ac:dyDescent="0.25">
      <c r="A1397" s="190" t="str" cm="1">
        <f t="array" ref="A1397">IFERROR(INDEX(_xlfn.UNIQUE(_xlfn._xlws.FILTER('Work report'!$A$2:$A$1500,'Work report'!$B$2:$B$1500&lt;&gt;"")),ROW(A1396)),"")</f>
        <v/>
      </c>
      <c r="H1397" s="193" t="str">
        <f>IF($A1397="","",SUMIFS('Work report'!$I$2:$I$1500,'Work report'!$A$2:$A$1500,$A1397,'Work report'!$B$2:$B$1500,"&lt;&gt;"))</f>
        <v/>
      </c>
      <c r="I1397" s="192" t="str">
        <f t="shared" si="63"/>
        <v/>
      </c>
      <c r="J1397" s="192" t="str">
        <f t="shared" si="64"/>
        <v/>
      </c>
      <c r="K1397" s="197"/>
      <c r="L1397" s="235"/>
      <c r="M1397" s="192" t="str">
        <f t="shared" si="65"/>
        <v/>
      </c>
    </row>
    <row r="1398" spans="1:13" ht="15" customHeight="1" x14ac:dyDescent="0.25">
      <c r="A1398" s="190" t="str" cm="1">
        <f t="array" ref="A1398">IFERROR(INDEX(_xlfn.UNIQUE(_xlfn._xlws.FILTER('Work report'!$A$2:$A$1500,'Work report'!$B$2:$B$1500&lt;&gt;"")),ROW(A1397)),"")</f>
        <v/>
      </c>
      <c r="H1398" s="193" t="str">
        <f>IF($A1398="","",SUMIFS('Work report'!$I$2:$I$1500,'Work report'!$A$2:$A$1500,$A1398,'Work report'!$B$2:$B$1500,"&lt;&gt;"))</f>
        <v/>
      </c>
      <c r="I1398" s="192" t="str">
        <f t="shared" si="63"/>
        <v/>
      </c>
      <c r="J1398" s="192" t="str">
        <f t="shared" si="64"/>
        <v/>
      </c>
      <c r="K1398" s="197"/>
      <c r="L1398" s="235"/>
      <c r="M1398" s="192" t="str">
        <f t="shared" si="65"/>
        <v/>
      </c>
    </row>
    <row r="1399" spans="1:13" ht="15" customHeight="1" x14ac:dyDescent="0.25">
      <c r="A1399" s="190" t="str" cm="1">
        <f t="array" ref="A1399">IFERROR(INDEX(_xlfn.UNIQUE(_xlfn._xlws.FILTER('Work report'!$A$2:$A$1500,'Work report'!$B$2:$B$1500&lt;&gt;"")),ROW(A1398)),"")</f>
        <v/>
      </c>
      <c r="H1399" s="193" t="str">
        <f>IF($A1399="","",SUMIFS('Work report'!$I$2:$I$1500,'Work report'!$A$2:$A$1500,$A1399,'Work report'!$B$2:$B$1500,"&lt;&gt;"))</f>
        <v/>
      </c>
      <c r="I1399" s="192" t="str">
        <f t="shared" si="63"/>
        <v/>
      </c>
      <c r="J1399" s="192" t="str">
        <f t="shared" si="64"/>
        <v/>
      </c>
      <c r="K1399" s="197"/>
      <c r="L1399" s="235"/>
      <c r="M1399" s="192" t="str">
        <f t="shared" si="65"/>
        <v/>
      </c>
    </row>
    <row r="1400" spans="1:13" ht="15" customHeight="1" x14ac:dyDescent="0.25">
      <c r="A1400" s="190" t="str" cm="1">
        <f t="array" ref="A1400">IFERROR(INDEX(_xlfn.UNIQUE(_xlfn._xlws.FILTER('Work report'!$A$2:$A$1500,'Work report'!$B$2:$B$1500&lt;&gt;"")),ROW(A1399)),"")</f>
        <v/>
      </c>
      <c r="H1400" s="193" t="str">
        <f>IF($A1400="","",SUMIFS('Work report'!$I$2:$I$1500,'Work report'!$A$2:$A$1500,$A1400,'Work report'!$B$2:$B$1500,"&lt;&gt;"))</f>
        <v/>
      </c>
      <c r="I1400" s="192" t="str">
        <f t="shared" si="63"/>
        <v/>
      </c>
      <c r="J1400" s="192" t="str">
        <f t="shared" si="64"/>
        <v/>
      </c>
      <c r="K1400" s="197"/>
      <c r="L1400" s="235"/>
      <c r="M1400" s="192" t="str">
        <f t="shared" si="65"/>
        <v/>
      </c>
    </row>
    <row r="1401" spans="1:13" ht="15" customHeight="1" x14ac:dyDescent="0.25">
      <c r="A1401" s="190" t="str" cm="1">
        <f t="array" ref="A1401">IFERROR(INDEX(_xlfn.UNIQUE(_xlfn._xlws.FILTER('Work report'!$A$2:$A$1500,'Work report'!$B$2:$B$1500&lt;&gt;"")),ROW(A1400)),"")</f>
        <v/>
      </c>
      <c r="H1401" s="193" t="str">
        <f>IF($A1401="","",SUMIFS('Work report'!$I$2:$I$1500,'Work report'!$A$2:$A$1500,$A1401,'Work report'!$B$2:$B$1500,"&lt;&gt;"))</f>
        <v/>
      </c>
      <c r="I1401" s="192" t="str">
        <f t="shared" si="63"/>
        <v/>
      </c>
      <c r="J1401" s="192" t="str">
        <f t="shared" si="64"/>
        <v/>
      </c>
      <c r="K1401" s="197"/>
      <c r="L1401" s="235"/>
      <c r="M1401" s="192" t="str">
        <f t="shared" si="65"/>
        <v/>
      </c>
    </row>
    <row r="1402" spans="1:13" ht="15" customHeight="1" x14ac:dyDescent="0.25">
      <c r="A1402" s="190" t="str" cm="1">
        <f t="array" ref="A1402">IFERROR(INDEX(_xlfn.UNIQUE(_xlfn._xlws.FILTER('Work report'!$A$2:$A$1500,'Work report'!$B$2:$B$1500&lt;&gt;"")),ROW(A1401)),"")</f>
        <v/>
      </c>
      <c r="H1402" s="193" t="str">
        <f>IF($A1402="","",SUMIFS('Work report'!$I$2:$I$1500,'Work report'!$A$2:$A$1500,$A1402,'Work report'!$B$2:$B$1500,"&lt;&gt;"))</f>
        <v/>
      </c>
      <c r="I1402" s="192" t="str">
        <f t="shared" si="63"/>
        <v/>
      </c>
      <c r="J1402" s="192" t="str">
        <f t="shared" si="64"/>
        <v/>
      </c>
      <c r="K1402" s="197"/>
      <c r="L1402" s="235"/>
      <c r="M1402" s="192" t="str">
        <f t="shared" si="65"/>
        <v/>
      </c>
    </row>
    <row r="1403" spans="1:13" ht="15" customHeight="1" x14ac:dyDescent="0.25">
      <c r="A1403" s="190" t="str" cm="1">
        <f t="array" ref="A1403">IFERROR(INDEX(_xlfn.UNIQUE(_xlfn._xlws.FILTER('Work report'!$A$2:$A$1500,'Work report'!$B$2:$B$1500&lt;&gt;"")),ROW(A1402)),"")</f>
        <v/>
      </c>
      <c r="H1403" s="193" t="str">
        <f>IF($A1403="","",SUMIFS('Work report'!$I$2:$I$1500,'Work report'!$A$2:$A$1500,$A1403,'Work report'!$B$2:$B$1500,"&lt;&gt;"))</f>
        <v/>
      </c>
      <c r="I1403" s="192" t="str">
        <f t="shared" si="63"/>
        <v/>
      </c>
      <c r="J1403" s="192" t="str">
        <f t="shared" si="64"/>
        <v/>
      </c>
      <c r="K1403" s="197"/>
      <c r="L1403" s="235"/>
      <c r="M1403" s="192" t="str">
        <f t="shared" si="65"/>
        <v/>
      </c>
    </row>
    <row r="1404" spans="1:13" ht="15" customHeight="1" x14ac:dyDescent="0.25">
      <c r="A1404" s="190" t="str" cm="1">
        <f t="array" ref="A1404">IFERROR(INDEX(_xlfn.UNIQUE(_xlfn._xlws.FILTER('Work report'!$A$2:$A$1500,'Work report'!$B$2:$B$1500&lt;&gt;"")),ROW(A1403)),"")</f>
        <v/>
      </c>
      <c r="H1404" s="193" t="str">
        <f>IF($A1404="","",SUMIFS('Work report'!$I$2:$I$1500,'Work report'!$A$2:$A$1500,$A1404,'Work report'!$B$2:$B$1500,"&lt;&gt;"))</f>
        <v/>
      </c>
      <c r="I1404" s="192" t="str">
        <f t="shared" si="63"/>
        <v/>
      </c>
      <c r="J1404" s="192" t="str">
        <f t="shared" si="64"/>
        <v/>
      </c>
      <c r="K1404" s="197"/>
      <c r="L1404" s="235"/>
      <c r="M1404" s="192" t="str">
        <f t="shared" si="65"/>
        <v/>
      </c>
    </row>
    <row r="1405" spans="1:13" ht="15" customHeight="1" x14ac:dyDescent="0.25">
      <c r="A1405" s="190" t="str" cm="1">
        <f t="array" ref="A1405">IFERROR(INDEX(_xlfn.UNIQUE(_xlfn._xlws.FILTER('Work report'!$A$2:$A$1500,'Work report'!$B$2:$B$1500&lt;&gt;"")),ROW(A1404)),"")</f>
        <v/>
      </c>
      <c r="H1405" s="193" t="str">
        <f>IF($A1405="","",SUMIFS('Work report'!$I$2:$I$1500,'Work report'!$A$2:$A$1500,$A1405,'Work report'!$B$2:$B$1500,"&lt;&gt;"))</f>
        <v/>
      </c>
      <c r="I1405" s="192" t="str">
        <f t="shared" si="63"/>
        <v/>
      </c>
      <c r="J1405" s="192" t="str">
        <f t="shared" si="64"/>
        <v/>
      </c>
      <c r="K1405" s="197"/>
      <c r="L1405" s="235"/>
      <c r="M1405" s="192" t="str">
        <f t="shared" si="65"/>
        <v/>
      </c>
    </row>
    <row r="1406" spans="1:13" ht="15" customHeight="1" x14ac:dyDescent="0.25">
      <c r="A1406" s="190" t="str" cm="1">
        <f t="array" ref="A1406">IFERROR(INDEX(_xlfn.UNIQUE(_xlfn._xlws.FILTER('Work report'!$A$2:$A$1500,'Work report'!$B$2:$B$1500&lt;&gt;"")),ROW(A1405)),"")</f>
        <v/>
      </c>
      <c r="H1406" s="193" t="str">
        <f>IF($A1406="","",SUMIFS('Work report'!$I$2:$I$1500,'Work report'!$A$2:$A$1500,$A1406,'Work report'!$B$2:$B$1500,"&lt;&gt;"))</f>
        <v/>
      </c>
      <c r="I1406" s="192" t="str">
        <f t="shared" si="63"/>
        <v/>
      </c>
      <c r="J1406" s="192" t="str">
        <f t="shared" si="64"/>
        <v/>
      </c>
      <c r="K1406" s="197"/>
      <c r="L1406" s="235"/>
      <c r="M1406" s="192" t="str">
        <f t="shared" si="65"/>
        <v/>
      </c>
    </row>
    <row r="1407" spans="1:13" ht="15" customHeight="1" x14ac:dyDescent="0.25">
      <c r="A1407" s="190" t="str" cm="1">
        <f t="array" ref="A1407">IFERROR(INDEX(_xlfn.UNIQUE(_xlfn._xlws.FILTER('Work report'!$A$2:$A$1500,'Work report'!$B$2:$B$1500&lt;&gt;"")),ROW(A1406)),"")</f>
        <v/>
      </c>
      <c r="H1407" s="193" t="str">
        <f>IF($A1407="","",SUMIFS('Work report'!$I$2:$I$1500,'Work report'!$A$2:$A$1500,$A1407,'Work report'!$B$2:$B$1500,"&lt;&gt;"))</f>
        <v/>
      </c>
      <c r="I1407" s="192" t="str">
        <f t="shared" si="63"/>
        <v/>
      </c>
      <c r="J1407" s="192" t="str">
        <f t="shared" si="64"/>
        <v/>
      </c>
      <c r="K1407" s="197"/>
      <c r="L1407" s="235"/>
      <c r="M1407" s="192" t="str">
        <f t="shared" si="65"/>
        <v/>
      </c>
    </row>
    <row r="1408" spans="1:13" ht="15" customHeight="1" x14ac:dyDescent="0.25">
      <c r="A1408" s="190" t="str" cm="1">
        <f t="array" ref="A1408">IFERROR(INDEX(_xlfn.UNIQUE(_xlfn._xlws.FILTER('Work report'!$A$2:$A$1500,'Work report'!$B$2:$B$1500&lt;&gt;"")),ROW(A1407)),"")</f>
        <v/>
      </c>
      <c r="H1408" s="193" t="str">
        <f>IF($A1408="","",SUMIFS('Work report'!$I$2:$I$1500,'Work report'!$A$2:$A$1500,$A1408,'Work report'!$B$2:$B$1500,"&lt;&gt;"))</f>
        <v/>
      </c>
      <c r="I1408" s="192" t="str">
        <f t="shared" si="63"/>
        <v/>
      </c>
      <c r="J1408" s="192" t="str">
        <f t="shared" si="64"/>
        <v/>
      </c>
      <c r="K1408" s="197"/>
      <c r="L1408" s="235"/>
      <c r="M1408" s="192" t="str">
        <f t="shared" si="65"/>
        <v/>
      </c>
    </row>
    <row r="1409" spans="1:13" ht="15" customHeight="1" x14ac:dyDescent="0.25">
      <c r="A1409" s="190" t="str" cm="1">
        <f t="array" ref="A1409">IFERROR(INDEX(_xlfn.UNIQUE(_xlfn._xlws.FILTER('Work report'!$A$2:$A$1500,'Work report'!$B$2:$B$1500&lt;&gt;"")),ROW(A1408)),"")</f>
        <v/>
      </c>
      <c r="H1409" s="193" t="str">
        <f>IF($A1409="","",SUMIFS('Work report'!$I$2:$I$1500,'Work report'!$A$2:$A$1500,$A1409,'Work report'!$B$2:$B$1500,"&lt;&gt;"))</f>
        <v/>
      </c>
      <c r="I1409" s="192" t="str">
        <f t="shared" si="63"/>
        <v/>
      </c>
      <c r="J1409" s="192" t="str">
        <f t="shared" si="64"/>
        <v/>
      </c>
      <c r="K1409" s="197"/>
      <c r="L1409" s="235"/>
      <c r="M1409" s="192" t="str">
        <f t="shared" si="65"/>
        <v/>
      </c>
    </row>
    <row r="1410" spans="1:13" ht="15" customHeight="1" x14ac:dyDescent="0.25">
      <c r="A1410" s="190" t="str" cm="1">
        <f t="array" ref="A1410">IFERROR(INDEX(_xlfn.UNIQUE(_xlfn._xlws.FILTER('Work report'!$A$2:$A$1500,'Work report'!$B$2:$B$1500&lt;&gt;"")),ROW(A1409)),"")</f>
        <v/>
      </c>
      <c r="H1410" s="193" t="str">
        <f>IF($A1410="","",SUMIFS('Work report'!$I$2:$I$1500,'Work report'!$A$2:$A$1500,$A1410,'Work report'!$B$2:$B$1500,"&lt;&gt;"))</f>
        <v/>
      </c>
      <c r="I1410" s="192" t="str">
        <f t="shared" ref="I1410:I1473" si="66">IF(
SUM(
IF(AND($B1410&lt;&gt;"",$C1410&lt;&gt;""),($C1410-$B1410)*1440,0),
IF(AND($D1410&lt;&gt;"",$E1410&lt;&gt;""),($E1410-$D1410)*1440,0),
IF(AND($F1410&lt;&gt;"",$G1410&lt;&gt;""),($G1410-$F1410)*1440,0)
)=0,
"",
SUM(
IF(AND($B1410&lt;&gt;"",$C1410&lt;&gt;""),($C1410-$B1410)*1440,0),
IF(AND($D1410&lt;&gt;"",$E1410&lt;&gt;""),($E1410-$D1410)*1440,0),
IF(AND($F1410&lt;&gt;"",$G1410&lt;&gt;""),($G1410-$F1410)*1440,0)
)
)</f>
        <v/>
      </c>
      <c r="J1410" s="192" t="str">
        <f t="shared" ref="J1410:J1473" si="67">IF(OR($H1410="",$I1410=""),"",$I1410-$H1410)</f>
        <v/>
      </c>
      <c r="K1410" s="197"/>
      <c r="L1410" s="235"/>
      <c r="M1410" s="192" t="str">
        <f t="shared" ref="M1410:M1473" si="68">IF(OR($J1410="",$L1410&lt;&gt;"Approved"),"",$J1410)</f>
        <v/>
      </c>
    </row>
    <row r="1411" spans="1:13" ht="15" customHeight="1" x14ac:dyDescent="0.25">
      <c r="A1411" s="190" t="str" cm="1">
        <f t="array" ref="A1411">IFERROR(INDEX(_xlfn.UNIQUE(_xlfn._xlws.FILTER('Work report'!$A$2:$A$1500,'Work report'!$B$2:$B$1500&lt;&gt;"")),ROW(A1410)),"")</f>
        <v/>
      </c>
      <c r="H1411" s="193" t="str">
        <f>IF($A1411="","",SUMIFS('Work report'!$I$2:$I$1500,'Work report'!$A$2:$A$1500,$A1411,'Work report'!$B$2:$B$1500,"&lt;&gt;"))</f>
        <v/>
      </c>
      <c r="I1411" s="192" t="str">
        <f t="shared" si="66"/>
        <v/>
      </c>
      <c r="J1411" s="192" t="str">
        <f t="shared" si="67"/>
        <v/>
      </c>
      <c r="K1411" s="197"/>
      <c r="L1411" s="235"/>
      <c r="M1411" s="192" t="str">
        <f t="shared" si="68"/>
        <v/>
      </c>
    </row>
    <row r="1412" spans="1:13" ht="15" customHeight="1" x14ac:dyDescent="0.25">
      <c r="A1412" s="190" t="str" cm="1">
        <f t="array" ref="A1412">IFERROR(INDEX(_xlfn.UNIQUE(_xlfn._xlws.FILTER('Work report'!$A$2:$A$1500,'Work report'!$B$2:$B$1500&lt;&gt;"")),ROW(A1411)),"")</f>
        <v/>
      </c>
      <c r="H1412" s="193" t="str">
        <f>IF($A1412="","",SUMIFS('Work report'!$I$2:$I$1500,'Work report'!$A$2:$A$1500,$A1412,'Work report'!$B$2:$B$1500,"&lt;&gt;"))</f>
        <v/>
      </c>
      <c r="I1412" s="192" t="str">
        <f t="shared" si="66"/>
        <v/>
      </c>
      <c r="J1412" s="192" t="str">
        <f t="shared" si="67"/>
        <v/>
      </c>
      <c r="K1412" s="197"/>
      <c r="L1412" s="235"/>
      <c r="M1412" s="192" t="str">
        <f t="shared" si="68"/>
        <v/>
      </c>
    </row>
    <row r="1413" spans="1:13" ht="15" customHeight="1" x14ac:dyDescent="0.25">
      <c r="A1413" s="190" t="str" cm="1">
        <f t="array" ref="A1413">IFERROR(INDEX(_xlfn.UNIQUE(_xlfn._xlws.FILTER('Work report'!$A$2:$A$1500,'Work report'!$B$2:$B$1500&lt;&gt;"")),ROW(A1412)),"")</f>
        <v/>
      </c>
      <c r="H1413" s="193" t="str">
        <f>IF($A1413="","",SUMIFS('Work report'!$I$2:$I$1500,'Work report'!$A$2:$A$1500,$A1413,'Work report'!$B$2:$B$1500,"&lt;&gt;"))</f>
        <v/>
      </c>
      <c r="I1413" s="192" t="str">
        <f t="shared" si="66"/>
        <v/>
      </c>
      <c r="J1413" s="192" t="str">
        <f t="shared" si="67"/>
        <v/>
      </c>
      <c r="K1413" s="197"/>
      <c r="L1413" s="235"/>
      <c r="M1413" s="192" t="str">
        <f t="shared" si="68"/>
        <v/>
      </c>
    </row>
    <row r="1414" spans="1:13" ht="15" customHeight="1" x14ac:dyDescent="0.25">
      <c r="A1414" s="190" t="str" cm="1">
        <f t="array" ref="A1414">IFERROR(INDEX(_xlfn.UNIQUE(_xlfn._xlws.FILTER('Work report'!$A$2:$A$1500,'Work report'!$B$2:$B$1500&lt;&gt;"")),ROW(A1413)),"")</f>
        <v/>
      </c>
      <c r="H1414" s="193" t="str">
        <f>IF($A1414="","",SUMIFS('Work report'!$I$2:$I$1500,'Work report'!$A$2:$A$1500,$A1414,'Work report'!$B$2:$B$1500,"&lt;&gt;"))</f>
        <v/>
      </c>
      <c r="I1414" s="192" t="str">
        <f t="shared" si="66"/>
        <v/>
      </c>
      <c r="J1414" s="192" t="str">
        <f t="shared" si="67"/>
        <v/>
      </c>
      <c r="K1414" s="197"/>
      <c r="L1414" s="235"/>
      <c r="M1414" s="192" t="str">
        <f t="shared" si="68"/>
        <v/>
      </c>
    </row>
    <row r="1415" spans="1:13" ht="15" customHeight="1" x14ac:dyDescent="0.25">
      <c r="A1415" s="190" t="str" cm="1">
        <f t="array" ref="A1415">IFERROR(INDEX(_xlfn.UNIQUE(_xlfn._xlws.FILTER('Work report'!$A$2:$A$1500,'Work report'!$B$2:$B$1500&lt;&gt;"")),ROW(A1414)),"")</f>
        <v/>
      </c>
      <c r="H1415" s="193" t="str">
        <f>IF($A1415="","",SUMIFS('Work report'!$I$2:$I$1500,'Work report'!$A$2:$A$1500,$A1415,'Work report'!$B$2:$B$1500,"&lt;&gt;"))</f>
        <v/>
      </c>
      <c r="I1415" s="192" t="str">
        <f t="shared" si="66"/>
        <v/>
      </c>
      <c r="J1415" s="192" t="str">
        <f t="shared" si="67"/>
        <v/>
      </c>
      <c r="K1415" s="197"/>
      <c r="L1415" s="235"/>
      <c r="M1415" s="192" t="str">
        <f t="shared" si="68"/>
        <v/>
      </c>
    </row>
    <row r="1416" spans="1:13" ht="15" customHeight="1" x14ac:dyDescent="0.25">
      <c r="A1416" s="190" t="str" cm="1">
        <f t="array" ref="A1416">IFERROR(INDEX(_xlfn.UNIQUE(_xlfn._xlws.FILTER('Work report'!$A$2:$A$1500,'Work report'!$B$2:$B$1500&lt;&gt;"")),ROW(A1415)),"")</f>
        <v/>
      </c>
      <c r="H1416" s="193" t="str">
        <f>IF($A1416="","",SUMIFS('Work report'!$I$2:$I$1500,'Work report'!$A$2:$A$1500,$A1416,'Work report'!$B$2:$B$1500,"&lt;&gt;"))</f>
        <v/>
      </c>
      <c r="I1416" s="192" t="str">
        <f t="shared" si="66"/>
        <v/>
      </c>
      <c r="J1416" s="192" t="str">
        <f t="shared" si="67"/>
        <v/>
      </c>
      <c r="K1416" s="197"/>
      <c r="L1416" s="235"/>
      <c r="M1416" s="192" t="str">
        <f t="shared" si="68"/>
        <v/>
      </c>
    </row>
    <row r="1417" spans="1:13" ht="15" customHeight="1" x14ac:dyDescent="0.25">
      <c r="A1417" s="190" t="str" cm="1">
        <f t="array" ref="A1417">IFERROR(INDEX(_xlfn.UNIQUE(_xlfn._xlws.FILTER('Work report'!$A$2:$A$1500,'Work report'!$B$2:$B$1500&lt;&gt;"")),ROW(A1416)),"")</f>
        <v/>
      </c>
      <c r="H1417" s="193" t="str">
        <f>IF($A1417="","",SUMIFS('Work report'!$I$2:$I$1500,'Work report'!$A$2:$A$1500,$A1417,'Work report'!$B$2:$B$1500,"&lt;&gt;"))</f>
        <v/>
      </c>
      <c r="I1417" s="192" t="str">
        <f t="shared" si="66"/>
        <v/>
      </c>
      <c r="J1417" s="192" t="str">
        <f t="shared" si="67"/>
        <v/>
      </c>
      <c r="K1417" s="197"/>
      <c r="L1417" s="235"/>
      <c r="M1417" s="192" t="str">
        <f t="shared" si="68"/>
        <v/>
      </c>
    </row>
    <row r="1418" spans="1:13" ht="15" customHeight="1" x14ac:dyDescent="0.25">
      <c r="A1418" s="190" t="str" cm="1">
        <f t="array" ref="A1418">IFERROR(INDEX(_xlfn.UNIQUE(_xlfn._xlws.FILTER('Work report'!$A$2:$A$1500,'Work report'!$B$2:$B$1500&lt;&gt;"")),ROW(A1417)),"")</f>
        <v/>
      </c>
      <c r="H1418" s="193" t="str">
        <f>IF($A1418="","",SUMIFS('Work report'!$I$2:$I$1500,'Work report'!$A$2:$A$1500,$A1418,'Work report'!$B$2:$B$1500,"&lt;&gt;"))</f>
        <v/>
      </c>
      <c r="I1418" s="192" t="str">
        <f t="shared" si="66"/>
        <v/>
      </c>
      <c r="J1418" s="192" t="str">
        <f t="shared" si="67"/>
        <v/>
      </c>
      <c r="K1418" s="197"/>
      <c r="L1418" s="235"/>
      <c r="M1418" s="192" t="str">
        <f t="shared" si="68"/>
        <v/>
      </c>
    </row>
    <row r="1419" spans="1:13" ht="15" customHeight="1" x14ac:dyDescent="0.25">
      <c r="A1419" s="190" t="str" cm="1">
        <f t="array" ref="A1419">IFERROR(INDEX(_xlfn.UNIQUE(_xlfn._xlws.FILTER('Work report'!$A$2:$A$1500,'Work report'!$B$2:$B$1500&lt;&gt;"")),ROW(A1418)),"")</f>
        <v/>
      </c>
      <c r="H1419" s="193" t="str">
        <f>IF($A1419="","",SUMIFS('Work report'!$I$2:$I$1500,'Work report'!$A$2:$A$1500,$A1419,'Work report'!$B$2:$B$1500,"&lt;&gt;"))</f>
        <v/>
      </c>
      <c r="I1419" s="192" t="str">
        <f t="shared" si="66"/>
        <v/>
      </c>
      <c r="J1419" s="192" t="str">
        <f t="shared" si="67"/>
        <v/>
      </c>
      <c r="K1419" s="197"/>
      <c r="L1419" s="235"/>
      <c r="M1419" s="192" t="str">
        <f t="shared" si="68"/>
        <v/>
      </c>
    </row>
    <row r="1420" spans="1:13" ht="15" customHeight="1" x14ac:dyDescent="0.25">
      <c r="A1420" s="190" t="str" cm="1">
        <f t="array" ref="A1420">IFERROR(INDEX(_xlfn.UNIQUE(_xlfn._xlws.FILTER('Work report'!$A$2:$A$1500,'Work report'!$B$2:$B$1500&lt;&gt;"")),ROW(A1419)),"")</f>
        <v/>
      </c>
      <c r="H1420" s="193" t="str">
        <f>IF($A1420="","",SUMIFS('Work report'!$I$2:$I$1500,'Work report'!$A$2:$A$1500,$A1420,'Work report'!$B$2:$B$1500,"&lt;&gt;"))</f>
        <v/>
      </c>
      <c r="I1420" s="192" t="str">
        <f t="shared" si="66"/>
        <v/>
      </c>
      <c r="J1420" s="192" t="str">
        <f t="shared" si="67"/>
        <v/>
      </c>
      <c r="K1420" s="197"/>
      <c r="L1420" s="235"/>
      <c r="M1420" s="192" t="str">
        <f t="shared" si="68"/>
        <v/>
      </c>
    </row>
    <row r="1421" spans="1:13" ht="15" customHeight="1" x14ac:dyDescent="0.25">
      <c r="A1421" s="190" t="str" cm="1">
        <f t="array" ref="A1421">IFERROR(INDEX(_xlfn.UNIQUE(_xlfn._xlws.FILTER('Work report'!$A$2:$A$1500,'Work report'!$B$2:$B$1500&lt;&gt;"")),ROW(A1420)),"")</f>
        <v/>
      </c>
      <c r="H1421" s="193" t="str">
        <f>IF($A1421="","",SUMIFS('Work report'!$I$2:$I$1500,'Work report'!$A$2:$A$1500,$A1421,'Work report'!$B$2:$B$1500,"&lt;&gt;"))</f>
        <v/>
      </c>
      <c r="I1421" s="192" t="str">
        <f t="shared" si="66"/>
        <v/>
      </c>
      <c r="J1421" s="192" t="str">
        <f t="shared" si="67"/>
        <v/>
      </c>
      <c r="K1421" s="197"/>
      <c r="L1421" s="235"/>
      <c r="M1421" s="192" t="str">
        <f t="shared" si="68"/>
        <v/>
      </c>
    </row>
    <row r="1422" spans="1:13" ht="15" customHeight="1" x14ac:dyDescent="0.25">
      <c r="A1422" s="190" t="str" cm="1">
        <f t="array" ref="A1422">IFERROR(INDEX(_xlfn.UNIQUE(_xlfn._xlws.FILTER('Work report'!$A$2:$A$1500,'Work report'!$B$2:$B$1500&lt;&gt;"")),ROW(A1421)),"")</f>
        <v/>
      </c>
      <c r="H1422" s="193" t="str">
        <f>IF($A1422="","",SUMIFS('Work report'!$I$2:$I$1500,'Work report'!$A$2:$A$1500,$A1422,'Work report'!$B$2:$B$1500,"&lt;&gt;"))</f>
        <v/>
      </c>
      <c r="I1422" s="192" t="str">
        <f t="shared" si="66"/>
        <v/>
      </c>
      <c r="J1422" s="192" t="str">
        <f t="shared" si="67"/>
        <v/>
      </c>
      <c r="K1422" s="197"/>
      <c r="L1422" s="235"/>
      <c r="M1422" s="192" t="str">
        <f t="shared" si="68"/>
        <v/>
      </c>
    </row>
    <row r="1423" spans="1:13" ht="15" customHeight="1" x14ac:dyDescent="0.25">
      <c r="A1423" s="190" t="str" cm="1">
        <f t="array" ref="A1423">IFERROR(INDEX(_xlfn.UNIQUE(_xlfn._xlws.FILTER('Work report'!$A$2:$A$1500,'Work report'!$B$2:$B$1500&lt;&gt;"")),ROW(A1422)),"")</f>
        <v/>
      </c>
      <c r="H1423" s="193" t="str">
        <f>IF($A1423="","",SUMIFS('Work report'!$I$2:$I$1500,'Work report'!$A$2:$A$1500,$A1423,'Work report'!$B$2:$B$1500,"&lt;&gt;"))</f>
        <v/>
      </c>
      <c r="I1423" s="192" t="str">
        <f t="shared" si="66"/>
        <v/>
      </c>
      <c r="J1423" s="192" t="str">
        <f t="shared" si="67"/>
        <v/>
      </c>
      <c r="K1423" s="197"/>
      <c r="L1423" s="235"/>
      <c r="M1423" s="192" t="str">
        <f t="shared" si="68"/>
        <v/>
      </c>
    </row>
    <row r="1424" spans="1:13" ht="15" customHeight="1" x14ac:dyDescent="0.25">
      <c r="A1424" s="190" t="str" cm="1">
        <f t="array" ref="A1424">IFERROR(INDEX(_xlfn.UNIQUE(_xlfn._xlws.FILTER('Work report'!$A$2:$A$1500,'Work report'!$B$2:$B$1500&lt;&gt;"")),ROW(A1423)),"")</f>
        <v/>
      </c>
      <c r="H1424" s="193" t="str">
        <f>IF($A1424="","",SUMIFS('Work report'!$I$2:$I$1500,'Work report'!$A$2:$A$1500,$A1424,'Work report'!$B$2:$B$1500,"&lt;&gt;"))</f>
        <v/>
      </c>
      <c r="I1424" s="192" t="str">
        <f t="shared" si="66"/>
        <v/>
      </c>
      <c r="J1424" s="192" t="str">
        <f t="shared" si="67"/>
        <v/>
      </c>
      <c r="K1424" s="197"/>
      <c r="L1424" s="235"/>
      <c r="M1424" s="192" t="str">
        <f t="shared" si="68"/>
        <v/>
      </c>
    </row>
    <row r="1425" spans="1:13" ht="15" customHeight="1" x14ac:dyDescent="0.25">
      <c r="A1425" s="190" t="str" cm="1">
        <f t="array" ref="A1425">IFERROR(INDEX(_xlfn.UNIQUE(_xlfn._xlws.FILTER('Work report'!$A$2:$A$1500,'Work report'!$B$2:$B$1500&lt;&gt;"")),ROW(A1424)),"")</f>
        <v/>
      </c>
      <c r="H1425" s="193" t="str">
        <f>IF($A1425="","",SUMIFS('Work report'!$I$2:$I$1500,'Work report'!$A$2:$A$1500,$A1425,'Work report'!$B$2:$B$1500,"&lt;&gt;"))</f>
        <v/>
      </c>
      <c r="I1425" s="192" t="str">
        <f t="shared" si="66"/>
        <v/>
      </c>
      <c r="J1425" s="192" t="str">
        <f t="shared" si="67"/>
        <v/>
      </c>
      <c r="K1425" s="197"/>
      <c r="L1425" s="235"/>
      <c r="M1425" s="192" t="str">
        <f t="shared" si="68"/>
        <v/>
      </c>
    </row>
    <row r="1426" spans="1:13" ht="15" customHeight="1" x14ac:dyDescent="0.25">
      <c r="A1426" s="190" t="str" cm="1">
        <f t="array" ref="A1426">IFERROR(INDEX(_xlfn.UNIQUE(_xlfn._xlws.FILTER('Work report'!$A$2:$A$1500,'Work report'!$B$2:$B$1500&lt;&gt;"")),ROW(A1425)),"")</f>
        <v/>
      </c>
      <c r="H1426" s="193" t="str">
        <f>IF($A1426="","",SUMIFS('Work report'!$I$2:$I$1500,'Work report'!$A$2:$A$1500,$A1426,'Work report'!$B$2:$B$1500,"&lt;&gt;"))</f>
        <v/>
      </c>
      <c r="I1426" s="192" t="str">
        <f t="shared" si="66"/>
        <v/>
      </c>
      <c r="J1426" s="192" t="str">
        <f t="shared" si="67"/>
        <v/>
      </c>
      <c r="K1426" s="197"/>
      <c r="L1426" s="235"/>
      <c r="M1426" s="192" t="str">
        <f t="shared" si="68"/>
        <v/>
      </c>
    </row>
    <row r="1427" spans="1:13" ht="15" customHeight="1" x14ac:dyDescent="0.25">
      <c r="A1427" s="190" t="str" cm="1">
        <f t="array" ref="A1427">IFERROR(INDEX(_xlfn.UNIQUE(_xlfn._xlws.FILTER('Work report'!$A$2:$A$1500,'Work report'!$B$2:$B$1500&lt;&gt;"")),ROW(A1426)),"")</f>
        <v/>
      </c>
      <c r="H1427" s="193" t="str">
        <f>IF($A1427="","",SUMIFS('Work report'!$I$2:$I$1500,'Work report'!$A$2:$A$1500,$A1427,'Work report'!$B$2:$B$1500,"&lt;&gt;"))</f>
        <v/>
      </c>
      <c r="I1427" s="192" t="str">
        <f t="shared" si="66"/>
        <v/>
      </c>
      <c r="J1427" s="192" t="str">
        <f t="shared" si="67"/>
        <v/>
      </c>
      <c r="K1427" s="197"/>
      <c r="L1427" s="235"/>
      <c r="M1427" s="192" t="str">
        <f t="shared" si="68"/>
        <v/>
      </c>
    </row>
    <row r="1428" spans="1:13" ht="15" customHeight="1" x14ac:dyDescent="0.25">
      <c r="A1428" s="190" t="str" cm="1">
        <f t="array" ref="A1428">IFERROR(INDEX(_xlfn.UNIQUE(_xlfn._xlws.FILTER('Work report'!$A$2:$A$1500,'Work report'!$B$2:$B$1500&lt;&gt;"")),ROW(A1427)),"")</f>
        <v/>
      </c>
      <c r="H1428" s="193" t="str">
        <f>IF($A1428="","",SUMIFS('Work report'!$I$2:$I$1500,'Work report'!$A$2:$A$1500,$A1428,'Work report'!$B$2:$B$1500,"&lt;&gt;"))</f>
        <v/>
      </c>
      <c r="I1428" s="192" t="str">
        <f t="shared" si="66"/>
        <v/>
      </c>
      <c r="J1428" s="192" t="str">
        <f t="shared" si="67"/>
        <v/>
      </c>
      <c r="K1428" s="197"/>
      <c r="L1428" s="235"/>
      <c r="M1428" s="192" t="str">
        <f t="shared" si="68"/>
        <v/>
      </c>
    </row>
    <row r="1429" spans="1:13" ht="15" customHeight="1" x14ac:dyDescent="0.25">
      <c r="A1429" s="190" t="str" cm="1">
        <f t="array" ref="A1429">IFERROR(INDEX(_xlfn.UNIQUE(_xlfn._xlws.FILTER('Work report'!$A$2:$A$1500,'Work report'!$B$2:$B$1500&lt;&gt;"")),ROW(A1428)),"")</f>
        <v/>
      </c>
      <c r="H1429" s="193" t="str">
        <f>IF($A1429="","",SUMIFS('Work report'!$I$2:$I$1500,'Work report'!$A$2:$A$1500,$A1429,'Work report'!$B$2:$B$1500,"&lt;&gt;"))</f>
        <v/>
      </c>
      <c r="I1429" s="192" t="str">
        <f t="shared" si="66"/>
        <v/>
      </c>
      <c r="J1429" s="192" t="str">
        <f t="shared" si="67"/>
        <v/>
      </c>
      <c r="K1429" s="197"/>
      <c r="L1429" s="235"/>
      <c r="M1429" s="192" t="str">
        <f t="shared" si="68"/>
        <v/>
      </c>
    </row>
    <row r="1430" spans="1:13" ht="15" customHeight="1" x14ac:dyDescent="0.25">
      <c r="A1430" s="190" t="str" cm="1">
        <f t="array" ref="A1430">IFERROR(INDEX(_xlfn.UNIQUE(_xlfn._xlws.FILTER('Work report'!$A$2:$A$1500,'Work report'!$B$2:$B$1500&lt;&gt;"")),ROW(A1429)),"")</f>
        <v/>
      </c>
      <c r="H1430" s="193" t="str">
        <f>IF($A1430="","",SUMIFS('Work report'!$I$2:$I$1500,'Work report'!$A$2:$A$1500,$A1430,'Work report'!$B$2:$B$1500,"&lt;&gt;"))</f>
        <v/>
      </c>
      <c r="I1430" s="192" t="str">
        <f t="shared" si="66"/>
        <v/>
      </c>
      <c r="J1430" s="192" t="str">
        <f t="shared" si="67"/>
        <v/>
      </c>
      <c r="K1430" s="197"/>
      <c r="L1430" s="235"/>
      <c r="M1430" s="192" t="str">
        <f t="shared" si="68"/>
        <v/>
      </c>
    </row>
    <row r="1431" spans="1:13" ht="15" customHeight="1" x14ac:dyDescent="0.25">
      <c r="A1431" s="190" t="str" cm="1">
        <f t="array" ref="A1431">IFERROR(INDEX(_xlfn.UNIQUE(_xlfn._xlws.FILTER('Work report'!$A$2:$A$1500,'Work report'!$B$2:$B$1500&lt;&gt;"")),ROW(A1430)),"")</f>
        <v/>
      </c>
      <c r="H1431" s="193" t="str">
        <f>IF($A1431="","",SUMIFS('Work report'!$I$2:$I$1500,'Work report'!$A$2:$A$1500,$A1431,'Work report'!$B$2:$B$1500,"&lt;&gt;"))</f>
        <v/>
      </c>
      <c r="I1431" s="192" t="str">
        <f t="shared" si="66"/>
        <v/>
      </c>
      <c r="J1431" s="192" t="str">
        <f t="shared" si="67"/>
        <v/>
      </c>
      <c r="K1431" s="197"/>
      <c r="L1431" s="235"/>
      <c r="M1431" s="192" t="str">
        <f t="shared" si="68"/>
        <v/>
      </c>
    </row>
    <row r="1432" spans="1:13" ht="15" customHeight="1" x14ac:dyDescent="0.25">
      <c r="A1432" s="190" t="str" cm="1">
        <f t="array" ref="A1432">IFERROR(INDEX(_xlfn.UNIQUE(_xlfn._xlws.FILTER('Work report'!$A$2:$A$1500,'Work report'!$B$2:$B$1500&lt;&gt;"")),ROW(A1431)),"")</f>
        <v/>
      </c>
      <c r="H1432" s="193" t="str">
        <f>IF($A1432="","",SUMIFS('Work report'!$I$2:$I$1500,'Work report'!$A$2:$A$1500,$A1432,'Work report'!$B$2:$B$1500,"&lt;&gt;"))</f>
        <v/>
      </c>
      <c r="I1432" s="192" t="str">
        <f t="shared" si="66"/>
        <v/>
      </c>
      <c r="J1432" s="192" t="str">
        <f t="shared" si="67"/>
        <v/>
      </c>
      <c r="K1432" s="197"/>
      <c r="L1432" s="235"/>
      <c r="M1432" s="192" t="str">
        <f t="shared" si="68"/>
        <v/>
      </c>
    </row>
    <row r="1433" spans="1:13" ht="15" customHeight="1" x14ac:dyDescent="0.25">
      <c r="A1433" s="190" t="str" cm="1">
        <f t="array" ref="A1433">IFERROR(INDEX(_xlfn.UNIQUE(_xlfn._xlws.FILTER('Work report'!$A$2:$A$1500,'Work report'!$B$2:$B$1500&lt;&gt;"")),ROW(A1432)),"")</f>
        <v/>
      </c>
      <c r="H1433" s="193" t="str">
        <f>IF($A1433="","",SUMIFS('Work report'!$I$2:$I$1500,'Work report'!$A$2:$A$1500,$A1433,'Work report'!$B$2:$B$1500,"&lt;&gt;"))</f>
        <v/>
      </c>
      <c r="I1433" s="192" t="str">
        <f t="shared" si="66"/>
        <v/>
      </c>
      <c r="J1433" s="192" t="str">
        <f t="shared" si="67"/>
        <v/>
      </c>
      <c r="K1433" s="197"/>
      <c r="L1433" s="235"/>
      <c r="M1433" s="192" t="str">
        <f t="shared" si="68"/>
        <v/>
      </c>
    </row>
    <row r="1434" spans="1:13" ht="15" customHeight="1" x14ac:dyDescent="0.25">
      <c r="A1434" s="190" t="str" cm="1">
        <f t="array" ref="A1434">IFERROR(INDEX(_xlfn.UNIQUE(_xlfn._xlws.FILTER('Work report'!$A$2:$A$1500,'Work report'!$B$2:$B$1500&lt;&gt;"")),ROW(A1433)),"")</f>
        <v/>
      </c>
      <c r="H1434" s="193" t="str">
        <f>IF($A1434="","",SUMIFS('Work report'!$I$2:$I$1500,'Work report'!$A$2:$A$1500,$A1434,'Work report'!$B$2:$B$1500,"&lt;&gt;"))</f>
        <v/>
      </c>
      <c r="I1434" s="192" t="str">
        <f t="shared" si="66"/>
        <v/>
      </c>
      <c r="J1434" s="192" t="str">
        <f t="shared" si="67"/>
        <v/>
      </c>
      <c r="K1434" s="197"/>
      <c r="L1434" s="235"/>
      <c r="M1434" s="192" t="str">
        <f t="shared" si="68"/>
        <v/>
      </c>
    </row>
    <row r="1435" spans="1:13" ht="15" customHeight="1" x14ac:dyDescent="0.25">
      <c r="A1435" s="190" t="str" cm="1">
        <f t="array" ref="A1435">IFERROR(INDEX(_xlfn.UNIQUE(_xlfn._xlws.FILTER('Work report'!$A$2:$A$1500,'Work report'!$B$2:$B$1500&lt;&gt;"")),ROW(A1434)),"")</f>
        <v/>
      </c>
      <c r="H1435" s="193" t="str">
        <f>IF($A1435="","",SUMIFS('Work report'!$I$2:$I$1500,'Work report'!$A$2:$A$1500,$A1435,'Work report'!$B$2:$B$1500,"&lt;&gt;"))</f>
        <v/>
      </c>
      <c r="I1435" s="192" t="str">
        <f t="shared" si="66"/>
        <v/>
      </c>
      <c r="J1435" s="192" t="str">
        <f t="shared" si="67"/>
        <v/>
      </c>
      <c r="K1435" s="197"/>
      <c r="L1435" s="235"/>
      <c r="M1435" s="192" t="str">
        <f t="shared" si="68"/>
        <v/>
      </c>
    </row>
    <row r="1436" spans="1:13" ht="15" customHeight="1" x14ac:dyDescent="0.25">
      <c r="A1436" s="190" t="str" cm="1">
        <f t="array" ref="A1436">IFERROR(INDEX(_xlfn.UNIQUE(_xlfn._xlws.FILTER('Work report'!$A$2:$A$1500,'Work report'!$B$2:$B$1500&lt;&gt;"")),ROW(A1435)),"")</f>
        <v/>
      </c>
      <c r="H1436" s="193" t="str">
        <f>IF($A1436="","",SUMIFS('Work report'!$I$2:$I$1500,'Work report'!$A$2:$A$1500,$A1436,'Work report'!$B$2:$B$1500,"&lt;&gt;"))</f>
        <v/>
      </c>
      <c r="I1436" s="192" t="str">
        <f t="shared" si="66"/>
        <v/>
      </c>
      <c r="J1436" s="192" t="str">
        <f t="shared" si="67"/>
        <v/>
      </c>
      <c r="K1436" s="197"/>
      <c r="L1436" s="235"/>
      <c r="M1436" s="192" t="str">
        <f t="shared" si="68"/>
        <v/>
      </c>
    </row>
    <row r="1437" spans="1:13" ht="15" customHeight="1" x14ac:dyDescent="0.25">
      <c r="A1437" s="190" t="str" cm="1">
        <f t="array" ref="A1437">IFERROR(INDEX(_xlfn.UNIQUE(_xlfn._xlws.FILTER('Work report'!$A$2:$A$1500,'Work report'!$B$2:$B$1500&lt;&gt;"")),ROW(A1436)),"")</f>
        <v/>
      </c>
      <c r="H1437" s="193" t="str">
        <f>IF($A1437="","",SUMIFS('Work report'!$I$2:$I$1500,'Work report'!$A$2:$A$1500,$A1437,'Work report'!$B$2:$B$1500,"&lt;&gt;"))</f>
        <v/>
      </c>
      <c r="I1437" s="192" t="str">
        <f t="shared" si="66"/>
        <v/>
      </c>
      <c r="J1437" s="192" t="str">
        <f t="shared" si="67"/>
        <v/>
      </c>
      <c r="K1437" s="197"/>
      <c r="L1437" s="235"/>
      <c r="M1437" s="192" t="str">
        <f t="shared" si="68"/>
        <v/>
      </c>
    </row>
    <row r="1438" spans="1:13" ht="15" customHeight="1" x14ac:dyDescent="0.25">
      <c r="A1438" s="190" t="str" cm="1">
        <f t="array" ref="A1438">IFERROR(INDEX(_xlfn.UNIQUE(_xlfn._xlws.FILTER('Work report'!$A$2:$A$1500,'Work report'!$B$2:$B$1500&lt;&gt;"")),ROW(A1437)),"")</f>
        <v/>
      </c>
      <c r="H1438" s="193" t="str">
        <f>IF($A1438="","",SUMIFS('Work report'!$I$2:$I$1500,'Work report'!$A$2:$A$1500,$A1438,'Work report'!$B$2:$B$1500,"&lt;&gt;"))</f>
        <v/>
      </c>
      <c r="I1438" s="192" t="str">
        <f t="shared" si="66"/>
        <v/>
      </c>
      <c r="J1438" s="192" t="str">
        <f t="shared" si="67"/>
        <v/>
      </c>
      <c r="K1438" s="197"/>
      <c r="L1438" s="235"/>
      <c r="M1438" s="192" t="str">
        <f t="shared" si="68"/>
        <v/>
      </c>
    </row>
    <row r="1439" spans="1:13" ht="15" customHeight="1" x14ac:dyDescent="0.25">
      <c r="A1439" s="190" t="str" cm="1">
        <f t="array" ref="A1439">IFERROR(INDEX(_xlfn.UNIQUE(_xlfn._xlws.FILTER('Work report'!$A$2:$A$1500,'Work report'!$B$2:$B$1500&lt;&gt;"")),ROW(A1438)),"")</f>
        <v/>
      </c>
      <c r="H1439" s="193" t="str">
        <f>IF($A1439="","",SUMIFS('Work report'!$I$2:$I$1500,'Work report'!$A$2:$A$1500,$A1439,'Work report'!$B$2:$B$1500,"&lt;&gt;"))</f>
        <v/>
      </c>
      <c r="I1439" s="192" t="str">
        <f t="shared" si="66"/>
        <v/>
      </c>
      <c r="J1439" s="192" t="str">
        <f t="shared" si="67"/>
        <v/>
      </c>
      <c r="K1439" s="197"/>
      <c r="L1439" s="235"/>
      <c r="M1439" s="192" t="str">
        <f t="shared" si="68"/>
        <v/>
      </c>
    </row>
    <row r="1440" spans="1:13" ht="15" customHeight="1" x14ac:dyDescent="0.25">
      <c r="A1440" s="190" t="str" cm="1">
        <f t="array" ref="A1440">IFERROR(INDEX(_xlfn.UNIQUE(_xlfn._xlws.FILTER('Work report'!$A$2:$A$1500,'Work report'!$B$2:$B$1500&lt;&gt;"")),ROW(A1439)),"")</f>
        <v/>
      </c>
      <c r="H1440" s="193" t="str">
        <f>IF($A1440="","",SUMIFS('Work report'!$I$2:$I$1500,'Work report'!$A$2:$A$1500,$A1440,'Work report'!$B$2:$B$1500,"&lt;&gt;"))</f>
        <v/>
      </c>
      <c r="I1440" s="192" t="str">
        <f t="shared" si="66"/>
        <v/>
      </c>
      <c r="J1440" s="192" t="str">
        <f t="shared" si="67"/>
        <v/>
      </c>
      <c r="K1440" s="197"/>
      <c r="L1440" s="235"/>
      <c r="M1440" s="192" t="str">
        <f t="shared" si="68"/>
        <v/>
      </c>
    </row>
    <row r="1441" spans="1:13" ht="15" customHeight="1" x14ac:dyDescent="0.25">
      <c r="A1441" s="190" t="str" cm="1">
        <f t="array" ref="A1441">IFERROR(INDEX(_xlfn.UNIQUE(_xlfn._xlws.FILTER('Work report'!$A$2:$A$1500,'Work report'!$B$2:$B$1500&lt;&gt;"")),ROW(A1440)),"")</f>
        <v/>
      </c>
      <c r="H1441" s="193" t="str">
        <f>IF($A1441="","",SUMIFS('Work report'!$I$2:$I$1500,'Work report'!$A$2:$A$1500,$A1441,'Work report'!$B$2:$B$1500,"&lt;&gt;"))</f>
        <v/>
      </c>
      <c r="I1441" s="192" t="str">
        <f t="shared" si="66"/>
        <v/>
      </c>
      <c r="J1441" s="192" t="str">
        <f t="shared" si="67"/>
        <v/>
      </c>
      <c r="K1441" s="197"/>
      <c r="L1441" s="235"/>
      <c r="M1441" s="192" t="str">
        <f t="shared" si="68"/>
        <v/>
      </c>
    </row>
    <row r="1442" spans="1:13" ht="15" customHeight="1" x14ac:dyDescent="0.25">
      <c r="A1442" s="190" t="str" cm="1">
        <f t="array" ref="A1442">IFERROR(INDEX(_xlfn.UNIQUE(_xlfn._xlws.FILTER('Work report'!$A$2:$A$1500,'Work report'!$B$2:$B$1500&lt;&gt;"")),ROW(A1441)),"")</f>
        <v/>
      </c>
      <c r="H1442" s="193" t="str">
        <f>IF($A1442="","",SUMIFS('Work report'!$I$2:$I$1500,'Work report'!$A$2:$A$1500,$A1442,'Work report'!$B$2:$B$1500,"&lt;&gt;"))</f>
        <v/>
      </c>
      <c r="I1442" s="192" t="str">
        <f t="shared" si="66"/>
        <v/>
      </c>
      <c r="J1442" s="192" t="str">
        <f t="shared" si="67"/>
        <v/>
      </c>
      <c r="K1442" s="197"/>
      <c r="L1442" s="235"/>
      <c r="M1442" s="192" t="str">
        <f t="shared" si="68"/>
        <v/>
      </c>
    </row>
    <row r="1443" spans="1:13" ht="15" customHeight="1" x14ac:dyDescent="0.25">
      <c r="A1443" s="190" t="str" cm="1">
        <f t="array" ref="A1443">IFERROR(INDEX(_xlfn.UNIQUE(_xlfn._xlws.FILTER('Work report'!$A$2:$A$1500,'Work report'!$B$2:$B$1500&lt;&gt;"")),ROW(A1442)),"")</f>
        <v/>
      </c>
      <c r="H1443" s="193" t="str">
        <f>IF($A1443="","",SUMIFS('Work report'!$I$2:$I$1500,'Work report'!$A$2:$A$1500,$A1443,'Work report'!$B$2:$B$1500,"&lt;&gt;"))</f>
        <v/>
      </c>
      <c r="I1443" s="192" t="str">
        <f t="shared" si="66"/>
        <v/>
      </c>
      <c r="J1443" s="192" t="str">
        <f t="shared" si="67"/>
        <v/>
      </c>
      <c r="K1443" s="197"/>
      <c r="L1443" s="235"/>
      <c r="M1443" s="192" t="str">
        <f t="shared" si="68"/>
        <v/>
      </c>
    </row>
    <row r="1444" spans="1:13" ht="15" customHeight="1" x14ac:dyDescent="0.25">
      <c r="A1444" s="190" t="str" cm="1">
        <f t="array" ref="A1444">IFERROR(INDEX(_xlfn.UNIQUE(_xlfn._xlws.FILTER('Work report'!$A$2:$A$1500,'Work report'!$B$2:$B$1500&lt;&gt;"")),ROW(A1443)),"")</f>
        <v/>
      </c>
      <c r="H1444" s="193" t="str">
        <f>IF($A1444="","",SUMIFS('Work report'!$I$2:$I$1500,'Work report'!$A$2:$A$1500,$A1444,'Work report'!$B$2:$B$1500,"&lt;&gt;"))</f>
        <v/>
      </c>
      <c r="I1444" s="192" t="str">
        <f t="shared" si="66"/>
        <v/>
      </c>
      <c r="J1444" s="192" t="str">
        <f t="shared" si="67"/>
        <v/>
      </c>
      <c r="K1444" s="197"/>
      <c r="L1444" s="235"/>
      <c r="M1444" s="192" t="str">
        <f t="shared" si="68"/>
        <v/>
      </c>
    </row>
    <row r="1445" spans="1:13" ht="15" customHeight="1" x14ac:dyDescent="0.25">
      <c r="A1445" s="190" t="str" cm="1">
        <f t="array" ref="A1445">IFERROR(INDEX(_xlfn.UNIQUE(_xlfn._xlws.FILTER('Work report'!$A$2:$A$1500,'Work report'!$B$2:$B$1500&lt;&gt;"")),ROW(A1444)),"")</f>
        <v/>
      </c>
      <c r="H1445" s="193" t="str">
        <f>IF($A1445="","",SUMIFS('Work report'!$I$2:$I$1500,'Work report'!$A$2:$A$1500,$A1445,'Work report'!$B$2:$B$1500,"&lt;&gt;"))</f>
        <v/>
      </c>
      <c r="I1445" s="192" t="str">
        <f t="shared" si="66"/>
        <v/>
      </c>
      <c r="J1445" s="192" t="str">
        <f t="shared" si="67"/>
        <v/>
      </c>
      <c r="K1445" s="197"/>
      <c r="L1445" s="235"/>
      <c r="M1445" s="192" t="str">
        <f t="shared" si="68"/>
        <v/>
      </c>
    </row>
    <row r="1446" spans="1:13" ht="15" customHeight="1" x14ac:dyDescent="0.25">
      <c r="A1446" s="190" t="str" cm="1">
        <f t="array" ref="A1446">IFERROR(INDEX(_xlfn.UNIQUE(_xlfn._xlws.FILTER('Work report'!$A$2:$A$1500,'Work report'!$B$2:$B$1500&lt;&gt;"")),ROW(A1445)),"")</f>
        <v/>
      </c>
      <c r="H1446" s="193" t="str">
        <f>IF($A1446="","",SUMIFS('Work report'!$I$2:$I$1500,'Work report'!$A$2:$A$1500,$A1446,'Work report'!$B$2:$B$1500,"&lt;&gt;"))</f>
        <v/>
      </c>
      <c r="I1446" s="192" t="str">
        <f t="shared" si="66"/>
        <v/>
      </c>
      <c r="J1446" s="192" t="str">
        <f t="shared" si="67"/>
        <v/>
      </c>
      <c r="K1446" s="197"/>
      <c r="L1446" s="235"/>
      <c r="M1446" s="192" t="str">
        <f t="shared" si="68"/>
        <v/>
      </c>
    </row>
    <row r="1447" spans="1:13" ht="15" customHeight="1" x14ac:dyDescent="0.25">
      <c r="A1447" s="190" t="str" cm="1">
        <f t="array" ref="A1447">IFERROR(INDEX(_xlfn.UNIQUE(_xlfn._xlws.FILTER('Work report'!$A$2:$A$1500,'Work report'!$B$2:$B$1500&lt;&gt;"")),ROW(A1446)),"")</f>
        <v/>
      </c>
      <c r="H1447" s="193" t="str">
        <f>IF($A1447="","",SUMIFS('Work report'!$I$2:$I$1500,'Work report'!$A$2:$A$1500,$A1447,'Work report'!$B$2:$B$1500,"&lt;&gt;"))</f>
        <v/>
      </c>
      <c r="I1447" s="192" t="str">
        <f t="shared" si="66"/>
        <v/>
      </c>
      <c r="J1447" s="192" t="str">
        <f t="shared" si="67"/>
        <v/>
      </c>
      <c r="K1447" s="197"/>
      <c r="L1447" s="235"/>
      <c r="M1447" s="192" t="str">
        <f t="shared" si="68"/>
        <v/>
      </c>
    </row>
    <row r="1448" spans="1:13" ht="15" customHeight="1" x14ac:dyDescent="0.25">
      <c r="A1448" s="190" t="str" cm="1">
        <f t="array" ref="A1448">IFERROR(INDEX(_xlfn.UNIQUE(_xlfn._xlws.FILTER('Work report'!$A$2:$A$1500,'Work report'!$B$2:$B$1500&lt;&gt;"")),ROW(A1447)),"")</f>
        <v/>
      </c>
      <c r="H1448" s="193" t="str">
        <f>IF($A1448="","",SUMIFS('Work report'!$I$2:$I$1500,'Work report'!$A$2:$A$1500,$A1448,'Work report'!$B$2:$B$1500,"&lt;&gt;"))</f>
        <v/>
      </c>
      <c r="I1448" s="192" t="str">
        <f t="shared" si="66"/>
        <v/>
      </c>
      <c r="J1448" s="192" t="str">
        <f t="shared" si="67"/>
        <v/>
      </c>
      <c r="K1448" s="197"/>
      <c r="L1448" s="235"/>
      <c r="M1448" s="192" t="str">
        <f t="shared" si="68"/>
        <v/>
      </c>
    </row>
    <row r="1449" spans="1:13" ht="15" customHeight="1" x14ac:dyDescent="0.25">
      <c r="A1449" s="190" t="str" cm="1">
        <f t="array" ref="A1449">IFERROR(INDEX(_xlfn.UNIQUE(_xlfn._xlws.FILTER('Work report'!$A$2:$A$1500,'Work report'!$B$2:$B$1500&lt;&gt;"")),ROW(A1448)),"")</f>
        <v/>
      </c>
      <c r="H1449" s="193" t="str">
        <f>IF($A1449="","",SUMIFS('Work report'!$I$2:$I$1500,'Work report'!$A$2:$A$1500,$A1449,'Work report'!$B$2:$B$1500,"&lt;&gt;"))</f>
        <v/>
      </c>
      <c r="I1449" s="192" t="str">
        <f t="shared" si="66"/>
        <v/>
      </c>
      <c r="J1449" s="192" t="str">
        <f t="shared" si="67"/>
        <v/>
      </c>
      <c r="K1449" s="197"/>
      <c r="L1449" s="235"/>
      <c r="M1449" s="192" t="str">
        <f t="shared" si="68"/>
        <v/>
      </c>
    </row>
    <row r="1450" spans="1:13" ht="15" customHeight="1" x14ac:dyDescent="0.25">
      <c r="A1450" s="190" t="str" cm="1">
        <f t="array" ref="A1450">IFERROR(INDEX(_xlfn.UNIQUE(_xlfn._xlws.FILTER('Work report'!$A$2:$A$1500,'Work report'!$B$2:$B$1500&lt;&gt;"")),ROW(A1449)),"")</f>
        <v/>
      </c>
      <c r="H1450" s="193" t="str">
        <f>IF($A1450="","",SUMIFS('Work report'!$I$2:$I$1500,'Work report'!$A$2:$A$1500,$A1450,'Work report'!$B$2:$B$1500,"&lt;&gt;"))</f>
        <v/>
      </c>
      <c r="I1450" s="192" t="str">
        <f t="shared" si="66"/>
        <v/>
      </c>
      <c r="J1450" s="192" t="str">
        <f t="shared" si="67"/>
        <v/>
      </c>
      <c r="K1450" s="197"/>
      <c r="L1450" s="235"/>
      <c r="M1450" s="192" t="str">
        <f t="shared" si="68"/>
        <v/>
      </c>
    </row>
    <row r="1451" spans="1:13" ht="15" customHeight="1" x14ac:dyDescent="0.25">
      <c r="A1451" s="190" t="str" cm="1">
        <f t="array" ref="A1451">IFERROR(INDEX(_xlfn.UNIQUE(_xlfn._xlws.FILTER('Work report'!$A$2:$A$1500,'Work report'!$B$2:$B$1500&lt;&gt;"")),ROW(A1450)),"")</f>
        <v/>
      </c>
      <c r="H1451" s="193" t="str">
        <f>IF($A1451="","",SUMIFS('Work report'!$I$2:$I$1500,'Work report'!$A$2:$A$1500,$A1451,'Work report'!$B$2:$B$1500,"&lt;&gt;"))</f>
        <v/>
      </c>
      <c r="I1451" s="192" t="str">
        <f t="shared" si="66"/>
        <v/>
      </c>
      <c r="J1451" s="192" t="str">
        <f t="shared" si="67"/>
        <v/>
      </c>
      <c r="K1451" s="197"/>
      <c r="L1451" s="235"/>
      <c r="M1451" s="192" t="str">
        <f t="shared" si="68"/>
        <v/>
      </c>
    </row>
    <row r="1452" spans="1:13" ht="15" customHeight="1" x14ac:dyDescent="0.25">
      <c r="A1452" s="190" t="str" cm="1">
        <f t="array" ref="A1452">IFERROR(INDEX(_xlfn.UNIQUE(_xlfn._xlws.FILTER('Work report'!$A$2:$A$1500,'Work report'!$B$2:$B$1500&lt;&gt;"")),ROW(A1451)),"")</f>
        <v/>
      </c>
      <c r="H1452" s="193" t="str">
        <f>IF($A1452="","",SUMIFS('Work report'!$I$2:$I$1500,'Work report'!$A$2:$A$1500,$A1452,'Work report'!$B$2:$B$1500,"&lt;&gt;"))</f>
        <v/>
      </c>
      <c r="I1452" s="192" t="str">
        <f t="shared" si="66"/>
        <v/>
      </c>
      <c r="J1452" s="192" t="str">
        <f t="shared" si="67"/>
        <v/>
      </c>
      <c r="K1452" s="197"/>
      <c r="L1452" s="235"/>
      <c r="M1452" s="192" t="str">
        <f t="shared" si="68"/>
        <v/>
      </c>
    </row>
    <row r="1453" spans="1:13" ht="15" customHeight="1" x14ac:dyDescent="0.25">
      <c r="A1453" s="190" t="str" cm="1">
        <f t="array" ref="A1453">IFERROR(INDEX(_xlfn.UNIQUE(_xlfn._xlws.FILTER('Work report'!$A$2:$A$1500,'Work report'!$B$2:$B$1500&lt;&gt;"")),ROW(A1452)),"")</f>
        <v/>
      </c>
      <c r="H1453" s="193" t="str">
        <f>IF($A1453="","",SUMIFS('Work report'!$I$2:$I$1500,'Work report'!$A$2:$A$1500,$A1453,'Work report'!$B$2:$B$1500,"&lt;&gt;"))</f>
        <v/>
      </c>
      <c r="I1453" s="192" t="str">
        <f t="shared" si="66"/>
        <v/>
      </c>
      <c r="J1453" s="192" t="str">
        <f t="shared" si="67"/>
        <v/>
      </c>
      <c r="K1453" s="197"/>
      <c r="L1453" s="235"/>
      <c r="M1453" s="192" t="str">
        <f t="shared" si="68"/>
        <v/>
      </c>
    </row>
    <row r="1454" spans="1:13" ht="15" customHeight="1" x14ac:dyDescent="0.25">
      <c r="A1454" s="190" t="str" cm="1">
        <f t="array" ref="A1454">IFERROR(INDEX(_xlfn.UNIQUE(_xlfn._xlws.FILTER('Work report'!$A$2:$A$1500,'Work report'!$B$2:$B$1500&lt;&gt;"")),ROW(A1453)),"")</f>
        <v/>
      </c>
      <c r="H1454" s="193" t="str">
        <f>IF($A1454="","",SUMIFS('Work report'!$I$2:$I$1500,'Work report'!$A$2:$A$1500,$A1454,'Work report'!$B$2:$B$1500,"&lt;&gt;"))</f>
        <v/>
      </c>
      <c r="I1454" s="192" t="str">
        <f t="shared" si="66"/>
        <v/>
      </c>
      <c r="J1454" s="192" t="str">
        <f t="shared" si="67"/>
        <v/>
      </c>
      <c r="K1454" s="197"/>
      <c r="L1454" s="235"/>
      <c r="M1454" s="192" t="str">
        <f t="shared" si="68"/>
        <v/>
      </c>
    </row>
    <row r="1455" spans="1:13" ht="15" customHeight="1" x14ac:dyDescent="0.25">
      <c r="A1455" s="190" t="str" cm="1">
        <f t="array" ref="A1455">IFERROR(INDEX(_xlfn.UNIQUE(_xlfn._xlws.FILTER('Work report'!$A$2:$A$1500,'Work report'!$B$2:$B$1500&lt;&gt;"")),ROW(A1454)),"")</f>
        <v/>
      </c>
      <c r="H1455" s="193" t="str">
        <f>IF($A1455="","",SUMIFS('Work report'!$I$2:$I$1500,'Work report'!$A$2:$A$1500,$A1455,'Work report'!$B$2:$B$1500,"&lt;&gt;"))</f>
        <v/>
      </c>
      <c r="I1455" s="192" t="str">
        <f t="shared" si="66"/>
        <v/>
      </c>
      <c r="J1455" s="192" t="str">
        <f t="shared" si="67"/>
        <v/>
      </c>
      <c r="K1455" s="197"/>
      <c r="L1455" s="235"/>
      <c r="M1455" s="192" t="str">
        <f t="shared" si="68"/>
        <v/>
      </c>
    </row>
    <row r="1456" spans="1:13" ht="15" customHeight="1" x14ac:dyDescent="0.25">
      <c r="A1456" s="190" t="str" cm="1">
        <f t="array" ref="A1456">IFERROR(INDEX(_xlfn.UNIQUE(_xlfn._xlws.FILTER('Work report'!$A$2:$A$1500,'Work report'!$B$2:$B$1500&lt;&gt;"")),ROW(A1455)),"")</f>
        <v/>
      </c>
      <c r="H1456" s="193" t="str">
        <f>IF($A1456="","",SUMIFS('Work report'!$I$2:$I$1500,'Work report'!$A$2:$A$1500,$A1456,'Work report'!$B$2:$B$1500,"&lt;&gt;"))</f>
        <v/>
      </c>
      <c r="I1456" s="192" t="str">
        <f t="shared" si="66"/>
        <v/>
      </c>
      <c r="J1456" s="192" t="str">
        <f t="shared" si="67"/>
        <v/>
      </c>
      <c r="K1456" s="197"/>
      <c r="L1456" s="235"/>
      <c r="M1456" s="192" t="str">
        <f t="shared" si="68"/>
        <v/>
      </c>
    </row>
    <row r="1457" spans="1:13" ht="15" customHeight="1" x14ac:dyDescent="0.25">
      <c r="A1457" s="190" t="str" cm="1">
        <f t="array" ref="A1457">IFERROR(INDEX(_xlfn.UNIQUE(_xlfn._xlws.FILTER('Work report'!$A$2:$A$1500,'Work report'!$B$2:$B$1500&lt;&gt;"")),ROW(A1456)),"")</f>
        <v/>
      </c>
      <c r="H1457" s="193" t="str">
        <f>IF($A1457="","",SUMIFS('Work report'!$I$2:$I$1500,'Work report'!$A$2:$A$1500,$A1457,'Work report'!$B$2:$B$1500,"&lt;&gt;"))</f>
        <v/>
      </c>
      <c r="I1457" s="192" t="str">
        <f t="shared" si="66"/>
        <v/>
      </c>
      <c r="J1457" s="192" t="str">
        <f t="shared" si="67"/>
        <v/>
      </c>
      <c r="K1457" s="197"/>
      <c r="L1457" s="235"/>
      <c r="M1457" s="192" t="str">
        <f t="shared" si="68"/>
        <v/>
      </c>
    </row>
    <row r="1458" spans="1:13" ht="15" customHeight="1" x14ac:dyDescent="0.25">
      <c r="A1458" s="190" t="str" cm="1">
        <f t="array" ref="A1458">IFERROR(INDEX(_xlfn.UNIQUE(_xlfn._xlws.FILTER('Work report'!$A$2:$A$1500,'Work report'!$B$2:$B$1500&lt;&gt;"")),ROW(A1457)),"")</f>
        <v/>
      </c>
      <c r="H1458" s="193" t="str">
        <f>IF($A1458="","",SUMIFS('Work report'!$I$2:$I$1500,'Work report'!$A$2:$A$1500,$A1458,'Work report'!$B$2:$B$1500,"&lt;&gt;"))</f>
        <v/>
      </c>
      <c r="I1458" s="192" t="str">
        <f t="shared" si="66"/>
        <v/>
      </c>
      <c r="J1458" s="192" t="str">
        <f t="shared" si="67"/>
        <v/>
      </c>
      <c r="K1458" s="197"/>
      <c r="L1458" s="235"/>
      <c r="M1458" s="192" t="str">
        <f t="shared" si="68"/>
        <v/>
      </c>
    </row>
    <row r="1459" spans="1:13" ht="15" customHeight="1" x14ac:dyDescent="0.25">
      <c r="A1459" s="190" t="str" cm="1">
        <f t="array" ref="A1459">IFERROR(INDEX(_xlfn.UNIQUE(_xlfn._xlws.FILTER('Work report'!$A$2:$A$1500,'Work report'!$B$2:$B$1500&lt;&gt;"")),ROW(A1458)),"")</f>
        <v/>
      </c>
      <c r="H1459" s="193" t="str">
        <f>IF($A1459="","",SUMIFS('Work report'!$I$2:$I$1500,'Work report'!$A$2:$A$1500,$A1459,'Work report'!$B$2:$B$1500,"&lt;&gt;"))</f>
        <v/>
      </c>
      <c r="I1459" s="192" t="str">
        <f t="shared" si="66"/>
        <v/>
      </c>
      <c r="J1459" s="192" t="str">
        <f t="shared" si="67"/>
        <v/>
      </c>
      <c r="K1459" s="197"/>
      <c r="L1459" s="235"/>
      <c r="M1459" s="192" t="str">
        <f t="shared" si="68"/>
        <v/>
      </c>
    </row>
    <row r="1460" spans="1:13" ht="15" customHeight="1" x14ac:dyDescent="0.25">
      <c r="A1460" s="190" t="str" cm="1">
        <f t="array" ref="A1460">IFERROR(INDEX(_xlfn.UNIQUE(_xlfn._xlws.FILTER('Work report'!$A$2:$A$1500,'Work report'!$B$2:$B$1500&lt;&gt;"")),ROW(A1459)),"")</f>
        <v/>
      </c>
      <c r="H1460" s="193" t="str">
        <f>IF($A1460="","",SUMIFS('Work report'!$I$2:$I$1500,'Work report'!$A$2:$A$1500,$A1460,'Work report'!$B$2:$B$1500,"&lt;&gt;"))</f>
        <v/>
      </c>
      <c r="I1460" s="192" t="str">
        <f t="shared" si="66"/>
        <v/>
      </c>
      <c r="J1460" s="192" t="str">
        <f t="shared" si="67"/>
        <v/>
      </c>
      <c r="K1460" s="197"/>
      <c r="L1460" s="235"/>
      <c r="M1460" s="192" t="str">
        <f t="shared" si="68"/>
        <v/>
      </c>
    </row>
    <row r="1461" spans="1:13" ht="15" customHeight="1" x14ac:dyDescent="0.25">
      <c r="A1461" s="190" t="str" cm="1">
        <f t="array" ref="A1461">IFERROR(INDEX(_xlfn.UNIQUE(_xlfn._xlws.FILTER('Work report'!$A$2:$A$1500,'Work report'!$B$2:$B$1500&lt;&gt;"")),ROW(A1460)),"")</f>
        <v/>
      </c>
      <c r="H1461" s="193" t="str">
        <f>IF($A1461="","",SUMIFS('Work report'!$I$2:$I$1500,'Work report'!$A$2:$A$1500,$A1461,'Work report'!$B$2:$B$1500,"&lt;&gt;"))</f>
        <v/>
      </c>
      <c r="I1461" s="192" t="str">
        <f t="shared" si="66"/>
        <v/>
      </c>
      <c r="J1461" s="192" t="str">
        <f t="shared" si="67"/>
        <v/>
      </c>
      <c r="K1461" s="197"/>
      <c r="L1461" s="235"/>
      <c r="M1461" s="192" t="str">
        <f t="shared" si="68"/>
        <v/>
      </c>
    </row>
    <row r="1462" spans="1:13" ht="15" customHeight="1" x14ac:dyDescent="0.25">
      <c r="A1462" s="190" t="str" cm="1">
        <f t="array" ref="A1462">IFERROR(INDEX(_xlfn.UNIQUE(_xlfn._xlws.FILTER('Work report'!$A$2:$A$1500,'Work report'!$B$2:$B$1500&lt;&gt;"")),ROW(A1461)),"")</f>
        <v/>
      </c>
      <c r="H1462" s="193" t="str">
        <f>IF($A1462="","",SUMIFS('Work report'!$I$2:$I$1500,'Work report'!$A$2:$A$1500,$A1462,'Work report'!$B$2:$B$1500,"&lt;&gt;"))</f>
        <v/>
      </c>
      <c r="I1462" s="192" t="str">
        <f t="shared" si="66"/>
        <v/>
      </c>
      <c r="J1462" s="192" t="str">
        <f t="shared" si="67"/>
        <v/>
      </c>
      <c r="K1462" s="197"/>
      <c r="L1462" s="235"/>
      <c r="M1462" s="192" t="str">
        <f t="shared" si="68"/>
        <v/>
      </c>
    </row>
    <row r="1463" spans="1:13" ht="15" customHeight="1" x14ac:dyDescent="0.25">
      <c r="A1463" s="190" t="str" cm="1">
        <f t="array" ref="A1463">IFERROR(INDEX(_xlfn.UNIQUE(_xlfn._xlws.FILTER('Work report'!$A$2:$A$1500,'Work report'!$B$2:$B$1500&lt;&gt;"")),ROW(A1462)),"")</f>
        <v/>
      </c>
      <c r="H1463" s="193" t="str">
        <f>IF($A1463="","",SUMIFS('Work report'!$I$2:$I$1500,'Work report'!$A$2:$A$1500,$A1463,'Work report'!$B$2:$B$1500,"&lt;&gt;"))</f>
        <v/>
      </c>
      <c r="I1463" s="192" t="str">
        <f t="shared" si="66"/>
        <v/>
      </c>
      <c r="J1463" s="192" t="str">
        <f t="shared" si="67"/>
        <v/>
      </c>
      <c r="K1463" s="197"/>
      <c r="L1463" s="235"/>
      <c r="M1463" s="192" t="str">
        <f t="shared" si="68"/>
        <v/>
      </c>
    </row>
    <row r="1464" spans="1:13" ht="15" customHeight="1" x14ac:dyDescent="0.25">
      <c r="A1464" s="190" t="str" cm="1">
        <f t="array" ref="A1464">IFERROR(INDEX(_xlfn.UNIQUE(_xlfn._xlws.FILTER('Work report'!$A$2:$A$1500,'Work report'!$B$2:$B$1500&lt;&gt;"")),ROW(A1463)),"")</f>
        <v/>
      </c>
      <c r="H1464" s="193" t="str">
        <f>IF($A1464="","",SUMIFS('Work report'!$I$2:$I$1500,'Work report'!$A$2:$A$1500,$A1464,'Work report'!$B$2:$B$1500,"&lt;&gt;"))</f>
        <v/>
      </c>
      <c r="I1464" s="192" t="str">
        <f t="shared" si="66"/>
        <v/>
      </c>
      <c r="J1464" s="192" t="str">
        <f t="shared" si="67"/>
        <v/>
      </c>
      <c r="K1464" s="197"/>
      <c r="L1464" s="235"/>
      <c r="M1464" s="192" t="str">
        <f t="shared" si="68"/>
        <v/>
      </c>
    </row>
    <row r="1465" spans="1:13" ht="15" customHeight="1" x14ac:dyDescent="0.25">
      <c r="A1465" s="190" t="str" cm="1">
        <f t="array" ref="A1465">IFERROR(INDEX(_xlfn.UNIQUE(_xlfn._xlws.FILTER('Work report'!$A$2:$A$1500,'Work report'!$B$2:$B$1500&lt;&gt;"")),ROW(A1464)),"")</f>
        <v/>
      </c>
      <c r="H1465" s="193" t="str">
        <f>IF($A1465="","",SUMIFS('Work report'!$I$2:$I$1500,'Work report'!$A$2:$A$1500,$A1465,'Work report'!$B$2:$B$1500,"&lt;&gt;"))</f>
        <v/>
      </c>
      <c r="I1465" s="192" t="str">
        <f t="shared" si="66"/>
        <v/>
      </c>
      <c r="J1465" s="192" t="str">
        <f t="shared" si="67"/>
        <v/>
      </c>
      <c r="K1465" s="197"/>
      <c r="L1465" s="235"/>
      <c r="M1465" s="192" t="str">
        <f t="shared" si="68"/>
        <v/>
      </c>
    </row>
    <row r="1466" spans="1:13" ht="15" customHeight="1" x14ac:dyDescent="0.25">
      <c r="A1466" s="190" t="str" cm="1">
        <f t="array" ref="A1466">IFERROR(INDEX(_xlfn.UNIQUE(_xlfn._xlws.FILTER('Work report'!$A$2:$A$1500,'Work report'!$B$2:$B$1500&lt;&gt;"")),ROW(A1465)),"")</f>
        <v/>
      </c>
      <c r="H1466" s="193" t="str">
        <f>IF($A1466="","",SUMIFS('Work report'!$I$2:$I$1500,'Work report'!$A$2:$A$1500,$A1466,'Work report'!$B$2:$B$1500,"&lt;&gt;"))</f>
        <v/>
      </c>
      <c r="I1466" s="192" t="str">
        <f t="shared" si="66"/>
        <v/>
      </c>
      <c r="J1466" s="192" t="str">
        <f t="shared" si="67"/>
        <v/>
      </c>
      <c r="K1466" s="197"/>
      <c r="L1466" s="235"/>
      <c r="M1466" s="192" t="str">
        <f t="shared" si="68"/>
        <v/>
      </c>
    </row>
    <row r="1467" spans="1:13" ht="15" customHeight="1" x14ac:dyDescent="0.25">
      <c r="A1467" s="190" t="str" cm="1">
        <f t="array" ref="A1467">IFERROR(INDEX(_xlfn.UNIQUE(_xlfn._xlws.FILTER('Work report'!$A$2:$A$1500,'Work report'!$B$2:$B$1500&lt;&gt;"")),ROW(A1466)),"")</f>
        <v/>
      </c>
      <c r="H1467" s="193" t="str">
        <f>IF($A1467="","",SUMIFS('Work report'!$I$2:$I$1500,'Work report'!$A$2:$A$1500,$A1467,'Work report'!$B$2:$B$1500,"&lt;&gt;"))</f>
        <v/>
      </c>
      <c r="I1467" s="192" t="str">
        <f t="shared" si="66"/>
        <v/>
      </c>
      <c r="J1467" s="192" t="str">
        <f t="shared" si="67"/>
        <v/>
      </c>
      <c r="K1467" s="197"/>
      <c r="L1467" s="235"/>
      <c r="M1467" s="192" t="str">
        <f t="shared" si="68"/>
        <v/>
      </c>
    </row>
    <row r="1468" spans="1:13" ht="15" customHeight="1" x14ac:dyDescent="0.25">
      <c r="A1468" s="190" t="str" cm="1">
        <f t="array" ref="A1468">IFERROR(INDEX(_xlfn.UNIQUE(_xlfn._xlws.FILTER('Work report'!$A$2:$A$1500,'Work report'!$B$2:$B$1500&lt;&gt;"")),ROW(A1467)),"")</f>
        <v/>
      </c>
      <c r="H1468" s="193" t="str">
        <f>IF($A1468="","",SUMIFS('Work report'!$I$2:$I$1500,'Work report'!$A$2:$A$1500,$A1468,'Work report'!$B$2:$B$1500,"&lt;&gt;"))</f>
        <v/>
      </c>
      <c r="I1468" s="192" t="str">
        <f t="shared" si="66"/>
        <v/>
      </c>
      <c r="J1468" s="192" t="str">
        <f t="shared" si="67"/>
        <v/>
      </c>
      <c r="K1468" s="197"/>
      <c r="L1468" s="235"/>
      <c r="M1468" s="192" t="str">
        <f t="shared" si="68"/>
        <v/>
      </c>
    </row>
    <row r="1469" spans="1:13" ht="15" customHeight="1" x14ac:dyDescent="0.25">
      <c r="A1469" s="190" t="str" cm="1">
        <f t="array" ref="A1469">IFERROR(INDEX(_xlfn.UNIQUE(_xlfn._xlws.FILTER('Work report'!$A$2:$A$1500,'Work report'!$B$2:$B$1500&lt;&gt;"")),ROW(A1468)),"")</f>
        <v/>
      </c>
      <c r="H1469" s="193" t="str">
        <f>IF($A1469="","",SUMIFS('Work report'!$I$2:$I$1500,'Work report'!$A$2:$A$1500,$A1469,'Work report'!$B$2:$B$1500,"&lt;&gt;"))</f>
        <v/>
      </c>
      <c r="I1469" s="192" t="str">
        <f t="shared" si="66"/>
        <v/>
      </c>
      <c r="J1469" s="192" t="str">
        <f t="shared" si="67"/>
        <v/>
      </c>
      <c r="K1469" s="197"/>
      <c r="L1469" s="235"/>
      <c r="M1469" s="192" t="str">
        <f t="shared" si="68"/>
        <v/>
      </c>
    </row>
    <row r="1470" spans="1:13" ht="15" customHeight="1" x14ac:dyDescent="0.25">
      <c r="A1470" s="190" t="str" cm="1">
        <f t="array" ref="A1470">IFERROR(INDEX(_xlfn.UNIQUE(_xlfn._xlws.FILTER('Work report'!$A$2:$A$1500,'Work report'!$B$2:$B$1500&lt;&gt;"")),ROW(A1469)),"")</f>
        <v/>
      </c>
      <c r="H1470" s="193" t="str">
        <f>IF($A1470="","",SUMIFS('Work report'!$I$2:$I$1500,'Work report'!$A$2:$A$1500,$A1470,'Work report'!$B$2:$B$1500,"&lt;&gt;"))</f>
        <v/>
      </c>
      <c r="I1470" s="192" t="str">
        <f t="shared" si="66"/>
        <v/>
      </c>
      <c r="J1470" s="192" t="str">
        <f t="shared" si="67"/>
        <v/>
      </c>
      <c r="K1470" s="197"/>
      <c r="L1470" s="235"/>
      <c r="M1470" s="192" t="str">
        <f t="shared" si="68"/>
        <v/>
      </c>
    </row>
    <row r="1471" spans="1:13" ht="15" customHeight="1" x14ac:dyDescent="0.25">
      <c r="A1471" s="190" t="str" cm="1">
        <f t="array" ref="A1471">IFERROR(INDEX(_xlfn.UNIQUE(_xlfn._xlws.FILTER('Work report'!$A$2:$A$1500,'Work report'!$B$2:$B$1500&lt;&gt;"")),ROW(A1470)),"")</f>
        <v/>
      </c>
      <c r="H1471" s="193" t="str">
        <f>IF($A1471="","",SUMIFS('Work report'!$I$2:$I$1500,'Work report'!$A$2:$A$1500,$A1471,'Work report'!$B$2:$B$1500,"&lt;&gt;"))</f>
        <v/>
      </c>
      <c r="I1471" s="192" t="str">
        <f t="shared" si="66"/>
        <v/>
      </c>
      <c r="J1471" s="192" t="str">
        <f t="shared" si="67"/>
        <v/>
      </c>
      <c r="K1471" s="197"/>
      <c r="L1471" s="235"/>
      <c r="M1471" s="192" t="str">
        <f t="shared" si="68"/>
        <v/>
      </c>
    </row>
    <row r="1472" spans="1:13" ht="15" customHeight="1" x14ac:dyDescent="0.25">
      <c r="A1472" s="190" t="str" cm="1">
        <f t="array" ref="A1472">IFERROR(INDEX(_xlfn.UNIQUE(_xlfn._xlws.FILTER('Work report'!$A$2:$A$1500,'Work report'!$B$2:$B$1500&lt;&gt;"")),ROW(A1471)),"")</f>
        <v/>
      </c>
      <c r="H1472" s="193" t="str">
        <f>IF($A1472="","",SUMIFS('Work report'!$I$2:$I$1500,'Work report'!$A$2:$A$1500,$A1472,'Work report'!$B$2:$B$1500,"&lt;&gt;"))</f>
        <v/>
      </c>
      <c r="I1472" s="192" t="str">
        <f t="shared" si="66"/>
        <v/>
      </c>
      <c r="J1472" s="192" t="str">
        <f t="shared" si="67"/>
        <v/>
      </c>
      <c r="K1472" s="197"/>
      <c r="L1472" s="235"/>
      <c r="M1472" s="192" t="str">
        <f t="shared" si="68"/>
        <v/>
      </c>
    </row>
    <row r="1473" spans="1:13" ht="15" customHeight="1" x14ac:dyDescent="0.25">
      <c r="A1473" s="190" t="str" cm="1">
        <f t="array" ref="A1473">IFERROR(INDEX(_xlfn.UNIQUE(_xlfn._xlws.FILTER('Work report'!$A$2:$A$1500,'Work report'!$B$2:$B$1500&lt;&gt;"")),ROW(A1472)),"")</f>
        <v/>
      </c>
      <c r="H1473" s="193" t="str">
        <f>IF($A1473="","",SUMIFS('Work report'!$I$2:$I$1500,'Work report'!$A$2:$A$1500,$A1473,'Work report'!$B$2:$B$1500,"&lt;&gt;"))</f>
        <v/>
      </c>
      <c r="I1473" s="192" t="str">
        <f t="shared" si="66"/>
        <v/>
      </c>
      <c r="J1473" s="192" t="str">
        <f t="shared" si="67"/>
        <v/>
      </c>
      <c r="K1473" s="197"/>
      <c r="L1473" s="235"/>
      <c r="M1473" s="192" t="str">
        <f t="shared" si="68"/>
        <v/>
      </c>
    </row>
    <row r="1474" spans="1:13" ht="15" customHeight="1" x14ac:dyDescent="0.25">
      <c r="A1474" s="190" t="str" cm="1">
        <f t="array" ref="A1474">IFERROR(INDEX(_xlfn.UNIQUE(_xlfn._xlws.FILTER('Work report'!$A$2:$A$1500,'Work report'!$B$2:$B$1500&lt;&gt;"")),ROW(A1473)),"")</f>
        <v/>
      </c>
      <c r="H1474" s="193" t="str">
        <f>IF($A1474="","",SUMIFS('Work report'!$I$2:$I$1500,'Work report'!$A$2:$A$1500,$A1474,'Work report'!$B$2:$B$1500,"&lt;&gt;"))</f>
        <v/>
      </c>
      <c r="I1474" s="192" t="str">
        <f t="shared" ref="I1474:I1500" si="69">IF(
SUM(
IF(AND($B1474&lt;&gt;"",$C1474&lt;&gt;""),($C1474-$B1474)*1440,0),
IF(AND($D1474&lt;&gt;"",$E1474&lt;&gt;""),($E1474-$D1474)*1440,0),
IF(AND($F1474&lt;&gt;"",$G1474&lt;&gt;""),($G1474-$F1474)*1440,0)
)=0,
"",
SUM(
IF(AND($B1474&lt;&gt;"",$C1474&lt;&gt;""),($C1474-$B1474)*1440,0),
IF(AND($D1474&lt;&gt;"",$E1474&lt;&gt;""),($E1474-$D1474)*1440,0),
IF(AND($F1474&lt;&gt;"",$G1474&lt;&gt;""),($G1474-$F1474)*1440,0)
)
)</f>
        <v/>
      </c>
      <c r="J1474" s="192" t="str">
        <f t="shared" ref="J1474:J1500" si="70">IF(OR($H1474="",$I1474=""),"",$I1474-$H1474)</f>
        <v/>
      </c>
      <c r="K1474" s="197"/>
      <c r="L1474" s="235"/>
      <c r="M1474" s="192" t="str">
        <f t="shared" ref="M1474:M1500" si="71">IF(OR($J1474="",$L1474&lt;&gt;"Approved"),"",$J1474)</f>
        <v/>
      </c>
    </row>
    <row r="1475" spans="1:13" ht="15" customHeight="1" x14ac:dyDescent="0.25">
      <c r="A1475" s="190" t="str" cm="1">
        <f t="array" ref="A1475">IFERROR(INDEX(_xlfn.UNIQUE(_xlfn._xlws.FILTER('Work report'!$A$2:$A$1500,'Work report'!$B$2:$B$1500&lt;&gt;"")),ROW(A1474)),"")</f>
        <v/>
      </c>
      <c r="H1475" s="193" t="str">
        <f>IF($A1475="","",SUMIFS('Work report'!$I$2:$I$1500,'Work report'!$A$2:$A$1500,$A1475,'Work report'!$B$2:$B$1500,"&lt;&gt;"))</f>
        <v/>
      </c>
      <c r="I1475" s="192" t="str">
        <f t="shared" si="69"/>
        <v/>
      </c>
      <c r="J1475" s="192" t="str">
        <f t="shared" si="70"/>
        <v/>
      </c>
      <c r="K1475" s="197"/>
      <c r="L1475" s="235"/>
      <c r="M1475" s="192" t="str">
        <f t="shared" si="71"/>
        <v/>
      </c>
    </row>
    <row r="1476" spans="1:13" ht="15" customHeight="1" x14ac:dyDescent="0.25">
      <c r="A1476" s="190" t="str" cm="1">
        <f t="array" ref="A1476">IFERROR(INDEX(_xlfn.UNIQUE(_xlfn._xlws.FILTER('Work report'!$A$2:$A$1500,'Work report'!$B$2:$B$1500&lt;&gt;"")),ROW(A1475)),"")</f>
        <v/>
      </c>
      <c r="H1476" s="193" t="str">
        <f>IF($A1476="","",SUMIFS('Work report'!$I$2:$I$1500,'Work report'!$A$2:$A$1500,$A1476,'Work report'!$B$2:$B$1500,"&lt;&gt;"))</f>
        <v/>
      </c>
      <c r="I1476" s="192" t="str">
        <f t="shared" si="69"/>
        <v/>
      </c>
      <c r="J1476" s="192" t="str">
        <f t="shared" si="70"/>
        <v/>
      </c>
      <c r="K1476" s="197"/>
      <c r="L1476" s="235"/>
      <c r="M1476" s="192" t="str">
        <f t="shared" si="71"/>
        <v/>
      </c>
    </row>
    <row r="1477" spans="1:13" ht="15" customHeight="1" x14ac:dyDescent="0.25">
      <c r="A1477" s="190" t="str" cm="1">
        <f t="array" ref="A1477">IFERROR(INDEX(_xlfn.UNIQUE(_xlfn._xlws.FILTER('Work report'!$A$2:$A$1500,'Work report'!$B$2:$B$1500&lt;&gt;"")),ROW(A1476)),"")</f>
        <v/>
      </c>
      <c r="H1477" s="193" t="str">
        <f>IF($A1477="","",SUMIFS('Work report'!$I$2:$I$1500,'Work report'!$A$2:$A$1500,$A1477,'Work report'!$B$2:$B$1500,"&lt;&gt;"))</f>
        <v/>
      </c>
      <c r="I1477" s="192" t="str">
        <f t="shared" si="69"/>
        <v/>
      </c>
      <c r="J1477" s="192" t="str">
        <f t="shared" si="70"/>
        <v/>
      </c>
      <c r="K1477" s="197"/>
      <c r="L1477" s="235"/>
      <c r="M1477" s="192" t="str">
        <f t="shared" si="71"/>
        <v/>
      </c>
    </row>
    <row r="1478" spans="1:13" ht="15" customHeight="1" x14ac:dyDescent="0.25">
      <c r="A1478" s="190" t="str" cm="1">
        <f t="array" ref="A1478">IFERROR(INDEX(_xlfn.UNIQUE(_xlfn._xlws.FILTER('Work report'!$A$2:$A$1500,'Work report'!$B$2:$B$1500&lt;&gt;"")),ROW(A1477)),"")</f>
        <v/>
      </c>
      <c r="H1478" s="193" t="str">
        <f>IF($A1478="","",SUMIFS('Work report'!$I$2:$I$1500,'Work report'!$A$2:$A$1500,$A1478,'Work report'!$B$2:$B$1500,"&lt;&gt;"))</f>
        <v/>
      </c>
      <c r="I1478" s="192" t="str">
        <f t="shared" si="69"/>
        <v/>
      </c>
      <c r="J1478" s="192" t="str">
        <f t="shared" si="70"/>
        <v/>
      </c>
      <c r="K1478" s="197"/>
      <c r="L1478" s="235"/>
      <c r="M1478" s="192" t="str">
        <f t="shared" si="71"/>
        <v/>
      </c>
    </row>
    <row r="1479" spans="1:13" ht="15" customHeight="1" x14ac:dyDescent="0.25">
      <c r="A1479" s="190" t="str" cm="1">
        <f t="array" ref="A1479">IFERROR(INDEX(_xlfn.UNIQUE(_xlfn._xlws.FILTER('Work report'!$A$2:$A$1500,'Work report'!$B$2:$B$1500&lt;&gt;"")),ROW(A1478)),"")</f>
        <v/>
      </c>
      <c r="H1479" s="193" t="str">
        <f>IF($A1479="","",SUMIFS('Work report'!$I$2:$I$1500,'Work report'!$A$2:$A$1500,$A1479,'Work report'!$B$2:$B$1500,"&lt;&gt;"))</f>
        <v/>
      </c>
      <c r="I1479" s="192" t="str">
        <f t="shared" si="69"/>
        <v/>
      </c>
      <c r="J1479" s="192" t="str">
        <f t="shared" si="70"/>
        <v/>
      </c>
      <c r="K1479" s="197"/>
      <c r="L1479" s="235"/>
      <c r="M1479" s="192" t="str">
        <f t="shared" si="71"/>
        <v/>
      </c>
    </row>
    <row r="1480" spans="1:13" ht="15" customHeight="1" x14ac:dyDescent="0.25">
      <c r="A1480" s="190" t="str" cm="1">
        <f t="array" ref="A1480">IFERROR(INDEX(_xlfn.UNIQUE(_xlfn._xlws.FILTER('Work report'!$A$2:$A$1500,'Work report'!$B$2:$B$1500&lt;&gt;"")),ROW(A1479)),"")</f>
        <v/>
      </c>
      <c r="H1480" s="193" t="str">
        <f>IF($A1480="","",SUMIFS('Work report'!$I$2:$I$1500,'Work report'!$A$2:$A$1500,$A1480,'Work report'!$B$2:$B$1500,"&lt;&gt;"))</f>
        <v/>
      </c>
      <c r="I1480" s="192" t="str">
        <f t="shared" si="69"/>
        <v/>
      </c>
      <c r="J1480" s="192" t="str">
        <f t="shared" si="70"/>
        <v/>
      </c>
      <c r="K1480" s="197"/>
      <c r="L1480" s="235"/>
      <c r="M1480" s="192" t="str">
        <f t="shared" si="71"/>
        <v/>
      </c>
    </row>
    <row r="1481" spans="1:13" ht="15" customHeight="1" x14ac:dyDescent="0.25">
      <c r="A1481" s="190" t="str" cm="1">
        <f t="array" ref="A1481">IFERROR(INDEX(_xlfn.UNIQUE(_xlfn._xlws.FILTER('Work report'!$A$2:$A$1500,'Work report'!$B$2:$B$1500&lt;&gt;"")),ROW(A1480)),"")</f>
        <v/>
      </c>
      <c r="H1481" s="193" t="str">
        <f>IF($A1481="","",SUMIFS('Work report'!$I$2:$I$1500,'Work report'!$A$2:$A$1500,$A1481,'Work report'!$B$2:$B$1500,"&lt;&gt;"))</f>
        <v/>
      </c>
      <c r="I1481" s="192" t="str">
        <f t="shared" si="69"/>
        <v/>
      </c>
      <c r="J1481" s="192" t="str">
        <f t="shared" si="70"/>
        <v/>
      </c>
      <c r="K1481" s="197"/>
      <c r="L1481" s="235"/>
      <c r="M1481" s="192" t="str">
        <f t="shared" si="71"/>
        <v/>
      </c>
    </row>
    <row r="1482" spans="1:13" ht="15" customHeight="1" x14ac:dyDescent="0.25">
      <c r="A1482" s="190" t="str" cm="1">
        <f t="array" ref="A1482">IFERROR(INDEX(_xlfn.UNIQUE(_xlfn._xlws.FILTER('Work report'!$A$2:$A$1500,'Work report'!$B$2:$B$1500&lt;&gt;"")),ROW(A1481)),"")</f>
        <v/>
      </c>
      <c r="H1482" s="193" t="str">
        <f>IF($A1482="","",SUMIFS('Work report'!$I$2:$I$1500,'Work report'!$A$2:$A$1500,$A1482,'Work report'!$B$2:$B$1500,"&lt;&gt;"))</f>
        <v/>
      </c>
      <c r="I1482" s="192" t="str">
        <f t="shared" si="69"/>
        <v/>
      </c>
      <c r="J1482" s="192" t="str">
        <f t="shared" si="70"/>
        <v/>
      </c>
      <c r="K1482" s="197"/>
      <c r="L1482" s="235"/>
      <c r="M1482" s="192" t="str">
        <f t="shared" si="71"/>
        <v/>
      </c>
    </row>
    <row r="1483" spans="1:13" ht="15" customHeight="1" x14ac:dyDescent="0.25">
      <c r="A1483" s="190" t="str" cm="1">
        <f t="array" ref="A1483">IFERROR(INDEX(_xlfn.UNIQUE(_xlfn._xlws.FILTER('Work report'!$A$2:$A$1500,'Work report'!$B$2:$B$1500&lt;&gt;"")),ROW(A1482)),"")</f>
        <v/>
      </c>
      <c r="H1483" s="193" t="str">
        <f>IF($A1483="","",SUMIFS('Work report'!$I$2:$I$1500,'Work report'!$A$2:$A$1500,$A1483,'Work report'!$B$2:$B$1500,"&lt;&gt;"))</f>
        <v/>
      </c>
      <c r="I1483" s="192" t="str">
        <f t="shared" si="69"/>
        <v/>
      </c>
      <c r="J1483" s="192" t="str">
        <f t="shared" si="70"/>
        <v/>
      </c>
      <c r="K1483" s="197"/>
      <c r="L1483" s="235"/>
      <c r="M1483" s="192" t="str">
        <f t="shared" si="71"/>
        <v/>
      </c>
    </row>
    <row r="1484" spans="1:13" ht="15" customHeight="1" x14ac:dyDescent="0.25">
      <c r="A1484" s="190" t="str" cm="1">
        <f t="array" ref="A1484">IFERROR(INDEX(_xlfn.UNIQUE(_xlfn._xlws.FILTER('Work report'!$A$2:$A$1500,'Work report'!$B$2:$B$1500&lt;&gt;"")),ROW(A1483)),"")</f>
        <v/>
      </c>
      <c r="H1484" s="193" t="str">
        <f>IF($A1484="","",SUMIFS('Work report'!$I$2:$I$1500,'Work report'!$A$2:$A$1500,$A1484,'Work report'!$B$2:$B$1500,"&lt;&gt;"))</f>
        <v/>
      </c>
      <c r="I1484" s="192" t="str">
        <f t="shared" si="69"/>
        <v/>
      </c>
      <c r="J1484" s="192" t="str">
        <f t="shared" si="70"/>
        <v/>
      </c>
      <c r="K1484" s="197"/>
      <c r="L1484" s="235"/>
      <c r="M1484" s="192" t="str">
        <f t="shared" si="71"/>
        <v/>
      </c>
    </row>
    <row r="1485" spans="1:13" ht="15" customHeight="1" x14ac:dyDescent="0.25">
      <c r="A1485" s="190" t="str" cm="1">
        <f t="array" ref="A1485">IFERROR(INDEX(_xlfn.UNIQUE(_xlfn._xlws.FILTER('Work report'!$A$2:$A$1500,'Work report'!$B$2:$B$1500&lt;&gt;"")),ROW(A1484)),"")</f>
        <v/>
      </c>
      <c r="H1485" s="193" t="str">
        <f>IF($A1485="","",SUMIFS('Work report'!$I$2:$I$1500,'Work report'!$A$2:$A$1500,$A1485,'Work report'!$B$2:$B$1500,"&lt;&gt;"))</f>
        <v/>
      </c>
      <c r="I1485" s="192" t="str">
        <f t="shared" si="69"/>
        <v/>
      </c>
      <c r="J1485" s="192" t="str">
        <f t="shared" si="70"/>
        <v/>
      </c>
      <c r="K1485" s="197"/>
      <c r="L1485" s="235"/>
      <c r="M1485" s="192" t="str">
        <f t="shared" si="71"/>
        <v/>
      </c>
    </row>
    <row r="1486" spans="1:13" ht="15" customHeight="1" x14ac:dyDescent="0.25">
      <c r="A1486" s="190" t="str" cm="1">
        <f t="array" ref="A1486">IFERROR(INDEX(_xlfn.UNIQUE(_xlfn._xlws.FILTER('Work report'!$A$2:$A$1500,'Work report'!$B$2:$B$1500&lt;&gt;"")),ROW(A1485)),"")</f>
        <v/>
      </c>
      <c r="H1486" s="193" t="str">
        <f>IF($A1486="","",SUMIFS('Work report'!$I$2:$I$1500,'Work report'!$A$2:$A$1500,$A1486,'Work report'!$B$2:$B$1500,"&lt;&gt;"))</f>
        <v/>
      </c>
      <c r="I1486" s="192" t="str">
        <f t="shared" si="69"/>
        <v/>
      </c>
      <c r="J1486" s="192" t="str">
        <f t="shared" si="70"/>
        <v/>
      </c>
      <c r="K1486" s="197"/>
      <c r="L1486" s="235"/>
      <c r="M1486" s="192" t="str">
        <f t="shared" si="71"/>
        <v/>
      </c>
    </row>
    <row r="1487" spans="1:13" ht="15" customHeight="1" x14ac:dyDescent="0.25">
      <c r="A1487" s="190" t="str" cm="1">
        <f t="array" ref="A1487">IFERROR(INDEX(_xlfn.UNIQUE(_xlfn._xlws.FILTER('Work report'!$A$2:$A$1500,'Work report'!$B$2:$B$1500&lt;&gt;"")),ROW(A1486)),"")</f>
        <v/>
      </c>
      <c r="H1487" s="193" t="str">
        <f>IF($A1487="","",SUMIFS('Work report'!$I$2:$I$1500,'Work report'!$A$2:$A$1500,$A1487,'Work report'!$B$2:$B$1500,"&lt;&gt;"))</f>
        <v/>
      </c>
      <c r="I1487" s="192" t="str">
        <f t="shared" si="69"/>
        <v/>
      </c>
      <c r="J1487" s="192" t="str">
        <f t="shared" si="70"/>
        <v/>
      </c>
      <c r="K1487" s="197"/>
      <c r="L1487" s="235"/>
      <c r="M1487" s="192" t="str">
        <f t="shared" si="71"/>
        <v/>
      </c>
    </row>
    <row r="1488" spans="1:13" ht="15" customHeight="1" x14ac:dyDescent="0.25">
      <c r="A1488" s="190" t="str" cm="1">
        <f t="array" ref="A1488">IFERROR(INDEX(_xlfn.UNIQUE(_xlfn._xlws.FILTER('Work report'!$A$2:$A$1500,'Work report'!$B$2:$B$1500&lt;&gt;"")),ROW(A1487)),"")</f>
        <v/>
      </c>
      <c r="H1488" s="193" t="str">
        <f>IF($A1488="","",SUMIFS('Work report'!$I$2:$I$1500,'Work report'!$A$2:$A$1500,$A1488,'Work report'!$B$2:$B$1500,"&lt;&gt;"))</f>
        <v/>
      </c>
      <c r="I1488" s="192" t="str">
        <f t="shared" si="69"/>
        <v/>
      </c>
      <c r="J1488" s="192" t="str">
        <f t="shared" si="70"/>
        <v/>
      </c>
      <c r="K1488" s="197"/>
      <c r="L1488" s="235"/>
      <c r="M1488" s="192" t="str">
        <f t="shared" si="71"/>
        <v/>
      </c>
    </row>
    <row r="1489" spans="1:13" ht="15" customHeight="1" x14ac:dyDescent="0.25">
      <c r="A1489" s="190" t="str" cm="1">
        <f t="array" ref="A1489">IFERROR(INDEX(_xlfn.UNIQUE(_xlfn._xlws.FILTER('Work report'!$A$2:$A$1500,'Work report'!$B$2:$B$1500&lt;&gt;"")),ROW(A1488)),"")</f>
        <v/>
      </c>
      <c r="H1489" s="193" t="str">
        <f>IF($A1489="","",SUMIFS('Work report'!$I$2:$I$1500,'Work report'!$A$2:$A$1500,$A1489,'Work report'!$B$2:$B$1500,"&lt;&gt;"))</f>
        <v/>
      </c>
      <c r="I1489" s="192" t="str">
        <f t="shared" si="69"/>
        <v/>
      </c>
      <c r="J1489" s="192" t="str">
        <f t="shared" si="70"/>
        <v/>
      </c>
      <c r="K1489" s="197"/>
      <c r="L1489" s="235"/>
      <c r="M1489" s="192" t="str">
        <f t="shared" si="71"/>
        <v/>
      </c>
    </row>
    <row r="1490" spans="1:13" ht="15" customHeight="1" x14ac:dyDescent="0.25">
      <c r="A1490" s="190" t="str" cm="1">
        <f t="array" ref="A1490">IFERROR(INDEX(_xlfn.UNIQUE(_xlfn._xlws.FILTER('Work report'!$A$2:$A$1500,'Work report'!$B$2:$B$1500&lt;&gt;"")),ROW(A1489)),"")</f>
        <v/>
      </c>
      <c r="H1490" s="193" t="str">
        <f>IF($A1490="","",SUMIFS('Work report'!$I$2:$I$1500,'Work report'!$A$2:$A$1500,$A1490,'Work report'!$B$2:$B$1500,"&lt;&gt;"))</f>
        <v/>
      </c>
      <c r="I1490" s="192" t="str">
        <f t="shared" si="69"/>
        <v/>
      </c>
      <c r="J1490" s="192" t="str">
        <f t="shared" si="70"/>
        <v/>
      </c>
      <c r="K1490" s="197"/>
      <c r="L1490" s="235"/>
      <c r="M1490" s="192" t="str">
        <f t="shared" si="71"/>
        <v/>
      </c>
    </row>
    <row r="1491" spans="1:13" ht="15" customHeight="1" x14ac:dyDescent="0.25">
      <c r="A1491" s="190" t="str" cm="1">
        <f t="array" ref="A1491">IFERROR(INDEX(_xlfn.UNIQUE(_xlfn._xlws.FILTER('Work report'!$A$2:$A$1500,'Work report'!$B$2:$B$1500&lt;&gt;"")),ROW(A1490)),"")</f>
        <v/>
      </c>
      <c r="H1491" s="193" t="str">
        <f>IF($A1491="","",SUMIFS('Work report'!$I$2:$I$1500,'Work report'!$A$2:$A$1500,$A1491,'Work report'!$B$2:$B$1500,"&lt;&gt;"))</f>
        <v/>
      </c>
      <c r="I1491" s="192" t="str">
        <f t="shared" si="69"/>
        <v/>
      </c>
      <c r="J1491" s="192" t="str">
        <f t="shared" si="70"/>
        <v/>
      </c>
      <c r="K1491" s="197"/>
      <c r="L1491" s="235"/>
      <c r="M1491" s="192" t="str">
        <f t="shared" si="71"/>
        <v/>
      </c>
    </row>
    <row r="1492" spans="1:13" ht="15" customHeight="1" x14ac:dyDescent="0.25">
      <c r="A1492" s="190" t="str" cm="1">
        <f t="array" ref="A1492">IFERROR(INDEX(_xlfn.UNIQUE(_xlfn._xlws.FILTER('Work report'!$A$2:$A$1500,'Work report'!$B$2:$B$1500&lt;&gt;"")),ROW(A1491)),"")</f>
        <v/>
      </c>
      <c r="H1492" s="193" t="str">
        <f>IF($A1492="","",SUMIFS('Work report'!$I$2:$I$1500,'Work report'!$A$2:$A$1500,$A1492,'Work report'!$B$2:$B$1500,"&lt;&gt;"))</f>
        <v/>
      </c>
      <c r="I1492" s="192" t="str">
        <f t="shared" si="69"/>
        <v/>
      </c>
      <c r="J1492" s="192" t="str">
        <f t="shared" si="70"/>
        <v/>
      </c>
      <c r="K1492" s="197"/>
      <c r="L1492" s="235"/>
      <c r="M1492" s="192" t="str">
        <f t="shared" si="71"/>
        <v/>
      </c>
    </row>
    <row r="1493" spans="1:13" ht="15" customHeight="1" x14ac:dyDescent="0.25">
      <c r="A1493" s="190" t="str" cm="1">
        <f t="array" ref="A1493">IFERROR(INDEX(_xlfn.UNIQUE(_xlfn._xlws.FILTER('Work report'!$A$2:$A$1500,'Work report'!$B$2:$B$1500&lt;&gt;"")),ROW(A1492)),"")</f>
        <v/>
      </c>
      <c r="H1493" s="193" t="str">
        <f>IF($A1493="","",SUMIFS('Work report'!$I$2:$I$1500,'Work report'!$A$2:$A$1500,$A1493,'Work report'!$B$2:$B$1500,"&lt;&gt;"))</f>
        <v/>
      </c>
      <c r="I1493" s="192" t="str">
        <f t="shared" si="69"/>
        <v/>
      </c>
      <c r="J1493" s="192" t="str">
        <f t="shared" si="70"/>
        <v/>
      </c>
      <c r="K1493" s="197"/>
      <c r="L1493" s="235"/>
      <c r="M1493" s="192" t="str">
        <f t="shared" si="71"/>
        <v/>
      </c>
    </row>
    <row r="1494" spans="1:13" ht="15" customHeight="1" x14ac:dyDescent="0.25">
      <c r="A1494" s="190" t="str" cm="1">
        <f t="array" ref="A1494">IFERROR(INDEX(_xlfn.UNIQUE(_xlfn._xlws.FILTER('Work report'!$A$2:$A$1500,'Work report'!$B$2:$B$1500&lt;&gt;"")),ROW(A1493)),"")</f>
        <v/>
      </c>
      <c r="H1494" s="193" t="str">
        <f>IF($A1494="","",SUMIFS('Work report'!$I$2:$I$1500,'Work report'!$A$2:$A$1500,$A1494,'Work report'!$B$2:$B$1500,"&lt;&gt;"))</f>
        <v/>
      </c>
      <c r="I1494" s="192" t="str">
        <f t="shared" si="69"/>
        <v/>
      </c>
      <c r="J1494" s="192" t="str">
        <f t="shared" si="70"/>
        <v/>
      </c>
      <c r="K1494" s="197"/>
      <c r="L1494" s="235"/>
      <c r="M1494" s="192" t="str">
        <f t="shared" si="71"/>
        <v/>
      </c>
    </row>
    <row r="1495" spans="1:13" ht="15" customHeight="1" x14ac:dyDescent="0.25">
      <c r="A1495" s="190" t="str" cm="1">
        <f t="array" ref="A1495">IFERROR(INDEX(_xlfn.UNIQUE(_xlfn._xlws.FILTER('Work report'!$A$2:$A$1500,'Work report'!$B$2:$B$1500&lt;&gt;"")),ROW(A1494)),"")</f>
        <v/>
      </c>
      <c r="H1495" s="193" t="str">
        <f>IF($A1495="","",SUMIFS('Work report'!$I$2:$I$1500,'Work report'!$A$2:$A$1500,$A1495,'Work report'!$B$2:$B$1500,"&lt;&gt;"))</f>
        <v/>
      </c>
      <c r="I1495" s="192" t="str">
        <f t="shared" si="69"/>
        <v/>
      </c>
      <c r="J1495" s="192" t="str">
        <f t="shared" si="70"/>
        <v/>
      </c>
      <c r="K1495" s="197"/>
      <c r="L1495" s="235"/>
      <c r="M1495" s="192" t="str">
        <f t="shared" si="71"/>
        <v/>
      </c>
    </row>
    <row r="1496" spans="1:13" ht="15" customHeight="1" x14ac:dyDescent="0.25">
      <c r="A1496" s="190" t="str" cm="1">
        <f t="array" ref="A1496">IFERROR(INDEX(_xlfn.UNIQUE(_xlfn._xlws.FILTER('Work report'!$A$2:$A$1500,'Work report'!$B$2:$B$1500&lt;&gt;"")),ROW(A1495)),"")</f>
        <v/>
      </c>
      <c r="H1496" s="193" t="str">
        <f>IF($A1496="","",SUMIFS('Work report'!$I$2:$I$1500,'Work report'!$A$2:$A$1500,$A1496,'Work report'!$B$2:$B$1500,"&lt;&gt;"))</f>
        <v/>
      </c>
      <c r="I1496" s="192" t="str">
        <f t="shared" si="69"/>
        <v/>
      </c>
      <c r="J1496" s="192" t="str">
        <f t="shared" si="70"/>
        <v/>
      </c>
      <c r="K1496" s="197"/>
      <c r="L1496" s="235"/>
      <c r="M1496" s="192" t="str">
        <f t="shared" si="71"/>
        <v/>
      </c>
    </row>
    <row r="1497" spans="1:13" ht="15" customHeight="1" x14ac:dyDescent="0.25">
      <c r="A1497" s="190" t="str" cm="1">
        <f t="array" ref="A1497">IFERROR(INDEX(_xlfn.UNIQUE(_xlfn._xlws.FILTER('Work report'!$A$2:$A$1500,'Work report'!$B$2:$B$1500&lt;&gt;"")),ROW(A1496)),"")</f>
        <v/>
      </c>
      <c r="H1497" s="193" t="str">
        <f>IF($A1497="","",SUMIFS('Work report'!$I$2:$I$1500,'Work report'!$A$2:$A$1500,$A1497,'Work report'!$B$2:$B$1500,"&lt;&gt;"))</f>
        <v/>
      </c>
      <c r="I1497" s="192" t="str">
        <f t="shared" si="69"/>
        <v/>
      </c>
      <c r="J1497" s="192" t="str">
        <f t="shared" si="70"/>
        <v/>
      </c>
      <c r="K1497" s="197"/>
      <c r="L1497" s="235"/>
      <c r="M1497" s="192" t="str">
        <f t="shared" si="71"/>
        <v/>
      </c>
    </row>
    <row r="1498" spans="1:13" ht="15" customHeight="1" x14ac:dyDescent="0.25">
      <c r="A1498" s="190" t="str" cm="1">
        <f t="array" ref="A1498">IFERROR(INDEX(_xlfn.UNIQUE(_xlfn._xlws.FILTER('Work report'!$A$2:$A$1500,'Work report'!$B$2:$B$1500&lt;&gt;"")),ROW(A1497)),"")</f>
        <v/>
      </c>
      <c r="H1498" s="193" t="str">
        <f>IF($A1498="","",SUMIFS('Work report'!$I$2:$I$1500,'Work report'!$A$2:$A$1500,$A1498,'Work report'!$B$2:$B$1500,"&lt;&gt;"))</f>
        <v/>
      </c>
      <c r="I1498" s="192" t="str">
        <f t="shared" si="69"/>
        <v/>
      </c>
      <c r="J1498" s="192" t="str">
        <f t="shared" si="70"/>
        <v/>
      </c>
      <c r="K1498" s="197"/>
      <c r="L1498" s="235"/>
      <c r="M1498" s="192" t="str">
        <f t="shared" si="71"/>
        <v/>
      </c>
    </row>
    <row r="1499" spans="1:13" ht="15" customHeight="1" x14ac:dyDescent="0.25">
      <c r="A1499" s="190" t="str" cm="1">
        <f t="array" ref="A1499">IFERROR(INDEX(_xlfn.UNIQUE(_xlfn._xlws.FILTER('Work report'!$A$2:$A$1500,'Work report'!$B$2:$B$1500&lt;&gt;"")),ROW(A1498)),"")</f>
        <v/>
      </c>
      <c r="H1499" s="193" t="str">
        <f>IF($A1499="","",SUMIFS('Work report'!$I$2:$I$1500,'Work report'!$A$2:$A$1500,$A1499,'Work report'!$B$2:$B$1500,"&lt;&gt;"))</f>
        <v/>
      </c>
      <c r="I1499" s="192" t="str">
        <f t="shared" si="69"/>
        <v/>
      </c>
      <c r="J1499" s="192" t="str">
        <f t="shared" si="70"/>
        <v/>
      </c>
      <c r="K1499" s="197"/>
      <c r="L1499" s="235"/>
      <c r="M1499" s="192" t="str">
        <f t="shared" si="71"/>
        <v/>
      </c>
    </row>
    <row r="1500" spans="1:13" ht="15" customHeight="1" x14ac:dyDescent="0.25">
      <c r="A1500" s="190" t="str" cm="1">
        <f t="array" ref="A1500">IFERROR(INDEX(_xlfn.UNIQUE(_xlfn._xlws.FILTER('Work report'!$A$2:$A$1500,'Work report'!$B$2:$B$1500&lt;&gt;"")),ROW(A1499)),"")</f>
        <v/>
      </c>
      <c r="H1500" s="193" t="str">
        <f>IF($A1500="","",SUMIFS('Work report'!$I$2:$I$1500,'Work report'!$A$2:$A$1500,$A1500,'Work report'!$B$2:$B$1500,"&lt;&gt;"))</f>
        <v/>
      </c>
      <c r="I1500" s="192" t="str">
        <f t="shared" si="69"/>
        <v/>
      </c>
      <c r="J1500" s="192" t="str">
        <f t="shared" si="70"/>
        <v/>
      </c>
      <c r="K1500" s="197"/>
      <c r="L1500" s="235"/>
      <c r="M1500" s="192" t="str">
        <f t="shared" si="71"/>
        <v/>
      </c>
    </row>
  </sheetData>
  <sheetProtection algorithmName="SHA-512" hashValue="AbsA+zekQbojflODRbdGl8aOvuifNbz1n64DaFb9okUFI/ACNmslEI+jyrPXQyKi0/w9SDhKd06TknCGMbkGzA==" saltValue="V2WgVcInOydVU4vCtqM9FA==" spinCount="100000" sheet="1" objects="1" scenarios="1"/>
  <conditionalFormatting sqref="H1">
    <cfRule type="expression" dxfId="96" priority="13">
      <formula>AND(ROW()&gt;1,$S1&lt;&gt;"",$S1&lt;0)</formula>
    </cfRule>
    <cfRule type="expression" dxfId="95" priority="14">
      <formula>AND(ROW()&gt;1,$S1&lt;&gt;"",$S1&gt;0)</formula>
    </cfRule>
  </conditionalFormatting>
  <conditionalFormatting sqref="I1">
    <cfRule type="expression" dxfId="94" priority="11">
      <formula>AND(ROW()&gt;1,$S1&lt;&gt;"",$S1&lt;0)</formula>
    </cfRule>
    <cfRule type="expression" dxfId="93" priority="12">
      <formula>AND(ROW()&gt;1,$S1&lt;&gt;"",$S1&gt;0)</formula>
    </cfRule>
  </conditionalFormatting>
  <conditionalFormatting sqref="J1">
    <cfRule type="expression" dxfId="92" priority="9">
      <formula>AND(ROW()&gt;1,$S1&lt;&gt;"",$S1&lt;0)</formula>
    </cfRule>
    <cfRule type="expression" dxfId="91" priority="10">
      <formula>AND(ROW()&gt;1,$S1&lt;&gt;"",$S1&gt;0)</formula>
    </cfRule>
  </conditionalFormatting>
  <conditionalFormatting sqref="M1">
    <cfRule type="expression" dxfId="90" priority="7">
      <formula>AND(ROW()&gt;1,$S1&lt;&gt;"",$S1&lt;0)</formula>
    </cfRule>
    <cfRule type="expression" dxfId="89" priority="8">
      <formula>AND(ROW()&gt;1,$S1&lt;&gt;"",$S1&gt;0)</formula>
    </cfRule>
  </conditionalFormatting>
  <conditionalFormatting sqref="L1">
    <cfRule type="expression" dxfId="88" priority="5">
      <formula>AND(ROW()&gt;1,$S1&lt;&gt;"",$S1&lt;0)</formula>
    </cfRule>
    <cfRule type="expression" dxfId="87" priority="6">
      <formula>AND(ROW()&gt;1,$S1&lt;&gt;"",$S1&gt;0)</formula>
    </cfRule>
  </conditionalFormatting>
  <conditionalFormatting sqref="A1">
    <cfRule type="expression" dxfId="86" priority="3">
      <formula>AND(ROW()&gt;1,$S1&lt;&gt;"",$S1&lt;0)</formula>
    </cfRule>
    <cfRule type="expression" dxfId="85" priority="4">
      <formula>AND(ROW()&gt;1,$S1&lt;&gt;"",$S1&gt;0)</formula>
    </cfRule>
  </conditionalFormatting>
  <conditionalFormatting sqref="J2:J1500">
    <cfRule type="cellIs" dxfId="84" priority="1" operator="greaterThan">
      <formula>0</formula>
    </cfRule>
    <cfRule type="cellIs" dxfId="83" priority="2" operator="lessThan">
      <formula>0</formula>
    </cfRule>
  </conditionalFormatting>
  <dataValidations count="1">
    <dataValidation type="list" allowBlank="1" sqref="L2:L1500" xr:uid="{00000000-0002-0000-0800-000000000000}">
      <formula1>"Pending,Approved,Rejected"</formula1>
      <formula2>0</formula2>
    </dataValidation>
  </dataValidations>
  <pageMargins left="0.75" right="0.75" top="1" bottom="1" header="0.511811023622047" footer="0.511811023622047"/>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I44"/>
  <sheetViews>
    <sheetView zoomScaleNormal="100" workbookViewId="0">
      <pane ySplit="1" topLeftCell="A35" activePane="bottomLeft" state="frozen"/>
      <selection pane="bottomLeft" activeCell="E53" sqref="E53"/>
    </sheetView>
  </sheetViews>
  <sheetFormatPr baseColWidth="10" defaultColWidth="41.28515625" defaultRowHeight="18" customHeight="1" x14ac:dyDescent="0.25"/>
  <cols>
    <col min="1" max="1" width="9.7109375" style="202" customWidth="1"/>
    <col min="2" max="2" width="38" style="244" customWidth="1"/>
    <col min="3" max="3" width="70" style="244" customWidth="1"/>
    <col min="4" max="4" width="12" style="202" customWidth="1"/>
    <col min="5" max="5" width="19.5703125" style="179" customWidth="1"/>
    <col min="6" max="6" width="17" style="72" customWidth="1"/>
    <col min="7" max="7" width="59.28515625" style="72" customWidth="1"/>
    <col min="8" max="9" width="41.28515625" style="72"/>
  </cols>
  <sheetData>
    <row r="1" spans="1:9" s="68" customFormat="1" ht="35.25" customHeight="1" x14ac:dyDescent="0.25">
      <c r="A1" s="237" t="s">
        <v>377</v>
      </c>
      <c r="B1" s="237" t="s">
        <v>184</v>
      </c>
      <c r="C1" s="237" t="s">
        <v>185</v>
      </c>
      <c r="D1" s="189" t="s">
        <v>186</v>
      </c>
      <c r="E1" s="219" t="s">
        <v>187</v>
      </c>
      <c r="F1" s="237" t="s">
        <v>553</v>
      </c>
      <c r="G1" s="237" t="s">
        <v>552</v>
      </c>
      <c r="H1" s="225"/>
      <c r="I1" s="225"/>
    </row>
    <row r="2" spans="1:9" s="247" customFormat="1" ht="18" customHeight="1" x14ac:dyDescent="0.25">
      <c r="A2" s="246" t="s">
        <v>525</v>
      </c>
      <c r="B2" s="246" t="s">
        <v>414</v>
      </c>
      <c r="C2" s="246" t="s">
        <v>415</v>
      </c>
      <c r="D2" s="248">
        <v>1</v>
      </c>
      <c r="E2" s="246"/>
      <c r="F2" s="105" t="s">
        <v>556</v>
      </c>
      <c r="G2" s="105"/>
      <c r="H2" s="105"/>
      <c r="I2" s="105"/>
    </row>
    <row r="3" spans="1:9" s="247" customFormat="1" ht="18" customHeight="1" x14ac:dyDescent="0.25">
      <c r="A3" s="246" t="s">
        <v>526</v>
      </c>
      <c r="B3" s="246" t="s">
        <v>416</v>
      </c>
      <c r="C3" s="246" t="s">
        <v>417</v>
      </c>
      <c r="D3" s="248">
        <v>1</v>
      </c>
      <c r="E3" s="246"/>
      <c r="F3" s="105" t="s">
        <v>556</v>
      </c>
      <c r="G3" s="105"/>
      <c r="H3" s="105"/>
      <c r="I3" s="105"/>
    </row>
    <row r="4" spans="1:9" s="247" customFormat="1" ht="18" customHeight="1" x14ac:dyDescent="0.25">
      <c r="A4" s="246" t="s">
        <v>527</v>
      </c>
      <c r="B4" s="246" t="s">
        <v>418</v>
      </c>
      <c r="C4" s="246" t="s">
        <v>419</v>
      </c>
      <c r="D4" s="248">
        <v>1</v>
      </c>
      <c r="E4" s="246"/>
      <c r="F4" s="105" t="s">
        <v>556</v>
      </c>
      <c r="G4" s="105"/>
      <c r="H4" s="105"/>
      <c r="I4" s="105"/>
    </row>
    <row r="5" spans="1:9" s="247" customFormat="1" ht="18" customHeight="1" x14ac:dyDescent="0.25">
      <c r="A5" s="246" t="s">
        <v>528</v>
      </c>
      <c r="B5" s="246" t="s">
        <v>420</v>
      </c>
      <c r="C5" s="246" t="s">
        <v>421</v>
      </c>
      <c r="D5" s="248">
        <v>1</v>
      </c>
      <c r="E5" s="246"/>
      <c r="F5" s="105" t="s">
        <v>556</v>
      </c>
      <c r="G5" s="105"/>
      <c r="H5" s="105"/>
      <c r="I5" s="105"/>
    </row>
    <row r="6" spans="1:9" s="247" customFormat="1" ht="18" customHeight="1" x14ac:dyDescent="0.25">
      <c r="A6" s="246" t="s">
        <v>529</v>
      </c>
      <c r="B6" s="246" t="s">
        <v>422</v>
      </c>
      <c r="C6" s="246" t="s">
        <v>423</v>
      </c>
      <c r="D6" s="248">
        <v>1</v>
      </c>
      <c r="E6" s="246"/>
      <c r="F6" s="105" t="s">
        <v>556</v>
      </c>
      <c r="G6" s="105"/>
      <c r="H6" s="105"/>
      <c r="I6" s="105"/>
    </row>
    <row r="7" spans="1:9" s="247" customFormat="1" ht="18" customHeight="1" x14ac:dyDescent="0.25">
      <c r="A7" s="246" t="s">
        <v>530</v>
      </c>
      <c r="B7" s="246" t="s">
        <v>424</v>
      </c>
      <c r="C7" s="246" t="s">
        <v>425</v>
      </c>
      <c r="D7" s="248">
        <v>1</v>
      </c>
      <c r="E7" s="246"/>
      <c r="F7" s="105" t="s">
        <v>556</v>
      </c>
      <c r="G7" s="105"/>
      <c r="H7" s="105"/>
      <c r="I7" s="105"/>
    </row>
    <row r="8" spans="1:9" s="247" customFormat="1" ht="18" customHeight="1" x14ac:dyDescent="0.25">
      <c r="A8" s="246" t="s">
        <v>531</v>
      </c>
      <c r="B8" s="246" t="s">
        <v>426</v>
      </c>
      <c r="C8" s="246" t="s">
        <v>427</v>
      </c>
      <c r="D8" s="248">
        <v>1</v>
      </c>
      <c r="E8" s="246"/>
      <c r="F8" s="105" t="s">
        <v>556</v>
      </c>
      <c r="G8" s="105"/>
      <c r="H8" s="105"/>
      <c r="I8" s="105"/>
    </row>
    <row r="9" spans="1:9" s="247" customFormat="1" ht="18" customHeight="1" x14ac:dyDescent="0.25">
      <c r="A9" s="246" t="s">
        <v>532</v>
      </c>
      <c r="B9" s="246" t="s">
        <v>428</v>
      </c>
      <c r="C9" s="246" t="s">
        <v>429</v>
      </c>
      <c r="D9" s="248">
        <v>1</v>
      </c>
      <c r="E9" s="246"/>
      <c r="F9" s="105" t="s">
        <v>556</v>
      </c>
      <c r="G9" s="105"/>
      <c r="H9" s="105"/>
      <c r="I9" s="105"/>
    </row>
    <row r="10" spans="1:9" s="247" customFormat="1" ht="18" customHeight="1" x14ac:dyDescent="0.25">
      <c r="A10" s="246" t="s">
        <v>533</v>
      </c>
      <c r="B10" s="246" t="s">
        <v>430</v>
      </c>
      <c r="C10" s="246" t="s">
        <v>431</v>
      </c>
      <c r="D10" s="248">
        <v>1</v>
      </c>
      <c r="E10" s="246"/>
      <c r="F10" s="105" t="s">
        <v>556</v>
      </c>
      <c r="G10" s="105"/>
      <c r="H10" s="105"/>
      <c r="I10" s="105"/>
    </row>
    <row r="11" spans="1:9" s="247" customFormat="1" ht="18" customHeight="1" x14ac:dyDescent="0.25">
      <c r="A11" s="246" t="s">
        <v>534</v>
      </c>
      <c r="B11" s="246" t="s">
        <v>432</v>
      </c>
      <c r="C11" s="246" t="s">
        <v>433</v>
      </c>
      <c r="D11" s="248">
        <v>1</v>
      </c>
      <c r="E11" s="246"/>
      <c r="F11" s="105" t="s">
        <v>556</v>
      </c>
      <c r="G11" s="105"/>
      <c r="H11" s="105"/>
      <c r="I11" s="105"/>
    </row>
    <row r="12" spans="1:9" s="247" customFormat="1" ht="18" customHeight="1" x14ac:dyDescent="0.25">
      <c r="A12" s="246" t="s">
        <v>535</v>
      </c>
      <c r="B12" s="246" t="s">
        <v>434</v>
      </c>
      <c r="C12" s="246" t="s">
        <v>435</v>
      </c>
      <c r="D12" s="248">
        <v>1</v>
      </c>
      <c r="E12" s="246"/>
      <c r="F12" s="105" t="s">
        <v>556</v>
      </c>
      <c r="G12" s="105"/>
      <c r="H12" s="105"/>
      <c r="I12" s="105"/>
    </row>
    <row r="13" spans="1:9" s="247" customFormat="1" ht="18" customHeight="1" x14ac:dyDescent="0.25">
      <c r="A13" s="246" t="s">
        <v>536</v>
      </c>
      <c r="B13" s="246" t="s">
        <v>436</v>
      </c>
      <c r="C13" s="246" t="s">
        <v>437</v>
      </c>
      <c r="D13" s="248">
        <v>1</v>
      </c>
      <c r="E13" s="246"/>
      <c r="F13" s="105" t="s">
        <v>556</v>
      </c>
      <c r="G13" s="105"/>
      <c r="H13" s="105"/>
      <c r="I13" s="105"/>
    </row>
    <row r="14" spans="1:9" s="247" customFormat="1" ht="18" customHeight="1" x14ac:dyDescent="0.25">
      <c r="A14" s="246" t="s">
        <v>537</v>
      </c>
      <c r="B14" s="246" t="s">
        <v>438</v>
      </c>
      <c r="C14" s="246" t="s">
        <v>439</v>
      </c>
      <c r="D14" s="248">
        <v>1</v>
      </c>
      <c r="E14" s="246"/>
      <c r="F14" s="105" t="s">
        <v>556</v>
      </c>
      <c r="G14" s="105"/>
      <c r="H14" s="105"/>
      <c r="I14" s="105"/>
    </row>
    <row r="15" spans="1:9" s="247" customFormat="1" ht="18" customHeight="1" x14ac:dyDescent="0.25">
      <c r="A15" s="246" t="s">
        <v>538</v>
      </c>
      <c r="B15" s="246" t="s">
        <v>440</v>
      </c>
      <c r="C15" s="246" t="s">
        <v>441</v>
      </c>
      <c r="D15" s="248">
        <v>1</v>
      </c>
      <c r="E15" s="246"/>
      <c r="F15" s="105" t="s">
        <v>556</v>
      </c>
      <c r="G15" s="105"/>
      <c r="H15" s="105"/>
      <c r="I15" s="105"/>
    </row>
    <row r="16" spans="1:9" s="247" customFormat="1" ht="18" customHeight="1" x14ac:dyDescent="0.25">
      <c r="A16" s="246" t="s">
        <v>539</v>
      </c>
      <c r="B16" s="246" t="s">
        <v>442</v>
      </c>
      <c r="C16" s="246" t="s">
        <v>443</v>
      </c>
      <c r="D16" s="248">
        <v>1</v>
      </c>
      <c r="E16" s="246"/>
      <c r="F16" s="105" t="s">
        <v>556</v>
      </c>
      <c r="G16" s="105"/>
      <c r="H16" s="105"/>
      <c r="I16" s="105"/>
    </row>
    <row r="17" spans="1:9" s="247" customFormat="1" ht="18" customHeight="1" x14ac:dyDescent="0.25">
      <c r="A17" s="246" t="s">
        <v>540</v>
      </c>
      <c r="B17" s="246" t="s">
        <v>444</v>
      </c>
      <c r="C17" s="246" t="s">
        <v>445</v>
      </c>
      <c r="D17" s="248">
        <v>1</v>
      </c>
      <c r="E17" s="246"/>
      <c r="F17" s="105" t="s">
        <v>556</v>
      </c>
      <c r="G17" s="105"/>
      <c r="H17" s="105"/>
      <c r="I17" s="105"/>
    </row>
    <row r="18" spans="1:9" s="247" customFormat="1" ht="18" customHeight="1" x14ac:dyDescent="0.25">
      <c r="A18" s="246" t="s">
        <v>541</v>
      </c>
      <c r="B18" s="246" t="s">
        <v>446</v>
      </c>
      <c r="C18" s="246" t="s">
        <v>447</v>
      </c>
      <c r="D18" s="248">
        <v>1</v>
      </c>
      <c r="E18" s="246"/>
      <c r="F18" s="105" t="s">
        <v>556</v>
      </c>
      <c r="G18" s="105"/>
      <c r="H18" s="105"/>
      <c r="I18" s="105"/>
    </row>
    <row r="19" spans="1:9" s="247" customFormat="1" ht="18" customHeight="1" x14ac:dyDescent="0.25">
      <c r="A19" s="246" t="s">
        <v>542</v>
      </c>
      <c r="B19" s="246" t="s">
        <v>448</v>
      </c>
      <c r="C19" s="246" t="s">
        <v>449</v>
      </c>
      <c r="D19" s="248">
        <v>1</v>
      </c>
      <c r="E19" s="246"/>
      <c r="F19" s="105" t="s">
        <v>556</v>
      </c>
      <c r="G19" s="105"/>
      <c r="H19" s="105"/>
      <c r="I19" s="105"/>
    </row>
    <row r="20" spans="1:9" s="247" customFormat="1" ht="18" customHeight="1" x14ac:dyDescent="0.25">
      <c r="A20" s="246" t="s">
        <v>543</v>
      </c>
      <c r="B20" s="246" t="s">
        <v>450</v>
      </c>
      <c r="C20" s="246" t="s">
        <v>451</v>
      </c>
      <c r="D20" s="248">
        <v>1</v>
      </c>
      <c r="E20" s="246"/>
      <c r="F20" s="105" t="s">
        <v>556</v>
      </c>
      <c r="G20" s="105"/>
      <c r="H20" s="105"/>
      <c r="I20" s="105"/>
    </row>
    <row r="21" spans="1:9" s="247" customFormat="1" ht="18" customHeight="1" x14ac:dyDescent="0.25">
      <c r="A21" s="246" t="s">
        <v>544</v>
      </c>
      <c r="B21" s="246" t="s">
        <v>452</v>
      </c>
      <c r="C21" s="246" t="s">
        <v>453</v>
      </c>
      <c r="D21" s="248">
        <v>1</v>
      </c>
      <c r="E21" s="246"/>
      <c r="F21" s="105" t="s">
        <v>556</v>
      </c>
      <c r="G21" s="105"/>
      <c r="H21" s="105"/>
      <c r="I21" s="105"/>
    </row>
    <row r="22" spans="1:9" s="247" customFormat="1" ht="18" customHeight="1" x14ac:dyDescent="0.25">
      <c r="A22" s="246" t="s">
        <v>507</v>
      </c>
      <c r="B22" s="246" t="s">
        <v>454</v>
      </c>
      <c r="C22" s="246" t="s">
        <v>455</v>
      </c>
      <c r="D22" s="248">
        <v>1</v>
      </c>
      <c r="E22" s="246"/>
      <c r="F22" s="105" t="s">
        <v>555</v>
      </c>
      <c r="G22" s="105" t="s">
        <v>456</v>
      </c>
      <c r="H22" s="105"/>
      <c r="I22" s="105"/>
    </row>
    <row r="23" spans="1:9" s="247" customFormat="1" ht="18" customHeight="1" x14ac:dyDescent="0.25">
      <c r="A23" s="246" t="s">
        <v>508</v>
      </c>
      <c r="B23" s="246" t="s">
        <v>457</v>
      </c>
      <c r="C23" s="246" t="s">
        <v>458</v>
      </c>
      <c r="D23" s="248">
        <v>1</v>
      </c>
      <c r="E23" s="246"/>
      <c r="F23" s="105" t="s">
        <v>555</v>
      </c>
      <c r="G23" s="105" t="s">
        <v>459</v>
      </c>
      <c r="H23" s="105"/>
      <c r="I23" s="105"/>
    </row>
    <row r="24" spans="1:9" s="247" customFormat="1" ht="18" customHeight="1" x14ac:dyDescent="0.25">
      <c r="A24" s="246" t="s">
        <v>509</v>
      </c>
      <c r="B24" s="246" t="s">
        <v>460</v>
      </c>
      <c r="C24" s="246" t="s">
        <v>461</v>
      </c>
      <c r="D24" s="248">
        <v>1</v>
      </c>
      <c r="E24" s="246"/>
      <c r="F24" s="105" t="s">
        <v>555</v>
      </c>
      <c r="G24" s="105" t="s">
        <v>462</v>
      </c>
      <c r="H24" s="105"/>
      <c r="I24" s="105"/>
    </row>
    <row r="25" spans="1:9" s="247" customFormat="1" ht="18" customHeight="1" x14ac:dyDescent="0.25">
      <c r="A25" s="246" t="s">
        <v>510</v>
      </c>
      <c r="B25" s="246" t="s">
        <v>463</v>
      </c>
      <c r="C25" s="246" t="s">
        <v>464</v>
      </c>
      <c r="D25" s="248">
        <v>1</v>
      </c>
      <c r="E25" s="246"/>
      <c r="F25" s="105" t="s">
        <v>555</v>
      </c>
      <c r="G25" s="105" t="s">
        <v>465</v>
      </c>
      <c r="H25" s="105"/>
      <c r="I25" s="105"/>
    </row>
    <row r="26" spans="1:9" s="247" customFormat="1" ht="18" customHeight="1" x14ac:dyDescent="0.25">
      <c r="A26" s="246" t="s">
        <v>511</v>
      </c>
      <c r="B26" s="246" t="s">
        <v>466</v>
      </c>
      <c r="C26" s="246" t="s">
        <v>467</v>
      </c>
      <c r="D26" s="248">
        <v>1</v>
      </c>
      <c r="E26" s="246"/>
      <c r="F26" s="105" t="s">
        <v>555</v>
      </c>
      <c r="G26" s="105" t="s">
        <v>468</v>
      </c>
      <c r="H26" s="105"/>
      <c r="I26" s="105"/>
    </row>
    <row r="27" spans="1:9" s="247" customFormat="1" ht="18" customHeight="1" x14ac:dyDescent="0.25">
      <c r="A27" s="246" t="s">
        <v>512</v>
      </c>
      <c r="B27" s="246" t="s">
        <v>469</v>
      </c>
      <c r="C27" s="246" t="s">
        <v>470</v>
      </c>
      <c r="D27" s="248">
        <v>1</v>
      </c>
      <c r="E27" s="246"/>
      <c r="F27" s="105" t="s">
        <v>555</v>
      </c>
      <c r="G27" s="105" t="s">
        <v>471</v>
      </c>
      <c r="H27" s="105"/>
      <c r="I27" s="105"/>
    </row>
    <row r="28" spans="1:9" s="247" customFormat="1" ht="18" customHeight="1" x14ac:dyDescent="0.25">
      <c r="A28" s="246" t="s">
        <v>513</v>
      </c>
      <c r="B28" s="246" t="s">
        <v>472</v>
      </c>
      <c r="C28" s="246" t="s">
        <v>473</v>
      </c>
      <c r="D28" s="248">
        <v>1</v>
      </c>
      <c r="E28" s="246"/>
      <c r="F28" s="105" t="s">
        <v>555</v>
      </c>
      <c r="G28" s="105" t="s">
        <v>474</v>
      </c>
      <c r="H28" s="105"/>
      <c r="I28" s="105"/>
    </row>
    <row r="29" spans="1:9" s="247" customFormat="1" ht="18" customHeight="1" x14ac:dyDescent="0.25">
      <c r="A29" s="246" t="s">
        <v>514</v>
      </c>
      <c r="B29" s="246" t="s">
        <v>475</v>
      </c>
      <c r="C29" s="246" t="s">
        <v>476</v>
      </c>
      <c r="D29" s="248">
        <v>1</v>
      </c>
      <c r="E29" s="246"/>
      <c r="F29" s="105" t="s">
        <v>555</v>
      </c>
      <c r="G29" s="105" t="s">
        <v>477</v>
      </c>
      <c r="H29" s="105"/>
      <c r="I29" s="105"/>
    </row>
    <row r="30" spans="1:9" s="247" customFormat="1" ht="18" customHeight="1" x14ac:dyDescent="0.25">
      <c r="A30" s="246" t="s">
        <v>515</v>
      </c>
      <c r="B30" s="246" t="s">
        <v>478</v>
      </c>
      <c r="C30" s="246" t="s">
        <v>479</v>
      </c>
      <c r="D30" s="248">
        <v>1</v>
      </c>
      <c r="E30" s="246"/>
      <c r="F30" s="105" t="s">
        <v>555</v>
      </c>
      <c r="G30" s="105" t="s">
        <v>480</v>
      </c>
      <c r="H30" s="105"/>
      <c r="I30" s="105"/>
    </row>
    <row r="31" spans="1:9" s="247" customFormat="1" ht="18" customHeight="1" x14ac:dyDescent="0.25">
      <c r="A31" s="246" t="s">
        <v>516</v>
      </c>
      <c r="B31" s="246" t="s">
        <v>481</v>
      </c>
      <c r="C31" s="246" t="s">
        <v>482</v>
      </c>
      <c r="D31" s="248">
        <v>1</v>
      </c>
      <c r="E31" s="246"/>
      <c r="F31" s="105" t="s">
        <v>555</v>
      </c>
      <c r="G31" s="105" t="s">
        <v>483</v>
      </c>
      <c r="H31" s="105"/>
      <c r="I31" s="105"/>
    </row>
    <row r="32" spans="1:9" s="247" customFormat="1" ht="18" customHeight="1" x14ac:dyDescent="0.25">
      <c r="A32" s="246" t="s">
        <v>517</v>
      </c>
      <c r="B32" s="246" t="s">
        <v>442</v>
      </c>
      <c r="C32" s="246" t="s">
        <v>484</v>
      </c>
      <c r="D32" s="248">
        <v>1</v>
      </c>
      <c r="E32" s="246"/>
      <c r="F32" s="105" t="s">
        <v>555</v>
      </c>
      <c r="G32" s="105" t="s">
        <v>485</v>
      </c>
      <c r="H32" s="105"/>
      <c r="I32" s="105"/>
    </row>
    <row r="33" spans="1:9" s="247" customFormat="1" ht="18" customHeight="1" x14ac:dyDescent="0.25">
      <c r="A33" s="246" t="s">
        <v>518</v>
      </c>
      <c r="B33" s="246" t="s">
        <v>486</v>
      </c>
      <c r="C33" s="246" t="s">
        <v>487</v>
      </c>
      <c r="D33" s="248">
        <v>1</v>
      </c>
      <c r="E33" s="246"/>
      <c r="F33" s="105" t="s">
        <v>555</v>
      </c>
      <c r="G33" s="105" t="s">
        <v>488</v>
      </c>
      <c r="H33" s="105"/>
      <c r="I33" s="105"/>
    </row>
    <row r="34" spans="1:9" s="247" customFormat="1" ht="18" customHeight="1" x14ac:dyDescent="0.25">
      <c r="A34" s="246" t="s">
        <v>519</v>
      </c>
      <c r="B34" s="246" t="s">
        <v>489</v>
      </c>
      <c r="C34" s="246" t="s">
        <v>490</v>
      </c>
      <c r="D34" s="248">
        <v>1</v>
      </c>
      <c r="E34" s="246"/>
      <c r="F34" s="105" t="s">
        <v>555</v>
      </c>
      <c r="G34" s="105" t="s">
        <v>491</v>
      </c>
      <c r="H34" s="105"/>
      <c r="I34" s="105"/>
    </row>
    <row r="35" spans="1:9" s="247" customFormat="1" ht="18" customHeight="1" x14ac:dyDescent="0.25">
      <c r="A35" s="246" t="s">
        <v>520</v>
      </c>
      <c r="B35" s="246" t="s">
        <v>492</v>
      </c>
      <c r="C35" s="246" t="s">
        <v>493</v>
      </c>
      <c r="D35" s="248">
        <v>1</v>
      </c>
      <c r="E35" s="246"/>
      <c r="F35" s="105" t="s">
        <v>555</v>
      </c>
      <c r="G35" s="105" t="s">
        <v>494</v>
      </c>
      <c r="H35" s="105"/>
      <c r="I35" s="105"/>
    </row>
    <row r="36" spans="1:9" s="247" customFormat="1" ht="18" customHeight="1" x14ac:dyDescent="0.25">
      <c r="A36" s="246" t="s">
        <v>521</v>
      </c>
      <c r="B36" s="246" t="s">
        <v>495</v>
      </c>
      <c r="C36" s="246" t="s">
        <v>496</v>
      </c>
      <c r="D36" s="248">
        <v>1</v>
      </c>
      <c r="E36" s="246"/>
      <c r="F36" s="105" t="s">
        <v>555</v>
      </c>
      <c r="G36" s="105" t="s">
        <v>497</v>
      </c>
      <c r="H36" s="105"/>
      <c r="I36" s="105"/>
    </row>
    <row r="37" spans="1:9" s="247" customFormat="1" ht="18" customHeight="1" x14ac:dyDescent="0.25">
      <c r="A37" s="246" t="s">
        <v>522</v>
      </c>
      <c r="B37" s="246" t="s">
        <v>498</v>
      </c>
      <c r="C37" s="246" t="s">
        <v>499</v>
      </c>
      <c r="D37" s="248">
        <v>1</v>
      </c>
      <c r="E37" s="246"/>
      <c r="F37" s="105" t="s">
        <v>555</v>
      </c>
      <c r="G37" s="105" t="s">
        <v>500</v>
      </c>
      <c r="H37" s="105"/>
      <c r="I37" s="105"/>
    </row>
    <row r="38" spans="1:9" s="247" customFormat="1" ht="18" customHeight="1" x14ac:dyDescent="0.25">
      <c r="A38" s="246" t="s">
        <v>523</v>
      </c>
      <c r="B38" s="246" t="s">
        <v>501</v>
      </c>
      <c r="C38" s="246" t="s">
        <v>502</v>
      </c>
      <c r="D38" s="248">
        <v>1</v>
      </c>
      <c r="E38" s="246"/>
      <c r="F38" s="105" t="s">
        <v>555</v>
      </c>
      <c r="G38" s="105" t="s">
        <v>503</v>
      </c>
      <c r="H38" s="105"/>
      <c r="I38" s="105"/>
    </row>
    <row r="39" spans="1:9" s="247" customFormat="1" ht="18" customHeight="1" x14ac:dyDescent="0.25">
      <c r="A39" s="246" t="s">
        <v>524</v>
      </c>
      <c r="B39" s="246" t="s">
        <v>504</v>
      </c>
      <c r="C39" s="246" t="s">
        <v>505</v>
      </c>
      <c r="D39" s="248">
        <v>1</v>
      </c>
      <c r="E39" s="246"/>
      <c r="F39" s="105" t="s">
        <v>555</v>
      </c>
      <c r="G39" s="105" t="s">
        <v>506</v>
      </c>
      <c r="H39" s="105"/>
      <c r="I39" s="105"/>
    </row>
    <row r="40" spans="1:9" s="247" customFormat="1" ht="18" customHeight="1" x14ac:dyDescent="0.25">
      <c r="A40" s="246">
        <v>1001</v>
      </c>
      <c r="B40" s="246" t="s">
        <v>188</v>
      </c>
      <c r="C40" s="246" t="s">
        <v>557</v>
      </c>
      <c r="D40" s="248">
        <v>1</v>
      </c>
      <c r="E40" s="246"/>
      <c r="F40" s="105" t="s">
        <v>559</v>
      </c>
      <c r="G40" s="105"/>
      <c r="H40" s="105"/>
      <c r="I40" s="105"/>
    </row>
    <row r="41" spans="1:9" s="247" customFormat="1" ht="18" customHeight="1" x14ac:dyDescent="0.25">
      <c r="A41" s="246">
        <v>2001</v>
      </c>
      <c r="B41" s="246" t="s">
        <v>189</v>
      </c>
      <c r="C41" s="246" t="s">
        <v>558</v>
      </c>
      <c r="D41" s="248">
        <v>1</v>
      </c>
      <c r="E41" s="246"/>
      <c r="F41" s="105" t="s">
        <v>559</v>
      </c>
      <c r="G41" s="105"/>
      <c r="H41" s="105"/>
      <c r="I41" s="105"/>
    </row>
    <row r="42" spans="1:9" s="247" customFormat="1" ht="18" customHeight="1" x14ac:dyDescent="0.25">
      <c r="A42" s="246">
        <v>2002</v>
      </c>
      <c r="B42" s="246" t="s">
        <v>407</v>
      </c>
      <c r="C42" s="246" t="s">
        <v>408</v>
      </c>
      <c r="D42" s="248">
        <v>1</v>
      </c>
      <c r="E42" s="246"/>
      <c r="F42" s="105" t="s">
        <v>559</v>
      </c>
      <c r="G42" s="105"/>
      <c r="H42" s="105"/>
      <c r="I42" s="105"/>
    </row>
    <row r="43" spans="1:9" s="247" customFormat="1" ht="18" customHeight="1" x14ac:dyDescent="0.25">
      <c r="A43" s="246"/>
      <c r="B43" s="246"/>
      <c r="C43" s="246"/>
      <c r="D43" s="248"/>
      <c r="E43" s="246"/>
      <c r="F43" s="105"/>
      <c r="G43" s="105"/>
      <c r="H43" s="105"/>
      <c r="I43" s="105"/>
    </row>
    <row r="44" spans="1:9" s="243" customFormat="1" ht="18" customHeight="1" x14ac:dyDescent="0.25">
      <c r="A44" s="202"/>
      <c r="B44" s="244"/>
      <c r="C44" s="244"/>
      <c r="D44" s="202"/>
      <c r="E44" s="179"/>
      <c r="F44" s="72"/>
      <c r="G44" s="72"/>
      <c r="H44" s="72"/>
      <c r="I44" s="72"/>
    </row>
  </sheetData>
  <sheetProtection algorithmName="SHA-512" hashValue="aDLIqi4t3VQm+MSFNRs0ulN8wMHWrEkJW0VODD7YVascHpHCcjUyYrPaqery0UXZLXeuPp0y6hidhFdfZkrr4w==" saltValue="cuoG8bgegrR9hFE963pV+A==" spinCount="100000" sheet="1" objects="1" scenarios="1" autoFilter="0"/>
  <autoFilter ref="A1:F39" xr:uid="{00000000-0001-0000-0500-000000000000}"/>
  <conditionalFormatting sqref="A1">
    <cfRule type="expression" dxfId="82" priority="7">
      <formula>AND(ROW()&gt;1,$S1&lt;&gt;"",$S1&lt;0)</formula>
    </cfRule>
    <cfRule type="expression" dxfId="81" priority="8">
      <formula>AND(ROW()&gt;1,$S1&lt;&gt;"",$S1&gt;0)</formula>
    </cfRule>
  </conditionalFormatting>
  <conditionalFormatting sqref="D1:E1">
    <cfRule type="expression" dxfId="80" priority="9">
      <formula>AND(ROW()&gt;1,$S1&lt;&gt;"",$S1&lt;0)</formula>
    </cfRule>
    <cfRule type="expression" dxfId="79" priority="10">
      <formula>AND(ROW()&gt;1,$S1&lt;&gt;"",$S1&gt;0)</formula>
    </cfRule>
  </conditionalFormatting>
  <conditionalFormatting sqref="F1">
    <cfRule type="expression" dxfId="78" priority="5">
      <formula>AND(ROW()&gt;1,$S1&lt;&gt;"",$S1&lt;0)</formula>
    </cfRule>
    <cfRule type="expression" dxfId="77" priority="6">
      <formula>AND(ROW()&gt;1,$S1&lt;&gt;"",$S1&gt;0)</formula>
    </cfRule>
  </conditionalFormatting>
  <conditionalFormatting sqref="B1:C1">
    <cfRule type="expression" dxfId="76" priority="3">
      <formula>AND(ROW()&gt;1,$S1&lt;&gt;"",$S1&lt;0)</formula>
    </cfRule>
    <cfRule type="expression" dxfId="75" priority="4">
      <formula>AND(ROW()&gt;1,$S1&lt;&gt;"",$S1&gt;0)</formula>
    </cfRule>
  </conditionalFormatting>
  <conditionalFormatting sqref="G1">
    <cfRule type="expression" dxfId="74" priority="1">
      <formula>AND(ROW()&gt;1,$S1&lt;&gt;"",$S1&lt;0)</formula>
    </cfRule>
    <cfRule type="expression" dxfId="73" priority="2">
      <formula>AND(ROW()&gt;1,$S1&lt;&gt;"",$S1&gt;0)</formula>
    </cfRule>
  </conditionalFormatting>
  <pageMargins left="0.7" right="0.7" top="0.78749999999999998" bottom="0.78749999999999998"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U1001"/>
  <sheetViews>
    <sheetView zoomScaleNormal="100" workbookViewId="0">
      <pane ySplit="1" topLeftCell="A2" activePane="bottomLeft" state="frozen"/>
      <selection pane="bottomLeft" activeCell="D18" sqref="D18"/>
    </sheetView>
  </sheetViews>
  <sheetFormatPr baseColWidth="10" defaultColWidth="14.85546875" defaultRowHeight="15" customHeight="1" x14ac:dyDescent="0.25"/>
  <cols>
    <col min="1" max="1" width="22.7109375" style="71" customWidth="1"/>
    <col min="2" max="2" width="14.85546875" style="199" customWidth="1"/>
    <col min="3" max="3" width="24" style="239" customWidth="1"/>
    <col min="4" max="4" width="56.140625" style="239" customWidth="1"/>
    <col min="5" max="5" width="10.5703125" style="71" customWidth="1"/>
    <col min="6" max="6" width="14.85546875" style="71" customWidth="1"/>
    <col min="7" max="7" width="14.85546875" style="179" customWidth="1"/>
    <col min="8" max="8" width="14.85546875" style="71" customWidth="1"/>
    <col min="9" max="9" width="14.85546875" style="103" customWidth="1"/>
    <col min="10" max="10" width="14.85546875" style="203" customWidth="1"/>
    <col min="11" max="11" width="14.85546875" style="71" customWidth="1"/>
    <col min="12" max="14" width="14.85546875" style="72" customWidth="1"/>
    <col min="15" max="17" width="13.140625" style="72" hidden="1" customWidth="1"/>
    <col min="18" max="19" width="14.85546875" style="71" customWidth="1"/>
    <col min="20" max="21" width="14.85546875" style="71"/>
    <col min="22" max="16384" width="14.85546875" style="126"/>
  </cols>
  <sheetData>
    <row r="1" spans="1:21" s="104" customFormat="1" ht="27" customHeight="1" x14ac:dyDescent="0.25">
      <c r="A1" s="234" t="s">
        <v>406</v>
      </c>
      <c r="B1" s="181" t="s">
        <v>298</v>
      </c>
      <c r="C1" s="238" t="s">
        <v>184</v>
      </c>
      <c r="D1" s="238" t="s">
        <v>185</v>
      </c>
      <c r="E1" s="181" t="s">
        <v>299</v>
      </c>
      <c r="F1" s="181" t="s">
        <v>300</v>
      </c>
      <c r="G1" s="181" t="s">
        <v>301</v>
      </c>
      <c r="H1" s="181" t="s">
        <v>210</v>
      </c>
      <c r="I1" s="181" t="s">
        <v>302</v>
      </c>
      <c r="J1" s="181" t="s">
        <v>303</v>
      </c>
      <c r="K1" s="74" t="s">
        <v>304</v>
      </c>
      <c r="L1" s="74" t="s">
        <v>305</v>
      </c>
      <c r="M1" s="74" t="s">
        <v>237</v>
      </c>
      <c r="N1" s="74" t="s">
        <v>195</v>
      </c>
      <c r="O1" s="204" t="s">
        <v>306</v>
      </c>
      <c r="P1" s="204" t="s">
        <v>307</v>
      </c>
      <c r="Q1" s="204" t="s">
        <v>308</v>
      </c>
      <c r="R1" s="205"/>
      <c r="S1" s="205"/>
      <c r="T1" s="205"/>
      <c r="U1" s="205"/>
    </row>
    <row r="2" spans="1:21" ht="15" customHeight="1" x14ac:dyDescent="0.25">
      <c r="A2" s="198" t="str">
        <f>IF($C2="","",IFERROR(INDEX('Work report'!$A$2:$A$1500,MATCH(ROWS($C$2:C2),'Work report'!$AA$2:$AA$1500,0)),""))</f>
        <v/>
      </c>
      <c r="B2" s="199" t="str">
        <f>IF($C2="","",Setup!$B$4)</f>
        <v/>
      </c>
      <c r="C2" s="200" t="str">
        <f>IFERROR(INDEX('Work report'!$R$2:$R$1500,MATCH(ROWS($C$2:C2),'Work report'!$AA$2:$AA$1500,0)),"")</f>
        <v/>
      </c>
      <c r="D2" s="200" t="str">
        <f>IFERROR(INDEX('Work report'!$S$2:$S$1500,MATCH(ROWS($D$2:D2),'Work report'!$AA$2:$AA$1500,0)),"")</f>
        <v/>
      </c>
      <c r="E2" s="193" t="str">
        <f>IF($C2="","",IFERROR(INDEX('Work report'!$C$2:$C$1500,MATCH(ROWS($C$2:C2),'Work report'!$AA$2:$AA$1500,0)),""))</f>
        <v/>
      </c>
      <c r="F2" s="201" t="str">
        <f>IF($C2="","",IFERROR(INDEX('Work report'!$F$2:$F$1500,MATCH(ROWS($C$2:C2),'Work report'!$AA$2:$AA$1500,0)),""))</f>
        <v/>
      </c>
      <c r="G2" s="202" t="str">
        <f>IF($C2="","",IFERROR(HYPERLINK(INDEX('Work report'!$Q$2:$Q$1500,MATCH(ROWS($C$2:C2),'Work report'!$AA$2:$AA$1500,0)),INDEX('Work report'!$Q$2:$Q$1500,MATCH(ROWS($C$2:C2),'Work report'!$AA$2:$AA$1500,0))),""))</f>
        <v/>
      </c>
      <c r="H2" s="203" t="str">
        <f>IF($C2="","",IFERROR(INDEX('Work report'!$M$2:$M$1500,MATCH(ROWS($C$2:C2),'Work report'!$AA$2:$AA$1500,0)),""))</f>
        <v/>
      </c>
      <c r="I2" s="198" t="str">
        <f>IF($C2="","",IFERROR(INDEX('Work report'!$A$2:$A$1500,MATCH(ROWS($C$2:C2),'Work report'!$AA$2:$AA$1500,0)),""))</f>
        <v/>
      </c>
      <c r="J2" s="201" t="str">
        <f>IF($C2="","",IFERROR(INDEX('Work report'!$I$2:$I$1500,MATCH(ROWS($C$2:C2),'Work report'!$AA$2:$AA$1500,0)),""))</f>
        <v/>
      </c>
      <c r="K2" s="105"/>
      <c r="L2" s="105"/>
      <c r="M2" s="105"/>
      <c r="N2" s="105"/>
      <c r="O2" s="71">
        <f t="shared" ref="O2:O65" si="0">IF($C2&lt;&gt;"",$C2,$K2)</f>
        <v>0</v>
      </c>
      <c r="P2" s="71">
        <f t="shared" ref="P2:P65" si="1">IF($D2&lt;&gt;"",$D2,$L2)</f>
        <v>0</v>
      </c>
      <c r="Q2" s="71" t="str">
        <f t="shared" ref="Q2:Q37" si="2">IF($C2&lt;&gt;"","System",IF($K2&lt;&gt;"","Manual",""))</f>
        <v/>
      </c>
    </row>
    <row r="3" spans="1:21" ht="15" customHeight="1" x14ac:dyDescent="0.25">
      <c r="A3" s="198" t="str">
        <f>IF($C3="","",IFERROR(INDEX('Work report'!$A$2:$A$1500,MATCH(ROWS($C$2:C3),'Work report'!$AA$2:$AA$1500,0)),""))</f>
        <v/>
      </c>
      <c r="B3" s="199" t="str">
        <f>IF($C3="","",Setup!$B$4)</f>
        <v/>
      </c>
      <c r="C3" s="200" t="str">
        <f>IFERROR(INDEX('Work report'!$R$2:$R$1500,MATCH(ROWS($C$2:C3),'Work report'!$AA$2:$AA$1500,0)),"")</f>
        <v/>
      </c>
      <c r="D3" s="200" t="str">
        <f>IFERROR(INDEX('Work report'!$S$2:$S$1500,MATCH(ROWS($D$2:D3),'Work report'!$AA$2:$AA$1500,0)),"")</f>
        <v/>
      </c>
      <c r="E3" s="193" t="str">
        <f>IF($C3="","",IFERROR(INDEX('Work report'!$C$2:$C$1500,MATCH(ROWS($C$2:C3),'Work report'!$AA$2:$AA$1500,0)),""))</f>
        <v/>
      </c>
      <c r="F3" s="201" t="str">
        <f>IF($C3="","",IFERROR(INDEX('Work report'!$F$2:$F$1500,MATCH(ROWS($C$2:C3),'Work report'!$AA$2:$AA$1500,0)),""))</f>
        <v/>
      </c>
      <c r="G3" s="202" t="str">
        <f>IF($C3="","",IFERROR(HYPERLINK(INDEX('Work report'!$Q$2:$Q$1500,MATCH(ROWS($C$2:C3),'Work report'!$AA$2:$AA$1500,0)),INDEX('Work report'!$Q$2:$Q$1500,MATCH(ROWS($C$2:C3),'Work report'!$AA$2:$AA$1500,0))),""))</f>
        <v/>
      </c>
      <c r="H3" s="203" t="str">
        <f>IF($C3="","",IFERROR(INDEX('Work report'!$M$2:$M$1500,MATCH(ROWS($C$2:C3),'Work report'!$AA$2:$AA$1500,0)),""))</f>
        <v/>
      </c>
      <c r="I3" s="198" t="str">
        <f>IF($C3="","",IFERROR(INDEX('Work report'!$A$2:$A$1500,MATCH(ROWS($C$2:C3),'Work report'!$AA$2:$AA$1500,0)),""))</f>
        <v/>
      </c>
      <c r="J3" s="201" t="str">
        <f>IF($C3="","",IFERROR(INDEX('Work report'!$I$2:$I$1500,MATCH(ROWS($C$2:C3),'Work report'!$AA$2:$AA$1500,0)),""))</f>
        <v/>
      </c>
      <c r="K3" s="105"/>
      <c r="L3" s="105"/>
      <c r="M3" s="105"/>
      <c r="N3" s="105"/>
      <c r="O3" s="71">
        <f t="shared" si="0"/>
        <v>0</v>
      </c>
      <c r="P3" s="71">
        <f t="shared" si="1"/>
        <v>0</v>
      </c>
      <c r="Q3" s="71" t="str">
        <f t="shared" si="2"/>
        <v/>
      </c>
    </row>
    <row r="4" spans="1:21" ht="15" customHeight="1" x14ac:dyDescent="0.25">
      <c r="A4" s="198" t="str">
        <f>IF($C4="","",IFERROR(INDEX('Work report'!$A$2:$A$1500,MATCH(ROWS($C$2:C4),'Work report'!$AA$2:$AA$1500,0)),""))</f>
        <v/>
      </c>
      <c r="B4" s="199" t="str">
        <f>IF($C4="","",Setup!$B$4)</f>
        <v/>
      </c>
      <c r="C4" s="200" t="str">
        <f>IFERROR(INDEX('Work report'!$R$2:$R$1500,MATCH(ROWS($C$2:C4),'Work report'!$AA$2:$AA$1500,0)),"")</f>
        <v/>
      </c>
      <c r="D4" s="200" t="str">
        <f>IFERROR(INDEX('Work report'!$S$2:$S$1500,MATCH(ROWS($D$2:D4),'Work report'!$AA$2:$AA$1500,0)),"")</f>
        <v/>
      </c>
      <c r="E4" s="193" t="str">
        <f>IF($C4="","",IFERROR(INDEX('Work report'!$C$2:$C$1500,MATCH(ROWS($C$2:C4),'Work report'!$AA$2:$AA$1500,0)),""))</f>
        <v/>
      </c>
      <c r="F4" s="201" t="str">
        <f>IF($C4="","",IFERROR(INDEX('Work report'!$F$2:$F$1500,MATCH(ROWS($C$2:C4),'Work report'!$AA$2:$AA$1500,0)),""))</f>
        <v/>
      </c>
      <c r="G4" s="202" t="str">
        <f>IF($C4="","",IFERROR(HYPERLINK(INDEX('Work report'!$Q$2:$Q$1500,MATCH(ROWS($C$2:C4),'Work report'!$AA$2:$AA$1500,0)),INDEX('Work report'!$Q$2:$Q$1500,MATCH(ROWS($C$2:C4),'Work report'!$AA$2:$AA$1500,0))),""))</f>
        <v/>
      </c>
      <c r="H4" s="203" t="str">
        <f>IF($C4="","",IFERROR(INDEX('Work report'!$M$2:$M$1500,MATCH(ROWS($C$2:C4),'Work report'!$AA$2:$AA$1500,0)),""))</f>
        <v/>
      </c>
      <c r="I4" s="198" t="str">
        <f>IF($C4="","",IFERROR(INDEX('Work report'!$A$2:$A$1500,MATCH(ROWS($C$2:C4),'Work report'!$AA$2:$AA$1500,0)),""))</f>
        <v/>
      </c>
      <c r="J4" s="201" t="str">
        <f>IF($C4="","",IFERROR(INDEX('Work report'!$I$2:$I$1500,MATCH(ROWS($C$2:C4),'Work report'!$AA$2:$AA$1500,0)),""))</f>
        <v/>
      </c>
      <c r="K4" s="105"/>
      <c r="L4" s="105"/>
      <c r="M4" s="105"/>
      <c r="N4" s="105"/>
      <c r="O4" s="71">
        <f t="shared" si="0"/>
        <v>0</v>
      </c>
      <c r="P4" s="71">
        <f t="shared" si="1"/>
        <v>0</v>
      </c>
      <c r="Q4" s="71" t="str">
        <f t="shared" si="2"/>
        <v/>
      </c>
    </row>
    <row r="5" spans="1:21" ht="15" customHeight="1" x14ac:dyDescent="0.25">
      <c r="A5" s="198" t="str">
        <f>IF($C5="","",IFERROR(INDEX('Work report'!$A$2:$A$1500,MATCH(ROWS($C$2:C5),'Work report'!$AA$2:$AA$1500,0)),""))</f>
        <v/>
      </c>
      <c r="B5" s="199" t="str">
        <f>IF($C5="","",Setup!$B$4)</f>
        <v/>
      </c>
      <c r="C5" s="200" t="str">
        <f>IFERROR(INDEX('Work report'!$R$2:$R$1500,MATCH(ROWS($C$2:C5),'Work report'!$AA$2:$AA$1500,0)),"")</f>
        <v/>
      </c>
      <c r="D5" s="200" t="str">
        <f>IFERROR(INDEX('Work report'!$S$2:$S$1500,MATCH(ROWS($D$2:D5),'Work report'!$AA$2:$AA$1500,0)),"")</f>
        <v/>
      </c>
      <c r="E5" s="193" t="str">
        <f>IF($C5="","",IFERROR(INDEX('Work report'!$C$2:$C$1500,MATCH(ROWS($C$2:C5),'Work report'!$AA$2:$AA$1500,0)),""))</f>
        <v/>
      </c>
      <c r="F5" s="201" t="str">
        <f>IF($C5="","",IFERROR(INDEX('Work report'!$F$2:$F$1500,MATCH(ROWS($C$2:C5),'Work report'!$AA$2:$AA$1500,0)),""))</f>
        <v/>
      </c>
      <c r="G5" s="202" t="str">
        <f>IF($C5="","",IFERROR(HYPERLINK(INDEX('Work report'!$Q$2:$Q$1500,MATCH(ROWS($C$2:C5),'Work report'!$AA$2:$AA$1500,0)),INDEX('Work report'!$Q$2:$Q$1500,MATCH(ROWS($C$2:C5),'Work report'!$AA$2:$AA$1500,0))),""))</f>
        <v/>
      </c>
      <c r="H5" s="203" t="str">
        <f>IF($C5="","",IFERROR(INDEX('Work report'!$M$2:$M$1500,MATCH(ROWS($C$2:C5),'Work report'!$AA$2:$AA$1500,0)),""))</f>
        <v/>
      </c>
      <c r="I5" s="198" t="str">
        <f>IF($C5="","",IFERROR(INDEX('Work report'!$A$2:$A$1500,MATCH(ROWS($C$2:C5),'Work report'!$AA$2:$AA$1500,0)),""))</f>
        <v/>
      </c>
      <c r="J5" s="201" t="str">
        <f>IF($C5="","",IFERROR(INDEX('Work report'!$I$2:$I$1500,MATCH(ROWS($C$2:C5),'Work report'!$AA$2:$AA$1500,0)),""))</f>
        <v/>
      </c>
      <c r="K5" s="105"/>
      <c r="L5" s="105"/>
      <c r="M5" s="105"/>
      <c r="N5" s="105"/>
      <c r="O5" s="71">
        <f t="shared" si="0"/>
        <v>0</v>
      </c>
      <c r="P5" s="71">
        <f t="shared" si="1"/>
        <v>0</v>
      </c>
      <c r="Q5" s="71" t="str">
        <f t="shared" si="2"/>
        <v/>
      </c>
    </row>
    <row r="6" spans="1:21" ht="15" customHeight="1" x14ac:dyDescent="0.25">
      <c r="A6" s="198" t="str">
        <f>IF($C6="","",IFERROR(INDEX('Work report'!$A$2:$A$1500,MATCH(ROWS($C$2:C6),'Work report'!$AA$2:$AA$1500,0)),""))</f>
        <v/>
      </c>
      <c r="B6" s="199" t="str">
        <f>IF($C6="","",Setup!$B$4)</f>
        <v/>
      </c>
      <c r="C6" s="200" t="str">
        <f>IFERROR(INDEX('Work report'!$R$2:$R$1500,MATCH(ROWS($C$2:C6),'Work report'!$AA$2:$AA$1500,0)),"")</f>
        <v/>
      </c>
      <c r="D6" s="200" t="str">
        <f>IFERROR(INDEX('Work report'!$S$2:$S$1500,MATCH(ROWS($D$2:D6),'Work report'!$AA$2:$AA$1500,0)),"")</f>
        <v/>
      </c>
      <c r="E6" s="193" t="str">
        <f>IF($C6="","",IFERROR(INDEX('Work report'!$C$2:$C$1500,MATCH(ROWS($C$2:C6),'Work report'!$AA$2:$AA$1500,0)),""))</f>
        <v/>
      </c>
      <c r="F6" s="201" t="str">
        <f>IF($C6="","",IFERROR(INDEX('Work report'!$F$2:$F$1500,MATCH(ROWS($C$2:C6),'Work report'!$AA$2:$AA$1500,0)),""))</f>
        <v/>
      </c>
      <c r="G6" s="202" t="str">
        <f>IF($C6="","",IFERROR(HYPERLINK(INDEX('Work report'!$Q$2:$Q$1500,MATCH(ROWS($C$2:C6),'Work report'!$AA$2:$AA$1500,0)),INDEX('Work report'!$Q$2:$Q$1500,MATCH(ROWS($C$2:C6),'Work report'!$AA$2:$AA$1500,0))),""))</f>
        <v/>
      </c>
      <c r="H6" s="203" t="str">
        <f>IF($C6="","",IFERROR(INDEX('Work report'!$M$2:$M$1500,MATCH(ROWS($C$2:C6),'Work report'!$AA$2:$AA$1500,0)),""))</f>
        <v/>
      </c>
      <c r="I6" s="198" t="str">
        <f>IF($C6="","",IFERROR(INDEX('Work report'!$A$2:$A$1500,MATCH(ROWS($C$2:C6),'Work report'!$AA$2:$AA$1500,0)),""))</f>
        <v/>
      </c>
      <c r="J6" s="201" t="str">
        <f>IF($C6="","",IFERROR(INDEX('Work report'!$I$2:$I$1500,MATCH(ROWS($C$2:C6),'Work report'!$AA$2:$AA$1500,0)),""))</f>
        <v/>
      </c>
      <c r="K6" s="105"/>
      <c r="L6" s="105"/>
      <c r="M6" s="105"/>
      <c r="N6" s="105"/>
      <c r="O6" s="71">
        <f t="shared" si="0"/>
        <v>0</v>
      </c>
      <c r="P6" s="71">
        <f t="shared" si="1"/>
        <v>0</v>
      </c>
      <c r="Q6" s="71" t="str">
        <f t="shared" si="2"/>
        <v/>
      </c>
    </row>
    <row r="7" spans="1:21" ht="15" customHeight="1" x14ac:dyDescent="0.25">
      <c r="A7" s="198" t="str">
        <f>IF($C7="","",IFERROR(INDEX('Work report'!$A$2:$A$1500,MATCH(ROWS($C$2:C7),'Work report'!$AA$2:$AA$1500,0)),""))</f>
        <v/>
      </c>
      <c r="B7" s="199" t="str">
        <f>IF($C7="","",Setup!$B$4)</f>
        <v/>
      </c>
      <c r="C7" s="200" t="str">
        <f>IFERROR(INDEX('Work report'!$R$2:$R$1500,MATCH(ROWS($C$2:C7),'Work report'!$AA$2:$AA$1500,0)),"")</f>
        <v/>
      </c>
      <c r="D7" s="200" t="str">
        <f>IFERROR(INDEX('Work report'!$S$2:$S$1500,MATCH(ROWS($D$2:D7),'Work report'!$AA$2:$AA$1500,0)),"")</f>
        <v/>
      </c>
      <c r="E7" s="193" t="str">
        <f>IF($C7="","",IFERROR(INDEX('Work report'!$C$2:$C$1500,MATCH(ROWS($C$2:C7),'Work report'!$AA$2:$AA$1500,0)),""))</f>
        <v/>
      </c>
      <c r="F7" s="201" t="str">
        <f>IF($C7="","",IFERROR(INDEX('Work report'!$F$2:$F$1500,MATCH(ROWS($C$2:C7),'Work report'!$AA$2:$AA$1500,0)),""))</f>
        <v/>
      </c>
      <c r="G7" s="202" t="str">
        <f>IF($C7="","",IFERROR(HYPERLINK(INDEX('Work report'!$Q$2:$Q$1500,MATCH(ROWS($C$2:C7),'Work report'!$AA$2:$AA$1500,0)),INDEX('Work report'!$Q$2:$Q$1500,MATCH(ROWS($C$2:C7),'Work report'!$AA$2:$AA$1500,0))),""))</f>
        <v/>
      </c>
      <c r="H7" s="203" t="str">
        <f>IF($C7="","",IFERROR(INDEX('Work report'!$M$2:$M$1500,MATCH(ROWS($C$2:C7),'Work report'!$AA$2:$AA$1500,0)),""))</f>
        <v/>
      </c>
      <c r="I7" s="198" t="str">
        <f>IF($C7="","",IFERROR(INDEX('Work report'!$A$2:$A$1500,MATCH(ROWS($C$2:C7),'Work report'!$AA$2:$AA$1500,0)),""))</f>
        <v/>
      </c>
      <c r="J7" s="201" t="str">
        <f>IF($C7="","",IFERROR(INDEX('Work report'!$I$2:$I$1500,MATCH(ROWS($C$2:C7),'Work report'!$AA$2:$AA$1500,0)),""))</f>
        <v/>
      </c>
      <c r="K7" s="105"/>
      <c r="L7" s="105"/>
      <c r="M7" s="105"/>
      <c r="N7" s="105"/>
      <c r="O7" s="71">
        <f t="shared" si="0"/>
        <v>0</v>
      </c>
      <c r="P7" s="71">
        <f t="shared" si="1"/>
        <v>0</v>
      </c>
      <c r="Q7" s="71" t="str">
        <f t="shared" si="2"/>
        <v/>
      </c>
    </row>
    <row r="8" spans="1:21" ht="15" customHeight="1" x14ac:dyDescent="0.25">
      <c r="A8" s="198" t="str">
        <f>IF($C8="","",IFERROR(INDEX('Work report'!$A$2:$A$1500,MATCH(ROWS($C$2:C8),'Work report'!$AA$2:$AA$1500,0)),""))</f>
        <v/>
      </c>
      <c r="B8" s="199" t="str">
        <f>IF($C8="","",Setup!$B$4)</f>
        <v/>
      </c>
      <c r="C8" s="200" t="str">
        <f>IFERROR(INDEX('Work report'!$R$2:$R$1500,MATCH(ROWS($C$2:C8),'Work report'!$AA$2:$AA$1500,0)),"")</f>
        <v/>
      </c>
      <c r="D8" s="200" t="str">
        <f>IFERROR(INDEX('Work report'!$S$2:$S$1500,MATCH(ROWS($D$2:D8),'Work report'!$AA$2:$AA$1500,0)),"")</f>
        <v/>
      </c>
      <c r="E8" s="193" t="str">
        <f>IF($C8="","",IFERROR(INDEX('Work report'!$C$2:$C$1500,MATCH(ROWS($C$2:C8),'Work report'!$AA$2:$AA$1500,0)),""))</f>
        <v/>
      </c>
      <c r="F8" s="201" t="str">
        <f>IF($C8="","",IFERROR(INDEX('Work report'!$F$2:$F$1500,MATCH(ROWS($C$2:C8),'Work report'!$AA$2:$AA$1500,0)),""))</f>
        <v/>
      </c>
      <c r="G8" s="202" t="str">
        <f>IF($C8="","",IFERROR(HYPERLINK(INDEX('Work report'!$Q$2:$Q$1500,MATCH(ROWS($C$2:C8),'Work report'!$AA$2:$AA$1500,0)),INDEX('Work report'!$Q$2:$Q$1500,MATCH(ROWS($C$2:C8),'Work report'!$AA$2:$AA$1500,0))),""))</f>
        <v/>
      </c>
      <c r="H8" s="203" t="str">
        <f>IF($C8="","",IFERROR(INDEX('Work report'!$M$2:$M$1500,MATCH(ROWS($C$2:C8),'Work report'!$AA$2:$AA$1500,0)),""))</f>
        <v/>
      </c>
      <c r="I8" s="198" t="str">
        <f>IF($C8="","",IFERROR(INDEX('Work report'!$A$2:$A$1500,MATCH(ROWS($C$2:C8),'Work report'!$AA$2:$AA$1500,0)),""))</f>
        <v/>
      </c>
      <c r="J8" s="201" t="str">
        <f>IF($C8="","",IFERROR(INDEX('Work report'!$I$2:$I$1500,MATCH(ROWS($C$2:C8),'Work report'!$AA$2:$AA$1500,0)),""))</f>
        <v/>
      </c>
      <c r="K8" s="105"/>
      <c r="L8" s="105"/>
      <c r="M8" s="105"/>
      <c r="N8" s="105"/>
      <c r="O8" s="71">
        <f t="shared" si="0"/>
        <v>0</v>
      </c>
      <c r="P8" s="71">
        <f t="shared" si="1"/>
        <v>0</v>
      </c>
      <c r="Q8" s="71" t="str">
        <f t="shared" si="2"/>
        <v/>
      </c>
    </row>
    <row r="9" spans="1:21" ht="15" customHeight="1" x14ac:dyDescent="0.25">
      <c r="A9" s="198" t="str">
        <f>IF($C9="","",IFERROR(INDEX('Work report'!$A$2:$A$1500,MATCH(ROWS($C$2:C9),'Work report'!$AA$2:$AA$1500,0)),""))</f>
        <v/>
      </c>
      <c r="B9" s="199" t="str">
        <f>IF($C9="","",Setup!$B$4)</f>
        <v/>
      </c>
      <c r="C9" s="200" t="str">
        <f>IFERROR(INDEX('Work report'!$R$2:$R$1500,MATCH(ROWS($C$2:C9),'Work report'!$AA$2:$AA$1500,0)),"")</f>
        <v/>
      </c>
      <c r="D9" s="200" t="str">
        <f>IFERROR(INDEX('Work report'!$S$2:$S$1500,MATCH(ROWS($D$2:D9),'Work report'!$AA$2:$AA$1500,0)),"")</f>
        <v/>
      </c>
      <c r="E9" s="193" t="str">
        <f>IF($C9="","",IFERROR(INDEX('Work report'!$C$2:$C$1500,MATCH(ROWS($C$2:C9),'Work report'!$AA$2:$AA$1500,0)),""))</f>
        <v/>
      </c>
      <c r="F9" s="201" t="str">
        <f>IF($C9="","",IFERROR(INDEX('Work report'!$F$2:$F$1500,MATCH(ROWS($C$2:C9),'Work report'!$AA$2:$AA$1500,0)),""))</f>
        <v/>
      </c>
      <c r="G9" s="202" t="str">
        <f>IF($C9="","",IFERROR(HYPERLINK(INDEX('Work report'!$Q$2:$Q$1500,MATCH(ROWS($C$2:C9),'Work report'!$AA$2:$AA$1500,0)),INDEX('Work report'!$Q$2:$Q$1500,MATCH(ROWS($C$2:C9),'Work report'!$AA$2:$AA$1500,0))),""))</f>
        <v/>
      </c>
      <c r="H9" s="203" t="str">
        <f>IF($C9="","",IFERROR(INDEX('Work report'!$M$2:$M$1500,MATCH(ROWS($C$2:C9),'Work report'!$AA$2:$AA$1500,0)),""))</f>
        <v/>
      </c>
      <c r="I9" s="198" t="str">
        <f>IF($C9="","",IFERROR(INDEX('Work report'!$A$2:$A$1500,MATCH(ROWS($C$2:C9),'Work report'!$AA$2:$AA$1500,0)),""))</f>
        <v/>
      </c>
      <c r="J9" s="201" t="str">
        <f>IF($C9="","",IFERROR(INDEX('Work report'!$I$2:$I$1500,MATCH(ROWS($C$2:C9),'Work report'!$AA$2:$AA$1500,0)),""))</f>
        <v/>
      </c>
      <c r="K9" s="105"/>
      <c r="L9" s="105"/>
      <c r="M9" s="105"/>
      <c r="N9" s="105"/>
      <c r="O9" s="71">
        <f t="shared" si="0"/>
        <v>0</v>
      </c>
      <c r="P9" s="71">
        <f t="shared" si="1"/>
        <v>0</v>
      </c>
      <c r="Q9" s="71" t="str">
        <f t="shared" si="2"/>
        <v/>
      </c>
    </row>
    <row r="10" spans="1:21" ht="15" customHeight="1" x14ac:dyDescent="0.25">
      <c r="A10" s="198" t="str">
        <f>IF($C10="","",IFERROR(INDEX('Work report'!$A$2:$A$1500,MATCH(ROWS($C$2:C10),'Work report'!$AA$2:$AA$1500,0)),""))</f>
        <v/>
      </c>
      <c r="B10" s="199" t="str">
        <f>IF($C10="","",Setup!$B$4)</f>
        <v/>
      </c>
      <c r="C10" s="200" t="str">
        <f>IFERROR(INDEX('Work report'!$R$2:$R$1500,MATCH(ROWS($C$2:C10),'Work report'!$AA$2:$AA$1500,0)),"")</f>
        <v/>
      </c>
      <c r="D10" s="200" t="str">
        <f>IFERROR(INDEX('Work report'!$S$2:$S$1500,MATCH(ROWS($D$2:D10),'Work report'!$AA$2:$AA$1500,0)),"")</f>
        <v/>
      </c>
      <c r="E10" s="193" t="str">
        <f>IF($C10="","",IFERROR(INDEX('Work report'!$C$2:$C$1500,MATCH(ROWS($C$2:C10),'Work report'!$AA$2:$AA$1500,0)),""))</f>
        <v/>
      </c>
      <c r="F10" s="201" t="str">
        <f>IF($C10="","",IFERROR(INDEX('Work report'!$F$2:$F$1500,MATCH(ROWS($C$2:C10),'Work report'!$AA$2:$AA$1500,0)),""))</f>
        <v/>
      </c>
      <c r="G10" s="202" t="str">
        <f>IF($C10="","",IFERROR(HYPERLINK(INDEX('Work report'!$Q$2:$Q$1500,MATCH(ROWS($C$2:C10),'Work report'!$AA$2:$AA$1500,0)),INDEX('Work report'!$Q$2:$Q$1500,MATCH(ROWS($C$2:C10),'Work report'!$AA$2:$AA$1500,0))),""))</f>
        <v/>
      </c>
      <c r="H10" s="203" t="str">
        <f>IF($C10="","",IFERROR(INDEX('Work report'!$M$2:$M$1500,MATCH(ROWS($C$2:C10),'Work report'!$AA$2:$AA$1500,0)),""))</f>
        <v/>
      </c>
      <c r="I10" s="198" t="str">
        <f>IF($C10="","",IFERROR(INDEX('Work report'!$A$2:$A$1500,MATCH(ROWS($C$2:C10),'Work report'!$AA$2:$AA$1500,0)),""))</f>
        <v/>
      </c>
      <c r="J10" s="201" t="str">
        <f>IF($C10="","",IFERROR(INDEX('Work report'!$I$2:$I$1500,MATCH(ROWS($C$2:C10),'Work report'!$AA$2:$AA$1500,0)),""))</f>
        <v/>
      </c>
      <c r="K10" s="105"/>
      <c r="L10" s="105"/>
      <c r="M10" s="105"/>
      <c r="N10" s="105"/>
      <c r="O10" s="71">
        <f t="shared" si="0"/>
        <v>0</v>
      </c>
      <c r="P10" s="71">
        <f t="shared" si="1"/>
        <v>0</v>
      </c>
      <c r="Q10" s="71" t="str">
        <f t="shared" si="2"/>
        <v/>
      </c>
    </row>
    <row r="11" spans="1:21" ht="15" customHeight="1" x14ac:dyDescent="0.25">
      <c r="A11" s="198" t="str">
        <f>IF($C11="","",IFERROR(INDEX('Work report'!$A$2:$A$1500,MATCH(ROWS($C$2:C11),'Work report'!$AA$2:$AA$1500,0)),""))</f>
        <v/>
      </c>
      <c r="B11" s="199" t="str">
        <f>IF($C11="","",Setup!$B$4)</f>
        <v/>
      </c>
      <c r="C11" s="200" t="str">
        <f>IFERROR(INDEX('Work report'!$R$2:$R$1500,MATCH(ROWS($C$2:C11),'Work report'!$AA$2:$AA$1500,0)),"")</f>
        <v/>
      </c>
      <c r="D11" s="200" t="str">
        <f>IFERROR(INDEX('Work report'!$S$2:$S$1500,MATCH(ROWS($D$2:D11),'Work report'!$AA$2:$AA$1500,0)),"")</f>
        <v/>
      </c>
      <c r="E11" s="193" t="str">
        <f>IF($C11="","",IFERROR(INDEX('Work report'!$C$2:$C$1500,MATCH(ROWS($C$2:C11),'Work report'!$AA$2:$AA$1500,0)),""))</f>
        <v/>
      </c>
      <c r="F11" s="201" t="str">
        <f>IF($C11="","",IFERROR(INDEX('Work report'!$F$2:$F$1500,MATCH(ROWS($C$2:C11),'Work report'!$AA$2:$AA$1500,0)),""))</f>
        <v/>
      </c>
      <c r="G11" s="202" t="str">
        <f>IF($C11="","",IFERROR(HYPERLINK(INDEX('Work report'!$Q$2:$Q$1500,MATCH(ROWS($C$2:C11),'Work report'!$AA$2:$AA$1500,0)),INDEX('Work report'!$Q$2:$Q$1500,MATCH(ROWS($C$2:C11),'Work report'!$AA$2:$AA$1500,0))),""))</f>
        <v/>
      </c>
      <c r="H11" s="203" t="str">
        <f>IF($C11="","",IFERROR(INDEX('Work report'!$M$2:$M$1500,MATCH(ROWS($C$2:C11),'Work report'!$AA$2:$AA$1500,0)),""))</f>
        <v/>
      </c>
      <c r="I11" s="198" t="str">
        <f>IF($C11="","",IFERROR(INDEX('Work report'!$A$2:$A$1500,MATCH(ROWS($C$2:C11),'Work report'!$AA$2:$AA$1500,0)),""))</f>
        <v/>
      </c>
      <c r="J11" s="201" t="str">
        <f>IF($C11="","",IFERROR(INDEX('Work report'!$I$2:$I$1500,MATCH(ROWS($C$2:C11),'Work report'!$AA$2:$AA$1500,0)),""))</f>
        <v/>
      </c>
      <c r="K11" s="105"/>
      <c r="L11" s="105"/>
      <c r="M11" s="105"/>
      <c r="N11" s="105"/>
      <c r="O11" s="71">
        <f t="shared" si="0"/>
        <v>0</v>
      </c>
      <c r="P11" s="71">
        <f t="shared" si="1"/>
        <v>0</v>
      </c>
      <c r="Q11" s="71" t="str">
        <f t="shared" si="2"/>
        <v/>
      </c>
    </row>
    <row r="12" spans="1:21" ht="15" customHeight="1" x14ac:dyDescent="0.25">
      <c r="A12" s="198" t="str">
        <f>IF($C12="","",IFERROR(INDEX('Work report'!$A$2:$A$1500,MATCH(ROWS($C$2:C12),'Work report'!$AA$2:$AA$1500,0)),""))</f>
        <v/>
      </c>
      <c r="B12" s="199" t="str">
        <f>IF($C12="","",Setup!$B$4)</f>
        <v/>
      </c>
      <c r="C12" s="200" t="str">
        <f>IFERROR(INDEX('Work report'!$R$2:$R$1500,MATCH(ROWS($C$2:C12),'Work report'!$AA$2:$AA$1500,0)),"")</f>
        <v/>
      </c>
      <c r="D12" s="200" t="str">
        <f>IFERROR(INDEX('Work report'!$S$2:$S$1500,MATCH(ROWS($D$2:D12),'Work report'!$AA$2:$AA$1500,0)),"")</f>
        <v/>
      </c>
      <c r="E12" s="193" t="str">
        <f>IF($C12="","",IFERROR(INDEX('Work report'!$C$2:$C$1500,MATCH(ROWS($C$2:C12),'Work report'!$AA$2:$AA$1500,0)),""))</f>
        <v/>
      </c>
      <c r="F12" s="201" t="str">
        <f>IF($C12="","",IFERROR(INDEX('Work report'!$F$2:$F$1500,MATCH(ROWS($C$2:C12),'Work report'!$AA$2:$AA$1500,0)),""))</f>
        <v/>
      </c>
      <c r="G12" s="202" t="str">
        <f>IF($C12="","",IFERROR(HYPERLINK(INDEX('Work report'!$Q$2:$Q$1500,MATCH(ROWS($C$2:C12),'Work report'!$AA$2:$AA$1500,0)),INDEX('Work report'!$Q$2:$Q$1500,MATCH(ROWS($C$2:C12),'Work report'!$AA$2:$AA$1500,0))),""))</f>
        <v/>
      </c>
      <c r="H12" s="203" t="str">
        <f>IF($C12="","",IFERROR(INDEX('Work report'!$M$2:$M$1500,MATCH(ROWS($C$2:C12),'Work report'!$AA$2:$AA$1500,0)),""))</f>
        <v/>
      </c>
      <c r="I12" s="198" t="str">
        <f>IF($C12="","",IFERROR(INDEX('Work report'!$A$2:$A$1500,MATCH(ROWS($C$2:C12),'Work report'!$AA$2:$AA$1500,0)),""))</f>
        <v/>
      </c>
      <c r="J12" s="201" t="str">
        <f>IF($C12="","",IFERROR(INDEX('Work report'!$I$2:$I$1500,MATCH(ROWS($C$2:C12),'Work report'!$AA$2:$AA$1500,0)),""))</f>
        <v/>
      </c>
      <c r="K12" s="105"/>
      <c r="L12" s="105"/>
      <c r="M12" s="105"/>
      <c r="N12" s="105"/>
      <c r="O12" s="71">
        <f t="shared" si="0"/>
        <v>0</v>
      </c>
      <c r="P12" s="71">
        <f t="shared" si="1"/>
        <v>0</v>
      </c>
      <c r="Q12" s="71" t="str">
        <f t="shared" si="2"/>
        <v/>
      </c>
    </row>
    <row r="13" spans="1:21" ht="15" customHeight="1" x14ac:dyDescent="0.25">
      <c r="A13" s="198" t="str">
        <f>IF($C13="","",IFERROR(INDEX('Work report'!$A$2:$A$1500,MATCH(ROWS($C$2:C13),'Work report'!$AA$2:$AA$1500,0)),""))</f>
        <v/>
      </c>
      <c r="B13" s="199" t="str">
        <f>IF($C13="","",Setup!$B$4)</f>
        <v/>
      </c>
      <c r="C13" s="200" t="str">
        <f>IFERROR(INDEX('Work report'!$R$2:$R$1500,MATCH(ROWS($C$2:C13),'Work report'!$AA$2:$AA$1500,0)),"")</f>
        <v/>
      </c>
      <c r="D13" s="200" t="str">
        <f>IFERROR(INDEX('Work report'!$S$2:$S$1500,MATCH(ROWS($D$2:D13),'Work report'!$AA$2:$AA$1500,0)),"")</f>
        <v/>
      </c>
      <c r="E13" s="193" t="str">
        <f>IF($C13="","",IFERROR(INDEX('Work report'!$C$2:$C$1500,MATCH(ROWS($C$2:C13),'Work report'!$AA$2:$AA$1500,0)),""))</f>
        <v/>
      </c>
      <c r="F13" s="201" t="str">
        <f>IF($C13="","",IFERROR(INDEX('Work report'!$F$2:$F$1500,MATCH(ROWS($C$2:C13),'Work report'!$AA$2:$AA$1500,0)),""))</f>
        <v/>
      </c>
      <c r="G13" s="202" t="str">
        <f>IF($C13="","",IFERROR(HYPERLINK(INDEX('Work report'!$Q$2:$Q$1500,MATCH(ROWS($C$2:C13),'Work report'!$AA$2:$AA$1500,0)),INDEX('Work report'!$Q$2:$Q$1500,MATCH(ROWS($C$2:C13),'Work report'!$AA$2:$AA$1500,0))),""))</f>
        <v/>
      </c>
      <c r="H13" s="203" t="str">
        <f>IF($C13="","",IFERROR(INDEX('Work report'!$M$2:$M$1500,MATCH(ROWS($C$2:C13),'Work report'!$AA$2:$AA$1500,0)),""))</f>
        <v/>
      </c>
      <c r="I13" s="198" t="str">
        <f>IF($C13="","",IFERROR(INDEX('Work report'!$A$2:$A$1500,MATCH(ROWS($C$2:C13),'Work report'!$AA$2:$AA$1500,0)),""))</f>
        <v/>
      </c>
      <c r="J13" s="201" t="str">
        <f>IF($C13="","",IFERROR(INDEX('Work report'!$I$2:$I$1500,MATCH(ROWS($C$2:C13),'Work report'!$AA$2:$AA$1500,0)),""))</f>
        <v/>
      </c>
      <c r="K13" s="105"/>
      <c r="L13" s="105"/>
      <c r="M13" s="105"/>
      <c r="N13" s="105"/>
      <c r="O13" s="71">
        <f t="shared" si="0"/>
        <v>0</v>
      </c>
      <c r="P13" s="71">
        <f t="shared" si="1"/>
        <v>0</v>
      </c>
      <c r="Q13" s="71" t="str">
        <f t="shared" si="2"/>
        <v/>
      </c>
    </row>
    <row r="14" spans="1:21" ht="15" customHeight="1" x14ac:dyDescent="0.25">
      <c r="A14" s="198" t="str">
        <f>IF($C14="","",IFERROR(INDEX('Work report'!$A$2:$A$1500,MATCH(ROWS($C$2:C14),'Work report'!$AA$2:$AA$1500,0)),""))</f>
        <v/>
      </c>
      <c r="B14" s="199" t="str">
        <f>IF($C14="","",Setup!$B$4)</f>
        <v/>
      </c>
      <c r="C14" s="200" t="str">
        <f>IFERROR(INDEX('Work report'!$R$2:$R$1500,MATCH(ROWS($C$2:C14),'Work report'!$AA$2:$AA$1500,0)),"")</f>
        <v/>
      </c>
      <c r="D14" s="200" t="str">
        <f>IFERROR(INDEX('Work report'!$S$2:$S$1500,MATCH(ROWS($D$2:D14),'Work report'!$AA$2:$AA$1500,0)),"")</f>
        <v/>
      </c>
      <c r="E14" s="193" t="str">
        <f>IF($C14="","",IFERROR(INDEX('Work report'!$C$2:$C$1500,MATCH(ROWS($C$2:C14),'Work report'!$AA$2:$AA$1500,0)),""))</f>
        <v/>
      </c>
      <c r="F14" s="201" t="str">
        <f>IF($C14="","",IFERROR(INDEX('Work report'!$F$2:$F$1500,MATCH(ROWS($C$2:C14),'Work report'!$AA$2:$AA$1500,0)),""))</f>
        <v/>
      </c>
      <c r="G14" s="202" t="str">
        <f>IF($C14="","",IFERROR(HYPERLINK(INDEX('Work report'!$Q$2:$Q$1500,MATCH(ROWS($C$2:C14),'Work report'!$AA$2:$AA$1500,0)),INDEX('Work report'!$Q$2:$Q$1500,MATCH(ROWS($C$2:C14),'Work report'!$AA$2:$AA$1500,0))),""))</f>
        <v/>
      </c>
      <c r="H14" s="203" t="str">
        <f>IF($C14="","",IFERROR(INDEX('Work report'!$M$2:$M$1500,MATCH(ROWS($C$2:C14),'Work report'!$AA$2:$AA$1500,0)),""))</f>
        <v/>
      </c>
      <c r="I14" s="198" t="str">
        <f>IF($C14="","",IFERROR(INDEX('Work report'!$A$2:$A$1500,MATCH(ROWS($C$2:C14),'Work report'!$AA$2:$AA$1500,0)),""))</f>
        <v/>
      </c>
      <c r="J14" s="201" t="str">
        <f>IF($C14="","",IFERROR(INDEX('Work report'!$I$2:$I$1500,MATCH(ROWS($C$2:C14),'Work report'!$AA$2:$AA$1500,0)),""))</f>
        <v/>
      </c>
      <c r="K14" s="105"/>
      <c r="L14" s="105"/>
      <c r="M14" s="105"/>
      <c r="N14" s="105"/>
      <c r="O14" s="71">
        <f t="shared" si="0"/>
        <v>0</v>
      </c>
      <c r="P14" s="71">
        <f t="shared" si="1"/>
        <v>0</v>
      </c>
      <c r="Q14" s="71" t="str">
        <f t="shared" si="2"/>
        <v/>
      </c>
    </row>
    <row r="15" spans="1:21" ht="15" customHeight="1" x14ac:dyDescent="0.25">
      <c r="A15" s="198" t="str">
        <f>IF($C15="","",IFERROR(INDEX('Work report'!$A$2:$A$1500,MATCH(ROWS($C$2:C15),'Work report'!$AA$2:$AA$1500,0)),""))</f>
        <v/>
      </c>
      <c r="B15" s="199" t="str">
        <f>IF($C15="","",Setup!$B$4)</f>
        <v/>
      </c>
      <c r="C15" s="200" t="str">
        <f>IFERROR(INDEX('Work report'!$R$2:$R$1500,MATCH(ROWS($C$2:C15),'Work report'!$AA$2:$AA$1500,0)),"")</f>
        <v/>
      </c>
      <c r="D15" s="200" t="str">
        <f>IFERROR(INDEX('Work report'!$S$2:$S$1500,MATCH(ROWS($D$2:D15),'Work report'!$AA$2:$AA$1500,0)),"")</f>
        <v/>
      </c>
      <c r="E15" s="193" t="str">
        <f>IF($C15="","",IFERROR(INDEX('Work report'!$C$2:$C$1500,MATCH(ROWS($C$2:C15),'Work report'!$AA$2:$AA$1500,0)),""))</f>
        <v/>
      </c>
      <c r="F15" s="201" t="str">
        <f>IF($C15="","",IFERROR(INDEX('Work report'!$F$2:$F$1500,MATCH(ROWS($C$2:C15),'Work report'!$AA$2:$AA$1500,0)),""))</f>
        <v/>
      </c>
      <c r="G15" s="202" t="str">
        <f>IF($C15="","",IFERROR(HYPERLINK(INDEX('Work report'!$Q$2:$Q$1500,MATCH(ROWS($C$2:C15),'Work report'!$AA$2:$AA$1500,0)),INDEX('Work report'!$Q$2:$Q$1500,MATCH(ROWS($C$2:C15),'Work report'!$AA$2:$AA$1500,0))),""))</f>
        <v/>
      </c>
      <c r="H15" s="203" t="str">
        <f>IF($C15="","",IFERROR(INDEX('Work report'!$M$2:$M$1500,MATCH(ROWS($C$2:C15),'Work report'!$AA$2:$AA$1500,0)),""))</f>
        <v/>
      </c>
      <c r="I15" s="198" t="str">
        <f>IF($C15="","",IFERROR(INDEX('Work report'!$A$2:$A$1500,MATCH(ROWS($C$2:C15),'Work report'!$AA$2:$AA$1500,0)),""))</f>
        <v/>
      </c>
      <c r="J15" s="201" t="str">
        <f>IF($C15="","",IFERROR(INDEX('Work report'!$I$2:$I$1500,MATCH(ROWS($C$2:C15),'Work report'!$AA$2:$AA$1500,0)),""))</f>
        <v/>
      </c>
      <c r="K15" s="105"/>
      <c r="L15" s="105"/>
      <c r="M15" s="105"/>
      <c r="N15" s="105"/>
      <c r="O15" s="71">
        <f t="shared" si="0"/>
        <v>0</v>
      </c>
      <c r="P15" s="71">
        <f t="shared" si="1"/>
        <v>0</v>
      </c>
      <c r="Q15" s="71" t="str">
        <f t="shared" si="2"/>
        <v/>
      </c>
    </row>
    <row r="16" spans="1:21" ht="15" customHeight="1" x14ac:dyDescent="0.25">
      <c r="A16" s="198" t="str">
        <f>IF($C16="","",IFERROR(INDEX('Work report'!$A$2:$A$1500,MATCH(ROWS($C$2:C16),'Work report'!$AA$2:$AA$1500,0)),""))</f>
        <v/>
      </c>
      <c r="B16" s="199" t="str">
        <f>IF($C16="","",Setup!$B$4)</f>
        <v/>
      </c>
      <c r="C16" s="200" t="str">
        <f>IFERROR(INDEX('Work report'!$R$2:$R$1500,MATCH(ROWS($C$2:C16),'Work report'!$AA$2:$AA$1500,0)),"")</f>
        <v/>
      </c>
      <c r="D16" s="200" t="str">
        <f>IFERROR(INDEX('Work report'!$S$2:$S$1500,MATCH(ROWS($D$2:D16),'Work report'!$AA$2:$AA$1500,0)),"")</f>
        <v/>
      </c>
      <c r="E16" s="193" t="str">
        <f>IF($C16="","",IFERROR(INDEX('Work report'!$C$2:$C$1500,MATCH(ROWS($C$2:C16),'Work report'!$AA$2:$AA$1500,0)),""))</f>
        <v/>
      </c>
      <c r="F16" s="201" t="str">
        <f>IF($C16="","",IFERROR(INDEX('Work report'!$F$2:$F$1500,MATCH(ROWS($C$2:C16),'Work report'!$AA$2:$AA$1500,0)),""))</f>
        <v/>
      </c>
      <c r="G16" s="202" t="str">
        <f>IF($C16="","",IFERROR(HYPERLINK(INDEX('Work report'!$Q$2:$Q$1500,MATCH(ROWS($C$2:C16),'Work report'!$AA$2:$AA$1500,0)),INDEX('Work report'!$Q$2:$Q$1500,MATCH(ROWS($C$2:C16),'Work report'!$AA$2:$AA$1500,0))),""))</f>
        <v/>
      </c>
      <c r="H16" s="203" t="str">
        <f>IF($C16="","",IFERROR(INDEX('Work report'!$M$2:$M$1500,MATCH(ROWS($C$2:C16),'Work report'!$AA$2:$AA$1500,0)),""))</f>
        <v/>
      </c>
      <c r="I16" s="198" t="str">
        <f>IF($C16="","",IFERROR(INDEX('Work report'!$A$2:$A$1500,MATCH(ROWS($C$2:C16),'Work report'!$AA$2:$AA$1500,0)),""))</f>
        <v/>
      </c>
      <c r="J16" s="201" t="str">
        <f>IF($C16="","",IFERROR(INDEX('Work report'!$I$2:$I$1500,MATCH(ROWS($C$2:C16),'Work report'!$AA$2:$AA$1500,0)),""))</f>
        <v/>
      </c>
      <c r="K16" s="105"/>
      <c r="L16" s="105"/>
      <c r="M16" s="105"/>
      <c r="N16" s="105"/>
      <c r="O16" s="71">
        <f t="shared" si="0"/>
        <v>0</v>
      </c>
      <c r="P16" s="71">
        <f t="shared" si="1"/>
        <v>0</v>
      </c>
      <c r="Q16" s="71" t="str">
        <f t="shared" si="2"/>
        <v/>
      </c>
    </row>
    <row r="17" spans="1:17" ht="15" customHeight="1" x14ac:dyDescent="0.25">
      <c r="A17" s="198" t="str">
        <f>IF($C17="","",IFERROR(INDEX('Work report'!$A$2:$A$1500,MATCH(ROWS($C$2:C17),'Work report'!$AA$2:$AA$1500,0)),""))</f>
        <v/>
      </c>
      <c r="B17" s="199" t="str">
        <f>IF($C17="","",Setup!$B$4)</f>
        <v/>
      </c>
      <c r="C17" s="200" t="str">
        <f>IFERROR(INDEX('Work report'!$R$2:$R$1500,MATCH(ROWS($C$2:C17),'Work report'!$AA$2:$AA$1500,0)),"")</f>
        <v/>
      </c>
      <c r="D17" s="200" t="str">
        <f>IFERROR(INDEX('Work report'!$S$2:$S$1500,MATCH(ROWS($D$2:D17),'Work report'!$AA$2:$AA$1500,0)),"")</f>
        <v/>
      </c>
      <c r="E17" s="193" t="str">
        <f>IF($C17="","",IFERROR(INDEX('Work report'!$C$2:$C$1500,MATCH(ROWS($C$2:C17),'Work report'!$AA$2:$AA$1500,0)),""))</f>
        <v/>
      </c>
      <c r="F17" s="201" t="str">
        <f>IF($C17="","",IFERROR(INDEX('Work report'!$F$2:$F$1500,MATCH(ROWS($C$2:C17),'Work report'!$AA$2:$AA$1500,0)),""))</f>
        <v/>
      </c>
      <c r="G17" s="202" t="str">
        <f>IF($C17="","",IFERROR(HYPERLINK(INDEX('Work report'!$Q$2:$Q$1500,MATCH(ROWS($C$2:C17),'Work report'!$AA$2:$AA$1500,0)),INDEX('Work report'!$Q$2:$Q$1500,MATCH(ROWS($C$2:C17),'Work report'!$AA$2:$AA$1500,0))),""))</f>
        <v/>
      </c>
      <c r="H17" s="203" t="str">
        <f>IF($C17="","",IFERROR(INDEX('Work report'!$M$2:$M$1500,MATCH(ROWS($C$2:C17),'Work report'!$AA$2:$AA$1500,0)),""))</f>
        <v/>
      </c>
      <c r="I17" s="198" t="str">
        <f>IF($C17="","",IFERROR(INDEX('Work report'!$A$2:$A$1500,MATCH(ROWS($C$2:C17),'Work report'!$AA$2:$AA$1500,0)),""))</f>
        <v/>
      </c>
      <c r="J17" s="201" t="str">
        <f>IF($C17="","",IFERROR(INDEX('Work report'!$I$2:$I$1500,MATCH(ROWS($C$2:C17),'Work report'!$AA$2:$AA$1500,0)),""))</f>
        <v/>
      </c>
      <c r="K17" s="105"/>
      <c r="L17" s="105"/>
      <c r="M17" s="105"/>
      <c r="N17" s="105"/>
      <c r="O17" s="71">
        <f t="shared" si="0"/>
        <v>0</v>
      </c>
      <c r="P17" s="71">
        <f t="shared" si="1"/>
        <v>0</v>
      </c>
      <c r="Q17" s="71" t="str">
        <f t="shared" si="2"/>
        <v/>
      </c>
    </row>
    <row r="18" spans="1:17" ht="15" customHeight="1" x14ac:dyDescent="0.25">
      <c r="A18" s="198" t="str">
        <f>IF($C18="","",IFERROR(INDEX('Work report'!$A$2:$A$1500,MATCH(ROWS($C$2:C18),'Work report'!$AA$2:$AA$1500,0)),""))</f>
        <v/>
      </c>
      <c r="B18" s="199" t="str">
        <f>IF($C18="","",Setup!$B$4)</f>
        <v/>
      </c>
      <c r="C18" s="200" t="str">
        <f>IFERROR(INDEX('Work report'!$R$2:$R$1500,MATCH(ROWS($C$2:C18),'Work report'!$AA$2:$AA$1500,0)),"")</f>
        <v/>
      </c>
      <c r="D18" s="200" t="str">
        <f>IFERROR(INDEX('Work report'!$S$2:$S$1500,MATCH(ROWS($D$2:D18),'Work report'!$AA$2:$AA$1500,0)),"")</f>
        <v/>
      </c>
      <c r="E18" s="193" t="str">
        <f>IF($C18="","",IFERROR(INDEX('Work report'!$C$2:$C$1500,MATCH(ROWS($C$2:C18),'Work report'!$AA$2:$AA$1500,0)),""))</f>
        <v/>
      </c>
      <c r="F18" s="201" t="str">
        <f>IF($C18="","",IFERROR(INDEX('Work report'!$F$2:$F$1500,MATCH(ROWS($C$2:C18),'Work report'!$AA$2:$AA$1500,0)),""))</f>
        <v/>
      </c>
      <c r="G18" s="202" t="str">
        <f>IF($C18="","",IFERROR(HYPERLINK(INDEX('Work report'!$Q$2:$Q$1500,MATCH(ROWS($C$2:C18),'Work report'!$AA$2:$AA$1500,0)),INDEX('Work report'!$Q$2:$Q$1500,MATCH(ROWS($C$2:C18),'Work report'!$AA$2:$AA$1500,0))),""))</f>
        <v/>
      </c>
      <c r="H18" s="203" t="str">
        <f>IF($C18="","",IFERROR(INDEX('Work report'!$M$2:$M$1500,MATCH(ROWS($C$2:C18),'Work report'!$AA$2:$AA$1500,0)),""))</f>
        <v/>
      </c>
      <c r="I18" s="198" t="str">
        <f>IF($C18="","",IFERROR(INDEX('Work report'!$A$2:$A$1500,MATCH(ROWS($C$2:C18),'Work report'!$AA$2:$AA$1500,0)),""))</f>
        <v/>
      </c>
      <c r="J18" s="201" t="str">
        <f>IF($C18="","",IFERROR(INDEX('Work report'!$I$2:$I$1500,MATCH(ROWS($C$2:C18),'Work report'!$AA$2:$AA$1500,0)),""))</f>
        <v/>
      </c>
      <c r="K18" s="105"/>
      <c r="L18" s="105"/>
      <c r="M18" s="105"/>
      <c r="N18" s="105"/>
      <c r="O18" s="71">
        <f t="shared" si="0"/>
        <v>0</v>
      </c>
      <c r="P18" s="71">
        <f t="shared" si="1"/>
        <v>0</v>
      </c>
      <c r="Q18" s="71" t="str">
        <f t="shared" si="2"/>
        <v/>
      </c>
    </row>
    <row r="19" spans="1:17" ht="15" customHeight="1" x14ac:dyDescent="0.25">
      <c r="A19" s="198" t="str">
        <f>IF($C19="","",IFERROR(INDEX('Work report'!$A$2:$A$1500,MATCH(ROWS($C$2:C19),'Work report'!$AA$2:$AA$1500,0)),""))</f>
        <v/>
      </c>
      <c r="B19" s="199" t="str">
        <f>IF($C19="","",Setup!$B$4)</f>
        <v/>
      </c>
      <c r="C19" s="200" t="str">
        <f>IFERROR(INDEX('Work report'!$R$2:$R$1500,MATCH(ROWS($C$2:C19),'Work report'!$AA$2:$AA$1500,0)),"")</f>
        <v/>
      </c>
      <c r="D19" s="200" t="str">
        <f>IFERROR(INDEX('Work report'!$S$2:$S$1500,MATCH(ROWS($D$2:D19),'Work report'!$AA$2:$AA$1500,0)),"")</f>
        <v/>
      </c>
      <c r="E19" s="193" t="str">
        <f>IF($C19="","",IFERROR(INDEX('Work report'!$C$2:$C$1500,MATCH(ROWS($C$2:C19),'Work report'!$AA$2:$AA$1500,0)),""))</f>
        <v/>
      </c>
      <c r="F19" s="201" t="str">
        <f>IF($C19="","",IFERROR(INDEX('Work report'!$F$2:$F$1500,MATCH(ROWS($C$2:C19),'Work report'!$AA$2:$AA$1500,0)),""))</f>
        <v/>
      </c>
      <c r="G19" s="202" t="str">
        <f>IF($C19="","",IFERROR(HYPERLINK(INDEX('Work report'!$Q$2:$Q$1500,MATCH(ROWS($C$2:C19),'Work report'!$AA$2:$AA$1500,0)),INDEX('Work report'!$Q$2:$Q$1500,MATCH(ROWS($C$2:C19),'Work report'!$AA$2:$AA$1500,0))),""))</f>
        <v/>
      </c>
      <c r="H19" s="203" t="str">
        <f>IF($C19="","",IFERROR(INDEX('Work report'!$M$2:$M$1500,MATCH(ROWS($C$2:C19),'Work report'!$AA$2:$AA$1500,0)),""))</f>
        <v/>
      </c>
      <c r="I19" s="198" t="str">
        <f>IF($C19="","",IFERROR(INDEX('Work report'!$A$2:$A$1500,MATCH(ROWS($C$2:C19),'Work report'!$AA$2:$AA$1500,0)),""))</f>
        <v/>
      </c>
      <c r="J19" s="201" t="str">
        <f>IF($C19="","",IFERROR(INDEX('Work report'!$I$2:$I$1500,MATCH(ROWS($C$2:C19),'Work report'!$AA$2:$AA$1500,0)),""))</f>
        <v/>
      </c>
      <c r="K19" s="105"/>
      <c r="L19" s="105"/>
      <c r="M19" s="105"/>
      <c r="N19" s="105"/>
      <c r="O19" s="71">
        <f t="shared" si="0"/>
        <v>0</v>
      </c>
      <c r="P19" s="71">
        <f t="shared" si="1"/>
        <v>0</v>
      </c>
      <c r="Q19" s="71" t="str">
        <f t="shared" si="2"/>
        <v/>
      </c>
    </row>
    <row r="20" spans="1:17" ht="15" customHeight="1" x14ac:dyDescent="0.25">
      <c r="A20" s="198" t="str">
        <f>IF($C20="","",IFERROR(INDEX('Work report'!$A$2:$A$1500,MATCH(ROWS($C$2:C20),'Work report'!$AA$2:$AA$1500,0)),""))</f>
        <v/>
      </c>
      <c r="B20" s="199" t="str">
        <f>IF($C20="","",Setup!$B$4)</f>
        <v/>
      </c>
      <c r="C20" s="200" t="str">
        <f>IFERROR(INDEX('Work report'!$R$2:$R$1500,MATCH(ROWS($C$2:C20),'Work report'!$AA$2:$AA$1500,0)),"")</f>
        <v/>
      </c>
      <c r="D20" s="200" t="str">
        <f>IFERROR(INDEX('Work report'!$S$2:$S$1500,MATCH(ROWS($D$2:D20),'Work report'!$AA$2:$AA$1500,0)),"")</f>
        <v/>
      </c>
      <c r="E20" s="193" t="str">
        <f>IF($C20="","",IFERROR(INDEX('Work report'!$C$2:$C$1500,MATCH(ROWS($C$2:C20),'Work report'!$AA$2:$AA$1500,0)),""))</f>
        <v/>
      </c>
      <c r="F20" s="201" t="str">
        <f>IF($C20="","",IFERROR(INDEX('Work report'!$F$2:$F$1500,MATCH(ROWS($C$2:C20),'Work report'!$AA$2:$AA$1500,0)),""))</f>
        <v/>
      </c>
      <c r="G20" s="202" t="str">
        <f>IF($C20="","",IFERROR(HYPERLINK(INDEX('Work report'!$Q$2:$Q$1500,MATCH(ROWS($C$2:C20),'Work report'!$AA$2:$AA$1500,0)),INDEX('Work report'!$Q$2:$Q$1500,MATCH(ROWS($C$2:C20),'Work report'!$AA$2:$AA$1500,0))),""))</f>
        <v/>
      </c>
      <c r="H20" s="203" t="str">
        <f>IF($C20="","",IFERROR(INDEX('Work report'!$M$2:$M$1500,MATCH(ROWS($C$2:C20),'Work report'!$AA$2:$AA$1500,0)),""))</f>
        <v/>
      </c>
      <c r="I20" s="198" t="str">
        <f>IF($C20="","",IFERROR(INDEX('Work report'!$A$2:$A$1500,MATCH(ROWS($C$2:C20),'Work report'!$AA$2:$AA$1500,0)),""))</f>
        <v/>
      </c>
      <c r="J20" s="201" t="str">
        <f>IF($C20="","",IFERROR(INDEX('Work report'!$I$2:$I$1500,MATCH(ROWS($C$2:C20),'Work report'!$AA$2:$AA$1500,0)),""))</f>
        <v/>
      </c>
      <c r="K20" s="105"/>
      <c r="L20" s="105"/>
      <c r="M20" s="105"/>
      <c r="N20" s="105"/>
      <c r="O20" s="71">
        <f t="shared" si="0"/>
        <v>0</v>
      </c>
      <c r="P20" s="71">
        <f t="shared" si="1"/>
        <v>0</v>
      </c>
      <c r="Q20" s="71" t="str">
        <f t="shared" si="2"/>
        <v/>
      </c>
    </row>
    <row r="21" spans="1:17" ht="15" customHeight="1" x14ac:dyDescent="0.25">
      <c r="A21" s="198" t="str">
        <f>IF($C21="","",IFERROR(INDEX('Work report'!$A$2:$A$1500,MATCH(ROWS($C$2:C21),'Work report'!$AA$2:$AA$1500,0)),""))</f>
        <v/>
      </c>
      <c r="B21" s="199" t="str">
        <f>IF($C21="","",Setup!$B$4)</f>
        <v/>
      </c>
      <c r="C21" s="200" t="str">
        <f>IFERROR(INDEX('Work report'!$R$2:$R$1500,MATCH(ROWS($C$2:C21),'Work report'!$AA$2:$AA$1500,0)),"")</f>
        <v/>
      </c>
      <c r="D21" s="200" t="str">
        <f>IFERROR(INDEX('Work report'!$S$2:$S$1500,MATCH(ROWS($D$2:D21),'Work report'!$AA$2:$AA$1500,0)),"")</f>
        <v/>
      </c>
      <c r="E21" s="193" t="str">
        <f>IF($C21="","",IFERROR(INDEX('Work report'!$C$2:$C$1500,MATCH(ROWS($C$2:C21),'Work report'!$AA$2:$AA$1500,0)),""))</f>
        <v/>
      </c>
      <c r="F21" s="201" t="str">
        <f>IF($C21="","",IFERROR(INDEX('Work report'!$F$2:$F$1500,MATCH(ROWS($C$2:C21),'Work report'!$AA$2:$AA$1500,0)),""))</f>
        <v/>
      </c>
      <c r="G21" s="202" t="str">
        <f>IF($C21="","",IFERROR(HYPERLINK(INDEX('Work report'!$Q$2:$Q$1500,MATCH(ROWS($C$2:C21),'Work report'!$AA$2:$AA$1500,0)),INDEX('Work report'!$Q$2:$Q$1500,MATCH(ROWS($C$2:C21),'Work report'!$AA$2:$AA$1500,0))),""))</f>
        <v/>
      </c>
      <c r="H21" s="203" t="str">
        <f>IF($C21="","",IFERROR(INDEX('Work report'!$M$2:$M$1500,MATCH(ROWS($C$2:C21),'Work report'!$AA$2:$AA$1500,0)),""))</f>
        <v/>
      </c>
      <c r="I21" s="198" t="str">
        <f>IF($C21="","",IFERROR(INDEX('Work report'!$A$2:$A$1500,MATCH(ROWS($C$2:C21),'Work report'!$AA$2:$AA$1500,0)),""))</f>
        <v/>
      </c>
      <c r="J21" s="201" t="str">
        <f>IF($C21="","",IFERROR(INDEX('Work report'!$I$2:$I$1500,MATCH(ROWS($C$2:C21),'Work report'!$AA$2:$AA$1500,0)),""))</f>
        <v/>
      </c>
      <c r="K21" s="105"/>
      <c r="L21" s="105"/>
      <c r="M21" s="105"/>
      <c r="N21" s="105"/>
      <c r="O21" s="71">
        <f t="shared" si="0"/>
        <v>0</v>
      </c>
      <c r="P21" s="71">
        <f t="shared" si="1"/>
        <v>0</v>
      </c>
      <c r="Q21" s="71" t="str">
        <f t="shared" si="2"/>
        <v/>
      </c>
    </row>
    <row r="22" spans="1:17" ht="15" customHeight="1" x14ac:dyDescent="0.25">
      <c r="A22" s="198" t="str">
        <f>IF($C22="","",IFERROR(INDEX('Work report'!$A$2:$A$1500,MATCH(ROWS($C$2:C22),'Work report'!$AA$2:$AA$1500,0)),""))</f>
        <v/>
      </c>
      <c r="B22" s="199" t="str">
        <f>IF($C22="","",Setup!$B$4)</f>
        <v/>
      </c>
      <c r="C22" s="200" t="str">
        <f>IFERROR(INDEX('Work report'!$R$2:$R$1500,MATCH(ROWS($C$2:C22),'Work report'!$AA$2:$AA$1500,0)),"")</f>
        <v/>
      </c>
      <c r="D22" s="200" t="str">
        <f>IFERROR(INDEX('Work report'!$S$2:$S$1500,MATCH(ROWS($D$2:D22),'Work report'!$AA$2:$AA$1500,0)),"")</f>
        <v/>
      </c>
      <c r="E22" s="193" t="str">
        <f>IF($C22="","",IFERROR(INDEX('Work report'!$C$2:$C$1500,MATCH(ROWS($C$2:C22),'Work report'!$AA$2:$AA$1500,0)),""))</f>
        <v/>
      </c>
      <c r="F22" s="201" t="str">
        <f>IF($C22="","",IFERROR(INDEX('Work report'!$F$2:$F$1500,MATCH(ROWS($C$2:C22),'Work report'!$AA$2:$AA$1500,0)),""))</f>
        <v/>
      </c>
      <c r="G22" s="202" t="str">
        <f>IF($C22="","",IFERROR(HYPERLINK(INDEX('Work report'!$Q$2:$Q$1500,MATCH(ROWS($C$2:C22),'Work report'!$AA$2:$AA$1500,0)),INDEX('Work report'!$Q$2:$Q$1500,MATCH(ROWS($C$2:C22),'Work report'!$AA$2:$AA$1500,0))),""))</f>
        <v/>
      </c>
      <c r="H22" s="203" t="str">
        <f>IF($C22="","",IFERROR(INDEX('Work report'!$M$2:$M$1500,MATCH(ROWS($C$2:C22),'Work report'!$AA$2:$AA$1500,0)),""))</f>
        <v/>
      </c>
      <c r="I22" s="198" t="str">
        <f>IF($C22="","",IFERROR(INDEX('Work report'!$A$2:$A$1500,MATCH(ROWS($C$2:C22),'Work report'!$AA$2:$AA$1500,0)),""))</f>
        <v/>
      </c>
      <c r="J22" s="201" t="str">
        <f>IF($C22="","",IFERROR(INDEX('Work report'!$I$2:$I$1500,MATCH(ROWS($C$2:C22),'Work report'!$AA$2:$AA$1500,0)),""))</f>
        <v/>
      </c>
      <c r="K22" s="105"/>
      <c r="L22" s="105"/>
      <c r="M22" s="105"/>
      <c r="N22" s="105"/>
      <c r="O22" s="71">
        <f t="shared" si="0"/>
        <v>0</v>
      </c>
      <c r="P22" s="71">
        <f t="shared" si="1"/>
        <v>0</v>
      </c>
      <c r="Q22" s="71" t="str">
        <f t="shared" si="2"/>
        <v/>
      </c>
    </row>
    <row r="23" spans="1:17" ht="15" customHeight="1" x14ac:dyDescent="0.25">
      <c r="A23" s="198" t="str">
        <f>IF($C23="","",IFERROR(INDEX('Work report'!$A$2:$A$1500,MATCH(ROWS($C$2:C23),'Work report'!$AA$2:$AA$1500,0)),""))</f>
        <v/>
      </c>
      <c r="B23" s="199" t="str">
        <f>IF($C23="","",Setup!$B$4)</f>
        <v/>
      </c>
      <c r="C23" s="200" t="str">
        <f>IFERROR(INDEX('Work report'!$R$2:$R$1500,MATCH(ROWS($C$2:C23),'Work report'!$AA$2:$AA$1500,0)),"")</f>
        <v/>
      </c>
      <c r="D23" s="200" t="str">
        <f>IFERROR(INDEX('Work report'!$S$2:$S$1500,MATCH(ROWS($D$2:D23),'Work report'!$AA$2:$AA$1500,0)),"")</f>
        <v/>
      </c>
      <c r="E23" s="193" t="str">
        <f>IF($C23="","",IFERROR(INDEX('Work report'!$C$2:$C$1500,MATCH(ROWS($C$2:C23),'Work report'!$AA$2:$AA$1500,0)),""))</f>
        <v/>
      </c>
      <c r="F23" s="201" t="str">
        <f>IF($C23="","",IFERROR(INDEX('Work report'!$F$2:$F$1500,MATCH(ROWS($C$2:C23),'Work report'!$AA$2:$AA$1500,0)),""))</f>
        <v/>
      </c>
      <c r="G23" s="202" t="str">
        <f>IF($C23="","",IFERROR(HYPERLINK(INDEX('Work report'!$Q$2:$Q$1500,MATCH(ROWS($C$2:C23),'Work report'!$AA$2:$AA$1500,0)),INDEX('Work report'!$Q$2:$Q$1500,MATCH(ROWS($C$2:C23),'Work report'!$AA$2:$AA$1500,0))),""))</f>
        <v/>
      </c>
      <c r="H23" s="203" t="str">
        <f>IF($C23="","",IFERROR(INDEX('Work report'!$M$2:$M$1500,MATCH(ROWS($C$2:C23),'Work report'!$AA$2:$AA$1500,0)),""))</f>
        <v/>
      </c>
      <c r="I23" s="198" t="str">
        <f>IF($C23="","",IFERROR(INDEX('Work report'!$A$2:$A$1500,MATCH(ROWS($C$2:C23),'Work report'!$AA$2:$AA$1500,0)),""))</f>
        <v/>
      </c>
      <c r="J23" s="201" t="str">
        <f>IF($C23="","",IFERROR(INDEX('Work report'!$I$2:$I$1500,MATCH(ROWS($C$2:C23),'Work report'!$AA$2:$AA$1500,0)),""))</f>
        <v/>
      </c>
      <c r="K23" s="105"/>
      <c r="L23" s="105"/>
      <c r="M23" s="105"/>
      <c r="N23" s="105"/>
      <c r="O23" s="71">
        <f t="shared" si="0"/>
        <v>0</v>
      </c>
      <c r="P23" s="71">
        <f t="shared" si="1"/>
        <v>0</v>
      </c>
      <c r="Q23" s="71" t="str">
        <f t="shared" si="2"/>
        <v/>
      </c>
    </row>
    <row r="24" spans="1:17" ht="15" customHeight="1" x14ac:dyDescent="0.25">
      <c r="A24" s="198" t="str">
        <f>IF($C24="","",IFERROR(INDEX('Work report'!$A$2:$A$1500,MATCH(ROWS($C$2:C24),'Work report'!$AA$2:$AA$1500,0)),""))</f>
        <v/>
      </c>
      <c r="B24" s="199" t="str">
        <f>IF($C24="","",Setup!$B$4)</f>
        <v/>
      </c>
      <c r="C24" s="200" t="str">
        <f>IFERROR(INDEX('Work report'!$R$2:$R$1500,MATCH(ROWS($C$2:C24),'Work report'!$AA$2:$AA$1500,0)),"")</f>
        <v/>
      </c>
      <c r="D24" s="200" t="str">
        <f>IFERROR(INDEX('Work report'!$S$2:$S$1500,MATCH(ROWS($D$2:D24),'Work report'!$AA$2:$AA$1500,0)),"")</f>
        <v/>
      </c>
      <c r="E24" s="193" t="str">
        <f>IF($C24="","",IFERROR(INDEX('Work report'!$C$2:$C$1500,MATCH(ROWS($C$2:C24),'Work report'!$AA$2:$AA$1500,0)),""))</f>
        <v/>
      </c>
      <c r="F24" s="201" t="str">
        <f>IF($C24="","",IFERROR(INDEX('Work report'!$F$2:$F$1500,MATCH(ROWS($C$2:C24),'Work report'!$AA$2:$AA$1500,0)),""))</f>
        <v/>
      </c>
      <c r="G24" s="202" t="str">
        <f>IF($C24="","",IFERROR(HYPERLINK(INDEX('Work report'!$Q$2:$Q$1500,MATCH(ROWS($C$2:C24),'Work report'!$AA$2:$AA$1500,0)),INDEX('Work report'!$Q$2:$Q$1500,MATCH(ROWS($C$2:C24),'Work report'!$AA$2:$AA$1500,0))),""))</f>
        <v/>
      </c>
      <c r="H24" s="203" t="str">
        <f>IF($C24="","",IFERROR(INDEX('Work report'!$M$2:$M$1500,MATCH(ROWS($C$2:C24),'Work report'!$AA$2:$AA$1500,0)),""))</f>
        <v/>
      </c>
      <c r="I24" s="198" t="str">
        <f>IF($C24="","",IFERROR(INDEX('Work report'!$A$2:$A$1500,MATCH(ROWS($C$2:C24),'Work report'!$AA$2:$AA$1500,0)),""))</f>
        <v/>
      </c>
      <c r="J24" s="201" t="str">
        <f>IF($C24="","",IFERROR(INDEX('Work report'!$I$2:$I$1500,MATCH(ROWS($C$2:C24),'Work report'!$AA$2:$AA$1500,0)),""))</f>
        <v/>
      </c>
      <c r="K24" s="105"/>
      <c r="L24" s="105"/>
      <c r="M24" s="105"/>
      <c r="N24" s="105"/>
      <c r="O24" s="71">
        <f t="shared" si="0"/>
        <v>0</v>
      </c>
      <c r="P24" s="71">
        <f t="shared" si="1"/>
        <v>0</v>
      </c>
      <c r="Q24" s="71" t="str">
        <f t="shared" si="2"/>
        <v/>
      </c>
    </row>
    <row r="25" spans="1:17" ht="15" customHeight="1" x14ac:dyDescent="0.25">
      <c r="A25" s="198" t="str">
        <f>IF($C25="","",IFERROR(INDEX('Work report'!$A$2:$A$1500,MATCH(ROWS($C$2:C25),'Work report'!$AA$2:$AA$1500,0)),""))</f>
        <v/>
      </c>
      <c r="B25" s="199" t="str">
        <f>IF($C25="","",Setup!$B$4)</f>
        <v/>
      </c>
      <c r="C25" s="200" t="str">
        <f>IFERROR(INDEX('Work report'!$R$2:$R$1500,MATCH(ROWS($C$2:C25),'Work report'!$AA$2:$AA$1500,0)),"")</f>
        <v/>
      </c>
      <c r="D25" s="200" t="str">
        <f>IFERROR(INDEX('Work report'!$S$2:$S$1500,MATCH(ROWS($D$2:D25),'Work report'!$AA$2:$AA$1500,0)),"")</f>
        <v/>
      </c>
      <c r="E25" s="193" t="str">
        <f>IF($C25="","",IFERROR(INDEX('Work report'!$C$2:$C$1500,MATCH(ROWS($C$2:C25),'Work report'!$AA$2:$AA$1500,0)),""))</f>
        <v/>
      </c>
      <c r="F25" s="201" t="str">
        <f>IF($C25="","",IFERROR(INDEX('Work report'!$F$2:$F$1500,MATCH(ROWS($C$2:C25),'Work report'!$AA$2:$AA$1500,0)),""))</f>
        <v/>
      </c>
      <c r="G25" s="202" t="str">
        <f>IF($C25="","",IFERROR(HYPERLINK(INDEX('Work report'!$Q$2:$Q$1500,MATCH(ROWS($C$2:C25),'Work report'!$AA$2:$AA$1500,0)),INDEX('Work report'!$Q$2:$Q$1500,MATCH(ROWS($C$2:C25),'Work report'!$AA$2:$AA$1500,0))),""))</f>
        <v/>
      </c>
      <c r="H25" s="203" t="str">
        <f>IF($C25="","",IFERROR(INDEX('Work report'!$M$2:$M$1500,MATCH(ROWS($C$2:C25),'Work report'!$AA$2:$AA$1500,0)),""))</f>
        <v/>
      </c>
      <c r="I25" s="198" t="str">
        <f>IF($C25="","",IFERROR(INDEX('Work report'!$A$2:$A$1500,MATCH(ROWS($C$2:C25),'Work report'!$AA$2:$AA$1500,0)),""))</f>
        <v/>
      </c>
      <c r="J25" s="201" t="str">
        <f>IF($C25="","",IFERROR(INDEX('Work report'!$I$2:$I$1500,MATCH(ROWS($C$2:C25),'Work report'!$AA$2:$AA$1500,0)),""))</f>
        <v/>
      </c>
      <c r="K25" s="105"/>
      <c r="L25" s="105"/>
      <c r="M25" s="105"/>
      <c r="N25" s="105"/>
      <c r="O25" s="71">
        <f t="shared" si="0"/>
        <v>0</v>
      </c>
      <c r="P25" s="71">
        <f t="shared" si="1"/>
        <v>0</v>
      </c>
      <c r="Q25" s="71" t="str">
        <f t="shared" si="2"/>
        <v/>
      </c>
    </row>
    <row r="26" spans="1:17" ht="15" customHeight="1" x14ac:dyDescent="0.25">
      <c r="A26" s="198" t="str">
        <f>IF($C26="","",IFERROR(INDEX('Work report'!$A$2:$A$1500,MATCH(ROWS($C$2:C26),'Work report'!$AA$2:$AA$1500,0)),""))</f>
        <v/>
      </c>
      <c r="B26" s="199" t="str">
        <f>IF($C26="","",Setup!$B$4)</f>
        <v/>
      </c>
      <c r="C26" s="200" t="str">
        <f>IFERROR(INDEX('Work report'!$R$2:$R$1500,MATCH(ROWS($C$2:C26),'Work report'!$AA$2:$AA$1500,0)),"")</f>
        <v/>
      </c>
      <c r="D26" s="200" t="str">
        <f>IFERROR(INDEX('Work report'!$S$2:$S$1500,MATCH(ROWS($D$2:D26),'Work report'!$AA$2:$AA$1500,0)),"")</f>
        <v/>
      </c>
      <c r="E26" s="193" t="str">
        <f>IF($C26="","",IFERROR(INDEX('Work report'!$C$2:$C$1500,MATCH(ROWS($C$2:C26),'Work report'!$AA$2:$AA$1500,0)),""))</f>
        <v/>
      </c>
      <c r="F26" s="201" t="str">
        <f>IF($C26="","",IFERROR(INDEX('Work report'!$F$2:$F$1500,MATCH(ROWS($C$2:C26),'Work report'!$AA$2:$AA$1500,0)),""))</f>
        <v/>
      </c>
      <c r="G26" s="202" t="str">
        <f>IF($C26="","",IFERROR(HYPERLINK(INDEX('Work report'!$Q$2:$Q$1500,MATCH(ROWS($C$2:C26),'Work report'!$AA$2:$AA$1500,0)),INDEX('Work report'!$Q$2:$Q$1500,MATCH(ROWS($C$2:C26),'Work report'!$AA$2:$AA$1500,0))),""))</f>
        <v/>
      </c>
      <c r="H26" s="203" t="str">
        <f>IF($C26="","",IFERROR(INDEX('Work report'!$M$2:$M$1500,MATCH(ROWS($C$2:C26),'Work report'!$AA$2:$AA$1500,0)),""))</f>
        <v/>
      </c>
      <c r="I26" s="198" t="str">
        <f>IF($C26="","",IFERROR(INDEX('Work report'!$A$2:$A$1500,MATCH(ROWS($C$2:C26),'Work report'!$AA$2:$AA$1500,0)),""))</f>
        <v/>
      </c>
      <c r="J26" s="201" t="str">
        <f>IF($C26="","",IFERROR(INDEX('Work report'!$I$2:$I$1500,MATCH(ROWS($C$2:C26),'Work report'!$AA$2:$AA$1500,0)),""))</f>
        <v/>
      </c>
      <c r="K26" s="105"/>
      <c r="L26" s="105"/>
      <c r="M26" s="105"/>
      <c r="N26" s="105"/>
      <c r="O26" s="71">
        <f t="shared" si="0"/>
        <v>0</v>
      </c>
      <c r="P26" s="71">
        <f t="shared" si="1"/>
        <v>0</v>
      </c>
      <c r="Q26" s="71" t="str">
        <f t="shared" si="2"/>
        <v/>
      </c>
    </row>
    <row r="27" spans="1:17" ht="15" customHeight="1" x14ac:dyDescent="0.25">
      <c r="A27" s="198" t="str">
        <f>IF($C27="","",IFERROR(INDEX('Work report'!$A$2:$A$1500,MATCH(ROWS($C$2:C27),'Work report'!$AA$2:$AA$1500,0)),""))</f>
        <v/>
      </c>
      <c r="B27" s="199" t="str">
        <f>IF($C27="","",Setup!$B$4)</f>
        <v/>
      </c>
      <c r="C27" s="200" t="str">
        <f>IFERROR(INDEX('Work report'!$R$2:$R$1500,MATCH(ROWS($C$2:C27),'Work report'!$AA$2:$AA$1500,0)),"")</f>
        <v/>
      </c>
      <c r="D27" s="200" t="str">
        <f>IFERROR(INDEX('Work report'!$S$2:$S$1500,MATCH(ROWS($D$2:D27),'Work report'!$AA$2:$AA$1500,0)),"")</f>
        <v/>
      </c>
      <c r="E27" s="193" t="str">
        <f>IF($C27="","",IFERROR(INDEX('Work report'!$C$2:$C$1500,MATCH(ROWS($C$2:C27),'Work report'!$AA$2:$AA$1500,0)),""))</f>
        <v/>
      </c>
      <c r="F27" s="201" t="str">
        <f>IF($C27="","",IFERROR(INDEX('Work report'!$F$2:$F$1500,MATCH(ROWS($C$2:C27),'Work report'!$AA$2:$AA$1500,0)),""))</f>
        <v/>
      </c>
      <c r="G27" s="202" t="str">
        <f>IF($C27="","",IFERROR(HYPERLINK(INDEX('Work report'!$Q$2:$Q$1500,MATCH(ROWS($C$2:C27),'Work report'!$AA$2:$AA$1500,0)),INDEX('Work report'!$Q$2:$Q$1500,MATCH(ROWS($C$2:C27),'Work report'!$AA$2:$AA$1500,0))),""))</f>
        <v/>
      </c>
      <c r="H27" s="203" t="str">
        <f>IF($C27="","",IFERROR(INDEX('Work report'!$M$2:$M$1500,MATCH(ROWS($C$2:C27),'Work report'!$AA$2:$AA$1500,0)),""))</f>
        <v/>
      </c>
      <c r="I27" s="198" t="str">
        <f>IF($C27="","",IFERROR(INDEX('Work report'!$A$2:$A$1500,MATCH(ROWS($C$2:C27),'Work report'!$AA$2:$AA$1500,0)),""))</f>
        <v/>
      </c>
      <c r="J27" s="201" t="str">
        <f>IF($C27="","",IFERROR(INDEX('Work report'!$I$2:$I$1500,MATCH(ROWS($C$2:C27),'Work report'!$AA$2:$AA$1500,0)),""))</f>
        <v/>
      </c>
      <c r="K27" s="105"/>
      <c r="L27" s="105"/>
      <c r="M27" s="105"/>
      <c r="N27" s="105"/>
      <c r="O27" s="71">
        <f t="shared" si="0"/>
        <v>0</v>
      </c>
      <c r="P27" s="71">
        <f t="shared" si="1"/>
        <v>0</v>
      </c>
      <c r="Q27" s="71" t="str">
        <f t="shared" si="2"/>
        <v/>
      </c>
    </row>
    <row r="28" spans="1:17" ht="15" customHeight="1" x14ac:dyDescent="0.25">
      <c r="A28" s="198" t="str">
        <f>IF($C28="","",IFERROR(INDEX('Work report'!$A$2:$A$1500,MATCH(ROWS($C$2:C28),'Work report'!$AA$2:$AA$1500,0)),""))</f>
        <v/>
      </c>
      <c r="B28" s="199" t="str">
        <f>IF($C28="","",Setup!$B$4)</f>
        <v/>
      </c>
      <c r="C28" s="200" t="str">
        <f>IFERROR(INDEX('Work report'!$R$2:$R$1500,MATCH(ROWS($C$2:C28),'Work report'!$AA$2:$AA$1500,0)),"")</f>
        <v/>
      </c>
      <c r="D28" s="200" t="str">
        <f>IFERROR(INDEX('Work report'!$S$2:$S$1500,MATCH(ROWS($D$2:D28),'Work report'!$AA$2:$AA$1500,0)),"")</f>
        <v/>
      </c>
      <c r="E28" s="193" t="str">
        <f>IF($C28="","",IFERROR(INDEX('Work report'!$C$2:$C$1500,MATCH(ROWS($C$2:C28),'Work report'!$AA$2:$AA$1500,0)),""))</f>
        <v/>
      </c>
      <c r="F28" s="201" t="str">
        <f>IF($C28="","",IFERROR(INDEX('Work report'!$F$2:$F$1500,MATCH(ROWS($C$2:C28),'Work report'!$AA$2:$AA$1500,0)),""))</f>
        <v/>
      </c>
      <c r="G28" s="202" t="str">
        <f>IF($C28="","",IFERROR(HYPERLINK(INDEX('Work report'!$Q$2:$Q$1500,MATCH(ROWS($C$2:C28),'Work report'!$AA$2:$AA$1500,0)),INDEX('Work report'!$Q$2:$Q$1500,MATCH(ROWS($C$2:C28),'Work report'!$AA$2:$AA$1500,0))),""))</f>
        <v/>
      </c>
      <c r="H28" s="203" t="str">
        <f>IF($C28="","",IFERROR(INDEX('Work report'!$M$2:$M$1500,MATCH(ROWS($C$2:C28),'Work report'!$AA$2:$AA$1500,0)),""))</f>
        <v/>
      </c>
      <c r="I28" s="198" t="str">
        <f>IF($C28="","",IFERROR(INDEX('Work report'!$A$2:$A$1500,MATCH(ROWS($C$2:C28),'Work report'!$AA$2:$AA$1500,0)),""))</f>
        <v/>
      </c>
      <c r="J28" s="201" t="str">
        <f>IF($C28="","",IFERROR(INDEX('Work report'!$I$2:$I$1500,MATCH(ROWS($C$2:C28),'Work report'!$AA$2:$AA$1500,0)),""))</f>
        <v/>
      </c>
      <c r="K28" s="105"/>
      <c r="L28" s="105"/>
      <c r="M28" s="105"/>
      <c r="N28" s="105"/>
      <c r="O28" s="71">
        <f t="shared" si="0"/>
        <v>0</v>
      </c>
      <c r="P28" s="71">
        <f t="shared" si="1"/>
        <v>0</v>
      </c>
      <c r="Q28" s="71" t="str">
        <f t="shared" si="2"/>
        <v/>
      </c>
    </row>
    <row r="29" spans="1:17" ht="15" customHeight="1" x14ac:dyDescent="0.25">
      <c r="A29" s="198" t="str">
        <f>IF($C29="","",IFERROR(INDEX('Work report'!$A$2:$A$1500,MATCH(ROWS($C$2:C29),'Work report'!$AA$2:$AA$1500,0)),""))</f>
        <v/>
      </c>
      <c r="B29" s="199" t="str">
        <f>IF($C29="","",Setup!$B$4)</f>
        <v/>
      </c>
      <c r="C29" s="200" t="str">
        <f>IFERROR(INDEX('Work report'!$R$2:$R$1500,MATCH(ROWS($C$2:C29),'Work report'!$AA$2:$AA$1500,0)),"")</f>
        <v/>
      </c>
      <c r="D29" s="200" t="str">
        <f>IFERROR(INDEX('Work report'!$S$2:$S$1500,MATCH(ROWS($D$2:D29),'Work report'!$AA$2:$AA$1500,0)),"")</f>
        <v/>
      </c>
      <c r="E29" s="193" t="str">
        <f>IF($C29="","",IFERROR(INDEX('Work report'!$C$2:$C$1500,MATCH(ROWS($C$2:C29),'Work report'!$AA$2:$AA$1500,0)),""))</f>
        <v/>
      </c>
      <c r="F29" s="201" t="str">
        <f>IF($C29="","",IFERROR(INDEX('Work report'!$F$2:$F$1500,MATCH(ROWS($C$2:C29),'Work report'!$AA$2:$AA$1500,0)),""))</f>
        <v/>
      </c>
      <c r="G29" s="202" t="str">
        <f>IF($C29="","",IFERROR(HYPERLINK(INDEX('Work report'!$Q$2:$Q$1500,MATCH(ROWS($C$2:C29),'Work report'!$AA$2:$AA$1500,0)),INDEX('Work report'!$Q$2:$Q$1500,MATCH(ROWS($C$2:C29),'Work report'!$AA$2:$AA$1500,0))),""))</f>
        <v/>
      </c>
      <c r="H29" s="203" t="str">
        <f>IF($C29="","",IFERROR(INDEX('Work report'!$M$2:$M$1500,MATCH(ROWS($C$2:C29),'Work report'!$AA$2:$AA$1500,0)),""))</f>
        <v/>
      </c>
      <c r="I29" s="198" t="str">
        <f>IF($C29="","",IFERROR(INDEX('Work report'!$A$2:$A$1500,MATCH(ROWS($C$2:C29),'Work report'!$AA$2:$AA$1500,0)),""))</f>
        <v/>
      </c>
      <c r="J29" s="201" t="str">
        <f>IF($C29="","",IFERROR(INDEX('Work report'!$I$2:$I$1500,MATCH(ROWS($C$2:C29),'Work report'!$AA$2:$AA$1500,0)),""))</f>
        <v/>
      </c>
      <c r="K29" s="105"/>
      <c r="L29" s="105"/>
      <c r="M29" s="105"/>
      <c r="N29" s="105"/>
      <c r="O29" s="71">
        <f t="shared" si="0"/>
        <v>0</v>
      </c>
      <c r="P29" s="71">
        <f t="shared" si="1"/>
        <v>0</v>
      </c>
      <c r="Q29" s="71" t="str">
        <f t="shared" si="2"/>
        <v/>
      </c>
    </row>
    <row r="30" spans="1:17" ht="15" customHeight="1" x14ac:dyDescent="0.25">
      <c r="A30" s="198" t="str">
        <f>IF($C30="","",IFERROR(INDEX('Work report'!$A$2:$A$1500,MATCH(ROWS($C$2:C30),'Work report'!$AA$2:$AA$1500,0)),""))</f>
        <v/>
      </c>
      <c r="B30" s="199" t="str">
        <f>IF($C30="","",Setup!$B$4)</f>
        <v/>
      </c>
      <c r="C30" s="200" t="str">
        <f>IFERROR(INDEX('Work report'!$R$2:$R$1500,MATCH(ROWS($C$2:C30),'Work report'!$AA$2:$AA$1500,0)),"")</f>
        <v/>
      </c>
      <c r="D30" s="200" t="str">
        <f>IFERROR(INDEX('Work report'!$S$2:$S$1500,MATCH(ROWS($D$2:D30),'Work report'!$AA$2:$AA$1500,0)),"")</f>
        <v/>
      </c>
      <c r="E30" s="193" t="str">
        <f>IF($C30="","",IFERROR(INDEX('Work report'!$C$2:$C$1500,MATCH(ROWS($C$2:C30),'Work report'!$AA$2:$AA$1500,0)),""))</f>
        <v/>
      </c>
      <c r="F30" s="201" t="str">
        <f>IF($C30="","",IFERROR(INDEX('Work report'!$F$2:$F$1500,MATCH(ROWS($C$2:C30),'Work report'!$AA$2:$AA$1500,0)),""))</f>
        <v/>
      </c>
      <c r="G30" s="202" t="str">
        <f>IF($C30="","",IFERROR(HYPERLINK(INDEX('Work report'!$Q$2:$Q$1500,MATCH(ROWS($C$2:C30),'Work report'!$AA$2:$AA$1500,0)),INDEX('Work report'!$Q$2:$Q$1500,MATCH(ROWS($C$2:C30),'Work report'!$AA$2:$AA$1500,0))),""))</f>
        <v/>
      </c>
      <c r="H30" s="203" t="str">
        <f>IF($C30="","",IFERROR(INDEX('Work report'!$M$2:$M$1500,MATCH(ROWS($C$2:C30),'Work report'!$AA$2:$AA$1500,0)),""))</f>
        <v/>
      </c>
      <c r="I30" s="198" t="str">
        <f>IF($C30="","",IFERROR(INDEX('Work report'!$A$2:$A$1500,MATCH(ROWS($C$2:C30),'Work report'!$AA$2:$AA$1500,0)),""))</f>
        <v/>
      </c>
      <c r="J30" s="201" t="str">
        <f>IF($C30="","",IFERROR(INDEX('Work report'!$I$2:$I$1500,MATCH(ROWS($C$2:C30),'Work report'!$AA$2:$AA$1500,0)),""))</f>
        <v/>
      </c>
      <c r="K30" s="105"/>
      <c r="L30" s="105"/>
      <c r="M30" s="105"/>
      <c r="N30" s="105"/>
      <c r="O30" s="71">
        <f t="shared" si="0"/>
        <v>0</v>
      </c>
      <c r="P30" s="71">
        <f t="shared" si="1"/>
        <v>0</v>
      </c>
      <c r="Q30" s="71" t="str">
        <f t="shared" si="2"/>
        <v/>
      </c>
    </row>
    <row r="31" spans="1:17" ht="15" customHeight="1" x14ac:dyDescent="0.25">
      <c r="A31" s="198" t="str">
        <f>IF($C31="","",IFERROR(INDEX('Work report'!$A$2:$A$1500,MATCH(ROWS($C$2:C31),'Work report'!$AA$2:$AA$1500,0)),""))</f>
        <v/>
      </c>
      <c r="B31" s="199" t="str">
        <f>IF($C31="","",Setup!$B$4)</f>
        <v/>
      </c>
      <c r="C31" s="200" t="str">
        <f>IFERROR(INDEX('Work report'!$R$2:$R$1500,MATCH(ROWS($C$2:C31),'Work report'!$AA$2:$AA$1500,0)),"")</f>
        <v/>
      </c>
      <c r="D31" s="200" t="str">
        <f>IFERROR(INDEX('Work report'!$S$2:$S$1500,MATCH(ROWS($D$2:D31),'Work report'!$AA$2:$AA$1500,0)),"")</f>
        <v/>
      </c>
      <c r="E31" s="193" t="str">
        <f>IF($C31="","",IFERROR(INDEX('Work report'!$C$2:$C$1500,MATCH(ROWS($C$2:C31),'Work report'!$AA$2:$AA$1500,0)),""))</f>
        <v/>
      </c>
      <c r="F31" s="201" t="str">
        <f>IF($C31="","",IFERROR(INDEX('Work report'!$F$2:$F$1500,MATCH(ROWS($C$2:C31),'Work report'!$AA$2:$AA$1500,0)),""))</f>
        <v/>
      </c>
      <c r="G31" s="202" t="str">
        <f>IF($C31="","",IFERROR(HYPERLINK(INDEX('Work report'!$Q$2:$Q$1500,MATCH(ROWS($C$2:C31),'Work report'!$AA$2:$AA$1500,0)),INDEX('Work report'!$Q$2:$Q$1500,MATCH(ROWS($C$2:C31),'Work report'!$AA$2:$AA$1500,0))),""))</f>
        <v/>
      </c>
      <c r="H31" s="203" t="str">
        <f>IF($C31="","",IFERROR(INDEX('Work report'!$M$2:$M$1500,MATCH(ROWS($C$2:C31),'Work report'!$AA$2:$AA$1500,0)),""))</f>
        <v/>
      </c>
      <c r="I31" s="198" t="str">
        <f>IF($C31="","",IFERROR(INDEX('Work report'!$A$2:$A$1500,MATCH(ROWS($C$2:C31),'Work report'!$AA$2:$AA$1500,0)),""))</f>
        <v/>
      </c>
      <c r="J31" s="201" t="str">
        <f>IF($C31="","",IFERROR(INDEX('Work report'!$I$2:$I$1500,MATCH(ROWS($C$2:C31),'Work report'!$AA$2:$AA$1500,0)),""))</f>
        <v/>
      </c>
      <c r="K31" s="105"/>
      <c r="L31" s="105"/>
      <c r="M31" s="105"/>
      <c r="N31" s="105"/>
      <c r="O31" s="71">
        <f t="shared" si="0"/>
        <v>0</v>
      </c>
      <c r="P31" s="71">
        <f t="shared" si="1"/>
        <v>0</v>
      </c>
      <c r="Q31" s="71" t="str">
        <f t="shared" si="2"/>
        <v/>
      </c>
    </row>
    <row r="32" spans="1:17" ht="15" customHeight="1" x14ac:dyDescent="0.25">
      <c r="A32" s="198" t="str">
        <f>IF($C32="","",IFERROR(INDEX('Work report'!$A$2:$A$1500,MATCH(ROWS($C$2:C32),'Work report'!$AA$2:$AA$1500,0)),""))</f>
        <v/>
      </c>
      <c r="B32" s="199" t="str">
        <f>IF($C32="","",Setup!$B$4)</f>
        <v/>
      </c>
      <c r="C32" s="200" t="str">
        <f>IFERROR(INDEX('Work report'!$R$2:$R$1500,MATCH(ROWS($C$2:C32),'Work report'!$AA$2:$AA$1500,0)),"")</f>
        <v/>
      </c>
      <c r="D32" s="200" t="str">
        <f>IFERROR(INDEX('Work report'!$S$2:$S$1500,MATCH(ROWS($D$2:D32),'Work report'!$AA$2:$AA$1500,0)),"")</f>
        <v/>
      </c>
      <c r="E32" s="193" t="str">
        <f>IF($C32="","",IFERROR(INDEX('Work report'!$C$2:$C$1500,MATCH(ROWS($C$2:C32),'Work report'!$AA$2:$AA$1500,0)),""))</f>
        <v/>
      </c>
      <c r="F32" s="201" t="str">
        <f>IF($C32="","",IFERROR(INDEX('Work report'!$F$2:$F$1500,MATCH(ROWS($C$2:C32),'Work report'!$AA$2:$AA$1500,0)),""))</f>
        <v/>
      </c>
      <c r="G32" s="202" t="str">
        <f>IF($C32="","",IFERROR(HYPERLINK(INDEX('Work report'!$Q$2:$Q$1500,MATCH(ROWS($C$2:C32),'Work report'!$AA$2:$AA$1500,0)),INDEX('Work report'!$Q$2:$Q$1500,MATCH(ROWS($C$2:C32),'Work report'!$AA$2:$AA$1500,0))),""))</f>
        <v/>
      </c>
      <c r="H32" s="203" t="str">
        <f>IF($C32="","",IFERROR(INDEX('Work report'!$M$2:$M$1500,MATCH(ROWS($C$2:C32),'Work report'!$AA$2:$AA$1500,0)),""))</f>
        <v/>
      </c>
      <c r="I32" s="198" t="str">
        <f>IF($C32="","",IFERROR(INDEX('Work report'!$A$2:$A$1500,MATCH(ROWS($C$2:C32),'Work report'!$AA$2:$AA$1500,0)),""))</f>
        <v/>
      </c>
      <c r="J32" s="201" t="str">
        <f>IF($C32="","",IFERROR(INDEX('Work report'!$I$2:$I$1500,MATCH(ROWS($C$2:C32),'Work report'!$AA$2:$AA$1500,0)),""))</f>
        <v/>
      </c>
      <c r="K32" s="105"/>
      <c r="L32" s="105"/>
      <c r="M32" s="105"/>
      <c r="N32" s="105"/>
      <c r="O32" s="71">
        <f t="shared" si="0"/>
        <v>0</v>
      </c>
      <c r="P32" s="71">
        <f t="shared" si="1"/>
        <v>0</v>
      </c>
      <c r="Q32" s="71" t="str">
        <f t="shared" si="2"/>
        <v/>
      </c>
    </row>
    <row r="33" spans="1:17" ht="15" customHeight="1" x14ac:dyDescent="0.25">
      <c r="A33" s="198" t="str">
        <f>IF($C33="","",IFERROR(INDEX('Work report'!$A$2:$A$1500,MATCH(ROWS($C$2:C33),'Work report'!$AA$2:$AA$1500,0)),""))</f>
        <v/>
      </c>
      <c r="B33" s="199" t="str">
        <f>IF($C33="","",Setup!$B$4)</f>
        <v/>
      </c>
      <c r="C33" s="200" t="str">
        <f>IFERROR(INDEX('Work report'!$R$2:$R$1500,MATCH(ROWS($C$2:C33),'Work report'!$AA$2:$AA$1500,0)),"")</f>
        <v/>
      </c>
      <c r="D33" s="200" t="str">
        <f>IFERROR(INDEX('Work report'!$S$2:$S$1500,MATCH(ROWS($D$2:D33),'Work report'!$AA$2:$AA$1500,0)),"")</f>
        <v/>
      </c>
      <c r="E33" s="193" t="str">
        <f>IF($C33="","",IFERROR(INDEX('Work report'!$C$2:$C$1500,MATCH(ROWS($C$2:C33),'Work report'!$AA$2:$AA$1500,0)),""))</f>
        <v/>
      </c>
      <c r="F33" s="201" t="str">
        <f>IF($C33="","",IFERROR(INDEX('Work report'!$F$2:$F$1500,MATCH(ROWS($C$2:C33),'Work report'!$AA$2:$AA$1500,0)),""))</f>
        <v/>
      </c>
      <c r="G33" s="202" t="str">
        <f>IF($C33="","",IFERROR(HYPERLINK(INDEX('Work report'!$Q$2:$Q$1500,MATCH(ROWS($C$2:C33),'Work report'!$AA$2:$AA$1500,0)),INDEX('Work report'!$Q$2:$Q$1500,MATCH(ROWS($C$2:C33),'Work report'!$AA$2:$AA$1500,0))),""))</f>
        <v/>
      </c>
      <c r="H33" s="203" t="str">
        <f>IF($C33="","",IFERROR(INDEX('Work report'!$M$2:$M$1500,MATCH(ROWS($C$2:C33),'Work report'!$AA$2:$AA$1500,0)),""))</f>
        <v/>
      </c>
      <c r="I33" s="198" t="str">
        <f>IF($C33="","",IFERROR(INDEX('Work report'!$A$2:$A$1500,MATCH(ROWS($C$2:C33),'Work report'!$AA$2:$AA$1500,0)),""))</f>
        <v/>
      </c>
      <c r="J33" s="201" t="str">
        <f>IF($C33="","",IFERROR(INDEX('Work report'!$I$2:$I$1500,MATCH(ROWS($C$2:C33),'Work report'!$AA$2:$AA$1500,0)),""))</f>
        <v/>
      </c>
      <c r="K33" s="105"/>
      <c r="L33" s="105"/>
      <c r="M33" s="105"/>
      <c r="N33" s="105"/>
      <c r="O33" s="71">
        <f t="shared" si="0"/>
        <v>0</v>
      </c>
      <c r="P33" s="71">
        <f t="shared" si="1"/>
        <v>0</v>
      </c>
      <c r="Q33" s="71" t="str">
        <f t="shared" si="2"/>
        <v/>
      </c>
    </row>
    <row r="34" spans="1:17" ht="15" customHeight="1" x14ac:dyDescent="0.25">
      <c r="A34" s="198" t="str">
        <f>IF($C34="","",IFERROR(INDEX('Work report'!$A$2:$A$1500,MATCH(ROWS($C$2:C34),'Work report'!$AA$2:$AA$1500,0)),""))</f>
        <v/>
      </c>
      <c r="B34" s="199" t="str">
        <f>IF($C34="","",Setup!$B$4)</f>
        <v/>
      </c>
      <c r="C34" s="200" t="str">
        <f>IFERROR(INDEX('Work report'!$R$2:$R$1500,MATCH(ROWS($C$2:C34),'Work report'!$AA$2:$AA$1500,0)),"")</f>
        <v/>
      </c>
      <c r="D34" s="200" t="str">
        <f>IFERROR(INDEX('Work report'!$S$2:$S$1500,MATCH(ROWS($D$2:D34),'Work report'!$AA$2:$AA$1500,0)),"")</f>
        <v/>
      </c>
      <c r="E34" s="193" t="str">
        <f>IF($C34="","",IFERROR(INDEX('Work report'!$C$2:$C$1500,MATCH(ROWS($C$2:C34),'Work report'!$AA$2:$AA$1500,0)),""))</f>
        <v/>
      </c>
      <c r="F34" s="201" t="str">
        <f>IF($C34="","",IFERROR(INDEX('Work report'!$F$2:$F$1500,MATCH(ROWS($C$2:C34),'Work report'!$AA$2:$AA$1500,0)),""))</f>
        <v/>
      </c>
      <c r="G34" s="202" t="str">
        <f>IF($C34="","",IFERROR(HYPERLINK(INDEX('Work report'!$Q$2:$Q$1500,MATCH(ROWS($C$2:C34),'Work report'!$AA$2:$AA$1500,0)),INDEX('Work report'!$Q$2:$Q$1500,MATCH(ROWS($C$2:C34),'Work report'!$AA$2:$AA$1500,0))),""))</f>
        <v/>
      </c>
      <c r="H34" s="203" t="str">
        <f>IF($C34="","",IFERROR(INDEX('Work report'!$M$2:$M$1500,MATCH(ROWS($C$2:C34),'Work report'!$AA$2:$AA$1500,0)),""))</f>
        <v/>
      </c>
      <c r="I34" s="198" t="str">
        <f>IF($C34="","",IFERROR(INDEX('Work report'!$A$2:$A$1500,MATCH(ROWS($C$2:C34),'Work report'!$AA$2:$AA$1500,0)),""))</f>
        <v/>
      </c>
      <c r="J34" s="201" t="str">
        <f>IF($C34="","",IFERROR(INDEX('Work report'!$I$2:$I$1500,MATCH(ROWS($C$2:C34),'Work report'!$AA$2:$AA$1500,0)),""))</f>
        <v/>
      </c>
      <c r="K34" s="105"/>
      <c r="L34" s="105"/>
      <c r="M34" s="105"/>
      <c r="N34" s="105"/>
      <c r="O34" s="71">
        <f t="shared" si="0"/>
        <v>0</v>
      </c>
      <c r="P34" s="71">
        <f t="shared" si="1"/>
        <v>0</v>
      </c>
      <c r="Q34" s="71" t="str">
        <f t="shared" si="2"/>
        <v/>
      </c>
    </row>
    <row r="35" spans="1:17" ht="15" customHeight="1" x14ac:dyDescent="0.25">
      <c r="A35" s="198" t="str">
        <f>IF($C35="","",IFERROR(INDEX('Work report'!$A$2:$A$1500,MATCH(ROWS($C$2:C35),'Work report'!$AA$2:$AA$1500,0)),""))</f>
        <v/>
      </c>
      <c r="B35" s="199" t="str">
        <f>IF($C35="","",Setup!$B$4)</f>
        <v/>
      </c>
      <c r="C35" s="200" t="str">
        <f>IFERROR(INDEX('Work report'!$R$2:$R$1500,MATCH(ROWS($C$2:C35),'Work report'!$AA$2:$AA$1500,0)),"")</f>
        <v/>
      </c>
      <c r="D35" s="200" t="str">
        <f>IFERROR(INDEX('Work report'!$S$2:$S$1500,MATCH(ROWS($D$2:D35),'Work report'!$AA$2:$AA$1500,0)),"")</f>
        <v/>
      </c>
      <c r="E35" s="193" t="str">
        <f>IF($C35="","",IFERROR(INDEX('Work report'!$C$2:$C$1500,MATCH(ROWS($C$2:C35),'Work report'!$AA$2:$AA$1500,0)),""))</f>
        <v/>
      </c>
      <c r="F35" s="201" t="str">
        <f>IF($C35="","",IFERROR(INDEX('Work report'!$F$2:$F$1500,MATCH(ROWS($C$2:C35),'Work report'!$AA$2:$AA$1500,0)),""))</f>
        <v/>
      </c>
      <c r="G35" s="202" t="str">
        <f>IF($C35="","",IFERROR(HYPERLINK(INDEX('Work report'!$Q$2:$Q$1500,MATCH(ROWS($C$2:C35),'Work report'!$AA$2:$AA$1500,0)),INDEX('Work report'!$Q$2:$Q$1500,MATCH(ROWS($C$2:C35),'Work report'!$AA$2:$AA$1500,0))),""))</f>
        <v/>
      </c>
      <c r="H35" s="203" t="str">
        <f>IF($C35="","",IFERROR(INDEX('Work report'!$M$2:$M$1500,MATCH(ROWS($C$2:C35),'Work report'!$AA$2:$AA$1500,0)),""))</f>
        <v/>
      </c>
      <c r="I35" s="198" t="str">
        <f>IF($C35="","",IFERROR(INDEX('Work report'!$A$2:$A$1500,MATCH(ROWS($C$2:C35),'Work report'!$AA$2:$AA$1500,0)),""))</f>
        <v/>
      </c>
      <c r="J35" s="201" t="str">
        <f>IF($C35="","",IFERROR(INDEX('Work report'!$I$2:$I$1500,MATCH(ROWS($C$2:C35),'Work report'!$AA$2:$AA$1500,0)),""))</f>
        <v/>
      </c>
      <c r="K35" s="105"/>
      <c r="L35" s="105"/>
      <c r="M35" s="105"/>
      <c r="N35" s="105"/>
      <c r="O35" s="71">
        <f t="shared" si="0"/>
        <v>0</v>
      </c>
      <c r="P35" s="71">
        <f t="shared" si="1"/>
        <v>0</v>
      </c>
      <c r="Q35" s="71" t="str">
        <f t="shared" si="2"/>
        <v/>
      </c>
    </row>
    <row r="36" spans="1:17" ht="15" customHeight="1" x14ac:dyDescent="0.25">
      <c r="A36" s="198" t="str">
        <f>IF($C36="","",IFERROR(INDEX('Work report'!$A$2:$A$1500,MATCH(ROWS($C$2:C36),'Work report'!$AA$2:$AA$1500,0)),""))</f>
        <v/>
      </c>
      <c r="B36" s="199" t="str">
        <f>IF($C36="","",Setup!$B$4)</f>
        <v/>
      </c>
      <c r="C36" s="200" t="str">
        <f>IFERROR(INDEX('Work report'!$R$2:$R$1500,MATCH(ROWS($C$2:C36),'Work report'!$AA$2:$AA$1500,0)),"")</f>
        <v/>
      </c>
      <c r="D36" s="200" t="str">
        <f>IFERROR(INDEX('Work report'!$S$2:$S$1500,MATCH(ROWS($D$2:D36),'Work report'!$AA$2:$AA$1500,0)),"")</f>
        <v/>
      </c>
      <c r="E36" s="193" t="str">
        <f>IF($C36="","",IFERROR(INDEX('Work report'!$C$2:$C$1500,MATCH(ROWS($C$2:C36),'Work report'!$AA$2:$AA$1500,0)),""))</f>
        <v/>
      </c>
      <c r="F36" s="201" t="str">
        <f>IF($C36="","",IFERROR(INDEX('Work report'!$F$2:$F$1500,MATCH(ROWS($C$2:C36),'Work report'!$AA$2:$AA$1500,0)),""))</f>
        <v/>
      </c>
      <c r="G36" s="202" t="str">
        <f>IF($C36="","",IFERROR(HYPERLINK(INDEX('Work report'!$Q$2:$Q$1500,MATCH(ROWS($C$2:C36),'Work report'!$AA$2:$AA$1500,0)),INDEX('Work report'!$Q$2:$Q$1500,MATCH(ROWS($C$2:C36),'Work report'!$AA$2:$AA$1500,0))),""))</f>
        <v/>
      </c>
      <c r="H36" s="203" t="str">
        <f>IF($C36="","",IFERROR(INDEX('Work report'!$M$2:$M$1500,MATCH(ROWS($C$2:C36),'Work report'!$AA$2:$AA$1500,0)),""))</f>
        <v/>
      </c>
      <c r="I36" s="198" t="str">
        <f>IF($C36="","",IFERROR(INDEX('Work report'!$A$2:$A$1500,MATCH(ROWS($C$2:C36),'Work report'!$AA$2:$AA$1500,0)),""))</f>
        <v/>
      </c>
      <c r="J36" s="201" t="str">
        <f>IF($C36="","",IFERROR(INDEX('Work report'!$I$2:$I$1500,MATCH(ROWS($C$2:C36),'Work report'!$AA$2:$AA$1500,0)),""))</f>
        <v/>
      </c>
      <c r="K36" s="105"/>
      <c r="L36" s="105"/>
      <c r="M36" s="105"/>
      <c r="N36" s="105"/>
      <c r="O36" s="71">
        <f t="shared" si="0"/>
        <v>0</v>
      </c>
      <c r="P36" s="71">
        <f t="shared" si="1"/>
        <v>0</v>
      </c>
      <c r="Q36" s="71" t="str">
        <f t="shared" si="2"/>
        <v/>
      </c>
    </row>
    <row r="37" spans="1:17" ht="15" customHeight="1" x14ac:dyDescent="0.25">
      <c r="A37" s="198" t="str">
        <f>IF($C37="","",IFERROR(INDEX('Work report'!$A$2:$A$1500,MATCH(ROWS($C$2:C37),'Work report'!$AA$2:$AA$1500,0)),""))</f>
        <v/>
      </c>
      <c r="B37" s="199" t="str">
        <f>IF($C37="","",Setup!$B$4)</f>
        <v/>
      </c>
      <c r="C37" s="200" t="str">
        <f>IFERROR(INDEX('Work report'!$R$2:$R$1500,MATCH(ROWS($C$2:C37),'Work report'!$AA$2:$AA$1500,0)),"")</f>
        <v/>
      </c>
      <c r="D37" s="200" t="str">
        <f>IFERROR(INDEX('Work report'!$S$2:$S$1500,MATCH(ROWS($D$2:D37),'Work report'!$AA$2:$AA$1500,0)),"")</f>
        <v/>
      </c>
      <c r="E37" s="193" t="str">
        <f>IF($C37="","",IFERROR(INDEX('Work report'!$C$2:$C$1500,MATCH(ROWS($C$2:C37),'Work report'!$AA$2:$AA$1500,0)),""))</f>
        <v/>
      </c>
      <c r="F37" s="201" t="str">
        <f>IF($C37="","",IFERROR(INDEX('Work report'!$F$2:$F$1500,MATCH(ROWS($C$2:C37),'Work report'!$AA$2:$AA$1500,0)),""))</f>
        <v/>
      </c>
      <c r="G37" s="202" t="str">
        <f>IF($C37="","",IFERROR(HYPERLINK(INDEX('Work report'!$Q$2:$Q$1500,MATCH(ROWS($C$2:C37),'Work report'!$AA$2:$AA$1500,0)),INDEX('Work report'!$Q$2:$Q$1500,MATCH(ROWS($C$2:C37),'Work report'!$AA$2:$AA$1500,0))),""))</f>
        <v/>
      </c>
      <c r="H37" s="203" t="str">
        <f>IF($C37="","",IFERROR(INDEX('Work report'!$M$2:$M$1500,MATCH(ROWS($C$2:C37),'Work report'!$AA$2:$AA$1500,0)),""))</f>
        <v/>
      </c>
      <c r="I37" s="198" t="str">
        <f>IF($C37="","",IFERROR(INDEX('Work report'!$A$2:$A$1500,MATCH(ROWS($C$2:C37),'Work report'!$AA$2:$AA$1500,0)),""))</f>
        <v/>
      </c>
      <c r="J37" s="201" t="str">
        <f>IF($C37="","",IFERROR(INDEX('Work report'!$I$2:$I$1500,MATCH(ROWS($C$2:C37),'Work report'!$AA$2:$AA$1500,0)),""))</f>
        <v/>
      </c>
      <c r="K37" s="105"/>
      <c r="L37" s="105"/>
      <c r="M37" s="105"/>
      <c r="N37" s="105"/>
      <c r="O37" s="71">
        <f t="shared" si="0"/>
        <v>0</v>
      </c>
      <c r="P37" s="71">
        <f t="shared" si="1"/>
        <v>0</v>
      </c>
      <c r="Q37" s="71" t="str">
        <f t="shared" si="2"/>
        <v/>
      </c>
    </row>
    <row r="38" spans="1:17" ht="15" customHeight="1" x14ac:dyDescent="0.25">
      <c r="A38" s="198" t="str">
        <f>IF($C38="","",IFERROR(INDEX('Work report'!$A$2:$A$1500,MATCH(ROWS($C$2:C38),'Work report'!$AA$2:$AA$1500,0)),""))</f>
        <v/>
      </c>
      <c r="B38" s="199" t="str">
        <f>IF($C38="","",Setup!$B$4)</f>
        <v/>
      </c>
      <c r="C38" s="200" t="str">
        <f>IFERROR(INDEX('Work report'!$R$2:$R$1500,MATCH(ROWS($C$2:C38),'Work report'!$AA$2:$AA$1500,0)),"")</f>
        <v/>
      </c>
      <c r="D38" s="200" t="str">
        <f>IFERROR(INDEX('Work report'!$S$2:$S$1500,MATCH(ROWS($D$2:D38),'Work report'!$AA$2:$AA$1500,0)),"")</f>
        <v/>
      </c>
      <c r="E38" s="193" t="str">
        <f>IF($C38="","",IFERROR(INDEX('Work report'!$C$2:$C$1500,MATCH(ROWS($C$2:C38),'Work report'!$AA$2:$AA$1500,0)),""))</f>
        <v/>
      </c>
      <c r="F38" s="201" t="str">
        <f>IF($C38="","",IFERROR(INDEX('Work report'!$F$2:$F$1500,MATCH(ROWS($C$2:C38),'Work report'!$AA$2:$AA$1500,0)),""))</f>
        <v/>
      </c>
      <c r="G38" s="202" t="str">
        <f>IF($C38="","",IFERROR(HYPERLINK(INDEX('Work report'!$Q$2:$Q$1500,MATCH(ROWS($C$2:C38),'Work report'!$AA$2:$AA$1500,0)),INDEX('Work report'!$Q$2:$Q$1500,MATCH(ROWS($C$2:C38),'Work report'!$AA$2:$AA$1500,0))),""))</f>
        <v/>
      </c>
      <c r="H38" s="203" t="str">
        <f>IF($C38="","",IFERROR(INDEX('Work report'!$M$2:$M$1500,MATCH(ROWS($C$2:C38),'Work report'!$AA$2:$AA$1500,0)),""))</f>
        <v/>
      </c>
      <c r="I38" s="198" t="str">
        <f>IF($C38="","",IFERROR(INDEX('Work report'!$A$2:$A$1500,MATCH(ROWS($C$2:C38),'Work report'!$AA$2:$AA$1500,0)),""))</f>
        <v/>
      </c>
      <c r="J38" s="201" t="str">
        <f>IF($C38="","",IFERROR(INDEX('Work report'!$I$2:$I$1500,MATCH(ROWS($C$2:C38),'Work report'!$AA$2:$AA$1500,0)),""))</f>
        <v/>
      </c>
      <c r="K38" s="105"/>
      <c r="L38" s="105"/>
      <c r="M38" s="105"/>
      <c r="N38" s="105"/>
      <c r="O38" s="71">
        <f t="shared" si="0"/>
        <v>0</v>
      </c>
      <c r="P38" s="71">
        <f t="shared" si="1"/>
        <v>0</v>
      </c>
      <c r="Q38" s="71" t="str">
        <f t="shared" ref="Q38:Q101" si="3">IF($C2&lt;&gt;"","System",IF($K2&lt;&gt;"","Manual",""))</f>
        <v/>
      </c>
    </row>
    <row r="39" spans="1:17" ht="15" customHeight="1" x14ac:dyDescent="0.25">
      <c r="A39" s="198" t="str">
        <f>IF($C39="","",IFERROR(INDEX('Work report'!$A$2:$A$1500,MATCH(ROWS($C$2:C39),'Work report'!$AA$2:$AA$1500,0)),""))</f>
        <v/>
      </c>
      <c r="B39" s="199" t="str">
        <f>IF($C39="","",Setup!$B$4)</f>
        <v/>
      </c>
      <c r="C39" s="200" t="str">
        <f>IFERROR(INDEX('Work report'!$R$2:$R$1500,MATCH(ROWS($C$2:C39),'Work report'!$AA$2:$AA$1500,0)),"")</f>
        <v/>
      </c>
      <c r="D39" s="200" t="str">
        <f>IFERROR(INDEX('Work report'!$S$2:$S$1500,MATCH(ROWS($D$2:D39),'Work report'!$AA$2:$AA$1500,0)),"")</f>
        <v/>
      </c>
      <c r="E39" s="193" t="str">
        <f>IF($C39="","",IFERROR(INDEX('Work report'!$C$2:$C$1500,MATCH(ROWS($C$2:C39),'Work report'!$AA$2:$AA$1500,0)),""))</f>
        <v/>
      </c>
      <c r="F39" s="201" t="str">
        <f>IF($C39="","",IFERROR(INDEX('Work report'!$F$2:$F$1500,MATCH(ROWS($C$2:C39),'Work report'!$AA$2:$AA$1500,0)),""))</f>
        <v/>
      </c>
      <c r="G39" s="202" t="str">
        <f>IF($C39="","",IFERROR(HYPERLINK(INDEX('Work report'!$Q$2:$Q$1500,MATCH(ROWS($C$2:C39),'Work report'!$AA$2:$AA$1500,0)),INDEX('Work report'!$Q$2:$Q$1500,MATCH(ROWS($C$2:C39),'Work report'!$AA$2:$AA$1500,0))),""))</f>
        <v/>
      </c>
      <c r="H39" s="203" t="str">
        <f>IF($C39="","",IFERROR(INDEX('Work report'!$M$2:$M$1500,MATCH(ROWS($C$2:C39),'Work report'!$AA$2:$AA$1500,0)),""))</f>
        <v/>
      </c>
      <c r="I39" s="198" t="str">
        <f>IF($C39="","",IFERROR(INDEX('Work report'!$A$2:$A$1500,MATCH(ROWS($C$2:C39),'Work report'!$AA$2:$AA$1500,0)),""))</f>
        <v/>
      </c>
      <c r="J39" s="201" t="str">
        <f>IF($C39="","",IFERROR(INDEX('Work report'!$I$2:$I$1500,MATCH(ROWS($C$2:C39),'Work report'!$AA$2:$AA$1500,0)),""))</f>
        <v/>
      </c>
      <c r="K39" s="105"/>
      <c r="L39" s="105"/>
      <c r="M39" s="105"/>
      <c r="N39" s="105"/>
      <c r="O39" s="71">
        <f t="shared" si="0"/>
        <v>0</v>
      </c>
      <c r="P39" s="71">
        <f t="shared" si="1"/>
        <v>0</v>
      </c>
      <c r="Q39" s="71" t="str">
        <f t="shared" si="3"/>
        <v/>
      </c>
    </row>
    <row r="40" spans="1:17" ht="15" customHeight="1" x14ac:dyDescent="0.25">
      <c r="A40" s="198" t="str">
        <f>IF($C40="","",IFERROR(INDEX('Work report'!$A$2:$A$1500,MATCH(ROWS($C$2:C40),'Work report'!$AA$2:$AA$1500,0)),""))</f>
        <v/>
      </c>
      <c r="B40" s="199" t="str">
        <f>IF($C40="","",Setup!$B$4)</f>
        <v/>
      </c>
      <c r="C40" s="200" t="str">
        <f>IFERROR(INDEX('Work report'!$R$2:$R$1500,MATCH(ROWS($C$2:C40),'Work report'!$AA$2:$AA$1500,0)),"")</f>
        <v/>
      </c>
      <c r="D40" s="200" t="str">
        <f>IFERROR(INDEX('Work report'!$S$2:$S$1500,MATCH(ROWS($D$2:D40),'Work report'!$AA$2:$AA$1500,0)),"")</f>
        <v/>
      </c>
      <c r="E40" s="193" t="str">
        <f>IF($C40="","",IFERROR(INDEX('Work report'!$C$2:$C$1500,MATCH(ROWS($C$2:C40),'Work report'!$AA$2:$AA$1500,0)),""))</f>
        <v/>
      </c>
      <c r="F40" s="201" t="str">
        <f>IF($C40="","",IFERROR(INDEX('Work report'!$F$2:$F$1500,MATCH(ROWS($C$2:C40),'Work report'!$AA$2:$AA$1500,0)),""))</f>
        <v/>
      </c>
      <c r="G40" s="202" t="str">
        <f>IF($C40="","",IFERROR(HYPERLINK(INDEX('Work report'!$Q$2:$Q$1500,MATCH(ROWS($C$2:C40),'Work report'!$AA$2:$AA$1500,0)),INDEX('Work report'!$Q$2:$Q$1500,MATCH(ROWS($C$2:C40),'Work report'!$AA$2:$AA$1500,0))),""))</f>
        <v/>
      </c>
      <c r="H40" s="203" t="str">
        <f>IF($C40="","",IFERROR(INDEX('Work report'!$M$2:$M$1500,MATCH(ROWS($C$2:C40),'Work report'!$AA$2:$AA$1500,0)),""))</f>
        <v/>
      </c>
      <c r="I40" s="198" t="str">
        <f>IF($C40="","",IFERROR(INDEX('Work report'!$A$2:$A$1500,MATCH(ROWS($C$2:C40),'Work report'!$AA$2:$AA$1500,0)),""))</f>
        <v/>
      </c>
      <c r="J40" s="201" t="str">
        <f>IF($C40="","",IFERROR(INDEX('Work report'!$I$2:$I$1500,MATCH(ROWS($C$2:C40),'Work report'!$AA$2:$AA$1500,0)),""))</f>
        <v/>
      </c>
      <c r="K40" s="105"/>
      <c r="L40" s="105"/>
      <c r="M40" s="105"/>
      <c r="N40" s="105"/>
      <c r="O40" s="71">
        <f t="shared" si="0"/>
        <v>0</v>
      </c>
      <c r="P40" s="71">
        <f t="shared" si="1"/>
        <v>0</v>
      </c>
      <c r="Q40" s="71" t="str">
        <f t="shared" si="3"/>
        <v/>
      </c>
    </row>
    <row r="41" spans="1:17" ht="15" customHeight="1" x14ac:dyDescent="0.25">
      <c r="A41" s="198" t="str">
        <f>IF($C41="","",IFERROR(INDEX('Work report'!$A$2:$A$1500,MATCH(ROWS($C$2:C41),'Work report'!$AA$2:$AA$1500,0)),""))</f>
        <v/>
      </c>
      <c r="B41" s="199" t="str">
        <f>IF($C41="","",Setup!$B$4)</f>
        <v/>
      </c>
      <c r="C41" s="200" t="str">
        <f>IFERROR(INDEX('Work report'!$R$2:$R$1500,MATCH(ROWS($C$2:C41),'Work report'!$AA$2:$AA$1500,0)),"")</f>
        <v/>
      </c>
      <c r="D41" s="200" t="str">
        <f>IFERROR(INDEX('Work report'!$S$2:$S$1500,MATCH(ROWS($D$2:D41),'Work report'!$AA$2:$AA$1500,0)),"")</f>
        <v/>
      </c>
      <c r="E41" s="193" t="str">
        <f>IF($C41="","",IFERROR(INDEX('Work report'!$C$2:$C$1500,MATCH(ROWS($C$2:C41),'Work report'!$AA$2:$AA$1500,0)),""))</f>
        <v/>
      </c>
      <c r="F41" s="201" t="str">
        <f>IF($C41="","",IFERROR(INDEX('Work report'!$F$2:$F$1500,MATCH(ROWS($C$2:C41),'Work report'!$AA$2:$AA$1500,0)),""))</f>
        <v/>
      </c>
      <c r="G41" s="202" t="str">
        <f>IF($C41="","",IFERROR(HYPERLINK(INDEX('Work report'!$Q$2:$Q$1500,MATCH(ROWS($C$2:C41),'Work report'!$AA$2:$AA$1500,0)),INDEX('Work report'!$Q$2:$Q$1500,MATCH(ROWS($C$2:C41),'Work report'!$AA$2:$AA$1500,0))),""))</f>
        <v/>
      </c>
      <c r="H41" s="203" t="str">
        <f>IF($C41="","",IFERROR(INDEX('Work report'!$M$2:$M$1500,MATCH(ROWS($C$2:C41),'Work report'!$AA$2:$AA$1500,0)),""))</f>
        <v/>
      </c>
      <c r="I41" s="198" t="str">
        <f>IF($C41="","",IFERROR(INDEX('Work report'!$A$2:$A$1500,MATCH(ROWS($C$2:C41),'Work report'!$AA$2:$AA$1500,0)),""))</f>
        <v/>
      </c>
      <c r="J41" s="201" t="str">
        <f>IF($C41="","",IFERROR(INDEX('Work report'!$I$2:$I$1500,MATCH(ROWS($C$2:C41),'Work report'!$AA$2:$AA$1500,0)),""))</f>
        <v/>
      </c>
      <c r="K41" s="105"/>
      <c r="L41" s="105"/>
      <c r="M41" s="105"/>
      <c r="N41" s="105"/>
      <c r="O41" s="71">
        <f t="shared" si="0"/>
        <v>0</v>
      </c>
      <c r="P41" s="71">
        <f t="shared" si="1"/>
        <v>0</v>
      </c>
      <c r="Q41" s="71" t="str">
        <f t="shared" si="3"/>
        <v/>
      </c>
    </row>
    <row r="42" spans="1:17" ht="15" customHeight="1" x14ac:dyDescent="0.25">
      <c r="A42" s="198" t="str">
        <f>IF($C42="","",IFERROR(INDEX('Work report'!$A$2:$A$1500,MATCH(ROWS($C$2:C42),'Work report'!$AA$2:$AA$1500,0)),""))</f>
        <v/>
      </c>
      <c r="B42" s="199" t="str">
        <f>IF($C42="","",Setup!$B$4)</f>
        <v/>
      </c>
      <c r="C42" s="200" t="str">
        <f>IFERROR(INDEX('Work report'!$R$2:$R$1500,MATCH(ROWS($C$2:C42),'Work report'!$AA$2:$AA$1500,0)),"")</f>
        <v/>
      </c>
      <c r="D42" s="200" t="str">
        <f>IFERROR(INDEX('Work report'!$S$2:$S$1500,MATCH(ROWS($D$2:D42),'Work report'!$AA$2:$AA$1500,0)),"")</f>
        <v/>
      </c>
      <c r="E42" s="193" t="str">
        <f>IF($C42="","",IFERROR(INDEX('Work report'!$C$2:$C$1500,MATCH(ROWS($C$2:C42),'Work report'!$AA$2:$AA$1500,0)),""))</f>
        <v/>
      </c>
      <c r="F42" s="201" t="str">
        <f>IF($C42="","",IFERROR(INDEX('Work report'!$F$2:$F$1500,MATCH(ROWS($C$2:C42),'Work report'!$AA$2:$AA$1500,0)),""))</f>
        <v/>
      </c>
      <c r="G42" s="202" t="str">
        <f>IF($C42="","",IFERROR(HYPERLINK(INDEX('Work report'!$Q$2:$Q$1500,MATCH(ROWS($C$2:C42),'Work report'!$AA$2:$AA$1500,0)),INDEX('Work report'!$Q$2:$Q$1500,MATCH(ROWS($C$2:C42),'Work report'!$AA$2:$AA$1500,0))),""))</f>
        <v/>
      </c>
      <c r="H42" s="203" t="str">
        <f>IF($C42="","",IFERROR(INDEX('Work report'!$M$2:$M$1500,MATCH(ROWS($C$2:C42),'Work report'!$AA$2:$AA$1500,0)),""))</f>
        <v/>
      </c>
      <c r="I42" s="198" t="str">
        <f>IF($C42="","",IFERROR(INDEX('Work report'!$A$2:$A$1500,MATCH(ROWS($C$2:C42),'Work report'!$AA$2:$AA$1500,0)),""))</f>
        <v/>
      </c>
      <c r="J42" s="201" t="str">
        <f>IF($C42="","",IFERROR(INDEX('Work report'!$I$2:$I$1500,MATCH(ROWS($C$2:C42),'Work report'!$AA$2:$AA$1500,0)),""))</f>
        <v/>
      </c>
      <c r="K42" s="105"/>
      <c r="L42" s="105"/>
      <c r="M42" s="105"/>
      <c r="N42" s="105"/>
      <c r="O42" s="71">
        <f t="shared" si="0"/>
        <v>0</v>
      </c>
      <c r="P42" s="71">
        <f t="shared" si="1"/>
        <v>0</v>
      </c>
      <c r="Q42" s="71" t="str">
        <f t="shared" si="3"/>
        <v/>
      </c>
    </row>
    <row r="43" spans="1:17" ht="15" customHeight="1" x14ac:dyDescent="0.25">
      <c r="A43" s="198" t="str">
        <f>IF($C43="","",IFERROR(INDEX('Work report'!$A$2:$A$1500,MATCH(ROWS($C$2:C43),'Work report'!$AA$2:$AA$1500,0)),""))</f>
        <v/>
      </c>
      <c r="B43" s="199" t="str">
        <f>IF($C43="","",Setup!$B$4)</f>
        <v/>
      </c>
      <c r="C43" s="200" t="str">
        <f>IFERROR(INDEX('Work report'!$R$2:$R$1500,MATCH(ROWS($C$2:C43),'Work report'!$AA$2:$AA$1500,0)),"")</f>
        <v/>
      </c>
      <c r="D43" s="200" t="str">
        <f>IFERROR(INDEX('Work report'!$S$2:$S$1500,MATCH(ROWS($D$2:D43),'Work report'!$AA$2:$AA$1500,0)),"")</f>
        <v/>
      </c>
      <c r="E43" s="193" t="str">
        <f>IF($C43="","",IFERROR(INDEX('Work report'!$C$2:$C$1500,MATCH(ROWS($C$2:C43),'Work report'!$AA$2:$AA$1500,0)),""))</f>
        <v/>
      </c>
      <c r="F43" s="201" t="str">
        <f>IF($C43="","",IFERROR(INDEX('Work report'!$F$2:$F$1500,MATCH(ROWS($C$2:C43),'Work report'!$AA$2:$AA$1500,0)),""))</f>
        <v/>
      </c>
      <c r="G43" s="202" t="str">
        <f>IF($C43="","",IFERROR(HYPERLINK(INDEX('Work report'!$Q$2:$Q$1500,MATCH(ROWS($C$2:C43),'Work report'!$AA$2:$AA$1500,0)),INDEX('Work report'!$Q$2:$Q$1500,MATCH(ROWS($C$2:C43),'Work report'!$AA$2:$AA$1500,0))),""))</f>
        <v/>
      </c>
      <c r="H43" s="203" t="str">
        <f>IF($C43="","",IFERROR(INDEX('Work report'!$M$2:$M$1500,MATCH(ROWS($C$2:C43),'Work report'!$AA$2:$AA$1500,0)),""))</f>
        <v/>
      </c>
      <c r="I43" s="198" t="str">
        <f>IF($C43="","",IFERROR(INDEX('Work report'!$A$2:$A$1500,MATCH(ROWS($C$2:C43),'Work report'!$AA$2:$AA$1500,0)),""))</f>
        <v/>
      </c>
      <c r="J43" s="201" t="str">
        <f>IF($C43="","",IFERROR(INDEX('Work report'!$I$2:$I$1500,MATCH(ROWS($C$2:C43),'Work report'!$AA$2:$AA$1500,0)),""))</f>
        <v/>
      </c>
      <c r="K43" s="105"/>
      <c r="L43" s="105"/>
      <c r="M43" s="105"/>
      <c r="N43" s="105"/>
      <c r="O43" s="71">
        <f t="shared" si="0"/>
        <v>0</v>
      </c>
      <c r="P43" s="71">
        <f t="shared" si="1"/>
        <v>0</v>
      </c>
      <c r="Q43" s="71" t="str">
        <f t="shared" si="3"/>
        <v/>
      </c>
    </row>
    <row r="44" spans="1:17" ht="15" customHeight="1" x14ac:dyDescent="0.25">
      <c r="A44" s="198" t="str">
        <f>IF($C44="","",IFERROR(INDEX('Work report'!$A$2:$A$1500,MATCH(ROWS($C$2:C44),'Work report'!$AA$2:$AA$1500,0)),""))</f>
        <v/>
      </c>
      <c r="B44" s="199" t="str">
        <f>IF($C44="","",Setup!$B$4)</f>
        <v/>
      </c>
      <c r="C44" s="200" t="str">
        <f>IFERROR(INDEX('Work report'!$R$2:$R$1500,MATCH(ROWS($C$2:C44),'Work report'!$AA$2:$AA$1500,0)),"")</f>
        <v/>
      </c>
      <c r="D44" s="200" t="str">
        <f>IFERROR(INDEX('Work report'!$S$2:$S$1500,MATCH(ROWS($D$2:D44),'Work report'!$AA$2:$AA$1500,0)),"")</f>
        <v/>
      </c>
      <c r="E44" s="193" t="str">
        <f>IF($C44="","",IFERROR(INDEX('Work report'!$C$2:$C$1500,MATCH(ROWS($C$2:C44),'Work report'!$AA$2:$AA$1500,0)),""))</f>
        <v/>
      </c>
      <c r="F44" s="201" t="str">
        <f>IF($C44="","",IFERROR(INDEX('Work report'!$F$2:$F$1500,MATCH(ROWS($C$2:C44),'Work report'!$AA$2:$AA$1500,0)),""))</f>
        <v/>
      </c>
      <c r="G44" s="202" t="str">
        <f>IF($C44="","",IFERROR(HYPERLINK(INDEX('Work report'!$Q$2:$Q$1500,MATCH(ROWS($C$2:C44),'Work report'!$AA$2:$AA$1500,0)),INDEX('Work report'!$Q$2:$Q$1500,MATCH(ROWS($C$2:C44),'Work report'!$AA$2:$AA$1500,0))),""))</f>
        <v/>
      </c>
      <c r="H44" s="203" t="str">
        <f>IF($C44="","",IFERROR(INDEX('Work report'!$M$2:$M$1500,MATCH(ROWS($C$2:C44),'Work report'!$AA$2:$AA$1500,0)),""))</f>
        <v/>
      </c>
      <c r="I44" s="198" t="str">
        <f>IF($C44="","",IFERROR(INDEX('Work report'!$A$2:$A$1500,MATCH(ROWS($C$2:C44),'Work report'!$AA$2:$AA$1500,0)),""))</f>
        <v/>
      </c>
      <c r="J44" s="201" t="str">
        <f>IF($C44="","",IFERROR(INDEX('Work report'!$I$2:$I$1500,MATCH(ROWS($C$2:C44),'Work report'!$AA$2:$AA$1500,0)),""))</f>
        <v/>
      </c>
      <c r="K44" s="105"/>
      <c r="L44" s="105"/>
      <c r="M44" s="105"/>
      <c r="N44" s="105"/>
      <c r="O44" s="71">
        <f t="shared" si="0"/>
        <v>0</v>
      </c>
      <c r="P44" s="71">
        <f t="shared" si="1"/>
        <v>0</v>
      </c>
      <c r="Q44" s="71" t="str">
        <f t="shared" si="3"/>
        <v/>
      </c>
    </row>
    <row r="45" spans="1:17" ht="15" customHeight="1" x14ac:dyDescent="0.25">
      <c r="A45" s="198" t="str">
        <f>IF($C45="","",IFERROR(INDEX('Work report'!$A$2:$A$1500,MATCH(ROWS($C$2:C45),'Work report'!$AA$2:$AA$1500,0)),""))</f>
        <v/>
      </c>
      <c r="B45" s="199" t="str">
        <f>IF($C45="","",Setup!$B$4)</f>
        <v/>
      </c>
      <c r="C45" s="200" t="str">
        <f>IFERROR(INDEX('Work report'!$R$2:$R$1500,MATCH(ROWS($C$2:C45),'Work report'!$AA$2:$AA$1500,0)),"")</f>
        <v/>
      </c>
      <c r="D45" s="200" t="str">
        <f>IFERROR(INDEX('Work report'!$S$2:$S$1500,MATCH(ROWS($D$2:D45),'Work report'!$AA$2:$AA$1500,0)),"")</f>
        <v/>
      </c>
      <c r="E45" s="193" t="str">
        <f>IF($C45="","",IFERROR(INDEX('Work report'!$C$2:$C$1500,MATCH(ROWS($C$2:C45),'Work report'!$AA$2:$AA$1500,0)),""))</f>
        <v/>
      </c>
      <c r="F45" s="201" t="str">
        <f>IF($C45="","",IFERROR(INDEX('Work report'!$F$2:$F$1500,MATCH(ROWS($C$2:C45),'Work report'!$AA$2:$AA$1500,0)),""))</f>
        <v/>
      </c>
      <c r="G45" s="202" t="str">
        <f>IF($C45="","",IFERROR(HYPERLINK(INDEX('Work report'!$Q$2:$Q$1500,MATCH(ROWS($C$2:C45),'Work report'!$AA$2:$AA$1500,0)),INDEX('Work report'!$Q$2:$Q$1500,MATCH(ROWS($C$2:C45),'Work report'!$AA$2:$AA$1500,0))),""))</f>
        <v/>
      </c>
      <c r="H45" s="203" t="str">
        <f>IF($C45="","",IFERROR(INDEX('Work report'!$M$2:$M$1500,MATCH(ROWS($C$2:C45),'Work report'!$AA$2:$AA$1500,0)),""))</f>
        <v/>
      </c>
      <c r="I45" s="198" t="str">
        <f>IF($C45="","",IFERROR(INDEX('Work report'!$A$2:$A$1500,MATCH(ROWS($C$2:C45),'Work report'!$AA$2:$AA$1500,0)),""))</f>
        <v/>
      </c>
      <c r="J45" s="201" t="str">
        <f>IF($C45="","",IFERROR(INDEX('Work report'!$I$2:$I$1500,MATCH(ROWS($C$2:C45),'Work report'!$AA$2:$AA$1500,0)),""))</f>
        <v/>
      </c>
      <c r="K45" s="105"/>
      <c r="L45" s="105"/>
      <c r="M45" s="105"/>
      <c r="N45" s="105"/>
      <c r="O45" s="71">
        <f t="shared" si="0"/>
        <v>0</v>
      </c>
      <c r="P45" s="71">
        <f t="shared" si="1"/>
        <v>0</v>
      </c>
      <c r="Q45" s="71" t="str">
        <f t="shared" si="3"/>
        <v/>
      </c>
    </row>
    <row r="46" spans="1:17" ht="15" customHeight="1" x14ac:dyDescent="0.25">
      <c r="A46" s="198" t="str">
        <f>IF($C46="","",IFERROR(INDEX('Work report'!$A$2:$A$1500,MATCH(ROWS($C$2:C46),'Work report'!$AA$2:$AA$1500,0)),""))</f>
        <v/>
      </c>
      <c r="B46" s="199" t="str">
        <f>IF($C46="","",Setup!$B$4)</f>
        <v/>
      </c>
      <c r="C46" s="200" t="str">
        <f>IFERROR(INDEX('Work report'!$R$2:$R$1500,MATCH(ROWS($C$2:C46),'Work report'!$AA$2:$AA$1500,0)),"")</f>
        <v/>
      </c>
      <c r="D46" s="200" t="str">
        <f>IFERROR(INDEX('Work report'!$S$2:$S$1500,MATCH(ROWS($D$2:D46),'Work report'!$AA$2:$AA$1500,0)),"")</f>
        <v/>
      </c>
      <c r="E46" s="193" t="str">
        <f>IF($C46="","",IFERROR(INDEX('Work report'!$C$2:$C$1500,MATCH(ROWS($C$2:C46),'Work report'!$AA$2:$AA$1500,0)),""))</f>
        <v/>
      </c>
      <c r="F46" s="201" t="str">
        <f>IF($C46="","",IFERROR(INDEX('Work report'!$F$2:$F$1500,MATCH(ROWS($C$2:C46),'Work report'!$AA$2:$AA$1500,0)),""))</f>
        <v/>
      </c>
      <c r="G46" s="202" t="str">
        <f>IF($C46="","",IFERROR(HYPERLINK(INDEX('Work report'!$Q$2:$Q$1500,MATCH(ROWS($C$2:C46),'Work report'!$AA$2:$AA$1500,0)),INDEX('Work report'!$Q$2:$Q$1500,MATCH(ROWS($C$2:C46),'Work report'!$AA$2:$AA$1500,0))),""))</f>
        <v/>
      </c>
      <c r="H46" s="203" t="str">
        <f>IF($C46="","",IFERROR(INDEX('Work report'!$M$2:$M$1500,MATCH(ROWS($C$2:C46),'Work report'!$AA$2:$AA$1500,0)),""))</f>
        <v/>
      </c>
      <c r="I46" s="198" t="str">
        <f>IF($C46="","",IFERROR(INDEX('Work report'!$A$2:$A$1500,MATCH(ROWS($C$2:C46),'Work report'!$AA$2:$AA$1500,0)),""))</f>
        <v/>
      </c>
      <c r="J46" s="201" t="str">
        <f>IF($C46="","",IFERROR(INDEX('Work report'!$I$2:$I$1500,MATCH(ROWS($C$2:C46),'Work report'!$AA$2:$AA$1500,0)),""))</f>
        <v/>
      </c>
      <c r="K46" s="105"/>
      <c r="L46" s="105"/>
      <c r="M46" s="105"/>
      <c r="N46" s="105"/>
      <c r="O46" s="71">
        <f t="shared" si="0"/>
        <v>0</v>
      </c>
      <c r="P46" s="71">
        <f t="shared" si="1"/>
        <v>0</v>
      </c>
      <c r="Q46" s="71" t="str">
        <f t="shared" si="3"/>
        <v/>
      </c>
    </row>
    <row r="47" spans="1:17" ht="15" customHeight="1" x14ac:dyDescent="0.25">
      <c r="A47" s="198" t="str">
        <f>IF($C47="","",IFERROR(INDEX('Work report'!$A$2:$A$1500,MATCH(ROWS($C$2:C47),'Work report'!$AA$2:$AA$1500,0)),""))</f>
        <v/>
      </c>
      <c r="B47" s="199" t="str">
        <f>IF($C47="","",Setup!$B$4)</f>
        <v/>
      </c>
      <c r="C47" s="200" t="str">
        <f>IFERROR(INDEX('Work report'!$R$2:$R$1500,MATCH(ROWS($C$2:C47),'Work report'!$AA$2:$AA$1500,0)),"")</f>
        <v/>
      </c>
      <c r="D47" s="200" t="str">
        <f>IFERROR(INDEX('Work report'!$S$2:$S$1500,MATCH(ROWS($D$2:D47),'Work report'!$AA$2:$AA$1500,0)),"")</f>
        <v/>
      </c>
      <c r="E47" s="193" t="str">
        <f>IF($C47="","",IFERROR(INDEX('Work report'!$C$2:$C$1500,MATCH(ROWS($C$2:C47),'Work report'!$AA$2:$AA$1500,0)),""))</f>
        <v/>
      </c>
      <c r="F47" s="201" t="str">
        <f>IF($C47="","",IFERROR(INDEX('Work report'!$F$2:$F$1500,MATCH(ROWS($C$2:C47),'Work report'!$AA$2:$AA$1500,0)),""))</f>
        <v/>
      </c>
      <c r="G47" s="202" t="str">
        <f>IF($C47="","",IFERROR(HYPERLINK(INDEX('Work report'!$Q$2:$Q$1500,MATCH(ROWS($C$2:C47),'Work report'!$AA$2:$AA$1500,0)),INDEX('Work report'!$Q$2:$Q$1500,MATCH(ROWS($C$2:C47),'Work report'!$AA$2:$AA$1500,0))),""))</f>
        <v/>
      </c>
      <c r="H47" s="203" t="str">
        <f>IF($C47="","",IFERROR(INDEX('Work report'!$M$2:$M$1500,MATCH(ROWS($C$2:C47),'Work report'!$AA$2:$AA$1500,0)),""))</f>
        <v/>
      </c>
      <c r="I47" s="198" t="str">
        <f>IF($C47="","",IFERROR(INDEX('Work report'!$A$2:$A$1500,MATCH(ROWS($C$2:C47),'Work report'!$AA$2:$AA$1500,0)),""))</f>
        <v/>
      </c>
      <c r="J47" s="201" t="str">
        <f>IF($C47="","",IFERROR(INDEX('Work report'!$I$2:$I$1500,MATCH(ROWS($C$2:C47),'Work report'!$AA$2:$AA$1500,0)),""))</f>
        <v/>
      </c>
      <c r="K47" s="105"/>
      <c r="L47" s="105"/>
      <c r="M47" s="105"/>
      <c r="N47" s="105"/>
      <c r="O47" s="71">
        <f t="shared" si="0"/>
        <v>0</v>
      </c>
      <c r="P47" s="71">
        <f t="shared" si="1"/>
        <v>0</v>
      </c>
      <c r="Q47" s="71" t="str">
        <f t="shared" si="3"/>
        <v/>
      </c>
    </row>
    <row r="48" spans="1:17" ht="15" customHeight="1" x14ac:dyDescent="0.25">
      <c r="A48" s="198" t="str">
        <f>IF($C48="","",IFERROR(INDEX('Work report'!$A$2:$A$1500,MATCH(ROWS($C$2:C48),'Work report'!$AA$2:$AA$1500,0)),""))</f>
        <v/>
      </c>
      <c r="B48" s="199" t="str">
        <f>IF($C48="","",Setup!$B$4)</f>
        <v/>
      </c>
      <c r="C48" s="200" t="str">
        <f>IFERROR(INDEX('Work report'!$R$2:$R$1500,MATCH(ROWS($C$2:C48),'Work report'!$AA$2:$AA$1500,0)),"")</f>
        <v/>
      </c>
      <c r="D48" s="200" t="str">
        <f>IFERROR(INDEX('Work report'!$S$2:$S$1500,MATCH(ROWS($D$2:D48),'Work report'!$AA$2:$AA$1500,0)),"")</f>
        <v/>
      </c>
      <c r="E48" s="193" t="str">
        <f>IF($C48="","",IFERROR(INDEX('Work report'!$C$2:$C$1500,MATCH(ROWS($C$2:C48),'Work report'!$AA$2:$AA$1500,0)),""))</f>
        <v/>
      </c>
      <c r="F48" s="201" t="str">
        <f>IF($C48="","",IFERROR(INDEX('Work report'!$F$2:$F$1500,MATCH(ROWS($C$2:C48),'Work report'!$AA$2:$AA$1500,0)),""))</f>
        <v/>
      </c>
      <c r="G48" s="202" t="str">
        <f>IF($C48="","",IFERROR(HYPERLINK(INDEX('Work report'!$Q$2:$Q$1500,MATCH(ROWS($C$2:C48),'Work report'!$AA$2:$AA$1500,0)),INDEX('Work report'!$Q$2:$Q$1500,MATCH(ROWS($C$2:C48),'Work report'!$AA$2:$AA$1500,0))),""))</f>
        <v/>
      </c>
      <c r="H48" s="203" t="str">
        <f>IF($C48="","",IFERROR(INDEX('Work report'!$M$2:$M$1500,MATCH(ROWS($C$2:C48),'Work report'!$AA$2:$AA$1500,0)),""))</f>
        <v/>
      </c>
      <c r="I48" s="198" t="str">
        <f>IF($C48="","",IFERROR(INDEX('Work report'!$A$2:$A$1500,MATCH(ROWS($C$2:C48),'Work report'!$AA$2:$AA$1500,0)),""))</f>
        <v/>
      </c>
      <c r="J48" s="201" t="str">
        <f>IF($C48="","",IFERROR(INDEX('Work report'!$I$2:$I$1500,MATCH(ROWS($C$2:C48),'Work report'!$AA$2:$AA$1500,0)),""))</f>
        <v/>
      </c>
      <c r="K48" s="105"/>
      <c r="L48" s="105"/>
      <c r="M48" s="105"/>
      <c r="N48" s="105"/>
      <c r="O48" s="71">
        <f t="shared" si="0"/>
        <v>0</v>
      </c>
      <c r="P48" s="71">
        <f t="shared" si="1"/>
        <v>0</v>
      </c>
      <c r="Q48" s="71" t="str">
        <f t="shared" si="3"/>
        <v/>
      </c>
    </row>
    <row r="49" spans="1:17" ht="15" customHeight="1" x14ac:dyDescent="0.25">
      <c r="A49" s="198" t="str">
        <f>IF($C49="","",IFERROR(INDEX('Work report'!$A$2:$A$1500,MATCH(ROWS($C$2:C49),'Work report'!$AA$2:$AA$1500,0)),""))</f>
        <v/>
      </c>
      <c r="B49" s="199" t="str">
        <f>IF($C49="","",Setup!$B$4)</f>
        <v/>
      </c>
      <c r="C49" s="200" t="str">
        <f>IFERROR(INDEX('Work report'!$R$2:$R$1500,MATCH(ROWS($C$2:C49),'Work report'!$AA$2:$AA$1500,0)),"")</f>
        <v/>
      </c>
      <c r="D49" s="200" t="str">
        <f>IFERROR(INDEX('Work report'!$S$2:$S$1500,MATCH(ROWS($D$2:D49),'Work report'!$AA$2:$AA$1500,0)),"")</f>
        <v/>
      </c>
      <c r="E49" s="193" t="str">
        <f>IF($C49="","",IFERROR(INDEX('Work report'!$C$2:$C$1500,MATCH(ROWS($C$2:C49),'Work report'!$AA$2:$AA$1500,0)),""))</f>
        <v/>
      </c>
      <c r="F49" s="201" t="str">
        <f>IF($C49="","",IFERROR(INDEX('Work report'!$F$2:$F$1500,MATCH(ROWS($C$2:C49),'Work report'!$AA$2:$AA$1500,0)),""))</f>
        <v/>
      </c>
      <c r="G49" s="202" t="str">
        <f>IF($C49="","",IFERROR(HYPERLINK(INDEX('Work report'!$Q$2:$Q$1500,MATCH(ROWS($C$2:C49),'Work report'!$AA$2:$AA$1500,0)),INDEX('Work report'!$Q$2:$Q$1500,MATCH(ROWS($C$2:C49),'Work report'!$AA$2:$AA$1500,0))),""))</f>
        <v/>
      </c>
      <c r="H49" s="203" t="str">
        <f>IF($C49="","",IFERROR(INDEX('Work report'!$M$2:$M$1500,MATCH(ROWS($C$2:C49),'Work report'!$AA$2:$AA$1500,0)),""))</f>
        <v/>
      </c>
      <c r="I49" s="198" t="str">
        <f>IF($C49="","",IFERROR(INDEX('Work report'!$A$2:$A$1500,MATCH(ROWS($C$2:C49),'Work report'!$AA$2:$AA$1500,0)),""))</f>
        <v/>
      </c>
      <c r="J49" s="201" t="str">
        <f>IF($C49="","",IFERROR(INDEX('Work report'!$I$2:$I$1500,MATCH(ROWS($C$2:C49),'Work report'!$AA$2:$AA$1500,0)),""))</f>
        <v/>
      </c>
      <c r="K49" s="105"/>
      <c r="L49" s="105"/>
      <c r="M49" s="105"/>
      <c r="N49" s="105"/>
      <c r="O49" s="71">
        <f t="shared" si="0"/>
        <v>0</v>
      </c>
      <c r="P49" s="71">
        <f t="shared" si="1"/>
        <v>0</v>
      </c>
      <c r="Q49" s="71" t="str">
        <f t="shared" si="3"/>
        <v/>
      </c>
    </row>
    <row r="50" spans="1:17" ht="15" customHeight="1" x14ac:dyDescent="0.25">
      <c r="A50" s="198" t="str">
        <f>IF($C50="","",IFERROR(INDEX('Work report'!$A$2:$A$1500,MATCH(ROWS($C$2:C50),'Work report'!$AA$2:$AA$1500,0)),""))</f>
        <v/>
      </c>
      <c r="B50" s="199" t="str">
        <f>IF($C50="","",Setup!$B$4)</f>
        <v/>
      </c>
      <c r="C50" s="200" t="str">
        <f>IFERROR(INDEX('Work report'!$R$2:$R$1500,MATCH(ROWS($C$2:C50),'Work report'!$AA$2:$AA$1500,0)),"")</f>
        <v/>
      </c>
      <c r="D50" s="200" t="str">
        <f>IFERROR(INDEX('Work report'!$S$2:$S$1500,MATCH(ROWS($D$2:D50),'Work report'!$AA$2:$AA$1500,0)),"")</f>
        <v/>
      </c>
      <c r="E50" s="193" t="str">
        <f>IF($C50="","",IFERROR(INDEX('Work report'!$C$2:$C$1500,MATCH(ROWS($C$2:C50),'Work report'!$AA$2:$AA$1500,0)),""))</f>
        <v/>
      </c>
      <c r="F50" s="201" t="str">
        <f>IF($C50="","",IFERROR(INDEX('Work report'!$F$2:$F$1500,MATCH(ROWS($C$2:C50),'Work report'!$AA$2:$AA$1500,0)),""))</f>
        <v/>
      </c>
      <c r="G50" s="202" t="str">
        <f>IF($C50="","",IFERROR(HYPERLINK(INDEX('Work report'!$Q$2:$Q$1500,MATCH(ROWS($C$2:C50),'Work report'!$AA$2:$AA$1500,0)),INDEX('Work report'!$Q$2:$Q$1500,MATCH(ROWS($C$2:C50),'Work report'!$AA$2:$AA$1500,0))),""))</f>
        <v/>
      </c>
      <c r="H50" s="203" t="str">
        <f>IF($C50="","",IFERROR(INDEX('Work report'!$M$2:$M$1500,MATCH(ROWS($C$2:C50),'Work report'!$AA$2:$AA$1500,0)),""))</f>
        <v/>
      </c>
      <c r="I50" s="198" t="str">
        <f>IF($C50="","",IFERROR(INDEX('Work report'!$A$2:$A$1500,MATCH(ROWS($C$2:C50),'Work report'!$AA$2:$AA$1500,0)),""))</f>
        <v/>
      </c>
      <c r="J50" s="201" t="str">
        <f>IF($C50="","",IFERROR(INDEX('Work report'!$I$2:$I$1500,MATCH(ROWS($C$2:C50),'Work report'!$AA$2:$AA$1500,0)),""))</f>
        <v/>
      </c>
      <c r="K50" s="105"/>
      <c r="L50" s="105"/>
      <c r="M50" s="105"/>
      <c r="N50" s="105"/>
      <c r="O50" s="71">
        <f t="shared" si="0"/>
        <v>0</v>
      </c>
      <c r="P50" s="71">
        <f t="shared" si="1"/>
        <v>0</v>
      </c>
      <c r="Q50" s="71" t="str">
        <f t="shared" si="3"/>
        <v/>
      </c>
    </row>
    <row r="51" spans="1:17" ht="15" customHeight="1" x14ac:dyDescent="0.25">
      <c r="A51" s="198" t="str">
        <f>IF($C51="","",IFERROR(INDEX('Work report'!$A$2:$A$1500,MATCH(ROWS($C$2:C51),'Work report'!$AA$2:$AA$1500,0)),""))</f>
        <v/>
      </c>
      <c r="B51" s="199" t="str">
        <f>IF($C51="","",Setup!$B$4)</f>
        <v/>
      </c>
      <c r="C51" s="200" t="str">
        <f>IFERROR(INDEX('Work report'!$R$2:$R$1500,MATCH(ROWS($C$2:C51),'Work report'!$AA$2:$AA$1500,0)),"")</f>
        <v/>
      </c>
      <c r="D51" s="200" t="str">
        <f>IFERROR(INDEX('Work report'!$S$2:$S$1500,MATCH(ROWS($D$2:D51),'Work report'!$AA$2:$AA$1500,0)),"")</f>
        <v/>
      </c>
      <c r="E51" s="193" t="str">
        <f>IF($C51="","",IFERROR(INDEX('Work report'!$C$2:$C$1500,MATCH(ROWS($C$2:C51),'Work report'!$AA$2:$AA$1500,0)),""))</f>
        <v/>
      </c>
      <c r="F51" s="201" t="str">
        <f>IF($C51="","",IFERROR(INDEX('Work report'!$F$2:$F$1500,MATCH(ROWS($C$2:C51),'Work report'!$AA$2:$AA$1500,0)),""))</f>
        <v/>
      </c>
      <c r="G51" s="202" t="str">
        <f>IF($C51="","",IFERROR(HYPERLINK(INDEX('Work report'!$Q$2:$Q$1500,MATCH(ROWS($C$2:C51),'Work report'!$AA$2:$AA$1500,0)),INDEX('Work report'!$Q$2:$Q$1500,MATCH(ROWS($C$2:C51),'Work report'!$AA$2:$AA$1500,0))),""))</f>
        <v/>
      </c>
      <c r="H51" s="203" t="str">
        <f>IF($C51="","",IFERROR(INDEX('Work report'!$M$2:$M$1500,MATCH(ROWS($C$2:C51),'Work report'!$AA$2:$AA$1500,0)),""))</f>
        <v/>
      </c>
      <c r="I51" s="198" t="str">
        <f>IF($C51="","",IFERROR(INDEX('Work report'!$A$2:$A$1500,MATCH(ROWS($C$2:C51),'Work report'!$AA$2:$AA$1500,0)),""))</f>
        <v/>
      </c>
      <c r="J51" s="201" t="str">
        <f>IF($C51="","",IFERROR(INDEX('Work report'!$I$2:$I$1500,MATCH(ROWS($C$2:C51),'Work report'!$AA$2:$AA$1500,0)),""))</f>
        <v/>
      </c>
      <c r="K51" s="105"/>
      <c r="L51" s="105"/>
      <c r="M51" s="105"/>
      <c r="N51" s="105"/>
      <c r="O51" s="71">
        <f t="shared" si="0"/>
        <v>0</v>
      </c>
      <c r="P51" s="71">
        <f t="shared" si="1"/>
        <v>0</v>
      </c>
      <c r="Q51" s="71" t="str">
        <f t="shared" si="3"/>
        <v/>
      </c>
    </row>
    <row r="52" spans="1:17" ht="15" customHeight="1" x14ac:dyDescent="0.25">
      <c r="A52" s="198" t="str">
        <f>IF($C52="","",IFERROR(INDEX('Work report'!$A$2:$A$1500,MATCH(ROWS($C$2:C52),'Work report'!$AA$2:$AA$1500,0)),""))</f>
        <v/>
      </c>
      <c r="B52" s="199" t="str">
        <f>IF($C52="","",Setup!$B$4)</f>
        <v/>
      </c>
      <c r="C52" s="200" t="str">
        <f>IFERROR(INDEX('Work report'!$R$2:$R$1500,MATCH(ROWS($C$2:C52),'Work report'!$AA$2:$AA$1500,0)),"")</f>
        <v/>
      </c>
      <c r="D52" s="200" t="str">
        <f>IFERROR(INDEX('Work report'!$S$2:$S$1500,MATCH(ROWS($D$2:D52),'Work report'!$AA$2:$AA$1500,0)),"")</f>
        <v/>
      </c>
      <c r="E52" s="193" t="str">
        <f>IF($C52="","",IFERROR(INDEX('Work report'!$C$2:$C$1500,MATCH(ROWS($C$2:C52),'Work report'!$AA$2:$AA$1500,0)),""))</f>
        <v/>
      </c>
      <c r="F52" s="201" t="str">
        <f>IF($C52="","",IFERROR(INDEX('Work report'!$F$2:$F$1500,MATCH(ROWS($C$2:C52),'Work report'!$AA$2:$AA$1500,0)),""))</f>
        <v/>
      </c>
      <c r="G52" s="202" t="str">
        <f>IF($C52="","",IFERROR(HYPERLINK(INDEX('Work report'!$Q$2:$Q$1500,MATCH(ROWS($C$2:C52),'Work report'!$AA$2:$AA$1500,0)),INDEX('Work report'!$Q$2:$Q$1500,MATCH(ROWS($C$2:C52),'Work report'!$AA$2:$AA$1500,0))),""))</f>
        <v/>
      </c>
      <c r="H52" s="203" t="str">
        <f>IF($C52="","",IFERROR(INDEX('Work report'!$M$2:$M$1500,MATCH(ROWS($C$2:C52),'Work report'!$AA$2:$AA$1500,0)),""))</f>
        <v/>
      </c>
      <c r="I52" s="198" t="str">
        <f>IF($C52="","",IFERROR(INDEX('Work report'!$A$2:$A$1500,MATCH(ROWS($C$2:C52),'Work report'!$AA$2:$AA$1500,0)),""))</f>
        <v/>
      </c>
      <c r="J52" s="201" t="str">
        <f>IF($C52="","",IFERROR(INDEX('Work report'!$I$2:$I$1500,MATCH(ROWS($C$2:C52),'Work report'!$AA$2:$AA$1500,0)),""))</f>
        <v/>
      </c>
      <c r="K52" s="105"/>
      <c r="L52" s="105"/>
      <c r="M52" s="105"/>
      <c r="N52" s="105"/>
      <c r="O52" s="71">
        <f t="shared" si="0"/>
        <v>0</v>
      </c>
      <c r="P52" s="71">
        <f t="shared" si="1"/>
        <v>0</v>
      </c>
      <c r="Q52" s="71" t="str">
        <f t="shared" si="3"/>
        <v/>
      </c>
    </row>
    <row r="53" spans="1:17" ht="15" customHeight="1" x14ac:dyDescent="0.25">
      <c r="A53" s="198" t="str">
        <f>IF($C53="","",IFERROR(INDEX('Work report'!$A$2:$A$1500,MATCH(ROWS($C$2:C53),'Work report'!$AA$2:$AA$1500,0)),""))</f>
        <v/>
      </c>
      <c r="B53" s="199" t="str">
        <f>IF($C53="","",Setup!$B$4)</f>
        <v/>
      </c>
      <c r="C53" s="200" t="str">
        <f>IFERROR(INDEX('Work report'!$R$2:$R$1500,MATCH(ROWS($C$2:C53),'Work report'!$AA$2:$AA$1500,0)),"")</f>
        <v/>
      </c>
      <c r="D53" s="200" t="str">
        <f>IFERROR(INDEX('Work report'!$S$2:$S$1500,MATCH(ROWS($D$2:D53),'Work report'!$AA$2:$AA$1500,0)),"")</f>
        <v/>
      </c>
      <c r="E53" s="193" t="str">
        <f>IF($C53="","",IFERROR(INDEX('Work report'!$C$2:$C$1500,MATCH(ROWS($C$2:C53),'Work report'!$AA$2:$AA$1500,0)),""))</f>
        <v/>
      </c>
      <c r="F53" s="201" t="str">
        <f>IF($C53="","",IFERROR(INDEX('Work report'!$F$2:$F$1500,MATCH(ROWS($C$2:C53),'Work report'!$AA$2:$AA$1500,0)),""))</f>
        <v/>
      </c>
      <c r="G53" s="202" t="str">
        <f>IF($C53="","",IFERROR(HYPERLINK(INDEX('Work report'!$Q$2:$Q$1500,MATCH(ROWS($C$2:C53),'Work report'!$AA$2:$AA$1500,0)),INDEX('Work report'!$Q$2:$Q$1500,MATCH(ROWS($C$2:C53),'Work report'!$AA$2:$AA$1500,0))),""))</f>
        <v/>
      </c>
      <c r="H53" s="203" t="str">
        <f>IF($C53="","",IFERROR(INDEX('Work report'!$M$2:$M$1500,MATCH(ROWS($C$2:C53),'Work report'!$AA$2:$AA$1500,0)),""))</f>
        <v/>
      </c>
      <c r="I53" s="198" t="str">
        <f>IF($C53="","",IFERROR(INDEX('Work report'!$A$2:$A$1500,MATCH(ROWS($C$2:C53),'Work report'!$AA$2:$AA$1500,0)),""))</f>
        <v/>
      </c>
      <c r="J53" s="201" t="str">
        <f>IF($C53="","",IFERROR(INDEX('Work report'!$I$2:$I$1500,MATCH(ROWS($C$2:C53),'Work report'!$AA$2:$AA$1500,0)),""))</f>
        <v/>
      </c>
      <c r="K53" s="105"/>
      <c r="L53" s="105"/>
      <c r="M53" s="105"/>
      <c r="N53" s="105"/>
      <c r="O53" s="71">
        <f t="shared" si="0"/>
        <v>0</v>
      </c>
      <c r="P53" s="71">
        <f t="shared" si="1"/>
        <v>0</v>
      </c>
      <c r="Q53" s="71" t="str">
        <f t="shared" si="3"/>
        <v/>
      </c>
    </row>
    <row r="54" spans="1:17" ht="15" customHeight="1" x14ac:dyDescent="0.25">
      <c r="A54" s="198" t="str">
        <f>IF($C54="","",IFERROR(INDEX('Work report'!$A$2:$A$1500,MATCH(ROWS($C$2:C54),'Work report'!$AA$2:$AA$1500,0)),""))</f>
        <v/>
      </c>
      <c r="B54" s="199" t="str">
        <f>IF($C54="","",Setup!$B$4)</f>
        <v/>
      </c>
      <c r="C54" s="200" t="str">
        <f>IFERROR(INDEX('Work report'!$R$2:$R$1500,MATCH(ROWS($C$2:C54),'Work report'!$AA$2:$AA$1500,0)),"")</f>
        <v/>
      </c>
      <c r="D54" s="200" t="str">
        <f>IFERROR(INDEX('Work report'!$S$2:$S$1500,MATCH(ROWS($D$2:D54),'Work report'!$AA$2:$AA$1500,0)),"")</f>
        <v/>
      </c>
      <c r="E54" s="193" t="str">
        <f>IF($C54="","",IFERROR(INDEX('Work report'!$C$2:$C$1500,MATCH(ROWS($C$2:C54),'Work report'!$AA$2:$AA$1500,0)),""))</f>
        <v/>
      </c>
      <c r="F54" s="201" t="str">
        <f>IF($C54="","",IFERROR(INDEX('Work report'!$F$2:$F$1500,MATCH(ROWS($C$2:C54),'Work report'!$AA$2:$AA$1500,0)),""))</f>
        <v/>
      </c>
      <c r="G54" s="202" t="str">
        <f>IF($C54="","",IFERROR(HYPERLINK(INDEX('Work report'!$Q$2:$Q$1500,MATCH(ROWS($C$2:C54),'Work report'!$AA$2:$AA$1500,0)),INDEX('Work report'!$Q$2:$Q$1500,MATCH(ROWS($C$2:C54),'Work report'!$AA$2:$AA$1500,0))),""))</f>
        <v/>
      </c>
      <c r="H54" s="203" t="str">
        <f>IF($C54="","",IFERROR(INDEX('Work report'!$M$2:$M$1500,MATCH(ROWS($C$2:C54),'Work report'!$AA$2:$AA$1500,0)),""))</f>
        <v/>
      </c>
      <c r="I54" s="198" t="str">
        <f>IF($C54="","",IFERROR(INDEX('Work report'!$A$2:$A$1500,MATCH(ROWS($C$2:C54),'Work report'!$AA$2:$AA$1500,0)),""))</f>
        <v/>
      </c>
      <c r="J54" s="201" t="str">
        <f>IF($C54="","",IFERROR(INDEX('Work report'!$I$2:$I$1500,MATCH(ROWS($C$2:C54),'Work report'!$AA$2:$AA$1500,0)),""))</f>
        <v/>
      </c>
      <c r="K54" s="105"/>
      <c r="L54" s="105"/>
      <c r="M54" s="105"/>
      <c r="N54" s="105"/>
      <c r="O54" s="71">
        <f t="shared" si="0"/>
        <v>0</v>
      </c>
      <c r="P54" s="71">
        <f t="shared" si="1"/>
        <v>0</v>
      </c>
      <c r="Q54" s="71" t="str">
        <f t="shared" si="3"/>
        <v/>
      </c>
    </row>
    <row r="55" spans="1:17" ht="15" customHeight="1" x14ac:dyDescent="0.25">
      <c r="A55" s="198" t="str">
        <f>IF($C55="","",IFERROR(INDEX('Work report'!$A$2:$A$1500,MATCH(ROWS($C$2:C55),'Work report'!$AA$2:$AA$1500,0)),""))</f>
        <v/>
      </c>
      <c r="B55" s="199" t="str">
        <f>IF($C55="","",Setup!$B$4)</f>
        <v/>
      </c>
      <c r="C55" s="200" t="str">
        <f>IFERROR(INDEX('Work report'!$R$2:$R$1500,MATCH(ROWS($C$2:C55),'Work report'!$AA$2:$AA$1500,0)),"")</f>
        <v/>
      </c>
      <c r="D55" s="200" t="str">
        <f>IFERROR(INDEX('Work report'!$S$2:$S$1500,MATCH(ROWS($D$2:D55),'Work report'!$AA$2:$AA$1500,0)),"")</f>
        <v/>
      </c>
      <c r="E55" s="193" t="str">
        <f>IF($C55="","",IFERROR(INDEX('Work report'!$C$2:$C$1500,MATCH(ROWS($C$2:C55),'Work report'!$AA$2:$AA$1500,0)),""))</f>
        <v/>
      </c>
      <c r="F55" s="201" t="str">
        <f>IF($C55="","",IFERROR(INDEX('Work report'!$F$2:$F$1500,MATCH(ROWS($C$2:C55),'Work report'!$AA$2:$AA$1500,0)),""))</f>
        <v/>
      </c>
      <c r="G55" s="202" t="str">
        <f>IF($C55="","",IFERROR(HYPERLINK(INDEX('Work report'!$Q$2:$Q$1500,MATCH(ROWS($C$2:C55),'Work report'!$AA$2:$AA$1500,0)),INDEX('Work report'!$Q$2:$Q$1500,MATCH(ROWS($C$2:C55),'Work report'!$AA$2:$AA$1500,0))),""))</f>
        <v/>
      </c>
      <c r="H55" s="203" t="str">
        <f>IF($C55="","",IFERROR(INDEX('Work report'!$M$2:$M$1500,MATCH(ROWS($C$2:C55),'Work report'!$AA$2:$AA$1500,0)),""))</f>
        <v/>
      </c>
      <c r="I55" s="198" t="str">
        <f>IF($C55="","",IFERROR(INDEX('Work report'!$A$2:$A$1500,MATCH(ROWS($C$2:C55),'Work report'!$AA$2:$AA$1500,0)),""))</f>
        <v/>
      </c>
      <c r="J55" s="201" t="str">
        <f>IF($C55="","",IFERROR(INDEX('Work report'!$I$2:$I$1500,MATCH(ROWS($C$2:C55),'Work report'!$AA$2:$AA$1500,0)),""))</f>
        <v/>
      </c>
      <c r="K55" s="105"/>
      <c r="L55" s="105"/>
      <c r="M55" s="105"/>
      <c r="N55" s="105"/>
      <c r="O55" s="71">
        <f t="shared" si="0"/>
        <v>0</v>
      </c>
      <c r="P55" s="71">
        <f t="shared" si="1"/>
        <v>0</v>
      </c>
      <c r="Q55" s="71" t="str">
        <f t="shared" si="3"/>
        <v/>
      </c>
    </row>
    <row r="56" spans="1:17" ht="15" customHeight="1" x14ac:dyDescent="0.25">
      <c r="A56" s="198" t="str">
        <f>IF($C56="","",IFERROR(INDEX('Work report'!$A$2:$A$1500,MATCH(ROWS($C$2:C56),'Work report'!$AA$2:$AA$1500,0)),""))</f>
        <v/>
      </c>
      <c r="B56" s="199" t="str">
        <f>IF($C56="","",Setup!$B$4)</f>
        <v/>
      </c>
      <c r="C56" s="200" t="str">
        <f>IFERROR(INDEX('Work report'!$R$2:$R$1500,MATCH(ROWS($C$2:C56),'Work report'!$AA$2:$AA$1500,0)),"")</f>
        <v/>
      </c>
      <c r="D56" s="200" t="str">
        <f>IFERROR(INDEX('Work report'!$S$2:$S$1500,MATCH(ROWS($D$2:D56),'Work report'!$AA$2:$AA$1500,0)),"")</f>
        <v/>
      </c>
      <c r="E56" s="193" t="str">
        <f>IF($C56="","",IFERROR(INDEX('Work report'!$C$2:$C$1500,MATCH(ROWS($C$2:C56),'Work report'!$AA$2:$AA$1500,0)),""))</f>
        <v/>
      </c>
      <c r="F56" s="201" t="str">
        <f>IF($C56="","",IFERROR(INDEX('Work report'!$F$2:$F$1500,MATCH(ROWS($C$2:C56),'Work report'!$AA$2:$AA$1500,0)),""))</f>
        <v/>
      </c>
      <c r="G56" s="202" t="str">
        <f>IF($C56="","",IFERROR(HYPERLINK(INDEX('Work report'!$Q$2:$Q$1500,MATCH(ROWS($C$2:C56),'Work report'!$AA$2:$AA$1500,0)),INDEX('Work report'!$Q$2:$Q$1500,MATCH(ROWS($C$2:C56),'Work report'!$AA$2:$AA$1500,0))),""))</f>
        <v/>
      </c>
      <c r="H56" s="203" t="str">
        <f>IF($C56="","",IFERROR(INDEX('Work report'!$M$2:$M$1500,MATCH(ROWS($C$2:C56),'Work report'!$AA$2:$AA$1500,0)),""))</f>
        <v/>
      </c>
      <c r="I56" s="198" t="str">
        <f>IF($C56="","",IFERROR(INDEX('Work report'!$A$2:$A$1500,MATCH(ROWS($C$2:C56),'Work report'!$AA$2:$AA$1500,0)),""))</f>
        <v/>
      </c>
      <c r="J56" s="201" t="str">
        <f>IF($C56="","",IFERROR(INDEX('Work report'!$I$2:$I$1500,MATCH(ROWS($C$2:C56),'Work report'!$AA$2:$AA$1500,0)),""))</f>
        <v/>
      </c>
      <c r="K56" s="105"/>
      <c r="L56" s="105"/>
      <c r="M56" s="105"/>
      <c r="N56" s="105"/>
      <c r="O56" s="71">
        <f t="shared" si="0"/>
        <v>0</v>
      </c>
      <c r="P56" s="71">
        <f t="shared" si="1"/>
        <v>0</v>
      </c>
      <c r="Q56" s="71" t="str">
        <f t="shared" si="3"/>
        <v/>
      </c>
    </row>
    <row r="57" spans="1:17" ht="15" customHeight="1" x14ac:dyDescent="0.25">
      <c r="A57" s="198" t="str">
        <f>IF($C57="","",IFERROR(INDEX('Work report'!$A$2:$A$1500,MATCH(ROWS($C$2:C57),'Work report'!$AA$2:$AA$1500,0)),""))</f>
        <v/>
      </c>
      <c r="B57" s="199" t="str">
        <f>IF($C57="","",Setup!$B$4)</f>
        <v/>
      </c>
      <c r="C57" s="200" t="str">
        <f>IFERROR(INDEX('Work report'!$R$2:$R$1500,MATCH(ROWS($C$2:C57),'Work report'!$AA$2:$AA$1500,0)),"")</f>
        <v/>
      </c>
      <c r="D57" s="200" t="str">
        <f>IFERROR(INDEX('Work report'!$S$2:$S$1500,MATCH(ROWS($D$2:D57),'Work report'!$AA$2:$AA$1500,0)),"")</f>
        <v/>
      </c>
      <c r="E57" s="193" t="str">
        <f>IF($C57="","",IFERROR(INDEX('Work report'!$C$2:$C$1500,MATCH(ROWS($C$2:C57),'Work report'!$AA$2:$AA$1500,0)),""))</f>
        <v/>
      </c>
      <c r="F57" s="201" t="str">
        <f>IF($C57="","",IFERROR(INDEX('Work report'!$F$2:$F$1500,MATCH(ROWS($C$2:C57),'Work report'!$AA$2:$AA$1500,0)),""))</f>
        <v/>
      </c>
      <c r="G57" s="202" t="str">
        <f>IF($C57="","",IFERROR(HYPERLINK(INDEX('Work report'!$Q$2:$Q$1500,MATCH(ROWS($C$2:C57),'Work report'!$AA$2:$AA$1500,0)),INDEX('Work report'!$Q$2:$Q$1500,MATCH(ROWS($C$2:C57),'Work report'!$AA$2:$AA$1500,0))),""))</f>
        <v/>
      </c>
      <c r="H57" s="203" t="str">
        <f>IF($C57="","",IFERROR(INDEX('Work report'!$M$2:$M$1500,MATCH(ROWS($C$2:C57),'Work report'!$AA$2:$AA$1500,0)),""))</f>
        <v/>
      </c>
      <c r="I57" s="198" t="str">
        <f>IF($C57="","",IFERROR(INDEX('Work report'!$A$2:$A$1500,MATCH(ROWS($C$2:C57),'Work report'!$AA$2:$AA$1500,0)),""))</f>
        <v/>
      </c>
      <c r="J57" s="201" t="str">
        <f>IF($C57="","",IFERROR(INDEX('Work report'!$I$2:$I$1500,MATCH(ROWS($C$2:C57),'Work report'!$AA$2:$AA$1500,0)),""))</f>
        <v/>
      </c>
      <c r="K57" s="105"/>
      <c r="L57" s="105"/>
      <c r="M57" s="105"/>
      <c r="N57" s="105"/>
      <c r="O57" s="71">
        <f t="shared" si="0"/>
        <v>0</v>
      </c>
      <c r="P57" s="71">
        <f t="shared" si="1"/>
        <v>0</v>
      </c>
      <c r="Q57" s="71" t="str">
        <f t="shared" si="3"/>
        <v/>
      </c>
    </row>
    <row r="58" spans="1:17" ht="15" customHeight="1" x14ac:dyDescent="0.25">
      <c r="A58" s="198" t="str">
        <f>IF($C58="","",IFERROR(INDEX('Work report'!$A$2:$A$1500,MATCH(ROWS($C$2:C58),'Work report'!$AA$2:$AA$1500,0)),""))</f>
        <v/>
      </c>
      <c r="B58" s="199" t="str">
        <f>IF($C58="","",Setup!$B$4)</f>
        <v/>
      </c>
      <c r="C58" s="200" t="str">
        <f>IFERROR(INDEX('Work report'!$R$2:$R$1500,MATCH(ROWS($C$2:C58),'Work report'!$AA$2:$AA$1500,0)),"")</f>
        <v/>
      </c>
      <c r="D58" s="200" t="str">
        <f>IFERROR(INDEX('Work report'!$S$2:$S$1500,MATCH(ROWS($D$2:D58),'Work report'!$AA$2:$AA$1500,0)),"")</f>
        <v/>
      </c>
      <c r="E58" s="193" t="str">
        <f>IF($C58="","",IFERROR(INDEX('Work report'!$C$2:$C$1500,MATCH(ROWS($C$2:C58),'Work report'!$AA$2:$AA$1500,0)),""))</f>
        <v/>
      </c>
      <c r="F58" s="201" t="str">
        <f>IF($C58="","",IFERROR(INDEX('Work report'!$F$2:$F$1500,MATCH(ROWS($C$2:C58),'Work report'!$AA$2:$AA$1500,0)),""))</f>
        <v/>
      </c>
      <c r="G58" s="202" t="str">
        <f>IF($C58="","",IFERROR(HYPERLINK(INDEX('Work report'!$Q$2:$Q$1500,MATCH(ROWS($C$2:C58),'Work report'!$AA$2:$AA$1500,0)),INDEX('Work report'!$Q$2:$Q$1500,MATCH(ROWS($C$2:C58),'Work report'!$AA$2:$AA$1500,0))),""))</f>
        <v/>
      </c>
      <c r="H58" s="203" t="str">
        <f>IF($C58="","",IFERROR(INDEX('Work report'!$M$2:$M$1500,MATCH(ROWS($C$2:C58),'Work report'!$AA$2:$AA$1500,0)),""))</f>
        <v/>
      </c>
      <c r="I58" s="198" t="str">
        <f>IF($C58="","",IFERROR(INDEX('Work report'!$A$2:$A$1500,MATCH(ROWS($C$2:C58),'Work report'!$AA$2:$AA$1500,0)),""))</f>
        <v/>
      </c>
      <c r="J58" s="201" t="str">
        <f>IF($C58="","",IFERROR(INDEX('Work report'!$I$2:$I$1500,MATCH(ROWS($C$2:C58),'Work report'!$AA$2:$AA$1500,0)),""))</f>
        <v/>
      </c>
      <c r="K58" s="105"/>
      <c r="L58" s="105"/>
      <c r="M58" s="105"/>
      <c r="N58" s="105"/>
      <c r="O58" s="71">
        <f t="shared" si="0"/>
        <v>0</v>
      </c>
      <c r="P58" s="71">
        <f t="shared" si="1"/>
        <v>0</v>
      </c>
      <c r="Q58" s="71" t="str">
        <f t="shared" si="3"/>
        <v/>
      </c>
    </row>
    <row r="59" spans="1:17" ht="15" customHeight="1" x14ac:dyDescent="0.25">
      <c r="A59" s="198" t="str">
        <f>IF($C59="","",IFERROR(INDEX('Work report'!$A$2:$A$1500,MATCH(ROWS($C$2:C59),'Work report'!$AA$2:$AA$1500,0)),""))</f>
        <v/>
      </c>
      <c r="B59" s="199" t="str">
        <f>IF($C59="","",Setup!$B$4)</f>
        <v/>
      </c>
      <c r="C59" s="200" t="str">
        <f>IFERROR(INDEX('Work report'!$R$2:$R$1500,MATCH(ROWS($C$2:C59),'Work report'!$AA$2:$AA$1500,0)),"")</f>
        <v/>
      </c>
      <c r="D59" s="200" t="str">
        <f>IFERROR(INDEX('Work report'!$S$2:$S$1500,MATCH(ROWS($D$2:D59),'Work report'!$AA$2:$AA$1500,0)),"")</f>
        <v/>
      </c>
      <c r="E59" s="193" t="str">
        <f>IF($C59="","",IFERROR(INDEX('Work report'!$C$2:$C$1500,MATCH(ROWS($C$2:C59),'Work report'!$AA$2:$AA$1500,0)),""))</f>
        <v/>
      </c>
      <c r="F59" s="201" t="str">
        <f>IF($C59="","",IFERROR(INDEX('Work report'!$F$2:$F$1500,MATCH(ROWS($C$2:C59),'Work report'!$AA$2:$AA$1500,0)),""))</f>
        <v/>
      </c>
      <c r="G59" s="202" t="str">
        <f>IF($C59="","",IFERROR(HYPERLINK(INDEX('Work report'!$Q$2:$Q$1500,MATCH(ROWS($C$2:C59),'Work report'!$AA$2:$AA$1500,0)),INDEX('Work report'!$Q$2:$Q$1500,MATCH(ROWS($C$2:C59),'Work report'!$AA$2:$AA$1500,0))),""))</f>
        <v/>
      </c>
      <c r="H59" s="203" t="str">
        <f>IF($C59="","",IFERROR(INDEX('Work report'!$M$2:$M$1500,MATCH(ROWS($C$2:C59),'Work report'!$AA$2:$AA$1500,0)),""))</f>
        <v/>
      </c>
      <c r="I59" s="198" t="str">
        <f>IF($C59="","",IFERROR(INDEX('Work report'!$A$2:$A$1500,MATCH(ROWS($C$2:C59),'Work report'!$AA$2:$AA$1500,0)),""))</f>
        <v/>
      </c>
      <c r="J59" s="201" t="str">
        <f>IF($C59="","",IFERROR(INDEX('Work report'!$I$2:$I$1500,MATCH(ROWS($C$2:C59),'Work report'!$AA$2:$AA$1500,0)),""))</f>
        <v/>
      </c>
      <c r="K59" s="105"/>
      <c r="L59" s="105"/>
      <c r="M59" s="105"/>
      <c r="N59" s="105"/>
      <c r="O59" s="71">
        <f t="shared" si="0"/>
        <v>0</v>
      </c>
      <c r="P59" s="71">
        <f t="shared" si="1"/>
        <v>0</v>
      </c>
      <c r="Q59" s="71" t="str">
        <f t="shared" si="3"/>
        <v/>
      </c>
    </row>
    <row r="60" spans="1:17" ht="15" customHeight="1" x14ac:dyDescent="0.25">
      <c r="A60" s="198" t="str">
        <f>IF($C60="","",IFERROR(INDEX('Work report'!$A$2:$A$1500,MATCH(ROWS($C$2:C60),'Work report'!$AA$2:$AA$1500,0)),""))</f>
        <v/>
      </c>
      <c r="B60" s="199" t="str">
        <f>IF($C60="","",Setup!$B$4)</f>
        <v/>
      </c>
      <c r="C60" s="200" t="str">
        <f>IFERROR(INDEX('Work report'!$R$2:$R$1500,MATCH(ROWS($C$2:C60),'Work report'!$AA$2:$AA$1500,0)),"")</f>
        <v/>
      </c>
      <c r="D60" s="200" t="str">
        <f>IFERROR(INDEX('Work report'!$S$2:$S$1500,MATCH(ROWS($D$2:D60),'Work report'!$AA$2:$AA$1500,0)),"")</f>
        <v/>
      </c>
      <c r="E60" s="193" t="str">
        <f>IF($C60="","",IFERROR(INDEX('Work report'!$C$2:$C$1500,MATCH(ROWS($C$2:C60),'Work report'!$AA$2:$AA$1500,0)),""))</f>
        <v/>
      </c>
      <c r="F60" s="201" t="str">
        <f>IF($C60="","",IFERROR(INDEX('Work report'!$F$2:$F$1500,MATCH(ROWS($C$2:C60),'Work report'!$AA$2:$AA$1500,0)),""))</f>
        <v/>
      </c>
      <c r="G60" s="202" t="str">
        <f>IF($C60="","",IFERROR(HYPERLINK(INDEX('Work report'!$Q$2:$Q$1500,MATCH(ROWS($C$2:C60),'Work report'!$AA$2:$AA$1500,0)),INDEX('Work report'!$Q$2:$Q$1500,MATCH(ROWS($C$2:C60),'Work report'!$AA$2:$AA$1500,0))),""))</f>
        <v/>
      </c>
      <c r="H60" s="203" t="str">
        <f>IF($C60="","",IFERROR(INDEX('Work report'!$M$2:$M$1500,MATCH(ROWS($C$2:C60),'Work report'!$AA$2:$AA$1500,0)),""))</f>
        <v/>
      </c>
      <c r="I60" s="198" t="str">
        <f>IF($C60="","",IFERROR(INDEX('Work report'!$A$2:$A$1500,MATCH(ROWS($C$2:C60),'Work report'!$AA$2:$AA$1500,0)),""))</f>
        <v/>
      </c>
      <c r="J60" s="201" t="str">
        <f>IF($C60="","",IFERROR(INDEX('Work report'!$I$2:$I$1500,MATCH(ROWS($C$2:C60),'Work report'!$AA$2:$AA$1500,0)),""))</f>
        <v/>
      </c>
      <c r="K60" s="105"/>
      <c r="L60" s="105"/>
      <c r="M60" s="105"/>
      <c r="N60" s="105"/>
      <c r="O60" s="71">
        <f t="shared" si="0"/>
        <v>0</v>
      </c>
      <c r="P60" s="71">
        <f t="shared" si="1"/>
        <v>0</v>
      </c>
      <c r="Q60" s="71" t="str">
        <f t="shared" si="3"/>
        <v/>
      </c>
    </row>
    <row r="61" spans="1:17" ht="15" customHeight="1" x14ac:dyDescent="0.25">
      <c r="A61" s="198" t="str">
        <f>IF($C61="","",IFERROR(INDEX('Work report'!$A$2:$A$1500,MATCH(ROWS($C$2:C61),'Work report'!$AA$2:$AA$1500,0)),""))</f>
        <v/>
      </c>
      <c r="B61" s="199" t="str">
        <f>IF($C61="","",Setup!$B$4)</f>
        <v/>
      </c>
      <c r="C61" s="200" t="str">
        <f>IFERROR(INDEX('Work report'!$R$2:$R$1500,MATCH(ROWS($C$2:C61),'Work report'!$AA$2:$AA$1500,0)),"")</f>
        <v/>
      </c>
      <c r="D61" s="200" t="str">
        <f>IFERROR(INDEX('Work report'!$S$2:$S$1500,MATCH(ROWS($D$2:D61),'Work report'!$AA$2:$AA$1500,0)),"")</f>
        <v/>
      </c>
      <c r="E61" s="193" t="str">
        <f>IF($C61="","",IFERROR(INDEX('Work report'!$C$2:$C$1500,MATCH(ROWS($C$2:C61),'Work report'!$AA$2:$AA$1500,0)),""))</f>
        <v/>
      </c>
      <c r="F61" s="201" t="str">
        <f>IF($C61="","",IFERROR(INDEX('Work report'!$F$2:$F$1500,MATCH(ROWS($C$2:C61),'Work report'!$AA$2:$AA$1500,0)),""))</f>
        <v/>
      </c>
      <c r="G61" s="202" t="str">
        <f>IF($C61="","",IFERROR(HYPERLINK(INDEX('Work report'!$Q$2:$Q$1500,MATCH(ROWS($C$2:C61),'Work report'!$AA$2:$AA$1500,0)),INDEX('Work report'!$Q$2:$Q$1500,MATCH(ROWS($C$2:C61),'Work report'!$AA$2:$AA$1500,0))),""))</f>
        <v/>
      </c>
      <c r="H61" s="203" t="str">
        <f>IF($C61="","",IFERROR(INDEX('Work report'!$M$2:$M$1500,MATCH(ROWS($C$2:C61),'Work report'!$AA$2:$AA$1500,0)),""))</f>
        <v/>
      </c>
      <c r="I61" s="198" t="str">
        <f>IF($C61="","",IFERROR(INDEX('Work report'!$A$2:$A$1500,MATCH(ROWS($C$2:C61),'Work report'!$AA$2:$AA$1500,0)),""))</f>
        <v/>
      </c>
      <c r="J61" s="201" t="str">
        <f>IF($C61="","",IFERROR(INDEX('Work report'!$I$2:$I$1500,MATCH(ROWS($C$2:C61),'Work report'!$AA$2:$AA$1500,0)),""))</f>
        <v/>
      </c>
      <c r="K61" s="105"/>
      <c r="L61" s="105"/>
      <c r="M61" s="105"/>
      <c r="N61" s="105"/>
      <c r="O61" s="71">
        <f t="shared" si="0"/>
        <v>0</v>
      </c>
      <c r="P61" s="71">
        <f t="shared" si="1"/>
        <v>0</v>
      </c>
      <c r="Q61" s="71" t="str">
        <f t="shared" si="3"/>
        <v/>
      </c>
    </row>
    <row r="62" spans="1:17" ht="15" customHeight="1" x14ac:dyDescent="0.25">
      <c r="A62" s="198" t="str">
        <f>IF($C62="","",IFERROR(INDEX('Work report'!$A$2:$A$1500,MATCH(ROWS($C$2:C62),'Work report'!$AA$2:$AA$1500,0)),""))</f>
        <v/>
      </c>
      <c r="B62" s="199" t="str">
        <f>IF($C62="","",Setup!$B$4)</f>
        <v/>
      </c>
      <c r="C62" s="200" t="str">
        <f>IFERROR(INDEX('Work report'!$R$2:$R$1500,MATCH(ROWS($C$2:C62),'Work report'!$AA$2:$AA$1500,0)),"")</f>
        <v/>
      </c>
      <c r="D62" s="200" t="str">
        <f>IFERROR(INDEX('Work report'!$S$2:$S$1500,MATCH(ROWS($D$2:D62),'Work report'!$AA$2:$AA$1500,0)),"")</f>
        <v/>
      </c>
      <c r="E62" s="193" t="str">
        <f>IF($C62="","",IFERROR(INDEX('Work report'!$C$2:$C$1500,MATCH(ROWS($C$2:C62),'Work report'!$AA$2:$AA$1500,0)),""))</f>
        <v/>
      </c>
      <c r="F62" s="201" t="str">
        <f>IF($C62="","",IFERROR(INDEX('Work report'!$F$2:$F$1500,MATCH(ROWS($C$2:C62),'Work report'!$AA$2:$AA$1500,0)),""))</f>
        <v/>
      </c>
      <c r="G62" s="202" t="str">
        <f>IF($C62="","",IFERROR(HYPERLINK(INDEX('Work report'!$Q$2:$Q$1500,MATCH(ROWS($C$2:C62),'Work report'!$AA$2:$AA$1500,0)),INDEX('Work report'!$Q$2:$Q$1500,MATCH(ROWS($C$2:C62),'Work report'!$AA$2:$AA$1500,0))),""))</f>
        <v/>
      </c>
      <c r="H62" s="203" t="str">
        <f>IF($C62="","",IFERROR(INDEX('Work report'!$M$2:$M$1500,MATCH(ROWS($C$2:C62),'Work report'!$AA$2:$AA$1500,0)),""))</f>
        <v/>
      </c>
      <c r="I62" s="198" t="str">
        <f>IF($C62="","",IFERROR(INDEX('Work report'!$A$2:$A$1500,MATCH(ROWS($C$2:C62),'Work report'!$AA$2:$AA$1500,0)),""))</f>
        <v/>
      </c>
      <c r="J62" s="201" t="str">
        <f>IF($C62="","",IFERROR(INDEX('Work report'!$I$2:$I$1500,MATCH(ROWS($C$2:C62),'Work report'!$AA$2:$AA$1500,0)),""))</f>
        <v/>
      </c>
      <c r="K62" s="105"/>
      <c r="L62" s="105"/>
      <c r="M62" s="105"/>
      <c r="N62" s="105"/>
      <c r="O62" s="71">
        <f t="shared" si="0"/>
        <v>0</v>
      </c>
      <c r="P62" s="71">
        <f t="shared" si="1"/>
        <v>0</v>
      </c>
      <c r="Q62" s="71" t="str">
        <f t="shared" si="3"/>
        <v/>
      </c>
    </row>
    <row r="63" spans="1:17" ht="15" customHeight="1" x14ac:dyDescent="0.25">
      <c r="A63" s="198" t="str">
        <f>IF($C63="","",IFERROR(INDEX('Work report'!$A$2:$A$1500,MATCH(ROWS($C$2:C63),'Work report'!$AA$2:$AA$1500,0)),""))</f>
        <v/>
      </c>
      <c r="B63" s="199" t="str">
        <f>IF($C63="","",Setup!$B$4)</f>
        <v/>
      </c>
      <c r="C63" s="200" t="str">
        <f>IFERROR(INDEX('Work report'!$R$2:$R$1500,MATCH(ROWS($C$2:C63),'Work report'!$AA$2:$AA$1500,0)),"")</f>
        <v/>
      </c>
      <c r="D63" s="200" t="str">
        <f>IFERROR(INDEX('Work report'!$S$2:$S$1500,MATCH(ROWS($D$2:D63),'Work report'!$AA$2:$AA$1500,0)),"")</f>
        <v/>
      </c>
      <c r="E63" s="193" t="str">
        <f>IF($C63="","",IFERROR(INDEX('Work report'!$C$2:$C$1500,MATCH(ROWS($C$2:C63),'Work report'!$AA$2:$AA$1500,0)),""))</f>
        <v/>
      </c>
      <c r="F63" s="201" t="str">
        <f>IF($C63="","",IFERROR(INDEX('Work report'!$F$2:$F$1500,MATCH(ROWS($C$2:C63),'Work report'!$AA$2:$AA$1500,0)),""))</f>
        <v/>
      </c>
      <c r="G63" s="202" t="str">
        <f>IF($C63="","",IFERROR(HYPERLINK(INDEX('Work report'!$Q$2:$Q$1500,MATCH(ROWS($C$2:C63),'Work report'!$AA$2:$AA$1500,0)),INDEX('Work report'!$Q$2:$Q$1500,MATCH(ROWS($C$2:C63),'Work report'!$AA$2:$AA$1500,0))),""))</f>
        <v/>
      </c>
      <c r="H63" s="203" t="str">
        <f>IF($C63="","",IFERROR(INDEX('Work report'!$M$2:$M$1500,MATCH(ROWS($C$2:C63),'Work report'!$AA$2:$AA$1500,0)),""))</f>
        <v/>
      </c>
      <c r="I63" s="198" t="str">
        <f>IF($C63="","",IFERROR(INDEX('Work report'!$A$2:$A$1500,MATCH(ROWS($C$2:C63),'Work report'!$AA$2:$AA$1500,0)),""))</f>
        <v/>
      </c>
      <c r="J63" s="201" t="str">
        <f>IF($C63="","",IFERROR(INDEX('Work report'!$I$2:$I$1500,MATCH(ROWS($C$2:C63),'Work report'!$AA$2:$AA$1500,0)),""))</f>
        <v/>
      </c>
      <c r="K63" s="105"/>
      <c r="L63" s="105"/>
      <c r="M63" s="105"/>
      <c r="N63" s="105"/>
      <c r="O63" s="71">
        <f t="shared" si="0"/>
        <v>0</v>
      </c>
      <c r="P63" s="71">
        <f t="shared" si="1"/>
        <v>0</v>
      </c>
      <c r="Q63" s="71" t="str">
        <f t="shared" si="3"/>
        <v/>
      </c>
    </row>
    <row r="64" spans="1:17" ht="15" customHeight="1" x14ac:dyDescent="0.25">
      <c r="A64" s="198" t="str">
        <f>IF($C64="","",IFERROR(INDEX('Work report'!$A$2:$A$1500,MATCH(ROWS($C$2:C64),'Work report'!$AA$2:$AA$1500,0)),""))</f>
        <v/>
      </c>
      <c r="B64" s="199" t="str">
        <f>IF($C64="","",Setup!$B$4)</f>
        <v/>
      </c>
      <c r="C64" s="200" t="str">
        <f>IFERROR(INDEX('Work report'!$R$2:$R$1500,MATCH(ROWS($C$2:C64),'Work report'!$AA$2:$AA$1500,0)),"")</f>
        <v/>
      </c>
      <c r="D64" s="200" t="str">
        <f>IFERROR(INDEX('Work report'!$S$2:$S$1500,MATCH(ROWS($D$2:D64),'Work report'!$AA$2:$AA$1500,0)),"")</f>
        <v/>
      </c>
      <c r="E64" s="193" t="str">
        <f>IF($C64="","",IFERROR(INDEX('Work report'!$C$2:$C$1500,MATCH(ROWS($C$2:C64),'Work report'!$AA$2:$AA$1500,0)),""))</f>
        <v/>
      </c>
      <c r="F64" s="201" t="str">
        <f>IF($C64="","",IFERROR(INDEX('Work report'!$F$2:$F$1500,MATCH(ROWS($C$2:C64),'Work report'!$AA$2:$AA$1500,0)),""))</f>
        <v/>
      </c>
      <c r="G64" s="202" t="str">
        <f>IF($C64="","",IFERROR(HYPERLINK(INDEX('Work report'!$Q$2:$Q$1500,MATCH(ROWS($C$2:C64),'Work report'!$AA$2:$AA$1500,0)),INDEX('Work report'!$Q$2:$Q$1500,MATCH(ROWS($C$2:C64),'Work report'!$AA$2:$AA$1500,0))),""))</f>
        <v/>
      </c>
      <c r="H64" s="203" t="str">
        <f>IF($C64="","",IFERROR(INDEX('Work report'!$M$2:$M$1500,MATCH(ROWS($C$2:C64),'Work report'!$AA$2:$AA$1500,0)),""))</f>
        <v/>
      </c>
      <c r="I64" s="198" t="str">
        <f>IF($C64="","",IFERROR(INDEX('Work report'!$A$2:$A$1500,MATCH(ROWS($C$2:C64),'Work report'!$AA$2:$AA$1500,0)),""))</f>
        <v/>
      </c>
      <c r="J64" s="201" t="str">
        <f>IF($C64="","",IFERROR(INDEX('Work report'!$I$2:$I$1500,MATCH(ROWS($C$2:C64),'Work report'!$AA$2:$AA$1500,0)),""))</f>
        <v/>
      </c>
      <c r="K64" s="105"/>
      <c r="L64" s="105"/>
      <c r="M64" s="105"/>
      <c r="N64" s="105"/>
      <c r="O64" s="71">
        <f t="shared" si="0"/>
        <v>0</v>
      </c>
      <c r="P64" s="71">
        <f t="shared" si="1"/>
        <v>0</v>
      </c>
      <c r="Q64" s="71" t="str">
        <f t="shared" si="3"/>
        <v/>
      </c>
    </row>
    <row r="65" spans="1:17" ht="15" customHeight="1" x14ac:dyDescent="0.25">
      <c r="A65" s="198" t="str">
        <f>IF($C65="","",IFERROR(INDEX('Work report'!$A$2:$A$1500,MATCH(ROWS($C$2:C65),'Work report'!$AA$2:$AA$1500,0)),""))</f>
        <v/>
      </c>
      <c r="B65" s="199" t="str">
        <f>IF($C65="","",Setup!$B$4)</f>
        <v/>
      </c>
      <c r="C65" s="200" t="str">
        <f>IFERROR(INDEX('Work report'!$R$2:$R$1500,MATCH(ROWS($C$2:C65),'Work report'!$AA$2:$AA$1500,0)),"")</f>
        <v/>
      </c>
      <c r="D65" s="200" t="str">
        <f>IFERROR(INDEX('Work report'!$S$2:$S$1500,MATCH(ROWS($D$2:D65),'Work report'!$AA$2:$AA$1500,0)),"")</f>
        <v/>
      </c>
      <c r="E65" s="193" t="str">
        <f>IF($C65="","",IFERROR(INDEX('Work report'!$C$2:$C$1500,MATCH(ROWS($C$2:C65),'Work report'!$AA$2:$AA$1500,0)),""))</f>
        <v/>
      </c>
      <c r="F65" s="201" t="str">
        <f>IF($C65="","",IFERROR(INDEX('Work report'!$F$2:$F$1500,MATCH(ROWS($C$2:C65),'Work report'!$AA$2:$AA$1500,0)),""))</f>
        <v/>
      </c>
      <c r="G65" s="202" t="str">
        <f>IF($C65="","",IFERROR(HYPERLINK(INDEX('Work report'!$Q$2:$Q$1500,MATCH(ROWS($C$2:C65),'Work report'!$AA$2:$AA$1500,0)),INDEX('Work report'!$Q$2:$Q$1500,MATCH(ROWS($C$2:C65),'Work report'!$AA$2:$AA$1500,0))),""))</f>
        <v/>
      </c>
      <c r="H65" s="203" t="str">
        <f>IF($C65="","",IFERROR(INDEX('Work report'!$M$2:$M$1500,MATCH(ROWS($C$2:C65),'Work report'!$AA$2:$AA$1500,0)),""))</f>
        <v/>
      </c>
      <c r="I65" s="198" t="str">
        <f>IF($C65="","",IFERROR(INDEX('Work report'!$A$2:$A$1500,MATCH(ROWS($C$2:C65),'Work report'!$AA$2:$AA$1500,0)),""))</f>
        <v/>
      </c>
      <c r="J65" s="201" t="str">
        <f>IF($C65="","",IFERROR(INDEX('Work report'!$I$2:$I$1500,MATCH(ROWS($C$2:C65),'Work report'!$AA$2:$AA$1500,0)),""))</f>
        <v/>
      </c>
      <c r="K65" s="105"/>
      <c r="L65" s="105"/>
      <c r="M65" s="105"/>
      <c r="N65" s="105"/>
      <c r="O65" s="71">
        <f t="shared" si="0"/>
        <v>0</v>
      </c>
      <c r="P65" s="71">
        <f t="shared" si="1"/>
        <v>0</v>
      </c>
      <c r="Q65" s="71" t="str">
        <f t="shared" si="3"/>
        <v/>
      </c>
    </row>
    <row r="66" spans="1:17" ht="15" customHeight="1" x14ac:dyDescent="0.25">
      <c r="A66" s="198" t="str">
        <f>IF($C66="","",IFERROR(INDEX('Work report'!$A$2:$A$1500,MATCH(ROWS($C$2:C66),'Work report'!$AA$2:$AA$1500,0)),""))</f>
        <v/>
      </c>
      <c r="B66" s="199" t="str">
        <f>IF($C66="","",Setup!$B$4)</f>
        <v/>
      </c>
      <c r="C66" s="200" t="str">
        <f>IFERROR(INDEX('Work report'!$R$2:$R$1500,MATCH(ROWS($C$2:C66),'Work report'!$AA$2:$AA$1500,0)),"")</f>
        <v/>
      </c>
      <c r="D66" s="200" t="str">
        <f>IFERROR(INDEX('Work report'!$S$2:$S$1500,MATCH(ROWS($D$2:D66),'Work report'!$AA$2:$AA$1500,0)),"")</f>
        <v/>
      </c>
      <c r="E66" s="193" t="str">
        <f>IF($C66="","",IFERROR(INDEX('Work report'!$C$2:$C$1500,MATCH(ROWS($C$2:C66),'Work report'!$AA$2:$AA$1500,0)),""))</f>
        <v/>
      </c>
      <c r="F66" s="201" t="str">
        <f>IF($C66="","",IFERROR(INDEX('Work report'!$F$2:$F$1500,MATCH(ROWS($C$2:C66),'Work report'!$AA$2:$AA$1500,0)),""))</f>
        <v/>
      </c>
      <c r="G66" s="202" t="str">
        <f>IF($C66="","",IFERROR(HYPERLINK(INDEX('Work report'!$Q$2:$Q$1500,MATCH(ROWS($C$2:C66),'Work report'!$AA$2:$AA$1500,0)),INDEX('Work report'!$Q$2:$Q$1500,MATCH(ROWS($C$2:C66),'Work report'!$AA$2:$AA$1500,0))),""))</f>
        <v/>
      </c>
      <c r="H66" s="203" t="str">
        <f>IF($C66="","",IFERROR(INDEX('Work report'!$M$2:$M$1500,MATCH(ROWS($C$2:C66),'Work report'!$AA$2:$AA$1500,0)),""))</f>
        <v/>
      </c>
      <c r="I66" s="198" t="str">
        <f>IF($C66="","",IFERROR(INDEX('Work report'!$A$2:$A$1500,MATCH(ROWS($C$2:C66),'Work report'!$AA$2:$AA$1500,0)),""))</f>
        <v/>
      </c>
      <c r="J66" s="201" t="str">
        <f>IF($C66="","",IFERROR(INDEX('Work report'!$I$2:$I$1500,MATCH(ROWS($C$2:C66),'Work report'!$AA$2:$AA$1500,0)),""))</f>
        <v/>
      </c>
      <c r="K66" s="105"/>
      <c r="L66" s="105"/>
      <c r="M66" s="105"/>
      <c r="N66" s="105"/>
      <c r="O66" s="71">
        <f t="shared" ref="O66:O129" si="4">IF($C66&lt;&gt;"",$C66,$K66)</f>
        <v>0</v>
      </c>
      <c r="P66" s="71">
        <f t="shared" ref="P66:P129" si="5">IF($D66&lt;&gt;"",$D66,$L66)</f>
        <v>0</v>
      </c>
      <c r="Q66" s="71" t="str">
        <f t="shared" si="3"/>
        <v/>
      </c>
    </row>
    <row r="67" spans="1:17" ht="15" customHeight="1" x14ac:dyDescent="0.25">
      <c r="A67" s="198" t="str">
        <f>IF($C67="","",IFERROR(INDEX('Work report'!$A$2:$A$1500,MATCH(ROWS($C$2:C67),'Work report'!$AA$2:$AA$1500,0)),""))</f>
        <v/>
      </c>
      <c r="B67" s="199" t="str">
        <f>IF($C67="","",Setup!$B$4)</f>
        <v/>
      </c>
      <c r="C67" s="200" t="str">
        <f>IFERROR(INDEX('Work report'!$R$2:$R$1500,MATCH(ROWS($C$2:C67),'Work report'!$AA$2:$AA$1500,0)),"")</f>
        <v/>
      </c>
      <c r="D67" s="200" t="str">
        <f>IFERROR(INDEX('Work report'!$S$2:$S$1500,MATCH(ROWS($D$2:D67),'Work report'!$AA$2:$AA$1500,0)),"")</f>
        <v/>
      </c>
      <c r="E67" s="193" t="str">
        <f>IF($C67="","",IFERROR(INDEX('Work report'!$C$2:$C$1500,MATCH(ROWS($C$2:C67),'Work report'!$AA$2:$AA$1500,0)),""))</f>
        <v/>
      </c>
      <c r="F67" s="201" t="str">
        <f>IF($C67="","",IFERROR(INDEX('Work report'!$F$2:$F$1500,MATCH(ROWS($C$2:C67),'Work report'!$AA$2:$AA$1500,0)),""))</f>
        <v/>
      </c>
      <c r="G67" s="202" t="str">
        <f>IF($C67="","",IFERROR(HYPERLINK(INDEX('Work report'!$Q$2:$Q$1500,MATCH(ROWS($C$2:C67),'Work report'!$AA$2:$AA$1500,0)),INDEX('Work report'!$Q$2:$Q$1500,MATCH(ROWS($C$2:C67),'Work report'!$AA$2:$AA$1500,0))),""))</f>
        <v/>
      </c>
      <c r="H67" s="203" t="str">
        <f>IF($C67="","",IFERROR(INDEX('Work report'!$M$2:$M$1500,MATCH(ROWS($C$2:C67),'Work report'!$AA$2:$AA$1500,0)),""))</f>
        <v/>
      </c>
      <c r="I67" s="198" t="str">
        <f>IF($C67="","",IFERROR(INDEX('Work report'!$A$2:$A$1500,MATCH(ROWS($C$2:C67),'Work report'!$AA$2:$AA$1500,0)),""))</f>
        <v/>
      </c>
      <c r="J67" s="201" t="str">
        <f>IF($C67="","",IFERROR(INDEX('Work report'!$I$2:$I$1500,MATCH(ROWS($C$2:C67),'Work report'!$AA$2:$AA$1500,0)),""))</f>
        <v/>
      </c>
      <c r="K67" s="105"/>
      <c r="L67" s="105"/>
      <c r="M67" s="105"/>
      <c r="N67" s="105"/>
      <c r="O67" s="71">
        <f t="shared" si="4"/>
        <v>0</v>
      </c>
      <c r="P67" s="71">
        <f t="shared" si="5"/>
        <v>0</v>
      </c>
      <c r="Q67" s="71" t="str">
        <f t="shared" si="3"/>
        <v/>
      </c>
    </row>
    <row r="68" spans="1:17" ht="15" customHeight="1" x14ac:dyDescent="0.25">
      <c r="A68" s="198" t="str">
        <f>IF($C68="","",IFERROR(INDEX('Work report'!$A$2:$A$1500,MATCH(ROWS($C$2:C68),'Work report'!$AA$2:$AA$1500,0)),""))</f>
        <v/>
      </c>
      <c r="B68" s="199" t="str">
        <f>IF($C68="","",Setup!$B$4)</f>
        <v/>
      </c>
      <c r="C68" s="200" t="str">
        <f>IFERROR(INDEX('Work report'!$R$2:$R$1500,MATCH(ROWS($C$2:C68),'Work report'!$AA$2:$AA$1500,0)),"")</f>
        <v/>
      </c>
      <c r="D68" s="200" t="str">
        <f>IFERROR(INDEX('Work report'!$S$2:$S$1500,MATCH(ROWS($D$2:D68),'Work report'!$AA$2:$AA$1500,0)),"")</f>
        <v/>
      </c>
      <c r="E68" s="193" t="str">
        <f>IF($C68="","",IFERROR(INDEX('Work report'!$C$2:$C$1500,MATCH(ROWS($C$2:C68),'Work report'!$AA$2:$AA$1500,0)),""))</f>
        <v/>
      </c>
      <c r="F68" s="201" t="str">
        <f>IF($C68="","",IFERROR(INDEX('Work report'!$F$2:$F$1500,MATCH(ROWS($C$2:C68),'Work report'!$AA$2:$AA$1500,0)),""))</f>
        <v/>
      </c>
      <c r="G68" s="202" t="str">
        <f>IF($C68="","",IFERROR(HYPERLINK(INDEX('Work report'!$Q$2:$Q$1500,MATCH(ROWS($C$2:C68),'Work report'!$AA$2:$AA$1500,0)),INDEX('Work report'!$Q$2:$Q$1500,MATCH(ROWS($C$2:C68),'Work report'!$AA$2:$AA$1500,0))),""))</f>
        <v/>
      </c>
      <c r="H68" s="203" t="str">
        <f>IF($C68="","",IFERROR(INDEX('Work report'!$M$2:$M$1500,MATCH(ROWS($C$2:C68),'Work report'!$AA$2:$AA$1500,0)),""))</f>
        <v/>
      </c>
      <c r="I68" s="198" t="str">
        <f>IF($C68="","",IFERROR(INDEX('Work report'!$A$2:$A$1500,MATCH(ROWS($C$2:C68),'Work report'!$AA$2:$AA$1500,0)),""))</f>
        <v/>
      </c>
      <c r="J68" s="201" t="str">
        <f>IF($C68="","",IFERROR(INDEX('Work report'!$I$2:$I$1500,MATCH(ROWS($C$2:C68),'Work report'!$AA$2:$AA$1500,0)),""))</f>
        <v/>
      </c>
      <c r="K68" s="105"/>
      <c r="L68" s="105"/>
      <c r="M68" s="105"/>
      <c r="N68" s="105"/>
      <c r="O68" s="71">
        <f t="shared" si="4"/>
        <v>0</v>
      </c>
      <c r="P68" s="71">
        <f t="shared" si="5"/>
        <v>0</v>
      </c>
      <c r="Q68" s="71" t="str">
        <f t="shared" si="3"/>
        <v/>
      </c>
    </row>
    <row r="69" spans="1:17" ht="15" customHeight="1" x14ac:dyDescent="0.25">
      <c r="A69" s="198" t="str">
        <f>IF($C69="","",IFERROR(INDEX('Work report'!$A$2:$A$1500,MATCH(ROWS($C$2:C69),'Work report'!$AA$2:$AA$1500,0)),""))</f>
        <v/>
      </c>
      <c r="B69" s="199" t="str">
        <f>IF($C69="","",Setup!$B$4)</f>
        <v/>
      </c>
      <c r="C69" s="200" t="str">
        <f>IFERROR(INDEX('Work report'!$R$2:$R$1500,MATCH(ROWS($C$2:C69),'Work report'!$AA$2:$AA$1500,0)),"")</f>
        <v/>
      </c>
      <c r="D69" s="200" t="str">
        <f>IFERROR(INDEX('Work report'!$S$2:$S$1500,MATCH(ROWS($D$2:D69),'Work report'!$AA$2:$AA$1500,0)),"")</f>
        <v/>
      </c>
      <c r="E69" s="193" t="str">
        <f>IF($C69="","",IFERROR(INDEX('Work report'!$C$2:$C$1500,MATCH(ROWS($C$2:C69),'Work report'!$AA$2:$AA$1500,0)),""))</f>
        <v/>
      </c>
      <c r="F69" s="201" t="str">
        <f>IF($C69="","",IFERROR(INDEX('Work report'!$F$2:$F$1500,MATCH(ROWS($C$2:C69),'Work report'!$AA$2:$AA$1500,0)),""))</f>
        <v/>
      </c>
      <c r="G69" s="202" t="str">
        <f>IF($C69="","",IFERROR(HYPERLINK(INDEX('Work report'!$Q$2:$Q$1500,MATCH(ROWS($C$2:C69),'Work report'!$AA$2:$AA$1500,0)),INDEX('Work report'!$Q$2:$Q$1500,MATCH(ROWS($C$2:C69),'Work report'!$AA$2:$AA$1500,0))),""))</f>
        <v/>
      </c>
      <c r="H69" s="203" t="str">
        <f>IF($C69="","",IFERROR(INDEX('Work report'!$M$2:$M$1500,MATCH(ROWS($C$2:C69),'Work report'!$AA$2:$AA$1500,0)),""))</f>
        <v/>
      </c>
      <c r="I69" s="198" t="str">
        <f>IF($C69="","",IFERROR(INDEX('Work report'!$A$2:$A$1500,MATCH(ROWS($C$2:C69),'Work report'!$AA$2:$AA$1500,0)),""))</f>
        <v/>
      </c>
      <c r="J69" s="201" t="str">
        <f>IF($C69="","",IFERROR(INDEX('Work report'!$I$2:$I$1500,MATCH(ROWS($C$2:C69),'Work report'!$AA$2:$AA$1500,0)),""))</f>
        <v/>
      </c>
      <c r="K69" s="105"/>
      <c r="L69" s="105"/>
      <c r="M69" s="105"/>
      <c r="N69" s="105"/>
      <c r="O69" s="71">
        <f t="shared" si="4"/>
        <v>0</v>
      </c>
      <c r="P69" s="71">
        <f t="shared" si="5"/>
        <v>0</v>
      </c>
      <c r="Q69" s="71" t="str">
        <f t="shared" si="3"/>
        <v/>
      </c>
    </row>
    <row r="70" spans="1:17" ht="15" customHeight="1" x14ac:dyDescent="0.25">
      <c r="A70" s="198" t="str">
        <f>IF($C70="","",IFERROR(INDEX('Work report'!$A$2:$A$1500,MATCH(ROWS($C$2:C70),'Work report'!$AA$2:$AA$1500,0)),""))</f>
        <v/>
      </c>
      <c r="B70" s="199" t="str">
        <f>IF($C70="","",Setup!$B$4)</f>
        <v/>
      </c>
      <c r="C70" s="200" t="str">
        <f>IFERROR(INDEX('Work report'!$R$2:$R$1500,MATCH(ROWS($C$2:C70),'Work report'!$AA$2:$AA$1500,0)),"")</f>
        <v/>
      </c>
      <c r="D70" s="200" t="str">
        <f>IFERROR(INDEX('Work report'!$S$2:$S$1500,MATCH(ROWS($D$2:D70),'Work report'!$AA$2:$AA$1500,0)),"")</f>
        <v/>
      </c>
      <c r="E70" s="193" t="str">
        <f>IF($C70="","",IFERROR(INDEX('Work report'!$C$2:$C$1500,MATCH(ROWS($C$2:C70),'Work report'!$AA$2:$AA$1500,0)),""))</f>
        <v/>
      </c>
      <c r="F70" s="201" t="str">
        <f>IF($C70="","",IFERROR(INDEX('Work report'!$F$2:$F$1500,MATCH(ROWS($C$2:C70),'Work report'!$AA$2:$AA$1500,0)),""))</f>
        <v/>
      </c>
      <c r="G70" s="202" t="str">
        <f>IF($C70="","",IFERROR(HYPERLINK(INDEX('Work report'!$Q$2:$Q$1500,MATCH(ROWS($C$2:C70),'Work report'!$AA$2:$AA$1500,0)),INDEX('Work report'!$Q$2:$Q$1500,MATCH(ROWS($C$2:C70),'Work report'!$AA$2:$AA$1500,0))),""))</f>
        <v/>
      </c>
      <c r="H70" s="203" t="str">
        <f>IF($C70="","",IFERROR(INDEX('Work report'!$M$2:$M$1500,MATCH(ROWS($C$2:C70),'Work report'!$AA$2:$AA$1500,0)),""))</f>
        <v/>
      </c>
      <c r="I70" s="198" t="str">
        <f>IF($C70="","",IFERROR(INDEX('Work report'!$A$2:$A$1500,MATCH(ROWS($C$2:C70),'Work report'!$AA$2:$AA$1500,0)),""))</f>
        <v/>
      </c>
      <c r="J70" s="201" t="str">
        <f>IF($C70="","",IFERROR(INDEX('Work report'!$I$2:$I$1500,MATCH(ROWS($C$2:C70),'Work report'!$AA$2:$AA$1500,0)),""))</f>
        <v/>
      </c>
      <c r="K70" s="105"/>
      <c r="L70" s="105"/>
      <c r="M70" s="105"/>
      <c r="N70" s="105"/>
      <c r="O70" s="71">
        <f t="shared" si="4"/>
        <v>0</v>
      </c>
      <c r="P70" s="71">
        <f t="shared" si="5"/>
        <v>0</v>
      </c>
      <c r="Q70" s="71" t="str">
        <f t="shared" si="3"/>
        <v/>
      </c>
    </row>
    <row r="71" spans="1:17" ht="15" customHeight="1" x14ac:dyDescent="0.25">
      <c r="A71" s="198" t="str">
        <f>IF($C71="","",IFERROR(INDEX('Work report'!$A$2:$A$1500,MATCH(ROWS($C$2:C71),'Work report'!$AA$2:$AA$1500,0)),""))</f>
        <v/>
      </c>
      <c r="B71" s="199" t="str">
        <f>IF($C71="","",Setup!$B$4)</f>
        <v/>
      </c>
      <c r="C71" s="200" t="str">
        <f>IFERROR(INDEX('Work report'!$R$2:$R$1500,MATCH(ROWS($C$2:C71),'Work report'!$AA$2:$AA$1500,0)),"")</f>
        <v/>
      </c>
      <c r="D71" s="200" t="str">
        <f>IFERROR(INDEX('Work report'!$S$2:$S$1500,MATCH(ROWS($D$2:D71),'Work report'!$AA$2:$AA$1500,0)),"")</f>
        <v/>
      </c>
      <c r="E71" s="193" t="str">
        <f>IF($C71="","",IFERROR(INDEX('Work report'!$C$2:$C$1500,MATCH(ROWS($C$2:C71),'Work report'!$AA$2:$AA$1500,0)),""))</f>
        <v/>
      </c>
      <c r="F71" s="201" t="str">
        <f>IF($C71="","",IFERROR(INDEX('Work report'!$F$2:$F$1500,MATCH(ROWS($C$2:C71),'Work report'!$AA$2:$AA$1500,0)),""))</f>
        <v/>
      </c>
      <c r="G71" s="202" t="str">
        <f>IF($C71="","",IFERROR(HYPERLINK(INDEX('Work report'!$Q$2:$Q$1500,MATCH(ROWS($C$2:C71),'Work report'!$AA$2:$AA$1500,0)),INDEX('Work report'!$Q$2:$Q$1500,MATCH(ROWS($C$2:C71),'Work report'!$AA$2:$AA$1500,0))),""))</f>
        <v/>
      </c>
      <c r="H71" s="203" t="str">
        <f>IF($C71="","",IFERROR(INDEX('Work report'!$M$2:$M$1500,MATCH(ROWS($C$2:C71),'Work report'!$AA$2:$AA$1500,0)),""))</f>
        <v/>
      </c>
      <c r="I71" s="198" t="str">
        <f>IF($C71="","",IFERROR(INDEX('Work report'!$A$2:$A$1500,MATCH(ROWS($C$2:C71),'Work report'!$AA$2:$AA$1500,0)),""))</f>
        <v/>
      </c>
      <c r="J71" s="201" t="str">
        <f>IF($C71="","",IFERROR(INDEX('Work report'!$I$2:$I$1500,MATCH(ROWS($C$2:C71),'Work report'!$AA$2:$AA$1500,0)),""))</f>
        <v/>
      </c>
      <c r="K71" s="105"/>
      <c r="L71" s="105"/>
      <c r="M71" s="105"/>
      <c r="N71" s="105"/>
      <c r="O71" s="71">
        <f t="shared" si="4"/>
        <v>0</v>
      </c>
      <c r="P71" s="71">
        <f t="shared" si="5"/>
        <v>0</v>
      </c>
      <c r="Q71" s="71" t="str">
        <f t="shared" si="3"/>
        <v/>
      </c>
    </row>
    <row r="72" spans="1:17" ht="15" customHeight="1" x14ac:dyDescent="0.25">
      <c r="A72" s="198" t="str">
        <f>IF($C72="","",IFERROR(INDEX('Work report'!$A$2:$A$1500,MATCH(ROWS($C$2:C72),'Work report'!$AA$2:$AA$1500,0)),""))</f>
        <v/>
      </c>
      <c r="B72" s="199" t="str">
        <f>IF($C72="","",Setup!$B$4)</f>
        <v/>
      </c>
      <c r="C72" s="200" t="str">
        <f>IFERROR(INDEX('Work report'!$R$2:$R$1500,MATCH(ROWS($C$2:C72),'Work report'!$AA$2:$AA$1500,0)),"")</f>
        <v/>
      </c>
      <c r="D72" s="200" t="str">
        <f>IFERROR(INDEX('Work report'!$S$2:$S$1500,MATCH(ROWS($D$2:D72),'Work report'!$AA$2:$AA$1500,0)),"")</f>
        <v/>
      </c>
      <c r="E72" s="193" t="str">
        <f>IF($C72="","",IFERROR(INDEX('Work report'!$C$2:$C$1500,MATCH(ROWS($C$2:C72),'Work report'!$AA$2:$AA$1500,0)),""))</f>
        <v/>
      </c>
      <c r="F72" s="201" t="str">
        <f>IF($C72="","",IFERROR(INDEX('Work report'!$F$2:$F$1500,MATCH(ROWS($C$2:C72),'Work report'!$AA$2:$AA$1500,0)),""))</f>
        <v/>
      </c>
      <c r="G72" s="202" t="str">
        <f>IF($C72="","",IFERROR(HYPERLINK(INDEX('Work report'!$Q$2:$Q$1500,MATCH(ROWS($C$2:C72),'Work report'!$AA$2:$AA$1500,0)),INDEX('Work report'!$Q$2:$Q$1500,MATCH(ROWS($C$2:C72),'Work report'!$AA$2:$AA$1500,0))),""))</f>
        <v/>
      </c>
      <c r="H72" s="203" t="str">
        <f>IF($C72="","",IFERROR(INDEX('Work report'!$M$2:$M$1500,MATCH(ROWS($C$2:C72),'Work report'!$AA$2:$AA$1500,0)),""))</f>
        <v/>
      </c>
      <c r="I72" s="198" t="str">
        <f>IF($C72="","",IFERROR(INDEX('Work report'!$A$2:$A$1500,MATCH(ROWS($C$2:C72),'Work report'!$AA$2:$AA$1500,0)),""))</f>
        <v/>
      </c>
      <c r="J72" s="201" t="str">
        <f>IF($C72="","",IFERROR(INDEX('Work report'!$I$2:$I$1500,MATCH(ROWS($C$2:C72),'Work report'!$AA$2:$AA$1500,0)),""))</f>
        <v/>
      </c>
      <c r="K72" s="105"/>
      <c r="L72" s="105"/>
      <c r="M72" s="105"/>
      <c r="N72" s="105"/>
      <c r="O72" s="71">
        <f t="shared" si="4"/>
        <v>0</v>
      </c>
      <c r="P72" s="71">
        <f t="shared" si="5"/>
        <v>0</v>
      </c>
      <c r="Q72" s="71" t="str">
        <f t="shared" si="3"/>
        <v/>
      </c>
    </row>
    <row r="73" spans="1:17" ht="15" customHeight="1" x14ac:dyDescent="0.25">
      <c r="A73" s="198" t="str">
        <f>IF($C73="","",IFERROR(INDEX('Work report'!$A$2:$A$1500,MATCH(ROWS($C$2:C73),'Work report'!$AA$2:$AA$1500,0)),""))</f>
        <v/>
      </c>
      <c r="B73" s="199" t="str">
        <f>IF($C73="","",Setup!$B$4)</f>
        <v/>
      </c>
      <c r="C73" s="200" t="str">
        <f>IFERROR(INDEX('Work report'!$R$2:$R$1500,MATCH(ROWS($C$2:C73),'Work report'!$AA$2:$AA$1500,0)),"")</f>
        <v/>
      </c>
      <c r="D73" s="200" t="str">
        <f>IFERROR(INDEX('Work report'!$S$2:$S$1500,MATCH(ROWS($D$2:D73),'Work report'!$AA$2:$AA$1500,0)),"")</f>
        <v/>
      </c>
      <c r="E73" s="193" t="str">
        <f>IF($C73="","",IFERROR(INDEX('Work report'!$C$2:$C$1500,MATCH(ROWS($C$2:C73),'Work report'!$AA$2:$AA$1500,0)),""))</f>
        <v/>
      </c>
      <c r="F73" s="201" t="str">
        <f>IF($C73="","",IFERROR(INDEX('Work report'!$F$2:$F$1500,MATCH(ROWS($C$2:C73),'Work report'!$AA$2:$AA$1500,0)),""))</f>
        <v/>
      </c>
      <c r="G73" s="202" t="str">
        <f>IF($C73="","",IFERROR(HYPERLINK(INDEX('Work report'!$Q$2:$Q$1500,MATCH(ROWS($C$2:C73),'Work report'!$AA$2:$AA$1500,0)),INDEX('Work report'!$Q$2:$Q$1500,MATCH(ROWS($C$2:C73),'Work report'!$AA$2:$AA$1500,0))),""))</f>
        <v/>
      </c>
      <c r="H73" s="203" t="str">
        <f>IF($C73="","",IFERROR(INDEX('Work report'!$M$2:$M$1500,MATCH(ROWS($C$2:C73),'Work report'!$AA$2:$AA$1500,0)),""))</f>
        <v/>
      </c>
      <c r="I73" s="198" t="str">
        <f>IF($C73="","",IFERROR(INDEX('Work report'!$A$2:$A$1500,MATCH(ROWS($C$2:C73),'Work report'!$AA$2:$AA$1500,0)),""))</f>
        <v/>
      </c>
      <c r="J73" s="201" t="str">
        <f>IF($C73="","",IFERROR(INDEX('Work report'!$I$2:$I$1500,MATCH(ROWS($C$2:C73),'Work report'!$AA$2:$AA$1500,0)),""))</f>
        <v/>
      </c>
      <c r="K73" s="105"/>
      <c r="L73" s="105"/>
      <c r="M73" s="105"/>
      <c r="N73" s="105"/>
      <c r="O73" s="71">
        <f t="shared" si="4"/>
        <v>0</v>
      </c>
      <c r="P73" s="71">
        <f t="shared" si="5"/>
        <v>0</v>
      </c>
      <c r="Q73" s="71" t="str">
        <f t="shared" si="3"/>
        <v/>
      </c>
    </row>
    <row r="74" spans="1:17" ht="15" customHeight="1" x14ac:dyDescent="0.25">
      <c r="A74" s="198" t="str">
        <f>IF($C74="","",IFERROR(INDEX('Work report'!$A$2:$A$1500,MATCH(ROWS($C$2:C74),'Work report'!$AA$2:$AA$1500,0)),""))</f>
        <v/>
      </c>
      <c r="B74" s="199" t="str">
        <f>IF($C74="","",Setup!$B$4)</f>
        <v/>
      </c>
      <c r="C74" s="200" t="str">
        <f>IFERROR(INDEX('Work report'!$R$2:$R$1500,MATCH(ROWS($C$2:C74),'Work report'!$AA$2:$AA$1500,0)),"")</f>
        <v/>
      </c>
      <c r="D74" s="200" t="str">
        <f>IFERROR(INDEX('Work report'!$S$2:$S$1500,MATCH(ROWS($D$2:D74),'Work report'!$AA$2:$AA$1500,0)),"")</f>
        <v/>
      </c>
      <c r="E74" s="193" t="str">
        <f>IF($C74="","",IFERROR(INDEX('Work report'!$C$2:$C$1500,MATCH(ROWS($C$2:C74),'Work report'!$AA$2:$AA$1500,0)),""))</f>
        <v/>
      </c>
      <c r="F74" s="201" t="str">
        <f>IF($C74="","",IFERROR(INDEX('Work report'!$F$2:$F$1500,MATCH(ROWS($C$2:C74),'Work report'!$AA$2:$AA$1500,0)),""))</f>
        <v/>
      </c>
      <c r="G74" s="202" t="str">
        <f>IF($C74="","",IFERROR(HYPERLINK(INDEX('Work report'!$Q$2:$Q$1500,MATCH(ROWS($C$2:C74),'Work report'!$AA$2:$AA$1500,0)),INDEX('Work report'!$Q$2:$Q$1500,MATCH(ROWS($C$2:C74),'Work report'!$AA$2:$AA$1500,0))),""))</f>
        <v/>
      </c>
      <c r="H74" s="203" t="str">
        <f>IF($C74="","",IFERROR(INDEX('Work report'!$M$2:$M$1500,MATCH(ROWS($C$2:C74),'Work report'!$AA$2:$AA$1500,0)),""))</f>
        <v/>
      </c>
      <c r="I74" s="198" t="str">
        <f>IF($C74="","",IFERROR(INDEX('Work report'!$A$2:$A$1500,MATCH(ROWS($C$2:C74),'Work report'!$AA$2:$AA$1500,0)),""))</f>
        <v/>
      </c>
      <c r="J74" s="201" t="str">
        <f>IF($C74="","",IFERROR(INDEX('Work report'!$I$2:$I$1500,MATCH(ROWS($C$2:C74),'Work report'!$AA$2:$AA$1500,0)),""))</f>
        <v/>
      </c>
      <c r="K74" s="105"/>
      <c r="L74" s="105"/>
      <c r="M74" s="105"/>
      <c r="N74" s="105"/>
      <c r="O74" s="71">
        <f t="shared" si="4"/>
        <v>0</v>
      </c>
      <c r="P74" s="71">
        <f t="shared" si="5"/>
        <v>0</v>
      </c>
      <c r="Q74" s="71" t="str">
        <f t="shared" si="3"/>
        <v/>
      </c>
    </row>
    <row r="75" spans="1:17" ht="15" customHeight="1" x14ac:dyDescent="0.25">
      <c r="A75" s="198" t="str">
        <f>IF($C75="","",IFERROR(INDEX('Work report'!$A$2:$A$1500,MATCH(ROWS($C$2:C75),'Work report'!$AA$2:$AA$1500,0)),""))</f>
        <v/>
      </c>
      <c r="B75" s="199" t="str">
        <f>IF($C75="","",Setup!$B$4)</f>
        <v/>
      </c>
      <c r="C75" s="200" t="str">
        <f>IFERROR(INDEX('Work report'!$R$2:$R$1500,MATCH(ROWS($C$2:C75),'Work report'!$AA$2:$AA$1500,0)),"")</f>
        <v/>
      </c>
      <c r="D75" s="200" t="str">
        <f>IFERROR(INDEX('Work report'!$S$2:$S$1500,MATCH(ROWS($D$2:D75),'Work report'!$AA$2:$AA$1500,0)),"")</f>
        <v/>
      </c>
      <c r="E75" s="193" t="str">
        <f>IF($C75="","",IFERROR(INDEX('Work report'!$C$2:$C$1500,MATCH(ROWS($C$2:C75),'Work report'!$AA$2:$AA$1500,0)),""))</f>
        <v/>
      </c>
      <c r="F75" s="201" t="str">
        <f>IF($C75="","",IFERROR(INDEX('Work report'!$F$2:$F$1500,MATCH(ROWS($C$2:C75),'Work report'!$AA$2:$AA$1500,0)),""))</f>
        <v/>
      </c>
      <c r="G75" s="202" t="str">
        <f>IF($C75="","",IFERROR(HYPERLINK(INDEX('Work report'!$Q$2:$Q$1500,MATCH(ROWS($C$2:C75),'Work report'!$AA$2:$AA$1500,0)),INDEX('Work report'!$Q$2:$Q$1500,MATCH(ROWS($C$2:C75),'Work report'!$AA$2:$AA$1500,0))),""))</f>
        <v/>
      </c>
      <c r="H75" s="203" t="str">
        <f>IF($C75="","",IFERROR(INDEX('Work report'!$M$2:$M$1500,MATCH(ROWS($C$2:C75),'Work report'!$AA$2:$AA$1500,0)),""))</f>
        <v/>
      </c>
      <c r="I75" s="198" t="str">
        <f>IF($C75="","",IFERROR(INDEX('Work report'!$A$2:$A$1500,MATCH(ROWS($C$2:C75),'Work report'!$AA$2:$AA$1500,0)),""))</f>
        <v/>
      </c>
      <c r="J75" s="201" t="str">
        <f>IF($C75="","",IFERROR(INDEX('Work report'!$I$2:$I$1500,MATCH(ROWS($C$2:C75),'Work report'!$AA$2:$AA$1500,0)),""))</f>
        <v/>
      </c>
      <c r="K75" s="105"/>
      <c r="L75" s="105"/>
      <c r="M75" s="105"/>
      <c r="N75" s="105"/>
      <c r="O75" s="71">
        <f t="shared" si="4"/>
        <v>0</v>
      </c>
      <c r="P75" s="71">
        <f t="shared" si="5"/>
        <v>0</v>
      </c>
      <c r="Q75" s="71" t="str">
        <f t="shared" si="3"/>
        <v/>
      </c>
    </row>
    <row r="76" spans="1:17" ht="15" customHeight="1" x14ac:dyDescent="0.25">
      <c r="A76" s="198" t="str">
        <f>IF($C76="","",IFERROR(INDEX('Work report'!$A$2:$A$1500,MATCH(ROWS($C$2:C76),'Work report'!$AA$2:$AA$1500,0)),""))</f>
        <v/>
      </c>
      <c r="B76" s="199" t="str">
        <f>IF($C76="","",Setup!$B$4)</f>
        <v/>
      </c>
      <c r="C76" s="200" t="str">
        <f>IFERROR(INDEX('Work report'!$R$2:$R$1500,MATCH(ROWS($C$2:C76),'Work report'!$AA$2:$AA$1500,0)),"")</f>
        <v/>
      </c>
      <c r="D76" s="200" t="str">
        <f>IFERROR(INDEX('Work report'!$S$2:$S$1500,MATCH(ROWS($D$2:D76),'Work report'!$AA$2:$AA$1500,0)),"")</f>
        <v/>
      </c>
      <c r="E76" s="193" t="str">
        <f>IF($C76="","",IFERROR(INDEX('Work report'!$C$2:$C$1500,MATCH(ROWS($C$2:C76),'Work report'!$AA$2:$AA$1500,0)),""))</f>
        <v/>
      </c>
      <c r="F76" s="201" t="str">
        <f>IF($C76="","",IFERROR(INDEX('Work report'!$F$2:$F$1500,MATCH(ROWS($C$2:C76),'Work report'!$AA$2:$AA$1500,0)),""))</f>
        <v/>
      </c>
      <c r="G76" s="202" t="str">
        <f>IF($C76="","",IFERROR(HYPERLINK(INDEX('Work report'!$Q$2:$Q$1500,MATCH(ROWS($C$2:C76),'Work report'!$AA$2:$AA$1500,0)),INDEX('Work report'!$Q$2:$Q$1500,MATCH(ROWS($C$2:C76),'Work report'!$AA$2:$AA$1500,0))),""))</f>
        <v/>
      </c>
      <c r="H76" s="203" t="str">
        <f>IF($C76="","",IFERROR(INDEX('Work report'!$M$2:$M$1500,MATCH(ROWS($C$2:C76),'Work report'!$AA$2:$AA$1500,0)),""))</f>
        <v/>
      </c>
      <c r="I76" s="198" t="str">
        <f>IF($C76="","",IFERROR(INDEX('Work report'!$A$2:$A$1500,MATCH(ROWS($C$2:C76),'Work report'!$AA$2:$AA$1500,0)),""))</f>
        <v/>
      </c>
      <c r="J76" s="201" t="str">
        <f>IF($C76="","",IFERROR(INDEX('Work report'!$I$2:$I$1500,MATCH(ROWS($C$2:C76),'Work report'!$AA$2:$AA$1500,0)),""))</f>
        <v/>
      </c>
      <c r="K76" s="105"/>
      <c r="L76" s="105"/>
      <c r="M76" s="105"/>
      <c r="N76" s="105"/>
      <c r="O76" s="71">
        <f t="shared" si="4"/>
        <v>0</v>
      </c>
      <c r="P76" s="71">
        <f t="shared" si="5"/>
        <v>0</v>
      </c>
      <c r="Q76" s="71" t="str">
        <f t="shared" si="3"/>
        <v/>
      </c>
    </row>
    <row r="77" spans="1:17" ht="15" customHeight="1" x14ac:dyDescent="0.25">
      <c r="A77" s="198" t="str">
        <f>IF($C77="","",IFERROR(INDEX('Work report'!$A$2:$A$1500,MATCH(ROWS($C$2:C77),'Work report'!$AA$2:$AA$1500,0)),""))</f>
        <v/>
      </c>
      <c r="B77" s="199" t="str">
        <f>IF($C77="","",Setup!$B$4)</f>
        <v/>
      </c>
      <c r="C77" s="200" t="str">
        <f>IFERROR(INDEX('Work report'!$R$2:$R$1500,MATCH(ROWS($C$2:C77),'Work report'!$AA$2:$AA$1500,0)),"")</f>
        <v/>
      </c>
      <c r="D77" s="200" t="str">
        <f>IFERROR(INDEX('Work report'!$S$2:$S$1500,MATCH(ROWS($D$2:D77),'Work report'!$AA$2:$AA$1500,0)),"")</f>
        <v/>
      </c>
      <c r="E77" s="193" t="str">
        <f>IF($C77="","",IFERROR(INDEX('Work report'!$C$2:$C$1500,MATCH(ROWS($C$2:C77),'Work report'!$AA$2:$AA$1500,0)),""))</f>
        <v/>
      </c>
      <c r="F77" s="201" t="str">
        <f>IF($C77="","",IFERROR(INDEX('Work report'!$F$2:$F$1500,MATCH(ROWS($C$2:C77),'Work report'!$AA$2:$AA$1500,0)),""))</f>
        <v/>
      </c>
      <c r="G77" s="202" t="str">
        <f>IF($C77="","",IFERROR(HYPERLINK(INDEX('Work report'!$Q$2:$Q$1500,MATCH(ROWS($C$2:C77),'Work report'!$AA$2:$AA$1500,0)),INDEX('Work report'!$Q$2:$Q$1500,MATCH(ROWS($C$2:C77),'Work report'!$AA$2:$AA$1500,0))),""))</f>
        <v/>
      </c>
      <c r="H77" s="203" t="str">
        <f>IF($C77="","",IFERROR(INDEX('Work report'!$M$2:$M$1500,MATCH(ROWS($C$2:C77),'Work report'!$AA$2:$AA$1500,0)),""))</f>
        <v/>
      </c>
      <c r="I77" s="198" t="str">
        <f>IF($C77="","",IFERROR(INDEX('Work report'!$A$2:$A$1500,MATCH(ROWS($C$2:C77),'Work report'!$AA$2:$AA$1500,0)),""))</f>
        <v/>
      </c>
      <c r="J77" s="201" t="str">
        <f>IF($C77="","",IFERROR(INDEX('Work report'!$I$2:$I$1500,MATCH(ROWS($C$2:C77),'Work report'!$AA$2:$AA$1500,0)),""))</f>
        <v/>
      </c>
      <c r="K77" s="105"/>
      <c r="L77" s="105"/>
      <c r="M77" s="105"/>
      <c r="N77" s="105"/>
      <c r="O77" s="71">
        <f t="shared" si="4"/>
        <v>0</v>
      </c>
      <c r="P77" s="71">
        <f t="shared" si="5"/>
        <v>0</v>
      </c>
      <c r="Q77" s="71" t="str">
        <f t="shared" si="3"/>
        <v/>
      </c>
    </row>
    <row r="78" spans="1:17" ht="15" customHeight="1" x14ac:dyDescent="0.25">
      <c r="A78" s="198" t="str">
        <f>IF($C78="","",IFERROR(INDEX('Work report'!$A$2:$A$1500,MATCH(ROWS($C$2:C78),'Work report'!$AA$2:$AA$1500,0)),""))</f>
        <v/>
      </c>
      <c r="B78" s="199" t="str">
        <f>IF($C78="","",Setup!$B$4)</f>
        <v/>
      </c>
      <c r="C78" s="200" t="str">
        <f>IFERROR(INDEX('Work report'!$R$2:$R$1500,MATCH(ROWS($C$2:C78),'Work report'!$AA$2:$AA$1500,0)),"")</f>
        <v/>
      </c>
      <c r="D78" s="200" t="str">
        <f>IFERROR(INDEX('Work report'!$S$2:$S$1500,MATCH(ROWS($D$2:D78),'Work report'!$AA$2:$AA$1500,0)),"")</f>
        <v/>
      </c>
      <c r="E78" s="193" t="str">
        <f>IF($C78="","",IFERROR(INDEX('Work report'!$C$2:$C$1500,MATCH(ROWS($C$2:C78),'Work report'!$AA$2:$AA$1500,0)),""))</f>
        <v/>
      </c>
      <c r="F78" s="201" t="str">
        <f>IF($C78="","",IFERROR(INDEX('Work report'!$F$2:$F$1500,MATCH(ROWS($C$2:C78),'Work report'!$AA$2:$AA$1500,0)),""))</f>
        <v/>
      </c>
      <c r="G78" s="202" t="str">
        <f>IF($C78="","",IFERROR(HYPERLINK(INDEX('Work report'!$Q$2:$Q$1500,MATCH(ROWS($C$2:C78),'Work report'!$AA$2:$AA$1500,0)),INDEX('Work report'!$Q$2:$Q$1500,MATCH(ROWS($C$2:C78),'Work report'!$AA$2:$AA$1500,0))),""))</f>
        <v/>
      </c>
      <c r="H78" s="203" t="str">
        <f>IF($C78="","",IFERROR(INDEX('Work report'!$M$2:$M$1500,MATCH(ROWS($C$2:C78),'Work report'!$AA$2:$AA$1500,0)),""))</f>
        <v/>
      </c>
      <c r="I78" s="198" t="str">
        <f>IF($C78="","",IFERROR(INDEX('Work report'!$A$2:$A$1500,MATCH(ROWS($C$2:C78),'Work report'!$AA$2:$AA$1500,0)),""))</f>
        <v/>
      </c>
      <c r="J78" s="201" t="str">
        <f>IF($C78="","",IFERROR(INDEX('Work report'!$I$2:$I$1500,MATCH(ROWS($C$2:C78),'Work report'!$AA$2:$AA$1500,0)),""))</f>
        <v/>
      </c>
      <c r="K78" s="105"/>
      <c r="L78" s="105"/>
      <c r="M78" s="105"/>
      <c r="N78" s="105"/>
      <c r="O78" s="71">
        <f t="shared" si="4"/>
        <v>0</v>
      </c>
      <c r="P78" s="71">
        <f t="shared" si="5"/>
        <v>0</v>
      </c>
      <c r="Q78" s="71" t="str">
        <f t="shared" si="3"/>
        <v/>
      </c>
    </row>
    <row r="79" spans="1:17" ht="15" customHeight="1" x14ac:dyDescent="0.25">
      <c r="A79" s="198" t="str">
        <f>IF($C79="","",IFERROR(INDEX('Work report'!$A$2:$A$1500,MATCH(ROWS($C$2:C79),'Work report'!$AA$2:$AA$1500,0)),""))</f>
        <v/>
      </c>
      <c r="B79" s="199" t="str">
        <f>IF($C79="","",Setup!$B$4)</f>
        <v/>
      </c>
      <c r="C79" s="200" t="str">
        <f>IFERROR(INDEX('Work report'!$R$2:$R$1500,MATCH(ROWS($C$2:C79),'Work report'!$AA$2:$AA$1500,0)),"")</f>
        <v/>
      </c>
      <c r="D79" s="200" t="str">
        <f>IFERROR(INDEX('Work report'!$S$2:$S$1500,MATCH(ROWS($D$2:D79),'Work report'!$AA$2:$AA$1500,0)),"")</f>
        <v/>
      </c>
      <c r="E79" s="193" t="str">
        <f>IF($C79="","",IFERROR(INDEX('Work report'!$C$2:$C$1500,MATCH(ROWS($C$2:C79),'Work report'!$AA$2:$AA$1500,0)),""))</f>
        <v/>
      </c>
      <c r="F79" s="201" t="str">
        <f>IF($C79="","",IFERROR(INDEX('Work report'!$F$2:$F$1500,MATCH(ROWS($C$2:C79),'Work report'!$AA$2:$AA$1500,0)),""))</f>
        <v/>
      </c>
      <c r="G79" s="202" t="str">
        <f>IF($C79="","",IFERROR(HYPERLINK(INDEX('Work report'!$Q$2:$Q$1500,MATCH(ROWS($C$2:C79),'Work report'!$AA$2:$AA$1500,0)),INDEX('Work report'!$Q$2:$Q$1500,MATCH(ROWS($C$2:C79),'Work report'!$AA$2:$AA$1500,0))),""))</f>
        <v/>
      </c>
      <c r="H79" s="203" t="str">
        <f>IF($C79="","",IFERROR(INDEX('Work report'!$M$2:$M$1500,MATCH(ROWS($C$2:C79),'Work report'!$AA$2:$AA$1500,0)),""))</f>
        <v/>
      </c>
      <c r="I79" s="198" t="str">
        <f>IF($C79="","",IFERROR(INDEX('Work report'!$A$2:$A$1500,MATCH(ROWS($C$2:C79),'Work report'!$AA$2:$AA$1500,0)),""))</f>
        <v/>
      </c>
      <c r="J79" s="201" t="str">
        <f>IF($C79="","",IFERROR(INDEX('Work report'!$I$2:$I$1500,MATCH(ROWS($C$2:C79),'Work report'!$AA$2:$AA$1500,0)),""))</f>
        <v/>
      </c>
      <c r="K79" s="105"/>
      <c r="L79" s="105"/>
      <c r="M79" s="105"/>
      <c r="N79" s="105"/>
      <c r="O79" s="71">
        <f t="shared" si="4"/>
        <v>0</v>
      </c>
      <c r="P79" s="71">
        <f t="shared" si="5"/>
        <v>0</v>
      </c>
      <c r="Q79" s="71" t="str">
        <f t="shared" si="3"/>
        <v/>
      </c>
    </row>
    <row r="80" spans="1:17" ht="15" customHeight="1" x14ac:dyDescent="0.25">
      <c r="A80" s="198" t="str">
        <f>IF($C80="","",IFERROR(INDEX('Work report'!$A$2:$A$1500,MATCH(ROWS($C$2:C80),'Work report'!$AA$2:$AA$1500,0)),""))</f>
        <v/>
      </c>
      <c r="B80" s="199" t="str">
        <f>IF($C80="","",Setup!$B$4)</f>
        <v/>
      </c>
      <c r="C80" s="200" t="str">
        <f>IFERROR(INDEX('Work report'!$R$2:$R$1500,MATCH(ROWS($C$2:C80),'Work report'!$AA$2:$AA$1500,0)),"")</f>
        <v/>
      </c>
      <c r="D80" s="200" t="str">
        <f>IFERROR(INDEX('Work report'!$S$2:$S$1500,MATCH(ROWS($D$2:D80),'Work report'!$AA$2:$AA$1500,0)),"")</f>
        <v/>
      </c>
      <c r="E80" s="193" t="str">
        <f>IF($C80="","",IFERROR(INDEX('Work report'!$C$2:$C$1500,MATCH(ROWS($C$2:C80),'Work report'!$AA$2:$AA$1500,0)),""))</f>
        <v/>
      </c>
      <c r="F80" s="201" t="str">
        <f>IF($C80="","",IFERROR(INDEX('Work report'!$F$2:$F$1500,MATCH(ROWS($C$2:C80),'Work report'!$AA$2:$AA$1500,0)),""))</f>
        <v/>
      </c>
      <c r="G80" s="202" t="str">
        <f>IF($C80="","",IFERROR(HYPERLINK(INDEX('Work report'!$Q$2:$Q$1500,MATCH(ROWS($C$2:C80),'Work report'!$AA$2:$AA$1500,0)),INDEX('Work report'!$Q$2:$Q$1500,MATCH(ROWS($C$2:C80),'Work report'!$AA$2:$AA$1500,0))),""))</f>
        <v/>
      </c>
      <c r="H80" s="203" t="str">
        <f>IF($C80="","",IFERROR(INDEX('Work report'!$M$2:$M$1500,MATCH(ROWS($C$2:C80),'Work report'!$AA$2:$AA$1500,0)),""))</f>
        <v/>
      </c>
      <c r="I80" s="198" t="str">
        <f>IF($C80="","",IFERROR(INDEX('Work report'!$A$2:$A$1500,MATCH(ROWS($C$2:C80),'Work report'!$AA$2:$AA$1500,0)),""))</f>
        <v/>
      </c>
      <c r="J80" s="201" t="str">
        <f>IF($C80="","",IFERROR(INDEX('Work report'!$I$2:$I$1500,MATCH(ROWS($C$2:C80),'Work report'!$AA$2:$AA$1500,0)),""))</f>
        <v/>
      </c>
      <c r="K80" s="105"/>
      <c r="L80" s="105"/>
      <c r="M80" s="105"/>
      <c r="N80" s="105"/>
      <c r="O80" s="71">
        <f t="shared" si="4"/>
        <v>0</v>
      </c>
      <c r="P80" s="71">
        <f t="shared" si="5"/>
        <v>0</v>
      </c>
      <c r="Q80" s="71" t="str">
        <f t="shared" si="3"/>
        <v/>
      </c>
    </row>
    <row r="81" spans="1:17" ht="15" customHeight="1" x14ac:dyDescent="0.25">
      <c r="A81" s="198" t="str">
        <f>IF($C81="","",IFERROR(INDEX('Work report'!$A$2:$A$1500,MATCH(ROWS($C$2:C81),'Work report'!$AA$2:$AA$1500,0)),""))</f>
        <v/>
      </c>
      <c r="B81" s="199" t="str">
        <f>IF($C81="","",Setup!$B$4)</f>
        <v/>
      </c>
      <c r="C81" s="200" t="str">
        <f>IFERROR(INDEX('Work report'!$R$2:$R$1500,MATCH(ROWS($C$2:C81),'Work report'!$AA$2:$AA$1500,0)),"")</f>
        <v/>
      </c>
      <c r="D81" s="200" t="str">
        <f>IFERROR(INDEX('Work report'!$S$2:$S$1500,MATCH(ROWS($D$2:D81),'Work report'!$AA$2:$AA$1500,0)),"")</f>
        <v/>
      </c>
      <c r="E81" s="193" t="str">
        <f>IF($C81="","",IFERROR(INDEX('Work report'!$C$2:$C$1500,MATCH(ROWS($C$2:C81),'Work report'!$AA$2:$AA$1500,0)),""))</f>
        <v/>
      </c>
      <c r="F81" s="201" t="str">
        <f>IF($C81="","",IFERROR(INDEX('Work report'!$F$2:$F$1500,MATCH(ROWS($C$2:C81),'Work report'!$AA$2:$AA$1500,0)),""))</f>
        <v/>
      </c>
      <c r="G81" s="202" t="str">
        <f>IF($C81="","",IFERROR(HYPERLINK(INDEX('Work report'!$Q$2:$Q$1500,MATCH(ROWS($C$2:C81),'Work report'!$AA$2:$AA$1500,0)),INDEX('Work report'!$Q$2:$Q$1500,MATCH(ROWS($C$2:C81),'Work report'!$AA$2:$AA$1500,0))),""))</f>
        <v/>
      </c>
      <c r="H81" s="203" t="str">
        <f>IF($C81="","",IFERROR(INDEX('Work report'!$M$2:$M$1500,MATCH(ROWS($C$2:C81),'Work report'!$AA$2:$AA$1500,0)),""))</f>
        <v/>
      </c>
      <c r="I81" s="198" t="str">
        <f>IF($C81="","",IFERROR(INDEX('Work report'!$A$2:$A$1500,MATCH(ROWS($C$2:C81),'Work report'!$AA$2:$AA$1500,0)),""))</f>
        <v/>
      </c>
      <c r="J81" s="201" t="str">
        <f>IF($C81="","",IFERROR(INDEX('Work report'!$I$2:$I$1500,MATCH(ROWS($C$2:C81),'Work report'!$AA$2:$AA$1500,0)),""))</f>
        <v/>
      </c>
      <c r="K81" s="105"/>
      <c r="L81" s="105"/>
      <c r="M81" s="105"/>
      <c r="N81" s="105"/>
      <c r="O81" s="71">
        <f t="shared" si="4"/>
        <v>0</v>
      </c>
      <c r="P81" s="71">
        <f t="shared" si="5"/>
        <v>0</v>
      </c>
      <c r="Q81" s="71" t="str">
        <f t="shared" si="3"/>
        <v/>
      </c>
    </row>
    <row r="82" spans="1:17" ht="15" customHeight="1" x14ac:dyDescent="0.25">
      <c r="A82" s="198" t="str">
        <f>IF($C82="","",IFERROR(INDEX('Work report'!$A$2:$A$1500,MATCH(ROWS($C$2:C82),'Work report'!$AA$2:$AA$1500,0)),""))</f>
        <v/>
      </c>
      <c r="B82" s="199" t="str">
        <f>IF($C82="","",Setup!$B$4)</f>
        <v/>
      </c>
      <c r="C82" s="200" t="str">
        <f>IFERROR(INDEX('Work report'!$R$2:$R$1500,MATCH(ROWS($C$2:C82),'Work report'!$AA$2:$AA$1500,0)),"")</f>
        <v/>
      </c>
      <c r="D82" s="200" t="str">
        <f>IFERROR(INDEX('Work report'!$S$2:$S$1500,MATCH(ROWS($D$2:D82),'Work report'!$AA$2:$AA$1500,0)),"")</f>
        <v/>
      </c>
      <c r="E82" s="193" t="str">
        <f>IF($C82="","",IFERROR(INDEX('Work report'!$C$2:$C$1500,MATCH(ROWS($C$2:C82),'Work report'!$AA$2:$AA$1500,0)),""))</f>
        <v/>
      </c>
      <c r="F82" s="201" t="str">
        <f>IF($C82="","",IFERROR(INDEX('Work report'!$F$2:$F$1500,MATCH(ROWS($C$2:C82),'Work report'!$AA$2:$AA$1500,0)),""))</f>
        <v/>
      </c>
      <c r="G82" s="202" t="str">
        <f>IF($C82="","",IFERROR(HYPERLINK(INDEX('Work report'!$Q$2:$Q$1500,MATCH(ROWS($C$2:C82),'Work report'!$AA$2:$AA$1500,0)),INDEX('Work report'!$Q$2:$Q$1500,MATCH(ROWS($C$2:C82),'Work report'!$AA$2:$AA$1500,0))),""))</f>
        <v/>
      </c>
      <c r="H82" s="203" t="str">
        <f>IF($C82="","",IFERROR(INDEX('Work report'!$M$2:$M$1500,MATCH(ROWS($C$2:C82),'Work report'!$AA$2:$AA$1500,0)),""))</f>
        <v/>
      </c>
      <c r="I82" s="198" t="str">
        <f>IF($C82="","",IFERROR(INDEX('Work report'!$A$2:$A$1500,MATCH(ROWS($C$2:C82),'Work report'!$AA$2:$AA$1500,0)),""))</f>
        <v/>
      </c>
      <c r="J82" s="201" t="str">
        <f>IF($C82="","",IFERROR(INDEX('Work report'!$I$2:$I$1500,MATCH(ROWS($C$2:C82),'Work report'!$AA$2:$AA$1500,0)),""))</f>
        <v/>
      </c>
      <c r="K82" s="105"/>
      <c r="L82" s="105"/>
      <c r="M82" s="105"/>
      <c r="N82" s="105"/>
      <c r="O82" s="71">
        <f t="shared" si="4"/>
        <v>0</v>
      </c>
      <c r="P82" s="71">
        <f t="shared" si="5"/>
        <v>0</v>
      </c>
      <c r="Q82" s="71" t="str">
        <f t="shared" si="3"/>
        <v/>
      </c>
    </row>
    <row r="83" spans="1:17" ht="15" customHeight="1" x14ac:dyDescent="0.25">
      <c r="A83" s="198" t="str">
        <f>IF($C83="","",IFERROR(INDEX('Work report'!$A$2:$A$1500,MATCH(ROWS($C$2:C83),'Work report'!$AA$2:$AA$1500,0)),""))</f>
        <v/>
      </c>
      <c r="B83" s="199" t="str">
        <f>IF($C83="","",Setup!$B$4)</f>
        <v/>
      </c>
      <c r="C83" s="200" t="str">
        <f>IFERROR(INDEX('Work report'!$R$2:$R$1500,MATCH(ROWS($C$2:C83),'Work report'!$AA$2:$AA$1500,0)),"")</f>
        <v/>
      </c>
      <c r="D83" s="200" t="str">
        <f>IFERROR(INDEX('Work report'!$S$2:$S$1500,MATCH(ROWS($D$2:D83),'Work report'!$AA$2:$AA$1500,0)),"")</f>
        <v/>
      </c>
      <c r="E83" s="193" t="str">
        <f>IF($C83="","",IFERROR(INDEX('Work report'!$C$2:$C$1500,MATCH(ROWS($C$2:C83),'Work report'!$AA$2:$AA$1500,0)),""))</f>
        <v/>
      </c>
      <c r="F83" s="201" t="str">
        <f>IF($C83="","",IFERROR(INDEX('Work report'!$F$2:$F$1500,MATCH(ROWS($C$2:C83),'Work report'!$AA$2:$AA$1500,0)),""))</f>
        <v/>
      </c>
      <c r="G83" s="202" t="str">
        <f>IF($C83="","",IFERROR(HYPERLINK(INDEX('Work report'!$Q$2:$Q$1500,MATCH(ROWS($C$2:C83),'Work report'!$AA$2:$AA$1500,0)),INDEX('Work report'!$Q$2:$Q$1500,MATCH(ROWS($C$2:C83),'Work report'!$AA$2:$AA$1500,0))),""))</f>
        <v/>
      </c>
      <c r="H83" s="203" t="str">
        <f>IF($C83="","",IFERROR(INDEX('Work report'!$M$2:$M$1500,MATCH(ROWS($C$2:C83),'Work report'!$AA$2:$AA$1500,0)),""))</f>
        <v/>
      </c>
      <c r="I83" s="198" t="str">
        <f>IF($C83="","",IFERROR(INDEX('Work report'!$A$2:$A$1500,MATCH(ROWS($C$2:C83),'Work report'!$AA$2:$AA$1500,0)),""))</f>
        <v/>
      </c>
      <c r="J83" s="201" t="str">
        <f>IF($C83="","",IFERROR(INDEX('Work report'!$I$2:$I$1500,MATCH(ROWS($C$2:C83),'Work report'!$AA$2:$AA$1500,0)),""))</f>
        <v/>
      </c>
      <c r="K83" s="105"/>
      <c r="L83" s="105"/>
      <c r="M83" s="105"/>
      <c r="N83" s="105"/>
      <c r="O83" s="71">
        <f t="shared" si="4"/>
        <v>0</v>
      </c>
      <c r="P83" s="71">
        <f t="shared" si="5"/>
        <v>0</v>
      </c>
      <c r="Q83" s="71" t="str">
        <f t="shared" si="3"/>
        <v/>
      </c>
    </row>
    <row r="84" spans="1:17" ht="15" customHeight="1" x14ac:dyDescent="0.25">
      <c r="A84" s="198" t="str">
        <f>IF($C84="","",IFERROR(INDEX('Work report'!$A$2:$A$1500,MATCH(ROWS($C$2:C84),'Work report'!$AA$2:$AA$1500,0)),""))</f>
        <v/>
      </c>
      <c r="B84" s="199" t="str">
        <f>IF($C84="","",Setup!$B$4)</f>
        <v/>
      </c>
      <c r="C84" s="200" t="str">
        <f>IFERROR(INDEX('Work report'!$R$2:$R$1500,MATCH(ROWS($C$2:C84),'Work report'!$AA$2:$AA$1500,0)),"")</f>
        <v/>
      </c>
      <c r="D84" s="200" t="str">
        <f>IFERROR(INDEX('Work report'!$S$2:$S$1500,MATCH(ROWS($D$2:D84),'Work report'!$AA$2:$AA$1500,0)),"")</f>
        <v/>
      </c>
      <c r="E84" s="193" t="str">
        <f>IF($C84="","",IFERROR(INDEX('Work report'!$C$2:$C$1500,MATCH(ROWS($C$2:C84),'Work report'!$AA$2:$AA$1500,0)),""))</f>
        <v/>
      </c>
      <c r="F84" s="201" t="str">
        <f>IF($C84="","",IFERROR(INDEX('Work report'!$F$2:$F$1500,MATCH(ROWS($C$2:C84),'Work report'!$AA$2:$AA$1500,0)),""))</f>
        <v/>
      </c>
      <c r="G84" s="202" t="str">
        <f>IF($C84="","",IFERROR(HYPERLINK(INDEX('Work report'!$Q$2:$Q$1500,MATCH(ROWS($C$2:C84),'Work report'!$AA$2:$AA$1500,0)),INDEX('Work report'!$Q$2:$Q$1500,MATCH(ROWS($C$2:C84),'Work report'!$AA$2:$AA$1500,0))),""))</f>
        <v/>
      </c>
      <c r="H84" s="203" t="str">
        <f>IF($C84="","",IFERROR(INDEX('Work report'!$M$2:$M$1500,MATCH(ROWS($C$2:C84),'Work report'!$AA$2:$AA$1500,0)),""))</f>
        <v/>
      </c>
      <c r="I84" s="198" t="str">
        <f>IF($C84="","",IFERROR(INDEX('Work report'!$A$2:$A$1500,MATCH(ROWS($C$2:C84),'Work report'!$AA$2:$AA$1500,0)),""))</f>
        <v/>
      </c>
      <c r="J84" s="201" t="str">
        <f>IF($C84="","",IFERROR(INDEX('Work report'!$I$2:$I$1500,MATCH(ROWS($C$2:C84),'Work report'!$AA$2:$AA$1500,0)),""))</f>
        <v/>
      </c>
      <c r="K84" s="105"/>
      <c r="L84" s="105"/>
      <c r="M84" s="105"/>
      <c r="N84" s="105"/>
      <c r="O84" s="71">
        <f t="shared" si="4"/>
        <v>0</v>
      </c>
      <c r="P84" s="71">
        <f t="shared" si="5"/>
        <v>0</v>
      </c>
      <c r="Q84" s="71" t="str">
        <f t="shared" si="3"/>
        <v/>
      </c>
    </row>
    <row r="85" spans="1:17" ht="15" customHeight="1" x14ac:dyDescent="0.25">
      <c r="A85" s="198" t="str">
        <f>IF($C85="","",IFERROR(INDEX('Work report'!$A$2:$A$1500,MATCH(ROWS($C$2:C85),'Work report'!$AA$2:$AA$1500,0)),""))</f>
        <v/>
      </c>
      <c r="B85" s="199" t="str">
        <f>IF($C85="","",Setup!$B$4)</f>
        <v/>
      </c>
      <c r="C85" s="200" t="str">
        <f>IFERROR(INDEX('Work report'!$R$2:$R$1500,MATCH(ROWS($C$2:C85),'Work report'!$AA$2:$AA$1500,0)),"")</f>
        <v/>
      </c>
      <c r="D85" s="200" t="str">
        <f>IFERROR(INDEX('Work report'!$S$2:$S$1500,MATCH(ROWS($D$2:D85),'Work report'!$AA$2:$AA$1500,0)),"")</f>
        <v/>
      </c>
      <c r="E85" s="193" t="str">
        <f>IF($C85="","",IFERROR(INDEX('Work report'!$C$2:$C$1500,MATCH(ROWS($C$2:C85),'Work report'!$AA$2:$AA$1500,0)),""))</f>
        <v/>
      </c>
      <c r="F85" s="201" t="str">
        <f>IF($C85="","",IFERROR(INDEX('Work report'!$F$2:$F$1500,MATCH(ROWS($C$2:C85),'Work report'!$AA$2:$AA$1500,0)),""))</f>
        <v/>
      </c>
      <c r="G85" s="202" t="str">
        <f>IF($C85="","",IFERROR(HYPERLINK(INDEX('Work report'!$Q$2:$Q$1500,MATCH(ROWS($C$2:C85),'Work report'!$AA$2:$AA$1500,0)),INDEX('Work report'!$Q$2:$Q$1500,MATCH(ROWS($C$2:C85),'Work report'!$AA$2:$AA$1500,0))),""))</f>
        <v/>
      </c>
      <c r="H85" s="203" t="str">
        <f>IF($C85="","",IFERROR(INDEX('Work report'!$M$2:$M$1500,MATCH(ROWS($C$2:C85),'Work report'!$AA$2:$AA$1500,0)),""))</f>
        <v/>
      </c>
      <c r="I85" s="198" t="str">
        <f>IF($C85="","",IFERROR(INDEX('Work report'!$A$2:$A$1500,MATCH(ROWS($C$2:C85),'Work report'!$AA$2:$AA$1500,0)),""))</f>
        <v/>
      </c>
      <c r="J85" s="201" t="str">
        <f>IF($C85="","",IFERROR(INDEX('Work report'!$I$2:$I$1500,MATCH(ROWS($C$2:C85),'Work report'!$AA$2:$AA$1500,0)),""))</f>
        <v/>
      </c>
      <c r="K85" s="105"/>
      <c r="L85" s="105"/>
      <c r="M85" s="105"/>
      <c r="N85" s="105"/>
      <c r="O85" s="71">
        <f t="shared" si="4"/>
        <v>0</v>
      </c>
      <c r="P85" s="71">
        <f t="shared" si="5"/>
        <v>0</v>
      </c>
      <c r="Q85" s="71" t="str">
        <f t="shared" si="3"/>
        <v/>
      </c>
    </row>
    <row r="86" spans="1:17" ht="15" customHeight="1" x14ac:dyDescent="0.25">
      <c r="A86" s="198" t="str">
        <f>IF($C86="","",IFERROR(INDEX('Work report'!$A$2:$A$1500,MATCH(ROWS($C$2:C86),'Work report'!$AA$2:$AA$1500,0)),""))</f>
        <v/>
      </c>
      <c r="B86" s="199" t="str">
        <f>IF($C86="","",Setup!$B$4)</f>
        <v/>
      </c>
      <c r="C86" s="200" t="str">
        <f>IFERROR(INDEX('Work report'!$R$2:$R$1500,MATCH(ROWS($C$2:C86),'Work report'!$AA$2:$AA$1500,0)),"")</f>
        <v/>
      </c>
      <c r="D86" s="200" t="str">
        <f>IFERROR(INDEX('Work report'!$S$2:$S$1500,MATCH(ROWS($D$2:D86),'Work report'!$AA$2:$AA$1500,0)),"")</f>
        <v/>
      </c>
      <c r="E86" s="193" t="str">
        <f>IF($C86="","",IFERROR(INDEX('Work report'!$C$2:$C$1500,MATCH(ROWS($C$2:C86),'Work report'!$AA$2:$AA$1500,0)),""))</f>
        <v/>
      </c>
      <c r="F86" s="201" t="str">
        <f>IF($C86="","",IFERROR(INDEX('Work report'!$F$2:$F$1500,MATCH(ROWS($C$2:C86),'Work report'!$AA$2:$AA$1500,0)),""))</f>
        <v/>
      </c>
      <c r="G86" s="202" t="str">
        <f>IF($C86="","",IFERROR(HYPERLINK(INDEX('Work report'!$Q$2:$Q$1500,MATCH(ROWS($C$2:C86),'Work report'!$AA$2:$AA$1500,0)),INDEX('Work report'!$Q$2:$Q$1500,MATCH(ROWS($C$2:C86),'Work report'!$AA$2:$AA$1500,0))),""))</f>
        <v/>
      </c>
      <c r="H86" s="203" t="str">
        <f>IF($C86="","",IFERROR(INDEX('Work report'!$M$2:$M$1500,MATCH(ROWS($C$2:C86),'Work report'!$AA$2:$AA$1500,0)),""))</f>
        <v/>
      </c>
      <c r="I86" s="198" t="str">
        <f>IF($C86="","",IFERROR(INDEX('Work report'!$A$2:$A$1500,MATCH(ROWS($C$2:C86),'Work report'!$AA$2:$AA$1500,0)),""))</f>
        <v/>
      </c>
      <c r="J86" s="201" t="str">
        <f>IF($C86="","",IFERROR(INDEX('Work report'!$I$2:$I$1500,MATCH(ROWS($C$2:C86),'Work report'!$AA$2:$AA$1500,0)),""))</f>
        <v/>
      </c>
      <c r="K86" s="105"/>
      <c r="L86" s="105"/>
      <c r="M86" s="105"/>
      <c r="N86" s="105"/>
      <c r="O86" s="71">
        <f t="shared" si="4"/>
        <v>0</v>
      </c>
      <c r="P86" s="71">
        <f t="shared" si="5"/>
        <v>0</v>
      </c>
      <c r="Q86" s="71" t="str">
        <f t="shared" si="3"/>
        <v/>
      </c>
    </row>
    <row r="87" spans="1:17" ht="15" customHeight="1" x14ac:dyDescent="0.25">
      <c r="A87" s="198" t="str">
        <f>IF($C87="","",IFERROR(INDEX('Work report'!$A$2:$A$1500,MATCH(ROWS($C$2:C87),'Work report'!$AA$2:$AA$1500,0)),""))</f>
        <v/>
      </c>
      <c r="B87" s="199" t="str">
        <f>IF($C87="","",Setup!$B$4)</f>
        <v/>
      </c>
      <c r="C87" s="200" t="str">
        <f>IFERROR(INDEX('Work report'!$R$2:$R$1500,MATCH(ROWS($C$2:C87),'Work report'!$AA$2:$AA$1500,0)),"")</f>
        <v/>
      </c>
      <c r="D87" s="200" t="str">
        <f>IFERROR(INDEX('Work report'!$S$2:$S$1500,MATCH(ROWS($D$2:D87),'Work report'!$AA$2:$AA$1500,0)),"")</f>
        <v/>
      </c>
      <c r="E87" s="193" t="str">
        <f>IF($C87="","",IFERROR(INDEX('Work report'!$C$2:$C$1500,MATCH(ROWS($C$2:C87),'Work report'!$AA$2:$AA$1500,0)),""))</f>
        <v/>
      </c>
      <c r="F87" s="201" t="str">
        <f>IF($C87="","",IFERROR(INDEX('Work report'!$F$2:$F$1500,MATCH(ROWS($C$2:C87),'Work report'!$AA$2:$AA$1500,0)),""))</f>
        <v/>
      </c>
      <c r="G87" s="202" t="str">
        <f>IF($C87="","",IFERROR(HYPERLINK(INDEX('Work report'!$Q$2:$Q$1500,MATCH(ROWS($C$2:C87),'Work report'!$AA$2:$AA$1500,0)),INDEX('Work report'!$Q$2:$Q$1500,MATCH(ROWS($C$2:C87),'Work report'!$AA$2:$AA$1500,0))),""))</f>
        <v/>
      </c>
      <c r="H87" s="203" t="str">
        <f>IF($C87="","",IFERROR(INDEX('Work report'!$M$2:$M$1500,MATCH(ROWS($C$2:C87),'Work report'!$AA$2:$AA$1500,0)),""))</f>
        <v/>
      </c>
      <c r="I87" s="198" t="str">
        <f>IF($C87="","",IFERROR(INDEX('Work report'!$A$2:$A$1500,MATCH(ROWS($C$2:C87),'Work report'!$AA$2:$AA$1500,0)),""))</f>
        <v/>
      </c>
      <c r="J87" s="201" t="str">
        <f>IF($C87="","",IFERROR(INDEX('Work report'!$I$2:$I$1500,MATCH(ROWS($C$2:C87),'Work report'!$AA$2:$AA$1500,0)),""))</f>
        <v/>
      </c>
      <c r="K87" s="105"/>
      <c r="L87" s="105"/>
      <c r="M87" s="105"/>
      <c r="N87" s="105"/>
      <c r="O87" s="71">
        <f t="shared" si="4"/>
        <v>0</v>
      </c>
      <c r="P87" s="71">
        <f t="shared" si="5"/>
        <v>0</v>
      </c>
      <c r="Q87" s="71" t="str">
        <f t="shared" si="3"/>
        <v/>
      </c>
    </row>
    <row r="88" spans="1:17" ht="15" customHeight="1" x14ac:dyDescent="0.25">
      <c r="A88" s="198" t="str">
        <f>IF($C88="","",IFERROR(INDEX('Work report'!$A$2:$A$1500,MATCH(ROWS($C$2:C88),'Work report'!$AA$2:$AA$1500,0)),""))</f>
        <v/>
      </c>
      <c r="B88" s="199" t="str">
        <f>IF($C88="","",Setup!$B$4)</f>
        <v/>
      </c>
      <c r="C88" s="200" t="str">
        <f>IFERROR(INDEX('Work report'!$R$2:$R$1500,MATCH(ROWS($C$2:C88),'Work report'!$AA$2:$AA$1500,0)),"")</f>
        <v/>
      </c>
      <c r="D88" s="200" t="str">
        <f>IFERROR(INDEX('Work report'!$S$2:$S$1500,MATCH(ROWS($D$2:D88),'Work report'!$AA$2:$AA$1500,0)),"")</f>
        <v/>
      </c>
      <c r="E88" s="193" t="str">
        <f>IF($C88="","",IFERROR(INDEX('Work report'!$C$2:$C$1500,MATCH(ROWS($C$2:C88),'Work report'!$AA$2:$AA$1500,0)),""))</f>
        <v/>
      </c>
      <c r="F88" s="201" t="str">
        <f>IF($C88="","",IFERROR(INDEX('Work report'!$F$2:$F$1500,MATCH(ROWS($C$2:C88),'Work report'!$AA$2:$AA$1500,0)),""))</f>
        <v/>
      </c>
      <c r="G88" s="202" t="str">
        <f>IF($C88="","",IFERROR(HYPERLINK(INDEX('Work report'!$Q$2:$Q$1500,MATCH(ROWS($C$2:C88),'Work report'!$AA$2:$AA$1500,0)),INDEX('Work report'!$Q$2:$Q$1500,MATCH(ROWS($C$2:C88),'Work report'!$AA$2:$AA$1500,0))),""))</f>
        <v/>
      </c>
      <c r="H88" s="203" t="str">
        <f>IF($C88="","",IFERROR(INDEX('Work report'!$M$2:$M$1500,MATCH(ROWS($C$2:C88),'Work report'!$AA$2:$AA$1500,0)),""))</f>
        <v/>
      </c>
      <c r="I88" s="198" t="str">
        <f>IF($C88="","",IFERROR(INDEX('Work report'!$A$2:$A$1500,MATCH(ROWS($C$2:C88),'Work report'!$AA$2:$AA$1500,0)),""))</f>
        <v/>
      </c>
      <c r="J88" s="201" t="str">
        <f>IF($C88="","",IFERROR(INDEX('Work report'!$I$2:$I$1500,MATCH(ROWS($C$2:C88),'Work report'!$AA$2:$AA$1500,0)),""))</f>
        <v/>
      </c>
      <c r="K88" s="105"/>
      <c r="L88" s="105"/>
      <c r="M88" s="105"/>
      <c r="N88" s="105"/>
      <c r="O88" s="71">
        <f t="shared" si="4"/>
        <v>0</v>
      </c>
      <c r="P88" s="71">
        <f t="shared" si="5"/>
        <v>0</v>
      </c>
      <c r="Q88" s="71" t="str">
        <f t="shared" si="3"/>
        <v/>
      </c>
    </row>
    <row r="89" spans="1:17" ht="15" customHeight="1" x14ac:dyDescent="0.25">
      <c r="A89" s="198" t="str">
        <f>IF($C89="","",IFERROR(INDEX('Work report'!$A$2:$A$1500,MATCH(ROWS($C$2:C89),'Work report'!$AA$2:$AA$1500,0)),""))</f>
        <v/>
      </c>
      <c r="B89" s="199" t="str">
        <f>IF($C89="","",Setup!$B$4)</f>
        <v/>
      </c>
      <c r="C89" s="200" t="str">
        <f>IFERROR(INDEX('Work report'!$R$2:$R$1500,MATCH(ROWS($C$2:C89),'Work report'!$AA$2:$AA$1500,0)),"")</f>
        <v/>
      </c>
      <c r="D89" s="200" t="str">
        <f>IFERROR(INDEX('Work report'!$S$2:$S$1500,MATCH(ROWS($D$2:D89),'Work report'!$AA$2:$AA$1500,0)),"")</f>
        <v/>
      </c>
      <c r="E89" s="193" t="str">
        <f>IF($C89="","",IFERROR(INDEX('Work report'!$C$2:$C$1500,MATCH(ROWS($C$2:C89),'Work report'!$AA$2:$AA$1500,0)),""))</f>
        <v/>
      </c>
      <c r="F89" s="201" t="str">
        <f>IF($C89="","",IFERROR(INDEX('Work report'!$F$2:$F$1500,MATCH(ROWS($C$2:C89),'Work report'!$AA$2:$AA$1500,0)),""))</f>
        <v/>
      </c>
      <c r="G89" s="202" t="str">
        <f>IF($C89="","",IFERROR(HYPERLINK(INDEX('Work report'!$Q$2:$Q$1500,MATCH(ROWS($C$2:C89),'Work report'!$AA$2:$AA$1500,0)),INDEX('Work report'!$Q$2:$Q$1500,MATCH(ROWS($C$2:C89),'Work report'!$AA$2:$AA$1500,0))),""))</f>
        <v/>
      </c>
      <c r="H89" s="203" t="str">
        <f>IF($C89="","",IFERROR(INDEX('Work report'!$M$2:$M$1500,MATCH(ROWS($C$2:C89),'Work report'!$AA$2:$AA$1500,0)),""))</f>
        <v/>
      </c>
      <c r="I89" s="198" t="str">
        <f>IF($C89="","",IFERROR(INDEX('Work report'!$A$2:$A$1500,MATCH(ROWS($C$2:C89),'Work report'!$AA$2:$AA$1500,0)),""))</f>
        <v/>
      </c>
      <c r="J89" s="201" t="str">
        <f>IF($C89="","",IFERROR(INDEX('Work report'!$I$2:$I$1500,MATCH(ROWS($C$2:C89),'Work report'!$AA$2:$AA$1500,0)),""))</f>
        <v/>
      </c>
      <c r="K89" s="105"/>
      <c r="L89" s="105"/>
      <c r="M89" s="105"/>
      <c r="N89" s="105"/>
      <c r="O89" s="71">
        <f t="shared" si="4"/>
        <v>0</v>
      </c>
      <c r="P89" s="71">
        <f t="shared" si="5"/>
        <v>0</v>
      </c>
      <c r="Q89" s="71" t="str">
        <f t="shared" si="3"/>
        <v/>
      </c>
    </row>
    <row r="90" spans="1:17" ht="15" customHeight="1" x14ac:dyDescent="0.25">
      <c r="A90" s="198" t="str">
        <f>IF($C90="","",IFERROR(INDEX('Work report'!$A$2:$A$1500,MATCH(ROWS($C$2:C90),'Work report'!$AA$2:$AA$1500,0)),""))</f>
        <v/>
      </c>
      <c r="B90" s="199" t="str">
        <f>IF($C90="","",Setup!$B$4)</f>
        <v/>
      </c>
      <c r="C90" s="200" t="str">
        <f>IFERROR(INDEX('Work report'!$R$2:$R$1500,MATCH(ROWS($C$2:C90),'Work report'!$AA$2:$AA$1500,0)),"")</f>
        <v/>
      </c>
      <c r="D90" s="200" t="str">
        <f>IFERROR(INDEX('Work report'!$S$2:$S$1500,MATCH(ROWS($D$2:D90),'Work report'!$AA$2:$AA$1500,0)),"")</f>
        <v/>
      </c>
      <c r="E90" s="193" t="str">
        <f>IF($C90="","",IFERROR(INDEX('Work report'!$C$2:$C$1500,MATCH(ROWS($C$2:C90),'Work report'!$AA$2:$AA$1500,0)),""))</f>
        <v/>
      </c>
      <c r="F90" s="201" t="str">
        <f>IF($C90="","",IFERROR(INDEX('Work report'!$F$2:$F$1500,MATCH(ROWS($C$2:C90),'Work report'!$AA$2:$AA$1500,0)),""))</f>
        <v/>
      </c>
      <c r="G90" s="202" t="str">
        <f>IF($C90="","",IFERROR(HYPERLINK(INDEX('Work report'!$Q$2:$Q$1500,MATCH(ROWS($C$2:C90),'Work report'!$AA$2:$AA$1500,0)),INDEX('Work report'!$Q$2:$Q$1500,MATCH(ROWS($C$2:C90),'Work report'!$AA$2:$AA$1500,0))),""))</f>
        <v/>
      </c>
      <c r="H90" s="203" t="str">
        <f>IF($C90="","",IFERROR(INDEX('Work report'!$M$2:$M$1500,MATCH(ROWS($C$2:C90),'Work report'!$AA$2:$AA$1500,0)),""))</f>
        <v/>
      </c>
      <c r="I90" s="198" t="str">
        <f>IF($C90="","",IFERROR(INDEX('Work report'!$A$2:$A$1500,MATCH(ROWS($C$2:C90),'Work report'!$AA$2:$AA$1500,0)),""))</f>
        <v/>
      </c>
      <c r="J90" s="201" t="str">
        <f>IF($C90="","",IFERROR(INDEX('Work report'!$I$2:$I$1500,MATCH(ROWS($C$2:C90),'Work report'!$AA$2:$AA$1500,0)),""))</f>
        <v/>
      </c>
      <c r="K90" s="105"/>
      <c r="L90" s="105"/>
      <c r="M90" s="105"/>
      <c r="N90" s="105"/>
      <c r="O90" s="71">
        <f t="shared" si="4"/>
        <v>0</v>
      </c>
      <c r="P90" s="71">
        <f t="shared" si="5"/>
        <v>0</v>
      </c>
      <c r="Q90" s="71" t="str">
        <f t="shared" si="3"/>
        <v/>
      </c>
    </row>
    <row r="91" spans="1:17" ht="15" customHeight="1" x14ac:dyDescent="0.25">
      <c r="A91" s="198" t="str">
        <f>IF($C91="","",IFERROR(INDEX('Work report'!$A$2:$A$1500,MATCH(ROWS($C$2:C91),'Work report'!$AA$2:$AA$1500,0)),""))</f>
        <v/>
      </c>
      <c r="B91" s="199" t="str">
        <f>IF($C91="","",Setup!$B$4)</f>
        <v/>
      </c>
      <c r="C91" s="200" t="str">
        <f>IFERROR(INDEX('Work report'!$R$2:$R$1500,MATCH(ROWS($C$2:C91),'Work report'!$AA$2:$AA$1500,0)),"")</f>
        <v/>
      </c>
      <c r="D91" s="200" t="str">
        <f>IFERROR(INDEX('Work report'!$S$2:$S$1500,MATCH(ROWS($D$2:D91),'Work report'!$AA$2:$AA$1500,0)),"")</f>
        <v/>
      </c>
      <c r="E91" s="193" t="str">
        <f>IF($C91="","",IFERROR(INDEX('Work report'!$C$2:$C$1500,MATCH(ROWS($C$2:C91),'Work report'!$AA$2:$AA$1500,0)),""))</f>
        <v/>
      </c>
      <c r="F91" s="201" t="str">
        <f>IF($C91="","",IFERROR(INDEX('Work report'!$F$2:$F$1500,MATCH(ROWS($C$2:C91),'Work report'!$AA$2:$AA$1500,0)),""))</f>
        <v/>
      </c>
      <c r="G91" s="202" t="str">
        <f>IF($C91="","",IFERROR(HYPERLINK(INDEX('Work report'!$Q$2:$Q$1500,MATCH(ROWS($C$2:C91),'Work report'!$AA$2:$AA$1500,0)),INDEX('Work report'!$Q$2:$Q$1500,MATCH(ROWS($C$2:C91),'Work report'!$AA$2:$AA$1500,0))),""))</f>
        <v/>
      </c>
      <c r="H91" s="203" t="str">
        <f>IF($C91="","",IFERROR(INDEX('Work report'!$M$2:$M$1500,MATCH(ROWS($C$2:C91),'Work report'!$AA$2:$AA$1500,0)),""))</f>
        <v/>
      </c>
      <c r="I91" s="198" t="str">
        <f>IF($C91="","",IFERROR(INDEX('Work report'!$A$2:$A$1500,MATCH(ROWS($C$2:C91),'Work report'!$AA$2:$AA$1500,0)),""))</f>
        <v/>
      </c>
      <c r="J91" s="201" t="str">
        <f>IF($C91="","",IFERROR(INDEX('Work report'!$I$2:$I$1500,MATCH(ROWS($C$2:C91),'Work report'!$AA$2:$AA$1500,0)),""))</f>
        <v/>
      </c>
      <c r="K91" s="105"/>
      <c r="L91" s="105"/>
      <c r="M91" s="105"/>
      <c r="N91" s="105"/>
      <c r="O91" s="71">
        <f t="shared" si="4"/>
        <v>0</v>
      </c>
      <c r="P91" s="71">
        <f t="shared" si="5"/>
        <v>0</v>
      </c>
      <c r="Q91" s="71" t="str">
        <f t="shared" si="3"/>
        <v/>
      </c>
    </row>
    <row r="92" spans="1:17" ht="15" customHeight="1" x14ac:dyDescent="0.25">
      <c r="A92" s="198" t="str">
        <f>IF($C92="","",IFERROR(INDEX('Work report'!$A$2:$A$1500,MATCH(ROWS($C$2:C92),'Work report'!$AA$2:$AA$1500,0)),""))</f>
        <v/>
      </c>
      <c r="B92" s="199" t="str">
        <f>IF($C92="","",Setup!$B$4)</f>
        <v/>
      </c>
      <c r="C92" s="200" t="str">
        <f>IFERROR(INDEX('Work report'!$R$2:$R$1500,MATCH(ROWS($C$2:C92),'Work report'!$AA$2:$AA$1500,0)),"")</f>
        <v/>
      </c>
      <c r="D92" s="200" t="str">
        <f>IFERROR(INDEX('Work report'!$S$2:$S$1500,MATCH(ROWS($D$2:D92),'Work report'!$AA$2:$AA$1500,0)),"")</f>
        <v/>
      </c>
      <c r="E92" s="193" t="str">
        <f>IF($C92="","",IFERROR(INDEX('Work report'!$C$2:$C$1500,MATCH(ROWS($C$2:C92),'Work report'!$AA$2:$AA$1500,0)),""))</f>
        <v/>
      </c>
      <c r="F92" s="201" t="str">
        <f>IF($C92="","",IFERROR(INDEX('Work report'!$F$2:$F$1500,MATCH(ROWS($C$2:C92),'Work report'!$AA$2:$AA$1500,0)),""))</f>
        <v/>
      </c>
      <c r="G92" s="202" t="str">
        <f>IF($C92="","",IFERROR(HYPERLINK(INDEX('Work report'!$Q$2:$Q$1500,MATCH(ROWS($C$2:C92),'Work report'!$AA$2:$AA$1500,0)),INDEX('Work report'!$Q$2:$Q$1500,MATCH(ROWS($C$2:C92),'Work report'!$AA$2:$AA$1500,0))),""))</f>
        <v/>
      </c>
      <c r="H92" s="203" t="str">
        <f>IF($C92="","",IFERROR(INDEX('Work report'!$M$2:$M$1500,MATCH(ROWS($C$2:C92),'Work report'!$AA$2:$AA$1500,0)),""))</f>
        <v/>
      </c>
      <c r="I92" s="198" t="str">
        <f>IF($C92="","",IFERROR(INDEX('Work report'!$A$2:$A$1500,MATCH(ROWS($C$2:C92),'Work report'!$AA$2:$AA$1500,0)),""))</f>
        <v/>
      </c>
      <c r="J92" s="201" t="str">
        <f>IF($C92="","",IFERROR(INDEX('Work report'!$I$2:$I$1500,MATCH(ROWS($C$2:C92),'Work report'!$AA$2:$AA$1500,0)),""))</f>
        <v/>
      </c>
      <c r="K92" s="105"/>
      <c r="L92" s="105"/>
      <c r="M92" s="105"/>
      <c r="N92" s="105"/>
      <c r="O92" s="71">
        <f t="shared" si="4"/>
        <v>0</v>
      </c>
      <c r="P92" s="71">
        <f t="shared" si="5"/>
        <v>0</v>
      </c>
      <c r="Q92" s="71" t="str">
        <f t="shared" si="3"/>
        <v/>
      </c>
    </row>
    <row r="93" spans="1:17" ht="15" customHeight="1" x14ac:dyDescent="0.25">
      <c r="A93" s="198" t="str">
        <f>IF($C93="","",IFERROR(INDEX('Work report'!$A$2:$A$1500,MATCH(ROWS($C$2:C93),'Work report'!$AA$2:$AA$1500,0)),""))</f>
        <v/>
      </c>
      <c r="B93" s="199" t="str">
        <f>IF($C93="","",Setup!$B$4)</f>
        <v/>
      </c>
      <c r="C93" s="200" t="str">
        <f>IFERROR(INDEX('Work report'!$R$2:$R$1500,MATCH(ROWS($C$2:C93),'Work report'!$AA$2:$AA$1500,0)),"")</f>
        <v/>
      </c>
      <c r="D93" s="200" t="str">
        <f>IFERROR(INDEX('Work report'!$S$2:$S$1500,MATCH(ROWS($D$2:D93),'Work report'!$AA$2:$AA$1500,0)),"")</f>
        <v/>
      </c>
      <c r="E93" s="193" t="str">
        <f>IF($C93="","",IFERROR(INDEX('Work report'!$C$2:$C$1500,MATCH(ROWS($C$2:C93),'Work report'!$AA$2:$AA$1500,0)),""))</f>
        <v/>
      </c>
      <c r="F93" s="201" t="str">
        <f>IF($C93="","",IFERROR(INDEX('Work report'!$F$2:$F$1500,MATCH(ROWS($C$2:C93),'Work report'!$AA$2:$AA$1500,0)),""))</f>
        <v/>
      </c>
      <c r="G93" s="202" t="str">
        <f>IF($C93="","",IFERROR(HYPERLINK(INDEX('Work report'!$Q$2:$Q$1500,MATCH(ROWS($C$2:C93),'Work report'!$AA$2:$AA$1500,0)),INDEX('Work report'!$Q$2:$Q$1500,MATCH(ROWS($C$2:C93),'Work report'!$AA$2:$AA$1500,0))),""))</f>
        <v/>
      </c>
      <c r="H93" s="203" t="str">
        <f>IF($C93="","",IFERROR(INDEX('Work report'!$M$2:$M$1500,MATCH(ROWS($C$2:C93),'Work report'!$AA$2:$AA$1500,0)),""))</f>
        <v/>
      </c>
      <c r="I93" s="198" t="str">
        <f>IF($C93="","",IFERROR(INDEX('Work report'!$A$2:$A$1500,MATCH(ROWS($C$2:C93),'Work report'!$AA$2:$AA$1500,0)),""))</f>
        <v/>
      </c>
      <c r="J93" s="201" t="str">
        <f>IF($C93="","",IFERROR(INDEX('Work report'!$I$2:$I$1500,MATCH(ROWS($C$2:C93),'Work report'!$AA$2:$AA$1500,0)),""))</f>
        <v/>
      </c>
      <c r="K93" s="105"/>
      <c r="L93" s="105"/>
      <c r="M93" s="105"/>
      <c r="N93" s="105"/>
      <c r="O93" s="71">
        <f t="shared" si="4"/>
        <v>0</v>
      </c>
      <c r="P93" s="71">
        <f t="shared" si="5"/>
        <v>0</v>
      </c>
      <c r="Q93" s="71" t="str">
        <f t="shared" si="3"/>
        <v/>
      </c>
    </row>
    <row r="94" spans="1:17" ht="15" customHeight="1" x14ac:dyDescent="0.25">
      <c r="A94" s="198" t="str">
        <f>IF($C94="","",IFERROR(INDEX('Work report'!$A$2:$A$1500,MATCH(ROWS($C$2:C94),'Work report'!$AA$2:$AA$1500,0)),""))</f>
        <v/>
      </c>
      <c r="B94" s="199" t="str">
        <f>IF($C94="","",Setup!$B$4)</f>
        <v/>
      </c>
      <c r="C94" s="200" t="str">
        <f>IFERROR(INDEX('Work report'!$R$2:$R$1500,MATCH(ROWS($C$2:C94),'Work report'!$AA$2:$AA$1500,0)),"")</f>
        <v/>
      </c>
      <c r="D94" s="200" t="str">
        <f>IFERROR(INDEX('Work report'!$S$2:$S$1500,MATCH(ROWS($D$2:D94),'Work report'!$AA$2:$AA$1500,0)),"")</f>
        <v/>
      </c>
      <c r="E94" s="193" t="str">
        <f>IF($C94="","",IFERROR(INDEX('Work report'!$C$2:$C$1500,MATCH(ROWS($C$2:C94),'Work report'!$AA$2:$AA$1500,0)),""))</f>
        <v/>
      </c>
      <c r="F94" s="201" t="str">
        <f>IF($C94="","",IFERROR(INDEX('Work report'!$F$2:$F$1500,MATCH(ROWS($C$2:C94),'Work report'!$AA$2:$AA$1500,0)),""))</f>
        <v/>
      </c>
      <c r="G94" s="202" t="str">
        <f>IF($C94="","",IFERROR(HYPERLINK(INDEX('Work report'!$Q$2:$Q$1500,MATCH(ROWS($C$2:C94),'Work report'!$AA$2:$AA$1500,0)),INDEX('Work report'!$Q$2:$Q$1500,MATCH(ROWS($C$2:C94),'Work report'!$AA$2:$AA$1500,0))),""))</f>
        <v/>
      </c>
      <c r="H94" s="203" t="str">
        <f>IF($C94="","",IFERROR(INDEX('Work report'!$M$2:$M$1500,MATCH(ROWS($C$2:C94),'Work report'!$AA$2:$AA$1500,0)),""))</f>
        <v/>
      </c>
      <c r="I94" s="198" t="str">
        <f>IF($C94="","",IFERROR(INDEX('Work report'!$A$2:$A$1500,MATCH(ROWS($C$2:C94),'Work report'!$AA$2:$AA$1500,0)),""))</f>
        <v/>
      </c>
      <c r="J94" s="201" t="str">
        <f>IF($C94="","",IFERROR(INDEX('Work report'!$I$2:$I$1500,MATCH(ROWS($C$2:C94),'Work report'!$AA$2:$AA$1500,0)),""))</f>
        <v/>
      </c>
      <c r="K94" s="105"/>
      <c r="L94" s="105"/>
      <c r="M94" s="105"/>
      <c r="N94" s="105"/>
      <c r="O94" s="71">
        <f t="shared" si="4"/>
        <v>0</v>
      </c>
      <c r="P94" s="71">
        <f t="shared" si="5"/>
        <v>0</v>
      </c>
      <c r="Q94" s="71" t="str">
        <f t="shared" si="3"/>
        <v/>
      </c>
    </row>
    <row r="95" spans="1:17" ht="15" customHeight="1" x14ac:dyDescent="0.25">
      <c r="A95" s="198" t="str">
        <f>IF($C95="","",IFERROR(INDEX('Work report'!$A$2:$A$1500,MATCH(ROWS($C$2:C95),'Work report'!$AA$2:$AA$1500,0)),""))</f>
        <v/>
      </c>
      <c r="B95" s="199" t="str">
        <f>IF($C95="","",Setup!$B$4)</f>
        <v/>
      </c>
      <c r="C95" s="200" t="str">
        <f>IFERROR(INDEX('Work report'!$R$2:$R$1500,MATCH(ROWS($C$2:C95),'Work report'!$AA$2:$AA$1500,0)),"")</f>
        <v/>
      </c>
      <c r="D95" s="200" t="str">
        <f>IFERROR(INDEX('Work report'!$S$2:$S$1500,MATCH(ROWS($D$2:D95),'Work report'!$AA$2:$AA$1500,0)),"")</f>
        <v/>
      </c>
      <c r="E95" s="193" t="str">
        <f>IF($C95="","",IFERROR(INDEX('Work report'!$C$2:$C$1500,MATCH(ROWS($C$2:C95),'Work report'!$AA$2:$AA$1500,0)),""))</f>
        <v/>
      </c>
      <c r="F95" s="201" t="str">
        <f>IF($C95="","",IFERROR(INDEX('Work report'!$F$2:$F$1500,MATCH(ROWS($C$2:C95),'Work report'!$AA$2:$AA$1500,0)),""))</f>
        <v/>
      </c>
      <c r="G95" s="202" t="str">
        <f>IF($C95="","",IFERROR(HYPERLINK(INDEX('Work report'!$Q$2:$Q$1500,MATCH(ROWS($C$2:C95),'Work report'!$AA$2:$AA$1500,0)),INDEX('Work report'!$Q$2:$Q$1500,MATCH(ROWS($C$2:C95),'Work report'!$AA$2:$AA$1500,0))),""))</f>
        <v/>
      </c>
      <c r="H95" s="203" t="str">
        <f>IF($C95="","",IFERROR(INDEX('Work report'!$M$2:$M$1500,MATCH(ROWS($C$2:C95),'Work report'!$AA$2:$AA$1500,0)),""))</f>
        <v/>
      </c>
      <c r="I95" s="198" t="str">
        <f>IF($C95="","",IFERROR(INDEX('Work report'!$A$2:$A$1500,MATCH(ROWS($C$2:C95),'Work report'!$AA$2:$AA$1500,0)),""))</f>
        <v/>
      </c>
      <c r="J95" s="201" t="str">
        <f>IF($C95="","",IFERROR(INDEX('Work report'!$I$2:$I$1500,MATCH(ROWS($C$2:C95),'Work report'!$AA$2:$AA$1500,0)),""))</f>
        <v/>
      </c>
      <c r="K95" s="105"/>
      <c r="L95" s="105"/>
      <c r="M95" s="105"/>
      <c r="N95" s="105"/>
      <c r="O95" s="71">
        <f t="shared" si="4"/>
        <v>0</v>
      </c>
      <c r="P95" s="71">
        <f t="shared" si="5"/>
        <v>0</v>
      </c>
      <c r="Q95" s="71" t="str">
        <f t="shared" si="3"/>
        <v/>
      </c>
    </row>
    <row r="96" spans="1:17" ht="15" customHeight="1" x14ac:dyDescent="0.25">
      <c r="A96" s="198" t="str">
        <f>IF($C96="","",IFERROR(INDEX('Work report'!$A$2:$A$1500,MATCH(ROWS($C$2:C96),'Work report'!$AA$2:$AA$1500,0)),""))</f>
        <v/>
      </c>
      <c r="B96" s="199" t="str">
        <f>IF($C96="","",Setup!$B$4)</f>
        <v/>
      </c>
      <c r="C96" s="200" t="str">
        <f>IFERROR(INDEX('Work report'!$R$2:$R$1500,MATCH(ROWS($C$2:C96),'Work report'!$AA$2:$AA$1500,0)),"")</f>
        <v/>
      </c>
      <c r="D96" s="200" t="str">
        <f>IFERROR(INDEX('Work report'!$S$2:$S$1500,MATCH(ROWS($D$2:D96),'Work report'!$AA$2:$AA$1500,0)),"")</f>
        <v/>
      </c>
      <c r="E96" s="193" t="str">
        <f>IF($C96="","",IFERROR(INDEX('Work report'!$C$2:$C$1500,MATCH(ROWS($C$2:C96),'Work report'!$AA$2:$AA$1500,0)),""))</f>
        <v/>
      </c>
      <c r="F96" s="201" t="str">
        <f>IF($C96="","",IFERROR(INDEX('Work report'!$F$2:$F$1500,MATCH(ROWS($C$2:C96),'Work report'!$AA$2:$AA$1500,0)),""))</f>
        <v/>
      </c>
      <c r="G96" s="202" t="str">
        <f>IF($C96="","",IFERROR(HYPERLINK(INDEX('Work report'!$Q$2:$Q$1500,MATCH(ROWS($C$2:C96),'Work report'!$AA$2:$AA$1500,0)),INDEX('Work report'!$Q$2:$Q$1500,MATCH(ROWS($C$2:C96),'Work report'!$AA$2:$AA$1500,0))),""))</f>
        <v/>
      </c>
      <c r="H96" s="203" t="str">
        <f>IF($C96="","",IFERROR(INDEX('Work report'!$M$2:$M$1500,MATCH(ROWS($C$2:C96),'Work report'!$AA$2:$AA$1500,0)),""))</f>
        <v/>
      </c>
      <c r="I96" s="198" t="str">
        <f>IF($C96="","",IFERROR(INDEX('Work report'!$A$2:$A$1500,MATCH(ROWS($C$2:C96),'Work report'!$AA$2:$AA$1500,0)),""))</f>
        <v/>
      </c>
      <c r="J96" s="201" t="str">
        <f>IF($C96="","",IFERROR(INDEX('Work report'!$I$2:$I$1500,MATCH(ROWS($C$2:C96),'Work report'!$AA$2:$AA$1500,0)),""))</f>
        <v/>
      </c>
      <c r="K96" s="105"/>
      <c r="L96" s="105"/>
      <c r="M96" s="105"/>
      <c r="N96" s="105"/>
      <c r="O96" s="71">
        <f t="shared" si="4"/>
        <v>0</v>
      </c>
      <c r="P96" s="71">
        <f t="shared" si="5"/>
        <v>0</v>
      </c>
      <c r="Q96" s="71" t="str">
        <f t="shared" si="3"/>
        <v/>
      </c>
    </row>
    <row r="97" spans="1:17" ht="15" customHeight="1" x14ac:dyDescent="0.25">
      <c r="A97" s="198" t="str">
        <f>IF($C97="","",IFERROR(INDEX('Work report'!$A$2:$A$1500,MATCH(ROWS($C$2:C97),'Work report'!$AA$2:$AA$1500,0)),""))</f>
        <v/>
      </c>
      <c r="B97" s="199" t="str">
        <f>IF($C97="","",Setup!$B$4)</f>
        <v/>
      </c>
      <c r="C97" s="200" t="str">
        <f>IFERROR(INDEX('Work report'!$R$2:$R$1500,MATCH(ROWS($C$2:C97),'Work report'!$AA$2:$AA$1500,0)),"")</f>
        <v/>
      </c>
      <c r="D97" s="200" t="str">
        <f>IFERROR(INDEX('Work report'!$S$2:$S$1500,MATCH(ROWS($D$2:D97),'Work report'!$AA$2:$AA$1500,0)),"")</f>
        <v/>
      </c>
      <c r="E97" s="193" t="str">
        <f>IF($C97="","",IFERROR(INDEX('Work report'!$C$2:$C$1500,MATCH(ROWS($C$2:C97),'Work report'!$AA$2:$AA$1500,0)),""))</f>
        <v/>
      </c>
      <c r="F97" s="201" t="str">
        <f>IF($C97="","",IFERROR(INDEX('Work report'!$F$2:$F$1500,MATCH(ROWS($C$2:C97),'Work report'!$AA$2:$AA$1500,0)),""))</f>
        <v/>
      </c>
      <c r="G97" s="202" t="str">
        <f>IF($C97="","",IFERROR(HYPERLINK(INDEX('Work report'!$Q$2:$Q$1500,MATCH(ROWS($C$2:C97),'Work report'!$AA$2:$AA$1500,0)),INDEX('Work report'!$Q$2:$Q$1500,MATCH(ROWS($C$2:C97),'Work report'!$AA$2:$AA$1500,0))),""))</f>
        <v/>
      </c>
      <c r="H97" s="203" t="str">
        <f>IF($C97="","",IFERROR(INDEX('Work report'!$M$2:$M$1500,MATCH(ROWS($C$2:C97),'Work report'!$AA$2:$AA$1500,0)),""))</f>
        <v/>
      </c>
      <c r="I97" s="198" t="str">
        <f>IF($C97="","",IFERROR(INDEX('Work report'!$A$2:$A$1500,MATCH(ROWS($C$2:C97),'Work report'!$AA$2:$AA$1500,0)),""))</f>
        <v/>
      </c>
      <c r="J97" s="201" t="str">
        <f>IF($C97="","",IFERROR(INDEX('Work report'!$I$2:$I$1500,MATCH(ROWS($C$2:C97),'Work report'!$AA$2:$AA$1500,0)),""))</f>
        <v/>
      </c>
      <c r="K97" s="105"/>
      <c r="L97" s="105"/>
      <c r="M97" s="105"/>
      <c r="N97" s="105"/>
      <c r="O97" s="71">
        <f t="shared" si="4"/>
        <v>0</v>
      </c>
      <c r="P97" s="71">
        <f t="shared" si="5"/>
        <v>0</v>
      </c>
      <c r="Q97" s="71" t="str">
        <f t="shared" si="3"/>
        <v/>
      </c>
    </row>
    <row r="98" spans="1:17" ht="15" customHeight="1" x14ac:dyDescent="0.25">
      <c r="A98" s="198" t="str">
        <f>IF($C98="","",IFERROR(INDEX('Work report'!$A$2:$A$1500,MATCH(ROWS($C$2:C98),'Work report'!$AA$2:$AA$1500,0)),""))</f>
        <v/>
      </c>
      <c r="B98" s="199" t="str">
        <f>IF($C98="","",Setup!$B$4)</f>
        <v/>
      </c>
      <c r="C98" s="200" t="str">
        <f>IFERROR(INDEX('Work report'!$R$2:$R$1500,MATCH(ROWS($C$2:C98),'Work report'!$AA$2:$AA$1500,0)),"")</f>
        <v/>
      </c>
      <c r="D98" s="200" t="str">
        <f>IFERROR(INDEX('Work report'!$S$2:$S$1500,MATCH(ROWS($D$2:D98),'Work report'!$AA$2:$AA$1500,0)),"")</f>
        <v/>
      </c>
      <c r="E98" s="193" t="str">
        <f>IF($C98="","",IFERROR(INDEX('Work report'!$C$2:$C$1500,MATCH(ROWS($C$2:C98),'Work report'!$AA$2:$AA$1500,0)),""))</f>
        <v/>
      </c>
      <c r="F98" s="201" t="str">
        <f>IF($C98="","",IFERROR(INDEX('Work report'!$F$2:$F$1500,MATCH(ROWS($C$2:C98),'Work report'!$AA$2:$AA$1500,0)),""))</f>
        <v/>
      </c>
      <c r="G98" s="202" t="str">
        <f>IF($C98="","",IFERROR(HYPERLINK(INDEX('Work report'!$Q$2:$Q$1500,MATCH(ROWS($C$2:C98),'Work report'!$AA$2:$AA$1500,0)),INDEX('Work report'!$Q$2:$Q$1500,MATCH(ROWS($C$2:C98),'Work report'!$AA$2:$AA$1500,0))),""))</f>
        <v/>
      </c>
      <c r="H98" s="203" t="str">
        <f>IF($C98="","",IFERROR(INDEX('Work report'!$M$2:$M$1500,MATCH(ROWS($C$2:C98),'Work report'!$AA$2:$AA$1500,0)),""))</f>
        <v/>
      </c>
      <c r="I98" s="198" t="str">
        <f>IF($C98="","",IFERROR(INDEX('Work report'!$A$2:$A$1500,MATCH(ROWS($C$2:C98),'Work report'!$AA$2:$AA$1500,0)),""))</f>
        <v/>
      </c>
      <c r="J98" s="201" t="str">
        <f>IF($C98="","",IFERROR(INDEX('Work report'!$I$2:$I$1500,MATCH(ROWS($C$2:C98),'Work report'!$AA$2:$AA$1500,0)),""))</f>
        <v/>
      </c>
      <c r="K98" s="105"/>
      <c r="L98" s="105"/>
      <c r="M98" s="105"/>
      <c r="N98" s="105"/>
      <c r="O98" s="71">
        <f t="shared" si="4"/>
        <v>0</v>
      </c>
      <c r="P98" s="71">
        <f t="shared" si="5"/>
        <v>0</v>
      </c>
      <c r="Q98" s="71" t="str">
        <f t="shared" si="3"/>
        <v/>
      </c>
    </row>
    <row r="99" spans="1:17" ht="15" customHeight="1" x14ac:dyDescent="0.25">
      <c r="A99" s="198" t="str">
        <f>IF($C99="","",IFERROR(INDEX('Work report'!$A$2:$A$1500,MATCH(ROWS($C$2:C99),'Work report'!$AA$2:$AA$1500,0)),""))</f>
        <v/>
      </c>
      <c r="B99" s="199" t="str">
        <f>IF($C99="","",Setup!$B$4)</f>
        <v/>
      </c>
      <c r="C99" s="200" t="str">
        <f>IFERROR(INDEX('Work report'!$R$2:$R$1500,MATCH(ROWS($C$2:C99),'Work report'!$AA$2:$AA$1500,0)),"")</f>
        <v/>
      </c>
      <c r="D99" s="200" t="str">
        <f>IFERROR(INDEX('Work report'!$S$2:$S$1500,MATCH(ROWS($D$2:D99),'Work report'!$AA$2:$AA$1500,0)),"")</f>
        <v/>
      </c>
      <c r="E99" s="193" t="str">
        <f>IF($C99="","",IFERROR(INDEX('Work report'!$C$2:$C$1500,MATCH(ROWS($C$2:C99),'Work report'!$AA$2:$AA$1500,0)),""))</f>
        <v/>
      </c>
      <c r="F99" s="201" t="str">
        <f>IF($C99="","",IFERROR(INDEX('Work report'!$F$2:$F$1500,MATCH(ROWS($C$2:C99),'Work report'!$AA$2:$AA$1500,0)),""))</f>
        <v/>
      </c>
      <c r="G99" s="202" t="str">
        <f>IF($C99="","",IFERROR(HYPERLINK(INDEX('Work report'!$Q$2:$Q$1500,MATCH(ROWS($C$2:C99),'Work report'!$AA$2:$AA$1500,0)),INDEX('Work report'!$Q$2:$Q$1500,MATCH(ROWS($C$2:C99),'Work report'!$AA$2:$AA$1500,0))),""))</f>
        <v/>
      </c>
      <c r="H99" s="203" t="str">
        <f>IF($C99="","",IFERROR(INDEX('Work report'!$M$2:$M$1500,MATCH(ROWS($C$2:C99),'Work report'!$AA$2:$AA$1500,0)),""))</f>
        <v/>
      </c>
      <c r="I99" s="198" t="str">
        <f>IF($C99="","",IFERROR(INDEX('Work report'!$A$2:$A$1500,MATCH(ROWS($C$2:C99),'Work report'!$AA$2:$AA$1500,0)),""))</f>
        <v/>
      </c>
      <c r="J99" s="201" t="str">
        <f>IF($C99="","",IFERROR(INDEX('Work report'!$I$2:$I$1500,MATCH(ROWS($C$2:C99),'Work report'!$AA$2:$AA$1500,0)),""))</f>
        <v/>
      </c>
      <c r="K99" s="105"/>
      <c r="L99" s="105"/>
      <c r="M99" s="105"/>
      <c r="N99" s="105"/>
      <c r="O99" s="71">
        <f t="shared" si="4"/>
        <v>0</v>
      </c>
      <c r="P99" s="71">
        <f t="shared" si="5"/>
        <v>0</v>
      </c>
      <c r="Q99" s="71" t="str">
        <f t="shared" si="3"/>
        <v/>
      </c>
    </row>
    <row r="100" spans="1:17" ht="15" customHeight="1" x14ac:dyDescent="0.25">
      <c r="A100" s="198" t="str">
        <f>IF($C100="","",IFERROR(INDEX('Work report'!$A$2:$A$1500,MATCH(ROWS($C$2:C100),'Work report'!$AA$2:$AA$1500,0)),""))</f>
        <v/>
      </c>
      <c r="B100" s="199" t="str">
        <f>IF($C100="","",Setup!$B$4)</f>
        <v/>
      </c>
      <c r="C100" s="200" t="str">
        <f>IFERROR(INDEX('Work report'!$R$2:$R$1500,MATCH(ROWS($C$2:C100),'Work report'!$AA$2:$AA$1500,0)),"")</f>
        <v/>
      </c>
      <c r="D100" s="200" t="str">
        <f>IFERROR(INDEX('Work report'!$S$2:$S$1500,MATCH(ROWS($D$2:D100),'Work report'!$AA$2:$AA$1500,0)),"")</f>
        <v/>
      </c>
      <c r="E100" s="193" t="str">
        <f>IF($C100="","",IFERROR(INDEX('Work report'!$C$2:$C$1500,MATCH(ROWS($C$2:C100),'Work report'!$AA$2:$AA$1500,0)),""))</f>
        <v/>
      </c>
      <c r="F100" s="201" t="str">
        <f>IF($C100="","",IFERROR(INDEX('Work report'!$F$2:$F$1500,MATCH(ROWS($C$2:C100),'Work report'!$AA$2:$AA$1500,0)),""))</f>
        <v/>
      </c>
      <c r="G100" s="202" t="str">
        <f>IF($C100="","",IFERROR(HYPERLINK(INDEX('Work report'!$Q$2:$Q$1500,MATCH(ROWS($C$2:C100),'Work report'!$AA$2:$AA$1500,0)),INDEX('Work report'!$Q$2:$Q$1500,MATCH(ROWS($C$2:C100),'Work report'!$AA$2:$AA$1500,0))),""))</f>
        <v/>
      </c>
      <c r="H100" s="203" t="str">
        <f>IF($C100="","",IFERROR(INDEX('Work report'!$M$2:$M$1500,MATCH(ROWS($C$2:C100),'Work report'!$AA$2:$AA$1500,0)),""))</f>
        <v/>
      </c>
      <c r="I100" s="198" t="str">
        <f>IF($C100="","",IFERROR(INDEX('Work report'!$A$2:$A$1500,MATCH(ROWS($C$2:C100),'Work report'!$AA$2:$AA$1500,0)),""))</f>
        <v/>
      </c>
      <c r="J100" s="201" t="str">
        <f>IF($C100="","",IFERROR(INDEX('Work report'!$I$2:$I$1500,MATCH(ROWS($C$2:C100),'Work report'!$AA$2:$AA$1500,0)),""))</f>
        <v/>
      </c>
      <c r="K100" s="105"/>
      <c r="L100" s="105"/>
      <c r="M100" s="105"/>
      <c r="N100" s="105"/>
      <c r="O100" s="71">
        <f t="shared" si="4"/>
        <v>0</v>
      </c>
      <c r="P100" s="71">
        <f t="shared" si="5"/>
        <v>0</v>
      </c>
      <c r="Q100" s="71" t="str">
        <f t="shared" si="3"/>
        <v/>
      </c>
    </row>
    <row r="101" spans="1:17" ht="15" customHeight="1" x14ac:dyDescent="0.25">
      <c r="A101" s="198" t="str">
        <f>IF($C101="","",IFERROR(INDEX('Work report'!$A$2:$A$1500,MATCH(ROWS($C$2:C101),'Work report'!$AA$2:$AA$1500,0)),""))</f>
        <v/>
      </c>
      <c r="B101" s="199" t="str">
        <f>IF($C101="","",Setup!$B$4)</f>
        <v/>
      </c>
      <c r="C101" s="200" t="str">
        <f>IFERROR(INDEX('Work report'!$R$2:$R$1500,MATCH(ROWS($C$2:C101),'Work report'!$AA$2:$AA$1500,0)),"")</f>
        <v/>
      </c>
      <c r="D101" s="200" t="str">
        <f>IFERROR(INDEX('Work report'!$S$2:$S$1500,MATCH(ROWS($D$2:D101),'Work report'!$AA$2:$AA$1500,0)),"")</f>
        <v/>
      </c>
      <c r="E101" s="193" t="str">
        <f>IF($C101="","",IFERROR(INDEX('Work report'!$C$2:$C$1500,MATCH(ROWS($C$2:C101),'Work report'!$AA$2:$AA$1500,0)),""))</f>
        <v/>
      </c>
      <c r="F101" s="201" t="str">
        <f>IF($C101="","",IFERROR(INDEX('Work report'!$F$2:$F$1500,MATCH(ROWS($C$2:C101),'Work report'!$AA$2:$AA$1500,0)),""))</f>
        <v/>
      </c>
      <c r="G101" s="202" t="str">
        <f>IF($C101="","",IFERROR(HYPERLINK(INDEX('Work report'!$Q$2:$Q$1500,MATCH(ROWS($C$2:C101),'Work report'!$AA$2:$AA$1500,0)),INDEX('Work report'!$Q$2:$Q$1500,MATCH(ROWS($C$2:C101),'Work report'!$AA$2:$AA$1500,0))),""))</f>
        <v/>
      </c>
      <c r="H101" s="203" t="str">
        <f>IF($C101="","",IFERROR(INDEX('Work report'!$M$2:$M$1500,MATCH(ROWS($C$2:C101),'Work report'!$AA$2:$AA$1500,0)),""))</f>
        <v/>
      </c>
      <c r="I101" s="198" t="str">
        <f>IF($C101="","",IFERROR(INDEX('Work report'!$A$2:$A$1500,MATCH(ROWS($C$2:C101),'Work report'!$AA$2:$AA$1500,0)),""))</f>
        <v/>
      </c>
      <c r="J101" s="201" t="str">
        <f>IF($C101="","",IFERROR(INDEX('Work report'!$I$2:$I$1500,MATCH(ROWS($C$2:C101),'Work report'!$AA$2:$AA$1500,0)),""))</f>
        <v/>
      </c>
      <c r="K101" s="105"/>
      <c r="L101" s="105"/>
      <c r="M101" s="105"/>
      <c r="N101" s="105"/>
      <c r="O101" s="71">
        <f t="shared" si="4"/>
        <v>0</v>
      </c>
      <c r="P101" s="71">
        <f t="shared" si="5"/>
        <v>0</v>
      </c>
      <c r="Q101" s="71" t="str">
        <f t="shared" si="3"/>
        <v/>
      </c>
    </row>
    <row r="102" spans="1:17" ht="15" customHeight="1" x14ac:dyDescent="0.25">
      <c r="A102" s="198" t="str">
        <f>IF($C102="","",IFERROR(INDEX('Work report'!$A$2:$A$1500,MATCH(ROWS($C$2:C102),'Work report'!$AA$2:$AA$1500,0)),""))</f>
        <v/>
      </c>
      <c r="B102" s="199" t="str">
        <f>IF($C102="","",Setup!$B$4)</f>
        <v/>
      </c>
      <c r="C102" s="200" t="str">
        <f>IFERROR(INDEX('Work report'!$R$2:$R$1500,MATCH(ROWS($C$2:C102),'Work report'!$AA$2:$AA$1500,0)),"")</f>
        <v/>
      </c>
      <c r="D102" s="200" t="str">
        <f>IFERROR(INDEX('Work report'!$S$2:$S$1500,MATCH(ROWS($D$2:D102),'Work report'!$AA$2:$AA$1500,0)),"")</f>
        <v/>
      </c>
      <c r="E102" s="193" t="str">
        <f>IF($C102="","",IFERROR(INDEX('Work report'!$C$2:$C$1500,MATCH(ROWS($C$2:C102),'Work report'!$AA$2:$AA$1500,0)),""))</f>
        <v/>
      </c>
      <c r="F102" s="201" t="str">
        <f>IF($C102="","",IFERROR(INDEX('Work report'!$F$2:$F$1500,MATCH(ROWS($C$2:C102),'Work report'!$AA$2:$AA$1500,0)),""))</f>
        <v/>
      </c>
      <c r="G102" s="202" t="str">
        <f>IF($C102="","",IFERROR(HYPERLINK(INDEX('Work report'!$Q$2:$Q$1500,MATCH(ROWS($C$2:C102),'Work report'!$AA$2:$AA$1500,0)),INDEX('Work report'!$Q$2:$Q$1500,MATCH(ROWS($C$2:C102),'Work report'!$AA$2:$AA$1500,0))),""))</f>
        <v/>
      </c>
      <c r="H102" s="203" t="str">
        <f>IF($C102="","",IFERROR(INDEX('Work report'!$M$2:$M$1500,MATCH(ROWS($C$2:C102),'Work report'!$AA$2:$AA$1500,0)),""))</f>
        <v/>
      </c>
      <c r="I102" s="198" t="str">
        <f>IF($C102="","",IFERROR(INDEX('Work report'!$A$2:$A$1500,MATCH(ROWS($C$2:C102),'Work report'!$AA$2:$AA$1500,0)),""))</f>
        <v/>
      </c>
      <c r="J102" s="201" t="str">
        <f>IF($C102="","",IFERROR(INDEX('Work report'!$I$2:$I$1500,MATCH(ROWS($C$2:C102),'Work report'!$AA$2:$AA$1500,0)),""))</f>
        <v/>
      </c>
      <c r="K102" s="105"/>
      <c r="L102" s="105"/>
      <c r="M102" s="105"/>
      <c r="N102" s="105"/>
      <c r="O102" s="71">
        <f t="shared" si="4"/>
        <v>0</v>
      </c>
      <c r="P102" s="71">
        <f t="shared" si="5"/>
        <v>0</v>
      </c>
      <c r="Q102" s="71" t="str">
        <f t="shared" ref="Q102:Q165" si="6">IF($C66&lt;&gt;"","System",IF($K66&lt;&gt;"","Manual",""))</f>
        <v/>
      </c>
    </row>
    <row r="103" spans="1:17" ht="15" customHeight="1" x14ac:dyDescent="0.25">
      <c r="A103" s="198" t="str">
        <f>IF($C103="","",IFERROR(INDEX('Work report'!$A$2:$A$1500,MATCH(ROWS($C$2:C103),'Work report'!$AA$2:$AA$1500,0)),""))</f>
        <v/>
      </c>
      <c r="B103" s="199" t="str">
        <f>IF($C103="","",Setup!$B$4)</f>
        <v/>
      </c>
      <c r="C103" s="200" t="str">
        <f>IFERROR(INDEX('Work report'!$R$2:$R$1500,MATCH(ROWS($C$2:C103),'Work report'!$AA$2:$AA$1500,0)),"")</f>
        <v/>
      </c>
      <c r="D103" s="200" t="str">
        <f>IFERROR(INDEX('Work report'!$S$2:$S$1500,MATCH(ROWS($D$2:D103),'Work report'!$AA$2:$AA$1500,0)),"")</f>
        <v/>
      </c>
      <c r="E103" s="193" t="str">
        <f>IF($C103="","",IFERROR(INDEX('Work report'!$C$2:$C$1500,MATCH(ROWS($C$2:C103),'Work report'!$AA$2:$AA$1500,0)),""))</f>
        <v/>
      </c>
      <c r="F103" s="201" t="str">
        <f>IF($C103="","",IFERROR(INDEX('Work report'!$F$2:$F$1500,MATCH(ROWS($C$2:C103),'Work report'!$AA$2:$AA$1500,0)),""))</f>
        <v/>
      </c>
      <c r="G103" s="202" t="str">
        <f>IF($C103="","",IFERROR(HYPERLINK(INDEX('Work report'!$Q$2:$Q$1500,MATCH(ROWS($C$2:C103),'Work report'!$AA$2:$AA$1500,0)),INDEX('Work report'!$Q$2:$Q$1500,MATCH(ROWS($C$2:C103),'Work report'!$AA$2:$AA$1500,0))),""))</f>
        <v/>
      </c>
      <c r="H103" s="203" t="str">
        <f>IF($C103="","",IFERROR(INDEX('Work report'!$M$2:$M$1500,MATCH(ROWS($C$2:C103),'Work report'!$AA$2:$AA$1500,0)),""))</f>
        <v/>
      </c>
      <c r="I103" s="198" t="str">
        <f>IF($C103="","",IFERROR(INDEX('Work report'!$A$2:$A$1500,MATCH(ROWS($C$2:C103),'Work report'!$AA$2:$AA$1500,0)),""))</f>
        <v/>
      </c>
      <c r="J103" s="201" t="str">
        <f>IF($C103="","",IFERROR(INDEX('Work report'!$I$2:$I$1500,MATCH(ROWS($C$2:C103),'Work report'!$AA$2:$AA$1500,0)),""))</f>
        <v/>
      </c>
      <c r="K103" s="105"/>
      <c r="L103" s="105"/>
      <c r="M103" s="105"/>
      <c r="N103" s="105"/>
      <c r="O103" s="71">
        <f t="shared" si="4"/>
        <v>0</v>
      </c>
      <c r="P103" s="71">
        <f t="shared" si="5"/>
        <v>0</v>
      </c>
      <c r="Q103" s="71" t="str">
        <f t="shared" si="6"/>
        <v/>
      </c>
    </row>
    <row r="104" spans="1:17" ht="15" customHeight="1" x14ac:dyDescent="0.25">
      <c r="A104" s="198" t="str">
        <f>IF($C104="","",IFERROR(INDEX('Work report'!$A$2:$A$1500,MATCH(ROWS($C$2:C104),'Work report'!$AA$2:$AA$1500,0)),""))</f>
        <v/>
      </c>
      <c r="B104" s="199" t="str">
        <f>IF($C104="","",Setup!$B$4)</f>
        <v/>
      </c>
      <c r="C104" s="200" t="str">
        <f>IFERROR(INDEX('Work report'!$R$2:$R$1500,MATCH(ROWS($C$2:C104),'Work report'!$AA$2:$AA$1500,0)),"")</f>
        <v/>
      </c>
      <c r="D104" s="200" t="str">
        <f>IFERROR(INDEX('Work report'!$S$2:$S$1500,MATCH(ROWS($D$2:D104),'Work report'!$AA$2:$AA$1500,0)),"")</f>
        <v/>
      </c>
      <c r="E104" s="193" t="str">
        <f>IF($C104="","",IFERROR(INDEX('Work report'!$C$2:$C$1500,MATCH(ROWS($C$2:C104),'Work report'!$AA$2:$AA$1500,0)),""))</f>
        <v/>
      </c>
      <c r="F104" s="201" t="str">
        <f>IF($C104="","",IFERROR(INDEX('Work report'!$F$2:$F$1500,MATCH(ROWS($C$2:C104),'Work report'!$AA$2:$AA$1500,0)),""))</f>
        <v/>
      </c>
      <c r="G104" s="202" t="str">
        <f>IF($C104="","",IFERROR(HYPERLINK(INDEX('Work report'!$Q$2:$Q$1500,MATCH(ROWS($C$2:C104),'Work report'!$AA$2:$AA$1500,0)),INDEX('Work report'!$Q$2:$Q$1500,MATCH(ROWS($C$2:C104),'Work report'!$AA$2:$AA$1500,0))),""))</f>
        <v/>
      </c>
      <c r="H104" s="203" t="str">
        <f>IF($C104="","",IFERROR(INDEX('Work report'!$M$2:$M$1500,MATCH(ROWS($C$2:C104),'Work report'!$AA$2:$AA$1500,0)),""))</f>
        <v/>
      </c>
      <c r="I104" s="198" t="str">
        <f>IF($C104="","",IFERROR(INDEX('Work report'!$A$2:$A$1500,MATCH(ROWS($C$2:C104),'Work report'!$AA$2:$AA$1500,0)),""))</f>
        <v/>
      </c>
      <c r="J104" s="201" t="str">
        <f>IF($C104="","",IFERROR(INDEX('Work report'!$I$2:$I$1500,MATCH(ROWS($C$2:C104),'Work report'!$AA$2:$AA$1500,0)),""))</f>
        <v/>
      </c>
      <c r="K104" s="105"/>
      <c r="L104" s="105"/>
      <c r="M104" s="105"/>
      <c r="N104" s="105"/>
      <c r="O104" s="71">
        <f t="shared" si="4"/>
        <v>0</v>
      </c>
      <c r="P104" s="71">
        <f t="shared" si="5"/>
        <v>0</v>
      </c>
      <c r="Q104" s="71" t="str">
        <f t="shared" si="6"/>
        <v/>
      </c>
    </row>
    <row r="105" spans="1:17" ht="15" customHeight="1" x14ac:dyDescent="0.25">
      <c r="A105" s="198" t="str">
        <f>IF($C105="","",IFERROR(INDEX('Work report'!$A$2:$A$1500,MATCH(ROWS($C$2:C105),'Work report'!$AA$2:$AA$1500,0)),""))</f>
        <v/>
      </c>
      <c r="B105" s="199" t="str">
        <f>IF($C105="","",Setup!$B$4)</f>
        <v/>
      </c>
      <c r="C105" s="200" t="str">
        <f>IFERROR(INDEX('Work report'!$R$2:$R$1500,MATCH(ROWS($C$2:C105),'Work report'!$AA$2:$AA$1500,0)),"")</f>
        <v/>
      </c>
      <c r="D105" s="200" t="str">
        <f>IFERROR(INDEX('Work report'!$S$2:$S$1500,MATCH(ROWS($D$2:D105),'Work report'!$AA$2:$AA$1500,0)),"")</f>
        <v/>
      </c>
      <c r="E105" s="193" t="str">
        <f>IF($C105="","",IFERROR(INDEX('Work report'!$C$2:$C$1500,MATCH(ROWS($C$2:C105),'Work report'!$AA$2:$AA$1500,0)),""))</f>
        <v/>
      </c>
      <c r="F105" s="201" t="str">
        <f>IF($C105="","",IFERROR(INDEX('Work report'!$F$2:$F$1500,MATCH(ROWS($C$2:C105),'Work report'!$AA$2:$AA$1500,0)),""))</f>
        <v/>
      </c>
      <c r="G105" s="202" t="str">
        <f>IF($C105="","",IFERROR(HYPERLINK(INDEX('Work report'!$Q$2:$Q$1500,MATCH(ROWS($C$2:C105),'Work report'!$AA$2:$AA$1500,0)),INDEX('Work report'!$Q$2:$Q$1500,MATCH(ROWS($C$2:C105),'Work report'!$AA$2:$AA$1500,0))),""))</f>
        <v/>
      </c>
      <c r="H105" s="203" t="str">
        <f>IF($C105="","",IFERROR(INDEX('Work report'!$M$2:$M$1500,MATCH(ROWS($C$2:C105),'Work report'!$AA$2:$AA$1500,0)),""))</f>
        <v/>
      </c>
      <c r="I105" s="198" t="str">
        <f>IF($C105="","",IFERROR(INDEX('Work report'!$A$2:$A$1500,MATCH(ROWS($C$2:C105),'Work report'!$AA$2:$AA$1500,0)),""))</f>
        <v/>
      </c>
      <c r="J105" s="201" t="str">
        <f>IF($C105="","",IFERROR(INDEX('Work report'!$I$2:$I$1500,MATCH(ROWS($C$2:C105),'Work report'!$AA$2:$AA$1500,0)),""))</f>
        <v/>
      </c>
      <c r="K105" s="105"/>
      <c r="L105" s="105"/>
      <c r="M105" s="105"/>
      <c r="N105" s="105"/>
      <c r="O105" s="71">
        <f t="shared" si="4"/>
        <v>0</v>
      </c>
      <c r="P105" s="71">
        <f t="shared" si="5"/>
        <v>0</v>
      </c>
      <c r="Q105" s="71" t="str">
        <f t="shared" si="6"/>
        <v/>
      </c>
    </row>
    <row r="106" spans="1:17" ht="15" customHeight="1" x14ac:dyDescent="0.25">
      <c r="A106" s="198" t="str">
        <f>IF($C106="","",IFERROR(INDEX('Work report'!$A$2:$A$1500,MATCH(ROWS($C$2:C106),'Work report'!$AA$2:$AA$1500,0)),""))</f>
        <v/>
      </c>
      <c r="B106" s="199" t="str">
        <f>IF($C106="","",Setup!$B$4)</f>
        <v/>
      </c>
      <c r="C106" s="200" t="str">
        <f>IFERROR(INDEX('Work report'!$R$2:$R$1500,MATCH(ROWS($C$2:C106),'Work report'!$AA$2:$AA$1500,0)),"")</f>
        <v/>
      </c>
      <c r="D106" s="200" t="str">
        <f>IFERROR(INDEX('Work report'!$S$2:$S$1500,MATCH(ROWS($D$2:D106),'Work report'!$AA$2:$AA$1500,0)),"")</f>
        <v/>
      </c>
      <c r="E106" s="193" t="str">
        <f>IF($C106="","",IFERROR(INDEX('Work report'!$C$2:$C$1500,MATCH(ROWS($C$2:C106),'Work report'!$AA$2:$AA$1500,0)),""))</f>
        <v/>
      </c>
      <c r="F106" s="201" t="str">
        <f>IF($C106="","",IFERROR(INDEX('Work report'!$F$2:$F$1500,MATCH(ROWS($C$2:C106),'Work report'!$AA$2:$AA$1500,0)),""))</f>
        <v/>
      </c>
      <c r="G106" s="202" t="str">
        <f>IF($C106="","",IFERROR(HYPERLINK(INDEX('Work report'!$Q$2:$Q$1500,MATCH(ROWS($C$2:C106),'Work report'!$AA$2:$AA$1500,0)),INDEX('Work report'!$Q$2:$Q$1500,MATCH(ROWS($C$2:C106),'Work report'!$AA$2:$AA$1500,0))),""))</f>
        <v/>
      </c>
      <c r="H106" s="203" t="str">
        <f>IF($C106="","",IFERROR(INDEX('Work report'!$M$2:$M$1500,MATCH(ROWS($C$2:C106),'Work report'!$AA$2:$AA$1500,0)),""))</f>
        <v/>
      </c>
      <c r="I106" s="198" t="str">
        <f>IF($C106="","",IFERROR(INDEX('Work report'!$A$2:$A$1500,MATCH(ROWS($C$2:C106),'Work report'!$AA$2:$AA$1500,0)),""))</f>
        <v/>
      </c>
      <c r="J106" s="201" t="str">
        <f>IF($C106="","",IFERROR(INDEX('Work report'!$I$2:$I$1500,MATCH(ROWS($C$2:C106),'Work report'!$AA$2:$AA$1500,0)),""))</f>
        <v/>
      </c>
      <c r="K106" s="105"/>
      <c r="L106" s="105"/>
      <c r="M106" s="105"/>
      <c r="N106" s="105"/>
      <c r="O106" s="71">
        <f t="shared" si="4"/>
        <v>0</v>
      </c>
      <c r="P106" s="71">
        <f t="shared" si="5"/>
        <v>0</v>
      </c>
      <c r="Q106" s="71" t="str">
        <f t="shared" si="6"/>
        <v/>
      </c>
    </row>
    <row r="107" spans="1:17" ht="15" customHeight="1" x14ac:dyDescent="0.25">
      <c r="A107" s="198" t="str">
        <f>IF($C107="","",IFERROR(INDEX('Work report'!$A$2:$A$1500,MATCH(ROWS($C$2:C107),'Work report'!$AA$2:$AA$1500,0)),""))</f>
        <v/>
      </c>
      <c r="B107" s="199" t="str">
        <f>IF($C107="","",Setup!$B$4)</f>
        <v/>
      </c>
      <c r="C107" s="200" t="str">
        <f>IFERROR(INDEX('Work report'!$R$2:$R$1500,MATCH(ROWS($C$2:C107),'Work report'!$AA$2:$AA$1500,0)),"")</f>
        <v/>
      </c>
      <c r="D107" s="200" t="str">
        <f>IFERROR(INDEX('Work report'!$S$2:$S$1500,MATCH(ROWS($D$2:D107),'Work report'!$AA$2:$AA$1500,0)),"")</f>
        <v/>
      </c>
      <c r="E107" s="193" t="str">
        <f>IF($C107="","",IFERROR(INDEX('Work report'!$C$2:$C$1500,MATCH(ROWS($C$2:C107),'Work report'!$AA$2:$AA$1500,0)),""))</f>
        <v/>
      </c>
      <c r="F107" s="201" t="str">
        <f>IF($C107="","",IFERROR(INDEX('Work report'!$F$2:$F$1500,MATCH(ROWS($C$2:C107),'Work report'!$AA$2:$AA$1500,0)),""))</f>
        <v/>
      </c>
      <c r="G107" s="202" t="str">
        <f>IF($C107="","",IFERROR(HYPERLINK(INDEX('Work report'!$Q$2:$Q$1500,MATCH(ROWS($C$2:C107),'Work report'!$AA$2:$AA$1500,0)),INDEX('Work report'!$Q$2:$Q$1500,MATCH(ROWS($C$2:C107),'Work report'!$AA$2:$AA$1500,0))),""))</f>
        <v/>
      </c>
      <c r="H107" s="203" t="str">
        <f>IF($C107="","",IFERROR(INDEX('Work report'!$M$2:$M$1500,MATCH(ROWS($C$2:C107),'Work report'!$AA$2:$AA$1500,0)),""))</f>
        <v/>
      </c>
      <c r="I107" s="198" t="str">
        <f>IF($C107="","",IFERROR(INDEX('Work report'!$A$2:$A$1500,MATCH(ROWS($C$2:C107),'Work report'!$AA$2:$AA$1500,0)),""))</f>
        <v/>
      </c>
      <c r="J107" s="201" t="str">
        <f>IF($C107="","",IFERROR(INDEX('Work report'!$I$2:$I$1500,MATCH(ROWS($C$2:C107),'Work report'!$AA$2:$AA$1500,0)),""))</f>
        <v/>
      </c>
      <c r="K107" s="105"/>
      <c r="L107" s="105"/>
      <c r="M107" s="105"/>
      <c r="N107" s="105"/>
      <c r="O107" s="71">
        <f t="shared" si="4"/>
        <v>0</v>
      </c>
      <c r="P107" s="71">
        <f t="shared" si="5"/>
        <v>0</v>
      </c>
      <c r="Q107" s="71" t="str">
        <f t="shared" si="6"/>
        <v/>
      </c>
    </row>
    <row r="108" spans="1:17" ht="15" customHeight="1" x14ac:dyDescent="0.25">
      <c r="A108" s="198" t="str">
        <f>IF($C108="","",IFERROR(INDEX('Work report'!$A$2:$A$1500,MATCH(ROWS($C$2:C108),'Work report'!$AA$2:$AA$1500,0)),""))</f>
        <v/>
      </c>
      <c r="B108" s="199" t="str">
        <f>IF($C108="","",Setup!$B$4)</f>
        <v/>
      </c>
      <c r="C108" s="200" t="str">
        <f>IFERROR(INDEX('Work report'!$R$2:$R$1500,MATCH(ROWS($C$2:C108),'Work report'!$AA$2:$AA$1500,0)),"")</f>
        <v/>
      </c>
      <c r="D108" s="200" t="str">
        <f>IFERROR(INDEX('Work report'!$S$2:$S$1500,MATCH(ROWS($D$2:D108),'Work report'!$AA$2:$AA$1500,0)),"")</f>
        <v/>
      </c>
      <c r="E108" s="193" t="str">
        <f>IF($C108="","",IFERROR(INDEX('Work report'!$C$2:$C$1500,MATCH(ROWS($C$2:C108),'Work report'!$AA$2:$AA$1500,0)),""))</f>
        <v/>
      </c>
      <c r="F108" s="201" t="str">
        <f>IF($C108="","",IFERROR(INDEX('Work report'!$F$2:$F$1500,MATCH(ROWS($C$2:C108),'Work report'!$AA$2:$AA$1500,0)),""))</f>
        <v/>
      </c>
      <c r="G108" s="202" t="str">
        <f>IF($C108="","",IFERROR(HYPERLINK(INDEX('Work report'!$Q$2:$Q$1500,MATCH(ROWS($C$2:C108),'Work report'!$AA$2:$AA$1500,0)),INDEX('Work report'!$Q$2:$Q$1500,MATCH(ROWS($C$2:C108),'Work report'!$AA$2:$AA$1500,0))),""))</f>
        <v/>
      </c>
      <c r="H108" s="203" t="str">
        <f>IF($C108="","",IFERROR(INDEX('Work report'!$M$2:$M$1500,MATCH(ROWS($C$2:C108),'Work report'!$AA$2:$AA$1500,0)),""))</f>
        <v/>
      </c>
      <c r="I108" s="198" t="str">
        <f>IF($C108="","",IFERROR(INDEX('Work report'!$A$2:$A$1500,MATCH(ROWS($C$2:C108),'Work report'!$AA$2:$AA$1500,0)),""))</f>
        <v/>
      </c>
      <c r="J108" s="201" t="str">
        <f>IF($C108="","",IFERROR(INDEX('Work report'!$I$2:$I$1500,MATCH(ROWS($C$2:C108),'Work report'!$AA$2:$AA$1500,0)),""))</f>
        <v/>
      </c>
      <c r="K108" s="105"/>
      <c r="L108" s="105"/>
      <c r="M108" s="105"/>
      <c r="N108" s="105"/>
      <c r="O108" s="71">
        <f t="shared" si="4"/>
        <v>0</v>
      </c>
      <c r="P108" s="71">
        <f t="shared" si="5"/>
        <v>0</v>
      </c>
      <c r="Q108" s="71" t="str">
        <f t="shared" si="6"/>
        <v/>
      </c>
    </row>
    <row r="109" spans="1:17" ht="15" customHeight="1" x14ac:dyDescent="0.25">
      <c r="A109" s="198" t="str">
        <f>IF($C109="","",IFERROR(INDEX('Work report'!$A$2:$A$1500,MATCH(ROWS($C$2:C109),'Work report'!$AA$2:$AA$1500,0)),""))</f>
        <v/>
      </c>
      <c r="B109" s="199" t="str">
        <f>IF($C109="","",Setup!$B$4)</f>
        <v/>
      </c>
      <c r="C109" s="200" t="str">
        <f>IFERROR(INDEX('Work report'!$R$2:$R$1500,MATCH(ROWS($C$2:C109),'Work report'!$AA$2:$AA$1500,0)),"")</f>
        <v/>
      </c>
      <c r="D109" s="200" t="str">
        <f>IFERROR(INDEX('Work report'!$S$2:$S$1500,MATCH(ROWS($D$2:D109),'Work report'!$AA$2:$AA$1500,0)),"")</f>
        <v/>
      </c>
      <c r="E109" s="193" t="str">
        <f>IF($C109="","",IFERROR(INDEX('Work report'!$C$2:$C$1500,MATCH(ROWS($C$2:C109),'Work report'!$AA$2:$AA$1500,0)),""))</f>
        <v/>
      </c>
      <c r="F109" s="201" t="str">
        <f>IF($C109="","",IFERROR(INDEX('Work report'!$F$2:$F$1500,MATCH(ROWS($C$2:C109),'Work report'!$AA$2:$AA$1500,0)),""))</f>
        <v/>
      </c>
      <c r="G109" s="202" t="str">
        <f>IF($C109="","",IFERROR(HYPERLINK(INDEX('Work report'!$Q$2:$Q$1500,MATCH(ROWS($C$2:C109),'Work report'!$AA$2:$AA$1500,0)),INDEX('Work report'!$Q$2:$Q$1500,MATCH(ROWS($C$2:C109),'Work report'!$AA$2:$AA$1500,0))),""))</f>
        <v/>
      </c>
      <c r="H109" s="203" t="str">
        <f>IF($C109="","",IFERROR(INDEX('Work report'!$M$2:$M$1500,MATCH(ROWS($C$2:C109),'Work report'!$AA$2:$AA$1500,0)),""))</f>
        <v/>
      </c>
      <c r="I109" s="198" t="str">
        <f>IF($C109="","",IFERROR(INDEX('Work report'!$A$2:$A$1500,MATCH(ROWS($C$2:C109),'Work report'!$AA$2:$AA$1500,0)),""))</f>
        <v/>
      </c>
      <c r="J109" s="201" t="str">
        <f>IF($C109="","",IFERROR(INDEX('Work report'!$I$2:$I$1500,MATCH(ROWS($C$2:C109),'Work report'!$AA$2:$AA$1500,0)),""))</f>
        <v/>
      </c>
      <c r="K109" s="105"/>
      <c r="L109" s="105"/>
      <c r="M109" s="105"/>
      <c r="N109" s="105"/>
      <c r="O109" s="71">
        <f t="shared" si="4"/>
        <v>0</v>
      </c>
      <c r="P109" s="71">
        <f t="shared" si="5"/>
        <v>0</v>
      </c>
      <c r="Q109" s="71" t="str">
        <f t="shared" si="6"/>
        <v/>
      </c>
    </row>
    <row r="110" spans="1:17" ht="15" customHeight="1" x14ac:dyDescent="0.25">
      <c r="A110" s="198" t="str">
        <f>IF($C110="","",IFERROR(INDEX('Work report'!$A$2:$A$1500,MATCH(ROWS($C$2:C110),'Work report'!$AA$2:$AA$1500,0)),""))</f>
        <v/>
      </c>
      <c r="B110" s="199" t="str">
        <f>IF($C110="","",Setup!$B$4)</f>
        <v/>
      </c>
      <c r="C110" s="200" t="str">
        <f>IFERROR(INDEX('Work report'!$R$2:$R$1500,MATCH(ROWS($C$2:C110),'Work report'!$AA$2:$AA$1500,0)),"")</f>
        <v/>
      </c>
      <c r="D110" s="200" t="str">
        <f>IFERROR(INDEX('Work report'!$S$2:$S$1500,MATCH(ROWS($D$2:D110),'Work report'!$AA$2:$AA$1500,0)),"")</f>
        <v/>
      </c>
      <c r="E110" s="193" t="str">
        <f>IF($C110="","",IFERROR(INDEX('Work report'!$C$2:$C$1500,MATCH(ROWS($C$2:C110),'Work report'!$AA$2:$AA$1500,0)),""))</f>
        <v/>
      </c>
      <c r="F110" s="201" t="str">
        <f>IF($C110="","",IFERROR(INDEX('Work report'!$F$2:$F$1500,MATCH(ROWS($C$2:C110),'Work report'!$AA$2:$AA$1500,0)),""))</f>
        <v/>
      </c>
      <c r="G110" s="202" t="str">
        <f>IF($C110="","",IFERROR(HYPERLINK(INDEX('Work report'!$Q$2:$Q$1500,MATCH(ROWS($C$2:C110),'Work report'!$AA$2:$AA$1500,0)),INDEX('Work report'!$Q$2:$Q$1500,MATCH(ROWS($C$2:C110),'Work report'!$AA$2:$AA$1500,0))),""))</f>
        <v/>
      </c>
      <c r="H110" s="203" t="str">
        <f>IF($C110="","",IFERROR(INDEX('Work report'!$M$2:$M$1500,MATCH(ROWS($C$2:C110),'Work report'!$AA$2:$AA$1500,0)),""))</f>
        <v/>
      </c>
      <c r="I110" s="198" t="str">
        <f>IF($C110="","",IFERROR(INDEX('Work report'!$A$2:$A$1500,MATCH(ROWS($C$2:C110),'Work report'!$AA$2:$AA$1500,0)),""))</f>
        <v/>
      </c>
      <c r="J110" s="201" t="str">
        <f>IF($C110="","",IFERROR(INDEX('Work report'!$I$2:$I$1500,MATCH(ROWS($C$2:C110),'Work report'!$AA$2:$AA$1500,0)),""))</f>
        <v/>
      </c>
      <c r="K110" s="105"/>
      <c r="L110" s="105"/>
      <c r="M110" s="105"/>
      <c r="N110" s="105"/>
      <c r="O110" s="71">
        <f t="shared" si="4"/>
        <v>0</v>
      </c>
      <c r="P110" s="71">
        <f t="shared" si="5"/>
        <v>0</v>
      </c>
      <c r="Q110" s="71" t="str">
        <f t="shared" si="6"/>
        <v/>
      </c>
    </row>
    <row r="111" spans="1:17" ht="15" customHeight="1" x14ac:dyDescent="0.25">
      <c r="A111" s="198" t="str">
        <f>IF($C111="","",IFERROR(INDEX('Work report'!$A$2:$A$1500,MATCH(ROWS($C$2:C111),'Work report'!$AA$2:$AA$1500,0)),""))</f>
        <v/>
      </c>
      <c r="B111" s="199" t="str">
        <f>IF($C111="","",Setup!$B$4)</f>
        <v/>
      </c>
      <c r="C111" s="200" t="str">
        <f>IFERROR(INDEX('Work report'!$R$2:$R$1500,MATCH(ROWS($C$2:C111),'Work report'!$AA$2:$AA$1500,0)),"")</f>
        <v/>
      </c>
      <c r="D111" s="200" t="str">
        <f>IFERROR(INDEX('Work report'!$S$2:$S$1500,MATCH(ROWS($D$2:D111),'Work report'!$AA$2:$AA$1500,0)),"")</f>
        <v/>
      </c>
      <c r="E111" s="193" t="str">
        <f>IF($C111="","",IFERROR(INDEX('Work report'!$C$2:$C$1500,MATCH(ROWS($C$2:C111),'Work report'!$AA$2:$AA$1500,0)),""))</f>
        <v/>
      </c>
      <c r="F111" s="201" t="str">
        <f>IF($C111="","",IFERROR(INDEX('Work report'!$F$2:$F$1500,MATCH(ROWS($C$2:C111),'Work report'!$AA$2:$AA$1500,0)),""))</f>
        <v/>
      </c>
      <c r="G111" s="202" t="str">
        <f>IF($C111="","",IFERROR(HYPERLINK(INDEX('Work report'!$Q$2:$Q$1500,MATCH(ROWS($C$2:C111),'Work report'!$AA$2:$AA$1500,0)),INDEX('Work report'!$Q$2:$Q$1500,MATCH(ROWS($C$2:C111),'Work report'!$AA$2:$AA$1500,0))),""))</f>
        <v/>
      </c>
      <c r="H111" s="203" t="str">
        <f>IF($C111="","",IFERROR(INDEX('Work report'!$M$2:$M$1500,MATCH(ROWS($C$2:C111),'Work report'!$AA$2:$AA$1500,0)),""))</f>
        <v/>
      </c>
      <c r="I111" s="198" t="str">
        <f>IF($C111="","",IFERROR(INDEX('Work report'!$A$2:$A$1500,MATCH(ROWS($C$2:C111),'Work report'!$AA$2:$AA$1500,0)),""))</f>
        <v/>
      </c>
      <c r="J111" s="201" t="str">
        <f>IF($C111="","",IFERROR(INDEX('Work report'!$I$2:$I$1500,MATCH(ROWS($C$2:C111),'Work report'!$AA$2:$AA$1500,0)),""))</f>
        <v/>
      </c>
      <c r="K111" s="105"/>
      <c r="L111" s="105"/>
      <c r="M111" s="105"/>
      <c r="N111" s="105"/>
      <c r="O111" s="71">
        <f t="shared" si="4"/>
        <v>0</v>
      </c>
      <c r="P111" s="71">
        <f t="shared" si="5"/>
        <v>0</v>
      </c>
      <c r="Q111" s="71" t="str">
        <f t="shared" si="6"/>
        <v/>
      </c>
    </row>
    <row r="112" spans="1:17" ht="15" customHeight="1" x14ac:dyDescent="0.25">
      <c r="A112" s="198" t="str">
        <f>IF($C112="","",IFERROR(INDEX('Work report'!$A$2:$A$1500,MATCH(ROWS($C$2:C112),'Work report'!$AA$2:$AA$1500,0)),""))</f>
        <v/>
      </c>
      <c r="B112" s="199" t="str">
        <f>IF($C112="","",Setup!$B$4)</f>
        <v/>
      </c>
      <c r="C112" s="200" t="str">
        <f>IFERROR(INDEX('Work report'!$R$2:$R$1500,MATCH(ROWS($C$2:C112),'Work report'!$AA$2:$AA$1500,0)),"")</f>
        <v/>
      </c>
      <c r="D112" s="200" t="str">
        <f>IFERROR(INDEX('Work report'!$S$2:$S$1500,MATCH(ROWS($D$2:D112),'Work report'!$AA$2:$AA$1500,0)),"")</f>
        <v/>
      </c>
      <c r="E112" s="193" t="str">
        <f>IF($C112="","",IFERROR(INDEX('Work report'!$C$2:$C$1500,MATCH(ROWS($C$2:C112),'Work report'!$AA$2:$AA$1500,0)),""))</f>
        <v/>
      </c>
      <c r="F112" s="201" t="str">
        <f>IF($C112="","",IFERROR(INDEX('Work report'!$F$2:$F$1500,MATCH(ROWS($C$2:C112),'Work report'!$AA$2:$AA$1500,0)),""))</f>
        <v/>
      </c>
      <c r="G112" s="202" t="str">
        <f>IF($C112="","",IFERROR(HYPERLINK(INDEX('Work report'!$Q$2:$Q$1500,MATCH(ROWS($C$2:C112),'Work report'!$AA$2:$AA$1500,0)),INDEX('Work report'!$Q$2:$Q$1500,MATCH(ROWS($C$2:C112),'Work report'!$AA$2:$AA$1500,0))),""))</f>
        <v/>
      </c>
      <c r="H112" s="203" t="str">
        <f>IF($C112="","",IFERROR(INDEX('Work report'!$M$2:$M$1500,MATCH(ROWS($C$2:C112),'Work report'!$AA$2:$AA$1500,0)),""))</f>
        <v/>
      </c>
      <c r="I112" s="198" t="str">
        <f>IF($C112="","",IFERROR(INDEX('Work report'!$A$2:$A$1500,MATCH(ROWS($C$2:C112),'Work report'!$AA$2:$AA$1500,0)),""))</f>
        <v/>
      </c>
      <c r="J112" s="201" t="str">
        <f>IF($C112="","",IFERROR(INDEX('Work report'!$I$2:$I$1500,MATCH(ROWS($C$2:C112),'Work report'!$AA$2:$AA$1500,0)),""))</f>
        <v/>
      </c>
      <c r="K112" s="105"/>
      <c r="L112" s="105"/>
      <c r="M112" s="105"/>
      <c r="N112" s="105"/>
      <c r="O112" s="71">
        <f t="shared" si="4"/>
        <v>0</v>
      </c>
      <c r="P112" s="71">
        <f t="shared" si="5"/>
        <v>0</v>
      </c>
      <c r="Q112" s="71" t="str">
        <f t="shared" si="6"/>
        <v/>
      </c>
    </row>
    <row r="113" spans="1:17" ht="15" customHeight="1" x14ac:dyDescent="0.25">
      <c r="A113" s="198" t="str">
        <f>IF($C113="","",IFERROR(INDEX('Work report'!$A$2:$A$1500,MATCH(ROWS($C$2:C113),'Work report'!$AA$2:$AA$1500,0)),""))</f>
        <v/>
      </c>
      <c r="B113" s="199" t="str">
        <f>IF($C113="","",Setup!$B$4)</f>
        <v/>
      </c>
      <c r="C113" s="200" t="str">
        <f>IFERROR(INDEX('Work report'!$R$2:$R$1500,MATCH(ROWS($C$2:C113),'Work report'!$AA$2:$AA$1500,0)),"")</f>
        <v/>
      </c>
      <c r="D113" s="200" t="str">
        <f>IFERROR(INDEX('Work report'!$S$2:$S$1500,MATCH(ROWS($D$2:D113),'Work report'!$AA$2:$AA$1500,0)),"")</f>
        <v/>
      </c>
      <c r="E113" s="193" t="str">
        <f>IF($C113="","",IFERROR(INDEX('Work report'!$C$2:$C$1500,MATCH(ROWS($C$2:C113),'Work report'!$AA$2:$AA$1500,0)),""))</f>
        <v/>
      </c>
      <c r="F113" s="201" t="str">
        <f>IF($C113="","",IFERROR(INDEX('Work report'!$F$2:$F$1500,MATCH(ROWS($C$2:C113),'Work report'!$AA$2:$AA$1500,0)),""))</f>
        <v/>
      </c>
      <c r="G113" s="202" t="str">
        <f>IF($C113="","",IFERROR(HYPERLINK(INDEX('Work report'!$Q$2:$Q$1500,MATCH(ROWS($C$2:C113),'Work report'!$AA$2:$AA$1500,0)),INDEX('Work report'!$Q$2:$Q$1500,MATCH(ROWS($C$2:C113),'Work report'!$AA$2:$AA$1500,0))),""))</f>
        <v/>
      </c>
      <c r="H113" s="203" t="str">
        <f>IF($C113="","",IFERROR(INDEX('Work report'!$M$2:$M$1500,MATCH(ROWS($C$2:C113),'Work report'!$AA$2:$AA$1500,0)),""))</f>
        <v/>
      </c>
      <c r="I113" s="198" t="str">
        <f>IF($C113="","",IFERROR(INDEX('Work report'!$A$2:$A$1500,MATCH(ROWS($C$2:C113),'Work report'!$AA$2:$AA$1500,0)),""))</f>
        <v/>
      </c>
      <c r="J113" s="201" t="str">
        <f>IF($C113="","",IFERROR(INDEX('Work report'!$I$2:$I$1500,MATCH(ROWS($C$2:C113),'Work report'!$AA$2:$AA$1500,0)),""))</f>
        <v/>
      </c>
      <c r="K113" s="105"/>
      <c r="L113" s="105"/>
      <c r="M113" s="105"/>
      <c r="N113" s="105"/>
      <c r="O113" s="71">
        <f t="shared" si="4"/>
        <v>0</v>
      </c>
      <c r="P113" s="71">
        <f t="shared" si="5"/>
        <v>0</v>
      </c>
      <c r="Q113" s="71" t="str">
        <f t="shared" si="6"/>
        <v/>
      </c>
    </row>
    <row r="114" spans="1:17" ht="15" customHeight="1" x14ac:dyDescent="0.25">
      <c r="A114" s="198" t="str">
        <f>IF($C114="","",IFERROR(INDEX('Work report'!$A$2:$A$1500,MATCH(ROWS($C$2:C114),'Work report'!$AA$2:$AA$1500,0)),""))</f>
        <v/>
      </c>
      <c r="B114" s="199" t="str">
        <f>IF($C114="","",Setup!$B$4)</f>
        <v/>
      </c>
      <c r="C114" s="200" t="str">
        <f>IFERROR(INDEX('Work report'!$R$2:$R$1500,MATCH(ROWS($C$2:C114),'Work report'!$AA$2:$AA$1500,0)),"")</f>
        <v/>
      </c>
      <c r="D114" s="200" t="str">
        <f>IFERROR(INDEX('Work report'!$S$2:$S$1500,MATCH(ROWS($D$2:D114),'Work report'!$AA$2:$AA$1500,0)),"")</f>
        <v/>
      </c>
      <c r="E114" s="193" t="str">
        <f>IF($C114="","",IFERROR(INDEX('Work report'!$C$2:$C$1500,MATCH(ROWS($C$2:C114),'Work report'!$AA$2:$AA$1500,0)),""))</f>
        <v/>
      </c>
      <c r="F114" s="201" t="str">
        <f>IF($C114="","",IFERROR(INDEX('Work report'!$F$2:$F$1500,MATCH(ROWS($C$2:C114),'Work report'!$AA$2:$AA$1500,0)),""))</f>
        <v/>
      </c>
      <c r="G114" s="202" t="str">
        <f>IF($C114="","",IFERROR(HYPERLINK(INDEX('Work report'!$Q$2:$Q$1500,MATCH(ROWS($C$2:C114),'Work report'!$AA$2:$AA$1500,0)),INDEX('Work report'!$Q$2:$Q$1500,MATCH(ROWS($C$2:C114),'Work report'!$AA$2:$AA$1500,0))),""))</f>
        <v/>
      </c>
      <c r="H114" s="203" t="str">
        <f>IF($C114="","",IFERROR(INDEX('Work report'!$M$2:$M$1500,MATCH(ROWS($C$2:C114),'Work report'!$AA$2:$AA$1500,0)),""))</f>
        <v/>
      </c>
      <c r="I114" s="198" t="str">
        <f>IF($C114="","",IFERROR(INDEX('Work report'!$A$2:$A$1500,MATCH(ROWS($C$2:C114),'Work report'!$AA$2:$AA$1500,0)),""))</f>
        <v/>
      </c>
      <c r="J114" s="201" t="str">
        <f>IF($C114="","",IFERROR(INDEX('Work report'!$I$2:$I$1500,MATCH(ROWS($C$2:C114),'Work report'!$AA$2:$AA$1500,0)),""))</f>
        <v/>
      </c>
      <c r="K114" s="105"/>
      <c r="L114" s="105"/>
      <c r="M114" s="105"/>
      <c r="N114" s="105"/>
      <c r="O114" s="71">
        <f t="shared" si="4"/>
        <v>0</v>
      </c>
      <c r="P114" s="71">
        <f t="shared" si="5"/>
        <v>0</v>
      </c>
      <c r="Q114" s="71" t="str">
        <f t="shared" si="6"/>
        <v/>
      </c>
    </row>
    <row r="115" spans="1:17" ht="15" customHeight="1" x14ac:dyDescent="0.25">
      <c r="A115" s="198" t="str">
        <f>IF($C115="","",IFERROR(INDEX('Work report'!$A$2:$A$1500,MATCH(ROWS($C$2:C115),'Work report'!$AA$2:$AA$1500,0)),""))</f>
        <v/>
      </c>
      <c r="B115" s="199" t="str">
        <f>IF($C115="","",Setup!$B$4)</f>
        <v/>
      </c>
      <c r="C115" s="200" t="str">
        <f>IFERROR(INDEX('Work report'!$R$2:$R$1500,MATCH(ROWS($C$2:C115),'Work report'!$AA$2:$AA$1500,0)),"")</f>
        <v/>
      </c>
      <c r="D115" s="200" t="str">
        <f>IFERROR(INDEX('Work report'!$S$2:$S$1500,MATCH(ROWS($D$2:D115),'Work report'!$AA$2:$AA$1500,0)),"")</f>
        <v/>
      </c>
      <c r="E115" s="193" t="str">
        <f>IF($C115="","",IFERROR(INDEX('Work report'!$C$2:$C$1500,MATCH(ROWS($C$2:C115),'Work report'!$AA$2:$AA$1500,0)),""))</f>
        <v/>
      </c>
      <c r="F115" s="201" t="str">
        <f>IF($C115="","",IFERROR(INDEX('Work report'!$F$2:$F$1500,MATCH(ROWS($C$2:C115),'Work report'!$AA$2:$AA$1500,0)),""))</f>
        <v/>
      </c>
      <c r="G115" s="202" t="str">
        <f>IF($C115="","",IFERROR(HYPERLINK(INDEX('Work report'!$Q$2:$Q$1500,MATCH(ROWS($C$2:C115),'Work report'!$AA$2:$AA$1500,0)),INDEX('Work report'!$Q$2:$Q$1500,MATCH(ROWS($C$2:C115),'Work report'!$AA$2:$AA$1500,0))),""))</f>
        <v/>
      </c>
      <c r="H115" s="203" t="str">
        <f>IF($C115="","",IFERROR(INDEX('Work report'!$M$2:$M$1500,MATCH(ROWS($C$2:C115),'Work report'!$AA$2:$AA$1500,0)),""))</f>
        <v/>
      </c>
      <c r="I115" s="198" t="str">
        <f>IF($C115="","",IFERROR(INDEX('Work report'!$A$2:$A$1500,MATCH(ROWS($C$2:C115),'Work report'!$AA$2:$AA$1500,0)),""))</f>
        <v/>
      </c>
      <c r="J115" s="201" t="str">
        <f>IF($C115="","",IFERROR(INDEX('Work report'!$I$2:$I$1500,MATCH(ROWS($C$2:C115),'Work report'!$AA$2:$AA$1500,0)),""))</f>
        <v/>
      </c>
      <c r="K115" s="105"/>
      <c r="L115" s="105"/>
      <c r="M115" s="105"/>
      <c r="N115" s="105"/>
      <c r="O115" s="71">
        <f t="shared" si="4"/>
        <v>0</v>
      </c>
      <c r="P115" s="71">
        <f t="shared" si="5"/>
        <v>0</v>
      </c>
      <c r="Q115" s="71" t="str">
        <f t="shared" si="6"/>
        <v/>
      </c>
    </row>
    <row r="116" spans="1:17" ht="15" customHeight="1" x14ac:dyDescent="0.25">
      <c r="A116" s="198" t="str">
        <f>IF($C116="","",IFERROR(INDEX('Work report'!$A$2:$A$1500,MATCH(ROWS($C$2:C116),'Work report'!$AA$2:$AA$1500,0)),""))</f>
        <v/>
      </c>
      <c r="B116" s="199" t="str">
        <f>IF($C116="","",Setup!$B$4)</f>
        <v/>
      </c>
      <c r="C116" s="200" t="str">
        <f>IFERROR(INDEX('Work report'!$R$2:$R$1500,MATCH(ROWS($C$2:C116),'Work report'!$AA$2:$AA$1500,0)),"")</f>
        <v/>
      </c>
      <c r="D116" s="200" t="str">
        <f>IFERROR(INDEX('Work report'!$S$2:$S$1500,MATCH(ROWS($D$2:D116),'Work report'!$AA$2:$AA$1500,0)),"")</f>
        <v/>
      </c>
      <c r="E116" s="193" t="str">
        <f>IF($C116="","",IFERROR(INDEX('Work report'!$C$2:$C$1500,MATCH(ROWS($C$2:C116),'Work report'!$AA$2:$AA$1500,0)),""))</f>
        <v/>
      </c>
      <c r="F116" s="201" t="str">
        <f>IF($C116="","",IFERROR(INDEX('Work report'!$F$2:$F$1500,MATCH(ROWS($C$2:C116),'Work report'!$AA$2:$AA$1500,0)),""))</f>
        <v/>
      </c>
      <c r="G116" s="202" t="str">
        <f>IF($C116="","",IFERROR(HYPERLINK(INDEX('Work report'!$Q$2:$Q$1500,MATCH(ROWS($C$2:C116),'Work report'!$AA$2:$AA$1500,0)),INDEX('Work report'!$Q$2:$Q$1500,MATCH(ROWS($C$2:C116),'Work report'!$AA$2:$AA$1500,0))),""))</f>
        <v/>
      </c>
      <c r="H116" s="203" t="str">
        <f>IF($C116="","",IFERROR(INDEX('Work report'!$M$2:$M$1500,MATCH(ROWS($C$2:C116),'Work report'!$AA$2:$AA$1500,0)),""))</f>
        <v/>
      </c>
      <c r="I116" s="198" t="str">
        <f>IF($C116="","",IFERROR(INDEX('Work report'!$A$2:$A$1500,MATCH(ROWS($C$2:C116),'Work report'!$AA$2:$AA$1500,0)),""))</f>
        <v/>
      </c>
      <c r="J116" s="201" t="str">
        <f>IF($C116="","",IFERROR(INDEX('Work report'!$I$2:$I$1500,MATCH(ROWS($C$2:C116),'Work report'!$AA$2:$AA$1500,0)),""))</f>
        <v/>
      </c>
      <c r="K116" s="105"/>
      <c r="L116" s="105"/>
      <c r="M116" s="105"/>
      <c r="N116" s="105"/>
      <c r="O116" s="71">
        <f t="shared" si="4"/>
        <v>0</v>
      </c>
      <c r="P116" s="71">
        <f t="shared" si="5"/>
        <v>0</v>
      </c>
      <c r="Q116" s="71" t="str">
        <f t="shared" si="6"/>
        <v/>
      </c>
    </row>
    <row r="117" spans="1:17" ht="15" customHeight="1" x14ac:dyDescent="0.25">
      <c r="A117" s="198" t="str">
        <f>IF($C117="","",IFERROR(INDEX('Work report'!$A$2:$A$1500,MATCH(ROWS($C$2:C117),'Work report'!$AA$2:$AA$1500,0)),""))</f>
        <v/>
      </c>
      <c r="B117" s="199" t="str">
        <f>IF($C117="","",Setup!$B$4)</f>
        <v/>
      </c>
      <c r="C117" s="200" t="str">
        <f>IFERROR(INDEX('Work report'!$R$2:$R$1500,MATCH(ROWS($C$2:C117),'Work report'!$AA$2:$AA$1500,0)),"")</f>
        <v/>
      </c>
      <c r="D117" s="200" t="str">
        <f>IFERROR(INDEX('Work report'!$S$2:$S$1500,MATCH(ROWS($D$2:D117),'Work report'!$AA$2:$AA$1500,0)),"")</f>
        <v/>
      </c>
      <c r="E117" s="193" t="str">
        <f>IF($C117="","",IFERROR(INDEX('Work report'!$C$2:$C$1500,MATCH(ROWS($C$2:C117),'Work report'!$AA$2:$AA$1500,0)),""))</f>
        <v/>
      </c>
      <c r="F117" s="201" t="str">
        <f>IF($C117="","",IFERROR(INDEX('Work report'!$F$2:$F$1500,MATCH(ROWS($C$2:C117),'Work report'!$AA$2:$AA$1500,0)),""))</f>
        <v/>
      </c>
      <c r="G117" s="202" t="str">
        <f>IF($C117="","",IFERROR(HYPERLINK(INDEX('Work report'!$Q$2:$Q$1500,MATCH(ROWS($C$2:C117),'Work report'!$AA$2:$AA$1500,0)),INDEX('Work report'!$Q$2:$Q$1500,MATCH(ROWS($C$2:C117),'Work report'!$AA$2:$AA$1500,0))),""))</f>
        <v/>
      </c>
      <c r="H117" s="203" t="str">
        <f>IF($C117="","",IFERROR(INDEX('Work report'!$M$2:$M$1500,MATCH(ROWS($C$2:C117),'Work report'!$AA$2:$AA$1500,0)),""))</f>
        <v/>
      </c>
      <c r="I117" s="198" t="str">
        <f>IF($C117="","",IFERROR(INDEX('Work report'!$A$2:$A$1500,MATCH(ROWS($C$2:C117),'Work report'!$AA$2:$AA$1500,0)),""))</f>
        <v/>
      </c>
      <c r="J117" s="201" t="str">
        <f>IF($C117="","",IFERROR(INDEX('Work report'!$I$2:$I$1500,MATCH(ROWS($C$2:C117),'Work report'!$AA$2:$AA$1500,0)),""))</f>
        <v/>
      </c>
      <c r="K117" s="105"/>
      <c r="L117" s="105"/>
      <c r="M117" s="105"/>
      <c r="N117" s="105"/>
      <c r="O117" s="71">
        <f t="shared" si="4"/>
        <v>0</v>
      </c>
      <c r="P117" s="71">
        <f t="shared" si="5"/>
        <v>0</v>
      </c>
      <c r="Q117" s="71" t="str">
        <f t="shared" si="6"/>
        <v/>
      </c>
    </row>
    <row r="118" spans="1:17" ht="15" customHeight="1" x14ac:dyDescent="0.25">
      <c r="A118" s="198" t="str">
        <f>IF($C118="","",IFERROR(INDEX('Work report'!$A$2:$A$1500,MATCH(ROWS($C$2:C118),'Work report'!$AA$2:$AA$1500,0)),""))</f>
        <v/>
      </c>
      <c r="B118" s="199" t="str">
        <f>IF($C118="","",Setup!$B$4)</f>
        <v/>
      </c>
      <c r="C118" s="200" t="str">
        <f>IFERROR(INDEX('Work report'!$R$2:$R$1500,MATCH(ROWS($C$2:C118),'Work report'!$AA$2:$AA$1500,0)),"")</f>
        <v/>
      </c>
      <c r="D118" s="200" t="str">
        <f>IFERROR(INDEX('Work report'!$S$2:$S$1500,MATCH(ROWS($D$2:D118),'Work report'!$AA$2:$AA$1500,0)),"")</f>
        <v/>
      </c>
      <c r="E118" s="193" t="str">
        <f>IF($C118="","",IFERROR(INDEX('Work report'!$C$2:$C$1500,MATCH(ROWS($C$2:C118),'Work report'!$AA$2:$AA$1500,0)),""))</f>
        <v/>
      </c>
      <c r="F118" s="201" t="str">
        <f>IF($C118="","",IFERROR(INDEX('Work report'!$F$2:$F$1500,MATCH(ROWS($C$2:C118),'Work report'!$AA$2:$AA$1500,0)),""))</f>
        <v/>
      </c>
      <c r="G118" s="202" t="str">
        <f>IF($C118="","",IFERROR(HYPERLINK(INDEX('Work report'!$Q$2:$Q$1500,MATCH(ROWS($C$2:C118),'Work report'!$AA$2:$AA$1500,0)),INDEX('Work report'!$Q$2:$Q$1500,MATCH(ROWS($C$2:C118),'Work report'!$AA$2:$AA$1500,0))),""))</f>
        <v/>
      </c>
      <c r="H118" s="203" t="str">
        <f>IF($C118="","",IFERROR(INDEX('Work report'!$M$2:$M$1500,MATCH(ROWS($C$2:C118),'Work report'!$AA$2:$AA$1500,0)),""))</f>
        <v/>
      </c>
      <c r="I118" s="198" t="str">
        <f>IF($C118="","",IFERROR(INDEX('Work report'!$A$2:$A$1500,MATCH(ROWS($C$2:C118),'Work report'!$AA$2:$AA$1500,0)),""))</f>
        <v/>
      </c>
      <c r="J118" s="201" t="str">
        <f>IF($C118="","",IFERROR(INDEX('Work report'!$I$2:$I$1500,MATCH(ROWS($C$2:C118),'Work report'!$AA$2:$AA$1500,0)),""))</f>
        <v/>
      </c>
      <c r="K118" s="105"/>
      <c r="L118" s="105"/>
      <c r="M118" s="105"/>
      <c r="N118" s="105"/>
      <c r="O118" s="71">
        <f t="shared" si="4"/>
        <v>0</v>
      </c>
      <c r="P118" s="71">
        <f t="shared" si="5"/>
        <v>0</v>
      </c>
      <c r="Q118" s="71" t="str">
        <f t="shared" si="6"/>
        <v/>
      </c>
    </row>
    <row r="119" spans="1:17" ht="15" customHeight="1" x14ac:dyDescent="0.25">
      <c r="A119" s="198" t="str">
        <f>IF($C119="","",IFERROR(INDEX('Work report'!$A$2:$A$1500,MATCH(ROWS($C$2:C119),'Work report'!$AA$2:$AA$1500,0)),""))</f>
        <v/>
      </c>
      <c r="B119" s="199" t="str">
        <f>IF($C119="","",Setup!$B$4)</f>
        <v/>
      </c>
      <c r="C119" s="200" t="str">
        <f>IFERROR(INDEX('Work report'!$R$2:$R$1500,MATCH(ROWS($C$2:C119),'Work report'!$AA$2:$AA$1500,0)),"")</f>
        <v/>
      </c>
      <c r="D119" s="200" t="str">
        <f>IFERROR(INDEX('Work report'!$S$2:$S$1500,MATCH(ROWS($D$2:D119),'Work report'!$AA$2:$AA$1500,0)),"")</f>
        <v/>
      </c>
      <c r="E119" s="193" t="str">
        <f>IF($C119="","",IFERROR(INDEX('Work report'!$C$2:$C$1500,MATCH(ROWS($C$2:C119),'Work report'!$AA$2:$AA$1500,0)),""))</f>
        <v/>
      </c>
      <c r="F119" s="201" t="str">
        <f>IF($C119="","",IFERROR(INDEX('Work report'!$F$2:$F$1500,MATCH(ROWS($C$2:C119),'Work report'!$AA$2:$AA$1500,0)),""))</f>
        <v/>
      </c>
      <c r="G119" s="202" t="str">
        <f>IF($C119="","",IFERROR(HYPERLINK(INDEX('Work report'!$Q$2:$Q$1500,MATCH(ROWS($C$2:C119),'Work report'!$AA$2:$AA$1500,0)),INDEX('Work report'!$Q$2:$Q$1500,MATCH(ROWS($C$2:C119),'Work report'!$AA$2:$AA$1500,0))),""))</f>
        <v/>
      </c>
      <c r="H119" s="203" t="str">
        <f>IF($C119="","",IFERROR(INDEX('Work report'!$M$2:$M$1500,MATCH(ROWS($C$2:C119),'Work report'!$AA$2:$AA$1500,0)),""))</f>
        <v/>
      </c>
      <c r="I119" s="198" t="str">
        <f>IF($C119="","",IFERROR(INDEX('Work report'!$A$2:$A$1500,MATCH(ROWS($C$2:C119),'Work report'!$AA$2:$AA$1500,0)),""))</f>
        <v/>
      </c>
      <c r="J119" s="201" t="str">
        <f>IF($C119="","",IFERROR(INDEX('Work report'!$I$2:$I$1500,MATCH(ROWS($C$2:C119),'Work report'!$AA$2:$AA$1500,0)),""))</f>
        <v/>
      </c>
      <c r="K119" s="105"/>
      <c r="L119" s="105"/>
      <c r="M119" s="105"/>
      <c r="N119" s="105"/>
      <c r="O119" s="71">
        <f t="shared" si="4"/>
        <v>0</v>
      </c>
      <c r="P119" s="71">
        <f t="shared" si="5"/>
        <v>0</v>
      </c>
      <c r="Q119" s="71" t="str">
        <f t="shared" si="6"/>
        <v/>
      </c>
    </row>
    <row r="120" spans="1:17" ht="15" customHeight="1" x14ac:dyDescent="0.25">
      <c r="A120" s="198" t="str">
        <f>IF($C120="","",IFERROR(INDEX('Work report'!$A$2:$A$1500,MATCH(ROWS($C$2:C120),'Work report'!$AA$2:$AA$1500,0)),""))</f>
        <v/>
      </c>
      <c r="B120" s="199" t="str">
        <f>IF($C120="","",Setup!$B$4)</f>
        <v/>
      </c>
      <c r="C120" s="200" t="str">
        <f>IFERROR(INDEX('Work report'!$R$2:$R$1500,MATCH(ROWS($C$2:C120),'Work report'!$AA$2:$AA$1500,0)),"")</f>
        <v/>
      </c>
      <c r="D120" s="200" t="str">
        <f>IFERROR(INDEX('Work report'!$S$2:$S$1500,MATCH(ROWS($D$2:D120),'Work report'!$AA$2:$AA$1500,0)),"")</f>
        <v/>
      </c>
      <c r="E120" s="193" t="str">
        <f>IF($C120="","",IFERROR(INDEX('Work report'!$C$2:$C$1500,MATCH(ROWS($C$2:C120),'Work report'!$AA$2:$AA$1500,0)),""))</f>
        <v/>
      </c>
      <c r="F120" s="201" t="str">
        <f>IF($C120="","",IFERROR(INDEX('Work report'!$F$2:$F$1500,MATCH(ROWS($C$2:C120),'Work report'!$AA$2:$AA$1500,0)),""))</f>
        <v/>
      </c>
      <c r="G120" s="202" t="str">
        <f>IF($C120="","",IFERROR(HYPERLINK(INDEX('Work report'!$Q$2:$Q$1500,MATCH(ROWS($C$2:C120),'Work report'!$AA$2:$AA$1500,0)),INDEX('Work report'!$Q$2:$Q$1500,MATCH(ROWS($C$2:C120),'Work report'!$AA$2:$AA$1500,0))),""))</f>
        <v/>
      </c>
      <c r="H120" s="203" t="str">
        <f>IF($C120="","",IFERROR(INDEX('Work report'!$M$2:$M$1500,MATCH(ROWS($C$2:C120),'Work report'!$AA$2:$AA$1500,0)),""))</f>
        <v/>
      </c>
      <c r="I120" s="198" t="str">
        <f>IF($C120="","",IFERROR(INDEX('Work report'!$A$2:$A$1500,MATCH(ROWS($C$2:C120),'Work report'!$AA$2:$AA$1500,0)),""))</f>
        <v/>
      </c>
      <c r="J120" s="201" t="str">
        <f>IF($C120="","",IFERROR(INDEX('Work report'!$I$2:$I$1500,MATCH(ROWS($C$2:C120),'Work report'!$AA$2:$AA$1500,0)),""))</f>
        <v/>
      </c>
      <c r="K120" s="105"/>
      <c r="L120" s="105"/>
      <c r="M120" s="105"/>
      <c r="N120" s="105"/>
      <c r="O120" s="71">
        <f t="shared" si="4"/>
        <v>0</v>
      </c>
      <c r="P120" s="71">
        <f t="shared" si="5"/>
        <v>0</v>
      </c>
      <c r="Q120" s="71" t="str">
        <f t="shared" si="6"/>
        <v/>
      </c>
    </row>
    <row r="121" spans="1:17" ht="15" customHeight="1" x14ac:dyDescent="0.25">
      <c r="A121" s="198" t="str">
        <f>IF($C121="","",IFERROR(INDEX('Work report'!$A$2:$A$1500,MATCH(ROWS($C$2:C121),'Work report'!$AA$2:$AA$1500,0)),""))</f>
        <v/>
      </c>
      <c r="B121" s="199" t="str">
        <f>IF($C121="","",Setup!$B$4)</f>
        <v/>
      </c>
      <c r="C121" s="200" t="str">
        <f>IFERROR(INDEX('Work report'!$R$2:$R$1500,MATCH(ROWS($C$2:C121),'Work report'!$AA$2:$AA$1500,0)),"")</f>
        <v/>
      </c>
      <c r="D121" s="200" t="str">
        <f>IFERROR(INDEX('Work report'!$S$2:$S$1500,MATCH(ROWS($D$2:D121),'Work report'!$AA$2:$AA$1500,0)),"")</f>
        <v/>
      </c>
      <c r="E121" s="193" t="str">
        <f>IF($C121="","",IFERROR(INDEX('Work report'!$C$2:$C$1500,MATCH(ROWS($C$2:C121),'Work report'!$AA$2:$AA$1500,0)),""))</f>
        <v/>
      </c>
      <c r="F121" s="201" t="str">
        <f>IF($C121="","",IFERROR(INDEX('Work report'!$F$2:$F$1500,MATCH(ROWS($C$2:C121),'Work report'!$AA$2:$AA$1500,0)),""))</f>
        <v/>
      </c>
      <c r="G121" s="202" t="str">
        <f>IF($C121="","",IFERROR(HYPERLINK(INDEX('Work report'!$Q$2:$Q$1500,MATCH(ROWS($C$2:C121),'Work report'!$AA$2:$AA$1500,0)),INDEX('Work report'!$Q$2:$Q$1500,MATCH(ROWS($C$2:C121),'Work report'!$AA$2:$AA$1500,0))),""))</f>
        <v/>
      </c>
      <c r="H121" s="203" t="str">
        <f>IF($C121="","",IFERROR(INDEX('Work report'!$M$2:$M$1500,MATCH(ROWS($C$2:C121),'Work report'!$AA$2:$AA$1500,0)),""))</f>
        <v/>
      </c>
      <c r="I121" s="198" t="str">
        <f>IF($C121="","",IFERROR(INDEX('Work report'!$A$2:$A$1500,MATCH(ROWS($C$2:C121),'Work report'!$AA$2:$AA$1500,0)),""))</f>
        <v/>
      </c>
      <c r="J121" s="201" t="str">
        <f>IF($C121="","",IFERROR(INDEX('Work report'!$I$2:$I$1500,MATCH(ROWS($C$2:C121),'Work report'!$AA$2:$AA$1500,0)),""))</f>
        <v/>
      </c>
      <c r="K121" s="105"/>
      <c r="L121" s="105"/>
      <c r="M121" s="105"/>
      <c r="N121" s="105"/>
      <c r="O121" s="71">
        <f t="shared" si="4"/>
        <v>0</v>
      </c>
      <c r="P121" s="71">
        <f t="shared" si="5"/>
        <v>0</v>
      </c>
      <c r="Q121" s="71" t="str">
        <f t="shared" si="6"/>
        <v/>
      </c>
    </row>
    <row r="122" spans="1:17" ht="15" customHeight="1" x14ac:dyDescent="0.25">
      <c r="A122" s="198" t="str">
        <f>IF($C122="","",IFERROR(INDEX('Work report'!$A$2:$A$1500,MATCH(ROWS($C$2:C122),'Work report'!$AA$2:$AA$1500,0)),""))</f>
        <v/>
      </c>
      <c r="B122" s="199" t="str">
        <f>IF($C122="","",Setup!$B$4)</f>
        <v/>
      </c>
      <c r="C122" s="200" t="str">
        <f>IFERROR(INDEX('Work report'!$R$2:$R$1500,MATCH(ROWS($C$2:C122),'Work report'!$AA$2:$AA$1500,0)),"")</f>
        <v/>
      </c>
      <c r="D122" s="200" t="str">
        <f>IFERROR(INDEX('Work report'!$S$2:$S$1500,MATCH(ROWS($D$2:D122),'Work report'!$AA$2:$AA$1500,0)),"")</f>
        <v/>
      </c>
      <c r="E122" s="193" t="str">
        <f>IF($C122="","",IFERROR(INDEX('Work report'!$C$2:$C$1500,MATCH(ROWS($C$2:C122),'Work report'!$AA$2:$AA$1500,0)),""))</f>
        <v/>
      </c>
      <c r="F122" s="201" t="str">
        <f>IF($C122="","",IFERROR(INDEX('Work report'!$F$2:$F$1500,MATCH(ROWS($C$2:C122),'Work report'!$AA$2:$AA$1500,0)),""))</f>
        <v/>
      </c>
      <c r="G122" s="202" t="str">
        <f>IF($C122="","",IFERROR(HYPERLINK(INDEX('Work report'!$Q$2:$Q$1500,MATCH(ROWS($C$2:C122),'Work report'!$AA$2:$AA$1500,0)),INDEX('Work report'!$Q$2:$Q$1500,MATCH(ROWS($C$2:C122),'Work report'!$AA$2:$AA$1500,0))),""))</f>
        <v/>
      </c>
      <c r="H122" s="203" t="str">
        <f>IF($C122="","",IFERROR(INDEX('Work report'!$M$2:$M$1500,MATCH(ROWS($C$2:C122),'Work report'!$AA$2:$AA$1500,0)),""))</f>
        <v/>
      </c>
      <c r="I122" s="198" t="str">
        <f>IF($C122="","",IFERROR(INDEX('Work report'!$A$2:$A$1500,MATCH(ROWS($C$2:C122),'Work report'!$AA$2:$AA$1500,0)),""))</f>
        <v/>
      </c>
      <c r="J122" s="201" t="str">
        <f>IF($C122="","",IFERROR(INDEX('Work report'!$I$2:$I$1500,MATCH(ROWS($C$2:C122),'Work report'!$AA$2:$AA$1500,0)),""))</f>
        <v/>
      </c>
      <c r="K122" s="105"/>
      <c r="L122" s="105"/>
      <c r="M122" s="105"/>
      <c r="N122" s="105"/>
      <c r="O122" s="71">
        <f t="shared" si="4"/>
        <v>0</v>
      </c>
      <c r="P122" s="71">
        <f t="shared" si="5"/>
        <v>0</v>
      </c>
      <c r="Q122" s="71" t="str">
        <f t="shared" si="6"/>
        <v/>
      </c>
    </row>
    <row r="123" spans="1:17" ht="15" customHeight="1" x14ac:dyDescent="0.25">
      <c r="A123" s="198" t="str">
        <f>IF($C123="","",IFERROR(INDEX('Work report'!$A$2:$A$1500,MATCH(ROWS($C$2:C123),'Work report'!$AA$2:$AA$1500,0)),""))</f>
        <v/>
      </c>
      <c r="B123" s="199" t="str">
        <f>IF($C123="","",Setup!$B$4)</f>
        <v/>
      </c>
      <c r="C123" s="200" t="str">
        <f>IFERROR(INDEX('Work report'!$R$2:$R$1500,MATCH(ROWS($C$2:C123),'Work report'!$AA$2:$AA$1500,0)),"")</f>
        <v/>
      </c>
      <c r="D123" s="200" t="str">
        <f>IFERROR(INDEX('Work report'!$S$2:$S$1500,MATCH(ROWS($D$2:D123),'Work report'!$AA$2:$AA$1500,0)),"")</f>
        <v/>
      </c>
      <c r="E123" s="193" t="str">
        <f>IF($C123="","",IFERROR(INDEX('Work report'!$C$2:$C$1500,MATCH(ROWS($C$2:C123),'Work report'!$AA$2:$AA$1500,0)),""))</f>
        <v/>
      </c>
      <c r="F123" s="201" t="str">
        <f>IF($C123="","",IFERROR(INDEX('Work report'!$F$2:$F$1500,MATCH(ROWS($C$2:C123),'Work report'!$AA$2:$AA$1500,0)),""))</f>
        <v/>
      </c>
      <c r="G123" s="202" t="str">
        <f>IF($C123="","",IFERROR(HYPERLINK(INDEX('Work report'!$Q$2:$Q$1500,MATCH(ROWS($C$2:C123),'Work report'!$AA$2:$AA$1500,0)),INDEX('Work report'!$Q$2:$Q$1500,MATCH(ROWS($C$2:C123),'Work report'!$AA$2:$AA$1500,0))),""))</f>
        <v/>
      </c>
      <c r="H123" s="203" t="str">
        <f>IF($C123="","",IFERROR(INDEX('Work report'!$M$2:$M$1500,MATCH(ROWS($C$2:C123),'Work report'!$AA$2:$AA$1500,0)),""))</f>
        <v/>
      </c>
      <c r="I123" s="198" t="str">
        <f>IF($C123="","",IFERROR(INDEX('Work report'!$A$2:$A$1500,MATCH(ROWS($C$2:C123),'Work report'!$AA$2:$AA$1500,0)),""))</f>
        <v/>
      </c>
      <c r="J123" s="201" t="str">
        <f>IF($C123="","",IFERROR(INDEX('Work report'!$I$2:$I$1500,MATCH(ROWS($C$2:C123),'Work report'!$AA$2:$AA$1500,0)),""))</f>
        <v/>
      </c>
      <c r="K123" s="105"/>
      <c r="L123" s="105"/>
      <c r="M123" s="105"/>
      <c r="N123" s="105"/>
      <c r="O123" s="71">
        <f t="shared" si="4"/>
        <v>0</v>
      </c>
      <c r="P123" s="71">
        <f t="shared" si="5"/>
        <v>0</v>
      </c>
      <c r="Q123" s="71" t="str">
        <f t="shared" si="6"/>
        <v/>
      </c>
    </row>
    <row r="124" spans="1:17" ht="15" customHeight="1" x14ac:dyDescent="0.25">
      <c r="A124" s="198" t="str">
        <f>IF($C124="","",IFERROR(INDEX('Work report'!$A$2:$A$1500,MATCH(ROWS($C$2:C124),'Work report'!$AA$2:$AA$1500,0)),""))</f>
        <v/>
      </c>
      <c r="B124" s="199" t="str">
        <f>IF($C124="","",Setup!$B$4)</f>
        <v/>
      </c>
      <c r="C124" s="200" t="str">
        <f>IFERROR(INDEX('Work report'!$R$2:$R$1500,MATCH(ROWS($C$2:C124),'Work report'!$AA$2:$AA$1500,0)),"")</f>
        <v/>
      </c>
      <c r="D124" s="200" t="str">
        <f>IFERROR(INDEX('Work report'!$S$2:$S$1500,MATCH(ROWS($D$2:D124),'Work report'!$AA$2:$AA$1500,0)),"")</f>
        <v/>
      </c>
      <c r="E124" s="193" t="str">
        <f>IF($C124="","",IFERROR(INDEX('Work report'!$C$2:$C$1500,MATCH(ROWS($C$2:C124),'Work report'!$AA$2:$AA$1500,0)),""))</f>
        <v/>
      </c>
      <c r="F124" s="201" t="str">
        <f>IF($C124="","",IFERROR(INDEX('Work report'!$F$2:$F$1500,MATCH(ROWS($C$2:C124),'Work report'!$AA$2:$AA$1500,0)),""))</f>
        <v/>
      </c>
      <c r="G124" s="202" t="str">
        <f>IF($C124="","",IFERROR(HYPERLINK(INDEX('Work report'!$Q$2:$Q$1500,MATCH(ROWS($C$2:C124),'Work report'!$AA$2:$AA$1500,0)),INDEX('Work report'!$Q$2:$Q$1500,MATCH(ROWS($C$2:C124),'Work report'!$AA$2:$AA$1500,0))),""))</f>
        <v/>
      </c>
      <c r="H124" s="203" t="str">
        <f>IF($C124="","",IFERROR(INDEX('Work report'!$M$2:$M$1500,MATCH(ROWS($C$2:C124),'Work report'!$AA$2:$AA$1500,0)),""))</f>
        <v/>
      </c>
      <c r="I124" s="198" t="str">
        <f>IF($C124="","",IFERROR(INDEX('Work report'!$A$2:$A$1500,MATCH(ROWS($C$2:C124),'Work report'!$AA$2:$AA$1500,0)),""))</f>
        <v/>
      </c>
      <c r="J124" s="201" t="str">
        <f>IF($C124="","",IFERROR(INDEX('Work report'!$I$2:$I$1500,MATCH(ROWS($C$2:C124),'Work report'!$AA$2:$AA$1500,0)),""))</f>
        <v/>
      </c>
      <c r="K124" s="105"/>
      <c r="L124" s="105"/>
      <c r="M124" s="105"/>
      <c r="N124" s="105"/>
      <c r="O124" s="71">
        <f t="shared" si="4"/>
        <v>0</v>
      </c>
      <c r="P124" s="71">
        <f t="shared" si="5"/>
        <v>0</v>
      </c>
      <c r="Q124" s="71" t="str">
        <f t="shared" si="6"/>
        <v/>
      </c>
    </row>
    <row r="125" spans="1:17" ht="15" customHeight="1" x14ac:dyDescent="0.25">
      <c r="A125" s="198" t="str">
        <f>IF($C125="","",IFERROR(INDEX('Work report'!$A$2:$A$1500,MATCH(ROWS($C$2:C125),'Work report'!$AA$2:$AA$1500,0)),""))</f>
        <v/>
      </c>
      <c r="B125" s="199" t="str">
        <f>IF($C125="","",Setup!$B$4)</f>
        <v/>
      </c>
      <c r="C125" s="200" t="str">
        <f>IFERROR(INDEX('Work report'!$R$2:$R$1500,MATCH(ROWS($C$2:C125),'Work report'!$AA$2:$AA$1500,0)),"")</f>
        <v/>
      </c>
      <c r="D125" s="200" t="str">
        <f>IFERROR(INDEX('Work report'!$S$2:$S$1500,MATCH(ROWS($D$2:D125),'Work report'!$AA$2:$AA$1500,0)),"")</f>
        <v/>
      </c>
      <c r="E125" s="193" t="str">
        <f>IF($C125="","",IFERROR(INDEX('Work report'!$C$2:$C$1500,MATCH(ROWS($C$2:C125),'Work report'!$AA$2:$AA$1500,0)),""))</f>
        <v/>
      </c>
      <c r="F125" s="201" t="str">
        <f>IF($C125="","",IFERROR(INDEX('Work report'!$F$2:$F$1500,MATCH(ROWS($C$2:C125),'Work report'!$AA$2:$AA$1500,0)),""))</f>
        <v/>
      </c>
      <c r="G125" s="202" t="str">
        <f>IF($C125="","",IFERROR(HYPERLINK(INDEX('Work report'!$Q$2:$Q$1500,MATCH(ROWS($C$2:C125),'Work report'!$AA$2:$AA$1500,0)),INDEX('Work report'!$Q$2:$Q$1500,MATCH(ROWS($C$2:C125),'Work report'!$AA$2:$AA$1500,0))),""))</f>
        <v/>
      </c>
      <c r="H125" s="203" t="str">
        <f>IF($C125="","",IFERROR(INDEX('Work report'!$M$2:$M$1500,MATCH(ROWS($C$2:C125),'Work report'!$AA$2:$AA$1500,0)),""))</f>
        <v/>
      </c>
      <c r="I125" s="198" t="str">
        <f>IF($C125="","",IFERROR(INDEX('Work report'!$A$2:$A$1500,MATCH(ROWS($C$2:C125),'Work report'!$AA$2:$AA$1500,0)),""))</f>
        <v/>
      </c>
      <c r="J125" s="201" t="str">
        <f>IF($C125="","",IFERROR(INDEX('Work report'!$I$2:$I$1500,MATCH(ROWS($C$2:C125),'Work report'!$AA$2:$AA$1500,0)),""))</f>
        <v/>
      </c>
      <c r="K125" s="105"/>
      <c r="L125" s="105"/>
      <c r="M125" s="105"/>
      <c r="N125" s="105"/>
      <c r="O125" s="71">
        <f t="shared" si="4"/>
        <v>0</v>
      </c>
      <c r="P125" s="71">
        <f t="shared" si="5"/>
        <v>0</v>
      </c>
      <c r="Q125" s="71" t="str">
        <f t="shared" si="6"/>
        <v/>
      </c>
    </row>
    <row r="126" spans="1:17" ht="15" customHeight="1" x14ac:dyDescent="0.25">
      <c r="A126" s="198" t="str">
        <f>IF($C126="","",IFERROR(INDEX('Work report'!$A$2:$A$1500,MATCH(ROWS($C$2:C126),'Work report'!$AA$2:$AA$1500,0)),""))</f>
        <v/>
      </c>
      <c r="B126" s="199" t="str">
        <f>IF($C126="","",Setup!$B$4)</f>
        <v/>
      </c>
      <c r="C126" s="200" t="str">
        <f>IFERROR(INDEX('Work report'!$R$2:$R$1500,MATCH(ROWS($C$2:C126),'Work report'!$AA$2:$AA$1500,0)),"")</f>
        <v/>
      </c>
      <c r="D126" s="200" t="str">
        <f>IFERROR(INDEX('Work report'!$S$2:$S$1500,MATCH(ROWS($D$2:D126),'Work report'!$AA$2:$AA$1500,0)),"")</f>
        <v/>
      </c>
      <c r="E126" s="193" t="str">
        <f>IF($C126="","",IFERROR(INDEX('Work report'!$C$2:$C$1500,MATCH(ROWS($C$2:C126),'Work report'!$AA$2:$AA$1500,0)),""))</f>
        <v/>
      </c>
      <c r="F126" s="201" t="str">
        <f>IF($C126="","",IFERROR(INDEX('Work report'!$F$2:$F$1500,MATCH(ROWS($C$2:C126),'Work report'!$AA$2:$AA$1500,0)),""))</f>
        <v/>
      </c>
      <c r="G126" s="202" t="str">
        <f>IF($C126="","",IFERROR(HYPERLINK(INDEX('Work report'!$Q$2:$Q$1500,MATCH(ROWS($C$2:C126),'Work report'!$AA$2:$AA$1500,0)),INDEX('Work report'!$Q$2:$Q$1500,MATCH(ROWS($C$2:C126),'Work report'!$AA$2:$AA$1500,0))),""))</f>
        <v/>
      </c>
      <c r="H126" s="203" t="str">
        <f>IF($C126="","",IFERROR(INDEX('Work report'!$M$2:$M$1500,MATCH(ROWS($C$2:C126),'Work report'!$AA$2:$AA$1500,0)),""))</f>
        <v/>
      </c>
      <c r="I126" s="198" t="str">
        <f>IF($C126="","",IFERROR(INDEX('Work report'!$A$2:$A$1500,MATCH(ROWS($C$2:C126),'Work report'!$AA$2:$AA$1500,0)),""))</f>
        <v/>
      </c>
      <c r="J126" s="201" t="str">
        <f>IF($C126="","",IFERROR(INDEX('Work report'!$I$2:$I$1500,MATCH(ROWS($C$2:C126),'Work report'!$AA$2:$AA$1500,0)),""))</f>
        <v/>
      </c>
      <c r="K126" s="105"/>
      <c r="L126" s="105"/>
      <c r="M126" s="105"/>
      <c r="N126" s="105"/>
      <c r="O126" s="71">
        <f t="shared" si="4"/>
        <v>0</v>
      </c>
      <c r="P126" s="71">
        <f t="shared" si="5"/>
        <v>0</v>
      </c>
      <c r="Q126" s="71" t="str">
        <f t="shared" si="6"/>
        <v/>
      </c>
    </row>
    <row r="127" spans="1:17" ht="15" customHeight="1" x14ac:dyDescent="0.25">
      <c r="A127" s="198" t="str">
        <f>IF($C127="","",IFERROR(INDEX('Work report'!$A$2:$A$1500,MATCH(ROWS($C$2:C127),'Work report'!$AA$2:$AA$1500,0)),""))</f>
        <v/>
      </c>
      <c r="B127" s="199" t="str">
        <f>IF($C127="","",Setup!$B$4)</f>
        <v/>
      </c>
      <c r="C127" s="200" t="str">
        <f>IFERROR(INDEX('Work report'!$R$2:$R$1500,MATCH(ROWS($C$2:C127),'Work report'!$AA$2:$AA$1500,0)),"")</f>
        <v/>
      </c>
      <c r="D127" s="200" t="str">
        <f>IFERROR(INDEX('Work report'!$S$2:$S$1500,MATCH(ROWS($D$2:D127),'Work report'!$AA$2:$AA$1500,0)),"")</f>
        <v/>
      </c>
      <c r="E127" s="193" t="str">
        <f>IF($C127="","",IFERROR(INDEX('Work report'!$C$2:$C$1500,MATCH(ROWS($C$2:C127),'Work report'!$AA$2:$AA$1500,0)),""))</f>
        <v/>
      </c>
      <c r="F127" s="201" t="str">
        <f>IF($C127="","",IFERROR(INDEX('Work report'!$F$2:$F$1500,MATCH(ROWS($C$2:C127),'Work report'!$AA$2:$AA$1500,0)),""))</f>
        <v/>
      </c>
      <c r="G127" s="202" t="str">
        <f>IF($C127="","",IFERROR(HYPERLINK(INDEX('Work report'!$Q$2:$Q$1500,MATCH(ROWS($C$2:C127),'Work report'!$AA$2:$AA$1500,0)),INDEX('Work report'!$Q$2:$Q$1500,MATCH(ROWS($C$2:C127),'Work report'!$AA$2:$AA$1500,0))),""))</f>
        <v/>
      </c>
      <c r="H127" s="203" t="str">
        <f>IF($C127="","",IFERROR(INDEX('Work report'!$M$2:$M$1500,MATCH(ROWS($C$2:C127),'Work report'!$AA$2:$AA$1500,0)),""))</f>
        <v/>
      </c>
      <c r="I127" s="198" t="str">
        <f>IF($C127="","",IFERROR(INDEX('Work report'!$A$2:$A$1500,MATCH(ROWS($C$2:C127),'Work report'!$AA$2:$AA$1500,0)),""))</f>
        <v/>
      </c>
      <c r="J127" s="201" t="str">
        <f>IF($C127="","",IFERROR(INDEX('Work report'!$I$2:$I$1500,MATCH(ROWS($C$2:C127),'Work report'!$AA$2:$AA$1500,0)),""))</f>
        <v/>
      </c>
      <c r="K127" s="105"/>
      <c r="L127" s="105"/>
      <c r="M127" s="105"/>
      <c r="N127" s="105"/>
      <c r="O127" s="71">
        <f t="shared" si="4"/>
        <v>0</v>
      </c>
      <c r="P127" s="71">
        <f t="shared" si="5"/>
        <v>0</v>
      </c>
      <c r="Q127" s="71" t="str">
        <f t="shared" si="6"/>
        <v/>
      </c>
    </row>
    <row r="128" spans="1:17" ht="15" customHeight="1" x14ac:dyDescent="0.25">
      <c r="A128" s="198" t="str">
        <f>IF($C128="","",IFERROR(INDEX('Work report'!$A$2:$A$1500,MATCH(ROWS($C$2:C128),'Work report'!$AA$2:$AA$1500,0)),""))</f>
        <v/>
      </c>
      <c r="B128" s="199" t="str">
        <f>IF($C128="","",Setup!$B$4)</f>
        <v/>
      </c>
      <c r="C128" s="200" t="str">
        <f>IFERROR(INDEX('Work report'!$R$2:$R$1500,MATCH(ROWS($C$2:C128),'Work report'!$AA$2:$AA$1500,0)),"")</f>
        <v/>
      </c>
      <c r="D128" s="200" t="str">
        <f>IFERROR(INDEX('Work report'!$S$2:$S$1500,MATCH(ROWS($D$2:D128),'Work report'!$AA$2:$AA$1500,0)),"")</f>
        <v/>
      </c>
      <c r="E128" s="193" t="str">
        <f>IF($C128="","",IFERROR(INDEX('Work report'!$C$2:$C$1500,MATCH(ROWS($C$2:C128),'Work report'!$AA$2:$AA$1500,0)),""))</f>
        <v/>
      </c>
      <c r="F128" s="201" t="str">
        <f>IF($C128="","",IFERROR(INDEX('Work report'!$F$2:$F$1500,MATCH(ROWS($C$2:C128),'Work report'!$AA$2:$AA$1500,0)),""))</f>
        <v/>
      </c>
      <c r="G128" s="202" t="str">
        <f>IF($C128="","",IFERROR(HYPERLINK(INDEX('Work report'!$Q$2:$Q$1500,MATCH(ROWS($C$2:C128),'Work report'!$AA$2:$AA$1500,0)),INDEX('Work report'!$Q$2:$Q$1500,MATCH(ROWS($C$2:C128),'Work report'!$AA$2:$AA$1500,0))),""))</f>
        <v/>
      </c>
      <c r="H128" s="203" t="str">
        <f>IF($C128="","",IFERROR(INDEX('Work report'!$M$2:$M$1500,MATCH(ROWS($C$2:C128),'Work report'!$AA$2:$AA$1500,0)),""))</f>
        <v/>
      </c>
      <c r="I128" s="198" t="str">
        <f>IF($C128="","",IFERROR(INDEX('Work report'!$A$2:$A$1500,MATCH(ROWS($C$2:C128),'Work report'!$AA$2:$AA$1500,0)),""))</f>
        <v/>
      </c>
      <c r="J128" s="201" t="str">
        <f>IF($C128="","",IFERROR(INDEX('Work report'!$I$2:$I$1500,MATCH(ROWS($C$2:C128),'Work report'!$AA$2:$AA$1500,0)),""))</f>
        <v/>
      </c>
      <c r="K128" s="105"/>
      <c r="L128" s="105"/>
      <c r="M128" s="105"/>
      <c r="N128" s="105"/>
      <c r="O128" s="71">
        <f t="shared" si="4"/>
        <v>0</v>
      </c>
      <c r="P128" s="71">
        <f t="shared" si="5"/>
        <v>0</v>
      </c>
      <c r="Q128" s="71" t="str">
        <f t="shared" si="6"/>
        <v/>
      </c>
    </row>
    <row r="129" spans="1:17" ht="15" customHeight="1" x14ac:dyDescent="0.25">
      <c r="A129" s="198" t="str">
        <f>IF($C129="","",IFERROR(INDEX('Work report'!$A$2:$A$1500,MATCH(ROWS($C$2:C129),'Work report'!$AA$2:$AA$1500,0)),""))</f>
        <v/>
      </c>
      <c r="B129" s="199" t="str">
        <f>IF($C129="","",Setup!$B$4)</f>
        <v/>
      </c>
      <c r="C129" s="200" t="str">
        <f>IFERROR(INDEX('Work report'!$R$2:$R$1500,MATCH(ROWS($C$2:C129),'Work report'!$AA$2:$AA$1500,0)),"")</f>
        <v/>
      </c>
      <c r="D129" s="200" t="str">
        <f>IFERROR(INDEX('Work report'!$S$2:$S$1500,MATCH(ROWS($D$2:D129),'Work report'!$AA$2:$AA$1500,0)),"")</f>
        <v/>
      </c>
      <c r="E129" s="193" t="str">
        <f>IF($C129="","",IFERROR(INDEX('Work report'!$C$2:$C$1500,MATCH(ROWS($C$2:C129),'Work report'!$AA$2:$AA$1500,0)),""))</f>
        <v/>
      </c>
      <c r="F129" s="201" t="str">
        <f>IF($C129="","",IFERROR(INDEX('Work report'!$F$2:$F$1500,MATCH(ROWS($C$2:C129),'Work report'!$AA$2:$AA$1500,0)),""))</f>
        <v/>
      </c>
      <c r="G129" s="202" t="str">
        <f>IF($C129="","",IFERROR(HYPERLINK(INDEX('Work report'!$Q$2:$Q$1500,MATCH(ROWS($C$2:C129),'Work report'!$AA$2:$AA$1500,0)),INDEX('Work report'!$Q$2:$Q$1500,MATCH(ROWS($C$2:C129),'Work report'!$AA$2:$AA$1500,0))),""))</f>
        <v/>
      </c>
      <c r="H129" s="203" t="str">
        <f>IF($C129="","",IFERROR(INDEX('Work report'!$M$2:$M$1500,MATCH(ROWS($C$2:C129),'Work report'!$AA$2:$AA$1500,0)),""))</f>
        <v/>
      </c>
      <c r="I129" s="198" t="str">
        <f>IF($C129="","",IFERROR(INDEX('Work report'!$A$2:$A$1500,MATCH(ROWS($C$2:C129),'Work report'!$AA$2:$AA$1500,0)),""))</f>
        <v/>
      </c>
      <c r="J129" s="201" t="str">
        <f>IF($C129="","",IFERROR(INDEX('Work report'!$I$2:$I$1500,MATCH(ROWS($C$2:C129),'Work report'!$AA$2:$AA$1500,0)),""))</f>
        <v/>
      </c>
      <c r="K129" s="105"/>
      <c r="L129" s="105"/>
      <c r="M129" s="105"/>
      <c r="N129" s="105"/>
      <c r="O129" s="71">
        <f t="shared" si="4"/>
        <v>0</v>
      </c>
      <c r="P129" s="71">
        <f t="shared" si="5"/>
        <v>0</v>
      </c>
      <c r="Q129" s="71" t="str">
        <f t="shared" si="6"/>
        <v/>
      </c>
    </row>
    <row r="130" spans="1:17" ht="15" customHeight="1" x14ac:dyDescent="0.25">
      <c r="A130" s="198" t="str">
        <f>IF($C130="","",IFERROR(INDEX('Work report'!$A$2:$A$1500,MATCH(ROWS($C$2:C130),'Work report'!$AA$2:$AA$1500,0)),""))</f>
        <v/>
      </c>
      <c r="B130" s="199" t="str">
        <f>IF($C130="","",Setup!$B$4)</f>
        <v/>
      </c>
      <c r="C130" s="200" t="str">
        <f>IFERROR(INDEX('Work report'!$R$2:$R$1500,MATCH(ROWS($C$2:C130),'Work report'!$AA$2:$AA$1500,0)),"")</f>
        <v/>
      </c>
      <c r="D130" s="200" t="str">
        <f>IFERROR(INDEX('Work report'!$S$2:$S$1500,MATCH(ROWS($D$2:D130),'Work report'!$AA$2:$AA$1500,0)),"")</f>
        <v/>
      </c>
      <c r="E130" s="193" t="str">
        <f>IF($C130="","",IFERROR(INDEX('Work report'!$C$2:$C$1500,MATCH(ROWS($C$2:C130),'Work report'!$AA$2:$AA$1500,0)),""))</f>
        <v/>
      </c>
      <c r="F130" s="201" t="str">
        <f>IF($C130="","",IFERROR(INDEX('Work report'!$F$2:$F$1500,MATCH(ROWS($C$2:C130),'Work report'!$AA$2:$AA$1500,0)),""))</f>
        <v/>
      </c>
      <c r="G130" s="202" t="str">
        <f>IF($C130="","",IFERROR(HYPERLINK(INDEX('Work report'!$Q$2:$Q$1500,MATCH(ROWS($C$2:C130),'Work report'!$AA$2:$AA$1500,0)),INDEX('Work report'!$Q$2:$Q$1500,MATCH(ROWS($C$2:C130),'Work report'!$AA$2:$AA$1500,0))),""))</f>
        <v/>
      </c>
      <c r="H130" s="203" t="str">
        <f>IF($C130="","",IFERROR(INDEX('Work report'!$M$2:$M$1500,MATCH(ROWS($C$2:C130),'Work report'!$AA$2:$AA$1500,0)),""))</f>
        <v/>
      </c>
      <c r="I130" s="198" t="str">
        <f>IF($C130="","",IFERROR(INDEX('Work report'!$A$2:$A$1500,MATCH(ROWS($C$2:C130),'Work report'!$AA$2:$AA$1500,0)),""))</f>
        <v/>
      </c>
      <c r="J130" s="201" t="str">
        <f>IF($C130="","",IFERROR(INDEX('Work report'!$I$2:$I$1500,MATCH(ROWS($C$2:C130),'Work report'!$AA$2:$AA$1500,0)),""))</f>
        <v/>
      </c>
      <c r="K130" s="105"/>
      <c r="L130" s="105"/>
      <c r="M130" s="105"/>
      <c r="N130" s="105"/>
      <c r="O130" s="71">
        <f t="shared" ref="O130:O193" si="7">IF($C130&lt;&gt;"",$C130,$K130)</f>
        <v>0</v>
      </c>
      <c r="P130" s="71">
        <f t="shared" ref="P130:P193" si="8">IF($D130&lt;&gt;"",$D130,$L130)</f>
        <v>0</v>
      </c>
      <c r="Q130" s="71" t="str">
        <f t="shared" si="6"/>
        <v/>
      </c>
    </row>
    <row r="131" spans="1:17" ht="15" customHeight="1" x14ac:dyDescent="0.25">
      <c r="A131" s="198" t="str">
        <f>IF($C131="","",IFERROR(INDEX('Work report'!$A$2:$A$1500,MATCH(ROWS($C$2:C131),'Work report'!$AA$2:$AA$1500,0)),""))</f>
        <v/>
      </c>
      <c r="B131" s="199" t="str">
        <f>IF($C131="","",Setup!$B$4)</f>
        <v/>
      </c>
      <c r="C131" s="200" t="str">
        <f>IFERROR(INDEX('Work report'!$R$2:$R$1500,MATCH(ROWS($C$2:C131),'Work report'!$AA$2:$AA$1500,0)),"")</f>
        <v/>
      </c>
      <c r="D131" s="200" t="str">
        <f>IFERROR(INDEX('Work report'!$S$2:$S$1500,MATCH(ROWS($D$2:D131),'Work report'!$AA$2:$AA$1500,0)),"")</f>
        <v/>
      </c>
      <c r="E131" s="193" t="str">
        <f>IF($C131="","",IFERROR(INDEX('Work report'!$C$2:$C$1500,MATCH(ROWS($C$2:C131),'Work report'!$AA$2:$AA$1500,0)),""))</f>
        <v/>
      </c>
      <c r="F131" s="201" t="str">
        <f>IF($C131="","",IFERROR(INDEX('Work report'!$F$2:$F$1500,MATCH(ROWS($C$2:C131),'Work report'!$AA$2:$AA$1500,0)),""))</f>
        <v/>
      </c>
      <c r="G131" s="202" t="str">
        <f>IF($C131="","",IFERROR(HYPERLINK(INDEX('Work report'!$Q$2:$Q$1500,MATCH(ROWS($C$2:C131),'Work report'!$AA$2:$AA$1500,0)),INDEX('Work report'!$Q$2:$Q$1500,MATCH(ROWS($C$2:C131),'Work report'!$AA$2:$AA$1500,0))),""))</f>
        <v/>
      </c>
      <c r="H131" s="203" t="str">
        <f>IF($C131="","",IFERROR(INDEX('Work report'!$M$2:$M$1500,MATCH(ROWS($C$2:C131),'Work report'!$AA$2:$AA$1500,0)),""))</f>
        <v/>
      </c>
      <c r="I131" s="198" t="str">
        <f>IF($C131="","",IFERROR(INDEX('Work report'!$A$2:$A$1500,MATCH(ROWS($C$2:C131),'Work report'!$AA$2:$AA$1500,0)),""))</f>
        <v/>
      </c>
      <c r="J131" s="201" t="str">
        <f>IF($C131="","",IFERROR(INDEX('Work report'!$I$2:$I$1500,MATCH(ROWS($C$2:C131),'Work report'!$AA$2:$AA$1500,0)),""))</f>
        <v/>
      </c>
      <c r="K131" s="105"/>
      <c r="L131" s="105"/>
      <c r="M131" s="105"/>
      <c r="N131" s="105"/>
      <c r="O131" s="71">
        <f t="shared" si="7"/>
        <v>0</v>
      </c>
      <c r="P131" s="71">
        <f t="shared" si="8"/>
        <v>0</v>
      </c>
      <c r="Q131" s="71" t="str">
        <f t="shared" si="6"/>
        <v/>
      </c>
    </row>
    <row r="132" spans="1:17" ht="15" customHeight="1" x14ac:dyDescent="0.25">
      <c r="A132" s="198" t="str">
        <f>IF($C132="","",IFERROR(INDEX('Work report'!$A$2:$A$1500,MATCH(ROWS($C$2:C132),'Work report'!$AA$2:$AA$1500,0)),""))</f>
        <v/>
      </c>
      <c r="B132" s="199" t="str">
        <f>IF($C132="","",Setup!$B$4)</f>
        <v/>
      </c>
      <c r="C132" s="200" t="str">
        <f>IFERROR(INDEX('Work report'!$R$2:$R$1500,MATCH(ROWS($C$2:C132),'Work report'!$AA$2:$AA$1500,0)),"")</f>
        <v/>
      </c>
      <c r="D132" s="200" t="str">
        <f>IFERROR(INDEX('Work report'!$S$2:$S$1500,MATCH(ROWS($D$2:D132),'Work report'!$AA$2:$AA$1500,0)),"")</f>
        <v/>
      </c>
      <c r="E132" s="193" t="str">
        <f>IF($C132="","",IFERROR(INDEX('Work report'!$C$2:$C$1500,MATCH(ROWS($C$2:C132),'Work report'!$AA$2:$AA$1500,0)),""))</f>
        <v/>
      </c>
      <c r="F132" s="201" t="str">
        <f>IF($C132="","",IFERROR(INDEX('Work report'!$F$2:$F$1500,MATCH(ROWS($C$2:C132),'Work report'!$AA$2:$AA$1500,0)),""))</f>
        <v/>
      </c>
      <c r="G132" s="202" t="str">
        <f>IF($C132="","",IFERROR(HYPERLINK(INDEX('Work report'!$Q$2:$Q$1500,MATCH(ROWS($C$2:C132),'Work report'!$AA$2:$AA$1500,0)),INDEX('Work report'!$Q$2:$Q$1500,MATCH(ROWS($C$2:C132),'Work report'!$AA$2:$AA$1500,0))),""))</f>
        <v/>
      </c>
      <c r="H132" s="203" t="str">
        <f>IF($C132="","",IFERROR(INDEX('Work report'!$M$2:$M$1500,MATCH(ROWS($C$2:C132),'Work report'!$AA$2:$AA$1500,0)),""))</f>
        <v/>
      </c>
      <c r="I132" s="198" t="str">
        <f>IF($C132="","",IFERROR(INDEX('Work report'!$A$2:$A$1500,MATCH(ROWS($C$2:C132),'Work report'!$AA$2:$AA$1500,0)),""))</f>
        <v/>
      </c>
      <c r="J132" s="201" t="str">
        <f>IF($C132="","",IFERROR(INDEX('Work report'!$I$2:$I$1500,MATCH(ROWS($C$2:C132),'Work report'!$AA$2:$AA$1500,0)),""))</f>
        <v/>
      </c>
      <c r="K132" s="105"/>
      <c r="L132" s="105"/>
      <c r="M132" s="105"/>
      <c r="N132" s="105"/>
      <c r="O132" s="71">
        <f t="shared" si="7"/>
        <v>0</v>
      </c>
      <c r="P132" s="71">
        <f t="shared" si="8"/>
        <v>0</v>
      </c>
      <c r="Q132" s="71" t="str">
        <f t="shared" si="6"/>
        <v/>
      </c>
    </row>
    <row r="133" spans="1:17" ht="15" customHeight="1" x14ac:dyDescent="0.25">
      <c r="A133" s="198" t="str">
        <f>IF($C133="","",IFERROR(INDEX('Work report'!$A$2:$A$1500,MATCH(ROWS($C$2:C133),'Work report'!$AA$2:$AA$1500,0)),""))</f>
        <v/>
      </c>
      <c r="B133" s="199" t="str">
        <f>IF($C133="","",Setup!$B$4)</f>
        <v/>
      </c>
      <c r="C133" s="200" t="str">
        <f>IFERROR(INDEX('Work report'!$R$2:$R$1500,MATCH(ROWS($C$2:C133),'Work report'!$AA$2:$AA$1500,0)),"")</f>
        <v/>
      </c>
      <c r="D133" s="200" t="str">
        <f>IFERROR(INDEX('Work report'!$S$2:$S$1500,MATCH(ROWS($D$2:D133),'Work report'!$AA$2:$AA$1500,0)),"")</f>
        <v/>
      </c>
      <c r="E133" s="193" t="str">
        <f>IF($C133="","",IFERROR(INDEX('Work report'!$C$2:$C$1500,MATCH(ROWS($C$2:C133),'Work report'!$AA$2:$AA$1500,0)),""))</f>
        <v/>
      </c>
      <c r="F133" s="201" t="str">
        <f>IF($C133="","",IFERROR(INDEX('Work report'!$F$2:$F$1500,MATCH(ROWS($C$2:C133),'Work report'!$AA$2:$AA$1500,0)),""))</f>
        <v/>
      </c>
      <c r="G133" s="202" t="str">
        <f>IF($C133="","",IFERROR(HYPERLINK(INDEX('Work report'!$Q$2:$Q$1500,MATCH(ROWS($C$2:C133),'Work report'!$AA$2:$AA$1500,0)),INDEX('Work report'!$Q$2:$Q$1500,MATCH(ROWS($C$2:C133),'Work report'!$AA$2:$AA$1500,0))),""))</f>
        <v/>
      </c>
      <c r="H133" s="203" t="str">
        <f>IF($C133="","",IFERROR(INDEX('Work report'!$M$2:$M$1500,MATCH(ROWS($C$2:C133),'Work report'!$AA$2:$AA$1500,0)),""))</f>
        <v/>
      </c>
      <c r="I133" s="198" t="str">
        <f>IF($C133="","",IFERROR(INDEX('Work report'!$A$2:$A$1500,MATCH(ROWS($C$2:C133),'Work report'!$AA$2:$AA$1500,0)),""))</f>
        <v/>
      </c>
      <c r="J133" s="201" t="str">
        <f>IF($C133="","",IFERROR(INDEX('Work report'!$I$2:$I$1500,MATCH(ROWS($C$2:C133),'Work report'!$AA$2:$AA$1500,0)),""))</f>
        <v/>
      </c>
      <c r="K133" s="105"/>
      <c r="L133" s="105"/>
      <c r="M133" s="105"/>
      <c r="N133" s="105"/>
      <c r="O133" s="71">
        <f t="shared" si="7"/>
        <v>0</v>
      </c>
      <c r="P133" s="71">
        <f t="shared" si="8"/>
        <v>0</v>
      </c>
      <c r="Q133" s="71" t="str">
        <f t="shared" si="6"/>
        <v/>
      </c>
    </row>
    <row r="134" spans="1:17" ht="15" customHeight="1" x14ac:dyDescent="0.25">
      <c r="A134" s="198" t="str">
        <f>IF($C134="","",IFERROR(INDEX('Work report'!$A$2:$A$1500,MATCH(ROWS($C$2:C134),'Work report'!$AA$2:$AA$1500,0)),""))</f>
        <v/>
      </c>
      <c r="B134" s="199" t="str">
        <f>IF($C134="","",Setup!$B$4)</f>
        <v/>
      </c>
      <c r="C134" s="200" t="str">
        <f>IFERROR(INDEX('Work report'!$R$2:$R$1500,MATCH(ROWS($C$2:C134),'Work report'!$AA$2:$AA$1500,0)),"")</f>
        <v/>
      </c>
      <c r="D134" s="200" t="str">
        <f>IFERROR(INDEX('Work report'!$S$2:$S$1500,MATCH(ROWS($D$2:D134),'Work report'!$AA$2:$AA$1500,0)),"")</f>
        <v/>
      </c>
      <c r="E134" s="193" t="str">
        <f>IF($C134="","",IFERROR(INDEX('Work report'!$C$2:$C$1500,MATCH(ROWS($C$2:C134),'Work report'!$AA$2:$AA$1500,0)),""))</f>
        <v/>
      </c>
      <c r="F134" s="201" t="str">
        <f>IF($C134="","",IFERROR(INDEX('Work report'!$F$2:$F$1500,MATCH(ROWS($C$2:C134),'Work report'!$AA$2:$AA$1500,0)),""))</f>
        <v/>
      </c>
      <c r="G134" s="202" t="str">
        <f>IF($C134="","",IFERROR(HYPERLINK(INDEX('Work report'!$Q$2:$Q$1500,MATCH(ROWS($C$2:C134),'Work report'!$AA$2:$AA$1500,0)),INDEX('Work report'!$Q$2:$Q$1500,MATCH(ROWS($C$2:C134),'Work report'!$AA$2:$AA$1500,0))),""))</f>
        <v/>
      </c>
      <c r="H134" s="203" t="str">
        <f>IF($C134="","",IFERROR(INDEX('Work report'!$M$2:$M$1500,MATCH(ROWS($C$2:C134),'Work report'!$AA$2:$AA$1500,0)),""))</f>
        <v/>
      </c>
      <c r="I134" s="198" t="str">
        <f>IF($C134="","",IFERROR(INDEX('Work report'!$A$2:$A$1500,MATCH(ROWS($C$2:C134),'Work report'!$AA$2:$AA$1500,0)),""))</f>
        <v/>
      </c>
      <c r="J134" s="201" t="str">
        <f>IF($C134="","",IFERROR(INDEX('Work report'!$I$2:$I$1500,MATCH(ROWS($C$2:C134),'Work report'!$AA$2:$AA$1500,0)),""))</f>
        <v/>
      </c>
      <c r="K134" s="105"/>
      <c r="L134" s="105"/>
      <c r="M134" s="105"/>
      <c r="N134" s="105"/>
      <c r="O134" s="71">
        <f t="shared" si="7"/>
        <v>0</v>
      </c>
      <c r="P134" s="71">
        <f t="shared" si="8"/>
        <v>0</v>
      </c>
      <c r="Q134" s="71" t="str">
        <f t="shared" si="6"/>
        <v/>
      </c>
    </row>
    <row r="135" spans="1:17" ht="15" customHeight="1" x14ac:dyDescent="0.25">
      <c r="A135" s="198" t="str">
        <f>IF($C135="","",IFERROR(INDEX('Work report'!$A$2:$A$1500,MATCH(ROWS($C$2:C135),'Work report'!$AA$2:$AA$1500,0)),""))</f>
        <v/>
      </c>
      <c r="B135" s="199" t="str">
        <f>IF($C135="","",Setup!$B$4)</f>
        <v/>
      </c>
      <c r="C135" s="200" t="str">
        <f>IFERROR(INDEX('Work report'!$R$2:$R$1500,MATCH(ROWS($C$2:C135),'Work report'!$AA$2:$AA$1500,0)),"")</f>
        <v/>
      </c>
      <c r="D135" s="200" t="str">
        <f>IFERROR(INDEX('Work report'!$S$2:$S$1500,MATCH(ROWS($D$2:D135),'Work report'!$AA$2:$AA$1500,0)),"")</f>
        <v/>
      </c>
      <c r="E135" s="193" t="str">
        <f>IF($C135="","",IFERROR(INDEX('Work report'!$C$2:$C$1500,MATCH(ROWS($C$2:C135),'Work report'!$AA$2:$AA$1500,0)),""))</f>
        <v/>
      </c>
      <c r="F135" s="201" t="str">
        <f>IF($C135="","",IFERROR(INDEX('Work report'!$F$2:$F$1500,MATCH(ROWS($C$2:C135),'Work report'!$AA$2:$AA$1500,0)),""))</f>
        <v/>
      </c>
      <c r="G135" s="202" t="str">
        <f>IF($C135="","",IFERROR(HYPERLINK(INDEX('Work report'!$Q$2:$Q$1500,MATCH(ROWS($C$2:C135),'Work report'!$AA$2:$AA$1500,0)),INDEX('Work report'!$Q$2:$Q$1500,MATCH(ROWS($C$2:C135),'Work report'!$AA$2:$AA$1500,0))),""))</f>
        <v/>
      </c>
      <c r="H135" s="203" t="str">
        <f>IF($C135="","",IFERROR(INDEX('Work report'!$M$2:$M$1500,MATCH(ROWS($C$2:C135),'Work report'!$AA$2:$AA$1500,0)),""))</f>
        <v/>
      </c>
      <c r="I135" s="198" t="str">
        <f>IF($C135="","",IFERROR(INDEX('Work report'!$A$2:$A$1500,MATCH(ROWS($C$2:C135),'Work report'!$AA$2:$AA$1500,0)),""))</f>
        <v/>
      </c>
      <c r="J135" s="201" t="str">
        <f>IF($C135="","",IFERROR(INDEX('Work report'!$I$2:$I$1500,MATCH(ROWS($C$2:C135),'Work report'!$AA$2:$AA$1500,0)),""))</f>
        <v/>
      </c>
      <c r="K135" s="105"/>
      <c r="L135" s="105"/>
      <c r="M135" s="105"/>
      <c r="N135" s="105"/>
      <c r="O135" s="71">
        <f t="shared" si="7"/>
        <v>0</v>
      </c>
      <c r="P135" s="71">
        <f t="shared" si="8"/>
        <v>0</v>
      </c>
      <c r="Q135" s="71" t="str">
        <f t="shared" si="6"/>
        <v/>
      </c>
    </row>
    <row r="136" spans="1:17" ht="15" customHeight="1" x14ac:dyDescent="0.25">
      <c r="A136" s="198" t="str">
        <f>IF($C136="","",IFERROR(INDEX('Work report'!$A$2:$A$1500,MATCH(ROWS($C$2:C136),'Work report'!$AA$2:$AA$1500,0)),""))</f>
        <v/>
      </c>
      <c r="B136" s="199" t="str">
        <f>IF($C136="","",Setup!$B$4)</f>
        <v/>
      </c>
      <c r="C136" s="200" t="str">
        <f>IFERROR(INDEX('Work report'!$R$2:$R$1500,MATCH(ROWS($C$2:C136),'Work report'!$AA$2:$AA$1500,0)),"")</f>
        <v/>
      </c>
      <c r="D136" s="200" t="str">
        <f>IFERROR(INDEX('Work report'!$S$2:$S$1500,MATCH(ROWS($D$2:D136),'Work report'!$AA$2:$AA$1500,0)),"")</f>
        <v/>
      </c>
      <c r="E136" s="193" t="str">
        <f>IF($C136="","",IFERROR(INDEX('Work report'!$C$2:$C$1500,MATCH(ROWS($C$2:C136),'Work report'!$AA$2:$AA$1500,0)),""))</f>
        <v/>
      </c>
      <c r="F136" s="201" t="str">
        <f>IF($C136="","",IFERROR(INDEX('Work report'!$F$2:$F$1500,MATCH(ROWS($C$2:C136),'Work report'!$AA$2:$AA$1500,0)),""))</f>
        <v/>
      </c>
      <c r="G136" s="202" t="str">
        <f>IF($C136="","",IFERROR(HYPERLINK(INDEX('Work report'!$Q$2:$Q$1500,MATCH(ROWS($C$2:C136),'Work report'!$AA$2:$AA$1500,0)),INDEX('Work report'!$Q$2:$Q$1500,MATCH(ROWS($C$2:C136),'Work report'!$AA$2:$AA$1500,0))),""))</f>
        <v/>
      </c>
      <c r="H136" s="203" t="str">
        <f>IF($C136="","",IFERROR(INDEX('Work report'!$M$2:$M$1500,MATCH(ROWS($C$2:C136),'Work report'!$AA$2:$AA$1500,0)),""))</f>
        <v/>
      </c>
      <c r="I136" s="198" t="str">
        <f>IF($C136="","",IFERROR(INDEX('Work report'!$A$2:$A$1500,MATCH(ROWS($C$2:C136),'Work report'!$AA$2:$AA$1500,0)),""))</f>
        <v/>
      </c>
      <c r="J136" s="201" t="str">
        <f>IF($C136="","",IFERROR(INDEX('Work report'!$I$2:$I$1500,MATCH(ROWS($C$2:C136),'Work report'!$AA$2:$AA$1500,0)),""))</f>
        <v/>
      </c>
      <c r="K136" s="105"/>
      <c r="L136" s="105"/>
      <c r="M136" s="105"/>
      <c r="N136" s="105"/>
      <c r="O136" s="71">
        <f t="shared" si="7"/>
        <v>0</v>
      </c>
      <c r="P136" s="71">
        <f t="shared" si="8"/>
        <v>0</v>
      </c>
      <c r="Q136" s="71" t="str">
        <f t="shared" si="6"/>
        <v/>
      </c>
    </row>
    <row r="137" spans="1:17" ht="15" customHeight="1" x14ac:dyDescent="0.25">
      <c r="A137" s="198" t="str">
        <f>IF($C137="","",IFERROR(INDEX('Work report'!$A$2:$A$1500,MATCH(ROWS($C$2:C137),'Work report'!$AA$2:$AA$1500,0)),""))</f>
        <v/>
      </c>
      <c r="B137" s="199" t="str">
        <f>IF($C137="","",Setup!$B$4)</f>
        <v/>
      </c>
      <c r="C137" s="200" t="str">
        <f>IFERROR(INDEX('Work report'!$R$2:$R$1500,MATCH(ROWS($C$2:C137),'Work report'!$AA$2:$AA$1500,0)),"")</f>
        <v/>
      </c>
      <c r="D137" s="200" t="str">
        <f>IFERROR(INDEX('Work report'!$S$2:$S$1500,MATCH(ROWS($D$2:D137),'Work report'!$AA$2:$AA$1500,0)),"")</f>
        <v/>
      </c>
      <c r="E137" s="193" t="str">
        <f>IF($C137="","",IFERROR(INDEX('Work report'!$C$2:$C$1500,MATCH(ROWS($C$2:C137),'Work report'!$AA$2:$AA$1500,0)),""))</f>
        <v/>
      </c>
      <c r="F137" s="201" t="str">
        <f>IF($C137="","",IFERROR(INDEX('Work report'!$F$2:$F$1500,MATCH(ROWS($C$2:C137),'Work report'!$AA$2:$AA$1500,0)),""))</f>
        <v/>
      </c>
      <c r="G137" s="202" t="str">
        <f>IF($C137="","",IFERROR(HYPERLINK(INDEX('Work report'!$Q$2:$Q$1500,MATCH(ROWS($C$2:C137),'Work report'!$AA$2:$AA$1500,0)),INDEX('Work report'!$Q$2:$Q$1500,MATCH(ROWS($C$2:C137),'Work report'!$AA$2:$AA$1500,0))),""))</f>
        <v/>
      </c>
      <c r="H137" s="203" t="str">
        <f>IF($C137="","",IFERROR(INDEX('Work report'!$M$2:$M$1500,MATCH(ROWS($C$2:C137),'Work report'!$AA$2:$AA$1500,0)),""))</f>
        <v/>
      </c>
      <c r="I137" s="198" t="str">
        <f>IF($C137="","",IFERROR(INDEX('Work report'!$A$2:$A$1500,MATCH(ROWS($C$2:C137),'Work report'!$AA$2:$AA$1500,0)),""))</f>
        <v/>
      </c>
      <c r="J137" s="201" t="str">
        <f>IF($C137="","",IFERROR(INDEX('Work report'!$I$2:$I$1500,MATCH(ROWS($C$2:C137),'Work report'!$AA$2:$AA$1500,0)),""))</f>
        <v/>
      </c>
      <c r="K137" s="105"/>
      <c r="L137" s="105"/>
      <c r="M137" s="105"/>
      <c r="N137" s="105"/>
      <c r="O137" s="71">
        <f t="shared" si="7"/>
        <v>0</v>
      </c>
      <c r="P137" s="71">
        <f t="shared" si="8"/>
        <v>0</v>
      </c>
      <c r="Q137" s="71" t="str">
        <f t="shared" si="6"/>
        <v/>
      </c>
    </row>
    <row r="138" spans="1:17" ht="15" customHeight="1" x14ac:dyDescent="0.25">
      <c r="A138" s="198" t="str">
        <f>IF($C138="","",IFERROR(INDEX('Work report'!$A$2:$A$1500,MATCH(ROWS($C$2:C138),'Work report'!$AA$2:$AA$1500,0)),""))</f>
        <v/>
      </c>
      <c r="B138" s="199" t="str">
        <f>IF($C138="","",Setup!$B$4)</f>
        <v/>
      </c>
      <c r="C138" s="200" t="str">
        <f>IFERROR(INDEX('Work report'!$R$2:$R$1500,MATCH(ROWS($C$2:C138),'Work report'!$AA$2:$AA$1500,0)),"")</f>
        <v/>
      </c>
      <c r="D138" s="200" t="str">
        <f>IFERROR(INDEX('Work report'!$S$2:$S$1500,MATCH(ROWS($D$2:D138),'Work report'!$AA$2:$AA$1500,0)),"")</f>
        <v/>
      </c>
      <c r="E138" s="193" t="str">
        <f>IF($C138="","",IFERROR(INDEX('Work report'!$C$2:$C$1500,MATCH(ROWS($C$2:C138),'Work report'!$AA$2:$AA$1500,0)),""))</f>
        <v/>
      </c>
      <c r="F138" s="201" t="str">
        <f>IF($C138="","",IFERROR(INDEX('Work report'!$F$2:$F$1500,MATCH(ROWS($C$2:C138),'Work report'!$AA$2:$AA$1500,0)),""))</f>
        <v/>
      </c>
      <c r="G138" s="202" t="str">
        <f>IF($C138="","",IFERROR(HYPERLINK(INDEX('Work report'!$Q$2:$Q$1500,MATCH(ROWS($C$2:C138),'Work report'!$AA$2:$AA$1500,0)),INDEX('Work report'!$Q$2:$Q$1500,MATCH(ROWS($C$2:C138),'Work report'!$AA$2:$AA$1500,0))),""))</f>
        <v/>
      </c>
      <c r="H138" s="203" t="str">
        <f>IF($C138="","",IFERROR(INDEX('Work report'!$M$2:$M$1500,MATCH(ROWS($C$2:C138),'Work report'!$AA$2:$AA$1500,0)),""))</f>
        <v/>
      </c>
      <c r="I138" s="198" t="str">
        <f>IF($C138="","",IFERROR(INDEX('Work report'!$A$2:$A$1500,MATCH(ROWS($C$2:C138),'Work report'!$AA$2:$AA$1500,0)),""))</f>
        <v/>
      </c>
      <c r="J138" s="201" t="str">
        <f>IF($C138="","",IFERROR(INDEX('Work report'!$I$2:$I$1500,MATCH(ROWS($C$2:C138),'Work report'!$AA$2:$AA$1500,0)),""))</f>
        <v/>
      </c>
      <c r="K138" s="105"/>
      <c r="L138" s="105"/>
      <c r="M138" s="105"/>
      <c r="N138" s="105"/>
      <c r="O138" s="71">
        <f t="shared" si="7"/>
        <v>0</v>
      </c>
      <c r="P138" s="71">
        <f t="shared" si="8"/>
        <v>0</v>
      </c>
      <c r="Q138" s="71" t="str">
        <f t="shared" si="6"/>
        <v/>
      </c>
    </row>
    <row r="139" spans="1:17" ht="15" customHeight="1" x14ac:dyDescent="0.25">
      <c r="A139" s="198" t="str">
        <f>IF($C139="","",IFERROR(INDEX('Work report'!$A$2:$A$1500,MATCH(ROWS($C$2:C139),'Work report'!$AA$2:$AA$1500,0)),""))</f>
        <v/>
      </c>
      <c r="B139" s="199" t="str">
        <f>IF($C139="","",Setup!$B$4)</f>
        <v/>
      </c>
      <c r="C139" s="200" t="str">
        <f>IFERROR(INDEX('Work report'!$R$2:$R$1500,MATCH(ROWS($C$2:C139),'Work report'!$AA$2:$AA$1500,0)),"")</f>
        <v/>
      </c>
      <c r="D139" s="200" t="str">
        <f>IFERROR(INDEX('Work report'!$S$2:$S$1500,MATCH(ROWS($D$2:D139),'Work report'!$AA$2:$AA$1500,0)),"")</f>
        <v/>
      </c>
      <c r="E139" s="193" t="str">
        <f>IF($C139="","",IFERROR(INDEX('Work report'!$C$2:$C$1500,MATCH(ROWS($C$2:C139),'Work report'!$AA$2:$AA$1500,0)),""))</f>
        <v/>
      </c>
      <c r="F139" s="201" t="str">
        <f>IF($C139="","",IFERROR(INDEX('Work report'!$F$2:$F$1500,MATCH(ROWS($C$2:C139),'Work report'!$AA$2:$AA$1500,0)),""))</f>
        <v/>
      </c>
      <c r="G139" s="202" t="str">
        <f>IF($C139="","",IFERROR(HYPERLINK(INDEX('Work report'!$Q$2:$Q$1500,MATCH(ROWS($C$2:C139),'Work report'!$AA$2:$AA$1500,0)),INDEX('Work report'!$Q$2:$Q$1500,MATCH(ROWS($C$2:C139),'Work report'!$AA$2:$AA$1500,0))),""))</f>
        <v/>
      </c>
      <c r="H139" s="203" t="str">
        <f>IF($C139="","",IFERROR(INDEX('Work report'!$M$2:$M$1500,MATCH(ROWS($C$2:C139),'Work report'!$AA$2:$AA$1500,0)),""))</f>
        <v/>
      </c>
      <c r="I139" s="198" t="str">
        <f>IF($C139="","",IFERROR(INDEX('Work report'!$A$2:$A$1500,MATCH(ROWS($C$2:C139),'Work report'!$AA$2:$AA$1500,0)),""))</f>
        <v/>
      </c>
      <c r="J139" s="201" t="str">
        <f>IF($C139="","",IFERROR(INDEX('Work report'!$I$2:$I$1500,MATCH(ROWS($C$2:C139),'Work report'!$AA$2:$AA$1500,0)),""))</f>
        <v/>
      </c>
      <c r="K139" s="105"/>
      <c r="L139" s="105"/>
      <c r="M139" s="105"/>
      <c r="N139" s="105"/>
      <c r="O139" s="71">
        <f t="shared" si="7"/>
        <v>0</v>
      </c>
      <c r="P139" s="71">
        <f t="shared" si="8"/>
        <v>0</v>
      </c>
      <c r="Q139" s="71" t="str">
        <f t="shared" si="6"/>
        <v/>
      </c>
    </row>
    <row r="140" spans="1:17" ht="15" customHeight="1" x14ac:dyDescent="0.25">
      <c r="A140" s="198" t="str">
        <f>IF($C140="","",IFERROR(INDEX('Work report'!$A$2:$A$1500,MATCH(ROWS($C$2:C140),'Work report'!$AA$2:$AA$1500,0)),""))</f>
        <v/>
      </c>
      <c r="B140" s="199" t="str">
        <f>IF($C140="","",Setup!$B$4)</f>
        <v/>
      </c>
      <c r="C140" s="200" t="str">
        <f>IFERROR(INDEX('Work report'!$R$2:$R$1500,MATCH(ROWS($C$2:C140),'Work report'!$AA$2:$AA$1500,0)),"")</f>
        <v/>
      </c>
      <c r="D140" s="200" t="str">
        <f>IFERROR(INDEX('Work report'!$S$2:$S$1500,MATCH(ROWS($D$2:D140),'Work report'!$AA$2:$AA$1500,0)),"")</f>
        <v/>
      </c>
      <c r="E140" s="193" t="str">
        <f>IF($C140="","",IFERROR(INDEX('Work report'!$C$2:$C$1500,MATCH(ROWS($C$2:C140),'Work report'!$AA$2:$AA$1500,0)),""))</f>
        <v/>
      </c>
      <c r="F140" s="201" t="str">
        <f>IF($C140="","",IFERROR(INDEX('Work report'!$F$2:$F$1500,MATCH(ROWS($C$2:C140),'Work report'!$AA$2:$AA$1500,0)),""))</f>
        <v/>
      </c>
      <c r="G140" s="202" t="str">
        <f>IF($C140="","",IFERROR(HYPERLINK(INDEX('Work report'!$Q$2:$Q$1500,MATCH(ROWS($C$2:C140),'Work report'!$AA$2:$AA$1500,0)),INDEX('Work report'!$Q$2:$Q$1500,MATCH(ROWS($C$2:C140),'Work report'!$AA$2:$AA$1500,0))),""))</f>
        <v/>
      </c>
      <c r="H140" s="203" t="str">
        <f>IF($C140="","",IFERROR(INDEX('Work report'!$M$2:$M$1500,MATCH(ROWS($C$2:C140),'Work report'!$AA$2:$AA$1500,0)),""))</f>
        <v/>
      </c>
      <c r="I140" s="198" t="str">
        <f>IF($C140="","",IFERROR(INDEX('Work report'!$A$2:$A$1500,MATCH(ROWS($C$2:C140),'Work report'!$AA$2:$AA$1500,0)),""))</f>
        <v/>
      </c>
      <c r="J140" s="201" t="str">
        <f>IF($C140="","",IFERROR(INDEX('Work report'!$I$2:$I$1500,MATCH(ROWS($C$2:C140),'Work report'!$AA$2:$AA$1500,0)),""))</f>
        <v/>
      </c>
      <c r="K140" s="105"/>
      <c r="L140" s="105"/>
      <c r="M140" s="105"/>
      <c r="N140" s="105"/>
      <c r="O140" s="71">
        <f t="shared" si="7"/>
        <v>0</v>
      </c>
      <c r="P140" s="71">
        <f t="shared" si="8"/>
        <v>0</v>
      </c>
      <c r="Q140" s="71" t="str">
        <f t="shared" si="6"/>
        <v/>
      </c>
    </row>
    <row r="141" spans="1:17" ht="15" customHeight="1" x14ac:dyDescent="0.25">
      <c r="A141" s="198" t="str">
        <f>IF($C141="","",IFERROR(INDEX('Work report'!$A$2:$A$1500,MATCH(ROWS($C$2:C141),'Work report'!$AA$2:$AA$1500,0)),""))</f>
        <v/>
      </c>
      <c r="B141" s="199" t="str">
        <f>IF($C141="","",Setup!$B$4)</f>
        <v/>
      </c>
      <c r="C141" s="200" t="str">
        <f>IFERROR(INDEX('Work report'!$R$2:$R$1500,MATCH(ROWS($C$2:C141),'Work report'!$AA$2:$AA$1500,0)),"")</f>
        <v/>
      </c>
      <c r="D141" s="200" t="str">
        <f>IFERROR(INDEX('Work report'!$S$2:$S$1500,MATCH(ROWS($D$2:D141),'Work report'!$AA$2:$AA$1500,0)),"")</f>
        <v/>
      </c>
      <c r="E141" s="193" t="str">
        <f>IF($C141="","",IFERROR(INDEX('Work report'!$C$2:$C$1500,MATCH(ROWS($C$2:C141),'Work report'!$AA$2:$AA$1500,0)),""))</f>
        <v/>
      </c>
      <c r="F141" s="201" t="str">
        <f>IF($C141="","",IFERROR(INDEX('Work report'!$F$2:$F$1500,MATCH(ROWS($C$2:C141),'Work report'!$AA$2:$AA$1500,0)),""))</f>
        <v/>
      </c>
      <c r="G141" s="202" t="str">
        <f>IF($C141="","",IFERROR(HYPERLINK(INDEX('Work report'!$Q$2:$Q$1500,MATCH(ROWS($C$2:C141),'Work report'!$AA$2:$AA$1500,0)),INDEX('Work report'!$Q$2:$Q$1500,MATCH(ROWS($C$2:C141),'Work report'!$AA$2:$AA$1500,0))),""))</f>
        <v/>
      </c>
      <c r="H141" s="203" t="str">
        <f>IF($C141="","",IFERROR(INDEX('Work report'!$M$2:$M$1500,MATCH(ROWS($C$2:C141),'Work report'!$AA$2:$AA$1500,0)),""))</f>
        <v/>
      </c>
      <c r="I141" s="198" t="str">
        <f>IF($C141="","",IFERROR(INDEX('Work report'!$A$2:$A$1500,MATCH(ROWS($C$2:C141),'Work report'!$AA$2:$AA$1500,0)),""))</f>
        <v/>
      </c>
      <c r="J141" s="201" t="str">
        <f>IF($C141="","",IFERROR(INDEX('Work report'!$I$2:$I$1500,MATCH(ROWS($C$2:C141),'Work report'!$AA$2:$AA$1500,0)),""))</f>
        <v/>
      </c>
      <c r="K141" s="105"/>
      <c r="L141" s="105"/>
      <c r="M141" s="105"/>
      <c r="N141" s="105"/>
      <c r="O141" s="71">
        <f t="shared" si="7"/>
        <v>0</v>
      </c>
      <c r="P141" s="71">
        <f t="shared" si="8"/>
        <v>0</v>
      </c>
      <c r="Q141" s="71" t="str">
        <f t="shared" si="6"/>
        <v/>
      </c>
    </row>
    <row r="142" spans="1:17" ht="15" customHeight="1" x14ac:dyDescent="0.25">
      <c r="A142" s="198" t="str">
        <f>IF($C142="","",IFERROR(INDEX('Work report'!$A$2:$A$1500,MATCH(ROWS($C$2:C142),'Work report'!$AA$2:$AA$1500,0)),""))</f>
        <v/>
      </c>
      <c r="B142" s="199" t="str">
        <f>IF($C142="","",Setup!$B$4)</f>
        <v/>
      </c>
      <c r="C142" s="200" t="str">
        <f>IFERROR(INDEX('Work report'!$R$2:$R$1500,MATCH(ROWS($C$2:C142),'Work report'!$AA$2:$AA$1500,0)),"")</f>
        <v/>
      </c>
      <c r="D142" s="200" t="str">
        <f>IFERROR(INDEX('Work report'!$S$2:$S$1500,MATCH(ROWS($D$2:D142),'Work report'!$AA$2:$AA$1500,0)),"")</f>
        <v/>
      </c>
      <c r="E142" s="193" t="str">
        <f>IF($C142="","",IFERROR(INDEX('Work report'!$C$2:$C$1500,MATCH(ROWS($C$2:C142),'Work report'!$AA$2:$AA$1500,0)),""))</f>
        <v/>
      </c>
      <c r="F142" s="201" t="str">
        <f>IF($C142="","",IFERROR(INDEX('Work report'!$F$2:$F$1500,MATCH(ROWS($C$2:C142),'Work report'!$AA$2:$AA$1500,0)),""))</f>
        <v/>
      </c>
      <c r="G142" s="202" t="str">
        <f>IF($C142="","",IFERROR(HYPERLINK(INDEX('Work report'!$Q$2:$Q$1500,MATCH(ROWS($C$2:C142),'Work report'!$AA$2:$AA$1500,0)),INDEX('Work report'!$Q$2:$Q$1500,MATCH(ROWS($C$2:C142),'Work report'!$AA$2:$AA$1500,0))),""))</f>
        <v/>
      </c>
      <c r="H142" s="203" t="str">
        <f>IF($C142="","",IFERROR(INDEX('Work report'!$M$2:$M$1500,MATCH(ROWS($C$2:C142),'Work report'!$AA$2:$AA$1500,0)),""))</f>
        <v/>
      </c>
      <c r="I142" s="198" t="str">
        <f>IF($C142="","",IFERROR(INDEX('Work report'!$A$2:$A$1500,MATCH(ROWS($C$2:C142),'Work report'!$AA$2:$AA$1500,0)),""))</f>
        <v/>
      </c>
      <c r="J142" s="201" t="str">
        <f>IF($C142="","",IFERROR(INDEX('Work report'!$I$2:$I$1500,MATCH(ROWS($C$2:C142),'Work report'!$AA$2:$AA$1500,0)),""))</f>
        <v/>
      </c>
      <c r="K142" s="105"/>
      <c r="L142" s="105"/>
      <c r="M142" s="105"/>
      <c r="N142" s="105"/>
      <c r="O142" s="71">
        <f t="shared" si="7"/>
        <v>0</v>
      </c>
      <c r="P142" s="71">
        <f t="shared" si="8"/>
        <v>0</v>
      </c>
      <c r="Q142" s="71" t="str">
        <f t="shared" si="6"/>
        <v/>
      </c>
    </row>
    <row r="143" spans="1:17" ht="15" customHeight="1" x14ac:dyDescent="0.25">
      <c r="A143" s="198" t="str">
        <f>IF($C143="","",IFERROR(INDEX('Work report'!$A$2:$A$1500,MATCH(ROWS($C$2:C143),'Work report'!$AA$2:$AA$1500,0)),""))</f>
        <v/>
      </c>
      <c r="B143" s="199" t="str">
        <f>IF($C143="","",Setup!$B$4)</f>
        <v/>
      </c>
      <c r="C143" s="200" t="str">
        <f>IFERROR(INDEX('Work report'!$R$2:$R$1500,MATCH(ROWS($C$2:C143),'Work report'!$AA$2:$AA$1500,0)),"")</f>
        <v/>
      </c>
      <c r="D143" s="200" t="str">
        <f>IFERROR(INDEX('Work report'!$S$2:$S$1500,MATCH(ROWS($D$2:D143),'Work report'!$AA$2:$AA$1500,0)),"")</f>
        <v/>
      </c>
      <c r="E143" s="193" t="str">
        <f>IF($C143="","",IFERROR(INDEX('Work report'!$C$2:$C$1500,MATCH(ROWS($C$2:C143),'Work report'!$AA$2:$AA$1500,0)),""))</f>
        <v/>
      </c>
      <c r="F143" s="201" t="str">
        <f>IF($C143="","",IFERROR(INDEX('Work report'!$F$2:$F$1500,MATCH(ROWS($C$2:C143),'Work report'!$AA$2:$AA$1500,0)),""))</f>
        <v/>
      </c>
      <c r="G143" s="202" t="str">
        <f>IF($C143="","",IFERROR(HYPERLINK(INDEX('Work report'!$Q$2:$Q$1500,MATCH(ROWS($C$2:C143),'Work report'!$AA$2:$AA$1500,0)),INDEX('Work report'!$Q$2:$Q$1500,MATCH(ROWS($C$2:C143),'Work report'!$AA$2:$AA$1500,0))),""))</f>
        <v/>
      </c>
      <c r="H143" s="203" t="str">
        <f>IF($C143="","",IFERROR(INDEX('Work report'!$M$2:$M$1500,MATCH(ROWS($C$2:C143),'Work report'!$AA$2:$AA$1500,0)),""))</f>
        <v/>
      </c>
      <c r="I143" s="198" t="str">
        <f>IF($C143="","",IFERROR(INDEX('Work report'!$A$2:$A$1500,MATCH(ROWS($C$2:C143),'Work report'!$AA$2:$AA$1500,0)),""))</f>
        <v/>
      </c>
      <c r="J143" s="201" t="str">
        <f>IF($C143="","",IFERROR(INDEX('Work report'!$I$2:$I$1500,MATCH(ROWS($C$2:C143),'Work report'!$AA$2:$AA$1500,0)),""))</f>
        <v/>
      </c>
      <c r="K143" s="105"/>
      <c r="L143" s="105"/>
      <c r="M143" s="105"/>
      <c r="N143" s="105"/>
      <c r="O143" s="71">
        <f t="shared" si="7"/>
        <v>0</v>
      </c>
      <c r="P143" s="71">
        <f t="shared" si="8"/>
        <v>0</v>
      </c>
      <c r="Q143" s="71" t="str">
        <f t="shared" si="6"/>
        <v/>
      </c>
    </row>
    <row r="144" spans="1:17" ht="15" customHeight="1" x14ac:dyDescent="0.25">
      <c r="A144" s="198" t="str">
        <f>IF($C144="","",IFERROR(INDEX('Work report'!$A$2:$A$1500,MATCH(ROWS($C$2:C144),'Work report'!$AA$2:$AA$1500,0)),""))</f>
        <v/>
      </c>
      <c r="B144" s="199" t="str">
        <f>IF($C144="","",Setup!$B$4)</f>
        <v/>
      </c>
      <c r="C144" s="200" t="str">
        <f>IFERROR(INDEX('Work report'!$R$2:$R$1500,MATCH(ROWS($C$2:C144),'Work report'!$AA$2:$AA$1500,0)),"")</f>
        <v/>
      </c>
      <c r="D144" s="200" t="str">
        <f>IFERROR(INDEX('Work report'!$S$2:$S$1500,MATCH(ROWS($D$2:D144),'Work report'!$AA$2:$AA$1500,0)),"")</f>
        <v/>
      </c>
      <c r="E144" s="193" t="str">
        <f>IF($C144="","",IFERROR(INDEX('Work report'!$C$2:$C$1500,MATCH(ROWS($C$2:C144),'Work report'!$AA$2:$AA$1500,0)),""))</f>
        <v/>
      </c>
      <c r="F144" s="201" t="str">
        <f>IF($C144="","",IFERROR(INDEX('Work report'!$F$2:$F$1500,MATCH(ROWS($C$2:C144),'Work report'!$AA$2:$AA$1500,0)),""))</f>
        <v/>
      </c>
      <c r="G144" s="202" t="str">
        <f>IF($C144="","",IFERROR(HYPERLINK(INDEX('Work report'!$Q$2:$Q$1500,MATCH(ROWS($C$2:C144),'Work report'!$AA$2:$AA$1500,0)),INDEX('Work report'!$Q$2:$Q$1500,MATCH(ROWS($C$2:C144),'Work report'!$AA$2:$AA$1500,0))),""))</f>
        <v/>
      </c>
      <c r="H144" s="203" t="str">
        <f>IF($C144="","",IFERROR(INDEX('Work report'!$M$2:$M$1500,MATCH(ROWS($C$2:C144),'Work report'!$AA$2:$AA$1500,0)),""))</f>
        <v/>
      </c>
      <c r="I144" s="198" t="str">
        <f>IF($C144="","",IFERROR(INDEX('Work report'!$A$2:$A$1500,MATCH(ROWS($C$2:C144),'Work report'!$AA$2:$AA$1500,0)),""))</f>
        <v/>
      </c>
      <c r="J144" s="201" t="str">
        <f>IF($C144="","",IFERROR(INDEX('Work report'!$I$2:$I$1500,MATCH(ROWS($C$2:C144),'Work report'!$AA$2:$AA$1500,0)),""))</f>
        <v/>
      </c>
      <c r="K144" s="105"/>
      <c r="L144" s="105"/>
      <c r="M144" s="105"/>
      <c r="N144" s="105"/>
      <c r="O144" s="71">
        <f t="shared" si="7"/>
        <v>0</v>
      </c>
      <c r="P144" s="71">
        <f t="shared" si="8"/>
        <v>0</v>
      </c>
      <c r="Q144" s="71" t="str">
        <f t="shared" si="6"/>
        <v/>
      </c>
    </row>
    <row r="145" spans="1:17" ht="15" customHeight="1" x14ac:dyDescent="0.25">
      <c r="A145" s="198" t="str">
        <f>IF($C145="","",IFERROR(INDEX('Work report'!$A$2:$A$1500,MATCH(ROWS($C$2:C145),'Work report'!$AA$2:$AA$1500,0)),""))</f>
        <v/>
      </c>
      <c r="B145" s="199" t="str">
        <f>IF($C145="","",Setup!$B$4)</f>
        <v/>
      </c>
      <c r="C145" s="200" t="str">
        <f>IFERROR(INDEX('Work report'!$R$2:$R$1500,MATCH(ROWS($C$2:C145),'Work report'!$AA$2:$AA$1500,0)),"")</f>
        <v/>
      </c>
      <c r="D145" s="200" t="str">
        <f>IFERROR(INDEX('Work report'!$S$2:$S$1500,MATCH(ROWS($D$2:D145),'Work report'!$AA$2:$AA$1500,0)),"")</f>
        <v/>
      </c>
      <c r="E145" s="193" t="str">
        <f>IF($C145="","",IFERROR(INDEX('Work report'!$C$2:$C$1500,MATCH(ROWS($C$2:C145),'Work report'!$AA$2:$AA$1500,0)),""))</f>
        <v/>
      </c>
      <c r="F145" s="201" t="str">
        <f>IF($C145="","",IFERROR(INDEX('Work report'!$F$2:$F$1500,MATCH(ROWS($C$2:C145),'Work report'!$AA$2:$AA$1500,0)),""))</f>
        <v/>
      </c>
      <c r="G145" s="202" t="str">
        <f>IF($C145="","",IFERROR(HYPERLINK(INDEX('Work report'!$Q$2:$Q$1500,MATCH(ROWS($C$2:C145),'Work report'!$AA$2:$AA$1500,0)),INDEX('Work report'!$Q$2:$Q$1500,MATCH(ROWS($C$2:C145),'Work report'!$AA$2:$AA$1500,0))),""))</f>
        <v/>
      </c>
      <c r="H145" s="203" t="str">
        <f>IF($C145="","",IFERROR(INDEX('Work report'!$M$2:$M$1500,MATCH(ROWS($C$2:C145),'Work report'!$AA$2:$AA$1500,0)),""))</f>
        <v/>
      </c>
      <c r="I145" s="198" t="str">
        <f>IF($C145="","",IFERROR(INDEX('Work report'!$A$2:$A$1500,MATCH(ROWS($C$2:C145),'Work report'!$AA$2:$AA$1500,0)),""))</f>
        <v/>
      </c>
      <c r="J145" s="201" t="str">
        <f>IF($C145="","",IFERROR(INDEX('Work report'!$I$2:$I$1500,MATCH(ROWS($C$2:C145),'Work report'!$AA$2:$AA$1500,0)),""))</f>
        <v/>
      </c>
      <c r="K145" s="105"/>
      <c r="L145" s="105"/>
      <c r="M145" s="105"/>
      <c r="N145" s="105"/>
      <c r="O145" s="71">
        <f t="shared" si="7"/>
        <v>0</v>
      </c>
      <c r="P145" s="71">
        <f t="shared" si="8"/>
        <v>0</v>
      </c>
      <c r="Q145" s="71" t="str">
        <f t="shared" si="6"/>
        <v/>
      </c>
    </row>
    <row r="146" spans="1:17" ht="15" customHeight="1" x14ac:dyDescent="0.25">
      <c r="A146" s="198" t="str">
        <f>IF($C146="","",IFERROR(INDEX('Work report'!$A$2:$A$1500,MATCH(ROWS($C$2:C146),'Work report'!$AA$2:$AA$1500,0)),""))</f>
        <v/>
      </c>
      <c r="B146" s="199" t="str">
        <f>IF($C146="","",Setup!$B$4)</f>
        <v/>
      </c>
      <c r="C146" s="200" t="str">
        <f>IFERROR(INDEX('Work report'!$R$2:$R$1500,MATCH(ROWS($C$2:C146),'Work report'!$AA$2:$AA$1500,0)),"")</f>
        <v/>
      </c>
      <c r="D146" s="200" t="str">
        <f>IFERROR(INDEX('Work report'!$S$2:$S$1500,MATCH(ROWS($D$2:D146),'Work report'!$AA$2:$AA$1500,0)),"")</f>
        <v/>
      </c>
      <c r="E146" s="193" t="str">
        <f>IF($C146="","",IFERROR(INDEX('Work report'!$C$2:$C$1500,MATCH(ROWS($C$2:C146),'Work report'!$AA$2:$AA$1500,0)),""))</f>
        <v/>
      </c>
      <c r="F146" s="201" t="str">
        <f>IF($C146="","",IFERROR(INDEX('Work report'!$F$2:$F$1500,MATCH(ROWS($C$2:C146),'Work report'!$AA$2:$AA$1500,0)),""))</f>
        <v/>
      </c>
      <c r="G146" s="202" t="str">
        <f>IF($C146="","",IFERROR(HYPERLINK(INDEX('Work report'!$Q$2:$Q$1500,MATCH(ROWS($C$2:C146),'Work report'!$AA$2:$AA$1500,0)),INDEX('Work report'!$Q$2:$Q$1500,MATCH(ROWS($C$2:C146),'Work report'!$AA$2:$AA$1500,0))),""))</f>
        <v/>
      </c>
      <c r="H146" s="203" t="str">
        <f>IF($C146="","",IFERROR(INDEX('Work report'!$M$2:$M$1500,MATCH(ROWS($C$2:C146),'Work report'!$AA$2:$AA$1500,0)),""))</f>
        <v/>
      </c>
      <c r="I146" s="198" t="str">
        <f>IF($C146="","",IFERROR(INDEX('Work report'!$A$2:$A$1500,MATCH(ROWS($C$2:C146),'Work report'!$AA$2:$AA$1500,0)),""))</f>
        <v/>
      </c>
      <c r="J146" s="201" t="str">
        <f>IF($C146="","",IFERROR(INDEX('Work report'!$I$2:$I$1500,MATCH(ROWS($C$2:C146),'Work report'!$AA$2:$AA$1500,0)),""))</f>
        <v/>
      </c>
      <c r="K146" s="105"/>
      <c r="L146" s="105"/>
      <c r="M146" s="105"/>
      <c r="N146" s="105"/>
      <c r="O146" s="71">
        <f t="shared" si="7"/>
        <v>0</v>
      </c>
      <c r="P146" s="71">
        <f t="shared" si="8"/>
        <v>0</v>
      </c>
      <c r="Q146" s="71" t="str">
        <f t="shared" si="6"/>
        <v/>
      </c>
    </row>
    <row r="147" spans="1:17" ht="15" customHeight="1" x14ac:dyDescent="0.25">
      <c r="A147" s="198" t="str">
        <f>IF($C147="","",IFERROR(INDEX('Work report'!$A$2:$A$1500,MATCH(ROWS($C$2:C147),'Work report'!$AA$2:$AA$1500,0)),""))</f>
        <v/>
      </c>
      <c r="B147" s="199" t="str">
        <f>IF($C147="","",Setup!$B$4)</f>
        <v/>
      </c>
      <c r="C147" s="200" t="str">
        <f>IFERROR(INDEX('Work report'!$R$2:$R$1500,MATCH(ROWS($C$2:C147),'Work report'!$AA$2:$AA$1500,0)),"")</f>
        <v/>
      </c>
      <c r="D147" s="200" t="str">
        <f>IFERROR(INDEX('Work report'!$S$2:$S$1500,MATCH(ROWS($D$2:D147),'Work report'!$AA$2:$AA$1500,0)),"")</f>
        <v/>
      </c>
      <c r="E147" s="193" t="str">
        <f>IF($C147="","",IFERROR(INDEX('Work report'!$C$2:$C$1500,MATCH(ROWS($C$2:C147),'Work report'!$AA$2:$AA$1500,0)),""))</f>
        <v/>
      </c>
      <c r="F147" s="201" t="str">
        <f>IF($C147="","",IFERROR(INDEX('Work report'!$F$2:$F$1500,MATCH(ROWS($C$2:C147),'Work report'!$AA$2:$AA$1500,0)),""))</f>
        <v/>
      </c>
      <c r="G147" s="202" t="str">
        <f>IF($C147="","",IFERROR(HYPERLINK(INDEX('Work report'!$Q$2:$Q$1500,MATCH(ROWS($C$2:C147),'Work report'!$AA$2:$AA$1500,0)),INDEX('Work report'!$Q$2:$Q$1500,MATCH(ROWS($C$2:C147),'Work report'!$AA$2:$AA$1500,0))),""))</f>
        <v/>
      </c>
      <c r="H147" s="203" t="str">
        <f>IF($C147="","",IFERROR(INDEX('Work report'!$M$2:$M$1500,MATCH(ROWS($C$2:C147),'Work report'!$AA$2:$AA$1500,0)),""))</f>
        <v/>
      </c>
      <c r="I147" s="198" t="str">
        <f>IF($C147="","",IFERROR(INDEX('Work report'!$A$2:$A$1500,MATCH(ROWS($C$2:C147),'Work report'!$AA$2:$AA$1500,0)),""))</f>
        <v/>
      </c>
      <c r="J147" s="201" t="str">
        <f>IF($C147="","",IFERROR(INDEX('Work report'!$I$2:$I$1500,MATCH(ROWS($C$2:C147),'Work report'!$AA$2:$AA$1500,0)),""))</f>
        <v/>
      </c>
      <c r="K147" s="105"/>
      <c r="L147" s="105"/>
      <c r="M147" s="105"/>
      <c r="N147" s="105"/>
      <c r="O147" s="71">
        <f t="shared" si="7"/>
        <v>0</v>
      </c>
      <c r="P147" s="71">
        <f t="shared" si="8"/>
        <v>0</v>
      </c>
      <c r="Q147" s="71" t="str">
        <f t="shared" si="6"/>
        <v/>
      </c>
    </row>
    <row r="148" spans="1:17" ht="15" customHeight="1" x14ac:dyDescent="0.25">
      <c r="A148" s="198" t="str">
        <f>IF($C148="","",IFERROR(INDEX('Work report'!$A$2:$A$1500,MATCH(ROWS($C$2:C148),'Work report'!$AA$2:$AA$1500,0)),""))</f>
        <v/>
      </c>
      <c r="B148" s="199" t="str">
        <f>IF($C148="","",Setup!$B$4)</f>
        <v/>
      </c>
      <c r="C148" s="200" t="str">
        <f>IFERROR(INDEX('Work report'!$R$2:$R$1500,MATCH(ROWS($C$2:C148),'Work report'!$AA$2:$AA$1500,0)),"")</f>
        <v/>
      </c>
      <c r="D148" s="200" t="str">
        <f>IFERROR(INDEX('Work report'!$S$2:$S$1500,MATCH(ROWS($D$2:D148),'Work report'!$AA$2:$AA$1500,0)),"")</f>
        <v/>
      </c>
      <c r="E148" s="193" t="str">
        <f>IF($C148="","",IFERROR(INDEX('Work report'!$C$2:$C$1500,MATCH(ROWS($C$2:C148),'Work report'!$AA$2:$AA$1500,0)),""))</f>
        <v/>
      </c>
      <c r="F148" s="201" t="str">
        <f>IF($C148="","",IFERROR(INDEX('Work report'!$F$2:$F$1500,MATCH(ROWS($C$2:C148),'Work report'!$AA$2:$AA$1500,0)),""))</f>
        <v/>
      </c>
      <c r="G148" s="202" t="str">
        <f>IF($C148="","",IFERROR(HYPERLINK(INDEX('Work report'!$Q$2:$Q$1500,MATCH(ROWS($C$2:C148),'Work report'!$AA$2:$AA$1500,0)),INDEX('Work report'!$Q$2:$Q$1500,MATCH(ROWS($C$2:C148),'Work report'!$AA$2:$AA$1500,0))),""))</f>
        <v/>
      </c>
      <c r="H148" s="203" t="str">
        <f>IF($C148="","",IFERROR(INDEX('Work report'!$M$2:$M$1500,MATCH(ROWS($C$2:C148),'Work report'!$AA$2:$AA$1500,0)),""))</f>
        <v/>
      </c>
      <c r="I148" s="198" t="str">
        <f>IF($C148="","",IFERROR(INDEX('Work report'!$A$2:$A$1500,MATCH(ROWS($C$2:C148),'Work report'!$AA$2:$AA$1500,0)),""))</f>
        <v/>
      </c>
      <c r="J148" s="201" t="str">
        <f>IF($C148="","",IFERROR(INDEX('Work report'!$I$2:$I$1500,MATCH(ROWS($C$2:C148),'Work report'!$AA$2:$AA$1500,0)),""))</f>
        <v/>
      </c>
      <c r="K148" s="105"/>
      <c r="L148" s="105"/>
      <c r="M148" s="105"/>
      <c r="N148" s="105"/>
      <c r="O148" s="71">
        <f t="shared" si="7"/>
        <v>0</v>
      </c>
      <c r="P148" s="71">
        <f t="shared" si="8"/>
        <v>0</v>
      </c>
      <c r="Q148" s="71" t="str">
        <f t="shared" si="6"/>
        <v/>
      </c>
    </row>
    <row r="149" spans="1:17" ht="15" customHeight="1" x14ac:dyDescent="0.25">
      <c r="A149" s="198" t="str">
        <f>IF($C149="","",IFERROR(INDEX('Work report'!$A$2:$A$1500,MATCH(ROWS($C$2:C149),'Work report'!$AA$2:$AA$1500,0)),""))</f>
        <v/>
      </c>
      <c r="B149" s="199" t="str">
        <f>IF($C149="","",Setup!$B$4)</f>
        <v/>
      </c>
      <c r="C149" s="200" t="str">
        <f>IFERROR(INDEX('Work report'!$R$2:$R$1500,MATCH(ROWS($C$2:C149),'Work report'!$AA$2:$AA$1500,0)),"")</f>
        <v/>
      </c>
      <c r="D149" s="200" t="str">
        <f>IFERROR(INDEX('Work report'!$S$2:$S$1500,MATCH(ROWS($D$2:D149),'Work report'!$AA$2:$AA$1500,0)),"")</f>
        <v/>
      </c>
      <c r="E149" s="193" t="str">
        <f>IF($C149="","",IFERROR(INDEX('Work report'!$C$2:$C$1500,MATCH(ROWS($C$2:C149),'Work report'!$AA$2:$AA$1500,0)),""))</f>
        <v/>
      </c>
      <c r="F149" s="201" t="str">
        <f>IF($C149="","",IFERROR(INDEX('Work report'!$F$2:$F$1500,MATCH(ROWS($C$2:C149),'Work report'!$AA$2:$AA$1500,0)),""))</f>
        <v/>
      </c>
      <c r="G149" s="202" t="str">
        <f>IF($C149="","",IFERROR(HYPERLINK(INDEX('Work report'!$Q$2:$Q$1500,MATCH(ROWS($C$2:C149),'Work report'!$AA$2:$AA$1500,0)),INDEX('Work report'!$Q$2:$Q$1500,MATCH(ROWS($C$2:C149),'Work report'!$AA$2:$AA$1500,0))),""))</f>
        <v/>
      </c>
      <c r="H149" s="203" t="str">
        <f>IF($C149="","",IFERROR(INDEX('Work report'!$M$2:$M$1500,MATCH(ROWS($C$2:C149),'Work report'!$AA$2:$AA$1500,0)),""))</f>
        <v/>
      </c>
      <c r="I149" s="198" t="str">
        <f>IF($C149="","",IFERROR(INDEX('Work report'!$A$2:$A$1500,MATCH(ROWS($C$2:C149),'Work report'!$AA$2:$AA$1500,0)),""))</f>
        <v/>
      </c>
      <c r="J149" s="201" t="str">
        <f>IF($C149="","",IFERROR(INDEX('Work report'!$I$2:$I$1500,MATCH(ROWS($C$2:C149),'Work report'!$AA$2:$AA$1500,0)),""))</f>
        <v/>
      </c>
      <c r="K149" s="105"/>
      <c r="L149" s="105"/>
      <c r="M149" s="105"/>
      <c r="N149" s="105"/>
      <c r="O149" s="71">
        <f t="shared" si="7"/>
        <v>0</v>
      </c>
      <c r="P149" s="71">
        <f t="shared" si="8"/>
        <v>0</v>
      </c>
      <c r="Q149" s="71" t="str">
        <f t="shared" si="6"/>
        <v/>
      </c>
    </row>
    <row r="150" spans="1:17" ht="15" customHeight="1" x14ac:dyDescent="0.25">
      <c r="A150" s="198" t="str">
        <f>IF($C150="","",IFERROR(INDEX('Work report'!$A$2:$A$1500,MATCH(ROWS($C$2:C150),'Work report'!$AA$2:$AA$1500,0)),""))</f>
        <v/>
      </c>
      <c r="B150" s="199" t="str">
        <f>IF($C150="","",Setup!$B$4)</f>
        <v/>
      </c>
      <c r="C150" s="200" t="str">
        <f>IFERROR(INDEX('Work report'!$R$2:$R$1500,MATCH(ROWS($C$2:C150),'Work report'!$AA$2:$AA$1500,0)),"")</f>
        <v/>
      </c>
      <c r="D150" s="200" t="str">
        <f>IFERROR(INDEX('Work report'!$S$2:$S$1500,MATCH(ROWS($D$2:D150),'Work report'!$AA$2:$AA$1500,0)),"")</f>
        <v/>
      </c>
      <c r="E150" s="193" t="str">
        <f>IF($C150="","",IFERROR(INDEX('Work report'!$C$2:$C$1500,MATCH(ROWS($C$2:C150),'Work report'!$AA$2:$AA$1500,0)),""))</f>
        <v/>
      </c>
      <c r="F150" s="201" t="str">
        <f>IF($C150="","",IFERROR(INDEX('Work report'!$F$2:$F$1500,MATCH(ROWS($C$2:C150),'Work report'!$AA$2:$AA$1500,0)),""))</f>
        <v/>
      </c>
      <c r="G150" s="202" t="str">
        <f>IF($C150="","",IFERROR(HYPERLINK(INDEX('Work report'!$Q$2:$Q$1500,MATCH(ROWS($C$2:C150),'Work report'!$AA$2:$AA$1500,0)),INDEX('Work report'!$Q$2:$Q$1500,MATCH(ROWS($C$2:C150),'Work report'!$AA$2:$AA$1500,0))),""))</f>
        <v/>
      </c>
      <c r="H150" s="203" t="str">
        <f>IF($C150="","",IFERROR(INDEX('Work report'!$M$2:$M$1500,MATCH(ROWS($C$2:C150),'Work report'!$AA$2:$AA$1500,0)),""))</f>
        <v/>
      </c>
      <c r="I150" s="198" t="str">
        <f>IF($C150="","",IFERROR(INDEX('Work report'!$A$2:$A$1500,MATCH(ROWS($C$2:C150),'Work report'!$AA$2:$AA$1500,0)),""))</f>
        <v/>
      </c>
      <c r="J150" s="201" t="str">
        <f>IF($C150="","",IFERROR(INDEX('Work report'!$I$2:$I$1500,MATCH(ROWS($C$2:C150),'Work report'!$AA$2:$AA$1500,0)),""))</f>
        <v/>
      </c>
      <c r="K150" s="105"/>
      <c r="L150" s="105"/>
      <c r="M150" s="105"/>
      <c r="N150" s="105"/>
      <c r="O150" s="71">
        <f t="shared" si="7"/>
        <v>0</v>
      </c>
      <c r="P150" s="71">
        <f t="shared" si="8"/>
        <v>0</v>
      </c>
      <c r="Q150" s="71" t="str">
        <f t="shared" si="6"/>
        <v/>
      </c>
    </row>
    <row r="151" spans="1:17" ht="15" customHeight="1" x14ac:dyDescent="0.25">
      <c r="A151" s="198" t="str">
        <f>IF($C151="","",IFERROR(INDEX('Work report'!$A$2:$A$1500,MATCH(ROWS($C$2:C151),'Work report'!$AA$2:$AA$1500,0)),""))</f>
        <v/>
      </c>
      <c r="B151" s="199" t="str">
        <f>IF($C151="","",Setup!$B$4)</f>
        <v/>
      </c>
      <c r="C151" s="200" t="str">
        <f>IFERROR(INDEX('Work report'!$R$2:$R$1500,MATCH(ROWS($C$2:C151),'Work report'!$AA$2:$AA$1500,0)),"")</f>
        <v/>
      </c>
      <c r="D151" s="200" t="str">
        <f>IFERROR(INDEX('Work report'!$S$2:$S$1500,MATCH(ROWS($D$2:D151),'Work report'!$AA$2:$AA$1500,0)),"")</f>
        <v/>
      </c>
      <c r="E151" s="193" t="str">
        <f>IF($C151="","",IFERROR(INDEX('Work report'!$C$2:$C$1500,MATCH(ROWS($C$2:C151),'Work report'!$AA$2:$AA$1500,0)),""))</f>
        <v/>
      </c>
      <c r="F151" s="201" t="str">
        <f>IF($C151="","",IFERROR(INDEX('Work report'!$F$2:$F$1500,MATCH(ROWS($C$2:C151),'Work report'!$AA$2:$AA$1500,0)),""))</f>
        <v/>
      </c>
      <c r="G151" s="202" t="str">
        <f>IF($C151="","",IFERROR(HYPERLINK(INDEX('Work report'!$Q$2:$Q$1500,MATCH(ROWS($C$2:C151),'Work report'!$AA$2:$AA$1500,0)),INDEX('Work report'!$Q$2:$Q$1500,MATCH(ROWS($C$2:C151),'Work report'!$AA$2:$AA$1500,0))),""))</f>
        <v/>
      </c>
      <c r="H151" s="203" t="str">
        <f>IF($C151="","",IFERROR(INDEX('Work report'!$M$2:$M$1500,MATCH(ROWS($C$2:C151),'Work report'!$AA$2:$AA$1500,0)),""))</f>
        <v/>
      </c>
      <c r="I151" s="198" t="str">
        <f>IF($C151="","",IFERROR(INDEX('Work report'!$A$2:$A$1500,MATCH(ROWS($C$2:C151),'Work report'!$AA$2:$AA$1500,0)),""))</f>
        <v/>
      </c>
      <c r="J151" s="201" t="str">
        <f>IF($C151="","",IFERROR(INDEX('Work report'!$I$2:$I$1500,MATCH(ROWS($C$2:C151),'Work report'!$AA$2:$AA$1500,0)),""))</f>
        <v/>
      </c>
      <c r="K151" s="105"/>
      <c r="L151" s="105"/>
      <c r="M151" s="105"/>
      <c r="N151" s="105"/>
      <c r="O151" s="71">
        <f t="shared" si="7"/>
        <v>0</v>
      </c>
      <c r="P151" s="71">
        <f t="shared" si="8"/>
        <v>0</v>
      </c>
      <c r="Q151" s="71" t="str">
        <f t="shared" si="6"/>
        <v/>
      </c>
    </row>
    <row r="152" spans="1:17" ht="15" customHeight="1" x14ac:dyDescent="0.25">
      <c r="A152" s="198" t="str">
        <f>IF($C152="","",IFERROR(INDEX('Work report'!$A$2:$A$1500,MATCH(ROWS($C$2:C152),'Work report'!$AA$2:$AA$1500,0)),""))</f>
        <v/>
      </c>
      <c r="B152" s="199" t="str">
        <f>IF($C152="","",Setup!$B$4)</f>
        <v/>
      </c>
      <c r="C152" s="200" t="str">
        <f>IFERROR(INDEX('Work report'!$R$2:$R$1500,MATCH(ROWS($C$2:C152),'Work report'!$AA$2:$AA$1500,0)),"")</f>
        <v/>
      </c>
      <c r="D152" s="200" t="str">
        <f>IFERROR(INDEX('Work report'!$S$2:$S$1500,MATCH(ROWS($D$2:D152),'Work report'!$AA$2:$AA$1500,0)),"")</f>
        <v/>
      </c>
      <c r="E152" s="193" t="str">
        <f>IF($C152="","",IFERROR(INDEX('Work report'!$C$2:$C$1500,MATCH(ROWS($C$2:C152),'Work report'!$AA$2:$AA$1500,0)),""))</f>
        <v/>
      </c>
      <c r="F152" s="201" t="str">
        <f>IF($C152="","",IFERROR(INDEX('Work report'!$F$2:$F$1500,MATCH(ROWS($C$2:C152),'Work report'!$AA$2:$AA$1500,0)),""))</f>
        <v/>
      </c>
      <c r="G152" s="202" t="str">
        <f>IF($C152="","",IFERROR(HYPERLINK(INDEX('Work report'!$Q$2:$Q$1500,MATCH(ROWS($C$2:C152),'Work report'!$AA$2:$AA$1500,0)),INDEX('Work report'!$Q$2:$Q$1500,MATCH(ROWS($C$2:C152),'Work report'!$AA$2:$AA$1500,0))),""))</f>
        <v/>
      </c>
      <c r="H152" s="203" t="str">
        <f>IF($C152="","",IFERROR(INDEX('Work report'!$M$2:$M$1500,MATCH(ROWS($C$2:C152),'Work report'!$AA$2:$AA$1500,0)),""))</f>
        <v/>
      </c>
      <c r="I152" s="198" t="str">
        <f>IF($C152="","",IFERROR(INDEX('Work report'!$A$2:$A$1500,MATCH(ROWS($C$2:C152),'Work report'!$AA$2:$AA$1500,0)),""))</f>
        <v/>
      </c>
      <c r="J152" s="201" t="str">
        <f>IF($C152="","",IFERROR(INDEX('Work report'!$I$2:$I$1500,MATCH(ROWS($C$2:C152),'Work report'!$AA$2:$AA$1500,0)),""))</f>
        <v/>
      </c>
      <c r="K152" s="105"/>
      <c r="L152" s="105"/>
      <c r="M152" s="105"/>
      <c r="N152" s="105"/>
      <c r="O152" s="71">
        <f t="shared" si="7"/>
        <v>0</v>
      </c>
      <c r="P152" s="71">
        <f t="shared" si="8"/>
        <v>0</v>
      </c>
      <c r="Q152" s="71" t="str">
        <f t="shared" si="6"/>
        <v/>
      </c>
    </row>
    <row r="153" spans="1:17" ht="15" customHeight="1" x14ac:dyDescent="0.25">
      <c r="A153" s="198" t="str">
        <f>IF($C153="","",IFERROR(INDEX('Work report'!$A$2:$A$1500,MATCH(ROWS($C$2:C153),'Work report'!$AA$2:$AA$1500,0)),""))</f>
        <v/>
      </c>
      <c r="B153" s="199" t="str">
        <f>IF($C153="","",Setup!$B$4)</f>
        <v/>
      </c>
      <c r="C153" s="200" t="str">
        <f>IFERROR(INDEX('Work report'!$R$2:$R$1500,MATCH(ROWS($C$2:C153),'Work report'!$AA$2:$AA$1500,0)),"")</f>
        <v/>
      </c>
      <c r="D153" s="200" t="str">
        <f>IFERROR(INDEX('Work report'!$S$2:$S$1500,MATCH(ROWS($D$2:D153),'Work report'!$AA$2:$AA$1500,0)),"")</f>
        <v/>
      </c>
      <c r="E153" s="193" t="str">
        <f>IF($C153="","",IFERROR(INDEX('Work report'!$C$2:$C$1500,MATCH(ROWS($C$2:C153),'Work report'!$AA$2:$AA$1500,0)),""))</f>
        <v/>
      </c>
      <c r="F153" s="201" t="str">
        <f>IF($C153="","",IFERROR(INDEX('Work report'!$F$2:$F$1500,MATCH(ROWS($C$2:C153),'Work report'!$AA$2:$AA$1500,0)),""))</f>
        <v/>
      </c>
      <c r="G153" s="202" t="str">
        <f>IF($C153="","",IFERROR(HYPERLINK(INDEX('Work report'!$Q$2:$Q$1500,MATCH(ROWS($C$2:C153),'Work report'!$AA$2:$AA$1500,0)),INDEX('Work report'!$Q$2:$Q$1500,MATCH(ROWS($C$2:C153),'Work report'!$AA$2:$AA$1500,0))),""))</f>
        <v/>
      </c>
      <c r="H153" s="203" t="str">
        <f>IF($C153="","",IFERROR(INDEX('Work report'!$M$2:$M$1500,MATCH(ROWS($C$2:C153),'Work report'!$AA$2:$AA$1500,0)),""))</f>
        <v/>
      </c>
      <c r="I153" s="198" t="str">
        <f>IF($C153="","",IFERROR(INDEX('Work report'!$A$2:$A$1500,MATCH(ROWS($C$2:C153),'Work report'!$AA$2:$AA$1500,0)),""))</f>
        <v/>
      </c>
      <c r="J153" s="201" t="str">
        <f>IF($C153="","",IFERROR(INDEX('Work report'!$I$2:$I$1500,MATCH(ROWS($C$2:C153),'Work report'!$AA$2:$AA$1500,0)),""))</f>
        <v/>
      </c>
      <c r="K153" s="105"/>
      <c r="L153" s="105"/>
      <c r="M153" s="105"/>
      <c r="N153" s="105"/>
      <c r="O153" s="71">
        <f t="shared" si="7"/>
        <v>0</v>
      </c>
      <c r="P153" s="71">
        <f t="shared" si="8"/>
        <v>0</v>
      </c>
      <c r="Q153" s="71" t="str">
        <f t="shared" si="6"/>
        <v/>
      </c>
    </row>
    <row r="154" spans="1:17" ht="15" customHeight="1" x14ac:dyDescent="0.25">
      <c r="A154" s="198" t="str">
        <f>IF($C154="","",IFERROR(INDEX('Work report'!$A$2:$A$1500,MATCH(ROWS($C$2:C154),'Work report'!$AA$2:$AA$1500,0)),""))</f>
        <v/>
      </c>
      <c r="B154" s="199" t="str">
        <f>IF($C154="","",Setup!$B$4)</f>
        <v/>
      </c>
      <c r="C154" s="200" t="str">
        <f>IFERROR(INDEX('Work report'!$R$2:$R$1500,MATCH(ROWS($C$2:C154),'Work report'!$AA$2:$AA$1500,0)),"")</f>
        <v/>
      </c>
      <c r="D154" s="200" t="str">
        <f>IFERROR(INDEX('Work report'!$S$2:$S$1500,MATCH(ROWS($D$2:D154),'Work report'!$AA$2:$AA$1500,0)),"")</f>
        <v/>
      </c>
      <c r="E154" s="193" t="str">
        <f>IF($C154="","",IFERROR(INDEX('Work report'!$C$2:$C$1500,MATCH(ROWS($C$2:C154),'Work report'!$AA$2:$AA$1500,0)),""))</f>
        <v/>
      </c>
      <c r="F154" s="201" t="str">
        <f>IF($C154="","",IFERROR(INDEX('Work report'!$F$2:$F$1500,MATCH(ROWS($C$2:C154),'Work report'!$AA$2:$AA$1500,0)),""))</f>
        <v/>
      </c>
      <c r="G154" s="202" t="str">
        <f>IF($C154="","",IFERROR(HYPERLINK(INDEX('Work report'!$Q$2:$Q$1500,MATCH(ROWS($C$2:C154),'Work report'!$AA$2:$AA$1500,0)),INDEX('Work report'!$Q$2:$Q$1500,MATCH(ROWS($C$2:C154),'Work report'!$AA$2:$AA$1500,0))),""))</f>
        <v/>
      </c>
      <c r="H154" s="203" t="str">
        <f>IF($C154="","",IFERROR(INDEX('Work report'!$M$2:$M$1500,MATCH(ROWS($C$2:C154),'Work report'!$AA$2:$AA$1500,0)),""))</f>
        <v/>
      </c>
      <c r="I154" s="198" t="str">
        <f>IF($C154="","",IFERROR(INDEX('Work report'!$A$2:$A$1500,MATCH(ROWS($C$2:C154),'Work report'!$AA$2:$AA$1500,0)),""))</f>
        <v/>
      </c>
      <c r="J154" s="201" t="str">
        <f>IF($C154="","",IFERROR(INDEX('Work report'!$I$2:$I$1500,MATCH(ROWS($C$2:C154),'Work report'!$AA$2:$AA$1500,0)),""))</f>
        <v/>
      </c>
      <c r="K154" s="105"/>
      <c r="L154" s="105"/>
      <c r="M154" s="105"/>
      <c r="N154" s="105"/>
      <c r="O154" s="71">
        <f t="shared" si="7"/>
        <v>0</v>
      </c>
      <c r="P154" s="71">
        <f t="shared" si="8"/>
        <v>0</v>
      </c>
      <c r="Q154" s="71" t="str">
        <f t="shared" si="6"/>
        <v/>
      </c>
    </row>
    <row r="155" spans="1:17" ht="15" customHeight="1" x14ac:dyDescent="0.25">
      <c r="A155" s="198" t="str">
        <f>IF($C155="","",IFERROR(INDEX('Work report'!$A$2:$A$1500,MATCH(ROWS($C$2:C155),'Work report'!$AA$2:$AA$1500,0)),""))</f>
        <v/>
      </c>
      <c r="B155" s="199" t="str">
        <f>IF($C155="","",Setup!$B$4)</f>
        <v/>
      </c>
      <c r="C155" s="200" t="str">
        <f>IFERROR(INDEX('Work report'!$R$2:$R$1500,MATCH(ROWS($C$2:C155),'Work report'!$AA$2:$AA$1500,0)),"")</f>
        <v/>
      </c>
      <c r="D155" s="200" t="str">
        <f>IFERROR(INDEX('Work report'!$S$2:$S$1500,MATCH(ROWS($D$2:D155),'Work report'!$AA$2:$AA$1500,0)),"")</f>
        <v/>
      </c>
      <c r="E155" s="193" t="str">
        <f>IF($C155="","",IFERROR(INDEX('Work report'!$C$2:$C$1500,MATCH(ROWS($C$2:C155),'Work report'!$AA$2:$AA$1500,0)),""))</f>
        <v/>
      </c>
      <c r="F155" s="201" t="str">
        <f>IF($C155="","",IFERROR(INDEX('Work report'!$F$2:$F$1500,MATCH(ROWS($C$2:C155),'Work report'!$AA$2:$AA$1500,0)),""))</f>
        <v/>
      </c>
      <c r="G155" s="202" t="str">
        <f>IF($C155="","",IFERROR(HYPERLINK(INDEX('Work report'!$Q$2:$Q$1500,MATCH(ROWS($C$2:C155),'Work report'!$AA$2:$AA$1500,0)),INDEX('Work report'!$Q$2:$Q$1500,MATCH(ROWS($C$2:C155),'Work report'!$AA$2:$AA$1500,0))),""))</f>
        <v/>
      </c>
      <c r="H155" s="203" t="str">
        <f>IF($C155="","",IFERROR(INDEX('Work report'!$M$2:$M$1500,MATCH(ROWS($C$2:C155),'Work report'!$AA$2:$AA$1500,0)),""))</f>
        <v/>
      </c>
      <c r="I155" s="198" t="str">
        <f>IF($C155="","",IFERROR(INDEX('Work report'!$A$2:$A$1500,MATCH(ROWS($C$2:C155),'Work report'!$AA$2:$AA$1500,0)),""))</f>
        <v/>
      </c>
      <c r="J155" s="201" t="str">
        <f>IF($C155="","",IFERROR(INDEX('Work report'!$I$2:$I$1500,MATCH(ROWS($C$2:C155),'Work report'!$AA$2:$AA$1500,0)),""))</f>
        <v/>
      </c>
      <c r="K155" s="105"/>
      <c r="L155" s="105"/>
      <c r="M155" s="105"/>
      <c r="N155" s="105"/>
      <c r="O155" s="71">
        <f t="shared" si="7"/>
        <v>0</v>
      </c>
      <c r="P155" s="71">
        <f t="shared" si="8"/>
        <v>0</v>
      </c>
      <c r="Q155" s="71" t="str">
        <f t="shared" si="6"/>
        <v/>
      </c>
    </row>
    <row r="156" spans="1:17" ht="15" customHeight="1" x14ac:dyDescent="0.25">
      <c r="A156" s="198" t="str">
        <f>IF($C156="","",IFERROR(INDEX('Work report'!$A$2:$A$1500,MATCH(ROWS($C$2:C156),'Work report'!$AA$2:$AA$1500,0)),""))</f>
        <v/>
      </c>
      <c r="B156" s="199" t="str">
        <f>IF($C156="","",Setup!$B$4)</f>
        <v/>
      </c>
      <c r="C156" s="200" t="str">
        <f>IFERROR(INDEX('Work report'!$R$2:$R$1500,MATCH(ROWS($C$2:C156),'Work report'!$AA$2:$AA$1500,0)),"")</f>
        <v/>
      </c>
      <c r="D156" s="200" t="str">
        <f>IFERROR(INDEX('Work report'!$S$2:$S$1500,MATCH(ROWS($D$2:D156),'Work report'!$AA$2:$AA$1500,0)),"")</f>
        <v/>
      </c>
      <c r="E156" s="193" t="str">
        <f>IF($C156="","",IFERROR(INDEX('Work report'!$C$2:$C$1500,MATCH(ROWS($C$2:C156),'Work report'!$AA$2:$AA$1500,0)),""))</f>
        <v/>
      </c>
      <c r="F156" s="201" t="str">
        <f>IF($C156="","",IFERROR(INDEX('Work report'!$F$2:$F$1500,MATCH(ROWS($C$2:C156),'Work report'!$AA$2:$AA$1500,0)),""))</f>
        <v/>
      </c>
      <c r="G156" s="202" t="str">
        <f>IF($C156="","",IFERROR(HYPERLINK(INDEX('Work report'!$Q$2:$Q$1500,MATCH(ROWS($C$2:C156),'Work report'!$AA$2:$AA$1500,0)),INDEX('Work report'!$Q$2:$Q$1500,MATCH(ROWS($C$2:C156),'Work report'!$AA$2:$AA$1500,0))),""))</f>
        <v/>
      </c>
      <c r="H156" s="203" t="str">
        <f>IF($C156="","",IFERROR(INDEX('Work report'!$M$2:$M$1500,MATCH(ROWS($C$2:C156),'Work report'!$AA$2:$AA$1500,0)),""))</f>
        <v/>
      </c>
      <c r="I156" s="198" t="str">
        <f>IF($C156="","",IFERROR(INDEX('Work report'!$A$2:$A$1500,MATCH(ROWS($C$2:C156),'Work report'!$AA$2:$AA$1500,0)),""))</f>
        <v/>
      </c>
      <c r="J156" s="201" t="str">
        <f>IF($C156="","",IFERROR(INDEX('Work report'!$I$2:$I$1500,MATCH(ROWS($C$2:C156),'Work report'!$AA$2:$AA$1500,0)),""))</f>
        <v/>
      </c>
      <c r="K156" s="105"/>
      <c r="L156" s="105"/>
      <c r="M156" s="105"/>
      <c r="N156" s="105"/>
      <c r="O156" s="71">
        <f t="shared" si="7"/>
        <v>0</v>
      </c>
      <c r="P156" s="71">
        <f t="shared" si="8"/>
        <v>0</v>
      </c>
      <c r="Q156" s="71" t="str">
        <f t="shared" si="6"/>
        <v/>
      </c>
    </row>
    <row r="157" spans="1:17" ht="15" customHeight="1" x14ac:dyDescent="0.25">
      <c r="A157" s="198" t="str">
        <f>IF($C157="","",IFERROR(INDEX('Work report'!$A$2:$A$1500,MATCH(ROWS($C$2:C157),'Work report'!$AA$2:$AA$1500,0)),""))</f>
        <v/>
      </c>
      <c r="B157" s="199" t="str">
        <f>IF($C157="","",Setup!$B$4)</f>
        <v/>
      </c>
      <c r="C157" s="200" t="str">
        <f>IFERROR(INDEX('Work report'!$R$2:$R$1500,MATCH(ROWS($C$2:C157),'Work report'!$AA$2:$AA$1500,0)),"")</f>
        <v/>
      </c>
      <c r="D157" s="200" t="str">
        <f>IFERROR(INDEX('Work report'!$S$2:$S$1500,MATCH(ROWS($D$2:D157),'Work report'!$AA$2:$AA$1500,0)),"")</f>
        <v/>
      </c>
      <c r="E157" s="193" t="str">
        <f>IF($C157="","",IFERROR(INDEX('Work report'!$C$2:$C$1500,MATCH(ROWS($C$2:C157),'Work report'!$AA$2:$AA$1500,0)),""))</f>
        <v/>
      </c>
      <c r="F157" s="201" t="str">
        <f>IF($C157="","",IFERROR(INDEX('Work report'!$F$2:$F$1500,MATCH(ROWS($C$2:C157),'Work report'!$AA$2:$AA$1500,0)),""))</f>
        <v/>
      </c>
      <c r="G157" s="202" t="str">
        <f>IF($C157="","",IFERROR(HYPERLINK(INDEX('Work report'!$Q$2:$Q$1500,MATCH(ROWS($C$2:C157),'Work report'!$AA$2:$AA$1500,0)),INDEX('Work report'!$Q$2:$Q$1500,MATCH(ROWS($C$2:C157),'Work report'!$AA$2:$AA$1500,0))),""))</f>
        <v/>
      </c>
      <c r="H157" s="203" t="str">
        <f>IF($C157="","",IFERROR(INDEX('Work report'!$M$2:$M$1500,MATCH(ROWS($C$2:C157),'Work report'!$AA$2:$AA$1500,0)),""))</f>
        <v/>
      </c>
      <c r="I157" s="198" t="str">
        <f>IF($C157="","",IFERROR(INDEX('Work report'!$A$2:$A$1500,MATCH(ROWS($C$2:C157),'Work report'!$AA$2:$AA$1500,0)),""))</f>
        <v/>
      </c>
      <c r="J157" s="201" t="str">
        <f>IF($C157="","",IFERROR(INDEX('Work report'!$I$2:$I$1500,MATCH(ROWS($C$2:C157),'Work report'!$AA$2:$AA$1500,0)),""))</f>
        <v/>
      </c>
      <c r="K157" s="105"/>
      <c r="L157" s="105"/>
      <c r="M157" s="105"/>
      <c r="N157" s="105"/>
      <c r="O157" s="71">
        <f t="shared" si="7"/>
        <v>0</v>
      </c>
      <c r="P157" s="71">
        <f t="shared" si="8"/>
        <v>0</v>
      </c>
      <c r="Q157" s="71" t="str">
        <f t="shared" si="6"/>
        <v/>
      </c>
    </row>
    <row r="158" spans="1:17" ht="15" customHeight="1" x14ac:dyDescent="0.25">
      <c r="A158" s="198" t="str">
        <f>IF($C158="","",IFERROR(INDEX('Work report'!$A$2:$A$1500,MATCH(ROWS($C$2:C158),'Work report'!$AA$2:$AA$1500,0)),""))</f>
        <v/>
      </c>
      <c r="B158" s="199" t="str">
        <f>IF($C158="","",Setup!$B$4)</f>
        <v/>
      </c>
      <c r="C158" s="200" t="str">
        <f>IFERROR(INDEX('Work report'!$R$2:$R$1500,MATCH(ROWS($C$2:C158),'Work report'!$AA$2:$AA$1500,0)),"")</f>
        <v/>
      </c>
      <c r="D158" s="200" t="str">
        <f>IFERROR(INDEX('Work report'!$S$2:$S$1500,MATCH(ROWS($D$2:D158),'Work report'!$AA$2:$AA$1500,0)),"")</f>
        <v/>
      </c>
      <c r="E158" s="193" t="str">
        <f>IF($C158="","",IFERROR(INDEX('Work report'!$C$2:$C$1500,MATCH(ROWS($C$2:C158),'Work report'!$AA$2:$AA$1500,0)),""))</f>
        <v/>
      </c>
      <c r="F158" s="201" t="str">
        <f>IF($C158="","",IFERROR(INDEX('Work report'!$F$2:$F$1500,MATCH(ROWS($C$2:C158),'Work report'!$AA$2:$AA$1500,0)),""))</f>
        <v/>
      </c>
      <c r="G158" s="202" t="str">
        <f>IF($C158="","",IFERROR(HYPERLINK(INDEX('Work report'!$Q$2:$Q$1500,MATCH(ROWS($C$2:C158),'Work report'!$AA$2:$AA$1500,0)),INDEX('Work report'!$Q$2:$Q$1500,MATCH(ROWS($C$2:C158),'Work report'!$AA$2:$AA$1500,0))),""))</f>
        <v/>
      </c>
      <c r="H158" s="203" t="str">
        <f>IF($C158="","",IFERROR(INDEX('Work report'!$M$2:$M$1500,MATCH(ROWS($C$2:C158),'Work report'!$AA$2:$AA$1500,0)),""))</f>
        <v/>
      </c>
      <c r="I158" s="198" t="str">
        <f>IF($C158="","",IFERROR(INDEX('Work report'!$A$2:$A$1500,MATCH(ROWS($C$2:C158),'Work report'!$AA$2:$AA$1500,0)),""))</f>
        <v/>
      </c>
      <c r="J158" s="201" t="str">
        <f>IF($C158="","",IFERROR(INDEX('Work report'!$I$2:$I$1500,MATCH(ROWS($C$2:C158),'Work report'!$AA$2:$AA$1500,0)),""))</f>
        <v/>
      </c>
      <c r="K158" s="105"/>
      <c r="L158" s="105"/>
      <c r="M158" s="105"/>
      <c r="N158" s="105"/>
      <c r="O158" s="71">
        <f t="shared" si="7"/>
        <v>0</v>
      </c>
      <c r="P158" s="71">
        <f t="shared" si="8"/>
        <v>0</v>
      </c>
      <c r="Q158" s="71" t="str">
        <f t="shared" si="6"/>
        <v/>
      </c>
    </row>
    <row r="159" spans="1:17" ht="15" customHeight="1" x14ac:dyDescent="0.25">
      <c r="A159" s="198" t="str">
        <f>IF($C159="","",IFERROR(INDEX('Work report'!$A$2:$A$1500,MATCH(ROWS($C$2:C159),'Work report'!$AA$2:$AA$1500,0)),""))</f>
        <v/>
      </c>
      <c r="B159" s="199" t="str">
        <f>IF($C159="","",Setup!$B$4)</f>
        <v/>
      </c>
      <c r="C159" s="200" t="str">
        <f>IFERROR(INDEX('Work report'!$R$2:$R$1500,MATCH(ROWS($C$2:C159),'Work report'!$AA$2:$AA$1500,0)),"")</f>
        <v/>
      </c>
      <c r="D159" s="200" t="str">
        <f>IFERROR(INDEX('Work report'!$S$2:$S$1500,MATCH(ROWS($D$2:D159),'Work report'!$AA$2:$AA$1500,0)),"")</f>
        <v/>
      </c>
      <c r="E159" s="193" t="str">
        <f>IF($C159="","",IFERROR(INDEX('Work report'!$C$2:$C$1500,MATCH(ROWS($C$2:C159),'Work report'!$AA$2:$AA$1500,0)),""))</f>
        <v/>
      </c>
      <c r="F159" s="201" t="str">
        <f>IF($C159="","",IFERROR(INDEX('Work report'!$F$2:$F$1500,MATCH(ROWS($C$2:C159),'Work report'!$AA$2:$AA$1500,0)),""))</f>
        <v/>
      </c>
      <c r="G159" s="202" t="str">
        <f>IF($C159="","",IFERROR(HYPERLINK(INDEX('Work report'!$Q$2:$Q$1500,MATCH(ROWS($C$2:C159),'Work report'!$AA$2:$AA$1500,0)),INDEX('Work report'!$Q$2:$Q$1500,MATCH(ROWS($C$2:C159),'Work report'!$AA$2:$AA$1500,0))),""))</f>
        <v/>
      </c>
      <c r="H159" s="203" t="str">
        <f>IF($C159="","",IFERROR(INDEX('Work report'!$M$2:$M$1500,MATCH(ROWS($C$2:C159),'Work report'!$AA$2:$AA$1500,0)),""))</f>
        <v/>
      </c>
      <c r="I159" s="198" t="str">
        <f>IF($C159="","",IFERROR(INDEX('Work report'!$A$2:$A$1500,MATCH(ROWS($C$2:C159),'Work report'!$AA$2:$AA$1500,0)),""))</f>
        <v/>
      </c>
      <c r="J159" s="201" t="str">
        <f>IF($C159="","",IFERROR(INDEX('Work report'!$I$2:$I$1500,MATCH(ROWS($C$2:C159),'Work report'!$AA$2:$AA$1500,0)),""))</f>
        <v/>
      </c>
      <c r="K159" s="105"/>
      <c r="L159" s="105"/>
      <c r="M159" s="105"/>
      <c r="N159" s="105"/>
      <c r="O159" s="71">
        <f t="shared" si="7"/>
        <v>0</v>
      </c>
      <c r="P159" s="71">
        <f t="shared" si="8"/>
        <v>0</v>
      </c>
      <c r="Q159" s="71" t="str">
        <f t="shared" si="6"/>
        <v/>
      </c>
    </row>
    <row r="160" spans="1:17" ht="15" customHeight="1" x14ac:dyDescent="0.25">
      <c r="A160" s="198" t="str">
        <f>IF($C160="","",IFERROR(INDEX('Work report'!$A$2:$A$1500,MATCH(ROWS($C$2:C160),'Work report'!$AA$2:$AA$1500,0)),""))</f>
        <v/>
      </c>
      <c r="B160" s="199" t="str">
        <f>IF($C160="","",Setup!$B$4)</f>
        <v/>
      </c>
      <c r="C160" s="200" t="str">
        <f>IFERROR(INDEX('Work report'!$R$2:$R$1500,MATCH(ROWS($C$2:C160),'Work report'!$AA$2:$AA$1500,0)),"")</f>
        <v/>
      </c>
      <c r="D160" s="200" t="str">
        <f>IFERROR(INDEX('Work report'!$S$2:$S$1500,MATCH(ROWS($D$2:D160),'Work report'!$AA$2:$AA$1500,0)),"")</f>
        <v/>
      </c>
      <c r="E160" s="193" t="str">
        <f>IF($C160="","",IFERROR(INDEX('Work report'!$C$2:$C$1500,MATCH(ROWS($C$2:C160),'Work report'!$AA$2:$AA$1500,0)),""))</f>
        <v/>
      </c>
      <c r="F160" s="201" t="str">
        <f>IF($C160="","",IFERROR(INDEX('Work report'!$F$2:$F$1500,MATCH(ROWS($C$2:C160),'Work report'!$AA$2:$AA$1500,0)),""))</f>
        <v/>
      </c>
      <c r="G160" s="202" t="str">
        <f>IF($C160="","",IFERROR(HYPERLINK(INDEX('Work report'!$Q$2:$Q$1500,MATCH(ROWS($C$2:C160),'Work report'!$AA$2:$AA$1500,0)),INDEX('Work report'!$Q$2:$Q$1500,MATCH(ROWS($C$2:C160),'Work report'!$AA$2:$AA$1500,0))),""))</f>
        <v/>
      </c>
      <c r="H160" s="203" t="str">
        <f>IF($C160="","",IFERROR(INDEX('Work report'!$M$2:$M$1500,MATCH(ROWS($C$2:C160),'Work report'!$AA$2:$AA$1500,0)),""))</f>
        <v/>
      </c>
      <c r="I160" s="198" t="str">
        <f>IF($C160="","",IFERROR(INDEX('Work report'!$A$2:$A$1500,MATCH(ROWS($C$2:C160),'Work report'!$AA$2:$AA$1500,0)),""))</f>
        <v/>
      </c>
      <c r="J160" s="201" t="str">
        <f>IF($C160="","",IFERROR(INDEX('Work report'!$I$2:$I$1500,MATCH(ROWS($C$2:C160),'Work report'!$AA$2:$AA$1500,0)),""))</f>
        <v/>
      </c>
      <c r="K160" s="105"/>
      <c r="L160" s="105"/>
      <c r="M160" s="105"/>
      <c r="N160" s="105"/>
      <c r="O160" s="71">
        <f t="shared" si="7"/>
        <v>0</v>
      </c>
      <c r="P160" s="71">
        <f t="shared" si="8"/>
        <v>0</v>
      </c>
      <c r="Q160" s="71" t="str">
        <f t="shared" si="6"/>
        <v/>
      </c>
    </row>
    <row r="161" spans="1:17" ht="15" customHeight="1" x14ac:dyDescent="0.25">
      <c r="A161" s="198" t="str">
        <f>IF($C161="","",IFERROR(INDEX('Work report'!$A$2:$A$1500,MATCH(ROWS($C$2:C161),'Work report'!$AA$2:$AA$1500,0)),""))</f>
        <v/>
      </c>
      <c r="B161" s="199" t="str">
        <f>IF($C161="","",Setup!$B$4)</f>
        <v/>
      </c>
      <c r="C161" s="200" t="str">
        <f>IFERROR(INDEX('Work report'!$R$2:$R$1500,MATCH(ROWS($C$2:C161),'Work report'!$AA$2:$AA$1500,0)),"")</f>
        <v/>
      </c>
      <c r="D161" s="200" t="str">
        <f>IFERROR(INDEX('Work report'!$S$2:$S$1500,MATCH(ROWS($D$2:D161),'Work report'!$AA$2:$AA$1500,0)),"")</f>
        <v/>
      </c>
      <c r="E161" s="193" t="str">
        <f>IF($C161="","",IFERROR(INDEX('Work report'!$C$2:$C$1500,MATCH(ROWS($C$2:C161),'Work report'!$AA$2:$AA$1500,0)),""))</f>
        <v/>
      </c>
      <c r="F161" s="201" t="str">
        <f>IF($C161="","",IFERROR(INDEX('Work report'!$F$2:$F$1500,MATCH(ROWS($C$2:C161),'Work report'!$AA$2:$AA$1500,0)),""))</f>
        <v/>
      </c>
      <c r="G161" s="202" t="str">
        <f>IF($C161="","",IFERROR(HYPERLINK(INDEX('Work report'!$Q$2:$Q$1500,MATCH(ROWS($C$2:C161),'Work report'!$AA$2:$AA$1500,0)),INDEX('Work report'!$Q$2:$Q$1500,MATCH(ROWS($C$2:C161),'Work report'!$AA$2:$AA$1500,0))),""))</f>
        <v/>
      </c>
      <c r="H161" s="203" t="str">
        <f>IF($C161="","",IFERROR(INDEX('Work report'!$M$2:$M$1500,MATCH(ROWS($C$2:C161),'Work report'!$AA$2:$AA$1500,0)),""))</f>
        <v/>
      </c>
      <c r="I161" s="198" t="str">
        <f>IF($C161="","",IFERROR(INDEX('Work report'!$A$2:$A$1500,MATCH(ROWS($C$2:C161),'Work report'!$AA$2:$AA$1500,0)),""))</f>
        <v/>
      </c>
      <c r="J161" s="201" t="str">
        <f>IF($C161="","",IFERROR(INDEX('Work report'!$I$2:$I$1500,MATCH(ROWS($C$2:C161),'Work report'!$AA$2:$AA$1500,0)),""))</f>
        <v/>
      </c>
      <c r="K161" s="105"/>
      <c r="L161" s="105"/>
      <c r="M161" s="105"/>
      <c r="N161" s="105"/>
      <c r="O161" s="71">
        <f t="shared" si="7"/>
        <v>0</v>
      </c>
      <c r="P161" s="71">
        <f t="shared" si="8"/>
        <v>0</v>
      </c>
      <c r="Q161" s="71" t="str">
        <f t="shared" si="6"/>
        <v/>
      </c>
    </row>
    <row r="162" spans="1:17" ht="15" customHeight="1" x14ac:dyDescent="0.25">
      <c r="A162" s="198" t="str">
        <f>IF($C162="","",IFERROR(INDEX('Work report'!$A$2:$A$1500,MATCH(ROWS($C$2:C162),'Work report'!$AA$2:$AA$1500,0)),""))</f>
        <v/>
      </c>
      <c r="B162" s="199" t="str">
        <f>IF($C162="","",Setup!$B$4)</f>
        <v/>
      </c>
      <c r="C162" s="200" t="str">
        <f>IFERROR(INDEX('Work report'!$R$2:$R$1500,MATCH(ROWS($C$2:C162),'Work report'!$AA$2:$AA$1500,0)),"")</f>
        <v/>
      </c>
      <c r="D162" s="200" t="str">
        <f>IFERROR(INDEX('Work report'!$S$2:$S$1500,MATCH(ROWS($D$2:D162),'Work report'!$AA$2:$AA$1500,0)),"")</f>
        <v/>
      </c>
      <c r="E162" s="193" t="str">
        <f>IF($C162="","",IFERROR(INDEX('Work report'!$C$2:$C$1500,MATCH(ROWS($C$2:C162),'Work report'!$AA$2:$AA$1500,0)),""))</f>
        <v/>
      </c>
      <c r="F162" s="201" t="str">
        <f>IF($C162="","",IFERROR(INDEX('Work report'!$F$2:$F$1500,MATCH(ROWS($C$2:C162),'Work report'!$AA$2:$AA$1500,0)),""))</f>
        <v/>
      </c>
      <c r="G162" s="202" t="str">
        <f>IF($C162="","",IFERROR(HYPERLINK(INDEX('Work report'!$Q$2:$Q$1500,MATCH(ROWS($C$2:C162),'Work report'!$AA$2:$AA$1500,0)),INDEX('Work report'!$Q$2:$Q$1500,MATCH(ROWS($C$2:C162),'Work report'!$AA$2:$AA$1500,0))),""))</f>
        <v/>
      </c>
      <c r="H162" s="203" t="str">
        <f>IF($C162="","",IFERROR(INDEX('Work report'!$M$2:$M$1500,MATCH(ROWS($C$2:C162),'Work report'!$AA$2:$AA$1500,0)),""))</f>
        <v/>
      </c>
      <c r="I162" s="198" t="str">
        <f>IF($C162="","",IFERROR(INDEX('Work report'!$A$2:$A$1500,MATCH(ROWS($C$2:C162),'Work report'!$AA$2:$AA$1500,0)),""))</f>
        <v/>
      </c>
      <c r="J162" s="201" t="str">
        <f>IF($C162="","",IFERROR(INDEX('Work report'!$I$2:$I$1500,MATCH(ROWS($C$2:C162),'Work report'!$AA$2:$AA$1500,0)),""))</f>
        <v/>
      </c>
      <c r="K162" s="105"/>
      <c r="L162" s="105"/>
      <c r="M162" s="105"/>
      <c r="N162" s="105"/>
      <c r="O162" s="71">
        <f t="shared" si="7"/>
        <v>0</v>
      </c>
      <c r="P162" s="71">
        <f t="shared" si="8"/>
        <v>0</v>
      </c>
      <c r="Q162" s="71" t="str">
        <f t="shared" si="6"/>
        <v/>
      </c>
    </row>
    <row r="163" spans="1:17" ht="15" customHeight="1" x14ac:dyDescent="0.25">
      <c r="A163" s="198" t="str">
        <f>IF($C163="","",IFERROR(INDEX('Work report'!$A$2:$A$1500,MATCH(ROWS($C$2:C163),'Work report'!$AA$2:$AA$1500,0)),""))</f>
        <v/>
      </c>
      <c r="B163" s="199" t="str">
        <f>IF($C163="","",Setup!$B$4)</f>
        <v/>
      </c>
      <c r="C163" s="200" t="str">
        <f>IFERROR(INDEX('Work report'!$R$2:$R$1500,MATCH(ROWS($C$2:C163),'Work report'!$AA$2:$AA$1500,0)),"")</f>
        <v/>
      </c>
      <c r="D163" s="200" t="str">
        <f>IFERROR(INDEX('Work report'!$S$2:$S$1500,MATCH(ROWS($D$2:D163),'Work report'!$AA$2:$AA$1500,0)),"")</f>
        <v/>
      </c>
      <c r="E163" s="193" t="str">
        <f>IF($C163="","",IFERROR(INDEX('Work report'!$C$2:$C$1500,MATCH(ROWS($C$2:C163),'Work report'!$AA$2:$AA$1500,0)),""))</f>
        <v/>
      </c>
      <c r="F163" s="201" t="str">
        <f>IF($C163="","",IFERROR(INDEX('Work report'!$F$2:$F$1500,MATCH(ROWS($C$2:C163),'Work report'!$AA$2:$AA$1500,0)),""))</f>
        <v/>
      </c>
      <c r="G163" s="202" t="str">
        <f>IF($C163="","",IFERROR(HYPERLINK(INDEX('Work report'!$Q$2:$Q$1500,MATCH(ROWS($C$2:C163),'Work report'!$AA$2:$AA$1500,0)),INDEX('Work report'!$Q$2:$Q$1500,MATCH(ROWS($C$2:C163),'Work report'!$AA$2:$AA$1500,0))),""))</f>
        <v/>
      </c>
      <c r="H163" s="203" t="str">
        <f>IF($C163="","",IFERROR(INDEX('Work report'!$M$2:$M$1500,MATCH(ROWS($C$2:C163),'Work report'!$AA$2:$AA$1500,0)),""))</f>
        <v/>
      </c>
      <c r="I163" s="198" t="str">
        <f>IF($C163="","",IFERROR(INDEX('Work report'!$A$2:$A$1500,MATCH(ROWS($C$2:C163),'Work report'!$AA$2:$AA$1500,0)),""))</f>
        <v/>
      </c>
      <c r="J163" s="201" t="str">
        <f>IF($C163="","",IFERROR(INDEX('Work report'!$I$2:$I$1500,MATCH(ROWS($C$2:C163),'Work report'!$AA$2:$AA$1500,0)),""))</f>
        <v/>
      </c>
      <c r="K163" s="105"/>
      <c r="L163" s="105"/>
      <c r="M163" s="105"/>
      <c r="N163" s="105"/>
      <c r="O163" s="71">
        <f t="shared" si="7"/>
        <v>0</v>
      </c>
      <c r="P163" s="71">
        <f t="shared" si="8"/>
        <v>0</v>
      </c>
      <c r="Q163" s="71" t="str">
        <f t="shared" si="6"/>
        <v/>
      </c>
    </row>
    <row r="164" spans="1:17" ht="15" customHeight="1" x14ac:dyDescent="0.25">
      <c r="A164" s="198" t="str">
        <f>IF($C164="","",IFERROR(INDEX('Work report'!$A$2:$A$1500,MATCH(ROWS($C$2:C164),'Work report'!$AA$2:$AA$1500,0)),""))</f>
        <v/>
      </c>
      <c r="B164" s="199" t="str">
        <f>IF($C164="","",Setup!$B$4)</f>
        <v/>
      </c>
      <c r="C164" s="200" t="str">
        <f>IFERROR(INDEX('Work report'!$R$2:$R$1500,MATCH(ROWS($C$2:C164),'Work report'!$AA$2:$AA$1500,0)),"")</f>
        <v/>
      </c>
      <c r="D164" s="200" t="str">
        <f>IFERROR(INDEX('Work report'!$S$2:$S$1500,MATCH(ROWS($D$2:D164),'Work report'!$AA$2:$AA$1500,0)),"")</f>
        <v/>
      </c>
      <c r="E164" s="193" t="str">
        <f>IF($C164="","",IFERROR(INDEX('Work report'!$C$2:$C$1500,MATCH(ROWS($C$2:C164),'Work report'!$AA$2:$AA$1500,0)),""))</f>
        <v/>
      </c>
      <c r="F164" s="201" t="str">
        <f>IF($C164="","",IFERROR(INDEX('Work report'!$F$2:$F$1500,MATCH(ROWS($C$2:C164),'Work report'!$AA$2:$AA$1500,0)),""))</f>
        <v/>
      </c>
      <c r="G164" s="202" t="str">
        <f>IF($C164="","",IFERROR(HYPERLINK(INDEX('Work report'!$Q$2:$Q$1500,MATCH(ROWS($C$2:C164),'Work report'!$AA$2:$AA$1500,0)),INDEX('Work report'!$Q$2:$Q$1500,MATCH(ROWS($C$2:C164),'Work report'!$AA$2:$AA$1500,0))),""))</f>
        <v/>
      </c>
      <c r="H164" s="203" t="str">
        <f>IF($C164="","",IFERROR(INDEX('Work report'!$M$2:$M$1500,MATCH(ROWS($C$2:C164),'Work report'!$AA$2:$AA$1500,0)),""))</f>
        <v/>
      </c>
      <c r="I164" s="198" t="str">
        <f>IF($C164="","",IFERROR(INDEX('Work report'!$A$2:$A$1500,MATCH(ROWS($C$2:C164),'Work report'!$AA$2:$AA$1500,0)),""))</f>
        <v/>
      </c>
      <c r="J164" s="201" t="str">
        <f>IF($C164="","",IFERROR(INDEX('Work report'!$I$2:$I$1500,MATCH(ROWS($C$2:C164),'Work report'!$AA$2:$AA$1500,0)),""))</f>
        <v/>
      </c>
      <c r="K164" s="105"/>
      <c r="L164" s="105"/>
      <c r="M164" s="105"/>
      <c r="N164" s="105"/>
      <c r="O164" s="71">
        <f t="shared" si="7"/>
        <v>0</v>
      </c>
      <c r="P164" s="71">
        <f t="shared" si="8"/>
        <v>0</v>
      </c>
      <c r="Q164" s="71" t="str">
        <f t="shared" si="6"/>
        <v/>
      </c>
    </row>
    <row r="165" spans="1:17" ht="15" customHeight="1" x14ac:dyDescent="0.25">
      <c r="A165" s="198" t="str">
        <f>IF($C165="","",IFERROR(INDEX('Work report'!$A$2:$A$1500,MATCH(ROWS($C$2:C165),'Work report'!$AA$2:$AA$1500,0)),""))</f>
        <v/>
      </c>
      <c r="B165" s="199" t="str">
        <f>IF($C165="","",Setup!$B$4)</f>
        <v/>
      </c>
      <c r="C165" s="200" t="str">
        <f>IFERROR(INDEX('Work report'!$R$2:$R$1500,MATCH(ROWS($C$2:C165),'Work report'!$AA$2:$AA$1500,0)),"")</f>
        <v/>
      </c>
      <c r="D165" s="200" t="str">
        <f>IFERROR(INDEX('Work report'!$S$2:$S$1500,MATCH(ROWS($D$2:D165),'Work report'!$AA$2:$AA$1500,0)),"")</f>
        <v/>
      </c>
      <c r="E165" s="193" t="str">
        <f>IF($C165="","",IFERROR(INDEX('Work report'!$C$2:$C$1500,MATCH(ROWS($C$2:C165),'Work report'!$AA$2:$AA$1500,0)),""))</f>
        <v/>
      </c>
      <c r="F165" s="201" t="str">
        <f>IF($C165="","",IFERROR(INDEX('Work report'!$F$2:$F$1500,MATCH(ROWS($C$2:C165),'Work report'!$AA$2:$AA$1500,0)),""))</f>
        <v/>
      </c>
      <c r="G165" s="202" t="str">
        <f>IF($C165="","",IFERROR(HYPERLINK(INDEX('Work report'!$Q$2:$Q$1500,MATCH(ROWS($C$2:C165),'Work report'!$AA$2:$AA$1500,0)),INDEX('Work report'!$Q$2:$Q$1500,MATCH(ROWS($C$2:C165),'Work report'!$AA$2:$AA$1500,0))),""))</f>
        <v/>
      </c>
      <c r="H165" s="203" t="str">
        <f>IF($C165="","",IFERROR(INDEX('Work report'!$M$2:$M$1500,MATCH(ROWS($C$2:C165),'Work report'!$AA$2:$AA$1500,0)),""))</f>
        <v/>
      </c>
      <c r="I165" s="198" t="str">
        <f>IF($C165="","",IFERROR(INDEX('Work report'!$A$2:$A$1500,MATCH(ROWS($C$2:C165),'Work report'!$AA$2:$AA$1500,0)),""))</f>
        <v/>
      </c>
      <c r="J165" s="201" t="str">
        <f>IF($C165="","",IFERROR(INDEX('Work report'!$I$2:$I$1500,MATCH(ROWS($C$2:C165),'Work report'!$AA$2:$AA$1500,0)),""))</f>
        <v/>
      </c>
      <c r="K165" s="105"/>
      <c r="L165" s="105"/>
      <c r="M165" s="105"/>
      <c r="N165" s="105"/>
      <c r="O165" s="71">
        <f t="shared" si="7"/>
        <v>0</v>
      </c>
      <c r="P165" s="71">
        <f t="shared" si="8"/>
        <v>0</v>
      </c>
      <c r="Q165" s="71" t="str">
        <f t="shared" si="6"/>
        <v/>
      </c>
    </row>
    <row r="166" spans="1:17" ht="15" customHeight="1" x14ac:dyDescent="0.25">
      <c r="A166" s="198" t="str">
        <f>IF($C166="","",IFERROR(INDEX('Work report'!$A$2:$A$1500,MATCH(ROWS($C$2:C166),'Work report'!$AA$2:$AA$1500,0)),""))</f>
        <v/>
      </c>
      <c r="B166" s="199" t="str">
        <f>IF($C166="","",Setup!$B$4)</f>
        <v/>
      </c>
      <c r="C166" s="200" t="str">
        <f>IFERROR(INDEX('Work report'!$R$2:$R$1500,MATCH(ROWS($C$2:C166),'Work report'!$AA$2:$AA$1500,0)),"")</f>
        <v/>
      </c>
      <c r="D166" s="200" t="str">
        <f>IFERROR(INDEX('Work report'!$S$2:$S$1500,MATCH(ROWS($D$2:D166),'Work report'!$AA$2:$AA$1500,0)),"")</f>
        <v/>
      </c>
      <c r="E166" s="193" t="str">
        <f>IF($C166="","",IFERROR(INDEX('Work report'!$C$2:$C$1500,MATCH(ROWS($C$2:C166),'Work report'!$AA$2:$AA$1500,0)),""))</f>
        <v/>
      </c>
      <c r="F166" s="201" t="str">
        <f>IF($C166="","",IFERROR(INDEX('Work report'!$F$2:$F$1500,MATCH(ROWS($C$2:C166),'Work report'!$AA$2:$AA$1500,0)),""))</f>
        <v/>
      </c>
      <c r="G166" s="202" t="str">
        <f>IF($C166="","",IFERROR(HYPERLINK(INDEX('Work report'!$Q$2:$Q$1500,MATCH(ROWS($C$2:C166),'Work report'!$AA$2:$AA$1500,0)),INDEX('Work report'!$Q$2:$Q$1500,MATCH(ROWS($C$2:C166),'Work report'!$AA$2:$AA$1500,0))),""))</f>
        <v/>
      </c>
      <c r="H166" s="203" t="str">
        <f>IF($C166="","",IFERROR(INDEX('Work report'!$M$2:$M$1500,MATCH(ROWS($C$2:C166),'Work report'!$AA$2:$AA$1500,0)),""))</f>
        <v/>
      </c>
      <c r="I166" s="198" t="str">
        <f>IF($C166="","",IFERROR(INDEX('Work report'!$A$2:$A$1500,MATCH(ROWS($C$2:C166),'Work report'!$AA$2:$AA$1500,0)),""))</f>
        <v/>
      </c>
      <c r="J166" s="201" t="str">
        <f>IF($C166="","",IFERROR(INDEX('Work report'!$I$2:$I$1500,MATCH(ROWS($C$2:C166),'Work report'!$AA$2:$AA$1500,0)),""))</f>
        <v/>
      </c>
      <c r="K166" s="105"/>
      <c r="L166" s="105"/>
      <c r="M166" s="105"/>
      <c r="N166" s="105"/>
      <c r="O166" s="71">
        <f t="shared" si="7"/>
        <v>0</v>
      </c>
      <c r="P166" s="71">
        <f t="shared" si="8"/>
        <v>0</v>
      </c>
      <c r="Q166" s="71" t="str">
        <f t="shared" ref="Q166:Q229" si="9">IF($C130&lt;&gt;"","System",IF($K130&lt;&gt;"","Manual",""))</f>
        <v/>
      </c>
    </row>
    <row r="167" spans="1:17" ht="15" customHeight="1" x14ac:dyDescent="0.25">
      <c r="A167" s="198" t="str">
        <f>IF($C167="","",IFERROR(INDEX('Work report'!$A$2:$A$1500,MATCH(ROWS($C$2:C167),'Work report'!$AA$2:$AA$1500,0)),""))</f>
        <v/>
      </c>
      <c r="B167" s="199" t="str">
        <f>IF($C167="","",Setup!$B$4)</f>
        <v/>
      </c>
      <c r="C167" s="200" t="str">
        <f>IFERROR(INDEX('Work report'!$R$2:$R$1500,MATCH(ROWS($C$2:C167),'Work report'!$AA$2:$AA$1500,0)),"")</f>
        <v/>
      </c>
      <c r="D167" s="200" t="str">
        <f>IFERROR(INDEX('Work report'!$S$2:$S$1500,MATCH(ROWS($D$2:D167),'Work report'!$AA$2:$AA$1500,0)),"")</f>
        <v/>
      </c>
      <c r="E167" s="193" t="str">
        <f>IF($C167="","",IFERROR(INDEX('Work report'!$C$2:$C$1500,MATCH(ROWS($C$2:C167),'Work report'!$AA$2:$AA$1500,0)),""))</f>
        <v/>
      </c>
      <c r="F167" s="201" t="str">
        <f>IF($C167="","",IFERROR(INDEX('Work report'!$F$2:$F$1500,MATCH(ROWS($C$2:C167),'Work report'!$AA$2:$AA$1500,0)),""))</f>
        <v/>
      </c>
      <c r="G167" s="202" t="str">
        <f>IF($C167="","",IFERROR(HYPERLINK(INDEX('Work report'!$Q$2:$Q$1500,MATCH(ROWS($C$2:C167),'Work report'!$AA$2:$AA$1500,0)),INDEX('Work report'!$Q$2:$Q$1500,MATCH(ROWS($C$2:C167),'Work report'!$AA$2:$AA$1500,0))),""))</f>
        <v/>
      </c>
      <c r="H167" s="203" t="str">
        <f>IF($C167="","",IFERROR(INDEX('Work report'!$M$2:$M$1500,MATCH(ROWS($C$2:C167),'Work report'!$AA$2:$AA$1500,0)),""))</f>
        <v/>
      </c>
      <c r="I167" s="198" t="str">
        <f>IF($C167="","",IFERROR(INDEX('Work report'!$A$2:$A$1500,MATCH(ROWS($C$2:C167),'Work report'!$AA$2:$AA$1500,0)),""))</f>
        <v/>
      </c>
      <c r="J167" s="201" t="str">
        <f>IF($C167="","",IFERROR(INDEX('Work report'!$I$2:$I$1500,MATCH(ROWS($C$2:C167),'Work report'!$AA$2:$AA$1500,0)),""))</f>
        <v/>
      </c>
      <c r="K167" s="105"/>
      <c r="L167" s="105"/>
      <c r="M167" s="105"/>
      <c r="N167" s="105"/>
      <c r="O167" s="71">
        <f t="shared" si="7"/>
        <v>0</v>
      </c>
      <c r="P167" s="71">
        <f t="shared" si="8"/>
        <v>0</v>
      </c>
      <c r="Q167" s="71" t="str">
        <f t="shared" si="9"/>
        <v/>
      </c>
    </row>
    <row r="168" spans="1:17" ht="15" customHeight="1" x14ac:dyDescent="0.25">
      <c r="A168" s="198" t="str">
        <f>IF($C168="","",IFERROR(INDEX('Work report'!$A$2:$A$1500,MATCH(ROWS($C$2:C168),'Work report'!$AA$2:$AA$1500,0)),""))</f>
        <v/>
      </c>
      <c r="B168" s="199" t="str">
        <f>IF($C168="","",Setup!$B$4)</f>
        <v/>
      </c>
      <c r="C168" s="200" t="str">
        <f>IFERROR(INDEX('Work report'!$R$2:$R$1500,MATCH(ROWS($C$2:C168),'Work report'!$AA$2:$AA$1500,0)),"")</f>
        <v/>
      </c>
      <c r="D168" s="200" t="str">
        <f>IFERROR(INDEX('Work report'!$S$2:$S$1500,MATCH(ROWS($D$2:D168),'Work report'!$AA$2:$AA$1500,0)),"")</f>
        <v/>
      </c>
      <c r="E168" s="193" t="str">
        <f>IF($C168="","",IFERROR(INDEX('Work report'!$C$2:$C$1500,MATCH(ROWS($C$2:C168),'Work report'!$AA$2:$AA$1500,0)),""))</f>
        <v/>
      </c>
      <c r="F168" s="201" t="str">
        <f>IF($C168="","",IFERROR(INDEX('Work report'!$F$2:$F$1500,MATCH(ROWS($C$2:C168),'Work report'!$AA$2:$AA$1500,0)),""))</f>
        <v/>
      </c>
      <c r="G168" s="202" t="str">
        <f>IF($C168="","",IFERROR(HYPERLINK(INDEX('Work report'!$Q$2:$Q$1500,MATCH(ROWS($C$2:C168),'Work report'!$AA$2:$AA$1500,0)),INDEX('Work report'!$Q$2:$Q$1500,MATCH(ROWS($C$2:C168),'Work report'!$AA$2:$AA$1500,0))),""))</f>
        <v/>
      </c>
      <c r="H168" s="203" t="str">
        <f>IF($C168="","",IFERROR(INDEX('Work report'!$M$2:$M$1500,MATCH(ROWS($C$2:C168),'Work report'!$AA$2:$AA$1500,0)),""))</f>
        <v/>
      </c>
      <c r="I168" s="198" t="str">
        <f>IF($C168="","",IFERROR(INDEX('Work report'!$A$2:$A$1500,MATCH(ROWS($C$2:C168),'Work report'!$AA$2:$AA$1500,0)),""))</f>
        <v/>
      </c>
      <c r="J168" s="201" t="str">
        <f>IF($C168="","",IFERROR(INDEX('Work report'!$I$2:$I$1500,MATCH(ROWS($C$2:C168),'Work report'!$AA$2:$AA$1500,0)),""))</f>
        <v/>
      </c>
      <c r="K168" s="105"/>
      <c r="L168" s="105"/>
      <c r="M168" s="105"/>
      <c r="N168" s="105"/>
      <c r="O168" s="71">
        <f t="shared" si="7"/>
        <v>0</v>
      </c>
      <c r="P168" s="71">
        <f t="shared" si="8"/>
        <v>0</v>
      </c>
      <c r="Q168" s="71" t="str">
        <f t="shared" si="9"/>
        <v/>
      </c>
    </row>
    <row r="169" spans="1:17" ht="15" customHeight="1" x14ac:dyDescent="0.25">
      <c r="A169" s="198" t="str">
        <f>IF($C169="","",IFERROR(INDEX('Work report'!$A$2:$A$1500,MATCH(ROWS($C$2:C169),'Work report'!$AA$2:$AA$1500,0)),""))</f>
        <v/>
      </c>
      <c r="B169" s="199" t="str">
        <f>IF($C169="","",Setup!$B$4)</f>
        <v/>
      </c>
      <c r="C169" s="200" t="str">
        <f>IFERROR(INDEX('Work report'!$R$2:$R$1500,MATCH(ROWS($C$2:C169),'Work report'!$AA$2:$AA$1500,0)),"")</f>
        <v/>
      </c>
      <c r="D169" s="200" t="str">
        <f>IFERROR(INDEX('Work report'!$S$2:$S$1500,MATCH(ROWS($D$2:D169),'Work report'!$AA$2:$AA$1500,0)),"")</f>
        <v/>
      </c>
      <c r="E169" s="193" t="str">
        <f>IF($C169="","",IFERROR(INDEX('Work report'!$C$2:$C$1500,MATCH(ROWS($C$2:C169),'Work report'!$AA$2:$AA$1500,0)),""))</f>
        <v/>
      </c>
      <c r="F169" s="201" t="str">
        <f>IF($C169="","",IFERROR(INDEX('Work report'!$F$2:$F$1500,MATCH(ROWS($C$2:C169),'Work report'!$AA$2:$AA$1500,0)),""))</f>
        <v/>
      </c>
      <c r="G169" s="202" t="str">
        <f>IF($C169="","",IFERROR(HYPERLINK(INDEX('Work report'!$Q$2:$Q$1500,MATCH(ROWS($C$2:C169),'Work report'!$AA$2:$AA$1500,0)),INDEX('Work report'!$Q$2:$Q$1500,MATCH(ROWS($C$2:C169),'Work report'!$AA$2:$AA$1500,0))),""))</f>
        <v/>
      </c>
      <c r="H169" s="203" t="str">
        <f>IF($C169="","",IFERROR(INDEX('Work report'!$M$2:$M$1500,MATCH(ROWS($C$2:C169),'Work report'!$AA$2:$AA$1500,0)),""))</f>
        <v/>
      </c>
      <c r="I169" s="198" t="str">
        <f>IF($C169="","",IFERROR(INDEX('Work report'!$A$2:$A$1500,MATCH(ROWS($C$2:C169),'Work report'!$AA$2:$AA$1500,0)),""))</f>
        <v/>
      </c>
      <c r="J169" s="201" t="str">
        <f>IF($C169="","",IFERROR(INDEX('Work report'!$I$2:$I$1500,MATCH(ROWS($C$2:C169),'Work report'!$AA$2:$AA$1500,0)),""))</f>
        <v/>
      </c>
      <c r="K169" s="105"/>
      <c r="L169" s="105"/>
      <c r="M169" s="105"/>
      <c r="N169" s="105"/>
      <c r="O169" s="71">
        <f t="shared" si="7"/>
        <v>0</v>
      </c>
      <c r="P169" s="71">
        <f t="shared" si="8"/>
        <v>0</v>
      </c>
      <c r="Q169" s="71" t="str">
        <f t="shared" si="9"/>
        <v/>
      </c>
    </row>
    <row r="170" spans="1:17" ht="15" customHeight="1" x14ac:dyDescent="0.25">
      <c r="A170" s="198" t="str">
        <f>IF($C170="","",IFERROR(INDEX('Work report'!$A$2:$A$1500,MATCH(ROWS($C$2:C170),'Work report'!$AA$2:$AA$1500,0)),""))</f>
        <v/>
      </c>
      <c r="B170" s="199" t="str">
        <f>IF($C170="","",Setup!$B$4)</f>
        <v/>
      </c>
      <c r="C170" s="200" t="str">
        <f>IFERROR(INDEX('Work report'!$R$2:$R$1500,MATCH(ROWS($C$2:C170),'Work report'!$AA$2:$AA$1500,0)),"")</f>
        <v/>
      </c>
      <c r="D170" s="200" t="str">
        <f>IFERROR(INDEX('Work report'!$S$2:$S$1500,MATCH(ROWS($D$2:D170),'Work report'!$AA$2:$AA$1500,0)),"")</f>
        <v/>
      </c>
      <c r="E170" s="193" t="str">
        <f>IF($C170="","",IFERROR(INDEX('Work report'!$C$2:$C$1500,MATCH(ROWS($C$2:C170),'Work report'!$AA$2:$AA$1500,0)),""))</f>
        <v/>
      </c>
      <c r="F170" s="201" t="str">
        <f>IF($C170="","",IFERROR(INDEX('Work report'!$F$2:$F$1500,MATCH(ROWS($C$2:C170),'Work report'!$AA$2:$AA$1500,0)),""))</f>
        <v/>
      </c>
      <c r="G170" s="202" t="str">
        <f>IF($C170="","",IFERROR(HYPERLINK(INDEX('Work report'!$Q$2:$Q$1500,MATCH(ROWS($C$2:C170),'Work report'!$AA$2:$AA$1500,0)),INDEX('Work report'!$Q$2:$Q$1500,MATCH(ROWS($C$2:C170),'Work report'!$AA$2:$AA$1500,0))),""))</f>
        <v/>
      </c>
      <c r="H170" s="203" t="str">
        <f>IF($C170="","",IFERROR(INDEX('Work report'!$M$2:$M$1500,MATCH(ROWS($C$2:C170),'Work report'!$AA$2:$AA$1500,0)),""))</f>
        <v/>
      </c>
      <c r="I170" s="198" t="str">
        <f>IF($C170="","",IFERROR(INDEX('Work report'!$A$2:$A$1500,MATCH(ROWS($C$2:C170),'Work report'!$AA$2:$AA$1500,0)),""))</f>
        <v/>
      </c>
      <c r="J170" s="201" t="str">
        <f>IF($C170="","",IFERROR(INDEX('Work report'!$I$2:$I$1500,MATCH(ROWS($C$2:C170),'Work report'!$AA$2:$AA$1500,0)),""))</f>
        <v/>
      </c>
      <c r="K170" s="105"/>
      <c r="L170" s="105"/>
      <c r="M170" s="105"/>
      <c r="N170" s="105"/>
      <c r="O170" s="71">
        <f t="shared" si="7"/>
        <v>0</v>
      </c>
      <c r="P170" s="71">
        <f t="shared" si="8"/>
        <v>0</v>
      </c>
      <c r="Q170" s="71" t="str">
        <f t="shared" si="9"/>
        <v/>
      </c>
    </row>
    <row r="171" spans="1:17" ht="15" customHeight="1" x14ac:dyDescent="0.25">
      <c r="A171" s="198" t="str">
        <f>IF($C171="","",IFERROR(INDEX('Work report'!$A$2:$A$1500,MATCH(ROWS($C$2:C171),'Work report'!$AA$2:$AA$1500,0)),""))</f>
        <v/>
      </c>
      <c r="B171" s="199" t="str">
        <f>IF($C171="","",Setup!$B$4)</f>
        <v/>
      </c>
      <c r="C171" s="200" t="str">
        <f>IFERROR(INDEX('Work report'!$R$2:$R$1500,MATCH(ROWS($C$2:C171),'Work report'!$AA$2:$AA$1500,0)),"")</f>
        <v/>
      </c>
      <c r="D171" s="200" t="str">
        <f>IFERROR(INDEX('Work report'!$S$2:$S$1500,MATCH(ROWS($D$2:D171),'Work report'!$AA$2:$AA$1500,0)),"")</f>
        <v/>
      </c>
      <c r="E171" s="193" t="str">
        <f>IF($C171="","",IFERROR(INDEX('Work report'!$C$2:$C$1500,MATCH(ROWS($C$2:C171),'Work report'!$AA$2:$AA$1500,0)),""))</f>
        <v/>
      </c>
      <c r="F171" s="201" t="str">
        <f>IF($C171="","",IFERROR(INDEX('Work report'!$F$2:$F$1500,MATCH(ROWS($C$2:C171),'Work report'!$AA$2:$AA$1500,0)),""))</f>
        <v/>
      </c>
      <c r="G171" s="202" t="str">
        <f>IF($C171="","",IFERROR(HYPERLINK(INDEX('Work report'!$Q$2:$Q$1500,MATCH(ROWS($C$2:C171),'Work report'!$AA$2:$AA$1500,0)),INDEX('Work report'!$Q$2:$Q$1500,MATCH(ROWS($C$2:C171),'Work report'!$AA$2:$AA$1500,0))),""))</f>
        <v/>
      </c>
      <c r="H171" s="203" t="str">
        <f>IF($C171="","",IFERROR(INDEX('Work report'!$M$2:$M$1500,MATCH(ROWS($C$2:C171),'Work report'!$AA$2:$AA$1500,0)),""))</f>
        <v/>
      </c>
      <c r="I171" s="198" t="str">
        <f>IF($C171="","",IFERROR(INDEX('Work report'!$A$2:$A$1500,MATCH(ROWS($C$2:C171),'Work report'!$AA$2:$AA$1500,0)),""))</f>
        <v/>
      </c>
      <c r="J171" s="201" t="str">
        <f>IF($C171="","",IFERROR(INDEX('Work report'!$I$2:$I$1500,MATCH(ROWS($C$2:C171),'Work report'!$AA$2:$AA$1500,0)),""))</f>
        <v/>
      </c>
      <c r="K171" s="105"/>
      <c r="L171" s="105"/>
      <c r="M171" s="105"/>
      <c r="N171" s="105"/>
      <c r="O171" s="71">
        <f t="shared" si="7"/>
        <v>0</v>
      </c>
      <c r="P171" s="71">
        <f t="shared" si="8"/>
        <v>0</v>
      </c>
      <c r="Q171" s="71" t="str">
        <f t="shared" si="9"/>
        <v/>
      </c>
    </row>
    <row r="172" spans="1:17" ht="15" customHeight="1" x14ac:dyDescent="0.25">
      <c r="A172" s="198" t="str">
        <f>IF($C172="","",IFERROR(INDEX('Work report'!$A$2:$A$1500,MATCH(ROWS($C$2:C172),'Work report'!$AA$2:$AA$1500,0)),""))</f>
        <v/>
      </c>
      <c r="B172" s="199" t="str">
        <f>IF($C172="","",Setup!$B$4)</f>
        <v/>
      </c>
      <c r="C172" s="200" t="str">
        <f>IFERROR(INDEX('Work report'!$R$2:$R$1500,MATCH(ROWS($C$2:C172),'Work report'!$AA$2:$AA$1500,0)),"")</f>
        <v/>
      </c>
      <c r="D172" s="200" t="str">
        <f>IFERROR(INDEX('Work report'!$S$2:$S$1500,MATCH(ROWS($D$2:D172),'Work report'!$AA$2:$AA$1500,0)),"")</f>
        <v/>
      </c>
      <c r="E172" s="193" t="str">
        <f>IF($C172="","",IFERROR(INDEX('Work report'!$C$2:$C$1500,MATCH(ROWS($C$2:C172),'Work report'!$AA$2:$AA$1500,0)),""))</f>
        <v/>
      </c>
      <c r="F172" s="201" t="str">
        <f>IF($C172="","",IFERROR(INDEX('Work report'!$F$2:$F$1500,MATCH(ROWS($C$2:C172),'Work report'!$AA$2:$AA$1500,0)),""))</f>
        <v/>
      </c>
      <c r="G172" s="202" t="str">
        <f>IF($C172="","",IFERROR(HYPERLINK(INDEX('Work report'!$Q$2:$Q$1500,MATCH(ROWS($C$2:C172),'Work report'!$AA$2:$AA$1500,0)),INDEX('Work report'!$Q$2:$Q$1500,MATCH(ROWS($C$2:C172),'Work report'!$AA$2:$AA$1500,0))),""))</f>
        <v/>
      </c>
      <c r="H172" s="203" t="str">
        <f>IF($C172="","",IFERROR(INDEX('Work report'!$M$2:$M$1500,MATCH(ROWS($C$2:C172),'Work report'!$AA$2:$AA$1500,0)),""))</f>
        <v/>
      </c>
      <c r="I172" s="198" t="str">
        <f>IF($C172="","",IFERROR(INDEX('Work report'!$A$2:$A$1500,MATCH(ROWS($C$2:C172),'Work report'!$AA$2:$AA$1500,0)),""))</f>
        <v/>
      </c>
      <c r="J172" s="201" t="str">
        <f>IF($C172="","",IFERROR(INDEX('Work report'!$I$2:$I$1500,MATCH(ROWS($C$2:C172),'Work report'!$AA$2:$AA$1500,0)),""))</f>
        <v/>
      </c>
      <c r="K172" s="105"/>
      <c r="L172" s="105"/>
      <c r="M172" s="105"/>
      <c r="N172" s="105"/>
      <c r="O172" s="71">
        <f t="shared" si="7"/>
        <v>0</v>
      </c>
      <c r="P172" s="71">
        <f t="shared" si="8"/>
        <v>0</v>
      </c>
      <c r="Q172" s="71" t="str">
        <f t="shared" si="9"/>
        <v/>
      </c>
    </row>
    <row r="173" spans="1:17" ht="15" customHeight="1" x14ac:dyDescent="0.25">
      <c r="A173" s="198" t="str">
        <f>IF($C173="","",IFERROR(INDEX('Work report'!$A$2:$A$1500,MATCH(ROWS($C$2:C173),'Work report'!$AA$2:$AA$1500,0)),""))</f>
        <v/>
      </c>
      <c r="B173" s="199" t="str">
        <f>IF($C173="","",Setup!$B$4)</f>
        <v/>
      </c>
      <c r="C173" s="200" t="str">
        <f>IFERROR(INDEX('Work report'!$R$2:$R$1500,MATCH(ROWS($C$2:C173),'Work report'!$AA$2:$AA$1500,0)),"")</f>
        <v/>
      </c>
      <c r="D173" s="200" t="str">
        <f>IFERROR(INDEX('Work report'!$S$2:$S$1500,MATCH(ROWS($D$2:D173),'Work report'!$AA$2:$AA$1500,0)),"")</f>
        <v/>
      </c>
      <c r="E173" s="193" t="str">
        <f>IF($C173="","",IFERROR(INDEX('Work report'!$C$2:$C$1500,MATCH(ROWS($C$2:C173),'Work report'!$AA$2:$AA$1500,0)),""))</f>
        <v/>
      </c>
      <c r="F173" s="201" t="str">
        <f>IF($C173="","",IFERROR(INDEX('Work report'!$F$2:$F$1500,MATCH(ROWS($C$2:C173),'Work report'!$AA$2:$AA$1500,0)),""))</f>
        <v/>
      </c>
      <c r="G173" s="202" t="str">
        <f>IF($C173="","",IFERROR(HYPERLINK(INDEX('Work report'!$Q$2:$Q$1500,MATCH(ROWS($C$2:C173),'Work report'!$AA$2:$AA$1500,0)),INDEX('Work report'!$Q$2:$Q$1500,MATCH(ROWS($C$2:C173),'Work report'!$AA$2:$AA$1500,0))),""))</f>
        <v/>
      </c>
      <c r="H173" s="203" t="str">
        <f>IF($C173="","",IFERROR(INDEX('Work report'!$M$2:$M$1500,MATCH(ROWS($C$2:C173),'Work report'!$AA$2:$AA$1500,0)),""))</f>
        <v/>
      </c>
      <c r="I173" s="198" t="str">
        <f>IF($C173="","",IFERROR(INDEX('Work report'!$A$2:$A$1500,MATCH(ROWS($C$2:C173),'Work report'!$AA$2:$AA$1500,0)),""))</f>
        <v/>
      </c>
      <c r="J173" s="201" t="str">
        <f>IF($C173="","",IFERROR(INDEX('Work report'!$I$2:$I$1500,MATCH(ROWS($C$2:C173),'Work report'!$AA$2:$AA$1500,0)),""))</f>
        <v/>
      </c>
      <c r="K173" s="105"/>
      <c r="L173" s="105"/>
      <c r="M173" s="105"/>
      <c r="N173" s="105"/>
      <c r="O173" s="71">
        <f t="shared" si="7"/>
        <v>0</v>
      </c>
      <c r="P173" s="71">
        <f t="shared" si="8"/>
        <v>0</v>
      </c>
      <c r="Q173" s="71" t="str">
        <f t="shared" si="9"/>
        <v/>
      </c>
    </row>
    <row r="174" spans="1:17" ht="15" customHeight="1" x14ac:dyDescent="0.25">
      <c r="A174" s="198" t="str">
        <f>IF($C174="","",IFERROR(INDEX('Work report'!$A$2:$A$1500,MATCH(ROWS($C$2:C174),'Work report'!$AA$2:$AA$1500,0)),""))</f>
        <v/>
      </c>
      <c r="B174" s="199" t="str">
        <f>IF($C174="","",Setup!$B$4)</f>
        <v/>
      </c>
      <c r="C174" s="200" t="str">
        <f>IFERROR(INDEX('Work report'!$R$2:$R$1500,MATCH(ROWS($C$2:C174),'Work report'!$AA$2:$AA$1500,0)),"")</f>
        <v/>
      </c>
      <c r="D174" s="200" t="str">
        <f>IFERROR(INDEX('Work report'!$S$2:$S$1500,MATCH(ROWS($D$2:D174),'Work report'!$AA$2:$AA$1500,0)),"")</f>
        <v/>
      </c>
      <c r="E174" s="193" t="str">
        <f>IF($C174="","",IFERROR(INDEX('Work report'!$C$2:$C$1500,MATCH(ROWS($C$2:C174),'Work report'!$AA$2:$AA$1500,0)),""))</f>
        <v/>
      </c>
      <c r="F174" s="201" t="str">
        <f>IF($C174="","",IFERROR(INDEX('Work report'!$F$2:$F$1500,MATCH(ROWS($C$2:C174),'Work report'!$AA$2:$AA$1500,0)),""))</f>
        <v/>
      </c>
      <c r="G174" s="202" t="str">
        <f>IF($C174="","",IFERROR(HYPERLINK(INDEX('Work report'!$Q$2:$Q$1500,MATCH(ROWS($C$2:C174),'Work report'!$AA$2:$AA$1500,0)),INDEX('Work report'!$Q$2:$Q$1500,MATCH(ROWS($C$2:C174),'Work report'!$AA$2:$AA$1500,0))),""))</f>
        <v/>
      </c>
      <c r="H174" s="203" t="str">
        <f>IF($C174="","",IFERROR(INDEX('Work report'!$M$2:$M$1500,MATCH(ROWS($C$2:C174),'Work report'!$AA$2:$AA$1500,0)),""))</f>
        <v/>
      </c>
      <c r="I174" s="198" t="str">
        <f>IF($C174="","",IFERROR(INDEX('Work report'!$A$2:$A$1500,MATCH(ROWS($C$2:C174),'Work report'!$AA$2:$AA$1500,0)),""))</f>
        <v/>
      </c>
      <c r="J174" s="201" t="str">
        <f>IF($C174="","",IFERROR(INDEX('Work report'!$I$2:$I$1500,MATCH(ROWS($C$2:C174),'Work report'!$AA$2:$AA$1500,0)),""))</f>
        <v/>
      </c>
      <c r="K174" s="105"/>
      <c r="L174" s="105"/>
      <c r="M174" s="105"/>
      <c r="N174" s="105"/>
      <c r="O174" s="71">
        <f t="shared" si="7"/>
        <v>0</v>
      </c>
      <c r="P174" s="71">
        <f t="shared" si="8"/>
        <v>0</v>
      </c>
      <c r="Q174" s="71" t="str">
        <f t="shared" si="9"/>
        <v/>
      </c>
    </row>
    <row r="175" spans="1:17" ht="15" customHeight="1" x14ac:dyDescent="0.25">
      <c r="A175" s="198" t="str">
        <f>IF($C175="","",IFERROR(INDEX('Work report'!$A$2:$A$1500,MATCH(ROWS($C$2:C175),'Work report'!$AA$2:$AA$1500,0)),""))</f>
        <v/>
      </c>
      <c r="B175" s="199" t="str">
        <f>IF($C175="","",Setup!$B$4)</f>
        <v/>
      </c>
      <c r="C175" s="200" t="str">
        <f>IFERROR(INDEX('Work report'!$R$2:$R$1500,MATCH(ROWS($C$2:C175),'Work report'!$AA$2:$AA$1500,0)),"")</f>
        <v/>
      </c>
      <c r="D175" s="200" t="str">
        <f>IFERROR(INDEX('Work report'!$S$2:$S$1500,MATCH(ROWS($D$2:D175),'Work report'!$AA$2:$AA$1500,0)),"")</f>
        <v/>
      </c>
      <c r="E175" s="193" t="str">
        <f>IF($C175="","",IFERROR(INDEX('Work report'!$C$2:$C$1500,MATCH(ROWS($C$2:C175),'Work report'!$AA$2:$AA$1500,0)),""))</f>
        <v/>
      </c>
      <c r="F175" s="201" t="str">
        <f>IF($C175="","",IFERROR(INDEX('Work report'!$F$2:$F$1500,MATCH(ROWS($C$2:C175),'Work report'!$AA$2:$AA$1500,0)),""))</f>
        <v/>
      </c>
      <c r="G175" s="202" t="str">
        <f>IF($C175="","",IFERROR(HYPERLINK(INDEX('Work report'!$Q$2:$Q$1500,MATCH(ROWS($C$2:C175),'Work report'!$AA$2:$AA$1500,0)),INDEX('Work report'!$Q$2:$Q$1500,MATCH(ROWS($C$2:C175),'Work report'!$AA$2:$AA$1500,0))),""))</f>
        <v/>
      </c>
      <c r="H175" s="203" t="str">
        <f>IF($C175="","",IFERROR(INDEX('Work report'!$M$2:$M$1500,MATCH(ROWS($C$2:C175),'Work report'!$AA$2:$AA$1500,0)),""))</f>
        <v/>
      </c>
      <c r="I175" s="198" t="str">
        <f>IF($C175="","",IFERROR(INDEX('Work report'!$A$2:$A$1500,MATCH(ROWS($C$2:C175),'Work report'!$AA$2:$AA$1500,0)),""))</f>
        <v/>
      </c>
      <c r="J175" s="201" t="str">
        <f>IF($C175="","",IFERROR(INDEX('Work report'!$I$2:$I$1500,MATCH(ROWS($C$2:C175),'Work report'!$AA$2:$AA$1500,0)),""))</f>
        <v/>
      </c>
      <c r="K175" s="105"/>
      <c r="L175" s="105"/>
      <c r="M175" s="105"/>
      <c r="N175" s="105"/>
      <c r="O175" s="71">
        <f t="shared" si="7"/>
        <v>0</v>
      </c>
      <c r="P175" s="71">
        <f t="shared" si="8"/>
        <v>0</v>
      </c>
      <c r="Q175" s="71" t="str">
        <f t="shared" si="9"/>
        <v/>
      </c>
    </row>
    <row r="176" spans="1:17" ht="15" customHeight="1" x14ac:dyDescent="0.25">
      <c r="A176" s="198" t="str">
        <f>IF($C176="","",IFERROR(INDEX('Work report'!$A$2:$A$1500,MATCH(ROWS($C$2:C176),'Work report'!$AA$2:$AA$1500,0)),""))</f>
        <v/>
      </c>
      <c r="B176" s="199" t="str">
        <f>IF($C176="","",Setup!$B$4)</f>
        <v/>
      </c>
      <c r="C176" s="200" t="str">
        <f>IFERROR(INDEX('Work report'!$R$2:$R$1500,MATCH(ROWS($C$2:C176),'Work report'!$AA$2:$AA$1500,0)),"")</f>
        <v/>
      </c>
      <c r="D176" s="200" t="str">
        <f>IFERROR(INDEX('Work report'!$S$2:$S$1500,MATCH(ROWS($D$2:D176),'Work report'!$AA$2:$AA$1500,0)),"")</f>
        <v/>
      </c>
      <c r="E176" s="193" t="str">
        <f>IF($C176="","",IFERROR(INDEX('Work report'!$C$2:$C$1500,MATCH(ROWS($C$2:C176),'Work report'!$AA$2:$AA$1500,0)),""))</f>
        <v/>
      </c>
      <c r="F176" s="201" t="str">
        <f>IF($C176="","",IFERROR(INDEX('Work report'!$F$2:$F$1500,MATCH(ROWS($C$2:C176),'Work report'!$AA$2:$AA$1500,0)),""))</f>
        <v/>
      </c>
      <c r="G176" s="202" t="str">
        <f>IF($C176="","",IFERROR(HYPERLINK(INDEX('Work report'!$Q$2:$Q$1500,MATCH(ROWS($C$2:C176),'Work report'!$AA$2:$AA$1500,0)),INDEX('Work report'!$Q$2:$Q$1500,MATCH(ROWS($C$2:C176),'Work report'!$AA$2:$AA$1500,0))),""))</f>
        <v/>
      </c>
      <c r="H176" s="203" t="str">
        <f>IF($C176="","",IFERROR(INDEX('Work report'!$M$2:$M$1500,MATCH(ROWS($C$2:C176),'Work report'!$AA$2:$AA$1500,0)),""))</f>
        <v/>
      </c>
      <c r="I176" s="198" t="str">
        <f>IF($C176="","",IFERROR(INDEX('Work report'!$A$2:$A$1500,MATCH(ROWS($C$2:C176),'Work report'!$AA$2:$AA$1500,0)),""))</f>
        <v/>
      </c>
      <c r="J176" s="201" t="str">
        <f>IF($C176="","",IFERROR(INDEX('Work report'!$I$2:$I$1500,MATCH(ROWS($C$2:C176),'Work report'!$AA$2:$AA$1500,0)),""))</f>
        <v/>
      </c>
      <c r="K176" s="105"/>
      <c r="L176" s="105"/>
      <c r="M176" s="105"/>
      <c r="N176" s="105"/>
      <c r="O176" s="71">
        <f t="shared" si="7"/>
        <v>0</v>
      </c>
      <c r="P176" s="71">
        <f t="shared" si="8"/>
        <v>0</v>
      </c>
      <c r="Q176" s="71" t="str">
        <f t="shared" si="9"/>
        <v/>
      </c>
    </row>
    <row r="177" spans="1:17" ht="15" customHeight="1" x14ac:dyDescent="0.25">
      <c r="A177" s="198" t="str">
        <f>IF($C177="","",IFERROR(INDEX('Work report'!$A$2:$A$1500,MATCH(ROWS($C$2:C177),'Work report'!$AA$2:$AA$1500,0)),""))</f>
        <v/>
      </c>
      <c r="B177" s="199" t="str">
        <f>IF($C177="","",Setup!$B$4)</f>
        <v/>
      </c>
      <c r="C177" s="200" t="str">
        <f>IFERROR(INDEX('Work report'!$R$2:$R$1500,MATCH(ROWS($C$2:C177),'Work report'!$AA$2:$AA$1500,0)),"")</f>
        <v/>
      </c>
      <c r="D177" s="200" t="str">
        <f>IFERROR(INDEX('Work report'!$S$2:$S$1500,MATCH(ROWS($D$2:D177),'Work report'!$AA$2:$AA$1500,0)),"")</f>
        <v/>
      </c>
      <c r="E177" s="193" t="str">
        <f>IF($C177="","",IFERROR(INDEX('Work report'!$C$2:$C$1500,MATCH(ROWS($C$2:C177),'Work report'!$AA$2:$AA$1500,0)),""))</f>
        <v/>
      </c>
      <c r="F177" s="201" t="str">
        <f>IF($C177="","",IFERROR(INDEX('Work report'!$F$2:$F$1500,MATCH(ROWS($C$2:C177),'Work report'!$AA$2:$AA$1500,0)),""))</f>
        <v/>
      </c>
      <c r="G177" s="202" t="str">
        <f>IF($C177="","",IFERROR(HYPERLINK(INDEX('Work report'!$Q$2:$Q$1500,MATCH(ROWS($C$2:C177),'Work report'!$AA$2:$AA$1500,0)),INDEX('Work report'!$Q$2:$Q$1500,MATCH(ROWS($C$2:C177),'Work report'!$AA$2:$AA$1500,0))),""))</f>
        <v/>
      </c>
      <c r="H177" s="203" t="str">
        <f>IF($C177="","",IFERROR(INDEX('Work report'!$M$2:$M$1500,MATCH(ROWS($C$2:C177),'Work report'!$AA$2:$AA$1500,0)),""))</f>
        <v/>
      </c>
      <c r="I177" s="198" t="str">
        <f>IF($C177="","",IFERROR(INDEX('Work report'!$A$2:$A$1500,MATCH(ROWS($C$2:C177),'Work report'!$AA$2:$AA$1500,0)),""))</f>
        <v/>
      </c>
      <c r="J177" s="201" t="str">
        <f>IF($C177="","",IFERROR(INDEX('Work report'!$I$2:$I$1500,MATCH(ROWS($C$2:C177),'Work report'!$AA$2:$AA$1500,0)),""))</f>
        <v/>
      </c>
      <c r="K177" s="105"/>
      <c r="L177" s="105"/>
      <c r="M177" s="105"/>
      <c r="N177" s="105"/>
      <c r="O177" s="71">
        <f t="shared" si="7"/>
        <v>0</v>
      </c>
      <c r="P177" s="71">
        <f t="shared" si="8"/>
        <v>0</v>
      </c>
      <c r="Q177" s="71" t="str">
        <f t="shared" si="9"/>
        <v/>
      </c>
    </row>
    <row r="178" spans="1:17" ht="15" customHeight="1" x14ac:dyDescent="0.25">
      <c r="A178" s="198" t="str">
        <f>IF($C178="","",IFERROR(INDEX('Work report'!$A$2:$A$1500,MATCH(ROWS($C$2:C178),'Work report'!$AA$2:$AA$1500,0)),""))</f>
        <v/>
      </c>
      <c r="B178" s="199" t="str">
        <f>IF($C178="","",Setup!$B$4)</f>
        <v/>
      </c>
      <c r="C178" s="200" t="str">
        <f>IFERROR(INDEX('Work report'!$R$2:$R$1500,MATCH(ROWS($C$2:C178),'Work report'!$AA$2:$AA$1500,0)),"")</f>
        <v/>
      </c>
      <c r="D178" s="200" t="str">
        <f>IFERROR(INDEX('Work report'!$S$2:$S$1500,MATCH(ROWS($D$2:D178),'Work report'!$AA$2:$AA$1500,0)),"")</f>
        <v/>
      </c>
      <c r="E178" s="193" t="str">
        <f>IF($C178="","",IFERROR(INDEX('Work report'!$C$2:$C$1500,MATCH(ROWS($C$2:C178),'Work report'!$AA$2:$AA$1500,0)),""))</f>
        <v/>
      </c>
      <c r="F178" s="201" t="str">
        <f>IF($C178="","",IFERROR(INDEX('Work report'!$F$2:$F$1500,MATCH(ROWS($C$2:C178),'Work report'!$AA$2:$AA$1500,0)),""))</f>
        <v/>
      </c>
      <c r="G178" s="202" t="str">
        <f>IF($C178="","",IFERROR(HYPERLINK(INDEX('Work report'!$Q$2:$Q$1500,MATCH(ROWS($C$2:C178),'Work report'!$AA$2:$AA$1500,0)),INDEX('Work report'!$Q$2:$Q$1500,MATCH(ROWS($C$2:C178),'Work report'!$AA$2:$AA$1500,0))),""))</f>
        <v/>
      </c>
      <c r="H178" s="203" t="str">
        <f>IF($C178="","",IFERROR(INDEX('Work report'!$M$2:$M$1500,MATCH(ROWS($C$2:C178),'Work report'!$AA$2:$AA$1500,0)),""))</f>
        <v/>
      </c>
      <c r="I178" s="198" t="str">
        <f>IF($C178="","",IFERROR(INDEX('Work report'!$A$2:$A$1500,MATCH(ROWS($C$2:C178),'Work report'!$AA$2:$AA$1500,0)),""))</f>
        <v/>
      </c>
      <c r="J178" s="201" t="str">
        <f>IF($C178="","",IFERROR(INDEX('Work report'!$I$2:$I$1500,MATCH(ROWS($C$2:C178),'Work report'!$AA$2:$AA$1500,0)),""))</f>
        <v/>
      </c>
      <c r="K178" s="105"/>
      <c r="L178" s="105"/>
      <c r="M178" s="105"/>
      <c r="N178" s="105"/>
      <c r="O178" s="71">
        <f t="shared" si="7"/>
        <v>0</v>
      </c>
      <c r="P178" s="71">
        <f t="shared" si="8"/>
        <v>0</v>
      </c>
      <c r="Q178" s="71" t="str">
        <f t="shared" si="9"/>
        <v/>
      </c>
    </row>
    <row r="179" spans="1:17" ht="15" customHeight="1" x14ac:dyDescent="0.25">
      <c r="A179" s="198" t="str">
        <f>IF($C179="","",IFERROR(INDEX('Work report'!$A$2:$A$1500,MATCH(ROWS($C$2:C179),'Work report'!$AA$2:$AA$1500,0)),""))</f>
        <v/>
      </c>
      <c r="B179" s="199" t="str">
        <f>IF($C179="","",Setup!$B$4)</f>
        <v/>
      </c>
      <c r="C179" s="200" t="str">
        <f>IFERROR(INDEX('Work report'!$R$2:$R$1500,MATCH(ROWS($C$2:C179),'Work report'!$AA$2:$AA$1500,0)),"")</f>
        <v/>
      </c>
      <c r="D179" s="200" t="str">
        <f>IFERROR(INDEX('Work report'!$S$2:$S$1500,MATCH(ROWS($D$2:D179),'Work report'!$AA$2:$AA$1500,0)),"")</f>
        <v/>
      </c>
      <c r="E179" s="193" t="str">
        <f>IF($C179="","",IFERROR(INDEX('Work report'!$C$2:$C$1500,MATCH(ROWS($C$2:C179),'Work report'!$AA$2:$AA$1500,0)),""))</f>
        <v/>
      </c>
      <c r="F179" s="201" t="str">
        <f>IF($C179="","",IFERROR(INDEX('Work report'!$F$2:$F$1500,MATCH(ROWS($C$2:C179),'Work report'!$AA$2:$AA$1500,0)),""))</f>
        <v/>
      </c>
      <c r="G179" s="202" t="str">
        <f>IF($C179="","",IFERROR(HYPERLINK(INDEX('Work report'!$Q$2:$Q$1500,MATCH(ROWS($C$2:C179),'Work report'!$AA$2:$AA$1500,0)),INDEX('Work report'!$Q$2:$Q$1500,MATCH(ROWS($C$2:C179),'Work report'!$AA$2:$AA$1500,0))),""))</f>
        <v/>
      </c>
      <c r="H179" s="203" t="str">
        <f>IF($C179="","",IFERROR(INDEX('Work report'!$M$2:$M$1500,MATCH(ROWS($C$2:C179),'Work report'!$AA$2:$AA$1500,0)),""))</f>
        <v/>
      </c>
      <c r="I179" s="198" t="str">
        <f>IF($C179="","",IFERROR(INDEX('Work report'!$A$2:$A$1500,MATCH(ROWS($C$2:C179),'Work report'!$AA$2:$AA$1500,0)),""))</f>
        <v/>
      </c>
      <c r="J179" s="201" t="str">
        <f>IF($C179="","",IFERROR(INDEX('Work report'!$I$2:$I$1500,MATCH(ROWS($C$2:C179),'Work report'!$AA$2:$AA$1500,0)),""))</f>
        <v/>
      </c>
      <c r="K179" s="105"/>
      <c r="L179" s="105"/>
      <c r="M179" s="105"/>
      <c r="N179" s="105"/>
      <c r="O179" s="71">
        <f t="shared" si="7"/>
        <v>0</v>
      </c>
      <c r="P179" s="71">
        <f t="shared" si="8"/>
        <v>0</v>
      </c>
      <c r="Q179" s="71" t="str">
        <f t="shared" si="9"/>
        <v/>
      </c>
    </row>
    <row r="180" spans="1:17" ht="15" customHeight="1" x14ac:dyDescent="0.25">
      <c r="A180" s="198" t="str">
        <f>IF($C180="","",IFERROR(INDEX('Work report'!$A$2:$A$1500,MATCH(ROWS($C$2:C180),'Work report'!$AA$2:$AA$1500,0)),""))</f>
        <v/>
      </c>
      <c r="B180" s="199" t="str">
        <f>IF($C180="","",Setup!$B$4)</f>
        <v/>
      </c>
      <c r="C180" s="200" t="str">
        <f>IFERROR(INDEX('Work report'!$R$2:$R$1500,MATCH(ROWS($C$2:C180),'Work report'!$AA$2:$AA$1500,0)),"")</f>
        <v/>
      </c>
      <c r="D180" s="200" t="str">
        <f>IFERROR(INDEX('Work report'!$S$2:$S$1500,MATCH(ROWS($D$2:D180),'Work report'!$AA$2:$AA$1500,0)),"")</f>
        <v/>
      </c>
      <c r="E180" s="193" t="str">
        <f>IF($C180="","",IFERROR(INDEX('Work report'!$C$2:$C$1500,MATCH(ROWS($C$2:C180),'Work report'!$AA$2:$AA$1500,0)),""))</f>
        <v/>
      </c>
      <c r="F180" s="201" t="str">
        <f>IF($C180="","",IFERROR(INDEX('Work report'!$F$2:$F$1500,MATCH(ROWS($C$2:C180),'Work report'!$AA$2:$AA$1500,0)),""))</f>
        <v/>
      </c>
      <c r="G180" s="202" t="str">
        <f>IF($C180="","",IFERROR(HYPERLINK(INDEX('Work report'!$Q$2:$Q$1500,MATCH(ROWS($C$2:C180),'Work report'!$AA$2:$AA$1500,0)),INDEX('Work report'!$Q$2:$Q$1500,MATCH(ROWS($C$2:C180),'Work report'!$AA$2:$AA$1500,0))),""))</f>
        <v/>
      </c>
      <c r="H180" s="203" t="str">
        <f>IF($C180="","",IFERROR(INDEX('Work report'!$M$2:$M$1500,MATCH(ROWS($C$2:C180),'Work report'!$AA$2:$AA$1500,0)),""))</f>
        <v/>
      </c>
      <c r="I180" s="198" t="str">
        <f>IF($C180="","",IFERROR(INDEX('Work report'!$A$2:$A$1500,MATCH(ROWS($C$2:C180),'Work report'!$AA$2:$AA$1500,0)),""))</f>
        <v/>
      </c>
      <c r="J180" s="201" t="str">
        <f>IF($C180="","",IFERROR(INDEX('Work report'!$I$2:$I$1500,MATCH(ROWS($C$2:C180),'Work report'!$AA$2:$AA$1500,0)),""))</f>
        <v/>
      </c>
      <c r="K180" s="105"/>
      <c r="L180" s="105"/>
      <c r="M180" s="105"/>
      <c r="N180" s="105"/>
      <c r="O180" s="71">
        <f t="shared" si="7"/>
        <v>0</v>
      </c>
      <c r="P180" s="71">
        <f t="shared" si="8"/>
        <v>0</v>
      </c>
      <c r="Q180" s="71" t="str">
        <f t="shared" si="9"/>
        <v/>
      </c>
    </row>
    <row r="181" spans="1:17" ht="15" customHeight="1" x14ac:dyDescent="0.25">
      <c r="A181" s="198" t="str">
        <f>IF($C181="","",IFERROR(INDEX('Work report'!$A$2:$A$1500,MATCH(ROWS($C$2:C181),'Work report'!$AA$2:$AA$1500,0)),""))</f>
        <v/>
      </c>
      <c r="B181" s="199" t="str">
        <f>IF($C181="","",Setup!$B$4)</f>
        <v/>
      </c>
      <c r="C181" s="200" t="str">
        <f>IFERROR(INDEX('Work report'!$R$2:$R$1500,MATCH(ROWS($C$2:C181),'Work report'!$AA$2:$AA$1500,0)),"")</f>
        <v/>
      </c>
      <c r="D181" s="200" t="str">
        <f>IFERROR(INDEX('Work report'!$S$2:$S$1500,MATCH(ROWS($D$2:D181),'Work report'!$AA$2:$AA$1500,0)),"")</f>
        <v/>
      </c>
      <c r="E181" s="193" t="str">
        <f>IF($C181="","",IFERROR(INDEX('Work report'!$C$2:$C$1500,MATCH(ROWS($C$2:C181),'Work report'!$AA$2:$AA$1500,0)),""))</f>
        <v/>
      </c>
      <c r="F181" s="201" t="str">
        <f>IF($C181="","",IFERROR(INDEX('Work report'!$F$2:$F$1500,MATCH(ROWS($C$2:C181),'Work report'!$AA$2:$AA$1500,0)),""))</f>
        <v/>
      </c>
      <c r="G181" s="202" t="str">
        <f>IF($C181="","",IFERROR(HYPERLINK(INDEX('Work report'!$Q$2:$Q$1500,MATCH(ROWS($C$2:C181),'Work report'!$AA$2:$AA$1500,0)),INDEX('Work report'!$Q$2:$Q$1500,MATCH(ROWS($C$2:C181),'Work report'!$AA$2:$AA$1500,0))),""))</f>
        <v/>
      </c>
      <c r="H181" s="203" t="str">
        <f>IF($C181="","",IFERROR(INDEX('Work report'!$M$2:$M$1500,MATCH(ROWS($C$2:C181),'Work report'!$AA$2:$AA$1500,0)),""))</f>
        <v/>
      </c>
      <c r="I181" s="198" t="str">
        <f>IF($C181="","",IFERROR(INDEX('Work report'!$A$2:$A$1500,MATCH(ROWS($C$2:C181),'Work report'!$AA$2:$AA$1500,0)),""))</f>
        <v/>
      </c>
      <c r="J181" s="201" t="str">
        <f>IF($C181="","",IFERROR(INDEX('Work report'!$I$2:$I$1500,MATCH(ROWS($C$2:C181),'Work report'!$AA$2:$AA$1500,0)),""))</f>
        <v/>
      </c>
      <c r="K181" s="105"/>
      <c r="L181" s="105"/>
      <c r="M181" s="105"/>
      <c r="N181" s="105"/>
      <c r="O181" s="71">
        <f t="shared" si="7"/>
        <v>0</v>
      </c>
      <c r="P181" s="71">
        <f t="shared" si="8"/>
        <v>0</v>
      </c>
      <c r="Q181" s="71" t="str">
        <f t="shared" si="9"/>
        <v/>
      </c>
    </row>
    <row r="182" spans="1:17" ht="15" customHeight="1" x14ac:dyDescent="0.25">
      <c r="A182" s="198" t="str">
        <f>IF($C182="","",IFERROR(INDEX('Work report'!$A$2:$A$1500,MATCH(ROWS($C$2:C182),'Work report'!$AA$2:$AA$1500,0)),""))</f>
        <v/>
      </c>
      <c r="B182" s="199" t="str">
        <f>IF($C182="","",Setup!$B$4)</f>
        <v/>
      </c>
      <c r="C182" s="200" t="str">
        <f>IFERROR(INDEX('Work report'!$R$2:$R$1500,MATCH(ROWS($C$2:C182),'Work report'!$AA$2:$AA$1500,0)),"")</f>
        <v/>
      </c>
      <c r="D182" s="200" t="str">
        <f>IFERROR(INDEX('Work report'!$S$2:$S$1500,MATCH(ROWS($D$2:D182),'Work report'!$AA$2:$AA$1500,0)),"")</f>
        <v/>
      </c>
      <c r="E182" s="193" t="str">
        <f>IF($C182="","",IFERROR(INDEX('Work report'!$C$2:$C$1500,MATCH(ROWS($C$2:C182),'Work report'!$AA$2:$AA$1500,0)),""))</f>
        <v/>
      </c>
      <c r="F182" s="201" t="str">
        <f>IF($C182="","",IFERROR(INDEX('Work report'!$F$2:$F$1500,MATCH(ROWS($C$2:C182),'Work report'!$AA$2:$AA$1500,0)),""))</f>
        <v/>
      </c>
      <c r="G182" s="202" t="str">
        <f>IF($C182="","",IFERROR(HYPERLINK(INDEX('Work report'!$Q$2:$Q$1500,MATCH(ROWS($C$2:C182),'Work report'!$AA$2:$AA$1500,0)),INDEX('Work report'!$Q$2:$Q$1500,MATCH(ROWS($C$2:C182),'Work report'!$AA$2:$AA$1500,0))),""))</f>
        <v/>
      </c>
      <c r="H182" s="203" t="str">
        <f>IF($C182="","",IFERROR(INDEX('Work report'!$M$2:$M$1500,MATCH(ROWS($C$2:C182),'Work report'!$AA$2:$AA$1500,0)),""))</f>
        <v/>
      </c>
      <c r="I182" s="198" t="str">
        <f>IF($C182="","",IFERROR(INDEX('Work report'!$A$2:$A$1500,MATCH(ROWS($C$2:C182),'Work report'!$AA$2:$AA$1500,0)),""))</f>
        <v/>
      </c>
      <c r="J182" s="201" t="str">
        <f>IF($C182="","",IFERROR(INDEX('Work report'!$I$2:$I$1500,MATCH(ROWS($C$2:C182),'Work report'!$AA$2:$AA$1500,0)),""))</f>
        <v/>
      </c>
      <c r="K182" s="105"/>
      <c r="L182" s="105"/>
      <c r="M182" s="105"/>
      <c r="N182" s="105"/>
      <c r="O182" s="71">
        <f t="shared" si="7"/>
        <v>0</v>
      </c>
      <c r="P182" s="71">
        <f t="shared" si="8"/>
        <v>0</v>
      </c>
      <c r="Q182" s="71" t="str">
        <f t="shared" si="9"/>
        <v/>
      </c>
    </row>
    <row r="183" spans="1:17" ht="15" customHeight="1" x14ac:dyDescent="0.25">
      <c r="A183" s="198" t="str">
        <f>IF($C183="","",IFERROR(INDEX('Work report'!$A$2:$A$1500,MATCH(ROWS($C$2:C183),'Work report'!$AA$2:$AA$1500,0)),""))</f>
        <v/>
      </c>
      <c r="B183" s="199" t="str">
        <f>IF($C183="","",Setup!$B$4)</f>
        <v/>
      </c>
      <c r="C183" s="200" t="str">
        <f>IFERROR(INDEX('Work report'!$R$2:$R$1500,MATCH(ROWS($C$2:C183),'Work report'!$AA$2:$AA$1500,0)),"")</f>
        <v/>
      </c>
      <c r="D183" s="200" t="str">
        <f>IFERROR(INDEX('Work report'!$S$2:$S$1500,MATCH(ROWS($D$2:D183),'Work report'!$AA$2:$AA$1500,0)),"")</f>
        <v/>
      </c>
      <c r="E183" s="193" t="str">
        <f>IF($C183="","",IFERROR(INDEX('Work report'!$C$2:$C$1500,MATCH(ROWS($C$2:C183),'Work report'!$AA$2:$AA$1500,0)),""))</f>
        <v/>
      </c>
      <c r="F183" s="201" t="str">
        <f>IF($C183="","",IFERROR(INDEX('Work report'!$F$2:$F$1500,MATCH(ROWS($C$2:C183),'Work report'!$AA$2:$AA$1500,0)),""))</f>
        <v/>
      </c>
      <c r="G183" s="202" t="str">
        <f>IF($C183="","",IFERROR(HYPERLINK(INDEX('Work report'!$Q$2:$Q$1500,MATCH(ROWS($C$2:C183),'Work report'!$AA$2:$AA$1500,0)),INDEX('Work report'!$Q$2:$Q$1500,MATCH(ROWS($C$2:C183),'Work report'!$AA$2:$AA$1500,0))),""))</f>
        <v/>
      </c>
      <c r="H183" s="203" t="str">
        <f>IF($C183="","",IFERROR(INDEX('Work report'!$M$2:$M$1500,MATCH(ROWS($C$2:C183),'Work report'!$AA$2:$AA$1500,0)),""))</f>
        <v/>
      </c>
      <c r="I183" s="198" t="str">
        <f>IF($C183="","",IFERROR(INDEX('Work report'!$A$2:$A$1500,MATCH(ROWS($C$2:C183),'Work report'!$AA$2:$AA$1500,0)),""))</f>
        <v/>
      </c>
      <c r="J183" s="201" t="str">
        <f>IF($C183="","",IFERROR(INDEX('Work report'!$I$2:$I$1500,MATCH(ROWS($C$2:C183),'Work report'!$AA$2:$AA$1500,0)),""))</f>
        <v/>
      </c>
      <c r="K183" s="105"/>
      <c r="L183" s="105"/>
      <c r="M183" s="105"/>
      <c r="N183" s="105"/>
      <c r="O183" s="71">
        <f t="shared" si="7"/>
        <v>0</v>
      </c>
      <c r="P183" s="71">
        <f t="shared" si="8"/>
        <v>0</v>
      </c>
      <c r="Q183" s="71" t="str">
        <f t="shared" si="9"/>
        <v/>
      </c>
    </row>
    <row r="184" spans="1:17" ht="15" customHeight="1" x14ac:dyDescent="0.25">
      <c r="A184" s="198" t="str">
        <f>IF($C184="","",IFERROR(INDEX('Work report'!$A$2:$A$1500,MATCH(ROWS($C$2:C184),'Work report'!$AA$2:$AA$1500,0)),""))</f>
        <v/>
      </c>
      <c r="B184" s="199" t="str">
        <f>IF($C184="","",Setup!$B$4)</f>
        <v/>
      </c>
      <c r="C184" s="200" t="str">
        <f>IFERROR(INDEX('Work report'!$R$2:$R$1500,MATCH(ROWS($C$2:C184),'Work report'!$AA$2:$AA$1500,0)),"")</f>
        <v/>
      </c>
      <c r="D184" s="200" t="str">
        <f>IFERROR(INDEX('Work report'!$S$2:$S$1500,MATCH(ROWS($D$2:D184),'Work report'!$AA$2:$AA$1500,0)),"")</f>
        <v/>
      </c>
      <c r="E184" s="193" t="str">
        <f>IF($C184="","",IFERROR(INDEX('Work report'!$C$2:$C$1500,MATCH(ROWS($C$2:C184),'Work report'!$AA$2:$AA$1500,0)),""))</f>
        <v/>
      </c>
      <c r="F184" s="201" t="str">
        <f>IF($C184="","",IFERROR(INDEX('Work report'!$F$2:$F$1500,MATCH(ROWS($C$2:C184),'Work report'!$AA$2:$AA$1500,0)),""))</f>
        <v/>
      </c>
      <c r="G184" s="202" t="str">
        <f>IF($C184="","",IFERROR(HYPERLINK(INDEX('Work report'!$Q$2:$Q$1500,MATCH(ROWS($C$2:C184),'Work report'!$AA$2:$AA$1500,0)),INDEX('Work report'!$Q$2:$Q$1500,MATCH(ROWS($C$2:C184),'Work report'!$AA$2:$AA$1500,0))),""))</f>
        <v/>
      </c>
      <c r="H184" s="203" t="str">
        <f>IF($C184="","",IFERROR(INDEX('Work report'!$M$2:$M$1500,MATCH(ROWS($C$2:C184),'Work report'!$AA$2:$AA$1500,0)),""))</f>
        <v/>
      </c>
      <c r="I184" s="198" t="str">
        <f>IF($C184="","",IFERROR(INDEX('Work report'!$A$2:$A$1500,MATCH(ROWS($C$2:C184),'Work report'!$AA$2:$AA$1500,0)),""))</f>
        <v/>
      </c>
      <c r="J184" s="201" t="str">
        <f>IF($C184="","",IFERROR(INDEX('Work report'!$I$2:$I$1500,MATCH(ROWS($C$2:C184),'Work report'!$AA$2:$AA$1500,0)),""))</f>
        <v/>
      </c>
      <c r="K184" s="105"/>
      <c r="L184" s="105"/>
      <c r="M184" s="105"/>
      <c r="N184" s="105"/>
      <c r="O184" s="71">
        <f t="shared" si="7"/>
        <v>0</v>
      </c>
      <c r="P184" s="71">
        <f t="shared" si="8"/>
        <v>0</v>
      </c>
      <c r="Q184" s="71" t="str">
        <f t="shared" si="9"/>
        <v/>
      </c>
    </row>
    <row r="185" spans="1:17" ht="15" customHeight="1" x14ac:dyDescent="0.25">
      <c r="A185" s="198" t="str">
        <f>IF($C185="","",IFERROR(INDEX('Work report'!$A$2:$A$1500,MATCH(ROWS($C$2:C185),'Work report'!$AA$2:$AA$1500,0)),""))</f>
        <v/>
      </c>
      <c r="B185" s="199" t="str">
        <f>IF($C185="","",Setup!$B$4)</f>
        <v/>
      </c>
      <c r="C185" s="200" t="str">
        <f>IFERROR(INDEX('Work report'!$R$2:$R$1500,MATCH(ROWS($C$2:C185),'Work report'!$AA$2:$AA$1500,0)),"")</f>
        <v/>
      </c>
      <c r="D185" s="200" t="str">
        <f>IFERROR(INDEX('Work report'!$S$2:$S$1500,MATCH(ROWS($D$2:D185),'Work report'!$AA$2:$AA$1500,0)),"")</f>
        <v/>
      </c>
      <c r="E185" s="193" t="str">
        <f>IF($C185="","",IFERROR(INDEX('Work report'!$C$2:$C$1500,MATCH(ROWS($C$2:C185),'Work report'!$AA$2:$AA$1500,0)),""))</f>
        <v/>
      </c>
      <c r="F185" s="201" t="str">
        <f>IF($C185="","",IFERROR(INDEX('Work report'!$F$2:$F$1500,MATCH(ROWS($C$2:C185),'Work report'!$AA$2:$AA$1500,0)),""))</f>
        <v/>
      </c>
      <c r="G185" s="202" t="str">
        <f>IF($C185="","",IFERROR(HYPERLINK(INDEX('Work report'!$Q$2:$Q$1500,MATCH(ROWS($C$2:C185),'Work report'!$AA$2:$AA$1500,0)),INDEX('Work report'!$Q$2:$Q$1500,MATCH(ROWS($C$2:C185),'Work report'!$AA$2:$AA$1500,0))),""))</f>
        <v/>
      </c>
      <c r="H185" s="203" t="str">
        <f>IF($C185="","",IFERROR(INDEX('Work report'!$M$2:$M$1500,MATCH(ROWS($C$2:C185),'Work report'!$AA$2:$AA$1500,0)),""))</f>
        <v/>
      </c>
      <c r="I185" s="198" t="str">
        <f>IF($C185="","",IFERROR(INDEX('Work report'!$A$2:$A$1500,MATCH(ROWS($C$2:C185),'Work report'!$AA$2:$AA$1500,0)),""))</f>
        <v/>
      </c>
      <c r="J185" s="201" t="str">
        <f>IF($C185="","",IFERROR(INDEX('Work report'!$I$2:$I$1500,MATCH(ROWS($C$2:C185),'Work report'!$AA$2:$AA$1500,0)),""))</f>
        <v/>
      </c>
      <c r="K185" s="105"/>
      <c r="L185" s="105"/>
      <c r="M185" s="105"/>
      <c r="N185" s="105"/>
      <c r="O185" s="71">
        <f t="shared" si="7"/>
        <v>0</v>
      </c>
      <c r="P185" s="71">
        <f t="shared" si="8"/>
        <v>0</v>
      </c>
      <c r="Q185" s="71" t="str">
        <f t="shared" si="9"/>
        <v/>
      </c>
    </row>
    <row r="186" spans="1:17" ht="15" customHeight="1" x14ac:dyDescent="0.25">
      <c r="A186" s="198" t="str">
        <f>IF($C186="","",IFERROR(INDEX('Work report'!$A$2:$A$1500,MATCH(ROWS($C$2:C186),'Work report'!$AA$2:$AA$1500,0)),""))</f>
        <v/>
      </c>
      <c r="B186" s="199" t="str">
        <f>IF($C186="","",Setup!$B$4)</f>
        <v/>
      </c>
      <c r="C186" s="200" t="str">
        <f>IFERROR(INDEX('Work report'!$R$2:$R$1500,MATCH(ROWS($C$2:C186),'Work report'!$AA$2:$AA$1500,0)),"")</f>
        <v/>
      </c>
      <c r="D186" s="200" t="str">
        <f>IFERROR(INDEX('Work report'!$S$2:$S$1500,MATCH(ROWS($D$2:D186),'Work report'!$AA$2:$AA$1500,0)),"")</f>
        <v/>
      </c>
      <c r="E186" s="193" t="str">
        <f>IF($C186="","",IFERROR(INDEX('Work report'!$C$2:$C$1500,MATCH(ROWS($C$2:C186),'Work report'!$AA$2:$AA$1500,0)),""))</f>
        <v/>
      </c>
      <c r="F186" s="201" t="str">
        <f>IF($C186="","",IFERROR(INDEX('Work report'!$F$2:$F$1500,MATCH(ROWS($C$2:C186),'Work report'!$AA$2:$AA$1500,0)),""))</f>
        <v/>
      </c>
      <c r="G186" s="202" t="str">
        <f>IF($C186="","",IFERROR(HYPERLINK(INDEX('Work report'!$Q$2:$Q$1500,MATCH(ROWS($C$2:C186),'Work report'!$AA$2:$AA$1500,0)),INDEX('Work report'!$Q$2:$Q$1500,MATCH(ROWS($C$2:C186),'Work report'!$AA$2:$AA$1500,0))),""))</f>
        <v/>
      </c>
      <c r="H186" s="203" t="str">
        <f>IF($C186="","",IFERROR(INDEX('Work report'!$M$2:$M$1500,MATCH(ROWS($C$2:C186),'Work report'!$AA$2:$AA$1500,0)),""))</f>
        <v/>
      </c>
      <c r="I186" s="198" t="str">
        <f>IF($C186="","",IFERROR(INDEX('Work report'!$A$2:$A$1500,MATCH(ROWS($C$2:C186),'Work report'!$AA$2:$AA$1500,0)),""))</f>
        <v/>
      </c>
      <c r="J186" s="201" t="str">
        <f>IF($C186="","",IFERROR(INDEX('Work report'!$I$2:$I$1500,MATCH(ROWS($C$2:C186),'Work report'!$AA$2:$AA$1500,0)),""))</f>
        <v/>
      </c>
      <c r="K186" s="105"/>
      <c r="L186" s="105"/>
      <c r="M186" s="105"/>
      <c r="N186" s="105"/>
      <c r="O186" s="71">
        <f t="shared" si="7"/>
        <v>0</v>
      </c>
      <c r="P186" s="71">
        <f t="shared" si="8"/>
        <v>0</v>
      </c>
      <c r="Q186" s="71" t="str">
        <f t="shared" si="9"/>
        <v/>
      </c>
    </row>
    <row r="187" spans="1:17" ht="15" customHeight="1" x14ac:dyDescent="0.25">
      <c r="A187" s="198" t="str">
        <f>IF($C187="","",IFERROR(INDEX('Work report'!$A$2:$A$1500,MATCH(ROWS($C$2:C187),'Work report'!$AA$2:$AA$1500,0)),""))</f>
        <v/>
      </c>
      <c r="B187" s="199" t="str">
        <f>IF($C187="","",Setup!$B$4)</f>
        <v/>
      </c>
      <c r="C187" s="200" t="str">
        <f>IFERROR(INDEX('Work report'!$R$2:$R$1500,MATCH(ROWS($C$2:C187),'Work report'!$AA$2:$AA$1500,0)),"")</f>
        <v/>
      </c>
      <c r="D187" s="200" t="str">
        <f>IFERROR(INDEX('Work report'!$S$2:$S$1500,MATCH(ROWS($D$2:D187),'Work report'!$AA$2:$AA$1500,0)),"")</f>
        <v/>
      </c>
      <c r="E187" s="193" t="str">
        <f>IF($C187="","",IFERROR(INDEX('Work report'!$C$2:$C$1500,MATCH(ROWS($C$2:C187),'Work report'!$AA$2:$AA$1500,0)),""))</f>
        <v/>
      </c>
      <c r="F187" s="201" t="str">
        <f>IF($C187="","",IFERROR(INDEX('Work report'!$F$2:$F$1500,MATCH(ROWS($C$2:C187),'Work report'!$AA$2:$AA$1500,0)),""))</f>
        <v/>
      </c>
      <c r="G187" s="202" t="str">
        <f>IF($C187="","",IFERROR(HYPERLINK(INDEX('Work report'!$Q$2:$Q$1500,MATCH(ROWS($C$2:C187),'Work report'!$AA$2:$AA$1500,0)),INDEX('Work report'!$Q$2:$Q$1500,MATCH(ROWS($C$2:C187),'Work report'!$AA$2:$AA$1500,0))),""))</f>
        <v/>
      </c>
      <c r="H187" s="203" t="str">
        <f>IF($C187="","",IFERROR(INDEX('Work report'!$M$2:$M$1500,MATCH(ROWS($C$2:C187),'Work report'!$AA$2:$AA$1500,0)),""))</f>
        <v/>
      </c>
      <c r="I187" s="198" t="str">
        <f>IF($C187="","",IFERROR(INDEX('Work report'!$A$2:$A$1500,MATCH(ROWS($C$2:C187),'Work report'!$AA$2:$AA$1500,0)),""))</f>
        <v/>
      </c>
      <c r="J187" s="201" t="str">
        <f>IF($C187="","",IFERROR(INDEX('Work report'!$I$2:$I$1500,MATCH(ROWS($C$2:C187),'Work report'!$AA$2:$AA$1500,0)),""))</f>
        <v/>
      </c>
      <c r="K187" s="105"/>
      <c r="L187" s="105"/>
      <c r="M187" s="105"/>
      <c r="N187" s="105"/>
      <c r="O187" s="71">
        <f t="shared" si="7"/>
        <v>0</v>
      </c>
      <c r="P187" s="71">
        <f t="shared" si="8"/>
        <v>0</v>
      </c>
      <c r="Q187" s="71" t="str">
        <f t="shared" si="9"/>
        <v/>
      </c>
    </row>
    <row r="188" spans="1:17" ht="15" customHeight="1" x14ac:dyDescent="0.25">
      <c r="A188" s="198" t="str">
        <f>IF($C188="","",IFERROR(INDEX('Work report'!$A$2:$A$1500,MATCH(ROWS($C$2:C188),'Work report'!$AA$2:$AA$1500,0)),""))</f>
        <v/>
      </c>
      <c r="B188" s="199" t="str">
        <f>IF($C188="","",Setup!$B$4)</f>
        <v/>
      </c>
      <c r="C188" s="200" t="str">
        <f>IFERROR(INDEX('Work report'!$R$2:$R$1500,MATCH(ROWS($C$2:C188),'Work report'!$AA$2:$AA$1500,0)),"")</f>
        <v/>
      </c>
      <c r="D188" s="200" t="str">
        <f>IFERROR(INDEX('Work report'!$S$2:$S$1500,MATCH(ROWS($D$2:D188),'Work report'!$AA$2:$AA$1500,0)),"")</f>
        <v/>
      </c>
      <c r="E188" s="193" t="str">
        <f>IF($C188="","",IFERROR(INDEX('Work report'!$C$2:$C$1500,MATCH(ROWS($C$2:C188),'Work report'!$AA$2:$AA$1500,0)),""))</f>
        <v/>
      </c>
      <c r="F188" s="201" t="str">
        <f>IF($C188="","",IFERROR(INDEX('Work report'!$F$2:$F$1500,MATCH(ROWS($C$2:C188),'Work report'!$AA$2:$AA$1500,0)),""))</f>
        <v/>
      </c>
      <c r="G188" s="202" t="str">
        <f>IF($C188="","",IFERROR(HYPERLINK(INDEX('Work report'!$Q$2:$Q$1500,MATCH(ROWS($C$2:C188),'Work report'!$AA$2:$AA$1500,0)),INDEX('Work report'!$Q$2:$Q$1500,MATCH(ROWS($C$2:C188),'Work report'!$AA$2:$AA$1500,0))),""))</f>
        <v/>
      </c>
      <c r="H188" s="203" t="str">
        <f>IF($C188="","",IFERROR(INDEX('Work report'!$M$2:$M$1500,MATCH(ROWS($C$2:C188),'Work report'!$AA$2:$AA$1500,0)),""))</f>
        <v/>
      </c>
      <c r="I188" s="198" t="str">
        <f>IF($C188="","",IFERROR(INDEX('Work report'!$A$2:$A$1500,MATCH(ROWS($C$2:C188),'Work report'!$AA$2:$AA$1500,0)),""))</f>
        <v/>
      </c>
      <c r="J188" s="201" t="str">
        <f>IF($C188="","",IFERROR(INDEX('Work report'!$I$2:$I$1500,MATCH(ROWS($C$2:C188),'Work report'!$AA$2:$AA$1500,0)),""))</f>
        <v/>
      </c>
      <c r="K188" s="105"/>
      <c r="L188" s="105"/>
      <c r="M188" s="105"/>
      <c r="N188" s="105"/>
      <c r="O188" s="71">
        <f t="shared" si="7"/>
        <v>0</v>
      </c>
      <c r="P188" s="71">
        <f t="shared" si="8"/>
        <v>0</v>
      </c>
      <c r="Q188" s="71" t="str">
        <f t="shared" si="9"/>
        <v/>
      </c>
    </row>
    <row r="189" spans="1:17" ht="15" customHeight="1" x14ac:dyDescent="0.25">
      <c r="A189" s="198" t="str">
        <f>IF($C189="","",IFERROR(INDEX('Work report'!$A$2:$A$1500,MATCH(ROWS($C$2:C189),'Work report'!$AA$2:$AA$1500,0)),""))</f>
        <v/>
      </c>
      <c r="B189" s="199" t="str">
        <f>IF($C189="","",Setup!$B$4)</f>
        <v/>
      </c>
      <c r="C189" s="200" t="str">
        <f>IFERROR(INDEX('Work report'!$R$2:$R$1500,MATCH(ROWS($C$2:C189),'Work report'!$AA$2:$AA$1500,0)),"")</f>
        <v/>
      </c>
      <c r="D189" s="200" t="str">
        <f>IFERROR(INDEX('Work report'!$S$2:$S$1500,MATCH(ROWS($D$2:D189),'Work report'!$AA$2:$AA$1500,0)),"")</f>
        <v/>
      </c>
      <c r="E189" s="193" t="str">
        <f>IF($C189="","",IFERROR(INDEX('Work report'!$C$2:$C$1500,MATCH(ROWS($C$2:C189),'Work report'!$AA$2:$AA$1500,0)),""))</f>
        <v/>
      </c>
      <c r="F189" s="201" t="str">
        <f>IF($C189="","",IFERROR(INDEX('Work report'!$F$2:$F$1500,MATCH(ROWS($C$2:C189),'Work report'!$AA$2:$AA$1500,0)),""))</f>
        <v/>
      </c>
      <c r="G189" s="202" t="str">
        <f>IF($C189="","",IFERROR(HYPERLINK(INDEX('Work report'!$Q$2:$Q$1500,MATCH(ROWS($C$2:C189),'Work report'!$AA$2:$AA$1500,0)),INDEX('Work report'!$Q$2:$Q$1500,MATCH(ROWS($C$2:C189),'Work report'!$AA$2:$AA$1500,0))),""))</f>
        <v/>
      </c>
      <c r="H189" s="203" t="str">
        <f>IF($C189="","",IFERROR(INDEX('Work report'!$M$2:$M$1500,MATCH(ROWS($C$2:C189),'Work report'!$AA$2:$AA$1500,0)),""))</f>
        <v/>
      </c>
      <c r="I189" s="198" t="str">
        <f>IF($C189="","",IFERROR(INDEX('Work report'!$A$2:$A$1500,MATCH(ROWS($C$2:C189),'Work report'!$AA$2:$AA$1500,0)),""))</f>
        <v/>
      </c>
      <c r="J189" s="201" t="str">
        <f>IF($C189="","",IFERROR(INDEX('Work report'!$I$2:$I$1500,MATCH(ROWS($C$2:C189),'Work report'!$AA$2:$AA$1500,0)),""))</f>
        <v/>
      </c>
      <c r="K189" s="105"/>
      <c r="L189" s="105"/>
      <c r="M189" s="105"/>
      <c r="N189" s="105"/>
      <c r="O189" s="71">
        <f t="shared" si="7"/>
        <v>0</v>
      </c>
      <c r="P189" s="71">
        <f t="shared" si="8"/>
        <v>0</v>
      </c>
      <c r="Q189" s="71" t="str">
        <f t="shared" si="9"/>
        <v/>
      </c>
    </row>
    <row r="190" spans="1:17" ht="15" customHeight="1" x14ac:dyDescent="0.25">
      <c r="A190" s="198" t="str">
        <f>IF($C190="","",IFERROR(INDEX('Work report'!$A$2:$A$1500,MATCH(ROWS($C$2:C190),'Work report'!$AA$2:$AA$1500,0)),""))</f>
        <v/>
      </c>
      <c r="B190" s="199" t="str">
        <f>IF($C190="","",Setup!$B$4)</f>
        <v/>
      </c>
      <c r="C190" s="200" t="str">
        <f>IFERROR(INDEX('Work report'!$R$2:$R$1500,MATCH(ROWS($C$2:C190),'Work report'!$AA$2:$AA$1500,0)),"")</f>
        <v/>
      </c>
      <c r="D190" s="200" t="str">
        <f>IFERROR(INDEX('Work report'!$S$2:$S$1500,MATCH(ROWS($D$2:D190),'Work report'!$AA$2:$AA$1500,0)),"")</f>
        <v/>
      </c>
      <c r="E190" s="193" t="str">
        <f>IF($C190="","",IFERROR(INDEX('Work report'!$C$2:$C$1500,MATCH(ROWS($C$2:C190),'Work report'!$AA$2:$AA$1500,0)),""))</f>
        <v/>
      </c>
      <c r="F190" s="201" t="str">
        <f>IF($C190="","",IFERROR(INDEX('Work report'!$F$2:$F$1500,MATCH(ROWS($C$2:C190),'Work report'!$AA$2:$AA$1500,0)),""))</f>
        <v/>
      </c>
      <c r="G190" s="202" t="str">
        <f>IF($C190="","",IFERROR(HYPERLINK(INDEX('Work report'!$Q$2:$Q$1500,MATCH(ROWS($C$2:C190),'Work report'!$AA$2:$AA$1500,0)),INDEX('Work report'!$Q$2:$Q$1500,MATCH(ROWS($C$2:C190),'Work report'!$AA$2:$AA$1500,0))),""))</f>
        <v/>
      </c>
      <c r="H190" s="203" t="str">
        <f>IF($C190="","",IFERROR(INDEX('Work report'!$M$2:$M$1500,MATCH(ROWS($C$2:C190),'Work report'!$AA$2:$AA$1500,0)),""))</f>
        <v/>
      </c>
      <c r="I190" s="198" t="str">
        <f>IF($C190="","",IFERROR(INDEX('Work report'!$A$2:$A$1500,MATCH(ROWS($C$2:C190),'Work report'!$AA$2:$AA$1500,0)),""))</f>
        <v/>
      </c>
      <c r="J190" s="201" t="str">
        <f>IF($C190="","",IFERROR(INDEX('Work report'!$I$2:$I$1500,MATCH(ROWS($C$2:C190),'Work report'!$AA$2:$AA$1500,0)),""))</f>
        <v/>
      </c>
      <c r="K190" s="105"/>
      <c r="L190" s="105"/>
      <c r="M190" s="105"/>
      <c r="N190" s="105"/>
      <c r="O190" s="71">
        <f t="shared" si="7"/>
        <v>0</v>
      </c>
      <c r="P190" s="71">
        <f t="shared" si="8"/>
        <v>0</v>
      </c>
      <c r="Q190" s="71" t="str">
        <f t="shared" si="9"/>
        <v/>
      </c>
    </row>
    <row r="191" spans="1:17" ht="15" customHeight="1" x14ac:dyDescent="0.25">
      <c r="A191" s="198" t="str">
        <f>IF($C191="","",IFERROR(INDEX('Work report'!$A$2:$A$1500,MATCH(ROWS($C$2:C191),'Work report'!$AA$2:$AA$1500,0)),""))</f>
        <v/>
      </c>
      <c r="B191" s="199" t="str">
        <f>IF($C191="","",Setup!$B$4)</f>
        <v/>
      </c>
      <c r="C191" s="200" t="str">
        <f>IFERROR(INDEX('Work report'!$R$2:$R$1500,MATCH(ROWS($C$2:C191),'Work report'!$AA$2:$AA$1500,0)),"")</f>
        <v/>
      </c>
      <c r="D191" s="200" t="str">
        <f>IFERROR(INDEX('Work report'!$S$2:$S$1500,MATCH(ROWS($D$2:D191),'Work report'!$AA$2:$AA$1500,0)),"")</f>
        <v/>
      </c>
      <c r="E191" s="193" t="str">
        <f>IF($C191="","",IFERROR(INDEX('Work report'!$C$2:$C$1500,MATCH(ROWS($C$2:C191),'Work report'!$AA$2:$AA$1500,0)),""))</f>
        <v/>
      </c>
      <c r="F191" s="201" t="str">
        <f>IF($C191="","",IFERROR(INDEX('Work report'!$F$2:$F$1500,MATCH(ROWS($C$2:C191),'Work report'!$AA$2:$AA$1500,0)),""))</f>
        <v/>
      </c>
      <c r="G191" s="202" t="str">
        <f>IF($C191="","",IFERROR(HYPERLINK(INDEX('Work report'!$Q$2:$Q$1500,MATCH(ROWS($C$2:C191),'Work report'!$AA$2:$AA$1500,0)),INDEX('Work report'!$Q$2:$Q$1500,MATCH(ROWS($C$2:C191),'Work report'!$AA$2:$AA$1500,0))),""))</f>
        <v/>
      </c>
      <c r="H191" s="203" t="str">
        <f>IF($C191="","",IFERROR(INDEX('Work report'!$M$2:$M$1500,MATCH(ROWS($C$2:C191),'Work report'!$AA$2:$AA$1500,0)),""))</f>
        <v/>
      </c>
      <c r="I191" s="198" t="str">
        <f>IF($C191="","",IFERROR(INDEX('Work report'!$A$2:$A$1500,MATCH(ROWS($C$2:C191),'Work report'!$AA$2:$AA$1500,0)),""))</f>
        <v/>
      </c>
      <c r="J191" s="201" t="str">
        <f>IF($C191="","",IFERROR(INDEX('Work report'!$I$2:$I$1500,MATCH(ROWS($C$2:C191),'Work report'!$AA$2:$AA$1500,0)),""))</f>
        <v/>
      </c>
      <c r="K191" s="105"/>
      <c r="L191" s="105"/>
      <c r="M191" s="105"/>
      <c r="N191" s="105"/>
      <c r="O191" s="71">
        <f t="shared" si="7"/>
        <v>0</v>
      </c>
      <c r="P191" s="71">
        <f t="shared" si="8"/>
        <v>0</v>
      </c>
      <c r="Q191" s="71" t="str">
        <f t="shared" si="9"/>
        <v/>
      </c>
    </row>
    <row r="192" spans="1:17" ht="15" customHeight="1" x14ac:dyDescent="0.25">
      <c r="A192" s="198" t="str">
        <f>IF($C192="","",IFERROR(INDEX('Work report'!$A$2:$A$1500,MATCH(ROWS($C$2:C192),'Work report'!$AA$2:$AA$1500,0)),""))</f>
        <v/>
      </c>
      <c r="B192" s="199" t="str">
        <f>IF($C192="","",Setup!$B$4)</f>
        <v/>
      </c>
      <c r="C192" s="200" t="str">
        <f>IFERROR(INDEX('Work report'!$R$2:$R$1500,MATCH(ROWS($C$2:C192),'Work report'!$AA$2:$AA$1500,0)),"")</f>
        <v/>
      </c>
      <c r="D192" s="200" t="str">
        <f>IFERROR(INDEX('Work report'!$S$2:$S$1500,MATCH(ROWS($D$2:D192),'Work report'!$AA$2:$AA$1500,0)),"")</f>
        <v/>
      </c>
      <c r="E192" s="193" t="str">
        <f>IF($C192="","",IFERROR(INDEX('Work report'!$C$2:$C$1500,MATCH(ROWS($C$2:C192),'Work report'!$AA$2:$AA$1500,0)),""))</f>
        <v/>
      </c>
      <c r="F192" s="201" t="str">
        <f>IF($C192="","",IFERROR(INDEX('Work report'!$F$2:$F$1500,MATCH(ROWS($C$2:C192),'Work report'!$AA$2:$AA$1500,0)),""))</f>
        <v/>
      </c>
      <c r="G192" s="202" t="str">
        <f>IF($C192="","",IFERROR(HYPERLINK(INDEX('Work report'!$Q$2:$Q$1500,MATCH(ROWS($C$2:C192),'Work report'!$AA$2:$AA$1500,0)),INDEX('Work report'!$Q$2:$Q$1500,MATCH(ROWS($C$2:C192),'Work report'!$AA$2:$AA$1500,0))),""))</f>
        <v/>
      </c>
      <c r="H192" s="203" t="str">
        <f>IF($C192="","",IFERROR(INDEX('Work report'!$M$2:$M$1500,MATCH(ROWS($C$2:C192),'Work report'!$AA$2:$AA$1500,0)),""))</f>
        <v/>
      </c>
      <c r="I192" s="198" t="str">
        <f>IF($C192="","",IFERROR(INDEX('Work report'!$A$2:$A$1500,MATCH(ROWS($C$2:C192),'Work report'!$AA$2:$AA$1500,0)),""))</f>
        <v/>
      </c>
      <c r="J192" s="201" t="str">
        <f>IF($C192="","",IFERROR(INDEX('Work report'!$I$2:$I$1500,MATCH(ROWS($C$2:C192),'Work report'!$AA$2:$AA$1500,0)),""))</f>
        <v/>
      </c>
      <c r="K192" s="105"/>
      <c r="L192" s="105"/>
      <c r="M192" s="105"/>
      <c r="N192" s="105"/>
      <c r="O192" s="71">
        <f t="shared" si="7"/>
        <v>0</v>
      </c>
      <c r="P192" s="71">
        <f t="shared" si="8"/>
        <v>0</v>
      </c>
      <c r="Q192" s="71" t="str">
        <f t="shared" si="9"/>
        <v/>
      </c>
    </row>
    <row r="193" spans="1:17" ht="15" customHeight="1" x14ac:dyDescent="0.25">
      <c r="A193" s="198" t="str">
        <f>IF($C193="","",IFERROR(INDEX('Work report'!$A$2:$A$1500,MATCH(ROWS($C$2:C193),'Work report'!$AA$2:$AA$1500,0)),""))</f>
        <v/>
      </c>
      <c r="B193" s="199" t="str">
        <f>IF($C193="","",Setup!$B$4)</f>
        <v/>
      </c>
      <c r="C193" s="200" t="str">
        <f>IFERROR(INDEX('Work report'!$R$2:$R$1500,MATCH(ROWS($C$2:C193),'Work report'!$AA$2:$AA$1500,0)),"")</f>
        <v/>
      </c>
      <c r="D193" s="200" t="str">
        <f>IFERROR(INDEX('Work report'!$S$2:$S$1500,MATCH(ROWS($D$2:D193),'Work report'!$AA$2:$AA$1500,0)),"")</f>
        <v/>
      </c>
      <c r="E193" s="193" t="str">
        <f>IF($C193="","",IFERROR(INDEX('Work report'!$C$2:$C$1500,MATCH(ROWS($C$2:C193),'Work report'!$AA$2:$AA$1500,0)),""))</f>
        <v/>
      </c>
      <c r="F193" s="201" t="str">
        <f>IF($C193="","",IFERROR(INDEX('Work report'!$F$2:$F$1500,MATCH(ROWS($C$2:C193),'Work report'!$AA$2:$AA$1500,0)),""))</f>
        <v/>
      </c>
      <c r="G193" s="202" t="str">
        <f>IF($C193="","",IFERROR(HYPERLINK(INDEX('Work report'!$Q$2:$Q$1500,MATCH(ROWS($C$2:C193),'Work report'!$AA$2:$AA$1500,0)),INDEX('Work report'!$Q$2:$Q$1500,MATCH(ROWS($C$2:C193),'Work report'!$AA$2:$AA$1500,0))),""))</f>
        <v/>
      </c>
      <c r="H193" s="203" t="str">
        <f>IF($C193="","",IFERROR(INDEX('Work report'!$M$2:$M$1500,MATCH(ROWS($C$2:C193),'Work report'!$AA$2:$AA$1500,0)),""))</f>
        <v/>
      </c>
      <c r="I193" s="198" t="str">
        <f>IF($C193="","",IFERROR(INDEX('Work report'!$A$2:$A$1500,MATCH(ROWS($C$2:C193),'Work report'!$AA$2:$AA$1500,0)),""))</f>
        <v/>
      </c>
      <c r="J193" s="201" t="str">
        <f>IF($C193="","",IFERROR(INDEX('Work report'!$I$2:$I$1500,MATCH(ROWS($C$2:C193),'Work report'!$AA$2:$AA$1500,0)),""))</f>
        <v/>
      </c>
      <c r="K193" s="105"/>
      <c r="L193" s="105"/>
      <c r="M193" s="105"/>
      <c r="N193" s="105"/>
      <c r="O193" s="71">
        <f t="shared" si="7"/>
        <v>0</v>
      </c>
      <c r="P193" s="71">
        <f t="shared" si="8"/>
        <v>0</v>
      </c>
      <c r="Q193" s="71" t="str">
        <f t="shared" si="9"/>
        <v/>
      </c>
    </row>
    <row r="194" spans="1:17" ht="15" customHeight="1" x14ac:dyDescent="0.25">
      <c r="A194" s="198" t="str">
        <f>IF($C194="","",IFERROR(INDEX('Work report'!$A$2:$A$1500,MATCH(ROWS($C$2:C194),'Work report'!$AA$2:$AA$1500,0)),""))</f>
        <v/>
      </c>
      <c r="B194" s="199" t="str">
        <f>IF($C194="","",Setup!$B$4)</f>
        <v/>
      </c>
      <c r="C194" s="200" t="str">
        <f>IFERROR(INDEX('Work report'!$R$2:$R$1500,MATCH(ROWS($C$2:C194),'Work report'!$AA$2:$AA$1500,0)),"")</f>
        <v/>
      </c>
      <c r="D194" s="200" t="str">
        <f>IFERROR(INDEX('Work report'!$S$2:$S$1500,MATCH(ROWS($D$2:D194),'Work report'!$AA$2:$AA$1500,0)),"")</f>
        <v/>
      </c>
      <c r="E194" s="193" t="str">
        <f>IF($C194="","",IFERROR(INDEX('Work report'!$C$2:$C$1500,MATCH(ROWS($C$2:C194),'Work report'!$AA$2:$AA$1500,0)),""))</f>
        <v/>
      </c>
      <c r="F194" s="201" t="str">
        <f>IF($C194="","",IFERROR(INDEX('Work report'!$F$2:$F$1500,MATCH(ROWS($C$2:C194),'Work report'!$AA$2:$AA$1500,0)),""))</f>
        <v/>
      </c>
      <c r="G194" s="202" t="str">
        <f>IF($C194="","",IFERROR(HYPERLINK(INDEX('Work report'!$Q$2:$Q$1500,MATCH(ROWS($C$2:C194),'Work report'!$AA$2:$AA$1500,0)),INDEX('Work report'!$Q$2:$Q$1500,MATCH(ROWS($C$2:C194),'Work report'!$AA$2:$AA$1500,0))),""))</f>
        <v/>
      </c>
      <c r="H194" s="203" t="str">
        <f>IF($C194="","",IFERROR(INDEX('Work report'!$M$2:$M$1500,MATCH(ROWS($C$2:C194),'Work report'!$AA$2:$AA$1500,0)),""))</f>
        <v/>
      </c>
      <c r="I194" s="198" t="str">
        <f>IF($C194="","",IFERROR(INDEX('Work report'!$A$2:$A$1500,MATCH(ROWS($C$2:C194),'Work report'!$AA$2:$AA$1500,0)),""))</f>
        <v/>
      </c>
      <c r="J194" s="201" t="str">
        <f>IF($C194="","",IFERROR(INDEX('Work report'!$I$2:$I$1500,MATCH(ROWS($C$2:C194),'Work report'!$AA$2:$AA$1500,0)),""))</f>
        <v/>
      </c>
      <c r="K194" s="105"/>
      <c r="L194" s="105"/>
      <c r="M194" s="105"/>
      <c r="N194" s="105"/>
      <c r="O194" s="71">
        <f t="shared" ref="O194:O257" si="10">IF($C194&lt;&gt;"",$C194,$K194)</f>
        <v>0</v>
      </c>
      <c r="P194" s="71">
        <f t="shared" ref="P194:P257" si="11">IF($D194&lt;&gt;"",$D194,$L194)</f>
        <v>0</v>
      </c>
      <c r="Q194" s="71" t="str">
        <f t="shared" si="9"/>
        <v/>
      </c>
    </row>
    <row r="195" spans="1:17" ht="15" customHeight="1" x14ac:dyDescent="0.25">
      <c r="A195" s="198" t="str">
        <f>IF($C195="","",IFERROR(INDEX('Work report'!$A$2:$A$1500,MATCH(ROWS($C$2:C195),'Work report'!$AA$2:$AA$1500,0)),""))</f>
        <v/>
      </c>
      <c r="B195" s="199" t="str">
        <f>IF($C195="","",Setup!$B$4)</f>
        <v/>
      </c>
      <c r="C195" s="200" t="str">
        <f>IFERROR(INDEX('Work report'!$R$2:$R$1500,MATCH(ROWS($C$2:C195),'Work report'!$AA$2:$AA$1500,0)),"")</f>
        <v/>
      </c>
      <c r="D195" s="200" t="str">
        <f>IFERROR(INDEX('Work report'!$S$2:$S$1500,MATCH(ROWS($D$2:D195),'Work report'!$AA$2:$AA$1500,0)),"")</f>
        <v/>
      </c>
      <c r="E195" s="193" t="str">
        <f>IF($C195="","",IFERROR(INDEX('Work report'!$C$2:$C$1500,MATCH(ROWS($C$2:C195),'Work report'!$AA$2:$AA$1500,0)),""))</f>
        <v/>
      </c>
      <c r="F195" s="201" t="str">
        <f>IF($C195="","",IFERROR(INDEX('Work report'!$F$2:$F$1500,MATCH(ROWS($C$2:C195),'Work report'!$AA$2:$AA$1500,0)),""))</f>
        <v/>
      </c>
      <c r="G195" s="202" t="str">
        <f>IF($C195="","",IFERROR(HYPERLINK(INDEX('Work report'!$Q$2:$Q$1500,MATCH(ROWS($C$2:C195),'Work report'!$AA$2:$AA$1500,0)),INDEX('Work report'!$Q$2:$Q$1500,MATCH(ROWS($C$2:C195),'Work report'!$AA$2:$AA$1500,0))),""))</f>
        <v/>
      </c>
      <c r="H195" s="203" t="str">
        <f>IF($C195="","",IFERROR(INDEX('Work report'!$M$2:$M$1500,MATCH(ROWS($C$2:C195),'Work report'!$AA$2:$AA$1500,0)),""))</f>
        <v/>
      </c>
      <c r="I195" s="198" t="str">
        <f>IF($C195="","",IFERROR(INDEX('Work report'!$A$2:$A$1500,MATCH(ROWS($C$2:C195),'Work report'!$AA$2:$AA$1500,0)),""))</f>
        <v/>
      </c>
      <c r="J195" s="201" t="str">
        <f>IF($C195="","",IFERROR(INDEX('Work report'!$I$2:$I$1500,MATCH(ROWS($C$2:C195),'Work report'!$AA$2:$AA$1500,0)),""))</f>
        <v/>
      </c>
      <c r="K195" s="105"/>
      <c r="L195" s="105"/>
      <c r="M195" s="105"/>
      <c r="N195" s="105"/>
      <c r="O195" s="71">
        <f t="shared" si="10"/>
        <v>0</v>
      </c>
      <c r="P195" s="71">
        <f t="shared" si="11"/>
        <v>0</v>
      </c>
      <c r="Q195" s="71" t="str">
        <f t="shared" si="9"/>
        <v/>
      </c>
    </row>
    <row r="196" spans="1:17" ht="15" customHeight="1" x14ac:dyDescent="0.25">
      <c r="A196" s="198" t="str">
        <f>IF($C196="","",IFERROR(INDEX('Work report'!$A$2:$A$1500,MATCH(ROWS($C$2:C196),'Work report'!$AA$2:$AA$1500,0)),""))</f>
        <v/>
      </c>
      <c r="B196" s="199" t="str">
        <f>IF($C196="","",Setup!$B$4)</f>
        <v/>
      </c>
      <c r="C196" s="200" t="str">
        <f>IFERROR(INDEX('Work report'!$R$2:$R$1500,MATCH(ROWS($C$2:C196),'Work report'!$AA$2:$AA$1500,0)),"")</f>
        <v/>
      </c>
      <c r="D196" s="200" t="str">
        <f>IFERROR(INDEX('Work report'!$S$2:$S$1500,MATCH(ROWS($D$2:D196),'Work report'!$AA$2:$AA$1500,0)),"")</f>
        <v/>
      </c>
      <c r="E196" s="193" t="str">
        <f>IF($C196="","",IFERROR(INDEX('Work report'!$C$2:$C$1500,MATCH(ROWS($C$2:C196),'Work report'!$AA$2:$AA$1500,0)),""))</f>
        <v/>
      </c>
      <c r="F196" s="201" t="str">
        <f>IF($C196="","",IFERROR(INDEX('Work report'!$F$2:$F$1500,MATCH(ROWS($C$2:C196),'Work report'!$AA$2:$AA$1500,0)),""))</f>
        <v/>
      </c>
      <c r="G196" s="202" t="str">
        <f>IF($C196="","",IFERROR(HYPERLINK(INDEX('Work report'!$Q$2:$Q$1500,MATCH(ROWS($C$2:C196),'Work report'!$AA$2:$AA$1500,0)),INDEX('Work report'!$Q$2:$Q$1500,MATCH(ROWS($C$2:C196),'Work report'!$AA$2:$AA$1500,0))),""))</f>
        <v/>
      </c>
      <c r="H196" s="203" t="str">
        <f>IF($C196="","",IFERROR(INDEX('Work report'!$M$2:$M$1500,MATCH(ROWS($C$2:C196),'Work report'!$AA$2:$AA$1500,0)),""))</f>
        <v/>
      </c>
      <c r="I196" s="198" t="str">
        <f>IF($C196="","",IFERROR(INDEX('Work report'!$A$2:$A$1500,MATCH(ROWS($C$2:C196),'Work report'!$AA$2:$AA$1500,0)),""))</f>
        <v/>
      </c>
      <c r="J196" s="201" t="str">
        <f>IF($C196="","",IFERROR(INDEX('Work report'!$I$2:$I$1500,MATCH(ROWS($C$2:C196),'Work report'!$AA$2:$AA$1500,0)),""))</f>
        <v/>
      </c>
      <c r="K196" s="105"/>
      <c r="L196" s="105"/>
      <c r="M196" s="105"/>
      <c r="N196" s="105"/>
      <c r="O196" s="71">
        <f t="shared" si="10"/>
        <v>0</v>
      </c>
      <c r="P196" s="71">
        <f t="shared" si="11"/>
        <v>0</v>
      </c>
      <c r="Q196" s="71" t="str">
        <f t="shared" si="9"/>
        <v/>
      </c>
    </row>
    <row r="197" spans="1:17" ht="15" customHeight="1" x14ac:dyDescent="0.25">
      <c r="A197" s="198" t="str">
        <f>IF($C197="","",IFERROR(INDEX('Work report'!$A$2:$A$1500,MATCH(ROWS($C$2:C197),'Work report'!$AA$2:$AA$1500,0)),""))</f>
        <v/>
      </c>
      <c r="B197" s="199" t="str">
        <f>IF($C197="","",Setup!$B$4)</f>
        <v/>
      </c>
      <c r="C197" s="200" t="str">
        <f>IFERROR(INDEX('Work report'!$R$2:$R$1500,MATCH(ROWS($C$2:C197),'Work report'!$AA$2:$AA$1500,0)),"")</f>
        <v/>
      </c>
      <c r="D197" s="200" t="str">
        <f>IFERROR(INDEX('Work report'!$S$2:$S$1500,MATCH(ROWS($D$2:D197),'Work report'!$AA$2:$AA$1500,0)),"")</f>
        <v/>
      </c>
      <c r="E197" s="193" t="str">
        <f>IF($C197="","",IFERROR(INDEX('Work report'!$C$2:$C$1500,MATCH(ROWS($C$2:C197),'Work report'!$AA$2:$AA$1500,0)),""))</f>
        <v/>
      </c>
      <c r="F197" s="201" t="str">
        <f>IF($C197="","",IFERROR(INDEX('Work report'!$F$2:$F$1500,MATCH(ROWS($C$2:C197),'Work report'!$AA$2:$AA$1500,0)),""))</f>
        <v/>
      </c>
      <c r="G197" s="202" t="str">
        <f>IF($C197="","",IFERROR(HYPERLINK(INDEX('Work report'!$Q$2:$Q$1500,MATCH(ROWS($C$2:C197),'Work report'!$AA$2:$AA$1500,0)),INDEX('Work report'!$Q$2:$Q$1500,MATCH(ROWS($C$2:C197),'Work report'!$AA$2:$AA$1500,0))),""))</f>
        <v/>
      </c>
      <c r="H197" s="203" t="str">
        <f>IF($C197="","",IFERROR(INDEX('Work report'!$M$2:$M$1500,MATCH(ROWS($C$2:C197),'Work report'!$AA$2:$AA$1500,0)),""))</f>
        <v/>
      </c>
      <c r="I197" s="198" t="str">
        <f>IF($C197="","",IFERROR(INDEX('Work report'!$A$2:$A$1500,MATCH(ROWS($C$2:C197),'Work report'!$AA$2:$AA$1500,0)),""))</f>
        <v/>
      </c>
      <c r="J197" s="201" t="str">
        <f>IF($C197="","",IFERROR(INDEX('Work report'!$I$2:$I$1500,MATCH(ROWS($C$2:C197),'Work report'!$AA$2:$AA$1500,0)),""))</f>
        <v/>
      </c>
      <c r="K197" s="105"/>
      <c r="L197" s="105"/>
      <c r="M197" s="105"/>
      <c r="N197" s="105"/>
      <c r="O197" s="71">
        <f t="shared" si="10"/>
        <v>0</v>
      </c>
      <c r="P197" s="71">
        <f t="shared" si="11"/>
        <v>0</v>
      </c>
      <c r="Q197" s="71" t="str">
        <f t="shared" si="9"/>
        <v/>
      </c>
    </row>
    <row r="198" spans="1:17" ht="15" customHeight="1" x14ac:dyDescent="0.25">
      <c r="A198" s="198" t="str">
        <f>IF($C198="","",IFERROR(INDEX('Work report'!$A$2:$A$1500,MATCH(ROWS($C$2:C198),'Work report'!$AA$2:$AA$1500,0)),""))</f>
        <v/>
      </c>
      <c r="B198" s="199" t="str">
        <f>IF($C198="","",Setup!$B$4)</f>
        <v/>
      </c>
      <c r="C198" s="200" t="str">
        <f>IFERROR(INDEX('Work report'!$R$2:$R$1500,MATCH(ROWS($C$2:C198),'Work report'!$AA$2:$AA$1500,0)),"")</f>
        <v/>
      </c>
      <c r="D198" s="200" t="str">
        <f>IFERROR(INDEX('Work report'!$S$2:$S$1500,MATCH(ROWS($D$2:D198),'Work report'!$AA$2:$AA$1500,0)),"")</f>
        <v/>
      </c>
      <c r="E198" s="193" t="str">
        <f>IF($C198="","",IFERROR(INDEX('Work report'!$C$2:$C$1500,MATCH(ROWS($C$2:C198),'Work report'!$AA$2:$AA$1500,0)),""))</f>
        <v/>
      </c>
      <c r="F198" s="201" t="str">
        <f>IF($C198="","",IFERROR(INDEX('Work report'!$F$2:$F$1500,MATCH(ROWS($C$2:C198),'Work report'!$AA$2:$AA$1500,0)),""))</f>
        <v/>
      </c>
      <c r="G198" s="202" t="str">
        <f>IF($C198="","",IFERROR(HYPERLINK(INDEX('Work report'!$Q$2:$Q$1500,MATCH(ROWS($C$2:C198),'Work report'!$AA$2:$AA$1500,0)),INDEX('Work report'!$Q$2:$Q$1500,MATCH(ROWS($C$2:C198),'Work report'!$AA$2:$AA$1500,0))),""))</f>
        <v/>
      </c>
      <c r="H198" s="203" t="str">
        <f>IF($C198="","",IFERROR(INDEX('Work report'!$M$2:$M$1500,MATCH(ROWS($C$2:C198),'Work report'!$AA$2:$AA$1500,0)),""))</f>
        <v/>
      </c>
      <c r="I198" s="198" t="str">
        <f>IF($C198="","",IFERROR(INDEX('Work report'!$A$2:$A$1500,MATCH(ROWS($C$2:C198),'Work report'!$AA$2:$AA$1500,0)),""))</f>
        <v/>
      </c>
      <c r="J198" s="201" t="str">
        <f>IF($C198="","",IFERROR(INDEX('Work report'!$I$2:$I$1500,MATCH(ROWS($C$2:C198),'Work report'!$AA$2:$AA$1500,0)),""))</f>
        <v/>
      </c>
      <c r="K198" s="105"/>
      <c r="L198" s="105"/>
      <c r="M198" s="105"/>
      <c r="N198" s="105"/>
      <c r="O198" s="71">
        <f t="shared" si="10"/>
        <v>0</v>
      </c>
      <c r="P198" s="71">
        <f t="shared" si="11"/>
        <v>0</v>
      </c>
      <c r="Q198" s="71" t="str">
        <f t="shared" si="9"/>
        <v/>
      </c>
    </row>
    <row r="199" spans="1:17" ht="15" customHeight="1" x14ac:dyDescent="0.25">
      <c r="A199" s="198" t="str">
        <f>IF($C199="","",IFERROR(INDEX('Work report'!$A$2:$A$1500,MATCH(ROWS($C$2:C199),'Work report'!$AA$2:$AA$1500,0)),""))</f>
        <v/>
      </c>
      <c r="B199" s="199" t="str">
        <f>IF($C199="","",Setup!$B$4)</f>
        <v/>
      </c>
      <c r="C199" s="200" t="str">
        <f>IFERROR(INDEX('Work report'!$R$2:$R$1500,MATCH(ROWS($C$2:C199),'Work report'!$AA$2:$AA$1500,0)),"")</f>
        <v/>
      </c>
      <c r="D199" s="200" t="str">
        <f>IFERROR(INDEX('Work report'!$S$2:$S$1500,MATCH(ROWS($D$2:D199),'Work report'!$AA$2:$AA$1500,0)),"")</f>
        <v/>
      </c>
      <c r="E199" s="193" t="str">
        <f>IF($C199="","",IFERROR(INDEX('Work report'!$C$2:$C$1500,MATCH(ROWS($C$2:C199),'Work report'!$AA$2:$AA$1500,0)),""))</f>
        <v/>
      </c>
      <c r="F199" s="201" t="str">
        <f>IF($C199="","",IFERROR(INDEX('Work report'!$F$2:$F$1500,MATCH(ROWS($C$2:C199),'Work report'!$AA$2:$AA$1500,0)),""))</f>
        <v/>
      </c>
      <c r="G199" s="202" t="str">
        <f>IF($C199="","",IFERROR(HYPERLINK(INDEX('Work report'!$Q$2:$Q$1500,MATCH(ROWS($C$2:C199),'Work report'!$AA$2:$AA$1500,0)),INDEX('Work report'!$Q$2:$Q$1500,MATCH(ROWS($C$2:C199),'Work report'!$AA$2:$AA$1500,0))),""))</f>
        <v/>
      </c>
      <c r="H199" s="203" t="str">
        <f>IF($C199="","",IFERROR(INDEX('Work report'!$M$2:$M$1500,MATCH(ROWS($C$2:C199),'Work report'!$AA$2:$AA$1500,0)),""))</f>
        <v/>
      </c>
      <c r="I199" s="198" t="str">
        <f>IF($C199="","",IFERROR(INDEX('Work report'!$A$2:$A$1500,MATCH(ROWS($C$2:C199),'Work report'!$AA$2:$AA$1500,0)),""))</f>
        <v/>
      </c>
      <c r="J199" s="201" t="str">
        <f>IF($C199="","",IFERROR(INDEX('Work report'!$I$2:$I$1500,MATCH(ROWS($C$2:C199),'Work report'!$AA$2:$AA$1500,0)),""))</f>
        <v/>
      </c>
      <c r="K199" s="105"/>
      <c r="L199" s="105"/>
      <c r="M199" s="105"/>
      <c r="N199" s="105"/>
      <c r="O199" s="71">
        <f t="shared" si="10"/>
        <v>0</v>
      </c>
      <c r="P199" s="71">
        <f t="shared" si="11"/>
        <v>0</v>
      </c>
      <c r="Q199" s="71" t="str">
        <f t="shared" si="9"/>
        <v/>
      </c>
    </row>
    <row r="200" spans="1:17" ht="15" customHeight="1" x14ac:dyDescent="0.25">
      <c r="A200" s="198" t="str">
        <f>IF($C200="","",IFERROR(INDEX('Work report'!$A$2:$A$1500,MATCH(ROWS($C$2:C200),'Work report'!$AA$2:$AA$1500,0)),""))</f>
        <v/>
      </c>
      <c r="B200" s="199" t="str">
        <f>IF($C200="","",Setup!$B$4)</f>
        <v/>
      </c>
      <c r="C200" s="200" t="str">
        <f>IFERROR(INDEX('Work report'!$R$2:$R$1500,MATCH(ROWS($C$2:C200),'Work report'!$AA$2:$AA$1500,0)),"")</f>
        <v/>
      </c>
      <c r="D200" s="200" t="str">
        <f>IFERROR(INDEX('Work report'!$S$2:$S$1500,MATCH(ROWS($D$2:D200),'Work report'!$AA$2:$AA$1500,0)),"")</f>
        <v/>
      </c>
      <c r="E200" s="193" t="str">
        <f>IF($C200="","",IFERROR(INDEX('Work report'!$C$2:$C$1500,MATCH(ROWS($C$2:C200),'Work report'!$AA$2:$AA$1500,0)),""))</f>
        <v/>
      </c>
      <c r="F200" s="201" t="str">
        <f>IF($C200="","",IFERROR(INDEX('Work report'!$F$2:$F$1500,MATCH(ROWS($C$2:C200),'Work report'!$AA$2:$AA$1500,0)),""))</f>
        <v/>
      </c>
      <c r="G200" s="202" t="str">
        <f>IF($C200="","",IFERROR(HYPERLINK(INDEX('Work report'!$Q$2:$Q$1500,MATCH(ROWS($C$2:C200),'Work report'!$AA$2:$AA$1500,0)),INDEX('Work report'!$Q$2:$Q$1500,MATCH(ROWS($C$2:C200),'Work report'!$AA$2:$AA$1500,0))),""))</f>
        <v/>
      </c>
      <c r="H200" s="203" t="str">
        <f>IF($C200="","",IFERROR(INDEX('Work report'!$M$2:$M$1500,MATCH(ROWS($C$2:C200),'Work report'!$AA$2:$AA$1500,0)),""))</f>
        <v/>
      </c>
      <c r="I200" s="198" t="str">
        <f>IF($C200="","",IFERROR(INDEX('Work report'!$A$2:$A$1500,MATCH(ROWS($C$2:C200),'Work report'!$AA$2:$AA$1500,0)),""))</f>
        <v/>
      </c>
      <c r="J200" s="201" t="str">
        <f>IF($C200="","",IFERROR(INDEX('Work report'!$I$2:$I$1500,MATCH(ROWS($C$2:C200),'Work report'!$AA$2:$AA$1500,0)),""))</f>
        <v/>
      </c>
      <c r="K200" s="105"/>
      <c r="L200" s="105"/>
      <c r="M200" s="105"/>
      <c r="N200" s="105"/>
      <c r="O200" s="71">
        <f t="shared" si="10"/>
        <v>0</v>
      </c>
      <c r="P200" s="71">
        <f t="shared" si="11"/>
        <v>0</v>
      </c>
      <c r="Q200" s="71" t="str">
        <f t="shared" si="9"/>
        <v/>
      </c>
    </row>
    <row r="201" spans="1:17" ht="15" customHeight="1" x14ac:dyDescent="0.25">
      <c r="A201" s="198" t="str">
        <f>IF($C201="","",IFERROR(INDEX('Work report'!$A$2:$A$1500,MATCH(ROWS($C$2:C201),'Work report'!$AA$2:$AA$1500,0)),""))</f>
        <v/>
      </c>
      <c r="B201" s="199" t="str">
        <f>IF($C201="","",Setup!$B$4)</f>
        <v/>
      </c>
      <c r="C201" s="200" t="str">
        <f>IFERROR(INDEX('Work report'!$R$2:$R$1500,MATCH(ROWS($C$2:C201),'Work report'!$AA$2:$AA$1500,0)),"")</f>
        <v/>
      </c>
      <c r="D201" s="200" t="str">
        <f>IFERROR(INDEX('Work report'!$S$2:$S$1500,MATCH(ROWS($D$2:D201),'Work report'!$AA$2:$AA$1500,0)),"")</f>
        <v/>
      </c>
      <c r="E201" s="193" t="str">
        <f>IF($C201="","",IFERROR(INDEX('Work report'!$C$2:$C$1500,MATCH(ROWS($C$2:C201),'Work report'!$AA$2:$AA$1500,0)),""))</f>
        <v/>
      </c>
      <c r="F201" s="201" t="str">
        <f>IF($C201="","",IFERROR(INDEX('Work report'!$F$2:$F$1500,MATCH(ROWS($C$2:C201),'Work report'!$AA$2:$AA$1500,0)),""))</f>
        <v/>
      </c>
      <c r="G201" s="202" t="str">
        <f>IF($C201="","",IFERROR(HYPERLINK(INDEX('Work report'!$Q$2:$Q$1500,MATCH(ROWS($C$2:C201),'Work report'!$AA$2:$AA$1500,0)),INDEX('Work report'!$Q$2:$Q$1500,MATCH(ROWS($C$2:C201),'Work report'!$AA$2:$AA$1500,0))),""))</f>
        <v/>
      </c>
      <c r="H201" s="203" t="str">
        <f>IF($C201="","",IFERROR(INDEX('Work report'!$M$2:$M$1500,MATCH(ROWS($C$2:C201),'Work report'!$AA$2:$AA$1500,0)),""))</f>
        <v/>
      </c>
      <c r="I201" s="198" t="str">
        <f>IF($C201="","",IFERROR(INDEX('Work report'!$A$2:$A$1500,MATCH(ROWS($C$2:C201),'Work report'!$AA$2:$AA$1500,0)),""))</f>
        <v/>
      </c>
      <c r="J201" s="201" t="str">
        <f>IF($C201="","",IFERROR(INDEX('Work report'!$I$2:$I$1500,MATCH(ROWS($C$2:C201),'Work report'!$AA$2:$AA$1500,0)),""))</f>
        <v/>
      </c>
      <c r="K201" s="105"/>
      <c r="L201" s="105"/>
      <c r="M201" s="105"/>
      <c r="N201" s="105"/>
      <c r="O201" s="71">
        <f t="shared" si="10"/>
        <v>0</v>
      </c>
      <c r="P201" s="71">
        <f t="shared" si="11"/>
        <v>0</v>
      </c>
      <c r="Q201" s="71" t="str">
        <f t="shared" si="9"/>
        <v/>
      </c>
    </row>
    <row r="202" spans="1:17" ht="15" customHeight="1" x14ac:dyDescent="0.25">
      <c r="A202" s="198" t="str">
        <f>IF($C202="","",IFERROR(INDEX('Work report'!$A$2:$A$1500,MATCH(ROWS($C$2:C202),'Work report'!$AA$2:$AA$1500,0)),""))</f>
        <v/>
      </c>
      <c r="B202" s="199" t="str">
        <f>IF($C202="","",Setup!$B$4)</f>
        <v/>
      </c>
      <c r="C202" s="200" t="str">
        <f>IFERROR(INDEX('Work report'!$R$2:$R$1500,MATCH(ROWS($C$2:C202),'Work report'!$AA$2:$AA$1500,0)),"")</f>
        <v/>
      </c>
      <c r="D202" s="200" t="str">
        <f>IFERROR(INDEX('Work report'!$S$2:$S$1500,MATCH(ROWS($D$2:D202),'Work report'!$AA$2:$AA$1500,0)),"")</f>
        <v/>
      </c>
      <c r="E202" s="193" t="str">
        <f>IF($C202="","",IFERROR(INDEX('Work report'!$C$2:$C$1500,MATCH(ROWS($C$2:C202),'Work report'!$AA$2:$AA$1500,0)),""))</f>
        <v/>
      </c>
      <c r="F202" s="201" t="str">
        <f>IF($C202="","",IFERROR(INDEX('Work report'!$F$2:$F$1500,MATCH(ROWS($C$2:C202),'Work report'!$AA$2:$AA$1500,0)),""))</f>
        <v/>
      </c>
      <c r="G202" s="202" t="str">
        <f>IF($C202="","",IFERROR(HYPERLINK(INDEX('Work report'!$Q$2:$Q$1500,MATCH(ROWS($C$2:C202),'Work report'!$AA$2:$AA$1500,0)),INDEX('Work report'!$Q$2:$Q$1500,MATCH(ROWS($C$2:C202),'Work report'!$AA$2:$AA$1500,0))),""))</f>
        <v/>
      </c>
      <c r="H202" s="203" t="str">
        <f>IF($C202="","",IFERROR(INDEX('Work report'!$M$2:$M$1500,MATCH(ROWS($C$2:C202),'Work report'!$AA$2:$AA$1500,0)),""))</f>
        <v/>
      </c>
      <c r="I202" s="198" t="str">
        <f>IF($C202="","",IFERROR(INDEX('Work report'!$A$2:$A$1500,MATCH(ROWS($C$2:C202),'Work report'!$AA$2:$AA$1500,0)),""))</f>
        <v/>
      </c>
      <c r="J202" s="201" t="str">
        <f>IF($C202="","",IFERROR(INDEX('Work report'!$I$2:$I$1500,MATCH(ROWS($C$2:C202),'Work report'!$AA$2:$AA$1500,0)),""))</f>
        <v/>
      </c>
      <c r="K202" s="105"/>
      <c r="L202" s="105"/>
      <c r="M202" s="105"/>
      <c r="N202" s="105"/>
      <c r="O202" s="71">
        <f t="shared" si="10"/>
        <v>0</v>
      </c>
      <c r="P202" s="71">
        <f t="shared" si="11"/>
        <v>0</v>
      </c>
      <c r="Q202" s="71" t="str">
        <f t="shared" si="9"/>
        <v/>
      </c>
    </row>
    <row r="203" spans="1:17" ht="15" customHeight="1" x14ac:dyDescent="0.25">
      <c r="A203" s="198" t="str">
        <f>IF($C203="","",IFERROR(INDEX('Work report'!$A$2:$A$1500,MATCH(ROWS($C$2:C203),'Work report'!$AA$2:$AA$1500,0)),""))</f>
        <v/>
      </c>
      <c r="B203" s="199" t="str">
        <f>IF($C203="","",Setup!$B$4)</f>
        <v/>
      </c>
      <c r="C203" s="200" t="str">
        <f>IFERROR(INDEX('Work report'!$R$2:$R$1500,MATCH(ROWS($C$2:C203),'Work report'!$AA$2:$AA$1500,0)),"")</f>
        <v/>
      </c>
      <c r="D203" s="200" t="str">
        <f>IFERROR(INDEX('Work report'!$S$2:$S$1500,MATCH(ROWS($D$2:D203),'Work report'!$AA$2:$AA$1500,0)),"")</f>
        <v/>
      </c>
      <c r="E203" s="193" t="str">
        <f>IF($C203="","",IFERROR(INDEX('Work report'!$C$2:$C$1500,MATCH(ROWS($C$2:C203),'Work report'!$AA$2:$AA$1500,0)),""))</f>
        <v/>
      </c>
      <c r="F203" s="201" t="str">
        <f>IF($C203="","",IFERROR(INDEX('Work report'!$F$2:$F$1500,MATCH(ROWS($C$2:C203),'Work report'!$AA$2:$AA$1500,0)),""))</f>
        <v/>
      </c>
      <c r="G203" s="202" t="str">
        <f>IF($C203="","",IFERROR(HYPERLINK(INDEX('Work report'!$Q$2:$Q$1500,MATCH(ROWS($C$2:C203),'Work report'!$AA$2:$AA$1500,0)),INDEX('Work report'!$Q$2:$Q$1500,MATCH(ROWS($C$2:C203),'Work report'!$AA$2:$AA$1500,0))),""))</f>
        <v/>
      </c>
      <c r="H203" s="203" t="str">
        <f>IF($C203="","",IFERROR(INDEX('Work report'!$M$2:$M$1500,MATCH(ROWS($C$2:C203),'Work report'!$AA$2:$AA$1500,0)),""))</f>
        <v/>
      </c>
      <c r="I203" s="198" t="str">
        <f>IF($C203="","",IFERROR(INDEX('Work report'!$A$2:$A$1500,MATCH(ROWS($C$2:C203),'Work report'!$AA$2:$AA$1500,0)),""))</f>
        <v/>
      </c>
      <c r="J203" s="201" t="str">
        <f>IF($C203="","",IFERROR(INDEX('Work report'!$I$2:$I$1500,MATCH(ROWS($C$2:C203),'Work report'!$AA$2:$AA$1500,0)),""))</f>
        <v/>
      </c>
      <c r="K203" s="105"/>
      <c r="L203" s="105"/>
      <c r="M203" s="105"/>
      <c r="N203" s="105"/>
      <c r="O203" s="71">
        <f t="shared" si="10"/>
        <v>0</v>
      </c>
      <c r="P203" s="71">
        <f t="shared" si="11"/>
        <v>0</v>
      </c>
      <c r="Q203" s="71" t="str">
        <f t="shared" si="9"/>
        <v/>
      </c>
    </row>
    <row r="204" spans="1:17" ht="15" customHeight="1" x14ac:dyDescent="0.25">
      <c r="A204" s="198" t="str">
        <f>IF($C204="","",IFERROR(INDEX('Work report'!$A$2:$A$1500,MATCH(ROWS($C$2:C204),'Work report'!$AA$2:$AA$1500,0)),""))</f>
        <v/>
      </c>
      <c r="B204" s="199" t="str">
        <f>IF($C204="","",Setup!$B$4)</f>
        <v/>
      </c>
      <c r="C204" s="200" t="str">
        <f>IFERROR(INDEX('Work report'!$R$2:$R$1500,MATCH(ROWS($C$2:C204),'Work report'!$AA$2:$AA$1500,0)),"")</f>
        <v/>
      </c>
      <c r="D204" s="200" t="str">
        <f>IFERROR(INDEX('Work report'!$S$2:$S$1500,MATCH(ROWS($D$2:D204),'Work report'!$AA$2:$AA$1500,0)),"")</f>
        <v/>
      </c>
      <c r="E204" s="193" t="str">
        <f>IF($C204="","",IFERROR(INDEX('Work report'!$C$2:$C$1500,MATCH(ROWS($C$2:C204),'Work report'!$AA$2:$AA$1500,0)),""))</f>
        <v/>
      </c>
      <c r="F204" s="201" t="str">
        <f>IF($C204="","",IFERROR(INDEX('Work report'!$F$2:$F$1500,MATCH(ROWS($C$2:C204),'Work report'!$AA$2:$AA$1500,0)),""))</f>
        <v/>
      </c>
      <c r="G204" s="202" t="str">
        <f>IF($C204="","",IFERROR(HYPERLINK(INDEX('Work report'!$Q$2:$Q$1500,MATCH(ROWS($C$2:C204),'Work report'!$AA$2:$AA$1500,0)),INDEX('Work report'!$Q$2:$Q$1500,MATCH(ROWS($C$2:C204),'Work report'!$AA$2:$AA$1500,0))),""))</f>
        <v/>
      </c>
      <c r="H204" s="203" t="str">
        <f>IF($C204="","",IFERROR(INDEX('Work report'!$M$2:$M$1500,MATCH(ROWS($C$2:C204),'Work report'!$AA$2:$AA$1500,0)),""))</f>
        <v/>
      </c>
      <c r="I204" s="198" t="str">
        <f>IF($C204="","",IFERROR(INDEX('Work report'!$A$2:$A$1500,MATCH(ROWS($C$2:C204),'Work report'!$AA$2:$AA$1500,0)),""))</f>
        <v/>
      </c>
      <c r="J204" s="201" t="str">
        <f>IF($C204="","",IFERROR(INDEX('Work report'!$I$2:$I$1500,MATCH(ROWS($C$2:C204),'Work report'!$AA$2:$AA$1500,0)),""))</f>
        <v/>
      </c>
      <c r="K204" s="105"/>
      <c r="L204" s="105"/>
      <c r="M204" s="105"/>
      <c r="N204" s="105"/>
      <c r="O204" s="71">
        <f t="shared" si="10"/>
        <v>0</v>
      </c>
      <c r="P204" s="71">
        <f t="shared" si="11"/>
        <v>0</v>
      </c>
      <c r="Q204" s="71" t="str">
        <f t="shared" si="9"/>
        <v/>
      </c>
    </row>
    <row r="205" spans="1:17" ht="15" customHeight="1" x14ac:dyDescent="0.25">
      <c r="A205" s="198" t="str">
        <f>IF($C205="","",IFERROR(INDEX('Work report'!$A$2:$A$1500,MATCH(ROWS($C$2:C205),'Work report'!$AA$2:$AA$1500,0)),""))</f>
        <v/>
      </c>
      <c r="B205" s="199" t="str">
        <f>IF($C205="","",Setup!$B$4)</f>
        <v/>
      </c>
      <c r="C205" s="200" t="str">
        <f>IFERROR(INDEX('Work report'!$R$2:$R$1500,MATCH(ROWS($C$2:C205),'Work report'!$AA$2:$AA$1500,0)),"")</f>
        <v/>
      </c>
      <c r="D205" s="200" t="str">
        <f>IFERROR(INDEX('Work report'!$S$2:$S$1500,MATCH(ROWS($D$2:D205),'Work report'!$AA$2:$AA$1500,0)),"")</f>
        <v/>
      </c>
      <c r="E205" s="193" t="str">
        <f>IF($C205="","",IFERROR(INDEX('Work report'!$C$2:$C$1500,MATCH(ROWS($C$2:C205),'Work report'!$AA$2:$AA$1500,0)),""))</f>
        <v/>
      </c>
      <c r="F205" s="201" t="str">
        <f>IF($C205="","",IFERROR(INDEX('Work report'!$F$2:$F$1500,MATCH(ROWS($C$2:C205),'Work report'!$AA$2:$AA$1500,0)),""))</f>
        <v/>
      </c>
      <c r="G205" s="202" t="str">
        <f>IF($C205="","",IFERROR(HYPERLINK(INDEX('Work report'!$Q$2:$Q$1500,MATCH(ROWS($C$2:C205),'Work report'!$AA$2:$AA$1500,0)),INDEX('Work report'!$Q$2:$Q$1500,MATCH(ROWS($C$2:C205),'Work report'!$AA$2:$AA$1500,0))),""))</f>
        <v/>
      </c>
      <c r="H205" s="203" t="str">
        <f>IF($C205="","",IFERROR(INDEX('Work report'!$M$2:$M$1500,MATCH(ROWS($C$2:C205),'Work report'!$AA$2:$AA$1500,0)),""))</f>
        <v/>
      </c>
      <c r="I205" s="198" t="str">
        <f>IF($C205="","",IFERROR(INDEX('Work report'!$A$2:$A$1500,MATCH(ROWS($C$2:C205),'Work report'!$AA$2:$AA$1500,0)),""))</f>
        <v/>
      </c>
      <c r="J205" s="201" t="str">
        <f>IF($C205="","",IFERROR(INDEX('Work report'!$I$2:$I$1500,MATCH(ROWS($C$2:C205),'Work report'!$AA$2:$AA$1500,0)),""))</f>
        <v/>
      </c>
      <c r="K205" s="105"/>
      <c r="L205" s="105"/>
      <c r="M205" s="105"/>
      <c r="N205" s="105"/>
      <c r="O205" s="71">
        <f t="shared" si="10"/>
        <v>0</v>
      </c>
      <c r="P205" s="71">
        <f t="shared" si="11"/>
        <v>0</v>
      </c>
      <c r="Q205" s="71" t="str">
        <f t="shared" si="9"/>
        <v/>
      </c>
    </row>
    <row r="206" spans="1:17" ht="15" customHeight="1" x14ac:dyDescent="0.25">
      <c r="A206" s="198" t="str">
        <f>IF($C206="","",IFERROR(INDEX('Work report'!$A$2:$A$1500,MATCH(ROWS($C$2:C206),'Work report'!$AA$2:$AA$1500,0)),""))</f>
        <v/>
      </c>
      <c r="B206" s="199" t="str">
        <f>IF($C206="","",Setup!$B$4)</f>
        <v/>
      </c>
      <c r="C206" s="200" t="str">
        <f>IFERROR(INDEX('Work report'!$R$2:$R$1500,MATCH(ROWS($C$2:C206),'Work report'!$AA$2:$AA$1500,0)),"")</f>
        <v/>
      </c>
      <c r="D206" s="200" t="str">
        <f>IFERROR(INDEX('Work report'!$S$2:$S$1500,MATCH(ROWS($D$2:D206),'Work report'!$AA$2:$AA$1500,0)),"")</f>
        <v/>
      </c>
      <c r="E206" s="193" t="str">
        <f>IF($C206="","",IFERROR(INDEX('Work report'!$C$2:$C$1500,MATCH(ROWS($C$2:C206),'Work report'!$AA$2:$AA$1500,0)),""))</f>
        <v/>
      </c>
      <c r="F206" s="201" t="str">
        <f>IF($C206="","",IFERROR(INDEX('Work report'!$F$2:$F$1500,MATCH(ROWS($C$2:C206),'Work report'!$AA$2:$AA$1500,0)),""))</f>
        <v/>
      </c>
      <c r="G206" s="202" t="str">
        <f>IF($C206="","",IFERROR(HYPERLINK(INDEX('Work report'!$Q$2:$Q$1500,MATCH(ROWS($C$2:C206),'Work report'!$AA$2:$AA$1500,0)),INDEX('Work report'!$Q$2:$Q$1500,MATCH(ROWS($C$2:C206),'Work report'!$AA$2:$AA$1500,0))),""))</f>
        <v/>
      </c>
      <c r="H206" s="203" t="str">
        <f>IF($C206="","",IFERROR(INDEX('Work report'!$M$2:$M$1500,MATCH(ROWS($C$2:C206),'Work report'!$AA$2:$AA$1500,0)),""))</f>
        <v/>
      </c>
      <c r="I206" s="198" t="str">
        <f>IF($C206="","",IFERROR(INDEX('Work report'!$A$2:$A$1500,MATCH(ROWS($C$2:C206),'Work report'!$AA$2:$AA$1500,0)),""))</f>
        <v/>
      </c>
      <c r="J206" s="201" t="str">
        <f>IF($C206="","",IFERROR(INDEX('Work report'!$I$2:$I$1500,MATCH(ROWS($C$2:C206),'Work report'!$AA$2:$AA$1500,0)),""))</f>
        <v/>
      </c>
      <c r="K206" s="105"/>
      <c r="L206" s="105"/>
      <c r="M206" s="105"/>
      <c r="N206" s="105"/>
      <c r="O206" s="71">
        <f t="shared" si="10"/>
        <v>0</v>
      </c>
      <c r="P206" s="71">
        <f t="shared" si="11"/>
        <v>0</v>
      </c>
      <c r="Q206" s="71" t="str">
        <f t="shared" si="9"/>
        <v/>
      </c>
    </row>
    <row r="207" spans="1:17" ht="15" customHeight="1" x14ac:dyDescent="0.25">
      <c r="A207" s="198" t="str">
        <f>IF($C207="","",IFERROR(INDEX('Work report'!$A$2:$A$1500,MATCH(ROWS($C$2:C207),'Work report'!$AA$2:$AA$1500,0)),""))</f>
        <v/>
      </c>
      <c r="B207" s="199" t="str">
        <f>IF($C207="","",Setup!$B$4)</f>
        <v/>
      </c>
      <c r="C207" s="200" t="str">
        <f>IFERROR(INDEX('Work report'!$R$2:$R$1500,MATCH(ROWS($C$2:C207),'Work report'!$AA$2:$AA$1500,0)),"")</f>
        <v/>
      </c>
      <c r="D207" s="200" t="str">
        <f>IFERROR(INDEX('Work report'!$S$2:$S$1500,MATCH(ROWS($D$2:D207),'Work report'!$AA$2:$AA$1500,0)),"")</f>
        <v/>
      </c>
      <c r="E207" s="193" t="str">
        <f>IF($C207="","",IFERROR(INDEX('Work report'!$C$2:$C$1500,MATCH(ROWS($C$2:C207),'Work report'!$AA$2:$AA$1500,0)),""))</f>
        <v/>
      </c>
      <c r="F207" s="201" t="str">
        <f>IF($C207="","",IFERROR(INDEX('Work report'!$F$2:$F$1500,MATCH(ROWS($C$2:C207),'Work report'!$AA$2:$AA$1500,0)),""))</f>
        <v/>
      </c>
      <c r="G207" s="202" t="str">
        <f>IF($C207="","",IFERROR(HYPERLINK(INDEX('Work report'!$Q$2:$Q$1500,MATCH(ROWS($C$2:C207),'Work report'!$AA$2:$AA$1500,0)),INDEX('Work report'!$Q$2:$Q$1500,MATCH(ROWS($C$2:C207),'Work report'!$AA$2:$AA$1500,0))),""))</f>
        <v/>
      </c>
      <c r="H207" s="203" t="str">
        <f>IF($C207="","",IFERROR(INDEX('Work report'!$M$2:$M$1500,MATCH(ROWS($C$2:C207),'Work report'!$AA$2:$AA$1500,0)),""))</f>
        <v/>
      </c>
      <c r="I207" s="198" t="str">
        <f>IF($C207="","",IFERROR(INDEX('Work report'!$A$2:$A$1500,MATCH(ROWS($C$2:C207),'Work report'!$AA$2:$AA$1500,0)),""))</f>
        <v/>
      </c>
      <c r="J207" s="201" t="str">
        <f>IF($C207="","",IFERROR(INDEX('Work report'!$I$2:$I$1500,MATCH(ROWS($C$2:C207),'Work report'!$AA$2:$AA$1500,0)),""))</f>
        <v/>
      </c>
      <c r="K207" s="105"/>
      <c r="L207" s="105"/>
      <c r="M207" s="105"/>
      <c r="N207" s="105"/>
      <c r="O207" s="71">
        <f t="shared" si="10"/>
        <v>0</v>
      </c>
      <c r="P207" s="71">
        <f t="shared" si="11"/>
        <v>0</v>
      </c>
      <c r="Q207" s="71" t="str">
        <f t="shared" si="9"/>
        <v/>
      </c>
    </row>
    <row r="208" spans="1:17" ht="15" customHeight="1" x14ac:dyDescent="0.25">
      <c r="A208" s="198" t="str">
        <f>IF($C208="","",IFERROR(INDEX('Work report'!$A$2:$A$1500,MATCH(ROWS($C$2:C208),'Work report'!$AA$2:$AA$1500,0)),""))</f>
        <v/>
      </c>
      <c r="B208" s="199" t="str">
        <f>IF($C208="","",Setup!$B$4)</f>
        <v/>
      </c>
      <c r="C208" s="200" t="str">
        <f>IFERROR(INDEX('Work report'!$R$2:$R$1500,MATCH(ROWS($C$2:C208),'Work report'!$AA$2:$AA$1500,0)),"")</f>
        <v/>
      </c>
      <c r="D208" s="200" t="str">
        <f>IFERROR(INDEX('Work report'!$S$2:$S$1500,MATCH(ROWS($D$2:D208),'Work report'!$AA$2:$AA$1500,0)),"")</f>
        <v/>
      </c>
      <c r="E208" s="193" t="str">
        <f>IF($C208="","",IFERROR(INDEX('Work report'!$C$2:$C$1500,MATCH(ROWS($C$2:C208),'Work report'!$AA$2:$AA$1500,0)),""))</f>
        <v/>
      </c>
      <c r="F208" s="201" t="str">
        <f>IF($C208="","",IFERROR(INDEX('Work report'!$F$2:$F$1500,MATCH(ROWS($C$2:C208),'Work report'!$AA$2:$AA$1500,0)),""))</f>
        <v/>
      </c>
      <c r="G208" s="202" t="str">
        <f>IF($C208="","",IFERROR(HYPERLINK(INDEX('Work report'!$Q$2:$Q$1500,MATCH(ROWS($C$2:C208),'Work report'!$AA$2:$AA$1500,0)),INDEX('Work report'!$Q$2:$Q$1500,MATCH(ROWS($C$2:C208),'Work report'!$AA$2:$AA$1500,0))),""))</f>
        <v/>
      </c>
      <c r="H208" s="203" t="str">
        <f>IF($C208="","",IFERROR(INDEX('Work report'!$M$2:$M$1500,MATCH(ROWS($C$2:C208),'Work report'!$AA$2:$AA$1500,0)),""))</f>
        <v/>
      </c>
      <c r="I208" s="198" t="str">
        <f>IF($C208="","",IFERROR(INDEX('Work report'!$A$2:$A$1500,MATCH(ROWS($C$2:C208),'Work report'!$AA$2:$AA$1500,0)),""))</f>
        <v/>
      </c>
      <c r="J208" s="201" t="str">
        <f>IF($C208="","",IFERROR(INDEX('Work report'!$I$2:$I$1500,MATCH(ROWS($C$2:C208),'Work report'!$AA$2:$AA$1500,0)),""))</f>
        <v/>
      </c>
      <c r="K208" s="105"/>
      <c r="L208" s="105"/>
      <c r="M208" s="105"/>
      <c r="N208" s="105"/>
      <c r="O208" s="71">
        <f t="shared" si="10"/>
        <v>0</v>
      </c>
      <c r="P208" s="71">
        <f t="shared" si="11"/>
        <v>0</v>
      </c>
      <c r="Q208" s="71" t="str">
        <f t="shared" si="9"/>
        <v/>
      </c>
    </row>
    <row r="209" spans="1:17" ht="15" customHeight="1" x14ac:dyDescent="0.25">
      <c r="A209" s="198" t="str">
        <f>IF($C209="","",IFERROR(INDEX('Work report'!$A$2:$A$1500,MATCH(ROWS($C$2:C209),'Work report'!$AA$2:$AA$1500,0)),""))</f>
        <v/>
      </c>
      <c r="B209" s="199" t="str">
        <f>IF($C209="","",Setup!$B$4)</f>
        <v/>
      </c>
      <c r="C209" s="200" t="str">
        <f>IFERROR(INDEX('Work report'!$R$2:$R$1500,MATCH(ROWS($C$2:C209),'Work report'!$AA$2:$AA$1500,0)),"")</f>
        <v/>
      </c>
      <c r="D209" s="200" t="str">
        <f>IFERROR(INDEX('Work report'!$S$2:$S$1500,MATCH(ROWS($D$2:D209),'Work report'!$AA$2:$AA$1500,0)),"")</f>
        <v/>
      </c>
      <c r="E209" s="193" t="str">
        <f>IF($C209="","",IFERROR(INDEX('Work report'!$C$2:$C$1500,MATCH(ROWS($C$2:C209),'Work report'!$AA$2:$AA$1500,0)),""))</f>
        <v/>
      </c>
      <c r="F209" s="201" t="str">
        <f>IF($C209="","",IFERROR(INDEX('Work report'!$F$2:$F$1500,MATCH(ROWS($C$2:C209),'Work report'!$AA$2:$AA$1500,0)),""))</f>
        <v/>
      </c>
      <c r="G209" s="202" t="str">
        <f>IF($C209="","",IFERROR(HYPERLINK(INDEX('Work report'!$Q$2:$Q$1500,MATCH(ROWS($C$2:C209),'Work report'!$AA$2:$AA$1500,0)),INDEX('Work report'!$Q$2:$Q$1500,MATCH(ROWS($C$2:C209),'Work report'!$AA$2:$AA$1500,0))),""))</f>
        <v/>
      </c>
      <c r="H209" s="203" t="str">
        <f>IF($C209="","",IFERROR(INDEX('Work report'!$M$2:$M$1500,MATCH(ROWS($C$2:C209),'Work report'!$AA$2:$AA$1500,0)),""))</f>
        <v/>
      </c>
      <c r="I209" s="198" t="str">
        <f>IF($C209="","",IFERROR(INDEX('Work report'!$A$2:$A$1500,MATCH(ROWS($C$2:C209),'Work report'!$AA$2:$AA$1500,0)),""))</f>
        <v/>
      </c>
      <c r="J209" s="201" t="str">
        <f>IF($C209="","",IFERROR(INDEX('Work report'!$I$2:$I$1500,MATCH(ROWS($C$2:C209),'Work report'!$AA$2:$AA$1500,0)),""))</f>
        <v/>
      </c>
      <c r="K209" s="105"/>
      <c r="L209" s="105"/>
      <c r="M209" s="105"/>
      <c r="N209" s="105"/>
      <c r="O209" s="71">
        <f t="shared" si="10"/>
        <v>0</v>
      </c>
      <c r="P209" s="71">
        <f t="shared" si="11"/>
        <v>0</v>
      </c>
      <c r="Q209" s="71" t="str">
        <f t="shared" si="9"/>
        <v/>
      </c>
    </row>
    <row r="210" spans="1:17" ht="15" customHeight="1" x14ac:dyDescent="0.25">
      <c r="A210" s="198" t="str">
        <f>IF($C210="","",IFERROR(INDEX('Work report'!$A$2:$A$1500,MATCH(ROWS($C$2:C210),'Work report'!$AA$2:$AA$1500,0)),""))</f>
        <v/>
      </c>
      <c r="B210" s="199" t="str">
        <f>IF($C210="","",Setup!$B$4)</f>
        <v/>
      </c>
      <c r="C210" s="200" t="str">
        <f>IFERROR(INDEX('Work report'!$R$2:$R$1500,MATCH(ROWS($C$2:C210),'Work report'!$AA$2:$AA$1500,0)),"")</f>
        <v/>
      </c>
      <c r="D210" s="200" t="str">
        <f>IFERROR(INDEX('Work report'!$S$2:$S$1500,MATCH(ROWS($D$2:D210),'Work report'!$AA$2:$AA$1500,0)),"")</f>
        <v/>
      </c>
      <c r="E210" s="193" t="str">
        <f>IF($C210="","",IFERROR(INDEX('Work report'!$C$2:$C$1500,MATCH(ROWS($C$2:C210),'Work report'!$AA$2:$AA$1500,0)),""))</f>
        <v/>
      </c>
      <c r="F210" s="201" t="str">
        <f>IF($C210="","",IFERROR(INDEX('Work report'!$F$2:$F$1500,MATCH(ROWS($C$2:C210),'Work report'!$AA$2:$AA$1500,0)),""))</f>
        <v/>
      </c>
      <c r="G210" s="202" t="str">
        <f>IF($C210="","",IFERROR(HYPERLINK(INDEX('Work report'!$Q$2:$Q$1500,MATCH(ROWS($C$2:C210),'Work report'!$AA$2:$AA$1500,0)),INDEX('Work report'!$Q$2:$Q$1500,MATCH(ROWS($C$2:C210),'Work report'!$AA$2:$AA$1500,0))),""))</f>
        <v/>
      </c>
      <c r="H210" s="203" t="str">
        <f>IF($C210="","",IFERROR(INDEX('Work report'!$M$2:$M$1500,MATCH(ROWS($C$2:C210),'Work report'!$AA$2:$AA$1500,0)),""))</f>
        <v/>
      </c>
      <c r="I210" s="198" t="str">
        <f>IF($C210="","",IFERROR(INDEX('Work report'!$A$2:$A$1500,MATCH(ROWS($C$2:C210),'Work report'!$AA$2:$AA$1500,0)),""))</f>
        <v/>
      </c>
      <c r="J210" s="201" t="str">
        <f>IF($C210="","",IFERROR(INDEX('Work report'!$I$2:$I$1500,MATCH(ROWS($C$2:C210),'Work report'!$AA$2:$AA$1500,0)),""))</f>
        <v/>
      </c>
      <c r="K210" s="105"/>
      <c r="L210" s="105"/>
      <c r="M210" s="105"/>
      <c r="N210" s="105"/>
      <c r="O210" s="71">
        <f t="shared" si="10"/>
        <v>0</v>
      </c>
      <c r="P210" s="71">
        <f t="shared" si="11"/>
        <v>0</v>
      </c>
      <c r="Q210" s="71" t="str">
        <f t="shared" si="9"/>
        <v/>
      </c>
    </row>
    <row r="211" spans="1:17" ht="15" customHeight="1" x14ac:dyDescent="0.25">
      <c r="A211" s="198" t="str">
        <f>IF($C211="","",IFERROR(INDEX('Work report'!$A$2:$A$1500,MATCH(ROWS($C$2:C211),'Work report'!$AA$2:$AA$1500,0)),""))</f>
        <v/>
      </c>
      <c r="B211" s="199" t="str">
        <f>IF($C211="","",Setup!$B$4)</f>
        <v/>
      </c>
      <c r="C211" s="200" t="str">
        <f>IFERROR(INDEX('Work report'!$R$2:$R$1500,MATCH(ROWS($C$2:C211),'Work report'!$AA$2:$AA$1500,0)),"")</f>
        <v/>
      </c>
      <c r="D211" s="200" t="str">
        <f>IFERROR(INDEX('Work report'!$S$2:$S$1500,MATCH(ROWS($D$2:D211),'Work report'!$AA$2:$AA$1500,0)),"")</f>
        <v/>
      </c>
      <c r="E211" s="193" t="str">
        <f>IF($C211="","",IFERROR(INDEX('Work report'!$C$2:$C$1500,MATCH(ROWS($C$2:C211),'Work report'!$AA$2:$AA$1500,0)),""))</f>
        <v/>
      </c>
      <c r="F211" s="201" t="str">
        <f>IF($C211="","",IFERROR(INDEX('Work report'!$F$2:$F$1500,MATCH(ROWS($C$2:C211),'Work report'!$AA$2:$AA$1500,0)),""))</f>
        <v/>
      </c>
      <c r="G211" s="202" t="str">
        <f>IF($C211="","",IFERROR(HYPERLINK(INDEX('Work report'!$Q$2:$Q$1500,MATCH(ROWS($C$2:C211),'Work report'!$AA$2:$AA$1500,0)),INDEX('Work report'!$Q$2:$Q$1500,MATCH(ROWS($C$2:C211),'Work report'!$AA$2:$AA$1500,0))),""))</f>
        <v/>
      </c>
      <c r="H211" s="203" t="str">
        <f>IF($C211="","",IFERROR(INDEX('Work report'!$M$2:$M$1500,MATCH(ROWS($C$2:C211),'Work report'!$AA$2:$AA$1500,0)),""))</f>
        <v/>
      </c>
      <c r="I211" s="198" t="str">
        <f>IF($C211="","",IFERROR(INDEX('Work report'!$A$2:$A$1500,MATCH(ROWS($C$2:C211),'Work report'!$AA$2:$AA$1500,0)),""))</f>
        <v/>
      </c>
      <c r="J211" s="201" t="str">
        <f>IF($C211="","",IFERROR(INDEX('Work report'!$I$2:$I$1500,MATCH(ROWS($C$2:C211),'Work report'!$AA$2:$AA$1500,0)),""))</f>
        <v/>
      </c>
      <c r="K211" s="105"/>
      <c r="L211" s="105"/>
      <c r="M211" s="105"/>
      <c r="N211" s="105"/>
      <c r="O211" s="71">
        <f t="shared" si="10"/>
        <v>0</v>
      </c>
      <c r="P211" s="71">
        <f t="shared" si="11"/>
        <v>0</v>
      </c>
      <c r="Q211" s="71" t="str">
        <f t="shared" si="9"/>
        <v/>
      </c>
    </row>
    <row r="212" spans="1:17" ht="15" customHeight="1" x14ac:dyDescent="0.25">
      <c r="A212" s="198" t="str">
        <f>IF($C212="","",IFERROR(INDEX('Work report'!$A$2:$A$1500,MATCH(ROWS($C$2:C212),'Work report'!$AA$2:$AA$1500,0)),""))</f>
        <v/>
      </c>
      <c r="B212" s="199" t="str">
        <f>IF($C212="","",Setup!$B$4)</f>
        <v/>
      </c>
      <c r="C212" s="200" t="str">
        <f>IFERROR(INDEX('Work report'!$R$2:$R$1500,MATCH(ROWS($C$2:C212),'Work report'!$AA$2:$AA$1500,0)),"")</f>
        <v/>
      </c>
      <c r="D212" s="200" t="str">
        <f>IFERROR(INDEX('Work report'!$S$2:$S$1500,MATCH(ROWS($D$2:D212),'Work report'!$AA$2:$AA$1500,0)),"")</f>
        <v/>
      </c>
      <c r="E212" s="193" t="str">
        <f>IF($C212="","",IFERROR(INDEX('Work report'!$C$2:$C$1500,MATCH(ROWS($C$2:C212),'Work report'!$AA$2:$AA$1500,0)),""))</f>
        <v/>
      </c>
      <c r="F212" s="201" t="str">
        <f>IF($C212="","",IFERROR(INDEX('Work report'!$F$2:$F$1500,MATCH(ROWS($C$2:C212),'Work report'!$AA$2:$AA$1500,0)),""))</f>
        <v/>
      </c>
      <c r="G212" s="202" t="str">
        <f>IF($C212="","",IFERROR(HYPERLINK(INDEX('Work report'!$Q$2:$Q$1500,MATCH(ROWS($C$2:C212),'Work report'!$AA$2:$AA$1500,0)),INDEX('Work report'!$Q$2:$Q$1500,MATCH(ROWS($C$2:C212),'Work report'!$AA$2:$AA$1500,0))),""))</f>
        <v/>
      </c>
      <c r="H212" s="203" t="str">
        <f>IF($C212="","",IFERROR(INDEX('Work report'!$M$2:$M$1500,MATCH(ROWS($C$2:C212),'Work report'!$AA$2:$AA$1500,0)),""))</f>
        <v/>
      </c>
      <c r="I212" s="198" t="str">
        <f>IF($C212="","",IFERROR(INDEX('Work report'!$A$2:$A$1500,MATCH(ROWS($C$2:C212),'Work report'!$AA$2:$AA$1500,0)),""))</f>
        <v/>
      </c>
      <c r="J212" s="201" t="str">
        <f>IF($C212="","",IFERROR(INDEX('Work report'!$I$2:$I$1500,MATCH(ROWS($C$2:C212),'Work report'!$AA$2:$AA$1500,0)),""))</f>
        <v/>
      </c>
      <c r="K212" s="105"/>
      <c r="L212" s="105"/>
      <c r="M212" s="105"/>
      <c r="N212" s="105"/>
      <c r="O212" s="71">
        <f t="shared" si="10"/>
        <v>0</v>
      </c>
      <c r="P212" s="71">
        <f t="shared" si="11"/>
        <v>0</v>
      </c>
      <c r="Q212" s="71" t="str">
        <f t="shared" si="9"/>
        <v/>
      </c>
    </row>
    <row r="213" spans="1:17" ht="15" customHeight="1" x14ac:dyDescent="0.25">
      <c r="A213" s="198" t="str">
        <f>IF($C213="","",IFERROR(INDEX('Work report'!$A$2:$A$1500,MATCH(ROWS($C$2:C213),'Work report'!$AA$2:$AA$1500,0)),""))</f>
        <v/>
      </c>
      <c r="B213" s="199" t="str">
        <f>IF($C213="","",Setup!$B$4)</f>
        <v/>
      </c>
      <c r="C213" s="200" t="str">
        <f>IFERROR(INDEX('Work report'!$R$2:$R$1500,MATCH(ROWS($C$2:C213),'Work report'!$AA$2:$AA$1500,0)),"")</f>
        <v/>
      </c>
      <c r="D213" s="200" t="str">
        <f>IFERROR(INDEX('Work report'!$S$2:$S$1500,MATCH(ROWS($D$2:D213),'Work report'!$AA$2:$AA$1500,0)),"")</f>
        <v/>
      </c>
      <c r="E213" s="193" t="str">
        <f>IF($C213="","",IFERROR(INDEX('Work report'!$C$2:$C$1500,MATCH(ROWS($C$2:C213),'Work report'!$AA$2:$AA$1500,0)),""))</f>
        <v/>
      </c>
      <c r="F213" s="201" t="str">
        <f>IF($C213="","",IFERROR(INDEX('Work report'!$F$2:$F$1500,MATCH(ROWS($C$2:C213),'Work report'!$AA$2:$AA$1500,0)),""))</f>
        <v/>
      </c>
      <c r="G213" s="202" t="str">
        <f>IF($C213="","",IFERROR(HYPERLINK(INDEX('Work report'!$Q$2:$Q$1500,MATCH(ROWS($C$2:C213),'Work report'!$AA$2:$AA$1500,0)),INDEX('Work report'!$Q$2:$Q$1500,MATCH(ROWS($C$2:C213),'Work report'!$AA$2:$AA$1500,0))),""))</f>
        <v/>
      </c>
      <c r="H213" s="203" t="str">
        <f>IF($C213="","",IFERROR(INDEX('Work report'!$M$2:$M$1500,MATCH(ROWS($C$2:C213),'Work report'!$AA$2:$AA$1500,0)),""))</f>
        <v/>
      </c>
      <c r="I213" s="198" t="str">
        <f>IF($C213="","",IFERROR(INDEX('Work report'!$A$2:$A$1500,MATCH(ROWS($C$2:C213),'Work report'!$AA$2:$AA$1500,0)),""))</f>
        <v/>
      </c>
      <c r="J213" s="201" t="str">
        <f>IF($C213="","",IFERROR(INDEX('Work report'!$I$2:$I$1500,MATCH(ROWS($C$2:C213),'Work report'!$AA$2:$AA$1500,0)),""))</f>
        <v/>
      </c>
      <c r="K213" s="105"/>
      <c r="L213" s="105"/>
      <c r="M213" s="105"/>
      <c r="N213" s="105"/>
      <c r="O213" s="71">
        <f t="shared" si="10"/>
        <v>0</v>
      </c>
      <c r="P213" s="71">
        <f t="shared" si="11"/>
        <v>0</v>
      </c>
      <c r="Q213" s="71" t="str">
        <f t="shared" si="9"/>
        <v/>
      </c>
    </row>
    <row r="214" spans="1:17" ht="15" customHeight="1" x14ac:dyDescent="0.25">
      <c r="A214" s="198" t="str">
        <f>IF($C214="","",IFERROR(INDEX('Work report'!$A$2:$A$1500,MATCH(ROWS($C$2:C214),'Work report'!$AA$2:$AA$1500,0)),""))</f>
        <v/>
      </c>
      <c r="B214" s="199" t="str">
        <f>IF($C214="","",Setup!$B$4)</f>
        <v/>
      </c>
      <c r="C214" s="200" t="str">
        <f>IFERROR(INDEX('Work report'!$R$2:$R$1500,MATCH(ROWS($C$2:C214),'Work report'!$AA$2:$AA$1500,0)),"")</f>
        <v/>
      </c>
      <c r="D214" s="200" t="str">
        <f>IFERROR(INDEX('Work report'!$S$2:$S$1500,MATCH(ROWS($D$2:D214),'Work report'!$AA$2:$AA$1500,0)),"")</f>
        <v/>
      </c>
      <c r="E214" s="193" t="str">
        <f>IF($C214="","",IFERROR(INDEX('Work report'!$C$2:$C$1500,MATCH(ROWS($C$2:C214),'Work report'!$AA$2:$AA$1500,0)),""))</f>
        <v/>
      </c>
      <c r="F214" s="201" t="str">
        <f>IF($C214="","",IFERROR(INDEX('Work report'!$F$2:$F$1500,MATCH(ROWS($C$2:C214),'Work report'!$AA$2:$AA$1500,0)),""))</f>
        <v/>
      </c>
      <c r="G214" s="202" t="str">
        <f>IF($C214="","",IFERROR(HYPERLINK(INDEX('Work report'!$Q$2:$Q$1500,MATCH(ROWS($C$2:C214),'Work report'!$AA$2:$AA$1500,0)),INDEX('Work report'!$Q$2:$Q$1500,MATCH(ROWS($C$2:C214),'Work report'!$AA$2:$AA$1500,0))),""))</f>
        <v/>
      </c>
      <c r="H214" s="203" t="str">
        <f>IF($C214="","",IFERROR(INDEX('Work report'!$M$2:$M$1500,MATCH(ROWS($C$2:C214),'Work report'!$AA$2:$AA$1500,0)),""))</f>
        <v/>
      </c>
      <c r="I214" s="198" t="str">
        <f>IF($C214="","",IFERROR(INDEX('Work report'!$A$2:$A$1500,MATCH(ROWS($C$2:C214),'Work report'!$AA$2:$AA$1500,0)),""))</f>
        <v/>
      </c>
      <c r="J214" s="201" t="str">
        <f>IF($C214="","",IFERROR(INDEX('Work report'!$I$2:$I$1500,MATCH(ROWS($C$2:C214),'Work report'!$AA$2:$AA$1500,0)),""))</f>
        <v/>
      </c>
      <c r="K214" s="105"/>
      <c r="L214" s="105"/>
      <c r="M214" s="105"/>
      <c r="N214" s="105"/>
      <c r="O214" s="71">
        <f t="shared" si="10"/>
        <v>0</v>
      </c>
      <c r="P214" s="71">
        <f t="shared" si="11"/>
        <v>0</v>
      </c>
      <c r="Q214" s="71" t="str">
        <f t="shared" si="9"/>
        <v/>
      </c>
    </row>
    <row r="215" spans="1:17" ht="15" customHeight="1" x14ac:dyDescent="0.25">
      <c r="A215" s="198" t="str">
        <f>IF($C215="","",IFERROR(INDEX('Work report'!$A$2:$A$1500,MATCH(ROWS($C$2:C215),'Work report'!$AA$2:$AA$1500,0)),""))</f>
        <v/>
      </c>
      <c r="B215" s="199" t="str">
        <f>IF($C215="","",Setup!$B$4)</f>
        <v/>
      </c>
      <c r="C215" s="200" t="str">
        <f>IFERROR(INDEX('Work report'!$R$2:$R$1500,MATCH(ROWS($C$2:C215),'Work report'!$AA$2:$AA$1500,0)),"")</f>
        <v/>
      </c>
      <c r="D215" s="200" t="str">
        <f>IFERROR(INDEX('Work report'!$S$2:$S$1500,MATCH(ROWS($D$2:D215),'Work report'!$AA$2:$AA$1500,0)),"")</f>
        <v/>
      </c>
      <c r="E215" s="193" t="str">
        <f>IF($C215="","",IFERROR(INDEX('Work report'!$C$2:$C$1500,MATCH(ROWS($C$2:C215),'Work report'!$AA$2:$AA$1500,0)),""))</f>
        <v/>
      </c>
      <c r="F215" s="201" t="str">
        <f>IF($C215="","",IFERROR(INDEX('Work report'!$F$2:$F$1500,MATCH(ROWS($C$2:C215),'Work report'!$AA$2:$AA$1500,0)),""))</f>
        <v/>
      </c>
      <c r="G215" s="202" t="str">
        <f>IF($C215="","",IFERROR(HYPERLINK(INDEX('Work report'!$Q$2:$Q$1500,MATCH(ROWS($C$2:C215),'Work report'!$AA$2:$AA$1500,0)),INDEX('Work report'!$Q$2:$Q$1500,MATCH(ROWS($C$2:C215),'Work report'!$AA$2:$AA$1500,0))),""))</f>
        <v/>
      </c>
      <c r="H215" s="203" t="str">
        <f>IF($C215="","",IFERROR(INDEX('Work report'!$M$2:$M$1500,MATCH(ROWS($C$2:C215),'Work report'!$AA$2:$AA$1500,0)),""))</f>
        <v/>
      </c>
      <c r="I215" s="198" t="str">
        <f>IF($C215="","",IFERROR(INDEX('Work report'!$A$2:$A$1500,MATCH(ROWS($C$2:C215),'Work report'!$AA$2:$AA$1500,0)),""))</f>
        <v/>
      </c>
      <c r="J215" s="201" t="str">
        <f>IF($C215="","",IFERROR(INDEX('Work report'!$I$2:$I$1500,MATCH(ROWS($C$2:C215),'Work report'!$AA$2:$AA$1500,0)),""))</f>
        <v/>
      </c>
      <c r="K215" s="105"/>
      <c r="L215" s="105"/>
      <c r="M215" s="105"/>
      <c r="N215" s="105"/>
      <c r="O215" s="71">
        <f t="shared" si="10"/>
        <v>0</v>
      </c>
      <c r="P215" s="71">
        <f t="shared" si="11"/>
        <v>0</v>
      </c>
      <c r="Q215" s="71" t="str">
        <f t="shared" si="9"/>
        <v/>
      </c>
    </row>
    <row r="216" spans="1:17" ht="15" customHeight="1" x14ac:dyDescent="0.25">
      <c r="A216" s="198" t="str">
        <f>IF($C216="","",IFERROR(INDEX('Work report'!$A$2:$A$1500,MATCH(ROWS($C$2:C216),'Work report'!$AA$2:$AA$1500,0)),""))</f>
        <v/>
      </c>
      <c r="B216" s="199" t="str">
        <f>IF($C216="","",Setup!$B$4)</f>
        <v/>
      </c>
      <c r="C216" s="200" t="str">
        <f>IFERROR(INDEX('Work report'!$R$2:$R$1500,MATCH(ROWS($C$2:C216),'Work report'!$AA$2:$AA$1500,0)),"")</f>
        <v/>
      </c>
      <c r="D216" s="200" t="str">
        <f>IFERROR(INDEX('Work report'!$S$2:$S$1500,MATCH(ROWS($D$2:D216),'Work report'!$AA$2:$AA$1500,0)),"")</f>
        <v/>
      </c>
      <c r="E216" s="193" t="str">
        <f>IF($C216="","",IFERROR(INDEX('Work report'!$C$2:$C$1500,MATCH(ROWS($C$2:C216),'Work report'!$AA$2:$AA$1500,0)),""))</f>
        <v/>
      </c>
      <c r="F216" s="201" t="str">
        <f>IF($C216="","",IFERROR(INDEX('Work report'!$F$2:$F$1500,MATCH(ROWS($C$2:C216),'Work report'!$AA$2:$AA$1500,0)),""))</f>
        <v/>
      </c>
      <c r="G216" s="202" t="str">
        <f>IF($C216="","",IFERROR(HYPERLINK(INDEX('Work report'!$Q$2:$Q$1500,MATCH(ROWS($C$2:C216),'Work report'!$AA$2:$AA$1500,0)),INDEX('Work report'!$Q$2:$Q$1500,MATCH(ROWS($C$2:C216),'Work report'!$AA$2:$AA$1500,0))),""))</f>
        <v/>
      </c>
      <c r="H216" s="203" t="str">
        <f>IF($C216="","",IFERROR(INDEX('Work report'!$M$2:$M$1500,MATCH(ROWS($C$2:C216),'Work report'!$AA$2:$AA$1500,0)),""))</f>
        <v/>
      </c>
      <c r="I216" s="198" t="str">
        <f>IF($C216="","",IFERROR(INDEX('Work report'!$A$2:$A$1500,MATCH(ROWS($C$2:C216),'Work report'!$AA$2:$AA$1500,0)),""))</f>
        <v/>
      </c>
      <c r="J216" s="201" t="str">
        <f>IF($C216="","",IFERROR(INDEX('Work report'!$I$2:$I$1500,MATCH(ROWS($C$2:C216),'Work report'!$AA$2:$AA$1500,0)),""))</f>
        <v/>
      </c>
      <c r="K216" s="105"/>
      <c r="L216" s="105"/>
      <c r="M216" s="105"/>
      <c r="N216" s="105"/>
      <c r="O216" s="71">
        <f t="shared" si="10"/>
        <v>0</v>
      </c>
      <c r="P216" s="71">
        <f t="shared" si="11"/>
        <v>0</v>
      </c>
      <c r="Q216" s="71" t="str">
        <f t="shared" si="9"/>
        <v/>
      </c>
    </row>
    <row r="217" spans="1:17" ht="15" customHeight="1" x14ac:dyDescent="0.25">
      <c r="A217" s="198" t="str">
        <f>IF($C217="","",IFERROR(INDEX('Work report'!$A$2:$A$1500,MATCH(ROWS($C$2:C217),'Work report'!$AA$2:$AA$1500,0)),""))</f>
        <v/>
      </c>
      <c r="B217" s="199" t="str">
        <f>IF($C217="","",Setup!$B$4)</f>
        <v/>
      </c>
      <c r="C217" s="200" t="str">
        <f>IFERROR(INDEX('Work report'!$R$2:$R$1500,MATCH(ROWS($C$2:C217),'Work report'!$AA$2:$AA$1500,0)),"")</f>
        <v/>
      </c>
      <c r="D217" s="200" t="str">
        <f>IFERROR(INDEX('Work report'!$S$2:$S$1500,MATCH(ROWS($D$2:D217),'Work report'!$AA$2:$AA$1500,0)),"")</f>
        <v/>
      </c>
      <c r="E217" s="193" t="str">
        <f>IF($C217="","",IFERROR(INDEX('Work report'!$C$2:$C$1500,MATCH(ROWS($C$2:C217),'Work report'!$AA$2:$AA$1500,0)),""))</f>
        <v/>
      </c>
      <c r="F217" s="201" t="str">
        <f>IF($C217="","",IFERROR(INDEX('Work report'!$F$2:$F$1500,MATCH(ROWS($C$2:C217),'Work report'!$AA$2:$AA$1500,0)),""))</f>
        <v/>
      </c>
      <c r="G217" s="202" t="str">
        <f>IF($C217="","",IFERROR(HYPERLINK(INDEX('Work report'!$Q$2:$Q$1500,MATCH(ROWS($C$2:C217),'Work report'!$AA$2:$AA$1500,0)),INDEX('Work report'!$Q$2:$Q$1500,MATCH(ROWS($C$2:C217),'Work report'!$AA$2:$AA$1500,0))),""))</f>
        <v/>
      </c>
      <c r="H217" s="203" t="str">
        <f>IF($C217="","",IFERROR(INDEX('Work report'!$M$2:$M$1500,MATCH(ROWS($C$2:C217),'Work report'!$AA$2:$AA$1500,0)),""))</f>
        <v/>
      </c>
      <c r="I217" s="198" t="str">
        <f>IF($C217="","",IFERROR(INDEX('Work report'!$A$2:$A$1500,MATCH(ROWS($C$2:C217),'Work report'!$AA$2:$AA$1500,0)),""))</f>
        <v/>
      </c>
      <c r="J217" s="201" t="str">
        <f>IF($C217="","",IFERROR(INDEX('Work report'!$I$2:$I$1500,MATCH(ROWS($C$2:C217),'Work report'!$AA$2:$AA$1500,0)),""))</f>
        <v/>
      </c>
      <c r="K217" s="105"/>
      <c r="L217" s="105"/>
      <c r="M217" s="105"/>
      <c r="N217" s="105"/>
      <c r="O217" s="71">
        <f t="shared" si="10"/>
        <v>0</v>
      </c>
      <c r="P217" s="71">
        <f t="shared" si="11"/>
        <v>0</v>
      </c>
      <c r="Q217" s="71" t="str">
        <f t="shared" si="9"/>
        <v/>
      </c>
    </row>
    <row r="218" spans="1:17" ht="15" customHeight="1" x14ac:dyDescent="0.25">
      <c r="A218" s="198" t="str">
        <f>IF($C218="","",IFERROR(INDEX('Work report'!$A$2:$A$1500,MATCH(ROWS($C$2:C218),'Work report'!$AA$2:$AA$1500,0)),""))</f>
        <v/>
      </c>
      <c r="B218" s="199" t="str">
        <f>IF($C218="","",Setup!$B$4)</f>
        <v/>
      </c>
      <c r="C218" s="200" t="str">
        <f>IFERROR(INDEX('Work report'!$R$2:$R$1500,MATCH(ROWS($C$2:C218),'Work report'!$AA$2:$AA$1500,0)),"")</f>
        <v/>
      </c>
      <c r="D218" s="200" t="str">
        <f>IFERROR(INDEX('Work report'!$S$2:$S$1500,MATCH(ROWS($D$2:D218),'Work report'!$AA$2:$AA$1500,0)),"")</f>
        <v/>
      </c>
      <c r="E218" s="193" t="str">
        <f>IF($C218="","",IFERROR(INDEX('Work report'!$C$2:$C$1500,MATCH(ROWS($C$2:C218),'Work report'!$AA$2:$AA$1500,0)),""))</f>
        <v/>
      </c>
      <c r="F218" s="201" t="str">
        <f>IF($C218="","",IFERROR(INDEX('Work report'!$F$2:$F$1500,MATCH(ROWS($C$2:C218),'Work report'!$AA$2:$AA$1500,0)),""))</f>
        <v/>
      </c>
      <c r="G218" s="202" t="str">
        <f>IF($C218="","",IFERROR(HYPERLINK(INDEX('Work report'!$Q$2:$Q$1500,MATCH(ROWS($C$2:C218),'Work report'!$AA$2:$AA$1500,0)),INDEX('Work report'!$Q$2:$Q$1500,MATCH(ROWS($C$2:C218),'Work report'!$AA$2:$AA$1500,0))),""))</f>
        <v/>
      </c>
      <c r="H218" s="203" t="str">
        <f>IF($C218="","",IFERROR(INDEX('Work report'!$M$2:$M$1500,MATCH(ROWS($C$2:C218),'Work report'!$AA$2:$AA$1500,0)),""))</f>
        <v/>
      </c>
      <c r="I218" s="198" t="str">
        <f>IF($C218="","",IFERROR(INDEX('Work report'!$A$2:$A$1500,MATCH(ROWS($C$2:C218),'Work report'!$AA$2:$AA$1500,0)),""))</f>
        <v/>
      </c>
      <c r="J218" s="201" t="str">
        <f>IF($C218="","",IFERROR(INDEX('Work report'!$I$2:$I$1500,MATCH(ROWS($C$2:C218),'Work report'!$AA$2:$AA$1500,0)),""))</f>
        <v/>
      </c>
      <c r="K218" s="105"/>
      <c r="L218" s="105"/>
      <c r="M218" s="105"/>
      <c r="N218" s="105"/>
      <c r="O218" s="71">
        <f t="shared" si="10"/>
        <v>0</v>
      </c>
      <c r="P218" s="71">
        <f t="shared" si="11"/>
        <v>0</v>
      </c>
      <c r="Q218" s="71" t="str">
        <f t="shared" si="9"/>
        <v/>
      </c>
    </row>
    <row r="219" spans="1:17" ht="15" customHeight="1" x14ac:dyDescent="0.25">
      <c r="A219" s="198" t="str">
        <f>IF($C219="","",IFERROR(INDEX('Work report'!$A$2:$A$1500,MATCH(ROWS($C$2:C219),'Work report'!$AA$2:$AA$1500,0)),""))</f>
        <v/>
      </c>
      <c r="B219" s="199" t="str">
        <f>IF($C219="","",Setup!$B$4)</f>
        <v/>
      </c>
      <c r="C219" s="200" t="str">
        <f>IFERROR(INDEX('Work report'!$R$2:$R$1500,MATCH(ROWS($C$2:C219),'Work report'!$AA$2:$AA$1500,0)),"")</f>
        <v/>
      </c>
      <c r="D219" s="200" t="str">
        <f>IFERROR(INDEX('Work report'!$S$2:$S$1500,MATCH(ROWS($D$2:D219),'Work report'!$AA$2:$AA$1500,0)),"")</f>
        <v/>
      </c>
      <c r="E219" s="193" t="str">
        <f>IF($C219="","",IFERROR(INDEX('Work report'!$C$2:$C$1500,MATCH(ROWS($C$2:C219),'Work report'!$AA$2:$AA$1500,0)),""))</f>
        <v/>
      </c>
      <c r="F219" s="201" t="str">
        <f>IF($C219="","",IFERROR(INDEX('Work report'!$F$2:$F$1500,MATCH(ROWS($C$2:C219),'Work report'!$AA$2:$AA$1500,0)),""))</f>
        <v/>
      </c>
      <c r="G219" s="202" t="str">
        <f>IF($C219="","",IFERROR(HYPERLINK(INDEX('Work report'!$Q$2:$Q$1500,MATCH(ROWS($C$2:C219),'Work report'!$AA$2:$AA$1500,0)),INDEX('Work report'!$Q$2:$Q$1500,MATCH(ROWS($C$2:C219),'Work report'!$AA$2:$AA$1500,0))),""))</f>
        <v/>
      </c>
      <c r="H219" s="203" t="str">
        <f>IF($C219="","",IFERROR(INDEX('Work report'!$M$2:$M$1500,MATCH(ROWS($C$2:C219),'Work report'!$AA$2:$AA$1500,0)),""))</f>
        <v/>
      </c>
      <c r="I219" s="198" t="str">
        <f>IF($C219="","",IFERROR(INDEX('Work report'!$A$2:$A$1500,MATCH(ROWS($C$2:C219),'Work report'!$AA$2:$AA$1500,0)),""))</f>
        <v/>
      </c>
      <c r="J219" s="201" t="str">
        <f>IF($C219="","",IFERROR(INDEX('Work report'!$I$2:$I$1500,MATCH(ROWS($C$2:C219),'Work report'!$AA$2:$AA$1500,0)),""))</f>
        <v/>
      </c>
      <c r="K219" s="105"/>
      <c r="L219" s="105"/>
      <c r="M219" s="105"/>
      <c r="N219" s="105"/>
      <c r="O219" s="71">
        <f t="shared" si="10"/>
        <v>0</v>
      </c>
      <c r="P219" s="71">
        <f t="shared" si="11"/>
        <v>0</v>
      </c>
      <c r="Q219" s="71" t="str">
        <f t="shared" si="9"/>
        <v/>
      </c>
    </row>
    <row r="220" spans="1:17" ht="15" customHeight="1" x14ac:dyDescent="0.25">
      <c r="A220" s="198" t="str">
        <f>IF($C220="","",IFERROR(INDEX('Work report'!$A$2:$A$1500,MATCH(ROWS($C$2:C220),'Work report'!$AA$2:$AA$1500,0)),""))</f>
        <v/>
      </c>
      <c r="B220" s="199" t="str">
        <f>IF($C220="","",Setup!$B$4)</f>
        <v/>
      </c>
      <c r="C220" s="200" t="str">
        <f>IFERROR(INDEX('Work report'!$R$2:$R$1500,MATCH(ROWS($C$2:C220),'Work report'!$AA$2:$AA$1500,0)),"")</f>
        <v/>
      </c>
      <c r="D220" s="200" t="str">
        <f>IFERROR(INDEX('Work report'!$S$2:$S$1500,MATCH(ROWS($D$2:D220),'Work report'!$AA$2:$AA$1500,0)),"")</f>
        <v/>
      </c>
      <c r="E220" s="193" t="str">
        <f>IF($C220="","",IFERROR(INDEX('Work report'!$C$2:$C$1500,MATCH(ROWS($C$2:C220),'Work report'!$AA$2:$AA$1500,0)),""))</f>
        <v/>
      </c>
      <c r="F220" s="201" t="str">
        <f>IF($C220="","",IFERROR(INDEX('Work report'!$F$2:$F$1500,MATCH(ROWS($C$2:C220),'Work report'!$AA$2:$AA$1500,0)),""))</f>
        <v/>
      </c>
      <c r="G220" s="202" t="str">
        <f>IF($C220="","",IFERROR(HYPERLINK(INDEX('Work report'!$Q$2:$Q$1500,MATCH(ROWS($C$2:C220),'Work report'!$AA$2:$AA$1500,0)),INDEX('Work report'!$Q$2:$Q$1500,MATCH(ROWS($C$2:C220),'Work report'!$AA$2:$AA$1500,0))),""))</f>
        <v/>
      </c>
      <c r="H220" s="203" t="str">
        <f>IF($C220="","",IFERROR(INDEX('Work report'!$M$2:$M$1500,MATCH(ROWS($C$2:C220),'Work report'!$AA$2:$AA$1500,0)),""))</f>
        <v/>
      </c>
      <c r="I220" s="198" t="str">
        <f>IF($C220="","",IFERROR(INDEX('Work report'!$A$2:$A$1500,MATCH(ROWS($C$2:C220),'Work report'!$AA$2:$AA$1500,0)),""))</f>
        <v/>
      </c>
      <c r="J220" s="201" t="str">
        <f>IF($C220="","",IFERROR(INDEX('Work report'!$I$2:$I$1500,MATCH(ROWS($C$2:C220),'Work report'!$AA$2:$AA$1500,0)),""))</f>
        <v/>
      </c>
      <c r="K220" s="105"/>
      <c r="L220" s="105"/>
      <c r="M220" s="105"/>
      <c r="N220" s="105"/>
      <c r="O220" s="71">
        <f t="shared" si="10"/>
        <v>0</v>
      </c>
      <c r="P220" s="71">
        <f t="shared" si="11"/>
        <v>0</v>
      </c>
      <c r="Q220" s="71" t="str">
        <f t="shared" si="9"/>
        <v/>
      </c>
    </row>
    <row r="221" spans="1:17" ht="15" customHeight="1" x14ac:dyDescent="0.25">
      <c r="A221" s="198" t="str">
        <f>IF($C221="","",IFERROR(INDEX('Work report'!$A$2:$A$1500,MATCH(ROWS($C$2:C221),'Work report'!$AA$2:$AA$1500,0)),""))</f>
        <v/>
      </c>
      <c r="B221" s="199" t="str">
        <f>IF($C221="","",Setup!$B$4)</f>
        <v/>
      </c>
      <c r="C221" s="200" t="str">
        <f>IFERROR(INDEX('Work report'!$R$2:$R$1500,MATCH(ROWS($C$2:C221),'Work report'!$AA$2:$AA$1500,0)),"")</f>
        <v/>
      </c>
      <c r="D221" s="200" t="str">
        <f>IFERROR(INDEX('Work report'!$S$2:$S$1500,MATCH(ROWS($D$2:D221),'Work report'!$AA$2:$AA$1500,0)),"")</f>
        <v/>
      </c>
      <c r="E221" s="193" t="str">
        <f>IF($C221="","",IFERROR(INDEX('Work report'!$C$2:$C$1500,MATCH(ROWS($C$2:C221),'Work report'!$AA$2:$AA$1500,0)),""))</f>
        <v/>
      </c>
      <c r="F221" s="201" t="str">
        <f>IF($C221="","",IFERROR(INDEX('Work report'!$F$2:$F$1500,MATCH(ROWS($C$2:C221),'Work report'!$AA$2:$AA$1500,0)),""))</f>
        <v/>
      </c>
      <c r="G221" s="202" t="str">
        <f>IF($C221="","",IFERROR(HYPERLINK(INDEX('Work report'!$Q$2:$Q$1500,MATCH(ROWS($C$2:C221),'Work report'!$AA$2:$AA$1500,0)),INDEX('Work report'!$Q$2:$Q$1500,MATCH(ROWS($C$2:C221),'Work report'!$AA$2:$AA$1500,0))),""))</f>
        <v/>
      </c>
      <c r="H221" s="203" t="str">
        <f>IF($C221="","",IFERROR(INDEX('Work report'!$M$2:$M$1500,MATCH(ROWS($C$2:C221),'Work report'!$AA$2:$AA$1500,0)),""))</f>
        <v/>
      </c>
      <c r="I221" s="198" t="str">
        <f>IF($C221="","",IFERROR(INDEX('Work report'!$A$2:$A$1500,MATCH(ROWS($C$2:C221),'Work report'!$AA$2:$AA$1500,0)),""))</f>
        <v/>
      </c>
      <c r="J221" s="201" t="str">
        <f>IF($C221="","",IFERROR(INDEX('Work report'!$I$2:$I$1500,MATCH(ROWS($C$2:C221),'Work report'!$AA$2:$AA$1500,0)),""))</f>
        <v/>
      </c>
      <c r="K221" s="105"/>
      <c r="L221" s="105"/>
      <c r="M221" s="105"/>
      <c r="N221" s="105"/>
      <c r="O221" s="71">
        <f t="shared" si="10"/>
        <v>0</v>
      </c>
      <c r="P221" s="71">
        <f t="shared" si="11"/>
        <v>0</v>
      </c>
      <c r="Q221" s="71" t="str">
        <f t="shared" si="9"/>
        <v/>
      </c>
    </row>
    <row r="222" spans="1:17" ht="15" customHeight="1" x14ac:dyDescent="0.25">
      <c r="A222" s="198" t="str">
        <f>IF($C222="","",IFERROR(INDEX('Work report'!$A$2:$A$1500,MATCH(ROWS($C$2:C222),'Work report'!$AA$2:$AA$1500,0)),""))</f>
        <v/>
      </c>
      <c r="B222" s="199" t="str">
        <f>IF($C222="","",Setup!$B$4)</f>
        <v/>
      </c>
      <c r="C222" s="200" t="str">
        <f>IFERROR(INDEX('Work report'!$R$2:$R$1500,MATCH(ROWS($C$2:C222),'Work report'!$AA$2:$AA$1500,0)),"")</f>
        <v/>
      </c>
      <c r="D222" s="200" t="str">
        <f>IFERROR(INDEX('Work report'!$S$2:$S$1500,MATCH(ROWS($D$2:D222),'Work report'!$AA$2:$AA$1500,0)),"")</f>
        <v/>
      </c>
      <c r="E222" s="193" t="str">
        <f>IF($C222="","",IFERROR(INDEX('Work report'!$C$2:$C$1500,MATCH(ROWS($C$2:C222),'Work report'!$AA$2:$AA$1500,0)),""))</f>
        <v/>
      </c>
      <c r="F222" s="201" t="str">
        <f>IF($C222="","",IFERROR(INDEX('Work report'!$F$2:$F$1500,MATCH(ROWS($C$2:C222),'Work report'!$AA$2:$AA$1500,0)),""))</f>
        <v/>
      </c>
      <c r="G222" s="202" t="str">
        <f>IF($C222="","",IFERROR(HYPERLINK(INDEX('Work report'!$Q$2:$Q$1500,MATCH(ROWS($C$2:C222),'Work report'!$AA$2:$AA$1500,0)),INDEX('Work report'!$Q$2:$Q$1500,MATCH(ROWS($C$2:C222),'Work report'!$AA$2:$AA$1500,0))),""))</f>
        <v/>
      </c>
      <c r="H222" s="203" t="str">
        <f>IF($C222="","",IFERROR(INDEX('Work report'!$M$2:$M$1500,MATCH(ROWS($C$2:C222),'Work report'!$AA$2:$AA$1500,0)),""))</f>
        <v/>
      </c>
      <c r="I222" s="198" t="str">
        <f>IF($C222="","",IFERROR(INDEX('Work report'!$A$2:$A$1500,MATCH(ROWS($C$2:C222),'Work report'!$AA$2:$AA$1500,0)),""))</f>
        <v/>
      </c>
      <c r="J222" s="201" t="str">
        <f>IF($C222="","",IFERROR(INDEX('Work report'!$I$2:$I$1500,MATCH(ROWS($C$2:C222),'Work report'!$AA$2:$AA$1500,0)),""))</f>
        <v/>
      </c>
      <c r="K222" s="105"/>
      <c r="L222" s="105"/>
      <c r="M222" s="105"/>
      <c r="N222" s="105"/>
      <c r="O222" s="71">
        <f t="shared" si="10"/>
        <v>0</v>
      </c>
      <c r="P222" s="71">
        <f t="shared" si="11"/>
        <v>0</v>
      </c>
      <c r="Q222" s="71" t="str">
        <f t="shared" si="9"/>
        <v/>
      </c>
    </row>
    <row r="223" spans="1:17" ht="15" customHeight="1" x14ac:dyDescent="0.25">
      <c r="A223" s="198" t="str">
        <f>IF($C223="","",IFERROR(INDEX('Work report'!$A$2:$A$1500,MATCH(ROWS($C$2:C223),'Work report'!$AA$2:$AA$1500,0)),""))</f>
        <v/>
      </c>
      <c r="B223" s="199" t="str">
        <f>IF($C223="","",Setup!$B$4)</f>
        <v/>
      </c>
      <c r="C223" s="200" t="str">
        <f>IFERROR(INDEX('Work report'!$R$2:$R$1500,MATCH(ROWS($C$2:C223),'Work report'!$AA$2:$AA$1500,0)),"")</f>
        <v/>
      </c>
      <c r="D223" s="200" t="str">
        <f>IFERROR(INDEX('Work report'!$S$2:$S$1500,MATCH(ROWS($D$2:D223),'Work report'!$AA$2:$AA$1500,0)),"")</f>
        <v/>
      </c>
      <c r="E223" s="193" t="str">
        <f>IF($C223="","",IFERROR(INDEX('Work report'!$C$2:$C$1500,MATCH(ROWS($C$2:C223),'Work report'!$AA$2:$AA$1500,0)),""))</f>
        <v/>
      </c>
      <c r="F223" s="201" t="str">
        <f>IF($C223="","",IFERROR(INDEX('Work report'!$F$2:$F$1500,MATCH(ROWS($C$2:C223),'Work report'!$AA$2:$AA$1500,0)),""))</f>
        <v/>
      </c>
      <c r="G223" s="202" t="str">
        <f>IF($C223="","",IFERROR(HYPERLINK(INDEX('Work report'!$Q$2:$Q$1500,MATCH(ROWS($C$2:C223),'Work report'!$AA$2:$AA$1500,0)),INDEX('Work report'!$Q$2:$Q$1500,MATCH(ROWS($C$2:C223),'Work report'!$AA$2:$AA$1500,0))),""))</f>
        <v/>
      </c>
      <c r="H223" s="203" t="str">
        <f>IF($C223="","",IFERROR(INDEX('Work report'!$M$2:$M$1500,MATCH(ROWS($C$2:C223),'Work report'!$AA$2:$AA$1500,0)),""))</f>
        <v/>
      </c>
      <c r="I223" s="198" t="str">
        <f>IF($C223="","",IFERROR(INDEX('Work report'!$A$2:$A$1500,MATCH(ROWS($C$2:C223),'Work report'!$AA$2:$AA$1500,0)),""))</f>
        <v/>
      </c>
      <c r="J223" s="201" t="str">
        <f>IF($C223="","",IFERROR(INDEX('Work report'!$I$2:$I$1500,MATCH(ROWS($C$2:C223),'Work report'!$AA$2:$AA$1500,0)),""))</f>
        <v/>
      </c>
      <c r="K223" s="105"/>
      <c r="L223" s="105"/>
      <c r="M223" s="105"/>
      <c r="N223" s="105"/>
      <c r="O223" s="71">
        <f t="shared" si="10"/>
        <v>0</v>
      </c>
      <c r="P223" s="71">
        <f t="shared" si="11"/>
        <v>0</v>
      </c>
      <c r="Q223" s="71" t="str">
        <f t="shared" si="9"/>
        <v/>
      </c>
    </row>
    <row r="224" spans="1:17" ht="15" customHeight="1" x14ac:dyDescent="0.25">
      <c r="A224" s="198" t="str">
        <f>IF($C224="","",IFERROR(INDEX('Work report'!$A$2:$A$1500,MATCH(ROWS($C$2:C224),'Work report'!$AA$2:$AA$1500,0)),""))</f>
        <v/>
      </c>
      <c r="B224" s="199" t="str">
        <f>IF($C224="","",Setup!$B$4)</f>
        <v/>
      </c>
      <c r="C224" s="200" t="str">
        <f>IFERROR(INDEX('Work report'!$R$2:$R$1500,MATCH(ROWS($C$2:C224),'Work report'!$AA$2:$AA$1500,0)),"")</f>
        <v/>
      </c>
      <c r="D224" s="200" t="str">
        <f>IFERROR(INDEX('Work report'!$S$2:$S$1500,MATCH(ROWS($D$2:D224),'Work report'!$AA$2:$AA$1500,0)),"")</f>
        <v/>
      </c>
      <c r="E224" s="193" t="str">
        <f>IF($C224="","",IFERROR(INDEX('Work report'!$C$2:$C$1500,MATCH(ROWS($C$2:C224),'Work report'!$AA$2:$AA$1500,0)),""))</f>
        <v/>
      </c>
      <c r="F224" s="201" t="str">
        <f>IF($C224="","",IFERROR(INDEX('Work report'!$F$2:$F$1500,MATCH(ROWS($C$2:C224),'Work report'!$AA$2:$AA$1500,0)),""))</f>
        <v/>
      </c>
      <c r="G224" s="202" t="str">
        <f>IF($C224="","",IFERROR(HYPERLINK(INDEX('Work report'!$Q$2:$Q$1500,MATCH(ROWS($C$2:C224),'Work report'!$AA$2:$AA$1500,0)),INDEX('Work report'!$Q$2:$Q$1500,MATCH(ROWS($C$2:C224),'Work report'!$AA$2:$AA$1500,0))),""))</f>
        <v/>
      </c>
      <c r="H224" s="203" t="str">
        <f>IF($C224="","",IFERROR(INDEX('Work report'!$M$2:$M$1500,MATCH(ROWS($C$2:C224),'Work report'!$AA$2:$AA$1500,0)),""))</f>
        <v/>
      </c>
      <c r="I224" s="198" t="str">
        <f>IF($C224="","",IFERROR(INDEX('Work report'!$A$2:$A$1500,MATCH(ROWS($C$2:C224),'Work report'!$AA$2:$AA$1500,0)),""))</f>
        <v/>
      </c>
      <c r="J224" s="201" t="str">
        <f>IF($C224="","",IFERROR(INDEX('Work report'!$I$2:$I$1500,MATCH(ROWS($C$2:C224),'Work report'!$AA$2:$AA$1500,0)),""))</f>
        <v/>
      </c>
      <c r="K224" s="105"/>
      <c r="L224" s="105"/>
      <c r="M224" s="105"/>
      <c r="N224" s="105"/>
      <c r="O224" s="71">
        <f t="shared" si="10"/>
        <v>0</v>
      </c>
      <c r="P224" s="71">
        <f t="shared" si="11"/>
        <v>0</v>
      </c>
      <c r="Q224" s="71" t="str">
        <f t="shared" si="9"/>
        <v/>
      </c>
    </row>
    <row r="225" spans="1:17" ht="15" customHeight="1" x14ac:dyDescent="0.25">
      <c r="A225" s="198" t="str">
        <f>IF($C225="","",IFERROR(INDEX('Work report'!$A$2:$A$1500,MATCH(ROWS($C$2:C225),'Work report'!$AA$2:$AA$1500,0)),""))</f>
        <v/>
      </c>
      <c r="B225" s="199" t="str">
        <f>IF($C225="","",Setup!$B$4)</f>
        <v/>
      </c>
      <c r="C225" s="200" t="str">
        <f>IFERROR(INDEX('Work report'!$R$2:$R$1500,MATCH(ROWS($C$2:C225),'Work report'!$AA$2:$AA$1500,0)),"")</f>
        <v/>
      </c>
      <c r="D225" s="200" t="str">
        <f>IFERROR(INDEX('Work report'!$S$2:$S$1500,MATCH(ROWS($D$2:D225),'Work report'!$AA$2:$AA$1500,0)),"")</f>
        <v/>
      </c>
      <c r="E225" s="193" t="str">
        <f>IF($C225="","",IFERROR(INDEX('Work report'!$C$2:$C$1500,MATCH(ROWS($C$2:C225),'Work report'!$AA$2:$AA$1500,0)),""))</f>
        <v/>
      </c>
      <c r="F225" s="201" t="str">
        <f>IF($C225="","",IFERROR(INDEX('Work report'!$F$2:$F$1500,MATCH(ROWS($C$2:C225),'Work report'!$AA$2:$AA$1500,0)),""))</f>
        <v/>
      </c>
      <c r="G225" s="202" t="str">
        <f>IF($C225="","",IFERROR(HYPERLINK(INDEX('Work report'!$Q$2:$Q$1500,MATCH(ROWS($C$2:C225),'Work report'!$AA$2:$AA$1500,0)),INDEX('Work report'!$Q$2:$Q$1500,MATCH(ROWS($C$2:C225),'Work report'!$AA$2:$AA$1500,0))),""))</f>
        <v/>
      </c>
      <c r="H225" s="203" t="str">
        <f>IF($C225="","",IFERROR(INDEX('Work report'!$M$2:$M$1500,MATCH(ROWS($C$2:C225),'Work report'!$AA$2:$AA$1500,0)),""))</f>
        <v/>
      </c>
      <c r="I225" s="198" t="str">
        <f>IF($C225="","",IFERROR(INDEX('Work report'!$A$2:$A$1500,MATCH(ROWS($C$2:C225),'Work report'!$AA$2:$AA$1500,0)),""))</f>
        <v/>
      </c>
      <c r="J225" s="201" t="str">
        <f>IF($C225="","",IFERROR(INDEX('Work report'!$I$2:$I$1500,MATCH(ROWS($C$2:C225),'Work report'!$AA$2:$AA$1500,0)),""))</f>
        <v/>
      </c>
      <c r="K225" s="105"/>
      <c r="L225" s="105"/>
      <c r="M225" s="105"/>
      <c r="N225" s="105"/>
      <c r="O225" s="71">
        <f t="shared" si="10"/>
        <v>0</v>
      </c>
      <c r="P225" s="71">
        <f t="shared" si="11"/>
        <v>0</v>
      </c>
      <c r="Q225" s="71" t="str">
        <f t="shared" si="9"/>
        <v/>
      </c>
    </row>
    <row r="226" spans="1:17" ht="15" customHeight="1" x14ac:dyDescent="0.25">
      <c r="A226" s="198" t="str">
        <f>IF($C226="","",IFERROR(INDEX('Work report'!$A$2:$A$1500,MATCH(ROWS($C$2:C226),'Work report'!$AA$2:$AA$1500,0)),""))</f>
        <v/>
      </c>
      <c r="B226" s="199" t="str">
        <f>IF($C226="","",Setup!$B$4)</f>
        <v/>
      </c>
      <c r="C226" s="200" t="str">
        <f>IFERROR(INDEX('Work report'!$R$2:$R$1500,MATCH(ROWS($C$2:C226),'Work report'!$AA$2:$AA$1500,0)),"")</f>
        <v/>
      </c>
      <c r="D226" s="200" t="str">
        <f>IFERROR(INDEX('Work report'!$S$2:$S$1500,MATCH(ROWS($D$2:D226),'Work report'!$AA$2:$AA$1500,0)),"")</f>
        <v/>
      </c>
      <c r="E226" s="193" t="str">
        <f>IF($C226="","",IFERROR(INDEX('Work report'!$C$2:$C$1500,MATCH(ROWS($C$2:C226),'Work report'!$AA$2:$AA$1500,0)),""))</f>
        <v/>
      </c>
      <c r="F226" s="201" t="str">
        <f>IF($C226="","",IFERROR(INDEX('Work report'!$F$2:$F$1500,MATCH(ROWS($C$2:C226),'Work report'!$AA$2:$AA$1500,0)),""))</f>
        <v/>
      </c>
      <c r="G226" s="202" t="str">
        <f>IF($C226="","",IFERROR(HYPERLINK(INDEX('Work report'!$Q$2:$Q$1500,MATCH(ROWS($C$2:C226),'Work report'!$AA$2:$AA$1500,0)),INDEX('Work report'!$Q$2:$Q$1500,MATCH(ROWS($C$2:C226),'Work report'!$AA$2:$AA$1500,0))),""))</f>
        <v/>
      </c>
      <c r="H226" s="203" t="str">
        <f>IF($C226="","",IFERROR(INDEX('Work report'!$M$2:$M$1500,MATCH(ROWS($C$2:C226),'Work report'!$AA$2:$AA$1500,0)),""))</f>
        <v/>
      </c>
      <c r="I226" s="198" t="str">
        <f>IF($C226="","",IFERROR(INDEX('Work report'!$A$2:$A$1500,MATCH(ROWS($C$2:C226),'Work report'!$AA$2:$AA$1500,0)),""))</f>
        <v/>
      </c>
      <c r="J226" s="201" t="str">
        <f>IF($C226="","",IFERROR(INDEX('Work report'!$I$2:$I$1500,MATCH(ROWS($C$2:C226),'Work report'!$AA$2:$AA$1500,0)),""))</f>
        <v/>
      </c>
      <c r="K226" s="105"/>
      <c r="L226" s="105"/>
      <c r="M226" s="105"/>
      <c r="N226" s="105"/>
      <c r="O226" s="71">
        <f t="shared" si="10"/>
        <v>0</v>
      </c>
      <c r="P226" s="71">
        <f t="shared" si="11"/>
        <v>0</v>
      </c>
      <c r="Q226" s="71" t="str">
        <f t="shared" si="9"/>
        <v/>
      </c>
    </row>
    <row r="227" spans="1:17" ht="15" customHeight="1" x14ac:dyDescent="0.25">
      <c r="A227" s="198" t="str">
        <f>IF($C227="","",IFERROR(INDEX('Work report'!$A$2:$A$1500,MATCH(ROWS($C$2:C227),'Work report'!$AA$2:$AA$1500,0)),""))</f>
        <v/>
      </c>
      <c r="B227" s="199" t="str">
        <f>IF($C227="","",Setup!$B$4)</f>
        <v/>
      </c>
      <c r="C227" s="200" t="str">
        <f>IFERROR(INDEX('Work report'!$R$2:$R$1500,MATCH(ROWS($C$2:C227),'Work report'!$AA$2:$AA$1500,0)),"")</f>
        <v/>
      </c>
      <c r="D227" s="200" t="str">
        <f>IFERROR(INDEX('Work report'!$S$2:$S$1500,MATCH(ROWS($D$2:D227),'Work report'!$AA$2:$AA$1500,0)),"")</f>
        <v/>
      </c>
      <c r="E227" s="193" t="str">
        <f>IF($C227="","",IFERROR(INDEX('Work report'!$C$2:$C$1500,MATCH(ROWS($C$2:C227),'Work report'!$AA$2:$AA$1500,0)),""))</f>
        <v/>
      </c>
      <c r="F227" s="201" t="str">
        <f>IF($C227="","",IFERROR(INDEX('Work report'!$F$2:$F$1500,MATCH(ROWS($C$2:C227),'Work report'!$AA$2:$AA$1500,0)),""))</f>
        <v/>
      </c>
      <c r="G227" s="202" t="str">
        <f>IF($C227="","",IFERROR(HYPERLINK(INDEX('Work report'!$Q$2:$Q$1500,MATCH(ROWS($C$2:C227),'Work report'!$AA$2:$AA$1500,0)),INDEX('Work report'!$Q$2:$Q$1500,MATCH(ROWS($C$2:C227),'Work report'!$AA$2:$AA$1500,0))),""))</f>
        <v/>
      </c>
      <c r="H227" s="203" t="str">
        <f>IF($C227="","",IFERROR(INDEX('Work report'!$M$2:$M$1500,MATCH(ROWS($C$2:C227),'Work report'!$AA$2:$AA$1500,0)),""))</f>
        <v/>
      </c>
      <c r="I227" s="198" t="str">
        <f>IF($C227="","",IFERROR(INDEX('Work report'!$A$2:$A$1500,MATCH(ROWS($C$2:C227),'Work report'!$AA$2:$AA$1500,0)),""))</f>
        <v/>
      </c>
      <c r="J227" s="201" t="str">
        <f>IF($C227="","",IFERROR(INDEX('Work report'!$I$2:$I$1500,MATCH(ROWS($C$2:C227),'Work report'!$AA$2:$AA$1500,0)),""))</f>
        <v/>
      </c>
      <c r="K227" s="105"/>
      <c r="L227" s="105"/>
      <c r="M227" s="105"/>
      <c r="N227" s="105"/>
      <c r="O227" s="71">
        <f t="shared" si="10"/>
        <v>0</v>
      </c>
      <c r="P227" s="71">
        <f t="shared" si="11"/>
        <v>0</v>
      </c>
      <c r="Q227" s="71" t="str">
        <f t="shared" si="9"/>
        <v/>
      </c>
    </row>
    <row r="228" spans="1:17" ht="15" customHeight="1" x14ac:dyDescent="0.25">
      <c r="A228" s="198" t="str">
        <f>IF($C228="","",IFERROR(INDEX('Work report'!$A$2:$A$1500,MATCH(ROWS($C$2:C228),'Work report'!$AA$2:$AA$1500,0)),""))</f>
        <v/>
      </c>
      <c r="B228" s="199" t="str">
        <f>IF($C228="","",Setup!$B$4)</f>
        <v/>
      </c>
      <c r="C228" s="200" t="str">
        <f>IFERROR(INDEX('Work report'!$R$2:$R$1500,MATCH(ROWS($C$2:C228),'Work report'!$AA$2:$AA$1500,0)),"")</f>
        <v/>
      </c>
      <c r="D228" s="200" t="str">
        <f>IFERROR(INDEX('Work report'!$S$2:$S$1500,MATCH(ROWS($D$2:D228),'Work report'!$AA$2:$AA$1500,0)),"")</f>
        <v/>
      </c>
      <c r="E228" s="193" t="str">
        <f>IF($C228="","",IFERROR(INDEX('Work report'!$C$2:$C$1500,MATCH(ROWS($C$2:C228),'Work report'!$AA$2:$AA$1500,0)),""))</f>
        <v/>
      </c>
      <c r="F228" s="201" t="str">
        <f>IF($C228="","",IFERROR(INDEX('Work report'!$F$2:$F$1500,MATCH(ROWS($C$2:C228),'Work report'!$AA$2:$AA$1500,0)),""))</f>
        <v/>
      </c>
      <c r="G228" s="202" t="str">
        <f>IF($C228="","",IFERROR(HYPERLINK(INDEX('Work report'!$Q$2:$Q$1500,MATCH(ROWS($C$2:C228),'Work report'!$AA$2:$AA$1500,0)),INDEX('Work report'!$Q$2:$Q$1500,MATCH(ROWS($C$2:C228),'Work report'!$AA$2:$AA$1500,0))),""))</f>
        <v/>
      </c>
      <c r="H228" s="203" t="str">
        <f>IF($C228="","",IFERROR(INDEX('Work report'!$M$2:$M$1500,MATCH(ROWS($C$2:C228),'Work report'!$AA$2:$AA$1500,0)),""))</f>
        <v/>
      </c>
      <c r="I228" s="198" t="str">
        <f>IF($C228="","",IFERROR(INDEX('Work report'!$A$2:$A$1500,MATCH(ROWS($C$2:C228),'Work report'!$AA$2:$AA$1500,0)),""))</f>
        <v/>
      </c>
      <c r="J228" s="201" t="str">
        <f>IF($C228="","",IFERROR(INDEX('Work report'!$I$2:$I$1500,MATCH(ROWS($C$2:C228),'Work report'!$AA$2:$AA$1500,0)),""))</f>
        <v/>
      </c>
      <c r="K228" s="105"/>
      <c r="L228" s="105"/>
      <c r="M228" s="105"/>
      <c r="N228" s="105"/>
      <c r="O228" s="71">
        <f t="shared" si="10"/>
        <v>0</v>
      </c>
      <c r="P228" s="71">
        <f t="shared" si="11"/>
        <v>0</v>
      </c>
      <c r="Q228" s="71" t="str">
        <f t="shared" si="9"/>
        <v/>
      </c>
    </row>
    <row r="229" spans="1:17" ht="15" customHeight="1" x14ac:dyDescent="0.25">
      <c r="A229" s="198" t="str">
        <f>IF($C229="","",IFERROR(INDEX('Work report'!$A$2:$A$1500,MATCH(ROWS($C$2:C229),'Work report'!$AA$2:$AA$1500,0)),""))</f>
        <v/>
      </c>
      <c r="B229" s="199" t="str">
        <f>IF($C229="","",Setup!$B$4)</f>
        <v/>
      </c>
      <c r="C229" s="200" t="str">
        <f>IFERROR(INDEX('Work report'!$R$2:$R$1500,MATCH(ROWS($C$2:C229),'Work report'!$AA$2:$AA$1500,0)),"")</f>
        <v/>
      </c>
      <c r="D229" s="200" t="str">
        <f>IFERROR(INDEX('Work report'!$S$2:$S$1500,MATCH(ROWS($D$2:D229),'Work report'!$AA$2:$AA$1500,0)),"")</f>
        <v/>
      </c>
      <c r="E229" s="193" t="str">
        <f>IF($C229="","",IFERROR(INDEX('Work report'!$C$2:$C$1500,MATCH(ROWS($C$2:C229),'Work report'!$AA$2:$AA$1500,0)),""))</f>
        <v/>
      </c>
      <c r="F229" s="201" t="str">
        <f>IF($C229="","",IFERROR(INDEX('Work report'!$F$2:$F$1500,MATCH(ROWS($C$2:C229),'Work report'!$AA$2:$AA$1500,0)),""))</f>
        <v/>
      </c>
      <c r="G229" s="202" t="str">
        <f>IF($C229="","",IFERROR(HYPERLINK(INDEX('Work report'!$Q$2:$Q$1500,MATCH(ROWS($C$2:C229),'Work report'!$AA$2:$AA$1500,0)),INDEX('Work report'!$Q$2:$Q$1500,MATCH(ROWS($C$2:C229),'Work report'!$AA$2:$AA$1500,0))),""))</f>
        <v/>
      </c>
      <c r="H229" s="203" t="str">
        <f>IF($C229="","",IFERROR(INDEX('Work report'!$M$2:$M$1500,MATCH(ROWS($C$2:C229),'Work report'!$AA$2:$AA$1500,0)),""))</f>
        <v/>
      </c>
      <c r="I229" s="198" t="str">
        <f>IF($C229="","",IFERROR(INDEX('Work report'!$A$2:$A$1500,MATCH(ROWS($C$2:C229),'Work report'!$AA$2:$AA$1500,0)),""))</f>
        <v/>
      </c>
      <c r="J229" s="201" t="str">
        <f>IF($C229="","",IFERROR(INDEX('Work report'!$I$2:$I$1500,MATCH(ROWS($C$2:C229),'Work report'!$AA$2:$AA$1500,0)),""))</f>
        <v/>
      </c>
      <c r="K229" s="105"/>
      <c r="L229" s="105"/>
      <c r="M229" s="105"/>
      <c r="N229" s="105"/>
      <c r="O229" s="71">
        <f t="shared" si="10"/>
        <v>0</v>
      </c>
      <c r="P229" s="71">
        <f t="shared" si="11"/>
        <v>0</v>
      </c>
      <c r="Q229" s="71" t="str">
        <f t="shared" si="9"/>
        <v/>
      </c>
    </row>
    <row r="230" spans="1:17" ht="15" customHeight="1" x14ac:dyDescent="0.25">
      <c r="A230" s="198" t="str">
        <f>IF($C230="","",IFERROR(INDEX('Work report'!$A$2:$A$1500,MATCH(ROWS($C$2:C230),'Work report'!$AA$2:$AA$1500,0)),""))</f>
        <v/>
      </c>
      <c r="B230" s="199" t="str">
        <f>IF($C230="","",Setup!$B$4)</f>
        <v/>
      </c>
      <c r="C230" s="200" t="str">
        <f>IFERROR(INDEX('Work report'!$R$2:$R$1500,MATCH(ROWS($C$2:C230),'Work report'!$AA$2:$AA$1500,0)),"")</f>
        <v/>
      </c>
      <c r="D230" s="200" t="str">
        <f>IFERROR(INDEX('Work report'!$S$2:$S$1500,MATCH(ROWS($D$2:D230),'Work report'!$AA$2:$AA$1500,0)),"")</f>
        <v/>
      </c>
      <c r="E230" s="193" t="str">
        <f>IF($C230="","",IFERROR(INDEX('Work report'!$C$2:$C$1500,MATCH(ROWS($C$2:C230),'Work report'!$AA$2:$AA$1500,0)),""))</f>
        <v/>
      </c>
      <c r="F230" s="201" t="str">
        <f>IF($C230="","",IFERROR(INDEX('Work report'!$F$2:$F$1500,MATCH(ROWS($C$2:C230),'Work report'!$AA$2:$AA$1500,0)),""))</f>
        <v/>
      </c>
      <c r="G230" s="202" t="str">
        <f>IF($C230="","",IFERROR(HYPERLINK(INDEX('Work report'!$Q$2:$Q$1500,MATCH(ROWS($C$2:C230),'Work report'!$AA$2:$AA$1500,0)),INDEX('Work report'!$Q$2:$Q$1500,MATCH(ROWS($C$2:C230),'Work report'!$AA$2:$AA$1500,0))),""))</f>
        <v/>
      </c>
      <c r="H230" s="203" t="str">
        <f>IF($C230="","",IFERROR(INDEX('Work report'!$M$2:$M$1500,MATCH(ROWS($C$2:C230),'Work report'!$AA$2:$AA$1500,0)),""))</f>
        <v/>
      </c>
      <c r="I230" s="198" t="str">
        <f>IF($C230="","",IFERROR(INDEX('Work report'!$A$2:$A$1500,MATCH(ROWS($C$2:C230),'Work report'!$AA$2:$AA$1500,0)),""))</f>
        <v/>
      </c>
      <c r="J230" s="201" t="str">
        <f>IF($C230="","",IFERROR(INDEX('Work report'!$I$2:$I$1500,MATCH(ROWS($C$2:C230),'Work report'!$AA$2:$AA$1500,0)),""))</f>
        <v/>
      </c>
      <c r="K230" s="105"/>
      <c r="L230" s="105"/>
      <c r="M230" s="105"/>
      <c r="N230" s="105"/>
      <c r="O230" s="71">
        <f t="shared" si="10"/>
        <v>0</v>
      </c>
      <c r="P230" s="71">
        <f t="shared" si="11"/>
        <v>0</v>
      </c>
      <c r="Q230" s="71" t="str">
        <f t="shared" ref="Q230:Q293" si="12">IF($C194&lt;&gt;"","System",IF($K194&lt;&gt;"","Manual",""))</f>
        <v/>
      </c>
    </row>
    <row r="231" spans="1:17" ht="15" customHeight="1" x14ac:dyDescent="0.25">
      <c r="A231" s="198" t="str">
        <f>IF($C231="","",IFERROR(INDEX('Work report'!$A$2:$A$1500,MATCH(ROWS($C$2:C231),'Work report'!$AA$2:$AA$1500,0)),""))</f>
        <v/>
      </c>
      <c r="B231" s="199" t="str">
        <f>IF($C231="","",Setup!$B$4)</f>
        <v/>
      </c>
      <c r="C231" s="200" t="str">
        <f>IFERROR(INDEX('Work report'!$R$2:$R$1500,MATCH(ROWS($C$2:C231),'Work report'!$AA$2:$AA$1500,0)),"")</f>
        <v/>
      </c>
      <c r="D231" s="200" t="str">
        <f>IFERROR(INDEX('Work report'!$S$2:$S$1500,MATCH(ROWS($D$2:D231),'Work report'!$AA$2:$AA$1500,0)),"")</f>
        <v/>
      </c>
      <c r="E231" s="193" t="str">
        <f>IF($C231="","",IFERROR(INDEX('Work report'!$C$2:$C$1500,MATCH(ROWS($C$2:C231),'Work report'!$AA$2:$AA$1500,0)),""))</f>
        <v/>
      </c>
      <c r="F231" s="201" t="str">
        <f>IF($C231="","",IFERROR(INDEX('Work report'!$F$2:$F$1500,MATCH(ROWS($C$2:C231),'Work report'!$AA$2:$AA$1500,0)),""))</f>
        <v/>
      </c>
      <c r="G231" s="202" t="str">
        <f>IF($C231="","",IFERROR(HYPERLINK(INDEX('Work report'!$Q$2:$Q$1500,MATCH(ROWS($C$2:C231),'Work report'!$AA$2:$AA$1500,0)),INDEX('Work report'!$Q$2:$Q$1500,MATCH(ROWS($C$2:C231),'Work report'!$AA$2:$AA$1500,0))),""))</f>
        <v/>
      </c>
      <c r="H231" s="203" t="str">
        <f>IF($C231="","",IFERROR(INDEX('Work report'!$M$2:$M$1500,MATCH(ROWS($C$2:C231),'Work report'!$AA$2:$AA$1500,0)),""))</f>
        <v/>
      </c>
      <c r="I231" s="198" t="str">
        <f>IF($C231="","",IFERROR(INDEX('Work report'!$A$2:$A$1500,MATCH(ROWS($C$2:C231),'Work report'!$AA$2:$AA$1500,0)),""))</f>
        <v/>
      </c>
      <c r="J231" s="201" t="str">
        <f>IF($C231="","",IFERROR(INDEX('Work report'!$I$2:$I$1500,MATCH(ROWS($C$2:C231),'Work report'!$AA$2:$AA$1500,0)),""))</f>
        <v/>
      </c>
      <c r="K231" s="105"/>
      <c r="L231" s="105"/>
      <c r="M231" s="105"/>
      <c r="N231" s="105"/>
      <c r="O231" s="71">
        <f t="shared" si="10"/>
        <v>0</v>
      </c>
      <c r="P231" s="71">
        <f t="shared" si="11"/>
        <v>0</v>
      </c>
      <c r="Q231" s="71" t="str">
        <f t="shared" si="12"/>
        <v/>
      </c>
    </row>
    <row r="232" spans="1:17" ht="15" customHeight="1" x14ac:dyDescent="0.25">
      <c r="A232" s="198" t="str">
        <f>IF($C232="","",IFERROR(INDEX('Work report'!$A$2:$A$1500,MATCH(ROWS($C$2:C232),'Work report'!$AA$2:$AA$1500,0)),""))</f>
        <v/>
      </c>
      <c r="B232" s="199" t="str">
        <f>IF($C232="","",Setup!$B$4)</f>
        <v/>
      </c>
      <c r="C232" s="200" t="str">
        <f>IFERROR(INDEX('Work report'!$R$2:$R$1500,MATCH(ROWS($C$2:C232),'Work report'!$AA$2:$AA$1500,0)),"")</f>
        <v/>
      </c>
      <c r="D232" s="200" t="str">
        <f>IFERROR(INDEX('Work report'!$S$2:$S$1500,MATCH(ROWS($D$2:D232),'Work report'!$AA$2:$AA$1500,0)),"")</f>
        <v/>
      </c>
      <c r="E232" s="193" t="str">
        <f>IF($C232="","",IFERROR(INDEX('Work report'!$C$2:$C$1500,MATCH(ROWS($C$2:C232),'Work report'!$AA$2:$AA$1500,0)),""))</f>
        <v/>
      </c>
      <c r="F232" s="201" t="str">
        <f>IF($C232="","",IFERROR(INDEX('Work report'!$F$2:$F$1500,MATCH(ROWS($C$2:C232),'Work report'!$AA$2:$AA$1500,0)),""))</f>
        <v/>
      </c>
      <c r="G232" s="202" t="str">
        <f>IF($C232="","",IFERROR(HYPERLINK(INDEX('Work report'!$Q$2:$Q$1500,MATCH(ROWS($C$2:C232),'Work report'!$AA$2:$AA$1500,0)),INDEX('Work report'!$Q$2:$Q$1500,MATCH(ROWS($C$2:C232),'Work report'!$AA$2:$AA$1500,0))),""))</f>
        <v/>
      </c>
      <c r="H232" s="203" t="str">
        <f>IF($C232="","",IFERROR(INDEX('Work report'!$M$2:$M$1500,MATCH(ROWS($C$2:C232),'Work report'!$AA$2:$AA$1500,0)),""))</f>
        <v/>
      </c>
      <c r="I232" s="198" t="str">
        <f>IF($C232="","",IFERROR(INDEX('Work report'!$A$2:$A$1500,MATCH(ROWS($C$2:C232),'Work report'!$AA$2:$AA$1500,0)),""))</f>
        <v/>
      </c>
      <c r="J232" s="201" t="str">
        <f>IF($C232="","",IFERROR(INDEX('Work report'!$I$2:$I$1500,MATCH(ROWS($C$2:C232),'Work report'!$AA$2:$AA$1500,0)),""))</f>
        <v/>
      </c>
      <c r="K232" s="105"/>
      <c r="L232" s="105"/>
      <c r="M232" s="105"/>
      <c r="N232" s="105"/>
      <c r="O232" s="71">
        <f t="shared" si="10"/>
        <v>0</v>
      </c>
      <c r="P232" s="71">
        <f t="shared" si="11"/>
        <v>0</v>
      </c>
      <c r="Q232" s="71" t="str">
        <f t="shared" si="12"/>
        <v/>
      </c>
    </row>
    <row r="233" spans="1:17" ht="15" customHeight="1" x14ac:dyDescent="0.25">
      <c r="A233" s="198" t="str">
        <f>IF($C233="","",IFERROR(INDEX('Work report'!$A$2:$A$1500,MATCH(ROWS($C$2:C233),'Work report'!$AA$2:$AA$1500,0)),""))</f>
        <v/>
      </c>
      <c r="B233" s="199" t="str">
        <f>IF($C233="","",Setup!$B$4)</f>
        <v/>
      </c>
      <c r="C233" s="200" t="str">
        <f>IFERROR(INDEX('Work report'!$R$2:$R$1500,MATCH(ROWS($C$2:C233),'Work report'!$AA$2:$AA$1500,0)),"")</f>
        <v/>
      </c>
      <c r="D233" s="200" t="str">
        <f>IFERROR(INDEX('Work report'!$S$2:$S$1500,MATCH(ROWS($D$2:D233),'Work report'!$AA$2:$AA$1500,0)),"")</f>
        <v/>
      </c>
      <c r="E233" s="193" t="str">
        <f>IF($C233="","",IFERROR(INDEX('Work report'!$C$2:$C$1500,MATCH(ROWS($C$2:C233),'Work report'!$AA$2:$AA$1500,0)),""))</f>
        <v/>
      </c>
      <c r="F233" s="201" t="str">
        <f>IF($C233="","",IFERROR(INDEX('Work report'!$F$2:$F$1500,MATCH(ROWS($C$2:C233),'Work report'!$AA$2:$AA$1500,0)),""))</f>
        <v/>
      </c>
      <c r="G233" s="202" t="str">
        <f>IF($C233="","",IFERROR(HYPERLINK(INDEX('Work report'!$Q$2:$Q$1500,MATCH(ROWS($C$2:C233),'Work report'!$AA$2:$AA$1500,0)),INDEX('Work report'!$Q$2:$Q$1500,MATCH(ROWS($C$2:C233),'Work report'!$AA$2:$AA$1500,0))),""))</f>
        <v/>
      </c>
      <c r="H233" s="203" t="str">
        <f>IF($C233="","",IFERROR(INDEX('Work report'!$M$2:$M$1500,MATCH(ROWS($C$2:C233),'Work report'!$AA$2:$AA$1500,0)),""))</f>
        <v/>
      </c>
      <c r="I233" s="198" t="str">
        <f>IF($C233="","",IFERROR(INDEX('Work report'!$A$2:$A$1500,MATCH(ROWS($C$2:C233),'Work report'!$AA$2:$AA$1500,0)),""))</f>
        <v/>
      </c>
      <c r="J233" s="201" t="str">
        <f>IF($C233="","",IFERROR(INDEX('Work report'!$I$2:$I$1500,MATCH(ROWS($C$2:C233),'Work report'!$AA$2:$AA$1500,0)),""))</f>
        <v/>
      </c>
      <c r="K233" s="105"/>
      <c r="L233" s="105"/>
      <c r="M233" s="105"/>
      <c r="N233" s="105"/>
      <c r="O233" s="71">
        <f t="shared" si="10"/>
        <v>0</v>
      </c>
      <c r="P233" s="71">
        <f t="shared" si="11"/>
        <v>0</v>
      </c>
      <c r="Q233" s="71" t="str">
        <f t="shared" si="12"/>
        <v/>
      </c>
    </row>
    <row r="234" spans="1:17" ht="15" customHeight="1" x14ac:dyDescent="0.25">
      <c r="A234" s="198" t="str">
        <f>IF($C234="","",IFERROR(INDEX('Work report'!$A$2:$A$1500,MATCH(ROWS($C$2:C234),'Work report'!$AA$2:$AA$1500,0)),""))</f>
        <v/>
      </c>
      <c r="B234" s="199" t="str">
        <f>IF($C234="","",Setup!$B$4)</f>
        <v/>
      </c>
      <c r="C234" s="200" t="str">
        <f>IFERROR(INDEX('Work report'!$R$2:$R$1500,MATCH(ROWS($C$2:C234),'Work report'!$AA$2:$AA$1500,0)),"")</f>
        <v/>
      </c>
      <c r="D234" s="200" t="str">
        <f>IFERROR(INDEX('Work report'!$S$2:$S$1500,MATCH(ROWS($D$2:D234),'Work report'!$AA$2:$AA$1500,0)),"")</f>
        <v/>
      </c>
      <c r="E234" s="193" t="str">
        <f>IF($C234="","",IFERROR(INDEX('Work report'!$C$2:$C$1500,MATCH(ROWS($C$2:C234),'Work report'!$AA$2:$AA$1500,0)),""))</f>
        <v/>
      </c>
      <c r="F234" s="201" t="str">
        <f>IF($C234="","",IFERROR(INDEX('Work report'!$F$2:$F$1500,MATCH(ROWS($C$2:C234),'Work report'!$AA$2:$AA$1500,0)),""))</f>
        <v/>
      </c>
      <c r="G234" s="202" t="str">
        <f>IF($C234="","",IFERROR(HYPERLINK(INDEX('Work report'!$Q$2:$Q$1500,MATCH(ROWS($C$2:C234),'Work report'!$AA$2:$AA$1500,0)),INDEX('Work report'!$Q$2:$Q$1500,MATCH(ROWS($C$2:C234),'Work report'!$AA$2:$AA$1500,0))),""))</f>
        <v/>
      </c>
      <c r="H234" s="203" t="str">
        <f>IF($C234="","",IFERROR(INDEX('Work report'!$M$2:$M$1500,MATCH(ROWS($C$2:C234),'Work report'!$AA$2:$AA$1500,0)),""))</f>
        <v/>
      </c>
      <c r="I234" s="198" t="str">
        <f>IF($C234="","",IFERROR(INDEX('Work report'!$A$2:$A$1500,MATCH(ROWS($C$2:C234),'Work report'!$AA$2:$AA$1500,0)),""))</f>
        <v/>
      </c>
      <c r="J234" s="201" t="str">
        <f>IF($C234="","",IFERROR(INDEX('Work report'!$I$2:$I$1500,MATCH(ROWS($C$2:C234),'Work report'!$AA$2:$AA$1500,0)),""))</f>
        <v/>
      </c>
      <c r="K234" s="105"/>
      <c r="L234" s="105"/>
      <c r="M234" s="105"/>
      <c r="N234" s="105"/>
      <c r="O234" s="71">
        <f t="shared" si="10"/>
        <v>0</v>
      </c>
      <c r="P234" s="71">
        <f t="shared" si="11"/>
        <v>0</v>
      </c>
      <c r="Q234" s="71" t="str">
        <f t="shared" si="12"/>
        <v/>
      </c>
    </row>
    <row r="235" spans="1:17" ht="15" customHeight="1" x14ac:dyDescent="0.25">
      <c r="A235" s="198" t="str">
        <f>IF($C235="","",IFERROR(INDEX('Work report'!$A$2:$A$1500,MATCH(ROWS($C$2:C235),'Work report'!$AA$2:$AA$1500,0)),""))</f>
        <v/>
      </c>
      <c r="B235" s="199" t="str">
        <f>IF($C235="","",Setup!$B$4)</f>
        <v/>
      </c>
      <c r="C235" s="200" t="str">
        <f>IFERROR(INDEX('Work report'!$R$2:$R$1500,MATCH(ROWS($C$2:C235),'Work report'!$AA$2:$AA$1500,0)),"")</f>
        <v/>
      </c>
      <c r="D235" s="200" t="str">
        <f>IFERROR(INDEX('Work report'!$S$2:$S$1500,MATCH(ROWS($D$2:D235),'Work report'!$AA$2:$AA$1500,0)),"")</f>
        <v/>
      </c>
      <c r="E235" s="193" t="str">
        <f>IF($C235="","",IFERROR(INDEX('Work report'!$C$2:$C$1500,MATCH(ROWS($C$2:C235),'Work report'!$AA$2:$AA$1500,0)),""))</f>
        <v/>
      </c>
      <c r="F235" s="201" t="str">
        <f>IF($C235="","",IFERROR(INDEX('Work report'!$F$2:$F$1500,MATCH(ROWS($C$2:C235),'Work report'!$AA$2:$AA$1500,0)),""))</f>
        <v/>
      </c>
      <c r="G235" s="202" t="str">
        <f>IF($C235="","",IFERROR(HYPERLINK(INDEX('Work report'!$Q$2:$Q$1500,MATCH(ROWS($C$2:C235),'Work report'!$AA$2:$AA$1500,0)),INDEX('Work report'!$Q$2:$Q$1500,MATCH(ROWS($C$2:C235),'Work report'!$AA$2:$AA$1500,0))),""))</f>
        <v/>
      </c>
      <c r="H235" s="203" t="str">
        <f>IF($C235="","",IFERROR(INDEX('Work report'!$M$2:$M$1500,MATCH(ROWS($C$2:C235),'Work report'!$AA$2:$AA$1500,0)),""))</f>
        <v/>
      </c>
      <c r="I235" s="198" t="str">
        <f>IF($C235="","",IFERROR(INDEX('Work report'!$A$2:$A$1500,MATCH(ROWS($C$2:C235),'Work report'!$AA$2:$AA$1500,0)),""))</f>
        <v/>
      </c>
      <c r="J235" s="201" t="str">
        <f>IF($C235="","",IFERROR(INDEX('Work report'!$I$2:$I$1500,MATCH(ROWS($C$2:C235),'Work report'!$AA$2:$AA$1500,0)),""))</f>
        <v/>
      </c>
      <c r="K235" s="105"/>
      <c r="L235" s="105"/>
      <c r="M235" s="105"/>
      <c r="N235" s="105"/>
      <c r="O235" s="71">
        <f t="shared" si="10"/>
        <v>0</v>
      </c>
      <c r="P235" s="71">
        <f t="shared" si="11"/>
        <v>0</v>
      </c>
      <c r="Q235" s="71" t="str">
        <f t="shared" si="12"/>
        <v/>
      </c>
    </row>
    <row r="236" spans="1:17" ht="15" customHeight="1" x14ac:dyDescent="0.25">
      <c r="A236" s="198" t="str">
        <f>IF($C236="","",IFERROR(INDEX('Work report'!$A$2:$A$1500,MATCH(ROWS($C$2:C236),'Work report'!$AA$2:$AA$1500,0)),""))</f>
        <v/>
      </c>
      <c r="B236" s="199" t="str">
        <f>IF($C236="","",Setup!$B$4)</f>
        <v/>
      </c>
      <c r="C236" s="200" t="str">
        <f>IFERROR(INDEX('Work report'!$R$2:$R$1500,MATCH(ROWS($C$2:C236),'Work report'!$AA$2:$AA$1500,0)),"")</f>
        <v/>
      </c>
      <c r="D236" s="200" t="str">
        <f>IFERROR(INDEX('Work report'!$S$2:$S$1500,MATCH(ROWS($D$2:D236),'Work report'!$AA$2:$AA$1500,0)),"")</f>
        <v/>
      </c>
      <c r="E236" s="193" t="str">
        <f>IF($C236="","",IFERROR(INDEX('Work report'!$C$2:$C$1500,MATCH(ROWS($C$2:C236),'Work report'!$AA$2:$AA$1500,0)),""))</f>
        <v/>
      </c>
      <c r="F236" s="201" t="str">
        <f>IF($C236="","",IFERROR(INDEX('Work report'!$F$2:$F$1500,MATCH(ROWS($C$2:C236),'Work report'!$AA$2:$AA$1500,0)),""))</f>
        <v/>
      </c>
      <c r="G236" s="202" t="str">
        <f>IF($C236="","",IFERROR(HYPERLINK(INDEX('Work report'!$Q$2:$Q$1500,MATCH(ROWS($C$2:C236),'Work report'!$AA$2:$AA$1500,0)),INDEX('Work report'!$Q$2:$Q$1500,MATCH(ROWS($C$2:C236),'Work report'!$AA$2:$AA$1500,0))),""))</f>
        <v/>
      </c>
      <c r="H236" s="203" t="str">
        <f>IF($C236="","",IFERROR(INDEX('Work report'!$M$2:$M$1500,MATCH(ROWS($C$2:C236),'Work report'!$AA$2:$AA$1500,0)),""))</f>
        <v/>
      </c>
      <c r="I236" s="198" t="str">
        <f>IF($C236="","",IFERROR(INDEX('Work report'!$A$2:$A$1500,MATCH(ROWS($C$2:C236),'Work report'!$AA$2:$AA$1500,0)),""))</f>
        <v/>
      </c>
      <c r="J236" s="201" t="str">
        <f>IF($C236="","",IFERROR(INDEX('Work report'!$I$2:$I$1500,MATCH(ROWS($C$2:C236),'Work report'!$AA$2:$AA$1500,0)),""))</f>
        <v/>
      </c>
      <c r="K236" s="105"/>
      <c r="L236" s="105"/>
      <c r="M236" s="105"/>
      <c r="N236" s="105"/>
      <c r="O236" s="71">
        <f t="shared" si="10"/>
        <v>0</v>
      </c>
      <c r="P236" s="71">
        <f t="shared" si="11"/>
        <v>0</v>
      </c>
      <c r="Q236" s="71" t="str">
        <f t="shared" si="12"/>
        <v/>
      </c>
    </row>
    <row r="237" spans="1:17" ht="15" customHeight="1" x14ac:dyDescent="0.25">
      <c r="A237" s="198" t="str">
        <f>IF($C237="","",IFERROR(INDEX('Work report'!$A$2:$A$1500,MATCH(ROWS($C$2:C237),'Work report'!$AA$2:$AA$1500,0)),""))</f>
        <v/>
      </c>
      <c r="B237" s="199" t="str">
        <f>IF($C237="","",Setup!$B$4)</f>
        <v/>
      </c>
      <c r="C237" s="200" t="str">
        <f>IFERROR(INDEX('Work report'!$R$2:$R$1500,MATCH(ROWS($C$2:C237),'Work report'!$AA$2:$AA$1500,0)),"")</f>
        <v/>
      </c>
      <c r="D237" s="200" t="str">
        <f>IFERROR(INDEX('Work report'!$S$2:$S$1500,MATCH(ROWS($D$2:D237),'Work report'!$AA$2:$AA$1500,0)),"")</f>
        <v/>
      </c>
      <c r="E237" s="193" t="str">
        <f>IF($C237="","",IFERROR(INDEX('Work report'!$C$2:$C$1500,MATCH(ROWS($C$2:C237),'Work report'!$AA$2:$AA$1500,0)),""))</f>
        <v/>
      </c>
      <c r="F237" s="201" t="str">
        <f>IF($C237="","",IFERROR(INDEX('Work report'!$F$2:$F$1500,MATCH(ROWS($C$2:C237),'Work report'!$AA$2:$AA$1500,0)),""))</f>
        <v/>
      </c>
      <c r="G237" s="202" t="str">
        <f>IF($C237="","",IFERROR(HYPERLINK(INDEX('Work report'!$Q$2:$Q$1500,MATCH(ROWS($C$2:C237),'Work report'!$AA$2:$AA$1500,0)),INDEX('Work report'!$Q$2:$Q$1500,MATCH(ROWS($C$2:C237),'Work report'!$AA$2:$AA$1500,0))),""))</f>
        <v/>
      </c>
      <c r="H237" s="203" t="str">
        <f>IF($C237="","",IFERROR(INDEX('Work report'!$M$2:$M$1500,MATCH(ROWS($C$2:C237),'Work report'!$AA$2:$AA$1500,0)),""))</f>
        <v/>
      </c>
      <c r="I237" s="198" t="str">
        <f>IF($C237="","",IFERROR(INDEX('Work report'!$A$2:$A$1500,MATCH(ROWS($C$2:C237),'Work report'!$AA$2:$AA$1500,0)),""))</f>
        <v/>
      </c>
      <c r="J237" s="201" t="str">
        <f>IF($C237="","",IFERROR(INDEX('Work report'!$I$2:$I$1500,MATCH(ROWS($C$2:C237),'Work report'!$AA$2:$AA$1500,0)),""))</f>
        <v/>
      </c>
      <c r="K237" s="105"/>
      <c r="L237" s="105"/>
      <c r="M237" s="105"/>
      <c r="N237" s="105"/>
      <c r="O237" s="71">
        <f t="shared" si="10"/>
        <v>0</v>
      </c>
      <c r="P237" s="71">
        <f t="shared" si="11"/>
        <v>0</v>
      </c>
      <c r="Q237" s="71" t="str">
        <f t="shared" si="12"/>
        <v/>
      </c>
    </row>
    <row r="238" spans="1:17" ht="15" customHeight="1" x14ac:dyDescent="0.25">
      <c r="A238" s="198" t="str">
        <f>IF($C238="","",IFERROR(INDEX('Work report'!$A$2:$A$1500,MATCH(ROWS($C$2:C238),'Work report'!$AA$2:$AA$1500,0)),""))</f>
        <v/>
      </c>
      <c r="B238" s="199" t="str">
        <f>IF($C238="","",Setup!$B$4)</f>
        <v/>
      </c>
      <c r="C238" s="200" t="str">
        <f>IFERROR(INDEX('Work report'!$R$2:$R$1500,MATCH(ROWS($C$2:C238),'Work report'!$AA$2:$AA$1500,0)),"")</f>
        <v/>
      </c>
      <c r="D238" s="200" t="str">
        <f>IFERROR(INDEX('Work report'!$S$2:$S$1500,MATCH(ROWS($D$2:D238),'Work report'!$AA$2:$AA$1500,0)),"")</f>
        <v/>
      </c>
      <c r="E238" s="193" t="str">
        <f>IF($C238="","",IFERROR(INDEX('Work report'!$C$2:$C$1500,MATCH(ROWS($C$2:C238),'Work report'!$AA$2:$AA$1500,0)),""))</f>
        <v/>
      </c>
      <c r="F238" s="201" t="str">
        <f>IF($C238="","",IFERROR(INDEX('Work report'!$F$2:$F$1500,MATCH(ROWS($C$2:C238),'Work report'!$AA$2:$AA$1500,0)),""))</f>
        <v/>
      </c>
      <c r="G238" s="202" t="str">
        <f>IF($C238="","",IFERROR(HYPERLINK(INDEX('Work report'!$Q$2:$Q$1500,MATCH(ROWS($C$2:C238),'Work report'!$AA$2:$AA$1500,0)),INDEX('Work report'!$Q$2:$Q$1500,MATCH(ROWS($C$2:C238),'Work report'!$AA$2:$AA$1500,0))),""))</f>
        <v/>
      </c>
      <c r="H238" s="203" t="str">
        <f>IF($C238="","",IFERROR(INDEX('Work report'!$M$2:$M$1500,MATCH(ROWS($C$2:C238),'Work report'!$AA$2:$AA$1500,0)),""))</f>
        <v/>
      </c>
      <c r="I238" s="198" t="str">
        <f>IF($C238="","",IFERROR(INDEX('Work report'!$A$2:$A$1500,MATCH(ROWS($C$2:C238),'Work report'!$AA$2:$AA$1500,0)),""))</f>
        <v/>
      </c>
      <c r="J238" s="201" t="str">
        <f>IF($C238="","",IFERROR(INDEX('Work report'!$I$2:$I$1500,MATCH(ROWS($C$2:C238),'Work report'!$AA$2:$AA$1500,0)),""))</f>
        <v/>
      </c>
      <c r="K238" s="105"/>
      <c r="L238" s="105"/>
      <c r="M238" s="105"/>
      <c r="N238" s="105"/>
      <c r="O238" s="71">
        <f t="shared" si="10"/>
        <v>0</v>
      </c>
      <c r="P238" s="71">
        <f t="shared" si="11"/>
        <v>0</v>
      </c>
      <c r="Q238" s="71" t="str">
        <f t="shared" si="12"/>
        <v/>
      </c>
    </row>
    <row r="239" spans="1:17" ht="15" customHeight="1" x14ac:dyDescent="0.25">
      <c r="A239" s="198" t="str">
        <f>IF($C239="","",IFERROR(INDEX('Work report'!$A$2:$A$1500,MATCH(ROWS($C$2:C239),'Work report'!$AA$2:$AA$1500,0)),""))</f>
        <v/>
      </c>
      <c r="B239" s="199" t="str">
        <f>IF($C239="","",Setup!$B$4)</f>
        <v/>
      </c>
      <c r="C239" s="200" t="str">
        <f>IFERROR(INDEX('Work report'!$R$2:$R$1500,MATCH(ROWS($C$2:C239),'Work report'!$AA$2:$AA$1500,0)),"")</f>
        <v/>
      </c>
      <c r="D239" s="200" t="str">
        <f>IFERROR(INDEX('Work report'!$S$2:$S$1500,MATCH(ROWS($D$2:D239),'Work report'!$AA$2:$AA$1500,0)),"")</f>
        <v/>
      </c>
      <c r="E239" s="193" t="str">
        <f>IF($C239="","",IFERROR(INDEX('Work report'!$C$2:$C$1500,MATCH(ROWS($C$2:C239),'Work report'!$AA$2:$AA$1500,0)),""))</f>
        <v/>
      </c>
      <c r="F239" s="201" t="str">
        <f>IF($C239="","",IFERROR(INDEX('Work report'!$F$2:$F$1500,MATCH(ROWS($C$2:C239),'Work report'!$AA$2:$AA$1500,0)),""))</f>
        <v/>
      </c>
      <c r="G239" s="202" t="str">
        <f>IF($C239="","",IFERROR(HYPERLINK(INDEX('Work report'!$Q$2:$Q$1500,MATCH(ROWS($C$2:C239),'Work report'!$AA$2:$AA$1500,0)),INDEX('Work report'!$Q$2:$Q$1500,MATCH(ROWS($C$2:C239),'Work report'!$AA$2:$AA$1500,0))),""))</f>
        <v/>
      </c>
      <c r="H239" s="203" t="str">
        <f>IF($C239="","",IFERROR(INDEX('Work report'!$M$2:$M$1500,MATCH(ROWS($C$2:C239),'Work report'!$AA$2:$AA$1500,0)),""))</f>
        <v/>
      </c>
      <c r="I239" s="198" t="str">
        <f>IF($C239="","",IFERROR(INDEX('Work report'!$A$2:$A$1500,MATCH(ROWS($C$2:C239),'Work report'!$AA$2:$AA$1500,0)),""))</f>
        <v/>
      </c>
      <c r="J239" s="201" t="str">
        <f>IF($C239="","",IFERROR(INDEX('Work report'!$I$2:$I$1500,MATCH(ROWS($C$2:C239),'Work report'!$AA$2:$AA$1500,0)),""))</f>
        <v/>
      </c>
      <c r="K239" s="105"/>
      <c r="L239" s="105"/>
      <c r="M239" s="105"/>
      <c r="N239" s="105"/>
      <c r="O239" s="71">
        <f t="shared" si="10"/>
        <v>0</v>
      </c>
      <c r="P239" s="71">
        <f t="shared" si="11"/>
        <v>0</v>
      </c>
      <c r="Q239" s="71" t="str">
        <f t="shared" si="12"/>
        <v/>
      </c>
    </row>
    <row r="240" spans="1:17" ht="15" customHeight="1" x14ac:dyDescent="0.25">
      <c r="A240" s="198" t="str">
        <f>IF($C240="","",IFERROR(INDEX('Work report'!$A$2:$A$1500,MATCH(ROWS($C$2:C240),'Work report'!$AA$2:$AA$1500,0)),""))</f>
        <v/>
      </c>
      <c r="B240" s="199" t="str">
        <f>IF($C240="","",Setup!$B$4)</f>
        <v/>
      </c>
      <c r="C240" s="200" t="str">
        <f>IFERROR(INDEX('Work report'!$R$2:$R$1500,MATCH(ROWS($C$2:C240),'Work report'!$AA$2:$AA$1500,0)),"")</f>
        <v/>
      </c>
      <c r="D240" s="200" t="str">
        <f>IFERROR(INDEX('Work report'!$S$2:$S$1500,MATCH(ROWS($D$2:D240),'Work report'!$AA$2:$AA$1500,0)),"")</f>
        <v/>
      </c>
      <c r="E240" s="193" t="str">
        <f>IF($C240="","",IFERROR(INDEX('Work report'!$C$2:$C$1500,MATCH(ROWS($C$2:C240),'Work report'!$AA$2:$AA$1500,0)),""))</f>
        <v/>
      </c>
      <c r="F240" s="201" t="str">
        <f>IF($C240="","",IFERROR(INDEX('Work report'!$F$2:$F$1500,MATCH(ROWS($C$2:C240),'Work report'!$AA$2:$AA$1500,0)),""))</f>
        <v/>
      </c>
      <c r="G240" s="202" t="str">
        <f>IF($C240="","",IFERROR(HYPERLINK(INDEX('Work report'!$Q$2:$Q$1500,MATCH(ROWS($C$2:C240),'Work report'!$AA$2:$AA$1500,0)),INDEX('Work report'!$Q$2:$Q$1500,MATCH(ROWS($C$2:C240),'Work report'!$AA$2:$AA$1500,0))),""))</f>
        <v/>
      </c>
      <c r="H240" s="203" t="str">
        <f>IF($C240="","",IFERROR(INDEX('Work report'!$M$2:$M$1500,MATCH(ROWS($C$2:C240),'Work report'!$AA$2:$AA$1500,0)),""))</f>
        <v/>
      </c>
      <c r="I240" s="198" t="str">
        <f>IF($C240="","",IFERROR(INDEX('Work report'!$A$2:$A$1500,MATCH(ROWS($C$2:C240),'Work report'!$AA$2:$AA$1500,0)),""))</f>
        <v/>
      </c>
      <c r="J240" s="201" t="str">
        <f>IF($C240="","",IFERROR(INDEX('Work report'!$I$2:$I$1500,MATCH(ROWS($C$2:C240),'Work report'!$AA$2:$AA$1500,0)),""))</f>
        <v/>
      </c>
      <c r="K240" s="105"/>
      <c r="L240" s="105"/>
      <c r="M240" s="105"/>
      <c r="N240" s="105"/>
      <c r="O240" s="71">
        <f t="shared" si="10"/>
        <v>0</v>
      </c>
      <c r="P240" s="71">
        <f t="shared" si="11"/>
        <v>0</v>
      </c>
      <c r="Q240" s="71" t="str">
        <f t="shared" si="12"/>
        <v/>
      </c>
    </row>
    <row r="241" spans="1:17" ht="15" customHeight="1" x14ac:dyDescent="0.25">
      <c r="A241" s="198" t="str">
        <f>IF($C241="","",IFERROR(INDEX('Work report'!$A$2:$A$1500,MATCH(ROWS($C$2:C241),'Work report'!$AA$2:$AA$1500,0)),""))</f>
        <v/>
      </c>
      <c r="B241" s="199" t="str">
        <f>IF($C241="","",Setup!$B$4)</f>
        <v/>
      </c>
      <c r="C241" s="200" t="str">
        <f>IFERROR(INDEX('Work report'!$R$2:$R$1500,MATCH(ROWS($C$2:C241),'Work report'!$AA$2:$AA$1500,0)),"")</f>
        <v/>
      </c>
      <c r="D241" s="200" t="str">
        <f>IFERROR(INDEX('Work report'!$S$2:$S$1500,MATCH(ROWS($D$2:D241),'Work report'!$AA$2:$AA$1500,0)),"")</f>
        <v/>
      </c>
      <c r="E241" s="193" t="str">
        <f>IF($C241="","",IFERROR(INDEX('Work report'!$C$2:$C$1500,MATCH(ROWS($C$2:C241),'Work report'!$AA$2:$AA$1500,0)),""))</f>
        <v/>
      </c>
      <c r="F241" s="201" t="str">
        <f>IF($C241="","",IFERROR(INDEX('Work report'!$F$2:$F$1500,MATCH(ROWS($C$2:C241),'Work report'!$AA$2:$AA$1500,0)),""))</f>
        <v/>
      </c>
      <c r="G241" s="202" t="str">
        <f>IF($C241="","",IFERROR(HYPERLINK(INDEX('Work report'!$Q$2:$Q$1500,MATCH(ROWS($C$2:C241),'Work report'!$AA$2:$AA$1500,0)),INDEX('Work report'!$Q$2:$Q$1500,MATCH(ROWS($C$2:C241),'Work report'!$AA$2:$AA$1500,0))),""))</f>
        <v/>
      </c>
      <c r="H241" s="203" t="str">
        <f>IF($C241="","",IFERROR(INDEX('Work report'!$M$2:$M$1500,MATCH(ROWS($C$2:C241),'Work report'!$AA$2:$AA$1500,0)),""))</f>
        <v/>
      </c>
      <c r="I241" s="198" t="str">
        <f>IF($C241="","",IFERROR(INDEX('Work report'!$A$2:$A$1500,MATCH(ROWS($C$2:C241),'Work report'!$AA$2:$AA$1500,0)),""))</f>
        <v/>
      </c>
      <c r="J241" s="201" t="str">
        <f>IF($C241="","",IFERROR(INDEX('Work report'!$I$2:$I$1500,MATCH(ROWS($C$2:C241),'Work report'!$AA$2:$AA$1500,0)),""))</f>
        <v/>
      </c>
      <c r="K241" s="105"/>
      <c r="L241" s="105"/>
      <c r="M241" s="105"/>
      <c r="N241" s="105"/>
      <c r="O241" s="71">
        <f t="shared" si="10"/>
        <v>0</v>
      </c>
      <c r="P241" s="71">
        <f t="shared" si="11"/>
        <v>0</v>
      </c>
      <c r="Q241" s="71" t="str">
        <f t="shared" si="12"/>
        <v/>
      </c>
    </row>
    <row r="242" spans="1:17" ht="15" customHeight="1" x14ac:dyDescent="0.25">
      <c r="A242" s="198" t="str">
        <f>IF($C242="","",IFERROR(INDEX('Work report'!$A$2:$A$1500,MATCH(ROWS($C$2:C242),'Work report'!$AA$2:$AA$1500,0)),""))</f>
        <v/>
      </c>
      <c r="B242" s="199" t="str">
        <f>IF($C242="","",Setup!$B$4)</f>
        <v/>
      </c>
      <c r="C242" s="200" t="str">
        <f>IFERROR(INDEX('Work report'!$R$2:$R$1500,MATCH(ROWS($C$2:C242),'Work report'!$AA$2:$AA$1500,0)),"")</f>
        <v/>
      </c>
      <c r="D242" s="200" t="str">
        <f>IFERROR(INDEX('Work report'!$S$2:$S$1500,MATCH(ROWS($D$2:D242),'Work report'!$AA$2:$AA$1500,0)),"")</f>
        <v/>
      </c>
      <c r="E242" s="193" t="str">
        <f>IF($C242="","",IFERROR(INDEX('Work report'!$C$2:$C$1500,MATCH(ROWS($C$2:C242),'Work report'!$AA$2:$AA$1500,0)),""))</f>
        <v/>
      </c>
      <c r="F242" s="201" t="str">
        <f>IF($C242="","",IFERROR(INDEX('Work report'!$F$2:$F$1500,MATCH(ROWS($C$2:C242),'Work report'!$AA$2:$AA$1500,0)),""))</f>
        <v/>
      </c>
      <c r="G242" s="202" t="str">
        <f>IF($C242="","",IFERROR(HYPERLINK(INDEX('Work report'!$Q$2:$Q$1500,MATCH(ROWS($C$2:C242),'Work report'!$AA$2:$AA$1500,0)),INDEX('Work report'!$Q$2:$Q$1500,MATCH(ROWS($C$2:C242),'Work report'!$AA$2:$AA$1500,0))),""))</f>
        <v/>
      </c>
      <c r="H242" s="203" t="str">
        <f>IF($C242="","",IFERROR(INDEX('Work report'!$M$2:$M$1500,MATCH(ROWS($C$2:C242),'Work report'!$AA$2:$AA$1500,0)),""))</f>
        <v/>
      </c>
      <c r="I242" s="198" t="str">
        <f>IF($C242="","",IFERROR(INDEX('Work report'!$A$2:$A$1500,MATCH(ROWS($C$2:C242),'Work report'!$AA$2:$AA$1500,0)),""))</f>
        <v/>
      </c>
      <c r="J242" s="201" t="str">
        <f>IF($C242="","",IFERROR(INDEX('Work report'!$I$2:$I$1500,MATCH(ROWS($C$2:C242),'Work report'!$AA$2:$AA$1500,0)),""))</f>
        <v/>
      </c>
      <c r="K242" s="105"/>
      <c r="L242" s="105"/>
      <c r="M242" s="105"/>
      <c r="N242" s="105"/>
      <c r="O242" s="71">
        <f t="shared" si="10"/>
        <v>0</v>
      </c>
      <c r="P242" s="71">
        <f t="shared" si="11"/>
        <v>0</v>
      </c>
      <c r="Q242" s="71" t="str">
        <f t="shared" si="12"/>
        <v/>
      </c>
    </row>
    <row r="243" spans="1:17" ht="15" customHeight="1" x14ac:dyDescent="0.25">
      <c r="A243" s="198" t="str">
        <f>IF($C243="","",IFERROR(INDEX('Work report'!$A$2:$A$1500,MATCH(ROWS($C$2:C243),'Work report'!$AA$2:$AA$1500,0)),""))</f>
        <v/>
      </c>
      <c r="B243" s="199" t="str">
        <f>IF($C243="","",Setup!$B$4)</f>
        <v/>
      </c>
      <c r="C243" s="200" t="str">
        <f>IFERROR(INDEX('Work report'!$R$2:$R$1500,MATCH(ROWS($C$2:C243),'Work report'!$AA$2:$AA$1500,0)),"")</f>
        <v/>
      </c>
      <c r="D243" s="200" t="str">
        <f>IFERROR(INDEX('Work report'!$S$2:$S$1500,MATCH(ROWS($D$2:D243),'Work report'!$AA$2:$AA$1500,0)),"")</f>
        <v/>
      </c>
      <c r="E243" s="193" t="str">
        <f>IF($C243="","",IFERROR(INDEX('Work report'!$C$2:$C$1500,MATCH(ROWS($C$2:C243),'Work report'!$AA$2:$AA$1500,0)),""))</f>
        <v/>
      </c>
      <c r="F243" s="201" t="str">
        <f>IF($C243="","",IFERROR(INDEX('Work report'!$F$2:$F$1500,MATCH(ROWS($C$2:C243),'Work report'!$AA$2:$AA$1500,0)),""))</f>
        <v/>
      </c>
      <c r="G243" s="202" t="str">
        <f>IF($C243="","",IFERROR(HYPERLINK(INDEX('Work report'!$Q$2:$Q$1500,MATCH(ROWS($C$2:C243),'Work report'!$AA$2:$AA$1500,0)),INDEX('Work report'!$Q$2:$Q$1500,MATCH(ROWS($C$2:C243),'Work report'!$AA$2:$AA$1500,0))),""))</f>
        <v/>
      </c>
      <c r="H243" s="203" t="str">
        <f>IF($C243="","",IFERROR(INDEX('Work report'!$M$2:$M$1500,MATCH(ROWS($C$2:C243),'Work report'!$AA$2:$AA$1500,0)),""))</f>
        <v/>
      </c>
      <c r="I243" s="198" t="str">
        <f>IF($C243="","",IFERROR(INDEX('Work report'!$A$2:$A$1500,MATCH(ROWS($C$2:C243),'Work report'!$AA$2:$AA$1500,0)),""))</f>
        <v/>
      </c>
      <c r="J243" s="201" t="str">
        <f>IF($C243="","",IFERROR(INDEX('Work report'!$I$2:$I$1500,MATCH(ROWS($C$2:C243),'Work report'!$AA$2:$AA$1500,0)),""))</f>
        <v/>
      </c>
      <c r="K243" s="105"/>
      <c r="L243" s="105"/>
      <c r="M243" s="105"/>
      <c r="N243" s="105"/>
      <c r="O243" s="71">
        <f t="shared" si="10"/>
        <v>0</v>
      </c>
      <c r="P243" s="71">
        <f t="shared" si="11"/>
        <v>0</v>
      </c>
      <c r="Q243" s="71" t="str">
        <f t="shared" si="12"/>
        <v/>
      </c>
    </row>
    <row r="244" spans="1:17" ht="15" customHeight="1" x14ac:dyDescent="0.25">
      <c r="A244" s="198" t="str">
        <f>IF($C244="","",IFERROR(INDEX('Work report'!$A$2:$A$1500,MATCH(ROWS($C$2:C244),'Work report'!$AA$2:$AA$1500,0)),""))</f>
        <v/>
      </c>
      <c r="B244" s="199" t="str">
        <f>IF($C244="","",Setup!$B$4)</f>
        <v/>
      </c>
      <c r="C244" s="200" t="str">
        <f>IFERROR(INDEX('Work report'!$R$2:$R$1500,MATCH(ROWS($C$2:C244),'Work report'!$AA$2:$AA$1500,0)),"")</f>
        <v/>
      </c>
      <c r="D244" s="200" t="str">
        <f>IFERROR(INDEX('Work report'!$S$2:$S$1500,MATCH(ROWS($D$2:D244),'Work report'!$AA$2:$AA$1500,0)),"")</f>
        <v/>
      </c>
      <c r="E244" s="193" t="str">
        <f>IF($C244="","",IFERROR(INDEX('Work report'!$C$2:$C$1500,MATCH(ROWS($C$2:C244),'Work report'!$AA$2:$AA$1500,0)),""))</f>
        <v/>
      </c>
      <c r="F244" s="201" t="str">
        <f>IF($C244="","",IFERROR(INDEX('Work report'!$F$2:$F$1500,MATCH(ROWS($C$2:C244),'Work report'!$AA$2:$AA$1500,0)),""))</f>
        <v/>
      </c>
      <c r="G244" s="202" t="str">
        <f>IF($C244="","",IFERROR(HYPERLINK(INDEX('Work report'!$Q$2:$Q$1500,MATCH(ROWS($C$2:C244),'Work report'!$AA$2:$AA$1500,0)),INDEX('Work report'!$Q$2:$Q$1500,MATCH(ROWS($C$2:C244),'Work report'!$AA$2:$AA$1500,0))),""))</f>
        <v/>
      </c>
      <c r="H244" s="203" t="str">
        <f>IF($C244="","",IFERROR(INDEX('Work report'!$M$2:$M$1500,MATCH(ROWS($C$2:C244),'Work report'!$AA$2:$AA$1500,0)),""))</f>
        <v/>
      </c>
      <c r="I244" s="198" t="str">
        <f>IF($C244="","",IFERROR(INDEX('Work report'!$A$2:$A$1500,MATCH(ROWS($C$2:C244),'Work report'!$AA$2:$AA$1500,0)),""))</f>
        <v/>
      </c>
      <c r="J244" s="201" t="str">
        <f>IF($C244="","",IFERROR(INDEX('Work report'!$I$2:$I$1500,MATCH(ROWS($C$2:C244),'Work report'!$AA$2:$AA$1500,0)),""))</f>
        <v/>
      </c>
      <c r="K244" s="105"/>
      <c r="L244" s="105"/>
      <c r="M244" s="105"/>
      <c r="N244" s="105"/>
      <c r="O244" s="71">
        <f t="shared" si="10"/>
        <v>0</v>
      </c>
      <c r="P244" s="71">
        <f t="shared" si="11"/>
        <v>0</v>
      </c>
      <c r="Q244" s="71" t="str">
        <f t="shared" si="12"/>
        <v/>
      </c>
    </row>
    <row r="245" spans="1:17" ht="15" customHeight="1" x14ac:dyDescent="0.25">
      <c r="A245" s="198" t="str">
        <f>IF($C245="","",IFERROR(INDEX('Work report'!$A$2:$A$1500,MATCH(ROWS($C$2:C245),'Work report'!$AA$2:$AA$1500,0)),""))</f>
        <v/>
      </c>
      <c r="B245" s="199" t="str">
        <f>IF($C245="","",Setup!$B$4)</f>
        <v/>
      </c>
      <c r="C245" s="200" t="str">
        <f>IFERROR(INDEX('Work report'!$R$2:$R$1500,MATCH(ROWS($C$2:C245),'Work report'!$AA$2:$AA$1500,0)),"")</f>
        <v/>
      </c>
      <c r="D245" s="200" t="str">
        <f>IFERROR(INDEX('Work report'!$S$2:$S$1500,MATCH(ROWS($D$2:D245),'Work report'!$AA$2:$AA$1500,0)),"")</f>
        <v/>
      </c>
      <c r="E245" s="193" t="str">
        <f>IF($C245="","",IFERROR(INDEX('Work report'!$C$2:$C$1500,MATCH(ROWS($C$2:C245),'Work report'!$AA$2:$AA$1500,0)),""))</f>
        <v/>
      </c>
      <c r="F245" s="201" t="str">
        <f>IF($C245="","",IFERROR(INDEX('Work report'!$F$2:$F$1500,MATCH(ROWS($C$2:C245),'Work report'!$AA$2:$AA$1500,0)),""))</f>
        <v/>
      </c>
      <c r="G245" s="202" t="str">
        <f>IF($C245="","",IFERROR(HYPERLINK(INDEX('Work report'!$Q$2:$Q$1500,MATCH(ROWS($C$2:C245),'Work report'!$AA$2:$AA$1500,0)),INDEX('Work report'!$Q$2:$Q$1500,MATCH(ROWS($C$2:C245),'Work report'!$AA$2:$AA$1500,0))),""))</f>
        <v/>
      </c>
      <c r="H245" s="203" t="str">
        <f>IF($C245="","",IFERROR(INDEX('Work report'!$M$2:$M$1500,MATCH(ROWS($C$2:C245),'Work report'!$AA$2:$AA$1500,0)),""))</f>
        <v/>
      </c>
      <c r="I245" s="198" t="str">
        <f>IF($C245="","",IFERROR(INDEX('Work report'!$A$2:$A$1500,MATCH(ROWS($C$2:C245),'Work report'!$AA$2:$AA$1500,0)),""))</f>
        <v/>
      </c>
      <c r="J245" s="201" t="str">
        <f>IF($C245="","",IFERROR(INDEX('Work report'!$I$2:$I$1500,MATCH(ROWS($C$2:C245),'Work report'!$AA$2:$AA$1500,0)),""))</f>
        <v/>
      </c>
      <c r="K245" s="105"/>
      <c r="L245" s="105"/>
      <c r="M245" s="105"/>
      <c r="N245" s="105"/>
      <c r="O245" s="71">
        <f t="shared" si="10"/>
        <v>0</v>
      </c>
      <c r="P245" s="71">
        <f t="shared" si="11"/>
        <v>0</v>
      </c>
      <c r="Q245" s="71" t="str">
        <f t="shared" si="12"/>
        <v/>
      </c>
    </row>
    <row r="246" spans="1:17" ht="15" customHeight="1" x14ac:dyDescent="0.25">
      <c r="A246" s="198" t="str">
        <f>IF($C246="","",IFERROR(INDEX('Work report'!$A$2:$A$1500,MATCH(ROWS($C$2:C246),'Work report'!$AA$2:$AA$1500,0)),""))</f>
        <v/>
      </c>
      <c r="B246" s="199" t="str">
        <f>IF($C246="","",Setup!$B$4)</f>
        <v/>
      </c>
      <c r="C246" s="200" t="str">
        <f>IFERROR(INDEX('Work report'!$R$2:$R$1500,MATCH(ROWS($C$2:C246),'Work report'!$AA$2:$AA$1500,0)),"")</f>
        <v/>
      </c>
      <c r="D246" s="200" t="str">
        <f>IFERROR(INDEX('Work report'!$S$2:$S$1500,MATCH(ROWS($D$2:D246),'Work report'!$AA$2:$AA$1500,0)),"")</f>
        <v/>
      </c>
      <c r="E246" s="193" t="str">
        <f>IF($C246="","",IFERROR(INDEX('Work report'!$C$2:$C$1500,MATCH(ROWS($C$2:C246),'Work report'!$AA$2:$AA$1500,0)),""))</f>
        <v/>
      </c>
      <c r="F246" s="201" t="str">
        <f>IF($C246="","",IFERROR(INDEX('Work report'!$F$2:$F$1500,MATCH(ROWS($C$2:C246),'Work report'!$AA$2:$AA$1500,0)),""))</f>
        <v/>
      </c>
      <c r="G246" s="202" t="str">
        <f>IF($C246="","",IFERROR(HYPERLINK(INDEX('Work report'!$Q$2:$Q$1500,MATCH(ROWS($C$2:C246),'Work report'!$AA$2:$AA$1500,0)),INDEX('Work report'!$Q$2:$Q$1500,MATCH(ROWS($C$2:C246),'Work report'!$AA$2:$AA$1500,0))),""))</f>
        <v/>
      </c>
      <c r="H246" s="203" t="str">
        <f>IF($C246="","",IFERROR(INDEX('Work report'!$M$2:$M$1500,MATCH(ROWS($C$2:C246),'Work report'!$AA$2:$AA$1500,0)),""))</f>
        <v/>
      </c>
      <c r="I246" s="198" t="str">
        <f>IF($C246="","",IFERROR(INDEX('Work report'!$A$2:$A$1500,MATCH(ROWS($C$2:C246),'Work report'!$AA$2:$AA$1500,0)),""))</f>
        <v/>
      </c>
      <c r="J246" s="201" t="str">
        <f>IF($C246="","",IFERROR(INDEX('Work report'!$I$2:$I$1500,MATCH(ROWS($C$2:C246),'Work report'!$AA$2:$AA$1500,0)),""))</f>
        <v/>
      </c>
      <c r="K246" s="105"/>
      <c r="L246" s="105"/>
      <c r="M246" s="105"/>
      <c r="N246" s="105"/>
      <c r="O246" s="71">
        <f t="shared" si="10"/>
        <v>0</v>
      </c>
      <c r="P246" s="71">
        <f t="shared" si="11"/>
        <v>0</v>
      </c>
      <c r="Q246" s="71" t="str">
        <f t="shared" si="12"/>
        <v/>
      </c>
    </row>
    <row r="247" spans="1:17" ht="15" customHeight="1" x14ac:dyDescent="0.25">
      <c r="A247" s="198" t="str">
        <f>IF($C247="","",IFERROR(INDEX('Work report'!$A$2:$A$1500,MATCH(ROWS($C$2:C247),'Work report'!$AA$2:$AA$1500,0)),""))</f>
        <v/>
      </c>
      <c r="B247" s="199" t="str">
        <f>IF($C247="","",Setup!$B$4)</f>
        <v/>
      </c>
      <c r="C247" s="200" t="str">
        <f>IFERROR(INDEX('Work report'!$R$2:$R$1500,MATCH(ROWS($C$2:C247),'Work report'!$AA$2:$AA$1500,0)),"")</f>
        <v/>
      </c>
      <c r="D247" s="200" t="str">
        <f>IFERROR(INDEX('Work report'!$S$2:$S$1500,MATCH(ROWS($D$2:D247),'Work report'!$AA$2:$AA$1500,0)),"")</f>
        <v/>
      </c>
      <c r="E247" s="193" t="str">
        <f>IF($C247="","",IFERROR(INDEX('Work report'!$C$2:$C$1500,MATCH(ROWS($C$2:C247),'Work report'!$AA$2:$AA$1500,0)),""))</f>
        <v/>
      </c>
      <c r="F247" s="201" t="str">
        <f>IF($C247="","",IFERROR(INDEX('Work report'!$F$2:$F$1500,MATCH(ROWS($C$2:C247),'Work report'!$AA$2:$AA$1500,0)),""))</f>
        <v/>
      </c>
      <c r="G247" s="202" t="str">
        <f>IF($C247="","",IFERROR(HYPERLINK(INDEX('Work report'!$Q$2:$Q$1500,MATCH(ROWS($C$2:C247),'Work report'!$AA$2:$AA$1500,0)),INDEX('Work report'!$Q$2:$Q$1500,MATCH(ROWS($C$2:C247),'Work report'!$AA$2:$AA$1500,0))),""))</f>
        <v/>
      </c>
      <c r="H247" s="203" t="str">
        <f>IF($C247="","",IFERROR(INDEX('Work report'!$M$2:$M$1500,MATCH(ROWS($C$2:C247),'Work report'!$AA$2:$AA$1500,0)),""))</f>
        <v/>
      </c>
      <c r="I247" s="198" t="str">
        <f>IF($C247="","",IFERROR(INDEX('Work report'!$A$2:$A$1500,MATCH(ROWS($C$2:C247),'Work report'!$AA$2:$AA$1500,0)),""))</f>
        <v/>
      </c>
      <c r="J247" s="201" t="str">
        <f>IF($C247="","",IFERROR(INDEX('Work report'!$I$2:$I$1500,MATCH(ROWS($C$2:C247),'Work report'!$AA$2:$AA$1500,0)),""))</f>
        <v/>
      </c>
      <c r="K247" s="105"/>
      <c r="L247" s="105"/>
      <c r="M247" s="105"/>
      <c r="N247" s="105"/>
      <c r="O247" s="71">
        <f t="shared" si="10"/>
        <v>0</v>
      </c>
      <c r="P247" s="71">
        <f t="shared" si="11"/>
        <v>0</v>
      </c>
      <c r="Q247" s="71" t="str">
        <f t="shared" si="12"/>
        <v/>
      </c>
    </row>
    <row r="248" spans="1:17" ht="15" customHeight="1" x14ac:dyDescent="0.25">
      <c r="A248" s="198" t="str">
        <f>IF($C248="","",IFERROR(INDEX('Work report'!$A$2:$A$1500,MATCH(ROWS($C$2:C248),'Work report'!$AA$2:$AA$1500,0)),""))</f>
        <v/>
      </c>
      <c r="B248" s="199" t="str">
        <f>IF($C248="","",Setup!$B$4)</f>
        <v/>
      </c>
      <c r="C248" s="200" t="str">
        <f>IFERROR(INDEX('Work report'!$R$2:$R$1500,MATCH(ROWS($C$2:C248),'Work report'!$AA$2:$AA$1500,0)),"")</f>
        <v/>
      </c>
      <c r="D248" s="200" t="str">
        <f>IFERROR(INDEX('Work report'!$S$2:$S$1500,MATCH(ROWS($D$2:D248),'Work report'!$AA$2:$AA$1500,0)),"")</f>
        <v/>
      </c>
      <c r="E248" s="193" t="str">
        <f>IF($C248="","",IFERROR(INDEX('Work report'!$C$2:$C$1500,MATCH(ROWS($C$2:C248),'Work report'!$AA$2:$AA$1500,0)),""))</f>
        <v/>
      </c>
      <c r="F248" s="201" t="str">
        <f>IF($C248="","",IFERROR(INDEX('Work report'!$F$2:$F$1500,MATCH(ROWS($C$2:C248),'Work report'!$AA$2:$AA$1500,0)),""))</f>
        <v/>
      </c>
      <c r="G248" s="202" t="str">
        <f>IF($C248="","",IFERROR(HYPERLINK(INDEX('Work report'!$Q$2:$Q$1500,MATCH(ROWS($C$2:C248),'Work report'!$AA$2:$AA$1500,0)),INDEX('Work report'!$Q$2:$Q$1500,MATCH(ROWS($C$2:C248),'Work report'!$AA$2:$AA$1500,0))),""))</f>
        <v/>
      </c>
      <c r="H248" s="203" t="str">
        <f>IF($C248="","",IFERROR(INDEX('Work report'!$M$2:$M$1500,MATCH(ROWS($C$2:C248),'Work report'!$AA$2:$AA$1500,0)),""))</f>
        <v/>
      </c>
      <c r="I248" s="198" t="str">
        <f>IF($C248="","",IFERROR(INDEX('Work report'!$A$2:$A$1500,MATCH(ROWS($C$2:C248),'Work report'!$AA$2:$AA$1500,0)),""))</f>
        <v/>
      </c>
      <c r="J248" s="201" t="str">
        <f>IF($C248="","",IFERROR(INDEX('Work report'!$I$2:$I$1500,MATCH(ROWS($C$2:C248),'Work report'!$AA$2:$AA$1500,0)),""))</f>
        <v/>
      </c>
      <c r="K248" s="105"/>
      <c r="L248" s="105"/>
      <c r="M248" s="105"/>
      <c r="N248" s="105"/>
      <c r="O248" s="71">
        <f t="shared" si="10"/>
        <v>0</v>
      </c>
      <c r="P248" s="71">
        <f t="shared" si="11"/>
        <v>0</v>
      </c>
      <c r="Q248" s="71" t="str">
        <f t="shared" si="12"/>
        <v/>
      </c>
    </row>
    <row r="249" spans="1:17" ht="15" customHeight="1" x14ac:dyDescent="0.25">
      <c r="A249" s="198" t="str">
        <f>IF($C249="","",IFERROR(INDEX('Work report'!$A$2:$A$1500,MATCH(ROWS($C$2:C249),'Work report'!$AA$2:$AA$1500,0)),""))</f>
        <v/>
      </c>
      <c r="B249" s="199" t="str">
        <f>IF($C249="","",Setup!$B$4)</f>
        <v/>
      </c>
      <c r="C249" s="200" t="str">
        <f>IFERROR(INDEX('Work report'!$R$2:$R$1500,MATCH(ROWS($C$2:C249),'Work report'!$AA$2:$AA$1500,0)),"")</f>
        <v/>
      </c>
      <c r="D249" s="200" t="str">
        <f>IFERROR(INDEX('Work report'!$S$2:$S$1500,MATCH(ROWS($D$2:D249),'Work report'!$AA$2:$AA$1500,0)),"")</f>
        <v/>
      </c>
      <c r="E249" s="193" t="str">
        <f>IF($C249="","",IFERROR(INDEX('Work report'!$C$2:$C$1500,MATCH(ROWS($C$2:C249),'Work report'!$AA$2:$AA$1500,0)),""))</f>
        <v/>
      </c>
      <c r="F249" s="201" t="str">
        <f>IF($C249="","",IFERROR(INDEX('Work report'!$F$2:$F$1500,MATCH(ROWS($C$2:C249),'Work report'!$AA$2:$AA$1500,0)),""))</f>
        <v/>
      </c>
      <c r="G249" s="202" t="str">
        <f>IF($C249="","",IFERROR(HYPERLINK(INDEX('Work report'!$Q$2:$Q$1500,MATCH(ROWS($C$2:C249),'Work report'!$AA$2:$AA$1500,0)),INDEX('Work report'!$Q$2:$Q$1500,MATCH(ROWS($C$2:C249),'Work report'!$AA$2:$AA$1500,0))),""))</f>
        <v/>
      </c>
      <c r="H249" s="203" t="str">
        <f>IF($C249="","",IFERROR(INDEX('Work report'!$M$2:$M$1500,MATCH(ROWS($C$2:C249),'Work report'!$AA$2:$AA$1500,0)),""))</f>
        <v/>
      </c>
      <c r="I249" s="198" t="str">
        <f>IF($C249="","",IFERROR(INDEX('Work report'!$A$2:$A$1500,MATCH(ROWS($C$2:C249),'Work report'!$AA$2:$AA$1500,0)),""))</f>
        <v/>
      </c>
      <c r="J249" s="201" t="str">
        <f>IF($C249="","",IFERROR(INDEX('Work report'!$I$2:$I$1500,MATCH(ROWS($C$2:C249),'Work report'!$AA$2:$AA$1500,0)),""))</f>
        <v/>
      </c>
      <c r="K249" s="105"/>
      <c r="L249" s="105"/>
      <c r="M249" s="105"/>
      <c r="N249" s="105"/>
      <c r="O249" s="71">
        <f t="shared" si="10"/>
        <v>0</v>
      </c>
      <c r="P249" s="71">
        <f t="shared" si="11"/>
        <v>0</v>
      </c>
      <c r="Q249" s="71" t="str">
        <f t="shared" si="12"/>
        <v/>
      </c>
    </row>
    <row r="250" spans="1:17" ht="15" customHeight="1" x14ac:dyDescent="0.25">
      <c r="A250" s="198" t="str">
        <f>IF($C250="","",IFERROR(INDEX('Work report'!$A$2:$A$1500,MATCH(ROWS($C$2:C250),'Work report'!$AA$2:$AA$1500,0)),""))</f>
        <v/>
      </c>
      <c r="B250" s="199" t="str">
        <f>IF($C250="","",Setup!$B$4)</f>
        <v/>
      </c>
      <c r="C250" s="200" t="str">
        <f>IFERROR(INDEX('Work report'!$R$2:$R$1500,MATCH(ROWS($C$2:C250),'Work report'!$AA$2:$AA$1500,0)),"")</f>
        <v/>
      </c>
      <c r="D250" s="200" t="str">
        <f>IFERROR(INDEX('Work report'!$S$2:$S$1500,MATCH(ROWS($D$2:D250),'Work report'!$AA$2:$AA$1500,0)),"")</f>
        <v/>
      </c>
      <c r="E250" s="193" t="str">
        <f>IF($C250="","",IFERROR(INDEX('Work report'!$C$2:$C$1500,MATCH(ROWS($C$2:C250),'Work report'!$AA$2:$AA$1500,0)),""))</f>
        <v/>
      </c>
      <c r="F250" s="201" t="str">
        <f>IF($C250="","",IFERROR(INDEX('Work report'!$F$2:$F$1500,MATCH(ROWS($C$2:C250),'Work report'!$AA$2:$AA$1500,0)),""))</f>
        <v/>
      </c>
      <c r="G250" s="202" t="str">
        <f>IF($C250="","",IFERROR(HYPERLINK(INDEX('Work report'!$Q$2:$Q$1500,MATCH(ROWS($C$2:C250),'Work report'!$AA$2:$AA$1500,0)),INDEX('Work report'!$Q$2:$Q$1500,MATCH(ROWS($C$2:C250),'Work report'!$AA$2:$AA$1500,0))),""))</f>
        <v/>
      </c>
      <c r="H250" s="203" t="str">
        <f>IF($C250="","",IFERROR(INDEX('Work report'!$M$2:$M$1500,MATCH(ROWS($C$2:C250),'Work report'!$AA$2:$AA$1500,0)),""))</f>
        <v/>
      </c>
      <c r="I250" s="198" t="str">
        <f>IF($C250="","",IFERROR(INDEX('Work report'!$A$2:$A$1500,MATCH(ROWS($C$2:C250),'Work report'!$AA$2:$AA$1500,0)),""))</f>
        <v/>
      </c>
      <c r="J250" s="201" t="str">
        <f>IF($C250="","",IFERROR(INDEX('Work report'!$I$2:$I$1500,MATCH(ROWS($C$2:C250),'Work report'!$AA$2:$AA$1500,0)),""))</f>
        <v/>
      </c>
      <c r="K250" s="105"/>
      <c r="L250" s="105"/>
      <c r="M250" s="105"/>
      <c r="N250" s="105"/>
      <c r="O250" s="71">
        <f t="shared" si="10"/>
        <v>0</v>
      </c>
      <c r="P250" s="71">
        <f t="shared" si="11"/>
        <v>0</v>
      </c>
      <c r="Q250" s="71" t="str">
        <f t="shared" si="12"/>
        <v/>
      </c>
    </row>
    <row r="251" spans="1:17" ht="15" customHeight="1" x14ac:dyDescent="0.25">
      <c r="A251" s="198" t="str">
        <f>IF($C251="","",IFERROR(INDEX('Work report'!$A$2:$A$1500,MATCH(ROWS($C$2:C251),'Work report'!$AA$2:$AA$1500,0)),""))</f>
        <v/>
      </c>
      <c r="B251" s="199" t="str">
        <f>IF($C251="","",Setup!$B$4)</f>
        <v/>
      </c>
      <c r="C251" s="200" t="str">
        <f>IFERROR(INDEX('Work report'!$R$2:$R$1500,MATCH(ROWS($C$2:C251),'Work report'!$AA$2:$AA$1500,0)),"")</f>
        <v/>
      </c>
      <c r="D251" s="200" t="str">
        <f>IFERROR(INDEX('Work report'!$S$2:$S$1500,MATCH(ROWS($D$2:D251),'Work report'!$AA$2:$AA$1500,0)),"")</f>
        <v/>
      </c>
      <c r="E251" s="193" t="str">
        <f>IF($C251="","",IFERROR(INDEX('Work report'!$C$2:$C$1500,MATCH(ROWS($C$2:C251),'Work report'!$AA$2:$AA$1500,0)),""))</f>
        <v/>
      </c>
      <c r="F251" s="201" t="str">
        <f>IF($C251="","",IFERROR(INDEX('Work report'!$F$2:$F$1500,MATCH(ROWS($C$2:C251),'Work report'!$AA$2:$AA$1500,0)),""))</f>
        <v/>
      </c>
      <c r="G251" s="202" t="str">
        <f>IF($C251="","",IFERROR(HYPERLINK(INDEX('Work report'!$Q$2:$Q$1500,MATCH(ROWS($C$2:C251),'Work report'!$AA$2:$AA$1500,0)),INDEX('Work report'!$Q$2:$Q$1500,MATCH(ROWS($C$2:C251),'Work report'!$AA$2:$AA$1500,0))),""))</f>
        <v/>
      </c>
      <c r="H251" s="203" t="str">
        <f>IF($C251="","",IFERROR(INDEX('Work report'!$M$2:$M$1500,MATCH(ROWS($C$2:C251),'Work report'!$AA$2:$AA$1500,0)),""))</f>
        <v/>
      </c>
      <c r="I251" s="198" t="str">
        <f>IF($C251="","",IFERROR(INDEX('Work report'!$A$2:$A$1500,MATCH(ROWS($C$2:C251),'Work report'!$AA$2:$AA$1500,0)),""))</f>
        <v/>
      </c>
      <c r="J251" s="201" t="str">
        <f>IF($C251="","",IFERROR(INDEX('Work report'!$I$2:$I$1500,MATCH(ROWS($C$2:C251),'Work report'!$AA$2:$AA$1500,0)),""))</f>
        <v/>
      </c>
      <c r="K251" s="105"/>
      <c r="L251" s="105"/>
      <c r="M251" s="105"/>
      <c r="N251" s="105"/>
      <c r="O251" s="71">
        <f t="shared" si="10"/>
        <v>0</v>
      </c>
      <c r="P251" s="71">
        <f t="shared" si="11"/>
        <v>0</v>
      </c>
      <c r="Q251" s="71" t="str">
        <f t="shared" si="12"/>
        <v/>
      </c>
    </row>
    <row r="252" spans="1:17" ht="15" customHeight="1" x14ac:dyDescent="0.25">
      <c r="A252" s="198" t="str">
        <f>IF($C252="","",IFERROR(INDEX('Work report'!$A$2:$A$1500,MATCH(ROWS($C$2:C252),'Work report'!$AA$2:$AA$1500,0)),""))</f>
        <v/>
      </c>
      <c r="B252" s="199" t="str">
        <f>IF($C252="","",Setup!$B$4)</f>
        <v/>
      </c>
      <c r="C252" s="200" t="str">
        <f>IFERROR(INDEX('Work report'!$R$2:$R$1500,MATCH(ROWS($C$2:C252),'Work report'!$AA$2:$AA$1500,0)),"")</f>
        <v/>
      </c>
      <c r="D252" s="200" t="str">
        <f>IFERROR(INDEX('Work report'!$S$2:$S$1500,MATCH(ROWS($D$2:D252),'Work report'!$AA$2:$AA$1500,0)),"")</f>
        <v/>
      </c>
      <c r="E252" s="193" t="str">
        <f>IF($C252="","",IFERROR(INDEX('Work report'!$C$2:$C$1500,MATCH(ROWS($C$2:C252),'Work report'!$AA$2:$AA$1500,0)),""))</f>
        <v/>
      </c>
      <c r="F252" s="201" t="str">
        <f>IF($C252="","",IFERROR(INDEX('Work report'!$F$2:$F$1500,MATCH(ROWS($C$2:C252),'Work report'!$AA$2:$AA$1500,0)),""))</f>
        <v/>
      </c>
      <c r="G252" s="202" t="str">
        <f>IF($C252="","",IFERROR(HYPERLINK(INDEX('Work report'!$Q$2:$Q$1500,MATCH(ROWS($C$2:C252),'Work report'!$AA$2:$AA$1500,0)),INDEX('Work report'!$Q$2:$Q$1500,MATCH(ROWS($C$2:C252),'Work report'!$AA$2:$AA$1500,0))),""))</f>
        <v/>
      </c>
      <c r="H252" s="203" t="str">
        <f>IF($C252="","",IFERROR(INDEX('Work report'!$M$2:$M$1500,MATCH(ROWS($C$2:C252),'Work report'!$AA$2:$AA$1500,0)),""))</f>
        <v/>
      </c>
      <c r="I252" s="198" t="str">
        <f>IF($C252="","",IFERROR(INDEX('Work report'!$A$2:$A$1500,MATCH(ROWS($C$2:C252),'Work report'!$AA$2:$AA$1500,0)),""))</f>
        <v/>
      </c>
      <c r="J252" s="201" t="str">
        <f>IF($C252="","",IFERROR(INDEX('Work report'!$I$2:$I$1500,MATCH(ROWS($C$2:C252),'Work report'!$AA$2:$AA$1500,0)),""))</f>
        <v/>
      </c>
      <c r="K252" s="105"/>
      <c r="L252" s="105"/>
      <c r="M252" s="105"/>
      <c r="N252" s="105"/>
      <c r="O252" s="71">
        <f t="shared" si="10"/>
        <v>0</v>
      </c>
      <c r="P252" s="71">
        <f t="shared" si="11"/>
        <v>0</v>
      </c>
      <c r="Q252" s="71" t="str">
        <f t="shared" si="12"/>
        <v/>
      </c>
    </row>
    <row r="253" spans="1:17" ht="15" customHeight="1" x14ac:dyDescent="0.25">
      <c r="A253" s="198" t="str">
        <f>IF($C253="","",IFERROR(INDEX('Work report'!$A$2:$A$1500,MATCH(ROWS($C$2:C253),'Work report'!$AA$2:$AA$1500,0)),""))</f>
        <v/>
      </c>
      <c r="B253" s="199" t="str">
        <f>IF($C253="","",Setup!$B$4)</f>
        <v/>
      </c>
      <c r="C253" s="200" t="str">
        <f>IFERROR(INDEX('Work report'!$R$2:$R$1500,MATCH(ROWS($C$2:C253),'Work report'!$AA$2:$AA$1500,0)),"")</f>
        <v/>
      </c>
      <c r="D253" s="200" t="str">
        <f>IFERROR(INDEX('Work report'!$S$2:$S$1500,MATCH(ROWS($D$2:D253),'Work report'!$AA$2:$AA$1500,0)),"")</f>
        <v/>
      </c>
      <c r="E253" s="193" t="str">
        <f>IF($C253="","",IFERROR(INDEX('Work report'!$C$2:$C$1500,MATCH(ROWS($C$2:C253),'Work report'!$AA$2:$AA$1500,0)),""))</f>
        <v/>
      </c>
      <c r="F253" s="201" t="str">
        <f>IF($C253="","",IFERROR(INDEX('Work report'!$F$2:$F$1500,MATCH(ROWS($C$2:C253),'Work report'!$AA$2:$AA$1500,0)),""))</f>
        <v/>
      </c>
      <c r="G253" s="202" t="str">
        <f>IF($C253="","",IFERROR(HYPERLINK(INDEX('Work report'!$Q$2:$Q$1500,MATCH(ROWS($C$2:C253),'Work report'!$AA$2:$AA$1500,0)),INDEX('Work report'!$Q$2:$Q$1500,MATCH(ROWS($C$2:C253),'Work report'!$AA$2:$AA$1500,0))),""))</f>
        <v/>
      </c>
      <c r="H253" s="203" t="str">
        <f>IF($C253="","",IFERROR(INDEX('Work report'!$M$2:$M$1500,MATCH(ROWS($C$2:C253),'Work report'!$AA$2:$AA$1500,0)),""))</f>
        <v/>
      </c>
      <c r="I253" s="198" t="str">
        <f>IF($C253="","",IFERROR(INDEX('Work report'!$A$2:$A$1500,MATCH(ROWS($C$2:C253),'Work report'!$AA$2:$AA$1500,0)),""))</f>
        <v/>
      </c>
      <c r="J253" s="201" t="str">
        <f>IF($C253="","",IFERROR(INDEX('Work report'!$I$2:$I$1500,MATCH(ROWS($C$2:C253),'Work report'!$AA$2:$AA$1500,0)),""))</f>
        <v/>
      </c>
      <c r="K253" s="105"/>
      <c r="L253" s="105"/>
      <c r="M253" s="105"/>
      <c r="N253" s="105"/>
      <c r="O253" s="71">
        <f t="shared" si="10"/>
        <v>0</v>
      </c>
      <c r="P253" s="71">
        <f t="shared" si="11"/>
        <v>0</v>
      </c>
      <c r="Q253" s="71" t="str">
        <f t="shared" si="12"/>
        <v/>
      </c>
    </row>
    <row r="254" spans="1:17" ht="15" customHeight="1" x14ac:dyDescent="0.25">
      <c r="A254" s="198" t="str">
        <f>IF($C254="","",IFERROR(INDEX('Work report'!$A$2:$A$1500,MATCH(ROWS($C$2:C254),'Work report'!$AA$2:$AA$1500,0)),""))</f>
        <v/>
      </c>
      <c r="B254" s="199" t="str">
        <f>IF($C254="","",Setup!$B$4)</f>
        <v/>
      </c>
      <c r="C254" s="200" t="str">
        <f>IFERROR(INDEX('Work report'!$R$2:$R$1500,MATCH(ROWS($C$2:C254),'Work report'!$AA$2:$AA$1500,0)),"")</f>
        <v/>
      </c>
      <c r="D254" s="200" t="str">
        <f>IFERROR(INDEX('Work report'!$S$2:$S$1500,MATCH(ROWS($D$2:D254),'Work report'!$AA$2:$AA$1500,0)),"")</f>
        <v/>
      </c>
      <c r="E254" s="193" t="str">
        <f>IF($C254="","",IFERROR(INDEX('Work report'!$C$2:$C$1500,MATCH(ROWS($C$2:C254),'Work report'!$AA$2:$AA$1500,0)),""))</f>
        <v/>
      </c>
      <c r="F254" s="201" t="str">
        <f>IF($C254="","",IFERROR(INDEX('Work report'!$F$2:$F$1500,MATCH(ROWS($C$2:C254),'Work report'!$AA$2:$AA$1500,0)),""))</f>
        <v/>
      </c>
      <c r="G254" s="202" t="str">
        <f>IF($C254="","",IFERROR(HYPERLINK(INDEX('Work report'!$Q$2:$Q$1500,MATCH(ROWS($C$2:C254),'Work report'!$AA$2:$AA$1500,0)),INDEX('Work report'!$Q$2:$Q$1500,MATCH(ROWS($C$2:C254),'Work report'!$AA$2:$AA$1500,0))),""))</f>
        <v/>
      </c>
      <c r="H254" s="203" t="str">
        <f>IF($C254="","",IFERROR(INDEX('Work report'!$M$2:$M$1500,MATCH(ROWS($C$2:C254),'Work report'!$AA$2:$AA$1500,0)),""))</f>
        <v/>
      </c>
      <c r="I254" s="198" t="str">
        <f>IF($C254="","",IFERROR(INDEX('Work report'!$A$2:$A$1500,MATCH(ROWS($C$2:C254),'Work report'!$AA$2:$AA$1500,0)),""))</f>
        <v/>
      </c>
      <c r="J254" s="201" t="str">
        <f>IF($C254="","",IFERROR(INDEX('Work report'!$I$2:$I$1500,MATCH(ROWS($C$2:C254),'Work report'!$AA$2:$AA$1500,0)),""))</f>
        <v/>
      </c>
      <c r="K254" s="105"/>
      <c r="L254" s="105"/>
      <c r="M254" s="105"/>
      <c r="N254" s="105"/>
      <c r="O254" s="71">
        <f t="shared" si="10"/>
        <v>0</v>
      </c>
      <c r="P254" s="71">
        <f t="shared" si="11"/>
        <v>0</v>
      </c>
      <c r="Q254" s="71" t="str">
        <f t="shared" si="12"/>
        <v/>
      </c>
    </row>
    <row r="255" spans="1:17" ht="15" customHeight="1" x14ac:dyDescent="0.25">
      <c r="A255" s="198" t="str">
        <f>IF($C255="","",IFERROR(INDEX('Work report'!$A$2:$A$1500,MATCH(ROWS($C$2:C255),'Work report'!$AA$2:$AA$1500,0)),""))</f>
        <v/>
      </c>
      <c r="B255" s="199" t="str">
        <f>IF($C255="","",Setup!$B$4)</f>
        <v/>
      </c>
      <c r="C255" s="200" t="str">
        <f>IFERROR(INDEX('Work report'!$R$2:$R$1500,MATCH(ROWS($C$2:C255),'Work report'!$AA$2:$AA$1500,0)),"")</f>
        <v/>
      </c>
      <c r="D255" s="200" t="str">
        <f>IFERROR(INDEX('Work report'!$S$2:$S$1500,MATCH(ROWS($D$2:D255),'Work report'!$AA$2:$AA$1500,0)),"")</f>
        <v/>
      </c>
      <c r="E255" s="193" t="str">
        <f>IF($C255="","",IFERROR(INDEX('Work report'!$C$2:$C$1500,MATCH(ROWS($C$2:C255),'Work report'!$AA$2:$AA$1500,0)),""))</f>
        <v/>
      </c>
      <c r="F255" s="201" t="str">
        <f>IF($C255="","",IFERROR(INDEX('Work report'!$F$2:$F$1500,MATCH(ROWS($C$2:C255),'Work report'!$AA$2:$AA$1500,0)),""))</f>
        <v/>
      </c>
      <c r="G255" s="202" t="str">
        <f>IF($C255="","",IFERROR(HYPERLINK(INDEX('Work report'!$Q$2:$Q$1500,MATCH(ROWS($C$2:C255),'Work report'!$AA$2:$AA$1500,0)),INDEX('Work report'!$Q$2:$Q$1500,MATCH(ROWS($C$2:C255),'Work report'!$AA$2:$AA$1500,0))),""))</f>
        <v/>
      </c>
      <c r="H255" s="203" t="str">
        <f>IF($C255="","",IFERROR(INDEX('Work report'!$M$2:$M$1500,MATCH(ROWS($C$2:C255),'Work report'!$AA$2:$AA$1500,0)),""))</f>
        <v/>
      </c>
      <c r="I255" s="198" t="str">
        <f>IF($C255="","",IFERROR(INDEX('Work report'!$A$2:$A$1500,MATCH(ROWS($C$2:C255),'Work report'!$AA$2:$AA$1500,0)),""))</f>
        <v/>
      </c>
      <c r="J255" s="201" t="str">
        <f>IF($C255="","",IFERROR(INDEX('Work report'!$I$2:$I$1500,MATCH(ROWS($C$2:C255),'Work report'!$AA$2:$AA$1500,0)),""))</f>
        <v/>
      </c>
      <c r="K255" s="105"/>
      <c r="L255" s="105"/>
      <c r="M255" s="105"/>
      <c r="N255" s="105"/>
      <c r="O255" s="71">
        <f t="shared" si="10"/>
        <v>0</v>
      </c>
      <c r="P255" s="71">
        <f t="shared" si="11"/>
        <v>0</v>
      </c>
      <c r="Q255" s="71" t="str">
        <f t="shared" si="12"/>
        <v/>
      </c>
    </row>
    <row r="256" spans="1:17" ht="15" customHeight="1" x14ac:dyDescent="0.25">
      <c r="A256" s="198" t="str">
        <f>IF($C256="","",IFERROR(INDEX('Work report'!$A$2:$A$1500,MATCH(ROWS($C$2:C256),'Work report'!$AA$2:$AA$1500,0)),""))</f>
        <v/>
      </c>
      <c r="B256" s="199" t="str">
        <f>IF($C256="","",Setup!$B$4)</f>
        <v/>
      </c>
      <c r="C256" s="200" t="str">
        <f>IFERROR(INDEX('Work report'!$R$2:$R$1500,MATCH(ROWS($C$2:C256),'Work report'!$AA$2:$AA$1500,0)),"")</f>
        <v/>
      </c>
      <c r="D256" s="200" t="str">
        <f>IFERROR(INDEX('Work report'!$S$2:$S$1500,MATCH(ROWS($D$2:D256),'Work report'!$AA$2:$AA$1500,0)),"")</f>
        <v/>
      </c>
      <c r="E256" s="193" t="str">
        <f>IF($C256="","",IFERROR(INDEX('Work report'!$C$2:$C$1500,MATCH(ROWS($C$2:C256),'Work report'!$AA$2:$AA$1500,0)),""))</f>
        <v/>
      </c>
      <c r="F256" s="201" t="str">
        <f>IF($C256="","",IFERROR(INDEX('Work report'!$F$2:$F$1500,MATCH(ROWS($C$2:C256),'Work report'!$AA$2:$AA$1500,0)),""))</f>
        <v/>
      </c>
      <c r="G256" s="202" t="str">
        <f>IF($C256="","",IFERROR(HYPERLINK(INDEX('Work report'!$Q$2:$Q$1500,MATCH(ROWS($C$2:C256),'Work report'!$AA$2:$AA$1500,0)),INDEX('Work report'!$Q$2:$Q$1500,MATCH(ROWS($C$2:C256),'Work report'!$AA$2:$AA$1500,0))),""))</f>
        <v/>
      </c>
      <c r="H256" s="203" t="str">
        <f>IF($C256="","",IFERROR(INDEX('Work report'!$M$2:$M$1500,MATCH(ROWS($C$2:C256),'Work report'!$AA$2:$AA$1500,0)),""))</f>
        <v/>
      </c>
      <c r="I256" s="198" t="str">
        <f>IF($C256="","",IFERROR(INDEX('Work report'!$A$2:$A$1500,MATCH(ROWS($C$2:C256),'Work report'!$AA$2:$AA$1500,0)),""))</f>
        <v/>
      </c>
      <c r="J256" s="201" t="str">
        <f>IF($C256="","",IFERROR(INDEX('Work report'!$I$2:$I$1500,MATCH(ROWS($C$2:C256),'Work report'!$AA$2:$AA$1500,0)),""))</f>
        <v/>
      </c>
      <c r="K256" s="105"/>
      <c r="L256" s="105"/>
      <c r="M256" s="105"/>
      <c r="N256" s="105"/>
      <c r="O256" s="71">
        <f t="shared" si="10"/>
        <v>0</v>
      </c>
      <c r="P256" s="71">
        <f t="shared" si="11"/>
        <v>0</v>
      </c>
      <c r="Q256" s="71" t="str">
        <f t="shared" si="12"/>
        <v/>
      </c>
    </row>
    <row r="257" spans="1:17" ht="15" customHeight="1" x14ac:dyDescent="0.25">
      <c r="A257" s="198" t="str">
        <f>IF($C257="","",IFERROR(INDEX('Work report'!$A$2:$A$1500,MATCH(ROWS($C$2:C257),'Work report'!$AA$2:$AA$1500,0)),""))</f>
        <v/>
      </c>
      <c r="B257" s="199" t="str">
        <f>IF($C257="","",Setup!$B$4)</f>
        <v/>
      </c>
      <c r="C257" s="200" t="str">
        <f>IFERROR(INDEX('Work report'!$R$2:$R$1500,MATCH(ROWS($C$2:C257),'Work report'!$AA$2:$AA$1500,0)),"")</f>
        <v/>
      </c>
      <c r="D257" s="200" t="str">
        <f>IFERROR(INDEX('Work report'!$S$2:$S$1500,MATCH(ROWS($D$2:D257),'Work report'!$AA$2:$AA$1500,0)),"")</f>
        <v/>
      </c>
      <c r="E257" s="193" t="str">
        <f>IF($C257="","",IFERROR(INDEX('Work report'!$C$2:$C$1500,MATCH(ROWS($C$2:C257),'Work report'!$AA$2:$AA$1500,0)),""))</f>
        <v/>
      </c>
      <c r="F257" s="201" t="str">
        <f>IF($C257="","",IFERROR(INDEX('Work report'!$F$2:$F$1500,MATCH(ROWS($C$2:C257),'Work report'!$AA$2:$AA$1500,0)),""))</f>
        <v/>
      </c>
      <c r="G257" s="202" t="str">
        <f>IF($C257="","",IFERROR(HYPERLINK(INDEX('Work report'!$Q$2:$Q$1500,MATCH(ROWS($C$2:C257),'Work report'!$AA$2:$AA$1500,0)),INDEX('Work report'!$Q$2:$Q$1500,MATCH(ROWS($C$2:C257),'Work report'!$AA$2:$AA$1500,0))),""))</f>
        <v/>
      </c>
      <c r="H257" s="203" t="str">
        <f>IF($C257="","",IFERROR(INDEX('Work report'!$M$2:$M$1500,MATCH(ROWS($C$2:C257),'Work report'!$AA$2:$AA$1500,0)),""))</f>
        <v/>
      </c>
      <c r="I257" s="198" t="str">
        <f>IF($C257="","",IFERROR(INDEX('Work report'!$A$2:$A$1500,MATCH(ROWS($C$2:C257),'Work report'!$AA$2:$AA$1500,0)),""))</f>
        <v/>
      </c>
      <c r="J257" s="201" t="str">
        <f>IF($C257="","",IFERROR(INDEX('Work report'!$I$2:$I$1500,MATCH(ROWS($C$2:C257),'Work report'!$AA$2:$AA$1500,0)),""))</f>
        <v/>
      </c>
      <c r="K257" s="105"/>
      <c r="L257" s="105"/>
      <c r="M257" s="105"/>
      <c r="N257" s="105"/>
      <c r="O257" s="71">
        <f t="shared" si="10"/>
        <v>0</v>
      </c>
      <c r="P257" s="71">
        <f t="shared" si="11"/>
        <v>0</v>
      </c>
      <c r="Q257" s="71" t="str">
        <f t="shared" si="12"/>
        <v/>
      </c>
    </row>
    <row r="258" spans="1:17" ht="15" customHeight="1" x14ac:dyDescent="0.25">
      <c r="A258" s="198" t="str">
        <f>IF($C258="","",IFERROR(INDEX('Work report'!$A$2:$A$1500,MATCH(ROWS($C$2:C258),'Work report'!$AA$2:$AA$1500,0)),""))</f>
        <v/>
      </c>
      <c r="B258" s="199" t="str">
        <f>IF($C258="","",Setup!$B$4)</f>
        <v/>
      </c>
      <c r="C258" s="200" t="str">
        <f>IFERROR(INDEX('Work report'!$R$2:$R$1500,MATCH(ROWS($C$2:C258),'Work report'!$AA$2:$AA$1500,0)),"")</f>
        <v/>
      </c>
      <c r="D258" s="200" t="str">
        <f>IFERROR(INDEX('Work report'!$S$2:$S$1500,MATCH(ROWS($D$2:D258),'Work report'!$AA$2:$AA$1500,0)),"")</f>
        <v/>
      </c>
      <c r="E258" s="193" t="str">
        <f>IF($C258="","",IFERROR(INDEX('Work report'!$C$2:$C$1500,MATCH(ROWS($C$2:C258),'Work report'!$AA$2:$AA$1500,0)),""))</f>
        <v/>
      </c>
      <c r="F258" s="201" t="str">
        <f>IF($C258="","",IFERROR(INDEX('Work report'!$F$2:$F$1500,MATCH(ROWS($C$2:C258),'Work report'!$AA$2:$AA$1500,0)),""))</f>
        <v/>
      </c>
      <c r="G258" s="202" t="str">
        <f>IF($C258="","",IFERROR(HYPERLINK(INDEX('Work report'!$Q$2:$Q$1500,MATCH(ROWS($C$2:C258),'Work report'!$AA$2:$AA$1500,0)),INDEX('Work report'!$Q$2:$Q$1500,MATCH(ROWS($C$2:C258),'Work report'!$AA$2:$AA$1500,0))),""))</f>
        <v/>
      </c>
      <c r="H258" s="203" t="str">
        <f>IF($C258="","",IFERROR(INDEX('Work report'!$M$2:$M$1500,MATCH(ROWS($C$2:C258),'Work report'!$AA$2:$AA$1500,0)),""))</f>
        <v/>
      </c>
      <c r="I258" s="198" t="str">
        <f>IF($C258="","",IFERROR(INDEX('Work report'!$A$2:$A$1500,MATCH(ROWS($C$2:C258),'Work report'!$AA$2:$AA$1500,0)),""))</f>
        <v/>
      </c>
      <c r="J258" s="201" t="str">
        <f>IF($C258="","",IFERROR(INDEX('Work report'!$I$2:$I$1500,MATCH(ROWS($C$2:C258),'Work report'!$AA$2:$AA$1500,0)),""))</f>
        <v/>
      </c>
      <c r="K258" s="105"/>
      <c r="L258" s="105"/>
      <c r="M258" s="105"/>
      <c r="N258" s="105"/>
      <c r="O258" s="71">
        <f t="shared" ref="O258:O321" si="13">IF($C258&lt;&gt;"",$C258,$K258)</f>
        <v>0</v>
      </c>
      <c r="P258" s="71">
        <f t="shared" ref="P258:P321" si="14">IF($D258&lt;&gt;"",$D258,$L258)</f>
        <v>0</v>
      </c>
      <c r="Q258" s="71" t="str">
        <f t="shared" si="12"/>
        <v/>
      </c>
    </row>
    <row r="259" spans="1:17" ht="15" customHeight="1" x14ac:dyDescent="0.25">
      <c r="A259" s="198" t="str">
        <f>IF($C259="","",IFERROR(INDEX('Work report'!$A$2:$A$1500,MATCH(ROWS($C$2:C259),'Work report'!$AA$2:$AA$1500,0)),""))</f>
        <v/>
      </c>
      <c r="B259" s="199" t="str">
        <f>IF($C259="","",Setup!$B$4)</f>
        <v/>
      </c>
      <c r="C259" s="200" t="str">
        <f>IFERROR(INDEX('Work report'!$R$2:$R$1500,MATCH(ROWS($C$2:C259),'Work report'!$AA$2:$AA$1500,0)),"")</f>
        <v/>
      </c>
      <c r="D259" s="200" t="str">
        <f>IFERROR(INDEX('Work report'!$S$2:$S$1500,MATCH(ROWS($D$2:D259),'Work report'!$AA$2:$AA$1500,0)),"")</f>
        <v/>
      </c>
      <c r="E259" s="193" t="str">
        <f>IF($C259="","",IFERROR(INDEX('Work report'!$C$2:$C$1500,MATCH(ROWS($C$2:C259),'Work report'!$AA$2:$AA$1500,0)),""))</f>
        <v/>
      </c>
      <c r="F259" s="201" t="str">
        <f>IF($C259="","",IFERROR(INDEX('Work report'!$F$2:$F$1500,MATCH(ROWS($C$2:C259),'Work report'!$AA$2:$AA$1500,0)),""))</f>
        <v/>
      </c>
      <c r="G259" s="202" t="str">
        <f>IF($C259="","",IFERROR(HYPERLINK(INDEX('Work report'!$Q$2:$Q$1500,MATCH(ROWS($C$2:C259),'Work report'!$AA$2:$AA$1500,0)),INDEX('Work report'!$Q$2:$Q$1500,MATCH(ROWS($C$2:C259),'Work report'!$AA$2:$AA$1500,0))),""))</f>
        <v/>
      </c>
      <c r="H259" s="203" t="str">
        <f>IF($C259="","",IFERROR(INDEX('Work report'!$M$2:$M$1500,MATCH(ROWS($C$2:C259),'Work report'!$AA$2:$AA$1500,0)),""))</f>
        <v/>
      </c>
      <c r="I259" s="198" t="str">
        <f>IF($C259="","",IFERROR(INDEX('Work report'!$A$2:$A$1500,MATCH(ROWS($C$2:C259),'Work report'!$AA$2:$AA$1500,0)),""))</f>
        <v/>
      </c>
      <c r="J259" s="201" t="str">
        <f>IF($C259="","",IFERROR(INDEX('Work report'!$I$2:$I$1500,MATCH(ROWS($C$2:C259),'Work report'!$AA$2:$AA$1500,0)),""))</f>
        <v/>
      </c>
      <c r="K259" s="105"/>
      <c r="L259" s="105"/>
      <c r="M259" s="105"/>
      <c r="N259" s="105"/>
      <c r="O259" s="71">
        <f t="shared" si="13"/>
        <v>0</v>
      </c>
      <c r="P259" s="71">
        <f t="shared" si="14"/>
        <v>0</v>
      </c>
      <c r="Q259" s="71" t="str">
        <f t="shared" si="12"/>
        <v/>
      </c>
    </row>
    <row r="260" spans="1:17" ht="15" customHeight="1" x14ac:dyDescent="0.25">
      <c r="A260" s="198" t="str">
        <f>IF($C260="","",IFERROR(INDEX('Work report'!$A$2:$A$1500,MATCH(ROWS($C$2:C260),'Work report'!$AA$2:$AA$1500,0)),""))</f>
        <v/>
      </c>
      <c r="B260" s="199" t="str">
        <f>IF($C260="","",Setup!$B$4)</f>
        <v/>
      </c>
      <c r="C260" s="200" t="str">
        <f>IFERROR(INDEX('Work report'!$R$2:$R$1500,MATCH(ROWS($C$2:C260),'Work report'!$AA$2:$AA$1500,0)),"")</f>
        <v/>
      </c>
      <c r="D260" s="200" t="str">
        <f>IFERROR(INDEX('Work report'!$S$2:$S$1500,MATCH(ROWS($D$2:D260),'Work report'!$AA$2:$AA$1500,0)),"")</f>
        <v/>
      </c>
      <c r="E260" s="193" t="str">
        <f>IF($C260="","",IFERROR(INDEX('Work report'!$C$2:$C$1500,MATCH(ROWS($C$2:C260),'Work report'!$AA$2:$AA$1500,0)),""))</f>
        <v/>
      </c>
      <c r="F260" s="201" t="str">
        <f>IF($C260="","",IFERROR(INDEX('Work report'!$F$2:$F$1500,MATCH(ROWS($C$2:C260),'Work report'!$AA$2:$AA$1500,0)),""))</f>
        <v/>
      </c>
      <c r="G260" s="202" t="str">
        <f>IF($C260="","",IFERROR(HYPERLINK(INDEX('Work report'!$Q$2:$Q$1500,MATCH(ROWS($C$2:C260),'Work report'!$AA$2:$AA$1500,0)),INDEX('Work report'!$Q$2:$Q$1500,MATCH(ROWS($C$2:C260),'Work report'!$AA$2:$AA$1500,0))),""))</f>
        <v/>
      </c>
      <c r="H260" s="203" t="str">
        <f>IF($C260="","",IFERROR(INDEX('Work report'!$M$2:$M$1500,MATCH(ROWS($C$2:C260),'Work report'!$AA$2:$AA$1500,0)),""))</f>
        <v/>
      </c>
      <c r="I260" s="198" t="str">
        <f>IF($C260="","",IFERROR(INDEX('Work report'!$A$2:$A$1500,MATCH(ROWS($C$2:C260),'Work report'!$AA$2:$AA$1500,0)),""))</f>
        <v/>
      </c>
      <c r="J260" s="201" t="str">
        <f>IF($C260="","",IFERROR(INDEX('Work report'!$I$2:$I$1500,MATCH(ROWS($C$2:C260),'Work report'!$AA$2:$AA$1500,0)),""))</f>
        <v/>
      </c>
      <c r="K260" s="105"/>
      <c r="L260" s="105"/>
      <c r="M260" s="105"/>
      <c r="N260" s="105"/>
      <c r="O260" s="71">
        <f t="shared" si="13"/>
        <v>0</v>
      </c>
      <c r="P260" s="71">
        <f t="shared" si="14"/>
        <v>0</v>
      </c>
      <c r="Q260" s="71" t="str">
        <f t="shared" si="12"/>
        <v/>
      </c>
    </row>
    <row r="261" spans="1:17" ht="15" customHeight="1" x14ac:dyDescent="0.25">
      <c r="A261" s="198" t="str">
        <f>IF($C261="","",IFERROR(INDEX('Work report'!$A$2:$A$1500,MATCH(ROWS($C$2:C261),'Work report'!$AA$2:$AA$1500,0)),""))</f>
        <v/>
      </c>
      <c r="B261" s="199" t="str">
        <f>IF($C261="","",Setup!$B$4)</f>
        <v/>
      </c>
      <c r="C261" s="200" t="str">
        <f>IFERROR(INDEX('Work report'!$R$2:$R$1500,MATCH(ROWS($C$2:C261),'Work report'!$AA$2:$AA$1500,0)),"")</f>
        <v/>
      </c>
      <c r="D261" s="200" t="str">
        <f>IFERROR(INDEX('Work report'!$S$2:$S$1500,MATCH(ROWS($D$2:D261),'Work report'!$AA$2:$AA$1500,0)),"")</f>
        <v/>
      </c>
      <c r="E261" s="193" t="str">
        <f>IF($C261="","",IFERROR(INDEX('Work report'!$C$2:$C$1500,MATCH(ROWS($C$2:C261),'Work report'!$AA$2:$AA$1500,0)),""))</f>
        <v/>
      </c>
      <c r="F261" s="201" t="str">
        <f>IF($C261="","",IFERROR(INDEX('Work report'!$F$2:$F$1500,MATCH(ROWS($C$2:C261),'Work report'!$AA$2:$AA$1500,0)),""))</f>
        <v/>
      </c>
      <c r="G261" s="202" t="str">
        <f>IF($C261="","",IFERROR(HYPERLINK(INDEX('Work report'!$Q$2:$Q$1500,MATCH(ROWS($C$2:C261),'Work report'!$AA$2:$AA$1500,0)),INDEX('Work report'!$Q$2:$Q$1500,MATCH(ROWS($C$2:C261),'Work report'!$AA$2:$AA$1500,0))),""))</f>
        <v/>
      </c>
      <c r="H261" s="203" t="str">
        <f>IF($C261="","",IFERROR(INDEX('Work report'!$M$2:$M$1500,MATCH(ROWS($C$2:C261),'Work report'!$AA$2:$AA$1500,0)),""))</f>
        <v/>
      </c>
      <c r="I261" s="198" t="str">
        <f>IF($C261="","",IFERROR(INDEX('Work report'!$A$2:$A$1500,MATCH(ROWS($C$2:C261),'Work report'!$AA$2:$AA$1500,0)),""))</f>
        <v/>
      </c>
      <c r="J261" s="201" t="str">
        <f>IF($C261="","",IFERROR(INDEX('Work report'!$I$2:$I$1500,MATCH(ROWS($C$2:C261),'Work report'!$AA$2:$AA$1500,0)),""))</f>
        <v/>
      </c>
      <c r="K261" s="105"/>
      <c r="L261" s="105"/>
      <c r="M261" s="105"/>
      <c r="N261" s="105"/>
      <c r="O261" s="71">
        <f t="shared" si="13"/>
        <v>0</v>
      </c>
      <c r="P261" s="71">
        <f t="shared" si="14"/>
        <v>0</v>
      </c>
      <c r="Q261" s="71" t="str">
        <f t="shared" si="12"/>
        <v/>
      </c>
    </row>
    <row r="262" spans="1:17" ht="15" customHeight="1" x14ac:dyDescent="0.25">
      <c r="A262" s="198" t="str">
        <f>IF($C262="","",IFERROR(INDEX('Work report'!$A$2:$A$1500,MATCH(ROWS($C$2:C262),'Work report'!$AA$2:$AA$1500,0)),""))</f>
        <v/>
      </c>
      <c r="B262" s="199" t="str">
        <f>IF($C262="","",Setup!$B$4)</f>
        <v/>
      </c>
      <c r="C262" s="200" t="str">
        <f>IFERROR(INDEX('Work report'!$R$2:$R$1500,MATCH(ROWS($C$2:C262),'Work report'!$AA$2:$AA$1500,0)),"")</f>
        <v/>
      </c>
      <c r="D262" s="200" t="str">
        <f>IFERROR(INDEX('Work report'!$S$2:$S$1500,MATCH(ROWS($D$2:D262),'Work report'!$AA$2:$AA$1500,0)),"")</f>
        <v/>
      </c>
      <c r="E262" s="193" t="str">
        <f>IF($C262="","",IFERROR(INDEX('Work report'!$C$2:$C$1500,MATCH(ROWS($C$2:C262),'Work report'!$AA$2:$AA$1500,0)),""))</f>
        <v/>
      </c>
      <c r="F262" s="201" t="str">
        <f>IF($C262="","",IFERROR(INDEX('Work report'!$F$2:$F$1500,MATCH(ROWS($C$2:C262),'Work report'!$AA$2:$AA$1500,0)),""))</f>
        <v/>
      </c>
      <c r="G262" s="202" t="str">
        <f>IF($C262="","",IFERROR(HYPERLINK(INDEX('Work report'!$Q$2:$Q$1500,MATCH(ROWS($C$2:C262),'Work report'!$AA$2:$AA$1500,0)),INDEX('Work report'!$Q$2:$Q$1500,MATCH(ROWS($C$2:C262),'Work report'!$AA$2:$AA$1500,0))),""))</f>
        <v/>
      </c>
      <c r="H262" s="203" t="str">
        <f>IF($C262="","",IFERROR(INDEX('Work report'!$M$2:$M$1500,MATCH(ROWS($C$2:C262),'Work report'!$AA$2:$AA$1500,0)),""))</f>
        <v/>
      </c>
      <c r="I262" s="198" t="str">
        <f>IF($C262="","",IFERROR(INDEX('Work report'!$A$2:$A$1500,MATCH(ROWS($C$2:C262),'Work report'!$AA$2:$AA$1500,0)),""))</f>
        <v/>
      </c>
      <c r="J262" s="201" t="str">
        <f>IF($C262="","",IFERROR(INDEX('Work report'!$I$2:$I$1500,MATCH(ROWS($C$2:C262),'Work report'!$AA$2:$AA$1500,0)),""))</f>
        <v/>
      </c>
      <c r="K262" s="105"/>
      <c r="L262" s="105"/>
      <c r="M262" s="105"/>
      <c r="N262" s="105"/>
      <c r="O262" s="71">
        <f t="shared" si="13"/>
        <v>0</v>
      </c>
      <c r="P262" s="71">
        <f t="shared" si="14"/>
        <v>0</v>
      </c>
      <c r="Q262" s="71" t="str">
        <f t="shared" si="12"/>
        <v/>
      </c>
    </row>
    <row r="263" spans="1:17" ht="15" customHeight="1" x14ac:dyDescent="0.25">
      <c r="A263" s="198" t="str">
        <f>IF($C263="","",IFERROR(INDEX('Work report'!$A$2:$A$1500,MATCH(ROWS($C$2:C263),'Work report'!$AA$2:$AA$1500,0)),""))</f>
        <v/>
      </c>
      <c r="B263" s="199" t="str">
        <f>IF($C263="","",Setup!$B$4)</f>
        <v/>
      </c>
      <c r="C263" s="200" t="str">
        <f>IFERROR(INDEX('Work report'!$R$2:$R$1500,MATCH(ROWS($C$2:C263),'Work report'!$AA$2:$AA$1500,0)),"")</f>
        <v/>
      </c>
      <c r="D263" s="200" t="str">
        <f>IFERROR(INDEX('Work report'!$S$2:$S$1500,MATCH(ROWS($D$2:D263),'Work report'!$AA$2:$AA$1500,0)),"")</f>
        <v/>
      </c>
      <c r="E263" s="193" t="str">
        <f>IF($C263="","",IFERROR(INDEX('Work report'!$C$2:$C$1500,MATCH(ROWS($C$2:C263),'Work report'!$AA$2:$AA$1500,0)),""))</f>
        <v/>
      </c>
      <c r="F263" s="201" t="str">
        <f>IF($C263="","",IFERROR(INDEX('Work report'!$F$2:$F$1500,MATCH(ROWS($C$2:C263),'Work report'!$AA$2:$AA$1500,0)),""))</f>
        <v/>
      </c>
      <c r="G263" s="202" t="str">
        <f>IF($C263="","",IFERROR(HYPERLINK(INDEX('Work report'!$Q$2:$Q$1500,MATCH(ROWS($C$2:C263),'Work report'!$AA$2:$AA$1500,0)),INDEX('Work report'!$Q$2:$Q$1500,MATCH(ROWS($C$2:C263),'Work report'!$AA$2:$AA$1500,0))),""))</f>
        <v/>
      </c>
      <c r="H263" s="203" t="str">
        <f>IF($C263="","",IFERROR(INDEX('Work report'!$M$2:$M$1500,MATCH(ROWS($C$2:C263),'Work report'!$AA$2:$AA$1500,0)),""))</f>
        <v/>
      </c>
      <c r="I263" s="198" t="str">
        <f>IF($C263="","",IFERROR(INDEX('Work report'!$A$2:$A$1500,MATCH(ROWS($C$2:C263),'Work report'!$AA$2:$AA$1500,0)),""))</f>
        <v/>
      </c>
      <c r="J263" s="201" t="str">
        <f>IF($C263="","",IFERROR(INDEX('Work report'!$I$2:$I$1500,MATCH(ROWS($C$2:C263),'Work report'!$AA$2:$AA$1500,0)),""))</f>
        <v/>
      </c>
      <c r="K263" s="105"/>
      <c r="L263" s="105"/>
      <c r="M263" s="105"/>
      <c r="N263" s="105"/>
      <c r="O263" s="71">
        <f t="shared" si="13"/>
        <v>0</v>
      </c>
      <c r="P263" s="71">
        <f t="shared" si="14"/>
        <v>0</v>
      </c>
      <c r="Q263" s="71" t="str">
        <f t="shared" si="12"/>
        <v/>
      </c>
    </row>
    <row r="264" spans="1:17" ht="15" customHeight="1" x14ac:dyDescent="0.25">
      <c r="A264" s="198" t="str">
        <f>IF($C264="","",IFERROR(INDEX('Work report'!$A$2:$A$1500,MATCH(ROWS($C$2:C264),'Work report'!$AA$2:$AA$1500,0)),""))</f>
        <v/>
      </c>
      <c r="B264" s="199" t="str">
        <f>IF($C264="","",Setup!$B$4)</f>
        <v/>
      </c>
      <c r="C264" s="200" t="str">
        <f>IFERROR(INDEX('Work report'!$R$2:$R$1500,MATCH(ROWS($C$2:C264),'Work report'!$AA$2:$AA$1500,0)),"")</f>
        <v/>
      </c>
      <c r="D264" s="200" t="str">
        <f>IFERROR(INDEX('Work report'!$S$2:$S$1500,MATCH(ROWS($D$2:D264),'Work report'!$AA$2:$AA$1500,0)),"")</f>
        <v/>
      </c>
      <c r="E264" s="193" t="str">
        <f>IF($C264="","",IFERROR(INDEX('Work report'!$C$2:$C$1500,MATCH(ROWS($C$2:C264),'Work report'!$AA$2:$AA$1500,0)),""))</f>
        <v/>
      </c>
      <c r="F264" s="201" t="str">
        <f>IF($C264="","",IFERROR(INDEX('Work report'!$F$2:$F$1500,MATCH(ROWS($C$2:C264),'Work report'!$AA$2:$AA$1500,0)),""))</f>
        <v/>
      </c>
      <c r="G264" s="202" t="str">
        <f>IF($C264="","",IFERROR(HYPERLINK(INDEX('Work report'!$Q$2:$Q$1500,MATCH(ROWS($C$2:C264),'Work report'!$AA$2:$AA$1500,0)),INDEX('Work report'!$Q$2:$Q$1500,MATCH(ROWS($C$2:C264),'Work report'!$AA$2:$AA$1500,0))),""))</f>
        <v/>
      </c>
      <c r="H264" s="203" t="str">
        <f>IF($C264="","",IFERROR(INDEX('Work report'!$M$2:$M$1500,MATCH(ROWS($C$2:C264),'Work report'!$AA$2:$AA$1500,0)),""))</f>
        <v/>
      </c>
      <c r="I264" s="198" t="str">
        <f>IF($C264="","",IFERROR(INDEX('Work report'!$A$2:$A$1500,MATCH(ROWS($C$2:C264),'Work report'!$AA$2:$AA$1500,0)),""))</f>
        <v/>
      </c>
      <c r="J264" s="201" t="str">
        <f>IF($C264="","",IFERROR(INDEX('Work report'!$I$2:$I$1500,MATCH(ROWS($C$2:C264),'Work report'!$AA$2:$AA$1500,0)),""))</f>
        <v/>
      </c>
      <c r="K264" s="105"/>
      <c r="L264" s="105"/>
      <c r="M264" s="105"/>
      <c r="N264" s="105"/>
      <c r="O264" s="71">
        <f t="shared" si="13"/>
        <v>0</v>
      </c>
      <c r="P264" s="71">
        <f t="shared" si="14"/>
        <v>0</v>
      </c>
      <c r="Q264" s="71" t="str">
        <f t="shared" si="12"/>
        <v/>
      </c>
    </row>
    <row r="265" spans="1:17" ht="15" customHeight="1" x14ac:dyDescent="0.25">
      <c r="A265" s="198" t="str">
        <f>IF($C265="","",IFERROR(INDEX('Work report'!$A$2:$A$1500,MATCH(ROWS($C$2:C265),'Work report'!$AA$2:$AA$1500,0)),""))</f>
        <v/>
      </c>
      <c r="B265" s="199" t="str">
        <f>IF($C265="","",Setup!$B$4)</f>
        <v/>
      </c>
      <c r="C265" s="200" t="str">
        <f>IFERROR(INDEX('Work report'!$R$2:$R$1500,MATCH(ROWS($C$2:C265),'Work report'!$AA$2:$AA$1500,0)),"")</f>
        <v/>
      </c>
      <c r="D265" s="200" t="str">
        <f>IFERROR(INDEX('Work report'!$S$2:$S$1500,MATCH(ROWS($D$2:D265),'Work report'!$AA$2:$AA$1500,0)),"")</f>
        <v/>
      </c>
      <c r="E265" s="193" t="str">
        <f>IF($C265="","",IFERROR(INDEX('Work report'!$C$2:$C$1500,MATCH(ROWS($C$2:C265),'Work report'!$AA$2:$AA$1500,0)),""))</f>
        <v/>
      </c>
      <c r="F265" s="201" t="str">
        <f>IF($C265="","",IFERROR(INDEX('Work report'!$F$2:$F$1500,MATCH(ROWS($C$2:C265),'Work report'!$AA$2:$AA$1500,0)),""))</f>
        <v/>
      </c>
      <c r="G265" s="202" t="str">
        <f>IF($C265="","",IFERROR(HYPERLINK(INDEX('Work report'!$Q$2:$Q$1500,MATCH(ROWS($C$2:C265),'Work report'!$AA$2:$AA$1500,0)),INDEX('Work report'!$Q$2:$Q$1500,MATCH(ROWS($C$2:C265),'Work report'!$AA$2:$AA$1500,0))),""))</f>
        <v/>
      </c>
      <c r="H265" s="203" t="str">
        <f>IF($C265="","",IFERROR(INDEX('Work report'!$M$2:$M$1500,MATCH(ROWS($C$2:C265),'Work report'!$AA$2:$AA$1500,0)),""))</f>
        <v/>
      </c>
      <c r="I265" s="198" t="str">
        <f>IF($C265="","",IFERROR(INDEX('Work report'!$A$2:$A$1500,MATCH(ROWS($C$2:C265),'Work report'!$AA$2:$AA$1500,0)),""))</f>
        <v/>
      </c>
      <c r="J265" s="201" t="str">
        <f>IF($C265="","",IFERROR(INDEX('Work report'!$I$2:$I$1500,MATCH(ROWS($C$2:C265),'Work report'!$AA$2:$AA$1500,0)),""))</f>
        <v/>
      </c>
      <c r="K265" s="105"/>
      <c r="L265" s="105"/>
      <c r="M265" s="105"/>
      <c r="N265" s="105"/>
      <c r="O265" s="71">
        <f t="shared" si="13"/>
        <v>0</v>
      </c>
      <c r="P265" s="71">
        <f t="shared" si="14"/>
        <v>0</v>
      </c>
      <c r="Q265" s="71" t="str">
        <f t="shared" si="12"/>
        <v/>
      </c>
    </row>
    <row r="266" spans="1:17" ht="15" customHeight="1" x14ac:dyDescent="0.25">
      <c r="A266" s="198" t="str">
        <f>IF($C266="","",IFERROR(INDEX('Work report'!$A$2:$A$1500,MATCH(ROWS($C$2:C266),'Work report'!$AA$2:$AA$1500,0)),""))</f>
        <v/>
      </c>
      <c r="B266" s="199" t="str">
        <f>IF($C266="","",Setup!$B$4)</f>
        <v/>
      </c>
      <c r="C266" s="200" t="str">
        <f>IFERROR(INDEX('Work report'!$R$2:$R$1500,MATCH(ROWS($C$2:C266),'Work report'!$AA$2:$AA$1500,0)),"")</f>
        <v/>
      </c>
      <c r="D266" s="200" t="str">
        <f>IFERROR(INDEX('Work report'!$S$2:$S$1500,MATCH(ROWS($D$2:D266),'Work report'!$AA$2:$AA$1500,0)),"")</f>
        <v/>
      </c>
      <c r="E266" s="193" t="str">
        <f>IF($C266="","",IFERROR(INDEX('Work report'!$C$2:$C$1500,MATCH(ROWS($C$2:C266),'Work report'!$AA$2:$AA$1500,0)),""))</f>
        <v/>
      </c>
      <c r="F266" s="201" t="str">
        <f>IF($C266="","",IFERROR(INDEX('Work report'!$F$2:$F$1500,MATCH(ROWS($C$2:C266),'Work report'!$AA$2:$AA$1500,0)),""))</f>
        <v/>
      </c>
      <c r="G266" s="202" t="str">
        <f>IF($C266="","",IFERROR(HYPERLINK(INDEX('Work report'!$Q$2:$Q$1500,MATCH(ROWS($C$2:C266),'Work report'!$AA$2:$AA$1500,0)),INDEX('Work report'!$Q$2:$Q$1500,MATCH(ROWS($C$2:C266),'Work report'!$AA$2:$AA$1500,0))),""))</f>
        <v/>
      </c>
      <c r="H266" s="203" t="str">
        <f>IF($C266="","",IFERROR(INDEX('Work report'!$M$2:$M$1500,MATCH(ROWS($C$2:C266),'Work report'!$AA$2:$AA$1500,0)),""))</f>
        <v/>
      </c>
      <c r="I266" s="198" t="str">
        <f>IF($C266="","",IFERROR(INDEX('Work report'!$A$2:$A$1500,MATCH(ROWS($C$2:C266),'Work report'!$AA$2:$AA$1500,0)),""))</f>
        <v/>
      </c>
      <c r="J266" s="201" t="str">
        <f>IF($C266="","",IFERROR(INDEX('Work report'!$I$2:$I$1500,MATCH(ROWS($C$2:C266),'Work report'!$AA$2:$AA$1500,0)),""))</f>
        <v/>
      </c>
      <c r="K266" s="105"/>
      <c r="L266" s="105"/>
      <c r="M266" s="105"/>
      <c r="N266" s="105"/>
      <c r="O266" s="71">
        <f t="shared" si="13"/>
        <v>0</v>
      </c>
      <c r="P266" s="71">
        <f t="shared" si="14"/>
        <v>0</v>
      </c>
      <c r="Q266" s="71" t="str">
        <f t="shared" si="12"/>
        <v/>
      </c>
    </row>
    <row r="267" spans="1:17" ht="15" customHeight="1" x14ac:dyDescent="0.25">
      <c r="A267" s="198" t="str">
        <f>IF($C267="","",IFERROR(INDEX('Work report'!$A$2:$A$1500,MATCH(ROWS($C$2:C267),'Work report'!$AA$2:$AA$1500,0)),""))</f>
        <v/>
      </c>
      <c r="B267" s="199" t="str">
        <f>IF($C267="","",Setup!$B$4)</f>
        <v/>
      </c>
      <c r="C267" s="200" t="str">
        <f>IFERROR(INDEX('Work report'!$R$2:$R$1500,MATCH(ROWS($C$2:C267),'Work report'!$AA$2:$AA$1500,0)),"")</f>
        <v/>
      </c>
      <c r="D267" s="200" t="str">
        <f>IFERROR(INDEX('Work report'!$S$2:$S$1500,MATCH(ROWS($D$2:D267),'Work report'!$AA$2:$AA$1500,0)),"")</f>
        <v/>
      </c>
      <c r="E267" s="193" t="str">
        <f>IF($C267="","",IFERROR(INDEX('Work report'!$C$2:$C$1500,MATCH(ROWS($C$2:C267),'Work report'!$AA$2:$AA$1500,0)),""))</f>
        <v/>
      </c>
      <c r="F267" s="201" t="str">
        <f>IF($C267="","",IFERROR(INDEX('Work report'!$F$2:$F$1500,MATCH(ROWS($C$2:C267),'Work report'!$AA$2:$AA$1500,0)),""))</f>
        <v/>
      </c>
      <c r="G267" s="202" t="str">
        <f>IF($C267="","",IFERROR(HYPERLINK(INDEX('Work report'!$Q$2:$Q$1500,MATCH(ROWS($C$2:C267),'Work report'!$AA$2:$AA$1500,0)),INDEX('Work report'!$Q$2:$Q$1500,MATCH(ROWS($C$2:C267),'Work report'!$AA$2:$AA$1500,0))),""))</f>
        <v/>
      </c>
      <c r="H267" s="203" t="str">
        <f>IF($C267="","",IFERROR(INDEX('Work report'!$M$2:$M$1500,MATCH(ROWS($C$2:C267),'Work report'!$AA$2:$AA$1500,0)),""))</f>
        <v/>
      </c>
      <c r="I267" s="198" t="str">
        <f>IF($C267="","",IFERROR(INDEX('Work report'!$A$2:$A$1500,MATCH(ROWS($C$2:C267),'Work report'!$AA$2:$AA$1500,0)),""))</f>
        <v/>
      </c>
      <c r="J267" s="201" t="str">
        <f>IF($C267="","",IFERROR(INDEX('Work report'!$I$2:$I$1500,MATCH(ROWS($C$2:C267),'Work report'!$AA$2:$AA$1500,0)),""))</f>
        <v/>
      </c>
      <c r="K267" s="105"/>
      <c r="L267" s="105"/>
      <c r="M267" s="105"/>
      <c r="N267" s="105"/>
      <c r="O267" s="71">
        <f t="shared" si="13"/>
        <v>0</v>
      </c>
      <c r="P267" s="71">
        <f t="shared" si="14"/>
        <v>0</v>
      </c>
      <c r="Q267" s="71" t="str">
        <f t="shared" si="12"/>
        <v/>
      </c>
    </row>
    <row r="268" spans="1:17" ht="15" customHeight="1" x14ac:dyDescent="0.25">
      <c r="A268" s="198" t="str">
        <f>IF($C268="","",IFERROR(INDEX('Work report'!$A$2:$A$1500,MATCH(ROWS($C$2:C268),'Work report'!$AA$2:$AA$1500,0)),""))</f>
        <v/>
      </c>
      <c r="B268" s="199" t="str">
        <f>IF($C268="","",Setup!$B$4)</f>
        <v/>
      </c>
      <c r="C268" s="200" t="str">
        <f>IFERROR(INDEX('Work report'!$R$2:$R$1500,MATCH(ROWS($C$2:C268),'Work report'!$AA$2:$AA$1500,0)),"")</f>
        <v/>
      </c>
      <c r="D268" s="200" t="str">
        <f>IFERROR(INDEX('Work report'!$S$2:$S$1500,MATCH(ROWS($D$2:D268),'Work report'!$AA$2:$AA$1500,0)),"")</f>
        <v/>
      </c>
      <c r="E268" s="193" t="str">
        <f>IF($C268="","",IFERROR(INDEX('Work report'!$C$2:$C$1500,MATCH(ROWS($C$2:C268),'Work report'!$AA$2:$AA$1500,0)),""))</f>
        <v/>
      </c>
      <c r="F268" s="201" t="str">
        <f>IF($C268="","",IFERROR(INDEX('Work report'!$F$2:$F$1500,MATCH(ROWS($C$2:C268),'Work report'!$AA$2:$AA$1500,0)),""))</f>
        <v/>
      </c>
      <c r="G268" s="202" t="str">
        <f>IF($C268="","",IFERROR(HYPERLINK(INDEX('Work report'!$Q$2:$Q$1500,MATCH(ROWS($C$2:C268),'Work report'!$AA$2:$AA$1500,0)),INDEX('Work report'!$Q$2:$Q$1500,MATCH(ROWS($C$2:C268),'Work report'!$AA$2:$AA$1500,0))),""))</f>
        <v/>
      </c>
      <c r="H268" s="203" t="str">
        <f>IF($C268="","",IFERROR(INDEX('Work report'!$M$2:$M$1500,MATCH(ROWS($C$2:C268),'Work report'!$AA$2:$AA$1500,0)),""))</f>
        <v/>
      </c>
      <c r="I268" s="198" t="str">
        <f>IF($C268="","",IFERROR(INDEX('Work report'!$A$2:$A$1500,MATCH(ROWS($C$2:C268),'Work report'!$AA$2:$AA$1500,0)),""))</f>
        <v/>
      </c>
      <c r="J268" s="201" t="str">
        <f>IF($C268="","",IFERROR(INDEX('Work report'!$I$2:$I$1500,MATCH(ROWS($C$2:C268),'Work report'!$AA$2:$AA$1500,0)),""))</f>
        <v/>
      </c>
      <c r="K268" s="105"/>
      <c r="L268" s="105"/>
      <c r="M268" s="105"/>
      <c r="N268" s="105"/>
      <c r="O268" s="71">
        <f t="shared" si="13"/>
        <v>0</v>
      </c>
      <c r="P268" s="71">
        <f t="shared" si="14"/>
        <v>0</v>
      </c>
      <c r="Q268" s="71" t="str">
        <f t="shared" si="12"/>
        <v/>
      </c>
    </row>
    <row r="269" spans="1:17" ht="15" customHeight="1" x14ac:dyDescent="0.25">
      <c r="A269" s="198" t="str">
        <f>IF($C269="","",IFERROR(INDEX('Work report'!$A$2:$A$1500,MATCH(ROWS($C$2:C269),'Work report'!$AA$2:$AA$1500,0)),""))</f>
        <v/>
      </c>
      <c r="B269" s="199" t="str">
        <f>IF($C269="","",Setup!$B$4)</f>
        <v/>
      </c>
      <c r="C269" s="200" t="str">
        <f>IFERROR(INDEX('Work report'!$R$2:$R$1500,MATCH(ROWS($C$2:C269),'Work report'!$AA$2:$AA$1500,0)),"")</f>
        <v/>
      </c>
      <c r="D269" s="200" t="str">
        <f>IFERROR(INDEX('Work report'!$S$2:$S$1500,MATCH(ROWS($D$2:D269),'Work report'!$AA$2:$AA$1500,0)),"")</f>
        <v/>
      </c>
      <c r="E269" s="193" t="str">
        <f>IF($C269="","",IFERROR(INDEX('Work report'!$C$2:$C$1500,MATCH(ROWS($C$2:C269),'Work report'!$AA$2:$AA$1500,0)),""))</f>
        <v/>
      </c>
      <c r="F269" s="201" t="str">
        <f>IF($C269="","",IFERROR(INDEX('Work report'!$F$2:$F$1500,MATCH(ROWS($C$2:C269),'Work report'!$AA$2:$AA$1500,0)),""))</f>
        <v/>
      </c>
      <c r="G269" s="202" t="str">
        <f>IF($C269="","",IFERROR(HYPERLINK(INDEX('Work report'!$Q$2:$Q$1500,MATCH(ROWS($C$2:C269),'Work report'!$AA$2:$AA$1500,0)),INDEX('Work report'!$Q$2:$Q$1500,MATCH(ROWS($C$2:C269),'Work report'!$AA$2:$AA$1500,0))),""))</f>
        <v/>
      </c>
      <c r="H269" s="203" t="str">
        <f>IF($C269="","",IFERROR(INDEX('Work report'!$M$2:$M$1500,MATCH(ROWS($C$2:C269),'Work report'!$AA$2:$AA$1500,0)),""))</f>
        <v/>
      </c>
      <c r="I269" s="198" t="str">
        <f>IF($C269="","",IFERROR(INDEX('Work report'!$A$2:$A$1500,MATCH(ROWS($C$2:C269),'Work report'!$AA$2:$AA$1500,0)),""))</f>
        <v/>
      </c>
      <c r="J269" s="201" t="str">
        <f>IF($C269="","",IFERROR(INDEX('Work report'!$I$2:$I$1500,MATCH(ROWS($C$2:C269),'Work report'!$AA$2:$AA$1500,0)),""))</f>
        <v/>
      </c>
      <c r="K269" s="105"/>
      <c r="L269" s="105"/>
      <c r="M269" s="105"/>
      <c r="N269" s="105"/>
      <c r="O269" s="71">
        <f t="shared" si="13"/>
        <v>0</v>
      </c>
      <c r="P269" s="71">
        <f t="shared" si="14"/>
        <v>0</v>
      </c>
      <c r="Q269" s="71" t="str">
        <f t="shared" si="12"/>
        <v/>
      </c>
    </row>
    <row r="270" spans="1:17" ht="15" customHeight="1" x14ac:dyDescent="0.25">
      <c r="A270" s="198" t="str">
        <f>IF($C270="","",IFERROR(INDEX('Work report'!$A$2:$A$1500,MATCH(ROWS($C$2:C270),'Work report'!$AA$2:$AA$1500,0)),""))</f>
        <v/>
      </c>
      <c r="B270" s="199" t="str">
        <f>IF($C270="","",Setup!$B$4)</f>
        <v/>
      </c>
      <c r="C270" s="200" t="str">
        <f>IFERROR(INDEX('Work report'!$R$2:$R$1500,MATCH(ROWS($C$2:C270),'Work report'!$AA$2:$AA$1500,0)),"")</f>
        <v/>
      </c>
      <c r="D270" s="200" t="str">
        <f>IFERROR(INDEX('Work report'!$S$2:$S$1500,MATCH(ROWS($D$2:D270),'Work report'!$AA$2:$AA$1500,0)),"")</f>
        <v/>
      </c>
      <c r="E270" s="193" t="str">
        <f>IF($C270="","",IFERROR(INDEX('Work report'!$C$2:$C$1500,MATCH(ROWS($C$2:C270),'Work report'!$AA$2:$AA$1500,0)),""))</f>
        <v/>
      </c>
      <c r="F270" s="201" t="str">
        <f>IF($C270="","",IFERROR(INDEX('Work report'!$F$2:$F$1500,MATCH(ROWS($C$2:C270),'Work report'!$AA$2:$AA$1500,0)),""))</f>
        <v/>
      </c>
      <c r="G270" s="202" t="str">
        <f>IF($C270="","",IFERROR(HYPERLINK(INDEX('Work report'!$Q$2:$Q$1500,MATCH(ROWS($C$2:C270),'Work report'!$AA$2:$AA$1500,0)),INDEX('Work report'!$Q$2:$Q$1500,MATCH(ROWS($C$2:C270),'Work report'!$AA$2:$AA$1500,0))),""))</f>
        <v/>
      </c>
      <c r="H270" s="203" t="str">
        <f>IF($C270="","",IFERROR(INDEX('Work report'!$M$2:$M$1500,MATCH(ROWS($C$2:C270),'Work report'!$AA$2:$AA$1500,0)),""))</f>
        <v/>
      </c>
      <c r="I270" s="198" t="str">
        <f>IF($C270="","",IFERROR(INDEX('Work report'!$A$2:$A$1500,MATCH(ROWS($C$2:C270),'Work report'!$AA$2:$AA$1500,0)),""))</f>
        <v/>
      </c>
      <c r="J270" s="201" t="str">
        <f>IF($C270="","",IFERROR(INDEX('Work report'!$I$2:$I$1500,MATCH(ROWS($C$2:C270),'Work report'!$AA$2:$AA$1500,0)),""))</f>
        <v/>
      </c>
      <c r="K270" s="105"/>
      <c r="L270" s="105"/>
      <c r="M270" s="105"/>
      <c r="N270" s="105"/>
      <c r="O270" s="71">
        <f t="shared" si="13"/>
        <v>0</v>
      </c>
      <c r="P270" s="71">
        <f t="shared" si="14"/>
        <v>0</v>
      </c>
      <c r="Q270" s="71" t="str">
        <f t="shared" si="12"/>
        <v/>
      </c>
    </row>
    <row r="271" spans="1:17" ht="15" customHeight="1" x14ac:dyDescent="0.25">
      <c r="A271" s="198" t="str">
        <f>IF($C271="","",IFERROR(INDEX('Work report'!$A$2:$A$1500,MATCH(ROWS($C$2:C271),'Work report'!$AA$2:$AA$1500,0)),""))</f>
        <v/>
      </c>
      <c r="B271" s="199" t="str">
        <f>IF($C271="","",Setup!$B$4)</f>
        <v/>
      </c>
      <c r="C271" s="200" t="str">
        <f>IFERROR(INDEX('Work report'!$R$2:$R$1500,MATCH(ROWS($C$2:C271),'Work report'!$AA$2:$AA$1500,0)),"")</f>
        <v/>
      </c>
      <c r="D271" s="200" t="str">
        <f>IFERROR(INDEX('Work report'!$S$2:$S$1500,MATCH(ROWS($D$2:D271),'Work report'!$AA$2:$AA$1500,0)),"")</f>
        <v/>
      </c>
      <c r="E271" s="193" t="str">
        <f>IF($C271="","",IFERROR(INDEX('Work report'!$C$2:$C$1500,MATCH(ROWS($C$2:C271),'Work report'!$AA$2:$AA$1500,0)),""))</f>
        <v/>
      </c>
      <c r="F271" s="201" t="str">
        <f>IF($C271="","",IFERROR(INDEX('Work report'!$F$2:$F$1500,MATCH(ROWS($C$2:C271),'Work report'!$AA$2:$AA$1500,0)),""))</f>
        <v/>
      </c>
      <c r="G271" s="202" t="str">
        <f>IF($C271="","",IFERROR(HYPERLINK(INDEX('Work report'!$Q$2:$Q$1500,MATCH(ROWS($C$2:C271),'Work report'!$AA$2:$AA$1500,0)),INDEX('Work report'!$Q$2:$Q$1500,MATCH(ROWS($C$2:C271),'Work report'!$AA$2:$AA$1500,0))),""))</f>
        <v/>
      </c>
      <c r="H271" s="203" t="str">
        <f>IF($C271="","",IFERROR(INDEX('Work report'!$M$2:$M$1500,MATCH(ROWS($C$2:C271),'Work report'!$AA$2:$AA$1500,0)),""))</f>
        <v/>
      </c>
      <c r="I271" s="198" t="str">
        <f>IF($C271="","",IFERROR(INDEX('Work report'!$A$2:$A$1500,MATCH(ROWS($C$2:C271),'Work report'!$AA$2:$AA$1500,0)),""))</f>
        <v/>
      </c>
      <c r="J271" s="201" t="str">
        <f>IF($C271="","",IFERROR(INDEX('Work report'!$I$2:$I$1500,MATCH(ROWS($C$2:C271),'Work report'!$AA$2:$AA$1500,0)),""))</f>
        <v/>
      </c>
      <c r="K271" s="105"/>
      <c r="L271" s="105"/>
      <c r="M271" s="105"/>
      <c r="N271" s="105"/>
      <c r="O271" s="71">
        <f t="shared" si="13"/>
        <v>0</v>
      </c>
      <c r="P271" s="71">
        <f t="shared" si="14"/>
        <v>0</v>
      </c>
      <c r="Q271" s="71" t="str">
        <f t="shared" si="12"/>
        <v/>
      </c>
    </row>
    <row r="272" spans="1:17" ht="15" customHeight="1" x14ac:dyDescent="0.25">
      <c r="A272" s="198" t="str">
        <f>IF($C272="","",IFERROR(INDEX('Work report'!$A$2:$A$1500,MATCH(ROWS($C$2:C272),'Work report'!$AA$2:$AA$1500,0)),""))</f>
        <v/>
      </c>
      <c r="B272" s="199" t="str">
        <f>IF($C272="","",Setup!$B$4)</f>
        <v/>
      </c>
      <c r="C272" s="200" t="str">
        <f>IFERROR(INDEX('Work report'!$R$2:$R$1500,MATCH(ROWS($C$2:C272),'Work report'!$AA$2:$AA$1500,0)),"")</f>
        <v/>
      </c>
      <c r="D272" s="200" t="str">
        <f>IFERROR(INDEX('Work report'!$S$2:$S$1500,MATCH(ROWS($D$2:D272),'Work report'!$AA$2:$AA$1500,0)),"")</f>
        <v/>
      </c>
      <c r="E272" s="193" t="str">
        <f>IF($C272="","",IFERROR(INDEX('Work report'!$C$2:$C$1500,MATCH(ROWS($C$2:C272),'Work report'!$AA$2:$AA$1500,0)),""))</f>
        <v/>
      </c>
      <c r="F272" s="201" t="str">
        <f>IF($C272="","",IFERROR(INDEX('Work report'!$F$2:$F$1500,MATCH(ROWS($C$2:C272),'Work report'!$AA$2:$AA$1500,0)),""))</f>
        <v/>
      </c>
      <c r="G272" s="202" t="str">
        <f>IF($C272="","",IFERROR(HYPERLINK(INDEX('Work report'!$Q$2:$Q$1500,MATCH(ROWS($C$2:C272),'Work report'!$AA$2:$AA$1500,0)),INDEX('Work report'!$Q$2:$Q$1500,MATCH(ROWS($C$2:C272),'Work report'!$AA$2:$AA$1500,0))),""))</f>
        <v/>
      </c>
      <c r="H272" s="203" t="str">
        <f>IF($C272="","",IFERROR(INDEX('Work report'!$M$2:$M$1500,MATCH(ROWS($C$2:C272),'Work report'!$AA$2:$AA$1500,0)),""))</f>
        <v/>
      </c>
      <c r="I272" s="198" t="str">
        <f>IF($C272="","",IFERROR(INDEX('Work report'!$A$2:$A$1500,MATCH(ROWS($C$2:C272),'Work report'!$AA$2:$AA$1500,0)),""))</f>
        <v/>
      </c>
      <c r="J272" s="201" t="str">
        <f>IF($C272="","",IFERROR(INDEX('Work report'!$I$2:$I$1500,MATCH(ROWS($C$2:C272),'Work report'!$AA$2:$AA$1500,0)),""))</f>
        <v/>
      </c>
      <c r="K272" s="105"/>
      <c r="L272" s="105"/>
      <c r="M272" s="105"/>
      <c r="N272" s="105"/>
      <c r="O272" s="71">
        <f t="shared" si="13"/>
        <v>0</v>
      </c>
      <c r="P272" s="71">
        <f t="shared" si="14"/>
        <v>0</v>
      </c>
      <c r="Q272" s="71" t="str">
        <f t="shared" si="12"/>
        <v/>
      </c>
    </row>
    <row r="273" spans="1:17" ht="15" customHeight="1" x14ac:dyDescent="0.25">
      <c r="A273" s="198" t="str">
        <f>IF($C273="","",IFERROR(INDEX('Work report'!$A$2:$A$1500,MATCH(ROWS($C$2:C273),'Work report'!$AA$2:$AA$1500,0)),""))</f>
        <v/>
      </c>
      <c r="B273" s="199" t="str">
        <f>IF($C273="","",Setup!$B$4)</f>
        <v/>
      </c>
      <c r="C273" s="200" t="str">
        <f>IFERROR(INDEX('Work report'!$R$2:$R$1500,MATCH(ROWS($C$2:C273),'Work report'!$AA$2:$AA$1500,0)),"")</f>
        <v/>
      </c>
      <c r="D273" s="200" t="str">
        <f>IFERROR(INDEX('Work report'!$S$2:$S$1500,MATCH(ROWS($D$2:D273),'Work report'!$AA$2:$AA$1500,0)),"")</f>
        <v/>
      </c>
      <c r="E273" s="193" t="str">
        <f>IF($C273="","",IFERROR(INDEX('Work report'!$C$2:$C$1500,MATCH(ROWS($C$2:C273),'Work report'!$AA$2:$AA$1500,0)),""))</f>
        <v/>
      </c>
      <c r="F273" s="201" t="str">
        <f>IF($C273="","",IFERROR(INDEX('Work report'!$F$2:$F$1500,MATCH(ROWS($C$2:C273),'Work report'!$AA$2:$AA$1500,0)),""))</f>
        <v/>
      </c>
      <c r="G273" s="202" t="str">
        <f>IF($C273="","",IFERROR(HYPERLINK(INDEX('Work report'!$Q$2:$Q$1500,MATCH(ROWS($C$2:C273),'Work report'!$AA$2:$AA$1500,0)),INDEX('Work report'!$Q$2:$Q$1500,MATCH(ROWS($C$2:C273),'Work report'!$AA$2:$AA$1500,0))),""))</f>
        <v/>
      </c>
      <c r="H273" s="203" t="str">
        <f>IF($C273="","",IFERROR(INDEX('Work report'!$M$2:$M$1500,MATCH(ROWS($C$2:C273),'Work report'!$AA$2:$AA$1500,0)),""))</f>
        <v/>
      </c>
      <c r="I273" s="198" t="str">
        <f>IF($C273="","",IFERROR(INDEX('Work report'!$A$2:$A$1500,MATCH(ROWS($C$2:C273),'Work report'!$AA$2:$AA$1500,0)),""))</f>
        <v/>
      </c>
      <c r="J273" s="201" t="str">
        <f>IF($C273="","",IFERROR(INDEX('Work report'!$I$2:$I$1500,MATCH(ROWS($C$2:C273),'Work report'!$AA$2:$AA$1500,0)),""))</f>
        <v/>
      </c>
      <c r="K273" s="105"/>
      <c r="L273" s="105"/>
      <c r="M273" s="105"/>
      <c r="N273" s="105"/>
      <c r="O273" s="71">
        <f t="shared" si="13"/>
        <v>0</v>
      </c>
      <c r="P273" s="71">
        <f t="shared" si="14"/>
        <v>0</v>
      </c>
      <c r="Q273" s="71" t="str">
        <f t="shared" si="12"/>
        <v/>
      </c>
    </row>
    <row r="274" spans="1:17" ht="15" customHeight="1" x14ac:dyDescent="0.25">
      <c r="A274" s="198" t="str">
        <f>IF($C274="","",IFERROR(INDEX('Work report'!$A$2:$A$1500,MATCH(ROWS($C$2:C274),'Work report'!$AA$2:$AA$1500,0)),""))</f>
        <v/>
      </c>
      <c r="B274" s="199" t="str">
        <f>IF($C274="","",Setup!$B$4)</f>
        <v/>
      </c>
      <c r="C274" s="200" t="str">
        <f>IFERROR(INDEX('Work report'!$R$2:$R$1500,MATCH(ROWS($C$2:C274),'Work report'!$AA$2:$AA$1500,0)),"")</f>
        <v/>
      </c>
      <c r="D274" s="200" t="str">
        <f>IFERROR(INDEX('Work report'!$S$2:$S$1500,MATCH(ROWS($D$2:D274),'Work report'!$AA$2:$AA$1500,0)),"")</f>
        <v/>
      </c>
      <c r="E274" s="193" t="str">
        <f>IF($C274="","",IFERROR(INDEX('Work report'!$C$2:$C$1500,MATCH(ROWS($C$2:C274),'Work report'!$AA$2:$AA$1500,0)),""))</f>
        <v/>
      </c>
      <c r="F274" s="201" t="str">
        <f>IF($C274="","",IFERROR(INDEX('Work report'!$F$2:$F$1500,MATCH(ROWS($C$2:C274),'Work report'!$AA$2:$AA$1500,0)),""))</f>
        <v/>
      </c>
      <c r="G274" s="202" t="str">
        <f>IF($C274="","",IFERROR(HYPERLINK(INDEX('Work report'!$Q$2:$Q$1500,MATCH(ROWS($C$2:C274),'Work report'!$AA$2:$AA$1500,0)),INDEX('Work report'!$Q$2:$Q$1500,MATCH(ROWS($C$2:C274),'Work report'!$AA$2:$AA$1500,0))),""))</f>
        <v/>
      </c>
      <c r="H274" s="203" t="str">
        <f>IF($C274="","",IFERROR(INDEX('Work report'!$M$2:$M$1500,MATCH(ROWS($C$2:C274),'Work report'!$AA$2:$AA$1500,0)),""))</f>
        <v/>
      </c>
      <c r="I274" s="198" t="str">
        <f>IF($C274="","",IFERROR(INDEX('Work report'!$A$2:$A$1500,MATCH(ROWS($C$2:C274),'Work report'!$AA$2:$AA$1500,0)),""))</f>
        <v/>
      </c>
      <c r="J274" s="201" t="str">
        <f>IF($C274="","",IFERROR(INDEX('Work report'!$I$2:$I$1500,MATCH(ROWS($C$2:C274),'Work report'!$AA$2:$AA$1500,0)),""))</f>
        <v/>
      </c>
      <c r="K274" s="105"/>
      <c r="L274" s="105"/>
      <c r="M274" s="105"/>
      <c r="N274" s="105"/>
      <c r="O274" s="71">
        <f t="shared" si="13"/>
        <v>0</v>
      </c>
      <c r="P274" s="71">
        <f t="shared" si="14"/>
        <v>0</v>
      </c>
      <c r="Q274" s="71" t="str">
        <f t="shared" si="12"/>
        <v/>
      </c>
    </row>
    <row r="275" spans="1:17" ht="15" customHeight="1" x14ac:dyDescent="0.25">
      <c r="A275" s="198" t="str">
        <f>IF($C275="","",IFERROR(INDEX('Work report'!$A$2:$A$1500,MATCH(ROWS($C$2:C275),'Work report'!$AA$2:$AA$1500,0)),""))</f>
        <v/>
      </c>
      <c r="B275" s="199" t="str">
        <f>IF($C275="","",Setup!$B$4)</f>
        <v/>
      </c>
      <c r="C275" s="200" t="str">
        <f>IFERROR(INDEX('Work report'!$R$2:$R$1500,MATCH(ROWS($C$2:C275),'Work report'!$AA$2:$AA$1500,0)),"")</f>
        <v/>
      </c>
      <c r="D275" s="200" t="str">
        <f>IFERROR(INDEX('Work report'!$S$2:$S$1500,MATCH(ROWS($D$2:D275),'Work report'!$AA$2:$AA$1500,0)),"")</f>
        <v/>
      </c>
      <c r="E275" s="193" t="str">
        <f>IF($C275="","",IFERROR(INDEX('Work report'!$C$2:$C$1500,MATCH(ROWS($C$2:C275),'Work report'!$AA$2:$AA$1500,0)),""))</f>
        <v/>
      </c>
      <c r="F275" s="201" t="str">
        <f>IF($C275="","",IFERROR(INDEX('Work report'!$F$2:$F$1500,MATCH(ROWS($C$2:C275),'Work report'!$AA$2:$AA$1500,0)),""))</f>
        <v/>
      </c>
      <c r="G275" s="202" t="str">
        <f>IF($C275="","",IFERROR(HYPERLINK(INDEX('Work report'!$Q$2:$Q$1500,MATCH(ROWS($C$2:C275),'Work report'!$AA$2:$AA$1500,0)),INDEX('Work report'!$Q$2:$Q$1500,MATCH(ROWS($C$2:C275),'Work report'!$AA$2:$AA$1500,0))),""))</f>
        <v/>
      </c>
      <c r="H275" s="203" t="str">
        <f>IF($C275="","",IFERROR(INDEX('Work report'!$M$2:$M$1500,MATCH(ROWS($C$2:C275),'Work report'!$AA$2:$AA$1500,0)),""))</f>
        <v/>
      </c>
      <c r="I275" s="198" t="str">
        <f>IF($C275="","",IFERROR(INDEX('Work report'!$A$2:$A$1500,MATCH(ROWS($C$2:C275),'Work report'!$AA$2:$AA$1500,0)),""))</f>
        <v/>
      </c>
      <c r="J275" s="201" t="str">
        <f>IF($C275="","",IFERROR(INDEX('Work report'!$I$2:$I$1500,MATCH(ROWS($C$2:C275),'Work report'!$AA$2:$AA$1500,0)),""))</f>
        <v/>
      </c>
      <c r="K275" s="105"/>
      <c r="L275" s="105"/>
      <c r="M275" s="105"/>
      <c r="N275" s="105"/>
      <c r="O275" s="71">
        <f t="shared" si="13"/>
        <v>0</v>
      </c>
      <c r="P275" s="71">
        <f t="shared" si="14"/>
        <v>0</v>
      </c>
      <c r="Q275" s="71" t="str">
        <f t="shared" si="12"/>
        <v/>
      </c>
    </row>
    <row r="276" spans="1:17" ht="15" customHeight="1" x14ac:dyDescent="0.25">
      <c r="A276" s="198" t="str">
        <f>IF($C276="","",IFERROR(INDEX('Work report'!$A$2:$A$1500,MATCH(ROWS($C$2:C276),'Work report'!$AA$2:$AA$1500,0)),""))</f>
        <v/>
      </c>
      <c r="B276" s="199" t="str">
        <f>IF($C276="","",Setup!$B$4)</f>
        <v/>
      </c>
      <c r="C276" s="200" t="str">
        <f>IFERROR(INDEX('Work report'!$R$2:$R$1500,MATCH(ROWS($C$2:C276),'Work report'!$AA$2:$AA$1500,0)),"")</f>
        <v/>
      </c>
      <c r="D276" s="200" t="str">
        <f>IFERROR(INDEX('Work report'!$S$2:$S$1500,MATCH(ROWS($D$2:D276),'Work report'!$AA$2:$AA$1500,0)),"")</f>
        <v/>
      </c>
      <c r="E276" s="193" t="str">
        <f>IF($C276="","",IFERROR(INDEX('Work report'!$C$2:$C$1500,MATCH(ROWS($C$2:C276),'Work report'!$AA$2:$AA$1500,0)),""))</f>
        <v/>
      </c>
      <c r="F276" s="201" t="str">
        <f>IF($C276="","",IFERROR(INDEX('Work report'!$F$2:$F$1500,MATCH(ROWS($C$2:C276),'Work report'!$AA$2:$AA$1500,0)),""))</f>
        <v/>
      </c>
      <c r="G276" s="202" t="str">
        <f>IF($C276="","",IFERROR(HYPERLINK(INDEX('Work report'!$Q$2:$Q$1500,MATCH(ROWS($C$2:C276),'Work report'!$AA$2:$AA$1500,0)),INDEX('Work report'!$Q$2:$Q$1500,MATCH(ROWS($C$2:C276),'Work report'!$AA$2:$AA$1500,0))),""))</f>
        <v/>
      </c>
      <c r="H276" s="203" t="str">
        <f>IF($C276="","",IFERROR(INDEX('Work report'!$M$2:$M$1500,MATCH(ROWS($C$2:C276),'Work report'!$AA$2:$AA$1500,0)),""))</f>
        <v/>
      </c>
      <c r="I276" s="198" t="str">
        <f>IF($C276="","",IFERROR(INDEX('Work report'!$A$2:$A$1500,MATCH(ROWS($C$2:C276),'Work report'!$AA$2:$AA$1500,0)),""))</f>
        <v/>
      </c>
      <c r="J276" s="201" t="str">
        <f>IF($C276="","",IFERROR(INDEX('Work report'!$I$2:$I$1500,MATCH(ROWS($C$2:C276),'Work report'!$AA$2:$AA$1500,0)),""))</f>
        <v/>
      </c>
      <c r="K276" s="105"/>
      <c r="L276" s="105"/>
      <c r="M276" s="105"/>
      <c r="N276" s="105"/>
      <c r="O276" s="71">
        <f t="shared" si="13"/>
        <v>0</v>
      </c>
      <c r="P276" s="71">
        <f t="shared" si="14"/>
        <v>0</v>
      </c>
      <c r="Q276" s="71" t="str">
        <f t="shared" si="12"/>
        <v/>
      </c>
    </row>
    <row r="277" spans="1:17" ht="15" customHeight="1" x14ac:dyDescent="0.25">
      <c r="A277" s="198" t="str">
        <f>IF($C277="","",IFERROR(INDEX('Work report'!$A$2:$A$1500,MATCH(ROWS($C$2:C277),'Work report'!$AA$2:$AA$1500,0)),""))</f>
        <v/>
      </c>
      <c r="B277" s="199" t="str">
        <f>IF($C277="","",Setup!$B$4)</f>
        <v/>
      </c>
      <c r="C277" s="200" t="str">
        <f>IFERROR(INDEX('Work report'!$R$2:$R$1500,MATCH(ROWS($C$2:C277),'Work report'!$AA$2:$AA$1500,0)),"")</f>
        <v/>
      </c>
      <c r="D277" s="200" t="str">
        <f>IFERROR(INDEX('Work report'!$S$2:$S$1500,MATCH(ROWS($D$2:D277),'Work report'!$AA$2:$AA$1500,0)),"")</f>
        <v/>
      </c>
      <c r="E277" s="193" t="str">
        <f>IF($C277="","",IFERROR(INDEX('Work report'!$C$2:$C$1500,MATCH(ROWS($C$2:C277),'Work report'!$AA$2:$AA$1500,0)),""))</f>
        <v/>
      </c>
      <c r="F277" s="201" t="str">
        <f>IF($C277="","",IFERROR(INDEX('Work report'!$F$2:$F$1500,MATCH(ROWS($C$2:C277),'Work report'!$AA$2:$AA$1500,0)),""))</f>
        <v/>
      </c>
      <c r="G277" s="202" t="str">
        <f>IF($C277="","",IFERROR(HYPERLINK(INDEX('Work report'!$Q$2:$Q$1500,MATCH(ROWS($C$2:C277),'Work report'!$AA$2:$AA$1500,0)),INDEX('Work report'!$Q$2:$Q$1500,MATCH(ROWS($C$2:C277),'Work report'!$AA$2:$AA$1500,0))),""))</f>
        <v/>
      </c>
      <c r="H277" s="203" t="str">
        <f>IF($C277="","",IFERROR(INDEX('Work report'!$M$2:$M$1500,MATCH(ROWS($C$2:C277),'Work report'!$AA$2:$AA$1500,0)),""))</f>
        <v/>
      </c>
      <c r="I277" s="198" t="str">
        <f>IF($C277="","",IFERROR(INDEX('Work report'!$A$2:$A$1500,MATCH(ROWS($C$2:C277),'Work report'!$AA$2:$AA$1500,0)),""))</f>
        <v/>
      </c>
      <c r="J277" s="201" t="str">
        <f>IF($C277="","",IFERROR(INDEX('Work report'!$I$2:$I$1500,MATCH(ROWS($C$2:C277),'Work report'!$AA$2:$AA$1500,0)),""))</f>
        <v/>
      </c>
      <c r="K277" s="105"/>
      <c r="L277" s="105"/>
      <c r="M277" s="105"/>
      <c r="N277" s="105"/>
      <c r="O277" s="71">
        <f t="shared" si="13"/>
        <v>0</v>
      </c>
      <c r="P277" s="71">
        <f t="shared" si="14"/>
        <v>0</v>
      </c>
      <c r="Q277" s="71" t="str">
        <f t="shared" si="12"/>
        <v/>
      </c>
    </row>
    <row r="278" spans="1:17" ht="15" customHeight="1" x14ac:dyDescent="0.25">
      <c r="A278" s="198" t="str">
        <f>IF($C278="","",IFERROR(INDEX('Work report'!$A$2:$A$1500,MATCH(ROWS($C$2:C278),'Work report'!$AA$2:$AA$1500,0)),""))</f>
        <v/>
      </c>
      <c r="B278" s="199" t="str">
        <f>IF($C278="","",Setup!$B$4)</f>
        <v/>
      </c>
      <c r="C278" s="200" t="str">
        <f>IFERROR(INDEX('Work report'!$R$2:$R$1500,MATCH(ROWS($C$2:C278),'Work report'!$AA$2:$AA$1500,0)),"")</f>
        <v/>
      </c>
      <c r="D278" s="200" t="str">
        <f>IFERROR(INDEX('Work report'!$S$2:$S$1500,MATCH(ROWS($D$2:D278),'Work report'!$AA$2:$AA$1500,0)),"")</f>
        <v/>
      </c>
      <c r="E278" s="193" t="str">
        <f>IF($C278="","",IFERROR(INDEX('Work report'!$C$2:$C$1500,MATCH(ROWS($C$2:C278),'Work report'!$AA$2:$AA$1500,0)),""))</f>
        <v/>
      </c>
      <c r="F278" s="201" t="str">
        <f>IF($C278="","",IFERROR(INDEX('Work report'!$F$2:$F$1500,MATCH(ROWS($C$2:C278),'Work report'!$AA$2:$AA$1500,0)),""))</f>
        <v/>
      </c>
      <c r="G278" s="202" t="str">
        <f>IF($C278="","",IFERROR(HYPERLINK(INDEX('Work report'!$Q$2:$Q$1500,MATCH(ROWS($C$2:C278),'Work report'!$AA$2:$AA$1500,0)),INDEX('Work report'!$Q$2:$Q$1500,MATCH(ROWS($C$2:C278),'Work report'!$AA$2:$AA$1500,0))),""))</f>
        <v/>
      </c>
      <c r="H278" s="203" t="str">
        <f>IF($C278="","",IFERROR(INDEX('Work report'!$M$2:$M$1500,MATCH(ROWS($C$2:C278),'Work report'!$AA$2:$AA$1500,0)),""))</f>
        <v/>
      </c>
      <c r="I278" s="198" t="str">
        <f>IF($C278="","",IFERROR(INDEX('Work report'!$A$2:$A$1500,MATCH(ROWS($C$2:C278),'Work report'!$AA$2:$AA$1500,0)),""))</f>
        <v/>
      </c>
      <c r="J278" s="201" t="str">
        <f>IF($C278="","",IFERROR(INDEX('Work report'!$I$2:$I$1500,MATCH(ROWS($C$2:C278),'Work report'!$AA$2:$AA$1500,0)),""))</f>
        <v/>
      </c>
      <c r="K278" s="105"/>
      <c r="L278" s="105"/>
      <c r="M278" s="105"/>
      <c r="N278" s="105"/>
      <c r="O278" s="71">
        <f t="shared" si="13"/>
        <v>0</v>
      </c>
      <c r="P278" s="71">
        <f t="shared" si="14"/>
        <v>0</v>
      </c>
      <c r="Q278" s="71" t="str">
        <f t="shared" si="12"/>
        <v/>
      </c>
    </row>
    <row r="279" spans="1:17" ht="15" customHeight="1" x14ac:dyDescent="0.25">
      <c r="A279" s="198" t="str">
        <f>IF($C279="","",IFERROR(INDEX('Work report'!$A$2:$A$1500,MATCH(ROWS($C$2:C279),'Work report'!$AA$2:$AA$1500,0)),""))</f>
        <v/>
      </c>
      <c r="B279" s="199" t="str">
        <f>IF($C279="","",Setup!$B$4)</f>
        <v/>
      </c>
      <c r="C279" s="200" t="str">
        <f>IFERROR(INDEX('Work report'!$R$2:$R$1500,MATCH(ROWS($C$2:C279),'Work report'!$AA$2:$AA$1500,0)),"")</f>
        <v/>
      </c>
      <c r="D279" s="200" t="str">
        <f>IFERROR(INDEX('Work report'!$S$2:$S$1500,MATCH(ROWS($D$2:D279),'Work report'!$AA$2:$AA$1500,0)),"")</f>
        <v/>
      </c>
      <c r="E279" s="193" t="str">
        <f>IF($C279="","",IFERROR(INDEX('Work report'!$C$2:$C$1500,MATCH(ROWS($C$2:C279),'Work report'!$AA$2:$AA$1500,0)),""))</f>
        <v/>
      </c>
      <c r="F279" s="201" t="str">
        <f>IF($C279="","",IFERROR(INDEX('Work report'!$F$2:$F$1500,MATCH(ROWS($C$2:C279),'Work report'!$AA$2:$AA$1500,0)),""))</f>
        <v/>
      </c>
      <c r="G279" s="202" t="str">
        <f>IF($C279="","",IFERROR(HYPERLINK(INDEX('Work report'!$Q$2:$Q$1500,MATCH(ROWS($C$2:C279),'Work report'!$AA$2:$AA$1500,0)),INDEX('Work report'!$Q$2:$Q$1500,MATCH(ROWS($C$2:C279),'Work report'!$AA$2:$AA$1500,0))),""))</f>
        <v/>
      </c>
      <c r="H279" s="203" t="str">
        <f>IF($C279="","",IFERROR(INDEX('Work report'!$M$2:$M$1500,MATCH(ROWS($C$2:C279),'Work report'!$AA$2:$AA$1500,0)),""))</f>
        <v/>
      </c>
      <c r="I279" s="198" t="str">
        <f>IF($C279="","",IFERROR(INDEX('Work report'!$A$2:$A$1500,MATCH(ROWS($C$2:C279),'Work report'!$AA$2:$AA$1500,0)),""))</f>
        <v/>
      </c>
      <c r="J279" s="201" t="str">
        <f>IF($C279="","",IFERROR(INDEX('Work report'!$I$2:$I$1500,MATCH(ROWS($C$2:C279),'Work report'!$AA$2:$AA$1500,0)),""))</f>
        <v/>
      </c>
      <c r="K279" s="105"/>
      <c r="L279" s="105"/>
      <c r="M279" s="105"/>
      <c r="N279" s="105"/>
      <c r="O279" s="71">
        <f t="shared" si="13"/>
        <v>0</v>
      </c>
      <c r="P279" s="71">
        <f t="shared" si="14"/>
        <v>0</v>
      </c>
      <c r="Q279" s="71" t="str">
        <f t="shared" si="12"/>
        <v/>
      </c>
    </row>
    <row r="280" spans="1:17" ht="15" customHeight="1" x14ac:dyDescent="0.25">
      <c r="A280" s="198" t="str">
        <f>IF($C280="","",IFERROR(INDEX('Work report'!$A$2:$A$1500,MATCH(ROWS($C$2:C280),'Work report'!$AA$2:$AA$1500,0)),""))</f>
        <v/>
      </c>
      <c r="B280" s="199" t="str">
        <f>IF($C280="","",Setup!$B$4)</f>
        <v/>
      </c>
      <c r="C280" s="200" t="str">
        <f>IFERROR(INDEX('Work report'!$R$2:$R$1500,MATCH(ROWS($C$2:C280),'Work report'!$AA$2:$AA$1500,0)),"")</f>
        <v/>
      </c>
      <c r="D280" s="200" t="str">
        <f>IFERROR(INDEX('Work report'!$S$2:$S$1500,MATCH(ROWS($D$2:D280),'Work report'!$AA$2:$AA$1500,0)),"")</f>
        <v/>
      </c>
      <c r="E280" s="193" t="str">
        <f>IF($C280="","",IFERROR(INDEX('Work report'!$C$2:$C$1500,MATCH(ROWS($C$2:C280),'Work report'!$AA$2:$AA$1500,0)),""))</f>
        <v/>
      </c>
      <c r="F280" s="201" t="str">
        <f>IF($C280="","",IFERROR(INDEX('Work report'!$F$2:$F$1500,MATCH(ROWS($C$2:C280),'Work report'!$AA$2:$AA$1500,0)),""))</f>
        <v/>
      </c>
      <c r="G280" s="202" t="str">
        <f>IF($C280="","",IFERROR(HYPERLINK(INDEX('Work report'!$Q$2:$Q$1500,MATCH(ROWS($C$2:C280),'Work report'!$AA$2:$AA$1500,0)),INDEX('Work report'!$Q$2:$Q$1500,MATCH(ROWS($C$2:C280),'Work report'!$AA$2:$AA$1500,0))),""))</f>
        <v/>
      </c>
      <c r="H280" s="203" t="str">
        <f>IF($C280="","",IFERROR(INDEX('Work report'!$M$2:$M$1500,MATCH(ROWS($C$2:C280),'Work report'!$AA$2:$AA$1500,0)),""))</f>
        <v/>
      </c>
      <c r="I280" s="198" t="str">
        <f>IF($C280="","",IFERROR(INDEX('Work report'!$A$2:$A$1500,MATCH(ROWS($C$2:C280),'Work report'!$AA$2:$AA$1500,0)),""))</f>
        <v/>
      </c>
      <c r="J280" s="201" t="str">
        <f>IF($C280="","",IFERROR(INDEX('Work report'!$I$2:$I$1500,MATCH(ROWS($C$2:C280),'Work report'!$AA$2:$AA$1500,0)),""))</f>
        <v/>
      </c>
      <c r="K280" s="105"/>
      <c r="L280" s="105"/>
      <c r="M280" s="105"/>
      <c r="N280" s="105"/>
      <c r="O280" s="71">
        <f t="shared" si="13"/>
        <v>0</v>
      </c>
      <c r="P280" s="71">
        <f t="shared" si="14"/>
        <v>0</v>
      </c>
      <c r="Q280" s="71" t="str">
        <f t="shared" si="12"/>
        <v/>
      </c>
    </row>
    <row r="281" spans="1:17" ht="15" customHeight="1" x14ac:dyDescent="0.25">
      <c r="A281" s="198" t="str">
        <f>IF($C281="","",IFERROR(INDEX('Work report'!$A$2:$A$1500,MATCH(ROWS($C$2:C281),'Work report'!$AA$2:$AA$1500,0)),""))</f>
        <v/>
      </c>
      <c r="B281" s="199" t="str">
        <f>IF($C281="","",Setup!$B$4)</f>
        <v/>
      </c>
      <c r="C281" s="200" t="str">
        <f>IFERROR(INDEX('Work report'!$R$2:$R$1500,MATCH(ROWS($C$2:C281),'Work report'!$AA$2:$AA$1500,0)),"")</f>
        <v/>
      </c>
      <c r="D281" s="200" t="str">
        <f>IFERROR(INDEX('Work report'!$S$2:$S$1500,MATCH(ROWS($D$2:D281),'Work report'!$AA$2:$AA$1500,0)),"")</f>
        <v/>
      </c>
      <c r="E281" s="193" t="str">
        <f>IF($C281="","",IFERROR(INDEX('Work report'!$C$2:$C$1500,MATCH(ROWS($C$2:C281),'Work report'!$AA$2:$AA$1500,0)),""))</f>
        <v/>
      </c>
      <c r="F281" s="201" t="str">
        <f>IF($C281="","",IFERROR(INDEX('Work report'!$F$2:$F$1500,MATCH(ROWS($C$2:C281),'Work report'!$AA$2:$AA$1500,0)),""))</f>
        <v/>
      </c>
      <c r="G281" s="202" t="str">
        <f>IF($C281="","",IFERROR(HYPERLINK(INDEX('Work report'!$Q$2:$Q$1500,MATCH(ROWS($C$2:C281),'Work report'!$AA$2:$AA$1500,0)),INDEX('Work report'!$Q$2:$Q$1500,MATCH(ROWS($C$2:C281),'Work report'!$AA$2:$AA$1500,0))),""))</f>
        <v/>
      </c>
      <c r="H281" s="203" t="str">
        <f>IF($C281="","",IFERROR(INDEX('Work report'!$M$2:$M$1500,MATCH(ROWS($C$2:C281),'Work report'!$AA$2:$AA$1500,0)),""))</f>
        <v/>
      </c>
      <c r="I281" s="198" t="str">
        <f>IF($C281="","",IFERROR(INDEX('Work report'!$A$2:$A$1500,MATCH(ROWS($C$2:C281),'Work report'!$AA$2:$AA$1500,0)),""))</f>
        <v/>
      </c>
      <c r="J281" s="201" t="str">
        <f>IF($C281="","",IFERROR(INDEX('Work report'!$I$2:$I$1500,MATCH(ROWS($C$2:C281),'Work report'!$AA$2:$AA$1500,0)),""))</f>
        <v/>
      </c>
      <c r="K281" s="105"/>
      <c r="L281" s="105"/>
      <c r="M281" s="105"/>
      <c r="N281" s="105"/>
      <c r="O281" s="71">
        <f t="shared" si="13"/>
        <v>0</v>
      </c>
      <c r="P281" s="71">
        <f t="shared" si="14"/>
        <v>0</v>
      </c>
      <c r="Q281" s="71" t="str">
        <f t="shared" si="12"/>
        <v/>
      </c>
    </row>
    <row r="282" spans="1:17" ht="15" customHeight="1" x14ac:dyDescent="0.25">
      <c r="A282" s="198" t="str">
        <f>IF($C282="","",IFERROR(INDEX('Work report'!$A$2:$A$1500,MATCH(ROWS($C$2:C282),'Work report'!$AA$2:$AA$1500,0)),""))</f>
        <v/>
      </c>
      <c r="B282" s="199" t="str">
        <f>IF($C282="","",Setup!$B$4)</f>
        <v/>
      </c>
      <c r="C282" s="200" t="str">
        <f>IFERROR(INDEX('Work report'!$R$2:$R$1500,MATCH(ROWS($C$2:C282),'Work report'!$AA$2:$AA$1500,0)),"")</f>
        <v/>
      </c>
      <c r="D282" s="200" t="str">
        <f>IFERROR(INDEX('Work report'!$S$2:$S$1500,MATCH(ROWS($D$2:D282),'Work report'!$AA$2:$AA$1500,0)),"")</f>
        <v/>
      </c>
      <c r="E282" s="193" t="str">
        <f>IF($C282="","",IFERROR(INDEX('Work report'!$C$2:$C$1500,MATCH(ROWS($C$2:C282),'Work report'!$AA$2:$AA$1500,0)),""))</f>
        <v/>
      </c>
      <c r="F282" s="201" t="str">
        <f>IF($C282="","",IFERROR(INDEX('Work report'!$F$2:$F$1500,MATCH(ROWS($C$2:C282),'Work report'!$AA$2:$AA$1500,0)),""))</f>
        <v/>
      </c>
      <c r="G282" s="202" t="str">
        <f>IF($C282="","",IFERROR(HYPERLINK(INDEX('Work report'!$Q$2:$Q$1500,MATCH(ROWS($C$2:C282),'Work report'!$AA$2:$AA$1500,0)),INDEX('Work report'!$Q$2:$Q$1500,MATCH(ROWS($C$2:C282),'Work report'!$AA$2:$AA$1500,0))),""))</f>
        <v/>
      </c>
      <c r="H282" s="203" t="str">
        <f>IF($C282="","",IFERROR(INDEX('Work report'!$M$2:$M$1500,MATCH(ROWS($C$2:C282),'Work report'!$AA$2:$AA$1500,0)),""))</f>
        <v/>
      </c>
      <c r="I282" s="198" t="str">
        <f>IF($C282="","",IFERROR(INDEX('Work report'!$A$2:$A$1500,MATCH(ROWS($C$2:C282),'Work report'!$AA$2:$AA$1500,0)),""))</f>
        <v/>
      </c>
      <c r="J282" s="201" t="str">
        <f>IF($C282="","",IFERROR(INDEX('Work report'!$I$2:$I$1500,MATCH(ROWS($C$2:C282),'Work report'!$AA$2:$AA$1500,0)),""))</f>
        <v/>
      </c>
      <c r="K282" s="105"/>
      <c r="L282" s="105"/>
      <c r="M282" s="105"/>
      <c r="N282" s="105"/>
      <c r="O282" s="71">
        <f t="shared" si="13"/>
        <v>0</v>
      </c>
      <c r="P282" s="71">
        <f t="shared" si="14"/>
        <v>0</v>
      </c>
      <c r="Q282" s="71" t="str">
        <f t="shared" si="12"/>
        <v/>
      </c>
    </row>
    <row r="283" spans="1:17" ht="15" customHeight="1" x14ac:dyDescent="0.25">
      <c r="A283" s="198" t="str">
        <f>IF($C283="","",IFERROR(INDEX('Work report'!$A$2:$A$1500,MATCH(ROWS($C$2:C283),'Work report'!$AA$2:$AA$1500,0)),""))</f>
        <v/>
      </c>
      <c r="B283" s="199" t="str">
        <f>IF($C283="","",Setup!$B$4)</f>
        <v/>
      </c>
      <c r="C283" s="200" t="str">
        <f>IFERROR(INDEX('Work report'!$R$2:$R$1500,MATCH(ROWS($C$2:C283),'Work report'!$AA$2:$AA$1500,0)),"")</f>
        <v/>
      </c>
      <c r="D283" s="200" t="str">
        <f>IFERROR(INDEX('Work report'!$S$2:$S$1500,MATCH(ROWS($D$2:D283),'Work report'!$AA$2:$AA$1500,0)),"")</f>
        <v/>
      </c>
      <c r="E283" s="193" t="str">
        <f>IF($C283="","",IFERROR(INDEX('Work report'!$C$2:$C$1500,MATCH(ROWS($C$2:C283),'Work report'!$AA$2:$AA$1500,0)),""))</f>
        <v/>
      </c>
      <c r="F283" s="201" t="str">
        <f>IF($C283="","",IFERROR(INDEX('Work report'!$F$2:$F$1500,MATCH(ROWS($C$2:C283),'Work report'!$AA$2:$AA$1500,0)),""))</f>
        <v/>
      </c>
      <c r="G283" s="202" t="str">
        <f>IF($C283="","",IFERROR(HYPERLINK(INDEX('Work report'!$Q$2:$Q$1500,MATCH(ROWS($C$2:C283),'Work report'!$AA$2:$AA$1500,0)),INDEX('Work report'!$Q$2:$Q$1500,MATCH(ROWS($C$2:C283),'Work report'!$AA$2:$AA$1500,0))),""))</f>
        <v/>
      </c>
      <c r="H283" s="203" t="str">
        <f>IF($C283="","",IFERROR(INDEX('Work report'!$M$2:$M$1500,MATCH(ROWS($C$2:C283),'Work report'!$AA$2:$AA$1500,0)),""))</f>
        <v/>
      </c>
      <c r="I283" s="198" t="str">
        <f>IF($C283="","",IFERROR(INDEX('Work report'!$A$2:$A$1500,MATCH(ROWS($C$2:C283),'Work report'!$AA$2:$AA$1500,0)),""))</f>
        <v/>
      </c>
      <c r="J283" s="201" t="str">
        <f>IF($C283="","",IFERROR(INDEX('Work report'!$I$2:$I$1500,MATCH(ROWS($C$2:C283),'Work report'!$AA$2:$AA$1500,0)),""))</f>
        <v/>
      </c>
      <c r="K283" s="105"/>
      <c r="L283" s="105"/>
      <c r="M283" s="105"/>
      <c r="N283" s="105"/>
      <c r="O283" s="71">
        <f t="shared" si="13"/>
        <v>0</v>
      </c>
      <c r="P283" s="71">
        <f t="shared" si="14"/>
        <v>0</v>
      </c>
      <c r="Q283" s="71" t="str">
        <f t="shared" si="12"/>
        <v/>
      </c>
    </row>
    <row r="284" spans="1:17" ht="15" customHeight="1" x14ac:dyDescent="0.25">
      <c r="A284" s="198" t="str">
        <f>IF($C284="","",IFERROR(INDEX('Work report'!$A$2:$A$1500,MATCH(ROWS($C$2:C284),'Work report'!$AA$2:$AA$1500,0)),""))</f>
        <v/>
      </c>
      <c r="B284" s="199" t="str">
        <f>IF($C284="","",Setup!$B$4)</f>
        <v/>
      </c>
      <c r="C284" s="200" t="str">
        <f>IFERROR(INDEX('Work report'!$R$2:$R$1500,MATCH(ROWS($C$2:C284),'Work report'!$AA$2:$AA$1500,0)),"")</f>
        <v/>
      </c>
      <c r="D284" s="200" t="str">
        <f>IFERROR(INDEX('Work report'!$S$2:$S$1500,MATCH(ROWS($D$2:D284),'Work report'!$AA$2:$AA$1500,0)),"")</f>
        <v/>
      </c>
      <c r="E284" s="193" t="str">
        <f>IF($C284="","",IFERROR(INDEX('Work report'!$C$2:$C$1500,MATCH(ROWS($C$2:C284),'Work report'!$AA$2:$AA$1500,0)),""))</f>
        <v/>
      </c>
      <c r="F284" s="201" t="str">
        <f>IF($C284="","",IFERROR(INDEX('Work report'!$F$2:$F$1500,MATCH(ROWS($C$2:C284),'Work report'!$AA$2:$AA$1500,0)),""))</f>
        <v/>
      </c>
      <c r="G284" s="202" t="str">
        <f>IF($C284="","",IFERROR(HYPERLINK(INDEX('Work report'!$Q$2:$Q$1500,MATCH(ROWS($C$2:C284),'Work report'!$AA$2:$AA$1500,0)),INDEX('Work report'!$Q$2:$Q$1500,MATCH(ROWS($C$2:C284),'Work report'!$AA$2:$AA$1500,0))),""))</f>
        <v/>
      </c>
      <c r="H284" s="203" t="str">
        <f>IF($C284="","",IFERROR(INDEX('Work report'!$M$2:$M$1500,MATCH(ROWS($C$2:C284),'Work report'!$AA$2:$AA$1500,0)),""))</f>
        <v/>
      </c>
      <c r="I284" s="198" t="str">
        <f>IF($C284="","",IFERROR(INDEX('Work report'!$A$2:$A$1500,MATCH(ROWS($C$2:C284),'Work report'!$AA$2:$AA$1500,0)),""))</f>
        <v/>
      </c>
      <c r="J284" s="201" t="str">
        <f>IF($C284="","",IFERROR(INDEX('Work report'!$I$2:$I$1500,MATCH(ROWS($C$2:C284),'Work report'!$AA$2:$AA$1500,0)),""))</f>
        <v/>
      </c>
      <c r="K284" s="105"/>
      <c r="L284" s="105"/>
      <c r="M284" s="105"/>
      <c r="N284" s="105"/>
      <c r="O284" s="71">
        <f t="shared" si="13"/>
        <v>0</v>
      </c>
      <c r="P284" s="71">
        <f t="shared" si="14"/>
        <v>0</v>
      </c>
      <c r="Q284" s="71" t="str">
        <f t="shared" si="12"/>
        <v/>
      </c>
    </row>
    <row r="285" spans="1:17" ht="15" customHeight="1" x14ac:dyDescent="0.25">
      <c r="A285" s="198" t="str">
        <f>IF($C285="","",IFERROR(INDEX('Work report'!$A$2:$A$1500,MATCH(ROWS($C$2:C285),'Work report'!$AA$2:$AA$1500,0)),""))</f>
        <v/>
      </c>
      <c r="B285" s="199" t="str">
        <f>IF($C285="","",Setup!$B$4)</f>
        <v/>
      </c>
      <c r="C285" s="200" t="str">
        <f>IFERROR(INDEX('Work report'!$R$2:$R$1500,MATCH(ROWS($C$2:C285),'Work report'!$AA$2:$AA$1500,0)),"")</f>
        <v/>
      </c>
      <c r="D285" s="200" t="str">
        <f>IFERROR(INDEX('Work report'!$S$2:$S$1500,MATCH(ROWS($D$2:D285),'Work report'!$AA$2:$AA$1500,0)),"")</f>
        <v/>
      </c>
      <c r="E285" s="193" t="str">
        <f>IF($C285="","",IFERROR(INDEX('Work report'!$C$2:$C$1500,MATCH(ROWS($C$2:C285),'Work report'!$AA$2:$AA$1500,0)),""))</f>
        <v/>
      </c>
      <c r="F285" s="201" t="str">
        <f>IF($C285="","",IFERROR(INDEX('Work report'!$F$2:$F$1500,MATCH(ROWS($C$2:C285),'Work report'!$AA$2:$AA$1500,0)),""))</f>
        <v/>
      </c>
      <c r="G285" s="202" t="str">
        <f>IF($C285="","",IFERROR(HYPERLINK(INDEX('Work report'!$Q$2:$Q$1500,MATCH(ROWS($C$2:C285),'Work report'!$AA$2:$AA$1500,0)),INDEX('Work report'!$Q$2:$Q$1500,MATCH(ROWS($C$2:C285),'Work report'!$AA$2:$AA$1500,0))),""))</f>
        <v/>
      </c>
      <c r="H285" s="203" t="str">
        <f>IF($C285="","",IFERROR(INDEX('Work report'!$M$2:$M$1500,MATCH(ROWS($C$2:C285),'Work report'!$AA$2:$AA$1500,0)),""))</f>
        <v/>
      </c>
      <c r="I285" s="198" t="str">
        <f>IF($C285="","",IFERROR(INDEX('Work report'!$A$2:$A$1500,MATCH(ROWS($C$2:C285),'Work report'!$AA$2:$AA$1500,0)),""))</f>
        <v/>
      </c>
      <c r="J285" s="201" t="str">
        <f>IF($C285="","",IFERROR(INDEX('Work report'!$I$2:$I$1500,MATCH(ROWS($C$2:C285),'Work report'!$AA$2:$AA$1500,0)),""))</f>
        <v/>
      </c>
      <c r="K285" s="105"/>
      <c r="L285" s="105"/>
      <c r="M285" s="105"/>
      <c r="N285" s="105"/>
      <c r="O285" s="71">
        <f t="shared" si="13"/>
        <v>0</v>
      </c>
      <c r="P285" s="71">
        <f t="shared" si="14"/>
        <v>0</v>
      </c>
      <c r="Q285" s="71" t="str">
        <f t="shared" si="12"/>
        <v/>
      </c>
    </row>
    <row r="286" spans="1:17" ht="15" customHeight="1" x14ac:dyDescent="0.25">
      <c r="A286" s="198" t="str">
        <f>IF($C286="","",IFERROR(INDEX('Work report'!$A$2:$A$1500,MATCH(ROWS($C$2:C286),'Work report'!$AA$2:$AA$1500,0)),""))</f>
        <v/>
      </c>
      <c r="B286" s="199" t="str">
        <f>IF($C286="","",Setup!$B$4)</f>
        <v/>
      </c>
      <c r="C286" s="200" t="str">
        <f>IFERROR(INDEX('Work report'!$R$2:$R$1500,MATCH(ROWS($C$2:C286),'Work report'!$AA$2:$AA$1500,0)),"")</f>
        <v/>
      </c>
      <c r="D286" s="200" t="str">
        <f>IFERROR(INDEX('Work report'!$S$2:$S$1500,MATCH(ROWS($D$2:D286),'Work report'!$AA$2:$AA$1500,0)),"")</f>
        <v/>
      </c>
      <c r="E286" s="193" t="str">
        <f>IF($C286="","",IFERROR(INDEX('Work report'!$C$2:$C$1500,MATCH(ROWS($C$2:C286),'Work report'!$AA$2:$AA$1500,0)),""))</f>
        <v/>
      </c>
      <c r="F286" s="201" t="str">
        <f>IF($C286="","",IFERROR(INDEX('Work report'!$F$2:$F$1500,MATCH(ROWS($C$2:C286),'Work report'!$AA$2:$AA$1500,0)),""))</f>
        <v/>
      </c>
      <c r="G286" s="202" t="str">
        <f>IF($C286="","",IFERROR(HYPERLINK(INDEX('Work report'!$Q$2:$Q$1500,MATCH(ROWS($C$2:C286),'Work report'!$AA$2:$AA$1500,0)),INDEX('Work report'!$Q$2:$Q$1500,MATCH(ROWS($C$2:C286),'Work report'!$AA$2:$AA$1500,0))),""))</f>
        <v/>
      </c>
      <c r="H286" s="203" t="str">
        <f>IF($C286="","",IFERROR(INDEX('Work report'!$M$2:$M$1500,MATCH(ROWS($C$2:C286),'Work report'!$AA$2:$AA$1500,0)),""))</f>
        <v/>
      </c>
      <c r="I286" s="198" t="str">
        <f>IF($C286="","",IFERROR(INDEX('Work report'!$A$2:$A$1500,MATCH(ROWS($C$2:C286),'Work report'!$AA$2:$AA$1500,0)),""))</f>
        <v/>
      </c>
      <c r="J286" s="201" t="str">
        <f>IF($C286="","",IFERROR(INDEX('Work report'!$I$2:$I$1500,MATCH(ROWS($C$2:C286),'Work report'!$AA$2:$AA$1500,0)),""))</f>
        <v/>
      </c>
      <c r="K286" s="105"/>
      <c r="L286" s="105"/>
      <c r="M286" s="105"/>
      <c r="N286" s="105"/>
      <c r="O286" s="71">
        <f t="shared" si="13"/>
        <v>0</v>
      </c>
      <c r="P286" s="71">
        <f t="shared" si="14"/>
        <v>0</v>
      </c>
      <c r="Q286" s="71" t="str">
        <f t="shared" si="12"/>
        <v/>
      </c>
    </row>
    <row r="287" spans="1:17" ht="15" customHeight="1" x14ac:dyDescent="0.25">
      <c r="A287" s="198" t="str">
        <f>IF($C287="","",IFERROR(INDEX('Work report'!$A$2:$A$1500,MATCH(ROWS($C$2:C287),'Work report'!$AA$2:$AA$1500,0)),""))</f>
        <v/>
      </c>
      <c r="B287" s="199" t="str">
        <f>IF($C287="","",Setup!$B$4)</f>
        <v/>
      </c>
      <c r="C287" s="200" t="str">
        <f>IFERROR(INDEX('Work report'!$R$2:$R$1500,MATCH(ROWS($C$2:C287),'Work report'!$AA$2:$AA$1500,0)),"")</f>
        <v/>
      </c>
      <c r="D287" s="200" t="str">
        <f>IFERROR(INDEX('Work report'!$S$2:$S$1500,MATCH(ROWS($D$2:D287),'Work report'!$AA$2:$AA$1500,0)),"")</f>
        <v/>
      </c>
      <c r="E287" s="193" t="str">
        <f>IF($C287="","",IFERROR(INDEX('Work report'!$C$2:$C$1500,MATCH(ROWS($C$2:C287),'Work report'!$AA$2:$AA$1500,0)),""))</f>
        <v/>
      </c>
      <c r="F287" s="201" t="str">
        <f>IF($C287="","",IFERROR(INDEX('Work report'!$F$2:$F$1500,MATCH(ROWS($C$2:C287),'Work report'!$AA$2:$AA$1500,0)),""))</f>
        <v/>
      </c>
      <c r="G287" s="202" t="str">
        <f>IF($C287="","",IFERROR(HYPERLINK(INDEX('Work report'!$Q$2:$Q$1500,MATCH(ROWS($C$2:C287),'Work report'!$AA$2:$AA$1500,0)),INDEX('Work report'!$Q$2:$Q$1500,MATCH(ROWS($C$2:C287),'Work report'!$AA$2:$AA$1500,0))),""))</f>
        <v/>
      </c>
      <c r="H287" s="203" t="str">
        <f>IF($C287="","",IFERROR(INDEX('Work report'!$M$2:$M$1500,MATCH(ROWS($C$2:C287),'Work report'!$AA$2:$AA$1500,0)),""))</f>
        <v/>
      </c>
      <c r="I287" s="198" t="str">
        <f>IF($C287="","",IFERROR(INDEX('Work report'!$A$2:$A$1500,MATCH(ROWS($C$2:C287),'Work report'!$AA$2:$AA$1500,0)),""))</f>
        <v/>
      </c>
      <c r="J287" s="201" t="str">
        <f>IF($C287="","",IFERROR(INDEX('Work report'!$I$2:$I$1500,MATCH(ROWS($C$2:C287),'Work report'!$AA$2:$AA$1500,0)),""))</f>
        <v/>
      </c>
      <c r="K287" s="105"/>
      <c r="L287" s="105"/>
      <c r="M287" s="105"/>
      <c r="N287" s="105"/>
      <c r="O287" s="71">
        <f t="shared" si="13"/>
        <v>0</v>
      </c>
      <c r="P287" s="71">
        <f t="shared" si="14"/>
        <v>0</v>
      </c>
      <c r="Q287" s="71" t="str">
        <f t="shared" si="12"/>
        <v/>
      </c>
    </row>
    <row r="288" spans="1:17" ht="15" customHeight="1" x14ac:dyDescent="0.25">
      <c r="A288" s="198" t="str">
        <f>IF($C288="","",IFERROR(INDEX('Work report'!$A$2:$A$1500,MATCH(ROWS($C$2:C288),'Work report'!$AA$2:$AA$1500,0)),""))</f>
        <v/>
      </c>
      <c r="B288" s="199" t="str">
        <f>IF($C288="","",Setup!$B$4)</f>
        <v/>
      </c>
      <c r="C288" s="200" t="str">
        <f>IFERROR(INDEX('Work report'!$R$2:$R$1500,MATCH(ROWS($C$2:C288),'Work report'!$AA$2:$AA$1500,0)),"")</f>
        <v/>
      </c>
      <c r="D288" s="200" t="str">
        <f>IFERROR(INDEX('Work report'!$S$2:$S$1500,MATCH(ROWS($D$2:D288),'Work report'!$AA$2:$AA$1500,0)),"")</f>
        <v/>
      </c>
      <c r="E288" s="193" t="str">
        <f>IF($C288="","",IFERROR(INDEX('Work report'!$C$2:$C$1500,MATCH(ROWS($C$2:C288),'Work report'!$AA$2:$AA$1500,0)),""))</f>
        <v/>
      </c>
      <c r="F288" s="201" t="str">
        <f>IF($C288="","",IFERROR(INDEX('Work report'!$F$2:$F$1500,MATCH(ROWS($C$2:C288),'Work report'!$AA$2:$AA$1500,0)),""))</f>
        <v/>
      </c>
      <c r="G288" s="202" t="str">
        <f>IF($C288="","",IFERROR(HYPERLINK(INDEX('Work report'!$Q$2:$Q$1500,MATCH(ROWS($C$2:C288),'Work report'!$AA$2:$AA$1500,0)),INDEX('Work report'!$Q$2:$Q$1500,MATCH(ROWS($C$2:C288),'Work report'!$AA$2:$AA$1500,0))),""))</f>
        <v/>
      </c>
      <c r="H288" s="203" t="str">
        <f>IF($C288="","",IFERROR(INDEX('Work report'!$M$2:$M$1500,MATCH(ROWS($C$2:C288),'Work report'!$AA$2:$AA$1500,0)),""))</f>
        <v/>
      </c>
      <c r="I288" s="198" t="str">
        <f>IF($C288="","",IFERROR(INDEX('Work report'!$A$2:$A$1500,MATCH(ROWS($C$2:C288),'Work report'!$AA$2:$AA$1500,0)),""))</f>
        <v/>
      </c>
      <c r="J288" s="201" t="str">
        <f>IF($C288="","",IFERROR(INDEX('Work report'!$I$2:$I$1500,MATCH(ROWS($C$2:C288),'Work report'!$AA$2:$AA$1500,0)),""))</f>
        <v/>
      </c>
      <c r="K288" s="105"/>
      <c r="L288" s="105"/>
      <c r="M288" s="105"/>
      <c r="N288" s="105"/>
      <c r="O288" s="71">
        <f t="shared" si="13"/>
        <v>0</v>
      </c>
      <c r="P288" s="71">
        <f t="shared" si="14"/>
        <v>0</v>
      </c>
      <c r="Q288" s="71" t="str">
        <f t="shared" si="12"/>
        <v/>
      </c>
    </row>
    <row r="289" spans="1:17" ht="15" customHeight="1" x14ac:dyDescent="0.25">
      <c r="A289" s="198" t="str">
        <f>IF($C289="","",IFERROR(INDEX('Work report'!$A$2:$A$1500,MATCH(ROWS($C$2:C289),'Work report'!$AA$2:$AA$1500,0)),""))</f>
        <v/>
      </c>
      <c r="B289" s="199" t="str">
        <f>IF($C289="","",Setup!$B$4)</f>
        <v/>
      </c>
      <c r="C289" s="200" t="str">
        <f>IFERROR(INDEX('Work report'!$R$2:$R$1500,MATCH(ROWS($C$2:C289),'Work report'!$AA$2:$AA$1500,0)),"")</f>
        <v/>
      </c>
      <c r="D289" s="200" t="str">
        <f>IFERROR(INDEX('Work report'!$S$2:$S$1500,MATCH(ROWS($D$2:D289),'Work report'!$AA$2:$AA$1500,0)),"")</f>
        <v/>
      </c>
      <c r="E289" s="193" t="str">
        <f>IF($C289="","",IFERROR(INDEX('Work report'!$C$2:$C$1500,MATCH(ROWS($C$2:C289),'Work report'!$AA$2:$AA$1500,0)),""))</f>
        <v/>
      </c>
      <c r="F289" s="201" t="str">
        <f>IF($C289="","",IFERROR(INDEX('Work report'!$F$2:$F$1500,MATCH(ROWS($C$2:C289),'Work report'!$AA$2:$AA$1500,0)),""))</f>
        <v/>
      </c>
      <c r="G289" s="202" t="str">
        <f>IF($C289="","",IFERROR(HYPERLINK(INDEX('Work report'!$Q$2:$Q$1500,MATCH(ROWS($C$2:C289),'Work report'!$AA$2:$AA$1500,0)),INDEX('Work report'!$Q$2:$Q$1500,MATCH(ROWS($C$2:C289),'Work report'!$AA$2:$AA$1500,0))),""))</f>
        <v/>
      </c>
      <c r="H289" s="203" t="str">
        <f>IF($C289="","",IFERROR(INDEX('Work report'!$M$2:$M$1500,MATCH(ROWS($C$2:C289),'Work report'!$AA$2:$AA$1500,0)),""))</f>
        <v/>
      </c>
      <c r="I289" s="198" t="str">
        <f>IF($C289="","",IFERROR(INDEX('Work report'!$A$2:$A$1500,MATCH(ROWS($C$2:C289),'Work report'!$AA$2:$AA$1500,0)),""))</f>
        <v/>
      </c>
      <c r="J289" s="201" t="str">
        <f>IF($C289="","",IFERROR(INDEX('Work report'!$I$2:$I$1500,MATCH(ROWS($C$2:C289),'Work report'!$AA$2:$AA$1500,0)),""))</f>
        <v/>
      </c>
      <c r="K289" s="105"/>
      <c r="L289" s="105"/>
      <c r="M289" s="105"/>
      <c r="N289" s="105"/>
      <c r="O289" s="71">
        <f t="shared" si="13"/>
        <v>0</v>
      </c>
      <c r="P289" s="71">
        <f t="shared" si="14"/>
        <v>0</v>
      </c>
      <c r="Q289" s="71" t="str">
        <f t="shared" si="12"/>
        <v/>
      </c>
    </row>
    <row r="290" spans="1:17" ht="15" customHeight="1" x14ac:dyDescent="0.25">
      <c r="A290" s="198" t="str">
        <f>IF($C290="","",IFERROR(INDEX('Work report'!$A$2:$A$1500,MATCH(ROWS($C$2:C290),'Work report'!$AA$2:$AA$1500,0)),""))</f>
        <v/>
      </c>
      <c r="B290" s="199" t="str">
        <f>IF($C290="","",Setup!$B$4)</f>
        <v/>
      </c>
      <c r="C290" s="200" t="str">
        <f>IFERROR(INDEX('Work report'!$R$2:$R$1500,MATCH(ROWS($C$2:C290),'Work report'!$AA$2:$AA$1500,0)),"")</f>
        <v/>
      </c>
      <c r="D290" s="200" t="str">
        <f>IFERROR(INDEX('Work report'!$S$2:$S$1500,MATCH(ROWS($D$2:D290),'Work report'!$AA$2:$AA$1500,0)),"")</f>
        <v/>
      </c>
      <c r="E290" s="193" t="str">
        <f>IF($C290="","",IFERROR(INDEX('Work report'!$C$2:$C$1500,MATCH(ROWS($C$2:C290),'Work report'!$AA$2:$AA$1500,0)),""))</f>
        <v/>
      </c>
      <c r="F290" s="201" t="str">
        <f>IF($C290="","",IFERROR(INDEX('Work report'!$F$2:$F$1500,MATCH(ROWS($C$2:C290),'Work report'!$AA$2:$AA$1500,0)),""))</f>
        <v/>
      </c>
      <c r="G290" s="202" t="str">
        <f>IF($C290="","",IFERROR(HYPERLINK(INDEX('Work report'!$Q$2:$Q$1500,MATCH(ROWS($C$2:C290),'Work report'!$AA$2:$AA$1500,0)),INDEX('Work report'!$Q$2:$Q$1500,MATCH(ROWS($C$2:C290),'Work report'!$AA$2:$AA$1500,0))),""))</f>
        <v/>
      </c>
      <c r="H290" s="203" t="str">
        <f>IF($C290="","",IFERROR(INDEX('Work report'!$M$2:$M$1500,MATCH(ROWS($C$2:C290),'Work report'!$AA$2:$AA$1500,0)),""))</f>
        <v/>
      </c>
      <c r="I290" s="198" t="str">
        <f>IF($C290="","",IFERROR(INDEX('Work report'!$A$2:$A$1500,MATCH(ROWS($C$2:C290),'Work report'!$AA$2:$AA$1500,0)),""))</f>
        <v/>
      </c>
      <c r="J290" s="201" t="str">
        <f>IF($C290="","",IFERROR(INDEX('Work report'!$I$2:$I$1500,MATCH(ROWS($C$2:C290),'Work report'!$AA$2:$AA$1500,0)),""))</f>
        <v/>
      </c>
      <c r="K290" s="105"/>
      <c r="L290" s="105"/>
      <c r="M290" s="105"/>
      <c r="N290" s="105"/>
      <c r="O290" s="71">
        <f t="shared" si="13"/>
        <v>0</v>
      </c>
      <c r="P290" s="71">
        <f t="shared" si="14"/>
        <v>0</v>
      </c>
      <c r="Q290" s="71" t="str">
        <f t="shared" si="12"/>
        <v/>
      </c>
    </row>
    <row r="291" spans="1:17" ht="15" customHeight="1" x14ac:dyDescent="0.25">
      <c r="A291" s="198" t="str">
        <f>IF($C291="","",IFERROR(INDEX('Work report'!$A$2:$A$1500,MATCH(ROWS($C$2:C291),'Work report'!$AA$2:$AA$1500,0)),""))</f>
        <v/>
      </c>
      <c r="B291" s="199" t="str">
        <f>IF($C291="","",Setup!$B$4)</f>
        <v/>
      </c>
      <c r="C291" s="200" t="str">
        <f>IFERROR(INDEX('Work report'!$R$2:$R$1500,MATCH(ROWS($C$2:C291),'Work report'!$AA$2:$AA$1500,0)),"")</f>
        <v/>
      </c>
      <c r="D291" s="200" t="str">
        <f>IFERROR(INDEX('Work report'!$S$2:$S$1500,MATCH(ROWS($D$2:D291),'Work report'!$AA$2:$AA$1500,0)),"")</f>
        <v/>
      </c>
      <c r="E291" s="193" t="str">
        <f>IF($C291="","",IFERROR(INDEX('Work report'!$C$2:$C$1500,MATCH(ROWS($C$2:C291),'Work report'!$AA$2:$AA$1500,0)),""))</f>
        <v/>
      </c>
      <c r="F291" s="201" t="str">
        <f>IF($C291="","",IFERROR(INDEX('Work report'!$F$2:$F$1500,MATCH(ROWS($C$2:C291),'Work report'!$AA$2:$AA$1500,0)),""))</f>
        <v/>
      </c>
      <c r="G291" s="202" t="str">
        <f>IF($C291="","",IFERROR(HYPERLINK(INDEX('Work report'!$Q$2:$Q$1500,MATCH(ROWS($C$2:C291),'Work report'!$AA$2:$AA$1500,0)),INDEX('Work report'!$Q$2:$Q$1500,MATCH(ROWS($C$2:C291),'Work report'!$AA$2:$AA$1500,0))),""))</f>
        <v/>
      </c>
      <c r="H291" s="203" t="str">
        <f>IF($C291="","",IFERROR(INDEX('Work report'!$M$2:$M$1500,MATCH(ROWS($C$2:C291),'Work report'!$AA$2:$AA$1500,0)),""))</f>
        <v/>
      </c>
      <c r="I291" s="198" t="str">
        <f>IF($C291="","",IFERROR(INDEX('Work report'!$A$2:$A$1500,MATCH(ROWS($C$2:C291),'Work report'!$AA$2:$AA$1500,0)),""))</f>
        <v/>
      </c>
      <c r="J291" s="201" t="str">
        <f>IF($C291="","",IFERROR(INDEX('Work report'!$I$2:$I$1500,MATCH(ROWS($C$2:C291),'Work report'!$AA$2:$AA$1500,0)),""))</f>
        <v/>
      </c>
      <c r="K291" s="105"/>
      <c r="L291" s="105"/>
      <c r="M291" s="105"/>
      <c r="N291" s="105"/>
      <c r="O291" s="71">
        <f t="shared" si="13"/>
        <v>0</v>
      </c>
      <c r="P291" s="71">
        <f t="shared" si="14"/>
        <v>0</v>
      </c>
      <c r="Q291" s="71" t="str">
        <f t="shared" si="12"/>
        <v/>
      </c>
    </row>
    <row r="292" spans="1:17" ht="15" customHeight="1" x14ac:dyDescent="0.25">
      <c r="A292" s="198" t="str">
        <f>IF($C292="","",IFERROR(INDEX('Work report'!$A$2:$A$1500,MATCH(ROWS($C$2:C292),'Work report'!$AA$2:$AA$1500,0)),""))</f>
        <v/>
      </c>
      <c r="B292" s="199" t="str">
        <f>IF($C292="","",Setup!$B$4)</f>
        <v/>
      </c>
      <c r="C292" s="200" t="str">
        <f>IFERROR(INDEX('Work report'!$R$2:$R$1500,MATCH(ROWS($C$2:C292),'Work report'!$AA$2:$AA$1500,0)),"")</f>
        <v/>
      </c>
      <c r="D292" s="200" t="str">
        <f>IFERROR(INDEX('Work report'!$S$2:$S$1500,MATCH(ROWS($D$2:D292),'Work report'!$AA$2:$AA$1500,0)),"")</f>
        <v/>
      </c>
      <c r="E292" s="193" t="str">
        <f>IF($C292="","",IFERROR(INDEX('Work report'!$C$2:$C$1500,MATCH(ROWS($C$2:C292),'Work report'!$AA$2:$AA$1500,0)),""))</f>
        <v/>
      </c>
      <c r="F292" s="201" t="str">
        <f>IF($C292="","",IFERROR(INDEX('Work report'!$F$2:$F$1500,MATCH(ROWS($C$2:C292),'Work report'!$AA$2:$AA$1500,0)),""))</f>
        <v/>
      </c>
      <c r="G292" s="202" t="str">
        <f>IF($C292="","",IFERROR(HYPERLINK(INDEX('Work report'!$Q$2:$Q$1500,MATCH(ROWS($C$2:C292),'Work report'!$AA$2:$AA$1500,0)),INDEX('Work report'!$Q$2:$Q$1500,MATCH(ROWS($C$2:C292),'Work report'!$AA$2:$AA$1500,0))),""))</f>
        <v/>
      </c>
      <c r="H292" s="203" t="str">
        <f>IF($C292="","",IFERROR(INDEX('Work report'!$M$2:$M$1500,MATCH(ROWS($C$2:C292),'Work report'!$AA$2:$AA$1500,0)),""))</f>
        <v/>
      </c>
      <c r="I292" s="198" t="str">
        <f>IF($C292="","",IFERROR(INDEX('Work report'!$A$2:$A$1500,MATCH(ROWS($C$2:C292),'Work report'!$AA$2:$AA$1500,0)),""))</f>
        <v/>
      </c>
      <c r="J292" s="201" t="str">
        <f>IF($C292="","",IFERROR(INDEX('Work report'!$I$2:$I$1500,MATCH(ROWS($C$2:C292),'Work report'!$AA$2:$AA$1500,0)),""))</f>
        <v/>
      </c>
      <c r="K292" s="105"/>
      <c r="L292" s="105"/>
      <c r="M292" s="105"/>
      <c r="N292" s="105"/>
      <c r="O292" s="71">
        <f t="shared" si="13"/>
        <v>0</v>
      </c>
      <c r="P292" s="71">
        <f t="shared" si="14"/>
        <v>0</v>
      </c>
      <c r="Q292" s="71" t="str">
        <f t="shared" si="12"/>
        <v/>
      </c>
    </row>
    <row r="293" spans="1:17" ht="15" customHeight="1" x14ac:dyDescent="0.25">
      <c r="A293" s="198" t="str">
        <f>IF($C293="","",IFERROR(INDEX('Work report'!$A$2:$A$1500,MATCH(ROWS($C$2:C293),'Work report'!$AA$2:$AA$1500,0)),""))</f>
        <v/>
      </c>
      <c r="B293" s="199" t="str">
        <f>IF($C293="","",Setup!$B$4)</f>
        <v/>
      </c>
      <c r="C293" s="200" t="str">
        <f>IFERROR(INDEX('Work report'!$R$2:$R$1500,MATCH(ROWS($C$2:C293),'Work report'!$AA$2:$AA$1500,0)),"")</f>
        <v/>
      </c>
      <c r="D293" s="200" t="str">
        <f>IFERROR(INDEX('Work report'!$S$2:$S$1500,MATCH(ROWS($D$2:D293),'Work report'!$AA$2:$AA$1500,0)),"")</f>
        <v/>
      </c>
      <c r="E293" s="193" t="str">
        <f>IF($C293="","",IFERROR(INDEX('Work report'!$C$2:$C$1500,MATCH(ROWS($C$2:C293),'Work report'!$AA$2:$AA$1500,0)),""))</f>
        <v/>
      </c>
      <c r="F293" s="201" t="str">
        <f>IF($C293="","",IFERROR(INDEX('Work report'!$F$2:$F$1500,MATCH(ROWS($C$2:C293),'Work report'!$AA$2:$AA$1500,0)),""))</f>
        <v/>
      </c>
      <c r="G293" s="202" t="str">
        <f>IF($C293="","",IFERROR(HYPERLINK(INDEX('Work report'!$Q$2:$Q$1500,MATCH(ROWS($C$2:C293),'Work report'!$AA$2:$AA$1500,0)),INDEX('Work report'!$Q$2:$Q$1500,MATCH(ROWS($C$2:C293),'Work report'!$AA$2:$AA$1500,0))),""))</f>
        <v/>
      </c>
      <c r="H293" s="203" t="str">
        <f>IF($C293="","",IFERROR(INDEX('Work report'!$M$2:$M$1500,MATCH(ROWS($C$2:C293),'Work report'!$AA$2:$AA$1500,0)),""))</f>
        <v/>
      </c>
      <c r="I293" s="198" t="str">
        <f>IF($C293="","",IFERROR(INDEX('Work report'!$A$2:$A$1500,MATCH(ROWS($C$2:C293),'Work report'!$AA$2:$AA$1500,0)),""))</f>
        <v/>
      </c>
      <c r="J293" s="201" t="str">
        <f>IF($C293="","",IFERROR(INDEX('Work report'!$I$2:$I$1500,MATCH(ROWS($C$2:C293),'Work report'!$AA$2:$AA$1500,0)),""))</f>
        <v/>
      </c>
      <c r="K293" s="105"/>
      <c r="L293" s="105"/>
      <c r="M293" s="105"/>
      <c r="N293" s="105"/>
      <c r="O293" s="71">
        <f t="shared" si="13"/>
        <v>0</v>
      </c>
      <c r="P293" s="71">
        <f t="shared" si="14"/>
        <v>0</v>
      </c>
      <c r="Q293" s="71" t="str">
        <f t="shared" si="12"/>
        <v/>
      </c>
    </row>
    <row r="294" spans="1:17" ht="15" customHeight="1" x14ac:dyDescent="0.25">
      <c r="A294" s="198" t="str">
        <f>IF($C294="","",IFERROR(INDEX('Work report'!$A$2:$A$1500,MATCH(ROWS($C$2:C294),'Work report'!$AA$2:$AA$1500,0)),""))</f>
        <v/>
      </c>
      <c r="B294" s="199" t="str">
        <f>IF($C294="","",Setup!$B$4)</f>
        <v/>
      </c>
      <c r="C294" s="200" t="str">
        <f>IFERROR(INDEX('Work report'!$R$2:$R$1500,MATCH(ROWS($C$2:C294),'Work report'!$AA$2:$AA$1500,0)),"")</f>
        <v/>
      </c>
      <c r="D294" s="200" t="str">
        <f>IFERROR(INDEX('Work report'!$S$2:$S$1500,MATCH(ROWS($D$2:D294),'Work report'!$AA$2:$AA$1500,0)),"")</f>
        <v/>
      </c>
      <c r="E294" s="193" t="str">
        <f>IF($C294="","",IFERROR(INDEX('Work report'!$C$2:$C$1500,MATCH(ROWS($C$2:C294),'Work report'!$AA$2:$AA$1500,0)),""))</f>
        <v/>
      </c>
      <c r="F294" s="201" t="str">
        <f>IF($C294="","",IFERROR(INDEX('Work report'!$F$2:$F$1500,MATCH(ROWS($C$2:C294),'Work report'!$AA$2:$AA$1500,0)),""))</f>
        <v/>
      </c>
      <c r="G294" s="202" t="str">
        <f>IF($C294="","",IFERROR(HYPERLINK(INDEX('Work report'!$Q$2:$Q$1500,MATCH(ROWS($C$2:C294),'Work report'!$AA$2:$AA$1500,0)),INDEX('Work report'!$Q$2:$Q$1500,MATCH(ROWS($C$2:C294),'Work report'!$AA$2:$AA$1500,0))),""))</f>
        <v/>
      </c>
      <c r="H294" s="203" t="str">
        <f>IF($C294="","",IFERROR(INDEX('Work report'!$M$2:$M$1500,MATCH(ROWS($C$2:C294),'Work report'!$AA$2:$AA$1500,0)),""))</f>
        <v/>
      </c>
      <c r="I294" s="198" t="str">
        <f>IF($C294="","",IFERROR(INDEX('Work report'!$A$2:$A$1500,MATCH(ROWS($C$2:C294),'Work report'!$AA$2:$AA$1500,0)),""))</f>
        <v/>
      </c>
      <c r="J294" s="201" t="str">
        <f>IF($C294="","",IFERROR(INDEX('Work report'!$I$2:$I$1500,MATCH(ROWS($C$2:C294),'Work report'!$AA$2:$AA$1500,0)),""))</f>
        <v/>
      </c>
      <c r="K294" s="105"/>
      <c r="L294" s="105"/>
      <c r="M294" s="105"/>
      <c r="N294" s="105"/>
      <c r="O294" s="71">
        <f t="shared" si="13"/>
        <v>0</v>
      </c>
      <c r="P294" s="71">
        <f t="shared" si="14"/>
        <v>0</v>
      </c>
      <c r="Q294" s="71" t="str">
        <f t="shared" ref="Q294:Q357" si="15">IF($C258&lt;&gt;"","System",IF($K258&lt;&gt;"","Manual",""))</f>
        <v/>
      </c>
    </row>
    <row r="295" spans="1:17" ht="15" customHeight="1" x14ac:dyDescent="0.25">
      <c r="A295" s="198" t="str">
        <f>IF($C295="","",IFERROR(INDEX('Work report'!$A$2:$A$1500,MATCH(ROWS($C$2:C295),'Work report'!$AA$2:$AA$1500,0)),""))</f>
        <v/>
      </c>
      <c r="B295" s="199" t="str">
        <f>IF($C295="","",Setup!$B$4)</f>
        <v/>
      </c>
      <c r="C295" s="200" t="str">
        <f>IFERROR(INDEX('Work report'!$R$2:$R$1500,MATCH(ROWS($C$2:C295),'Work report'!$AA$2:$AA$1500,0)),"")</f>
        <v/>
      </c>
      <c r="D295" s="200" t="str">
        <f>IFERROR(INDEX('Work report'!$S$2:$S$1500,MATCH(ROWS($D$2:D295),'Work report'!$AA$2:$AA$1500,0)),"")</f>
        <v/>
      </c>
      <c r="E295" s="193" t="str">
        <f>IF($C295="","",IFERROR(INDEX('Work report'!$C$2:$C$1500,MATCH(ROWS($C$2:C295),'Work report'!$AA$2:$AA$1500,0)),""))</f>
        <v/>
      </c>
      <c r="F295" s="201" t="str">
        <f>IF($C295="","",IFERROR(INDEX('Work report'!$F$2:$F$1500,MATCH(ROWS($C$2:C295),'Work report'!$AA$2:$AA$1500,0)),""))</f>
        <v/>
      </c>
      <c r="G295" s="202" t="str">
        <f>IF($C295="","",IFERROR(HYPERLINK(INDEX('Work report'!$Q$2:$Q$1500,MATCH(ROWS($C$2:C295),'Work report'!$AA$2:$AA$1500,0)),INDEX('Work report'!$Q$2:$Q$1500,MATCH(ROWS($C$2:C295),'Work report'!$AA$2:$AA$1500,0))),""))</f>
        <v/>
      </c>
      <c r="H295" s="203" t="str">
        <f>IF($C295="","",IFERROR(INDEX('Work report'!$M$2:$M$1500,MATCH(ROWS($C$2:C295),'Work report'!$AA$2:$AA$1500,0)),""))</f>
        <v/>
      </c>
      <c r="I295" s="198" t="str">
        <f>IF($C295="","",IFERROR(INDEX('Work report'!$A$2:$A$1500,MATCH(ROWS($C$2:C295),'Work report'!$AA$2:$AA$1500,0)),""))</f>
        <v/>
      </c>
      <c r="J295" s="201" t="str">
        <f>IF($C295="","",IFERROR(INDEX('Work report'!$I$2:$I$1500,MATCH(ROWS($C$2:C295),'Work report'!$AA$2:$AA$1500,0)),""))</f>
        <v/>
      </c>
      <c r="K295" s="105"/>
      <c r="L295" s="105"/>
      <c r="M295" s="105"/>
      <c r="N295" s="105"/>
      <c r="O295" s="71">
        <f t="shared" si="13"/>
        <v>0</v>
      </c>
      <c r="P295" s="71">
        <f t="shared" si="14"/>
        <v>0</v>
      </c>
      <c r="Q295" s="71" t="str">
        <f t="shared" si="15"/>
        <v/>
      </c>
    </row>
    <row r="296" spans="1:17" ht="15" customHeight="1" x14ac:dyDescent="0.25">
      <c r="A296" s="198" t="str">
        <f>IF($C296="","",IFERROR(INDEX('Work report'!$A$2:$A$1500,MATCH(ROWS($C$2:C296),'Work report'!$AA$2:$AA$1500,0)),""))</f>
        <v/>
      </c>
      <c r="B296" s="199" t="str">
        <f>IF($C296="","",Setup!$B$4)</f>
        <v/>
      </c>
      <c r="C296" s="200" t="str">
        <f>IFERROR(INDEX('Work report'!$R$2:$R$1500,MATCH(ROWS($C$2:C296),'Work report'!$AA$2:$AA$1500,0)),"")</f>
        <v/>
      </c>
      <c r="D296" s="200" t="str">
        <f>IFERROR(INDEX('Work report'!$S$2:$S$1500,MATCH(ROWS($D$2:D296),'Work report'!$AA$2:$AA$1500,0)),"")</f>
        <v/>
      </c>
      <c r="E296" s="193" t="str">
        <f>IF($C296="","",IFERROR(INDEX('Work report'!$C$2:$C$1500,MATCH(ROWS($C$2:C296),'Work report'!$AA$2:$AA$1500,0)),""))</f>
        <v/>
      </c>
      <c r="F296" s="201" t="str">
        <f>IF($C296="","",IFERROR(INDEX('Work report'!$F$2:$F$1500,MATCH(ROWS($C$2:C296),'Work report'!$AA$2:$AA$1500,0)),""))</f>
        <v/>
      </c>
      <c r="G296" s="202" t="str">
        <f>IF($C296="","",IFERROR(HYPERLINK(INDEX('Work report'!$Q$2:$Q$1500,MATCH(ROWS($C$2:C296),'Work report'!$AA$2:$AA$1500,0)),INDEX('Work report'!$Q$2:$Q$1500,MATCH(ROWS($C$2:C296),'Work report'!$AA$2:$AA$1500,0))),""))</f>
        <v/>
      </c>
      <c r="H296" s="203" t="str">
        <f>IF($C296="","",IFERROR(INDEX('Work report'!$M$2:$M$1500,MATCH(ROWS($C$2:C296),'Work report'!$AA$2:$AA$1500,0)),""))</f>
        <v/>
      </c>
      <c r="I296" s="198" t="str">
        <f>IF($C296="","",IFERROR(INDEX('Work report'!$A$2:$A$1500,MATCH(ROWS($C$2:C296),'Work report'!$AA$2:$AA$1500,0)),""))</f>
        <v/>
      </c>
      <c r="J296" s="201" t="str">
        <f>IF($C296="","",IFERROR(INDEX('Work report'!$I$2:$I$1500,MATCH(ROWS($C$2:C296),'Work report'!$AA$2:$AA$1500,0)),""))</f>
        <v/>
      </c>
      <c r="K296" s="105"/>
      <c r="L296" s="105"/>
      <c r="M296" s="105"/>
      <c r="N296" s="105"/>
      <c r="O296" s="71">
        <f t="shared" si="13"/>
        <v>0</v>
      </c>
      <c r="P296" s="71">
        <f t="shared" si="14"/>
        <v>0</v>
      </c>
      <c r="Q296" s="71" t="str">
        <f t="shared" si="15"/>
        <v/>
      </c>
    </row>
    <row r="297" spans="1:17" ht="15" customHeight="1" x14ac:dyDescent="0.25">
      <c r="A297" s="198" t="str">
        <f>IF($C297="","",IFERROR(INDEX('Work report'!$A$2:$A$1500,MATCH(ROWS($C$2:C297),'Work report'!$AA$2:$AA$1500,0)),""))</f>
        <v/>
      </c>
      <c r="B297" s="199" t="str">
        <f>IF($C297="","",Setup!$B$4)</f>
        <v/>
      </c>
      <c r="C297" s="200" t="str">
        <f>IFERROR(INDEX('Work report'!$R$2:$R$1500,MATCH(ROWS($C$2:C297),'Work report'!$AA$2:$AA$1500,0)),"")</f>
        <v/>
      </c>
      <c r="D297" s="200" t="str">
        <f>IFERROR(INDEX('Work report'!$S$2:$S$1500,MATCH(ROWS($D$2:D297),'Work report'!$AA$2:$AA$1500,0)),"")</f>
        <v/>
      </c>
      <c r="E297" s="193" t="str">
        <f>IF($C297="","",IFERROR(INDEX('Work report'!$C$2:$C$1500,MATCH(ROWS($C$2:C297),'Work report'!$AA$2:$AA$1500,0)),""))</f>
        <v/>
      </c>
      <c r="F297" s="201" t="str">
        <f>IF($C297="","",IFERROR(INDEX('Work report'!$F$2:$F$1500,MATCH(ROWS($C$2:C297),'Work report'!$AA$2:$AA$1500,0)),""))</f>
        <v/>
      </c>
      <c r="G297" s="202" t="str">
        <f>IF($C297="","",IFERROR(HYPERLINK(INDEX('Work report'!$Q$2:$Q$1500,MATCH(ROWS($C$2:C297),'Work report'!$AA$2:$AA$1500,0)),INDEX('Work report'!$Q$2:$Q$1500,MATCH(ROWS($C$2:C297),'Work report'!$AA$2:$AA$1500,0))),""))</f>
        <v/>
      </c>
      <c r="H297" s="203" t="str">
        <f>IF($C297="","",IFERROR(INDEX('Work report'!$M$2:$M$1500,MATCH(ROWS($C$2:C297),'Work report'!$AA$2:$AA$1500,0)),""))</f>
        <v/>
      </c>
      <c r="I297" s="198" t="str">
        <f>IF($C297="","",IFERROR(INDEX('Work report'!$A$2:$A$1500,MATCH(ROWS($C$2:C297),'Work report'!$AA$2:$AA$1500,0)),""))</f>
        <v/>
      </c>
      <c r="J297" s="201" t="str">
        <f>IF($C297="","",IFERROR(INDEX('Work report'!$I$2:$I$1500,MATCH(ROWS($C$2:C297),'Work report'!$AA$2:$AA$1500,0)),""))</f>
        <v/>
      </c>
      <c r="K297" s="105"/>
      <c r="L297" s="105"/>
      <c r="M297" s="105"/>
      <c r="N297" s="105"/>
      <c r="O297" s="71">
        <f t="shared" si="13"/>
        <v>0</v>
      </c>
      <c r="P297" s="71">
        <f t="shared" si="14"/>
        <v>0</v>
      </c>
      <c r="Q297" s="71" t="str">
        <f t="shared" si="15"/>
        <v/>
      </c>
    </row>
    <row r="298" spans="1:17" ht="15" customHeight="1" x14ac:dyDescent="0.25">
      <c r="A298" s="198" t="str">
        <f>IF($C298="","",IFERROR(INDEX('Work report'!$A$2:$A$1500,MATCH(ROWS($C$2:C298),'Work report'!$AA$2:$AA$1500,0)),""))</f>
        <v/>
      </c>
      <c r="B298" s="199" t="str">
        <f>IF($C298="","",Setup!$B$4)</f>
        <v/>
      </c>
      <c r="C298" s="200" t="str">
        <f>IFERROR(INDEX('Work report'!$R$2:$R$1500,MATCH(ROWS($C$2:C298),'Work report'!$AA$2:$AA$1500,0)),"")</f>
        <v/>
      </c>
      <c r="D298" s="200" t="str">
        <f>IFERROR(INDEX('Work report'!$S$2:$S$1500,MATCH(ROWS($D$2:D298),'Work report'!$AA$2:$AA$1500,0)),"")</f>
        <v/>
      </c>
      <c r="E298" s="193" t="str">
        <f>IF($C298="","",IFERROR(INDEX('Work report'!$C$2:$C$1500,MATCH(ROWS($C$2:C298),'Work report'!$AA$2:$AA$1500,0)),""))</f>
        <v/>
      </c>
      <c r="F298" s="201" t="str">
        <f>IF($C298="","",IFERROR(INDEX('Work report'!$F$2:$F$1500,MATCH(ROWS($C$2:C298),'Work report'!$AA$2:$AA$1500,0)),""))</f>
        <v/>
      </c>
      <c r="G298" s="202" t="str">
        <f>IF($C298="","",IFERROR(HYPERLINK(INDEX('Work report'!$Q$2:$Q$1500,MATCH(ROWS($C$2:C298),'Work report'!$AA$2:$AA$1500,0)),INDEX('Work report'!$Q$2:$Q$1500,MATCH(ROWS($C$2:C298),'Work report'!$AA$2:$AA$1500,0))),""))</f>
        <v/>
      </c>
      <c r="H298" s="203" t="str">
        <f>IF($C298="","",IFERROR(INDEX('Work report'!$M$2:$M$1500,MATCH(ROWS($C$2:C298),'Work report'!$AA$2:$AA$1500,0)),""))</f>
        <v/>
      </c>
      <c r="I298" s="198" t="str">
        <f>IF($C298="","",IFERROR(INDEX('Work report'!$A$2:$A$1500,MATCH(ROWS($C$2:C298),'Work report'!$AA$2:$AA$1500,0)),""))</f>
        <v/>
      </c>
      <c r="J298" s="201" t="str">
        <f>IF($C298="","",IFERROR(INDEX('Work report'!$I$2:$I$1500,MATCH(ROWS($C$2:C298),'Work report'!$AA$2:$AA$1500,0)),""))</f>
        <v/>
      </c>
      <c r="K298" s="105"/>
      <c r="L298" s="105"/>
      <c r="M298" s="105"/>
      <c r="N298" s="105"/>
      <c r="O298" s="71">
        <f t="shared" si="13"/>
        <v>0</v>
      </c>
      <c r="P298" s="71">
        <f t="shared" si="14"/>
        <v>0</v>
      </c>
      <c r="Q298" s="71" t="str">
        <f t="shared" si="15"/>
        <v/>
      </c>
    </row>
    <row r="299" spans="1:17" ht="15" customHeight="1" x14ac:dyDescent="0.25">
      <c r="A299" s="198" t="str">
        <f>IF($C299="","",IFERROR(INDEX('Work report'!$A$2:$A$1500,MATCH(ROWS($C$2:C299),'Work report'!$AA$2:$AA$1500,0)),""))</f>
        <v/>
      </c>
      <c r="B299" s="199" t="str">
        <f>IF($C299="","",Setup!$B$4)</f>
        <v/>
      </c>
      <c r="C299" s="200" t="str">
        <f>IFERROR(INDEX('Work report'!$R$2:$R$1500,MATCH(ROWS($C$2:C299),'Work report'!$AA$2:$AA$1500,0)),"")</f>
        <v/>
      </c>
      <c r="D299" s="200" t="str">
        <f>IFERROR(INDEX('Work report'!$S$2:$S$1500,MATCH(ROWS($D$2:D299),'Work report'!$AA$2:$AA$1500,0)),"")</f>
        <v/>
      </c>
      <c r="E299" s="193" t="str">
        <f>IF($C299="","",IFERROR(INDEX('Work report'!$C$2:$C$1500,MATCH(ROWS($C$2:C299),'Work report'!$AA$2:$AA$1500,0)),""))</f>
        <v/>
      </c>
      <c r="F299" s="201" t="str">
        <f>IF($C299="","",IFERROR(INDEX('Work report'!$F$2:$F$1500,MATCH(ROWS($C$2:C299),'Work report'!$AA$2:$AA$1500,0)),""))</f>
        <v/>
      </c>
      <c r="G299" s="202" t="str">
        <f>IF($C299="","",IFERROR(HYPERLINK(INDEX('Work report'!$Q$2:$Q$1500,MATCH(ROWS($C$2:C299),'Work report'!$AA$2:$AA$1500,0)),INDEX('Work report'!$Q$2:$Q$1500,MATCH(ROWS($C$2:C299),'Work report'!$AA$2:$AA$1500,0))),""))</f>
        <v/>
      </c>
      <c r="H299" s="203" t="str">
        <f>IF($C299="","",IFERROR(INDEX('Work report'!$M$2:$M$1500,MATCH(ROWS($C$2:C299),'Work report'!$AA$2:$AA$1500,0)),""))</f>
        <v/>
      </c>
      <c r="I299" s="198" t="str">
        <f>IF($C299="","",IFERROR(INDEX('Work report'!$A$2:$A$1500,MATCH(ROWS($C$2:C299),'Work report'!$AA$2:$AA$1500,0)),""))</f>
        <v/>
      </c>
      <c r="J299" s="201" t="str">
        <f>IF($C299="","",IFERROR(INDEX('Work report'!$I$2:$I$1500,MATCH(ROWS($C$2:C299),'Work report'!$AA$2:$AA$1500,0)),""))</f>
        <v/>
      </c>
      <c r="K299" s="105"/>
      <c r="L299" s="105"/>
      <c r="M299" s="105"/>
      <c r="N299" s="105"/>
      <c r="O299" s="71">
        <f t="shared" si="13"/>
        <v>0</v>
      </c>
      <c r="P299" s="71">
        <f t="shared" si="14"/>
        <v>0</v>
      </c>
      <c r="Q299" s="71" t="str">
        <f t="shared" si="15"/>
        <v/>
      </c>
    </row>
    <row r="300" spans="1:17" ht="15" customHeight="1" x14ac:dyDescent="0.25">
      <c r="A300" s="198" t="str">
        <f>IF($C300="","",IFERROR(INDEX('Work report'!$A$2:$A$1500,MATCH(ROWS($C$2:C300),'Work report'!$AA$2:$AA$1500,0)),""))</f>
        <v/>
      </c>
      <c r="B300" s="199" t="str">
        <f>IF($C300="","",Setup!$B$4)</f>
        <v/>
      </c>
      <c r="C300" s="200" t="str">
        <f>IFERROR(INDEX('Work report'!$R$2:$R$1500,MATCH(ROWS($C$2:C300),'Work report'!$AA$2:$AA$1500,0)),"")</f>
        <v/>
      </c>
      <c r="D300" s="200" t="str">
        <f>IFERROR(INDEX('Work report'!$S$2:$S$1500,MATCH(ROWS($D$2:D300),'Work report'!$AA$2:$AA$1500,0)),"")</f>
        <v/>
      </c>
      <c r="E300" s="193" t="str">
        <f>IF($C300="","",IFERROR(INDEX('Work report'!$C$2:$C$1500,MATCH(ROWS($C$2:C300),'Work report'!$AA$2:$AA$1500,0)),""))</f>
        <v/>
      </c>
      <c r="F300" s="201" t="str">
        <f>IF($C300="","",IFERROR(INDEX('Work report'!$F$2:$F$1500,MATCH(ROWS($C$2:C300),'Work report'!$AA$2:$AA$1500,0)),""))</f>
        <v/>
      </c>
      <c r="G300" s="202" t="str">
        <f>IF($C300="","",IFERROR(HYPERLINK(INDEX('Work report'!$Q$2:$Q$1500,MATCH(ROWS($C$2:C300),'Work report'!$AA$2:$AA$1500,0)),INDEX('Work report'!$Q$2:$Q$1500,MATCH(ROWS($C$2:C300),'Work report'!$AA$2:$AA$1500,0))),""))</f>
        <v/>
      </c>
      <c r="H300" s="203" t="str">
        <f>IF($C300="","",IFERROR(INDEX('Work report'!$M$2:$M$1500,MATCH(ROWS($C$2:C300),'Work report'!$AA$2:$AA$1500,0)),""))</f>
        <v/>
      </c>
      <c r="I300" s="198" t="str">
        <f>IF($C300="","",IFERROR(INDEX('Work report'!$A$2:$A$1500,MATCH(ROWS($C$2:C300),'Work report'!$AA$2:$AA$1500,0)),""))</f>
        <v/>
      </c>
      <c r="J300" s="201" t="str">
        <f>IF($C300="","",IFERROR(INDEX('Work report'!$I$2:$I$1500,MATCH(ROWS($C$2:C300),'Work report'!$AA$2:$AA$1500,0)),""))</f>
        <v/>
      </c>
      <c r="K300" s="105"/>
      <c r="L300" s="105"/>
      <c r="M300" s="105"/>
      <c r="N300" s="105"/>
      <c r="O300" s="71">
        <f t="shared" si="13"/>
        <v>0</v>
      </c>
      <c r="P300" s="71">
        <f t="shared" si="14"/>
        <v>0</v>
      </c>
      <c r="Q300" s="71" t="str">
        <f t="shared" si="15"/>
        <v/>
      </c>
    </row>
    <row r="301" spans="1:17" ht="15" customHeight="1" x14ac:dyDescent="0.25">
      <c r="A301" s="198" t="str">
        <f>IF($C301="","",IFERROR(INDEX('Work report'!$A$2:$A$1500,MATCH(ROWS($C$2:C301),'Work report'!$AA$2:$AA$1500,0)),""))</f>
        <v/>
      </c>
      <c r="B301" s="199" t="str">
        <f>IF($C301="","",Setup!$B$4)</f>
        <v/>
      </c>
      <c r="C301" s="200" t="str">
        <f>IFERROR(INDEX('Work report'!$R$2:$R$1500,MATCH(ROWS($C$2:C301),'Work report'!$AA$2:$AA$1500,0)),"")</f>
        <v/>
      </c>
      <c r="D301" s="200" t="str">
        <f>IFERROR(INDEX('Work report'!$S$2:$S$1500,MATCH(ROWS($D$2:D301),'Work report'!$AA$2:$AA$1500,0)),"")</f>
        <v/>
      </c>
      <c r="E301" s="193" t="str">
        <f>IF($C301="","",IFERROR(INDEX('Work report'!$C$2:$C$1500,MATCH(ROWS($C$2:C301),'Work report'!$AA$2:$AA$1500,0)),""))</f>
        <v/>
      </c>
      <c r="F301" s="201" t="str">
        <f>IF($C301="","",IFERROR(INDEX('Work report'!$F$2:$F$1500,MATCH(ROWS($C$2:C301),'Work report'!$AA$2:$AA$1500,0)),""))</f>
        <v/>
      </c>
      <c r="G301" s="202" t="str">
        <f>IF($C301="","",IFERROR(HYPERLINK(INDEX('Work report'!$Q$2:$Q$1500,MATCH(ROWS($C$2:C301),'Work report'!$AA$2:$AA$1500,0)),INDEX('Work report'!$Q$2:$Q$1500,MATCH(ROWS($C$2:C301),'Work report'!$AA$2:$AA$1500,0))),""))</f>
        <v/>
      </c>
      <c r="H301" s="203" t="str">
        <f>IF($C301="","",IFERROR(INDEX('Work report'!$M$2:$M$1500,MATCH(ROWS($C$2:C301),'Work report'!$AA$2:$AA$1500,0)),""))</f>
        <v/>
      </c>
      <c r="I301" s="198" t="str">
        <f>IF($C301="","",IFERROR(INDEX('Work report'!$A$2:$A$1500,MATCH(ROWS($C$2:C301),'Work report'!$AA$2:$AA$1500,0)),""))</f>
        <v/>
      </c>
      <c r="J301" s="201" t="str">
        <f>IF($C301="","",IFERROR(INDEX('Work report'!$I$2:$I$1500,MATCH(ROWS($C$2:C301),'Work report'!$AA$2:$AA$1500,0)),""))</f>
        <v/>
      </c>
      <c r="K301" s="105"/>
      <c r="L301" s="105"/>
      <c r="M301" s="105"/>
      <c r="N301" s="105"/>
      <c r="O301" s="71">
        <f t="shared" si="13"/>
        <v>0</v>
      </c>
      <c r="P301" s="71">
        <f t="shared" si="14"/>
        <v>0</v>
      </c>
      <c r="Q301" s="71" t="str">
        <f t="shared" si="15"/>
        <v/>
      </c>
    </row>
    <row r="302" spans="1:17" ht="15" customHeight="1" x14ac:dyDescent="0.25">
      <c r="A302" s="198" t="str">
        <f>IF($C302="","",IFERROR(INDEX('Work report'!$A$2:$A$1500,MATCH(ROWS($C$2:C302),'Work report'!$AA$2:$AA$1500,0)),""))</f>
        <v/>
      </c>
      <c r="B302" s="199" t="str">
        <f>IF($C302="","",Setup!$B$4)</f>
        <v/>
      </c>
      <c r="C302" s="200" t="str">
        <f>IFERROR(INDEX('Work report'!$R$2:$R$1500,MATCH(ROWS($C$2:C302),'Work report'!$AA$2:$AA$1500,0)),"")</f>
        <v/>
      </c>
      <c r="D302" s="200" t="str">
        <f>IFERROR(INDEX('Work report'!$S$2:$S$1500,MATCH(ROWS($D$2:D302),'Work report'!$AA$2:$AA$1500,0)),"")</f>
        <v/>
      </c>
      <c r="E302" s="193" t="str">
        <f>IF($C302="","",IFERROR(INDEX('Work report'!$C$2:$C$1500,MATCH(ROWS($C$2:C302),'Work report'!$AA$2:$AA$1500,0)),""))</f>
        <v/>
      </c>
      <c r="F302" s="201" t="str">
        <f>IF($C302="","",IFERROR(INDEX('Work report'!$F$2:$F$1500,MATCH(ROWS($C$2:C302),'Work report'!$AA$2:$AA$1500,0)),""))</f>
        <v/>
      </c>
      <c r="G302" s="202" t="str">
        <f>IF($C302="","",IFERROR(HYPERLINK(INDEX('Work report'!$Q$2:$Q$1500,MATCH(ROWS($C$2:C302),'Work report'!$AA$2:$AA$1500,0)),INDEX('Work report'!$Q$2:$Q$1500,MATCH(ROWS($C$2:C302),'Work report'!$AA$2:$AA$1500,0))),""))</f>
        <v/>
      </c>
      <c r="H302" s="203" t="str">
        <f>IF($C302="","",IFERROR(INDEX('Work report'!$M$2:$M$1500,MATCH(ROWS($C$2:C302),'Work report'!$AA$2:$AA$1500,0)),""))</f>
        <v/>
      </c>
      <c r="I302" s="198" t="str">
        <f>IF($C302="","",IFERROR(INDEX('Work report'!$A$2:$A$1500,MATCH(ROWS($C$2:C302),'Work report'!$AA$2:$AA$1500,0)),""))</f>
        <v/>
      </c>
      <c r="J302" s="201" t="str">
        <f>IF($C302="","",IFERROR(INDEX('Work report'!$I$2:$I$1500,MATCH(ROWS($C$2:C302),'Work report'!$AA$2:$AA$1500,0)),""))</f>
        <v/>
      </c>
      <c r="K302" s="105"/>
      <c r="L302" s="105"/>
      <c r="M302" s="105"/>
      <c r="N302" s="105"/>
      <c r="O302" s="71">
        <f t="shared" si="13"/>
        <v>0</v>
      </c>
      <c r="P302" s="71">
        <f t="shared" si="14"/>
        <v>0</v>
      </c>
      <c r="Q302" s="71" t="str">
        <f t="shared" si="15"/>
        <v/>
      </c>
    </row>
    <row r="303" spans="1:17" ht="15" customHeight="1" x14ac:dyDescent="0.25">
      <c r="A303" s="198" t="str">
        <f>IF($C303="","",IFERROR(INDEX('Work report'!$A$2:$A$1500,MATCH(ROWS($C$2:C303),'Work report'!$AA$2:$AA$1500,0)),""))</f>
        <v/>
      </c>
      <c r="B303" s="199" t="str">
        <f>IF($C303="","",Setup!$B$4)</f>
        <v/>
      </c>
      <c r="C303" s="200" t="str">
        <f>IFERROR(INDEX('Work report'!$R$2:$R$1500,MATCH(ROWS($C$2:C303),'Work report'!$AA$2:$AA$1500,0)),"")</f>
        <v/>
      </c>
      <c r="D303" s="200" t="str">
        <f>IFERROR(INDEX('Work report'!$S$2:$S$1500,MATCH(ROWS($D$2:D303),'Work report'!$AA$2:$AA$1500,0)),"")</f>
        <v/>
      </c>
      <c r="E303" s="193" t="str">
        <f>IF($C303="","",IFERROR(INDEX('Work report'!$C$2:$C$1500,MATCH(ROWS($C$2:C303),'Work report'!$AA$2:$AA$1500,0)),""))</f>
        <v/>
      </c>
      <c r="F303" s="201" t="str">
        <f>IF($C303="","",IFERROR(INDEX('Work report'!$F$2:$F$1500,MATCH(ROWS($C$2:C303),'Work report'!$AA$2:$AA$1500,0)),""))</f>
        <v/>
      </c>
      <c r="G303" s="202" t="str">
        <f>IF($C303="","",IFERROR(HYPERLINK(INDEX('Work report'!$Q$2:$Q$1500,MATCH(ROWS($C$2:C303),'Work report'!$AA$2:$AA$1500,0)),INDEX('Work report'!$Q$2:$Q$1500,MATCH(ROWS($C$2:C303),'Work report'!$AA$2:$AA$1500,0))),""))</f>
        <v/>
      </c>
      <c r="H303" s="203" t="str">
        <f>IF($C303="","",IFERROR(INDEX('Work report'!$M$2:$M$1500,MATCH(ROWS($C$2:C303),'Work report'!$AA$2:$AA$1500,0)),""))</f>
        <v/>
      </c>
      <c r="I303" s="198" t="str">
        <f>IF($C303="","",IFERROR(INDEX('Work report'!$A$2:$A$1500,MATCH(ROWS($C$2:C303),'Work report'!$AA$2:$AA$1500,0)),""))</f>
        <v/>
      </c>
      <c r="J303" s="201" t="str">
        <f>IF($C303="","",IFERROR(INDEX('Work report'!$I$2:$I$1500,MATCH(ROWS($C$2:C303),'Work report'!$AA$2:$AA$1500,0)),""))</f>
        <v/>
      </c>
      <c r="K303" s="105"/>
      <c r="L303" s="105"/>
      <c r="M303" s="105"/>
      <c r="N303" s="105"/>
      <c r="O303" s="71">
        <f t="shared" si="13"/>
        <v>0</v>
      </c>
      <c r="P303" s="71">
        <f t="shared" si="14"/>
        <v>0</v>
      </c>
      <c r="Q303" s="71" t="str">
        <f t="shared" si="15"/>
        <v/>
      </c>
    </row>
    <row r="304" spans="1:17" ht="15" customHeight="1" x14ac:dyDescent="0.25">
      <c r="A304" s="198" t="str">
        <f>IF($C304="","",IFERROR(INDEX('Work report'!$A$2:$A$1500,MATCH(ROWS($C$2:C304),'Work report'!$AA$2:$AA$1500,0)),""))</f>
        <v/>
      </c>
      <c r="B304" s="199" t="str">
        <f>IF($C304="","",Setup!$B$4)</f>
        <v/>
      </c>
      <c r="C304" s="200" t="str">
        <f>IFERROR(INDEX('Work report'!$R$2:$R$1500,MATCH(ROWS($C$2:C304),'Work report'!$AA$2:$AA$1500,0)),"")</f>
        <v/>
      </c>
      <c r="D304" s="200" t="str">
        <f>IFERROR(INDEX('Work report'!$S$2:$S$1500,MATCH(ROWS($D$2:D304),'Work report'!$AA$2:$AA$1500,0)),"")</f>
        <v/>
      </c>
      <c r="E304" s="193" t="str">
        <f>IF($C304="","",IFERROR(INDEX('Work report'!$C$2:$C$1500,MATCH(ROWS($C$2:C304),'Work report'!$AA$2:$AA$1500,0)),""))</f>
        <v/>
      </c>
      <c r="F304" s="201" t="str">
        <f>IF($C304="","",IFERROR(INDEX('Work report'!$F$2:$F$1500,MATCH(ROWS($C$2:C304),'Work report'!$AA$2:$AA$1500,0)),""))</f>
        <v/>
      </c>
      <c r="G304" s="202" t="str">
        <f>IF($C304="","",IFERROR(HYPERLINK(INDEX('Work report'!$Q$2:$Q$1500,MATCH(ROWS($C$2:C304),'Work report'!$AA$2:$AA$1500,0)),INDEX('Work report'!$Q$2:$Q$1500,MATCH(ROWS($C$2:C304),'Work report'!$AA$2:$AA$1500,0))),""))</f>
        <v/>
      </c>
      <c r="H304" s="203" t="str">
        <f>IF($C304="","",IFERROR(INDEX('Work report'!$M$2:$M$1500,MATCH(ROWS($C$2:C304),'Work report'!$AA$2:$AA$1500,0)),""))</f>
        <v/>
      </c>
      <c r="I304" s="198" t="str">
        <f>IF($C304="","",IFERROR(INDEX('Work report'!$A$2:$A$1500,MATCH(ROWS($C$2:C304),'Work report'!$AA$2:$AA$1500,0)),""))</f>
        <v/>
      </c>
      <c r="J304" s="201" t="str">
        <f>IF($C304="","",IFERROR(INDEX('Work report'!$I$2:$I$1500,MATCH(ROWS($C$2:C304),'Work report'!$AA$2:$AA$1500,0)),""))</f>
        <v/>
      </c>
      <c r="K304" s="105"/>
      <c r="L304" s="105"/>
      <c r="M304" s="105"/>
      <c r="N304" s="105"/>
      <c r="O304" s="71">
        <f t="shared" si="13"/>
        <v>0</v>
      </c>
      <c r="P304" s="71">
        <f t="shared" si="14"/>
        <v>0</v>
      </c>
      <c r="Q304" s="71" t="str">
        <f t="shared" si="15"/>
        <v/>
      </c>
    </row>
    <row r="305" spans="1:17" ht="15" customHeight="1" x14ac:dyDescent="0.25">
      <c r="A305" s="198" t="str">
        <f>IF($C305="","",IFERROR(INDEX('Work report'!$A$2:$A$1500,MATCH(ROWS($C$2:C305),'Work report'!$AA$2:$AA$1500,0)),""))</f>
        <v/>
      </c>
      <c r="B305" s="199" t="str">
        <f>IF($C305="","",Setup!$B$4)</f>
        <v/>
      </c>
      <c r="C305" s="200" t="str">
        <f>IFERROR(INDEX('Work report'!$R$2:$R$1500,MATCH(ROWS($C$2:C305),'Work report'!$AA$2:$AA$1500,0)),"")</f>
        <v/>
      </c>
      <c r="D305" s="200" t="str">
        <f>IFERROR(INDEX('Work report'!$S$2:$S$1500,MATCH(ROWS($D$2:D305),'Work report'!$AA$2:$AA$1500,0)),"")</f>
        <v/>
      </c>
      <c r="E305" s="193" t="str">
        <f>IF($C305="","",IFERROR(INDEX('Work report'!$C$2:$C$1500,MATCH(ROWS($C$2:C305),'Work report'!$AA$2:$AA$1500,0)),""))</f>
        <v/>
      </c>
      <c r="F305" s="201" t="str">
        <f>IF($C305="","",IFERROR(INDEX('Work report'!$F$2:$F$1500,MATCH(ROWS($C$2:C305),'Work report'!$AA$2:$AA$1500,0)),""))</f>
        <v/>
      </c>
      <c r="G305" s="202" t="str">
        <f>IF($C305="","",IFERROR(HYPERLINK(INDEX('Work report'!$Q$2:$Q$1500,MATCH(ROWS($C$2:C305),'Work report'!$AA$2:$AA$1500,0)),INDEX('Work report'!$Q$2:$Q$1500,MATCH(ROWS($C$2:C305),'Work report'!$AA$2:$AA$1500,0))),""))</f>
        <v/>
      </c>
      <c r="H305" s="203" t="str">
        <f>IF($C305="","",IFERROR(INDEX('Work report'!$M$2:$M$1500,MATCH(ROWS($C$2:C305),'Work report'!$AA$2:$AA$1500,0)),""))</f>
        <v/>
      </c>
      <c r="I305" s="198" t="str">
        <f>IF($C305="","",IFERROR(INDEX('Work report'!$A$2:$A$1500,MATCH(ROWS($C$2:C305),'Work report'!$AA$2:$AA$1500,0)),""))</f>
        <v/>
      </c>
      <c r="J305" s="201" t="str">
        <f>IF($C305="","",IFERROR(INDEX('Work report'!$I$2:$I$1500,MATCH(ROWS($C$2:C305),'Work report'!$AA$2:$AA$1500,0)),""))</f>
        <v/>
      </c>
      <c r="K305" s="105"/>
      <c r="L305" s="105"/>
      <c r="M305" s="105"/>
      <c r="N305" s="105"/>
      <c r="O305" s="71">
        <f t="shared" si="13"/>
        <v>0</v>
      </c>
      <c r="P305" s="71">
        <f t="shared" si="14"/>
        <v>0</v>
      </c>
      <c r="Q305" s="71" t="str">
        <f t="shared" si="15"/>
        <v/>
      </c>
    </row>
    <row r="306" spans="1:17" ht="15" customHeight="1" x14ac:dyDescent="0.25">
      <c r="A306" s="198" t="str">
        <f>IF($C306="","",IFERROR(INDEX('Work report'!$A$2:$A$1500,MATCH(ROWS($C$2:C306),'Work report'!$AA$2:$AA$1500,0)),""))</f>
        <v/>
      </c>
      <c r="B306" s="199" t="str">
        <f>IF($C306="","",Setup!$B$4)</f>
        <v/>
      </c>
      <c r="C306" s="200" t="str">
        <f>IFERROR(INDEX('Work report'!$R$2:$R$1500,MATCH(ROWS($C$2:C306),'Work report'!$AA$2:$AA$1500,0)),"")</f>
        <v/>
      </c>
      <c r="D306" s="200" t="str">
        <f>IFERROR(INDEX('Work report'!$S$2:$S$1500,MATCH(ROWS($D$2:D306),'Work report'!$AA$2:$AA$1500,0)),"")</f>
        <v/>
      </c>
      <c r="E306" s="193" t="str">
        <f>IF($C306="","",IFERROR(INDEX('Work report'!$C$2:$C$1500,MATCH(ROWS($C$2:C306),'Work report'!$AA$2:$AA$1500,0)),""))</f>
        <v/>
      </c>
      <c r="F306" s="201" t="str">
        <f>IF($C306="","",IFERROR(INDEX('Work report'!$F$2:$F$1500,MATCH(ROWS($C$2:C306),'Work report'!$AA$2:$AA$1500,0)),""))</f>
        <v/>
      </c>
      <c r="G306" s="202" t="str">
        <f>IF($C306="","",IFERROR(HYPERLINK(INDEX('Work report'!$Q$2:$Q$1500,MATCH(ROWS($C$2:C306),'Work report'!$AA$2:$AA$1500,0)),INDEX('Work report'!$Q$2:$Q$1500,MATCH(ROWS($C$2:C306),'Work report'!$AA$2:$AA$1500,0))),""))</f>
        <v/>
      </c>
      <c r="H306" s="203" t="str">
        <f>IF($C306="","",IFERROR(INDEX('Work report'!$M$2:$M$1500,MATCH(ROWS($C$2:C306),'Work report'!$AA$2:$AA$1500,0)),""))</f>
        <v/>
      </c>
      <c r="I306" s="198" t="str">
        <f>IF($C306="","",IFERROR(INDEX('Work report'!$A$2:$A$1500,MATCH(ROWS($C$2:C306),'Work report'!$AA$2:$AA$1500,0)),""))</f>
        <v/>
      </c>
      <c r="J306" s="201" t="str">
        <f>IF($C306="","",IFERROR(INDEX('Work report'!$I$2:$I$1500,MATCH(ROWS($C$2:C306),'Work report'!$AA$2:$AA$1500,0)),""))</f>
        <v/>
      </c>
      <c r="K306" s="105"/>
      <c r="L306" s="105"/>
      <c r="M306" s="105"/>
      <c r="N306" s="105"/>
      <c r="O306" s="71">
        <f t="shared" si="13"/>
        <v>0</v>
      </c>
      <c r="P306" s="71">
        <f t="shared" si="14"/>
        <v>0</v>
      </c>
      <c r="Q306" s="71" t="str">
        <f t="shared" si="15"/>
        <v/>
      </c>
    </row>
    <row r="307" spans="1:17" ht="15" customHeight="1" x14ac:dyDescent="0.25">
      <c r="A307" s="198" t="str">
        <f>IF($C307="","",IFERROR(INDEX('Work report'!$A$2:$A$1500,MATCH(ROWS($C$2:C307),'Work report'!$AA$2:$AA$1500,0)),""))</f>
        <v/>
      </c>
      <c r="B307" s="199" t="str">
        <f>IF($C307="","",Setup!$B$4)</f>
        <v/>
      </c>
      <c r="C307" s="200" t="str">
        <f>IFERROR(INDEX('Work report'!$R$2:$R$1500,MATCH(ROWS($C$2:C307),'Work report'!$AA$2:$AA$1500,0)),"")</f>
        <v/>
      </c>
      <c r="D307" s="200" t="str">
        <f>IFERROR(INDEX('Work report'!$S$2:$S$1500,MATCH(ROWS($D$2:D307),'Work report'!$AA$2:$AA$1500,0)),"")</f>
        <v/>
      </c>
      <c r="E307" s="193" t="str">
        <f>IF($C307="","",IFERROR(INDEX('Work report'!$C$2:$C$1500,MATCH(ROWS($C$2:C307),'Work report'!$AA$2:$AA$1500,0)),""))</f>
        <v/>
      </c>
      <c r="F307" s="201" t="str">
        <f>IF($C307="","",IFERROR(INDEX('Work report'!$F$2:$F$1500,MATCH(ROWS($C$2:C307),'Work report'!$AA$2:$AA$1500,0)),""))</f>
        <v/>
      </c>
      <c r="G307" s="202" t="str">
        <f>IF($C307="","",IFERROR(HYPERLINK(INDEX('Work report'!$Q$2:$Q$1500,MATCH(ROWS($C$2:C307),'Work report'!$AA$2:$AA$1500,0)),INDEX('Work report'!$Q$2:$Q$1500,MATCH(ROWS($C$2:C307),'Work report'!$AA$2:$AA$1500,0))),""))</f>
        <v/>
      </c>
      <c r="H307" s="203" t="str">
        <f>IF($C307="","",IFERROR(INDEX('Work report'!$M$2:$M$1500,MATCH(ROWS($C$2:C307),'Work report'!$AA$2:$AA$1500,0)),""))</f>
        <v/>
      </c>
      <c r="I307" s="198" t="str">
        <f>IF($C307="","",IFERROR(INDEX('Work report'!$A$2:$A$1500,MATCH(ROWS($C$2:C307),'Work report'!$AA$2:$AA$1500,0)),""))</f>
        <v/>
      </c>
      <c r="J307" s="201" t="str">
        <f>IF($C307="","",IFERROR(INDEX('Work report'!$I$2:$I$1500,MATCH(ROWS($C$2:C307),'Work report'!$AA$2:$AA$1500,0)),""))</f>
        <v/>
      </c>
      <c r="K307" s="105"/>
      <c r="L307" s="105"/>
      <c r="M307" s="105"/>
      <c r="N307" s="105"/>
      <c r="O307" s="71">
        <f t="shared" si="13"/>
        <v>0</v>
      </c>
      <c r="P307" s="71">
        <f t="shared" si="14"/>
        <v>0</v>
      </c>
      <c r="Q307" s="71" t="str">
        <f t="shared" si="15"/>
        <v/>
      </c>
    </row>
    <row r="308" spans="1:17" ht="15" customHeight="1" x14ac:dyDescent="0.25">
      <c r="A308" s="198" t="str">
        <f>IF($C308="","",IFERROR(INDEX('Work report'!$A$2:$A$1500,MATCH(ROWS($C$2:C308),'Work report'!$AA$2:$AA$1500,0)),""))</f>
        <v/>
      </c>
      <c r="B308" s="199" t="str">
        <f>IF($C308="","",Setup!$B$4)</f>
        <v/>
      </c>
      <c r="C308" s="200" t="str">
        <f>IFERROR(INDEX('Work report'!$R$2:$R$1500,MATCH(ROWS($C$2:C308),'Work report'!$AA$2:$AA$1500,0)),"")</f>
        <v/>
      </c>
      <c r="D308" s="200" t="str">
        <f>IFERROR(INDEX('Work report'!$S$2:$S$1500,MATCH(ROWS($D$2:D308),'Work report'!$AA$2:$AA$1500,0)),"")</f>
        <v/>
      </c>
      <c r="E308" s="193" t="str">
        <f>IF($C308="","",IFERROR(INDEX('Work report'!$C$2:$C$1500,MATCH(ROWS($C$2:C308),'Work report'!$AA$2:$AA$1500,0)),""))</f>
        <v/>
      </c>
      <c r="F308" s="201" t="str">
        <f>IF($C308="","",IFERROR(INDEX('Work report'!$F$2:$F$1500,MATCH(ROWS($C$2:C308),'Work report'!$AA$2:$AA$1500,0)),""))</f>
        <v/>
      </c>
      <c r="G308" s="202" t="str">
        <f>IF($C308="","",IFERROR(HYPERLINK(INDEX('Work report'!$Q$2:$Q$1500,MATCH(ROWS($C$2:C308),'Work report'!$AA$2:$AA$1500,0)),INDEX('Work report'!$Q$2:$Q$1500,MATCH(ROWS($C$2:C308),'Work report'!$AA$2:$AA$1500,0))),""))</f>
        <v/>
      </c>
      <c r="H308" s="203" t="str">
        <f>IF($C308="","",IFERROR(INDEX('Work report'!$M$2:$M$1500,MATCH(ROWS($C$2:C308),'Work report'!$AA$2:$AA$1500,0)),""))</f>
        <v/>
      </c>
      <c r="I308" s="198" t="str">
        <f>IF($C308="","",IFERROR(INDEX('Work report'!$A$2:$A$1500,MATCH(ROWS($C$2:C308),'Work report'!$AA$2:$AA$1500,0)),""))</f>
        <v/>
      </c>
      <c r="J308" s="201" t="str">
        <f>IF($C308="","",IFERROR(INDEX('Work report'!$I$2:$I$1500,MATCH(ROWS($C$2:C308),'Work report'!$AA$2:$AA$1500,0)),""))</f>
        <v/>
      </c>
      <c r="K308" s="105"/>
      <c r="L308" s="105"/>
      <c r="M308" s="105"/>
      <c r="N308" s="105"/>
      <c r="O308" s="71">
        <f t="shared" si="13"/>
        <v>0</v>
      </c>
      <c r="P308" s="71">
        <f t="shared" si="14"/>
        <v>0</v>
      </c>
      <c r="Q308" s="71" t="str">
        <f t="shared" si="15"/>
        <v/>
      </c>
    </row>
    <row r="309" spans="1:17" ht="15" customHeight="1" x14ac:dyDescent="0.25">
      <c r="A309" s="198" t="str">
        <f>IF($C309="","",IFERROR(INDEX('Work report'!$A$2:$A$1500,MATCH(ROWS($C$2:C309),'Work report'!$AA$2:$AA$1500,0)),""))</f>
        <v/>
      </c>
      <c r="B309" s="199" t="str">
        <f>IF($C309="","",Setup!$B$4)</f>
        <v/>
      </c>
      <c r="C309" s="200" t="str">
        <f>IFERROR(INDEX('Work report'!$R$2:$R$1500,MATCH(ROWS($C$2:C309),'Work report'!$AA$2:$AA$1500,0)),"")</f>
        <v/>
      </c>
      <c r="D309" s="200" t="str">
        <f>IFERROR(INDEX('Work report'!$S$2:$S$1500,MATCH(ROWS($D$2:D309),'Work report'!$AA$2:$AA$1500,0)),"")</f>
        <v/>
      </c>
      <c r="E309" s="193" t="str">
        <f>IF($C309="","",IFERROR(INDEX('Work report'!$C$2:$C$1500,MATCH(ROWS($C$2:C309),'Work report'!$AA$2:$AA$1500,0)),""))</f>
        <v/>
      </c>
      <c r="F309" s="201" t="str">
        <f>IF($C309="","",IFERROR(INDEX('Work report'!$F$2:$F$1500,MATCH(ROWS($C$2:C309),'Work report'!$AA$2:$AA$1500,0)),""))</f>
        <v/>
      </c>
      <c r="G309" s="202" t="str">
        <f>IF($C309="","",IFERROR(HYPERLINK(INDEX('Work report'!$Q$2:$Q$1500,MATCH(ROWS($C$2:C309),'Work report'!$AA$2:$AA$1500,0)),INDEX('Work report'!$Q$2:$Q$1500,MATCH(ROWS($C$2:C309),'Work report'!$AA$2:$AA$1500,0))),""))</f>
        <v/>
      </c>
      <c r="H309" s="203" t="str">
        <f>IF($C309="","",IFERROR(INDEX('Work report'!$M$2:$M$1500,MATCH(ROWS($C$2:C309),'Work report'!$AA$2:$AA$1500,0)),""))</f>
        <v/>
      </c>
      <c r="I309" s="198" t="str">
        <f>IF($C309="","",IFERROR(INDEX('Work report'!$A$2:$A$1500,MATCH(ROWS($C$2:C309),'Work report'!$AA$2:$AA$1500,0)),""))</f>
        <v/>
      </c>
      <c r="J309" s="201" t="str">
        <f>IF($C309="","",IFERROR(INDEX('Work report'!$I$2:$I$1500,MATCH(ROWS($C$2:C309),'Work report'!$AA$2:$AA$1500,0)),""))</f>
        <v/>
      </c>
      <c r="K309" s="105"/>
      <c r="L309" s="105"/>
      <c r="M309" s="105"/>
      <c r="N309" s="105"/>
      <c r="O309" s="71">
        <f t="shared" si="13"/>
        <v>0</v>
      </c>
      <c r="P309" s="71">
        <f t="shared" si="14"/>
        <v>0</v>
      </c>
      <c r="Q309" s="71" t="str">
        <f t="shared" si="15"/>
        <v/>
      </c>
    </row>
    <row r="310" spans="1:17" ht="15" customHeight="1" x14ac:dyDescent="0.25">
      <c r="A310" s="198" t="str">
        <f>IF($C310="","",IFERROR(INDEX('Work report'!$A$2:$A$1500,MATCH(ROWS($C$2:C310),'Work report'!$AA$2:$AA$1500,0)),""))</f>
        <v/>
      </c>
      <c r="B310" s="199" t="str">
        <f>IF($C310="","",Setup!$B$4)</f>
        <v/>
      </c>
      <c r="C310" s="200" t="str">
        <f>IFERROR(INDEX('Work report'!$R$2:$R$1500,MATCH(ROWS($C$2:C310),'Work report'!$AA$2:$AA$1500,0)),"")</f>
        <v/>
      </c>
      <c r="D310" s="200" t="str">
        <f>IFERROR(INDEX('Work report'!$S$2:$S$1500,MATCH(ROWS($D$2:D310),'Work report'!$AA$2:$AA$1500,0)),"")</f>
        <v/>
      </c>
      <c r="E310" s="193" t="str">
        <f>IF($C310="","",IFERROR(INDEX('Work report'!$C$2:$C$1500,MATCH(ROWS($C$2:C310),'Work report'!$AA$2:$AA$1500,0)),""))</f>
        <v/>
      </c>
      <c r="F310" s="201" t="str">
        <f>IF($C310="","",IFERROR(INDEX('Work report'!$F$2:$F$1500,MATCH(ROWS($C$2:C310),'Work report'!$AA$2:$AA$1500,0)),""))</f>
        <v/>
      </c>
      <c r="G310" s="202" t="str">
        <f>IF($C310="","",IFERROR(HYPERLINK(INDEX('Work report'!$Q$2:$Q$1500,MATCH(ROWS($C$2:C310),'Work report'!$AA$2:$AA$1500,0)),INDEX('Work report'!$Q$2:$Q$1500,MATCH(ROWS($C$2:C310),'Work report'!$AA$2:$AA$1500,0))),""))</f>
        <v/>
      </c>
      <c r="H310" s="203" t="str">
        <f>IF($C310="","",IFERROR(INDEX('Work report'!$M$2:$M$1500,MATCH(ROWS($C$2:C310),'Work report'!$AA$2:$AA$1500,0)),""))</f>
        <v/>
      </c>
      <c r="I310" s="198" t="str">
        <f>IF($C310="","",IFERROR(INDEX('Work report'!$A$2:$A$1500,MATCH(ROWS($C$2:C310),'Work report'!$AA$2:$AA$1500,0)),""))</f>
        <v/>
      </c>
      <c r="J310" s="201" t="str">
        <f>IF($C310="","",IFERROR(INDEX('Work report'!$I$2:$I$1500,MATCH(ROWS($C$2:C310),'Work report'!$AA$2:$AA$1500,0)),""))</f>
        <v/>
      </c>
      <c r="K310" s="105"/>
      <c r="L310" s="105"/>
      <c r="M310" s="105"/>
      <c r="N310" s="105"/>
      <c r="O310" s="71">
        <f t="shared" si="13"/>
        <v>0</v>
      </c>
      <c r="P310" s="71">
        <f t="shared" si="14"/>
        <v>0</v>
      </c>
      <c r="Q310" s="71" t="str">
        <f t="shared" si="15"/>
        <v/>
      </c>
    </row>
    <row r="311" spans="1:17" ht="15" customHeight="1" x14ac:dyDescent="0.25">
      <c r="A311" s="198" t="str">
        <f>IF($C311="","",IFERROR(INDEX('Work report'!$A$2:$A$1500,MATCH(ROWS($C$2:C311),'Work report'!$AA$2:$AA$1500,0)),""))</f>
        <v/>
      </c>
      <c r="B311" s="199" t="str">
        <f>IF($C311="","",Setup!$B$4)</f>
        <v/>
      </c>
      <c r="C311" s="200" t="str">
        <f>IFERROR(INDEX('Work report'!$R$2:$R$1500,MATCH(ROWS($C$2:C311),'Work report'!$AA$2:$AA$1500,0)),"")</f>
        <v/>
      </c>
      <c r="D311" s="200" t="str">
        <f>IFERROR(INDEX('Work report'!$S$2:$S$1500,MATCH(ROWS($D$2:D311),'Work report'!$AA$2:$AA$1500,0)),"")</f>
        <v/>
      </c>
      <c r="E311" s="193" t="str">
        <f>IF($C311="","",IFERROR(INDEX('Work report'!$C$2:$C$1500,MATCH(ROWS($C$2:C311),'Work report'!$AA$2:$AA$1500,0)),""))</f>
        <v/>
      </c>
      <c r="F311" s="201" t="str">
        <f>IF($C311="","",IFERROR(INDEX('Work report'!$F$2:$F$1500,MATCH(ROWS($C$2:C311),'Work report'!$AA$2:$AA$1500,0)),""))</f>
        <v/>
      </c>
      <c r="G311" s="202" t="str">
        <f>IF($C311="","",IFERROR(HYPERLINK(INDEX('Work report'!$Q$2:$Q$1500,MATCH(ROWS($C$2:C311),'Work report'!$AA$2:$AA$1500,0)),INDEX('Work report'!$Q$2:$Q$1500,MATCH(ROWS($C$2:C311),'Work report'!$AA$2:$AA$1500,0))),""))</f>
        <v/>
      </c>
      <c r="H311" s="203" t="str">
        <f>IF($C311="","",IFERROR(INDEX('Work report'!$M$2:$M$1500,MATCH(ROWS($C$2:C311),'Work report'!$AA$2:$AA$1500,0)),""))</f>
        <v/>
      </c>
      <c r="I311" s="198" t="str">
        <f>IF($C311="","",IFERROR(INDEX('Work report'!$A$2:$A$1500,MATCH(ROWS($C$2:C311),'Work report'!$AA$2:$AA$1500,0)),""))</f>
        <v/>
      </c>
      <c r="J311" s="201" t="str">
        <f>IF($C311="","",IFERROR(INDEX('Work report'!$I$2:$I$1500,MATCH(ROWS($C$2:C311),'Work report'!$AA$2:$AA$1500,0)),""))</f>
        <v/>
      </c>
      <c r="K311" s="105"/>
      <c r="L311" s="105"/>
      <c r="M311" s="105"/>
      <c r="N311" s="105"/>
      <c r="O311" s="71">
        <f t="shared" si="13"/>
        <v>0</v>
      </c>
      <c r="P311" s="71">
        <f t="shared" si="14"/>
        <v>0</v>
      </c>
      <c r="Q311" s="71" t="str">
        <f t="shared" si="15"/>
        <v/>
      </c>
    </row>
    <row r="312" spans="1:17" ht="15" customHeight="1" x14ac:dyDescent="0.25">
      <c r="A312" s="198" t="str">
        <f>IF($C312="","",IFERROR(INDEX('Work report'!$A$2:$A$1500,MATCH(ROWS($C$2:C312),'Work report'!$AA$2:$AA$1500,0)),""))</f>
        <v/>
      </c>
      <c r="B312" s="199" t="str">
        <f>IF($C312="","",Setup!$B$4)</f>
        <v/>
      </c>
      <c r="C312" s="200" t="str">
        <f>IFERROR(INDEX('Work report'!$R$2:$R$1500,MATCH(ROWS($C$2:C312),'Work report'!$AA$2:$AA$1500,0)),"")</f>
        <v/>
      </c>
      <c r="D312" s="200" t="str">
        <f>IFERROR(INDEX('Work report'!$S$2:$S$1500,MATCH(ROWS($D$2:D312),'Work report'!$AA$2:$AA$1500,0)),"")</f>
        <v/>
      </c>
      <c r="E312" s="193" t="str">
        <f>IF($C312="","",IFERROR(INDEX('Work report'!$C$2:$C$1500,MATCH(ROWS($C$2:C312),'Work report'!$AA$2:$AA$1500,0)),""))</f>
        <v/>
      </c>
      <c r="F312" s="201" t="str">
        <f>IF($C312="","",IFERROR(INDEX('Work report'!$F$2:$F$1500,MATCH(ROWS($C$2:C312),'Work report'!$AA$2:$AA$1500,0)),""))</f>
        <v/>
      </c>
      <c r="G312" s="202" t="str">
        <f>IF($C312="","",IFERROR(HYPERLINK(INDEX('Work report'!$Q$2:$Q$1500,MATCH(ROWS($C$2:C312),'Work report'!$AA$2:$AA$1500,0)),INDEX('Work report'!$Q$2:$Q$1500,MATCH(ROWS($C$2:C312),'Work report'!$AA$2:$AA$1500,0))),""))</f>
        <v/>
      </c>
      <c r="H312" s="203" t="str">
        <f>IF($C312="","",IFERROR(INDEX('Work report'!$M$2:$M$1500,MATCH(ROWS($C$2:C312),'Work report'!$AA$2:$AA$1500,0)),""))</f>
        <v/>
      </c>
      <c r="I312" s="198" t="str">
        <f>IF($C312="","",IFERROR(INDEX('Work report'!$A$2:$A$1500,MATCH(ROWS($C$2:C312),'Work report'!$AA$2:$AA$1500,0)),""))</f>
        <v/>
      </c>
      <c r="J312" s="201" t="str">
        <f>IF($C312="","",IFERROR(INDEX('Work report'!$I$2:$I$1500,MATCH(ROWS($C$2:C312),'Work report'!$AA$2:$AA$1500,0)),""))</f>
        <v/>
      </c>
      <c r="K312" s="105"/>
      <c r="L312" s="105"/>
      <c r="M312" s="105"/>
      <c r="N312" s="105"/>
      <c r="O312" s="71">
        <f t="shared" si="13"/>
        <v>0</v>
      </c>
      <c r="P312" s="71">
        <f t="shared" si="14"/>
        <v>0</v>
      </c>
      <c r="Q312" s="71" t="str">
        <f t="shared" si="15"/>
        <v/>
      </c>
    </row>
    <row r="313" spans="1:17" ht="15" customHeight="1" x14ac:dyDescent="0.25">
      <c r="A313" s="198" t="str">
        <f>IF($C313="","",IFERROR(INDEX('Work report'!$A$2:$A$1500,MATCH(ROWS($C$2:C313),'Work report'!$AA$2:$AA$1500,0)),""))</f>
        <v/>
      </c>
      <c r="B313" s="199" t="str">
        <f>IF($C313="","",Setup!$B$4)</f>
        <v/>
      </c>
      <c r="C313" s="200" t="str">
        <f>IFERROR(INDEX('Work report'!$R$2:$R$1500,MATCH(ROWS($C$2:C313),'Work report'!$AA$2:$AA$1500,0)),"")</f>
        <v/>
      </c>
      <c r="D313" s="200" t="str">
        <f>IFERROR(INDEX('Work report'!$S$2:$S$1500,MATCH(ROWS($D$2:D313),'Work report'!$AA$2:$AA$1500,0)),"")</f>
        <v/>
      </c>
      <c r="E313" s="193" t="str">
        <f>IF($C313="","",IFERROR(INDEX('Work report'!$C$2:$C$1500,MATCH(ROWS($C$2:C313),'Work report'!$AA$2:$AA$1500,0)),""))</f>
        <v/>
      </c>
      <c r="F313" s="201" t="str">
        <f>IF($C313="","",IFERROR(INDEX('Work report'!$F$2:$F$1500,MATCH(ROWS($C$2:C313),'Work report'!$AA$2:$AA$1500,0)),""))</f>
        <v/>
      </c>
      <c r="G313" s="202" t="str">
        <f>IF($C313="","",IFERROR(HYPERLINK(INDEX('Work report'!$Q$2:$Q$1500,MATCH(ROWS($C$2:C313),'Work report'!$AA$2:$AA$1500,0)),INDEX('Work report'!$Q$2:$Q$1500,MATCH(ROWS($C$2:C313),'Work report'!$AA$2:$AA$1500,0))),""))</f>
        <v/>
      </c>
      <c r="H313" s="203" t="str">
        <f>IF($C313="","",IFERROR(INDEX('Work report'!$M$2:$M$1500,MATCH(ROWS($C$2:C313),'Work report'!$AA$2:$AA$1500,0)),""))</f>
        <v/>
      </c>
      <c r="I313" s="198" t="str">
        <f>IF($C313="","",IFERROR(INDEX('Work report'!$A$2:$A$1500,MATCH(ROWS($C$2:C313),'Work report'!$AA$2:$AA$1500,0)),""))</f>
        <v/>
      </c>
      <c r="J313" s="201" t="str">
        <f>IF($C313="","",IFERROR(INDEX('Work report'!$I$2:$I$1500,MATCH(ROWS($C$2:C313),'Work report'!$AA$2:$AA$1500,0)),""))</f>
        <v/>
      </c>
      <c r="K313" s="105"/>
      <c r="L313" s="105"/>
      <c r="M313" s="105"/>
      <c r="N313" s="105"/>
      <c r="O313" s="71">
        <f t="shared" si="13"/>
        <v>0</v>
      </c>
      <c r="P313" s="71">
        <f t="shared" si="14"/>
        <v>0</v>
      </c>
      <c r="Q313" s="71" t="str">
        <f t="shared" si="15"/>
        <v/>
      </c>
    </row>
    <row r="314" spans="1:17" ht="15" customHeight="1" x14ac:dyDescent="0.25">
      <c r="A314" s="198" t="str">
        <f>IF($C314="","",IFERROR(INDEX('Work report'!$A$2:$A$1500,MATCH(ROWS($C$2:C314),'Work report'!$AA$2:$AA$1500,0)),""))</f>
        <v/>
      </c>
      <c r="B314" s="199" t="str">
        <f>IF($C314="","",Setup!$B$4)</f>
        <v/>
      </c>
      <c r="C314" s="200" t="str">
        <f>IFERROR(INDEX('Work report'!$R$2:$R$1500,MATCH(ROWS($C$2:C314),'Work report'!$AA$2:$AA$1500,0)),"")</f>
        <v/>
      </c>
      <c r="D314" s="200" t="str">
        <f>IFERROR(INDEX('Work report'!$S$2:$S$1500,MATCH(ROWS($D$2:D314),'Work report'!$AA$2:$AA$1500,0)),"")</f>
        <v/>
      </c>
      <c r="E314" s="193" t="str">
        <f>IF($C314="","",IFERROR(INDEX('Work report'!$C$2:$C$1500,MATCH(ROWS($C$2:C314),'Work report'!$AA$2:$AA$1500,0)),""))</f>
        <v/>
      </c>
      <c r="F314" s="201" t="str">
        <f>IF($C314="","",IFERROR(INDEX('Work report'!$F$2:$F$1500,MATCH(ROWS($C$2:C314),'Work report'!$AA$2:$AA$1500,0)),""))</f>
        <v/>
      </c>
      <c r="G314" s="202" t="str">
        <f>IF($C314="","",IFERROR(HYPERLINK(INDEX('Work report'!$Q$2:$Q$1500,MATCH(ROWS($C$2:C314),'Work report'!$AA$2:$AA$1500,0)),INDEX('Work report'!$Q$2:$Q$1500,MATCH(ROWS($C$2:C314),'Work report'!$AA$2:$AA$1500,0))),""))</f>
        <v/>
      </c>
      <c r="H314" s="203" t="str">
        <f>IF($C314="","",IFERROR(INDEX('Work report'!$M$2:$M$1500,MATCH(ROWS($C$2:C314),'Work report'!$AA$2:$AA$1500,0)),""))</f>
        <v/>
      </c>
      <c r="I314" s="198" t="str">
        <f>IF($C314="","",IFERROR(INDEX('Work report'!$A$2:$A$1500,MATCH(ROWS($C$2:C314),'Work report'!$AA$2:$AA$1500,0)),""))</f>
        <v/>
      </c>
      <c r="J314" s="201" t="str">
        <f>IF($C314="","",IFERROR(INDEX('Work report'!$I$2:$I$1500,MATCH(ROWS($C$2:C314),'Work report'!$AA$2:$AA$1500,0)),""))</f>
        <v/>
      </c>
      <c r="K314" s="105"/>
      <c r="L314" s="105"/>
      <c r="M314" s="105"/>
      <c r="N314" s="105"/>
      <c r="O314" s="71">
        <f t="shared" si="13"/>
        <v>0</v>
      </c>
      <c r="P314" s="71">
        <f t="shared" si="14"/>
        <v>0</v>
      </c>
      <c r="Q314" s="71" t="str">
        <f t="shared" si="15"/>
        <v/>
      </c>
    </row>
    <row r="315" spans="1:17" ht="15" customHeight="1" x14ac:dyDescent="0.25">
      <c r="A315" s="198" t="str">
        <f>IF($C315="","",IFERROR(INDEX('Work report'!$A$2:$A$1500,MATCH(ROWS($C$2:C315),'Work report'!$AA$2:$AA$1500,0)),""))</f>
        <v/>
      </c>
      <c r="B315" s="199" t="str">
        <f>IF($C315="","",Setup!$B$4)</f>
        <v/>
      </c>
      <c r="C315" s="200" t="str">
        <f>IFERROR(INDEX('Work report'!$R$2:$R$1500,MATCH(ROWS($C$2:C315),'Work report'!$AA$2:$AA$1500,0)),"")</f>
        <v/>
      </c>
      <c r="D315" s="200" t="str">
        <f>IFERROR(INDEX('Work report'!$S$2:$S$1500,MATCH(ROWS($D$2:D315),'Work report'!$AA$2:$AA$1500,0)),"")</f>
        <v/>
      </c>
      <c r="E315" s="193" t="str">
        <f>IF($C315="","",IFERROR(INDEX('Work report'!$C$2:$C$1500,MATCH(ROWS($C$2:C315),'Work report'!$AA$2:$AA$1500,0)),""))</f>
        <v/>
      </c>
      <c r="F315" s="201" t="str">
        <f>IF($C315="","",IFERROR(INDEX('Work report'!$F$2:$F$1500,MATCH(ROWS($C$2:C315),'Work report'!$AA$2:$AA$1500,0)),""))</f>
        <v/>
      </c>
      <c r="G315" s="202" t="str">
        <f>IF($C315="","",IFERROR(HYPERLINK(INDEX('Work report'!$Q$2:$Q$1500,MATCH(ROWS($C$2:C315),'Work report'!$AA$2:$AA$1500,0)),INDEX('Work report'!$Q$2:$Q$1500,MATCH(ROWS($C$2:C315),'Work report'!$AA$2:$AA$1500,0))),""))</f>
        <v/>
      </c>
      <c r="H315" s="203" t="str">
        <f>IF($C315="","",IFERROR(INDEX('Work report'!$M$2:$M$1500,MATCH(ROWS($C$2:C315),'Work report'!$AA$2:$AA$1500,0)),""))</f>
        <v/>
      </c>
      <c r="I315" s="198" t="str">
        <f>IF($C315="","",IFERROR(INDEX('Work report'!$A$2:$A$1500,MATCH(ROWS($C$2:C315),'Work report'!$AA$2:$AA$1500,0)),""))</f>
        <v/>
      </c>
      <c r="J315" s="201" t="str">
        <f>IF($C315="","",IFERROR(INDEX('Work report'!$I$2:$I$1500,MATCH(ROWS($C$2:C315),'Work report'!$AA$2:$AA$1500,0)),""))</f>
        <v/>
      </c>
      <c r="K315" s="105"/>
      <c r="L315" s="105"/>
      <c r="M315" s="105"/>
      <c r="N315" s="105"/>
      <c r="O315" s="71">
        <f t="shared" si="13"/>
        <v>0</v>
      </c>
      <c r="P315" s="71">
        <f t="shared" si="14"/>
        <v>0</v>
      </c>
      <c r="Q315" s="71" t="str">
        <f t="shared" si="15"/>
        <v/>
      </c>
    </row>
    <row r="316" spans="1:17" ht="15" customHeight="1" x14ac:dyDescent="0.25">
      <c r="A316" s="198" t="str">
        <f>IF($C316="","",IFERROR(INDEX('Work report'!$A$2:$A$1500,MATCH(ROWS($C$2:C316),'Work report'!$AA$2:$AA$1500,0)),""))</f>
        <v/>
      </c>
      <c r="B316" s="199" t="str">
        <f>IF($C316="","",Setup!$B$4)</f>
        <v/>
      </c>
      <c r="C316" s="200" t="str">
        <f>IFERROR(INDEX('Work report'!$R$2:$R$1500,MATCH(ROWS($C$2:C316),'Work report'!$AA$2:$AA$1500,0)),"")</f>
        <v/>
      </c>
      <c r="D316" s="200" t="str">
        <f>IFERROR(INDEX('Work report'!$S$2:$S$1500,MATCH(ROWS($D$2:D316),'Work report'!$AA$2:$AA$1500,0)),"")</f>
        <v/>
      </c>
      <c r="E316" s="193" t="str">
        <f>IF($C316="","",IFERROR(INDEX('Work report'!$C$2:$C$1500,MATCH(ROWS($C$2:C316),'Work report'!$AA$2:$AA$1500,0)),""))</f>
        <v/>
      </c>
      <c r="F316" s="201" t="str">
        <f>IF($C316="","",IFERROR(INDEX('Work report'!$F$2:$F$1500,MATCH(ROWS($C$2:C316),'Work report'!$AA$2:$AA$1500,0)),""))</f>
        <v/>
      </c>
      <c r="G316" s="202" t="str">
        <f>IF($C316="","",IFERROR(HYPERLINK(INDEX('Work report'!$Q$2:$Q$1500,MATCH(ROWS($C$2:C316),'Work report'!$AA$2:$AA$1500,0)),INDEX('Work report'!$Q$2:$Q$1500,MATCH(ROWS($C$2:C316),'Work report'!$AA$2:$AA$1500,0))),""))</f>
        <v/>
      </c>
      <c r="H316" s="203" t="str">
        <f>IF($C316="","",IFERROR(INDEX('Work report'!$M$2:$M$1500,MATCH(ROWS($C$2:C316),'Work report'!$AA$2:$AA$1500,0)),""))</f>
        <v/>
      </c>
      <c r="I316" s="198" t="str">
        <f>IF($C316="","",IFERROR(INDEX('Work report'!$A$2:$A$1500,MATCH(ROWS($C$2:C316),'Work report'!$AA$2:$AA$1500,0)),""))</f>
        <v/>
      </c>
      <c r="J316" s="201" t="str">
        <f>IF($C316="","",IFERROR(INDEX('Work report'!$I$2:$I$1500,MATCH(ROWS($C$2:C316),'Work report'!$AA$2:$AA$1500,0)),""))</f>
        <v/>
      </c>
      <c r="K316" s="105"/>
      <c r="L316" s="105"/>
      <c r="M316" s="105"/>
      <c r="N316" s="105"/>
      <c r="O316" s="71">
        <f t="shared" si="13"/>
        <v>0</v>
      </c>
      <c r="P316" s="71">
        <f t="shared" si="14"/>
        <v>0</v>
      </c>
      <c r="Q316" s="71" t="str">
        <f t="shared" si="15"/>
        <v/>
      </c>
    </row>
    <row r="317" spans="1:17" ht="15" customHeight="1" x14ac:dyDescent="0.25">
      <c r="A317" s="198" t="str">
        <f>IF($C317="","",IFERROR(INDEX('Work report'!$A$2:$A$1500,MATCH(ROWS($C$2:C317),'Work report'!$AA$2:$AA$1500,0)),""))</f>
        <v/>
      </c>
      <c r="B317" s="199" t="str">
        <f>IF($C317="","",Setup!$B$4)</f>
        <v/>
      </c>
      <c r="C317" s="200" t="str">
        <f>IFERROR(INDEX('Work report'!$R$2:$R$1500,MATCH(ROWS($C$2:C317),'Work report'!$AA$2:$AA$1500,0)),"")</f>
        <v/>
      </c>
      <c r="D317" s="200" t="str">
        <f>IFERROR(INDEX('Work report'!$S$2:$S$1500,MATCH(ROWS($D$2:D317),'Work report'!$AA$2:$AA$1500,0)),"")</f>
        <v/>
      </c>
      <c r="E317" s="193" t="str">
        <f>IF($C317="","",IFERROR(INDEX('Work report'!$C$2:$C$1500,MATCH(ROWS($C$2:C317),'Work report'!$AA$2:$AA$1500,0)),""))</f>
        <v/>
      </c>
      <c r="F317" s="201" t="str">
        <f>IF($C317="","",IFERROR(INDEX('Work report'!$F$2:$F$1500,MATCH(ROWS($C$2:C317),'Work report'!$AA$2:$AA$1500,0)),""))</f>
        <v/>
      </c>
      <c r="G317" s="202" t="str">
        <f>IF($C317="","",IFERROR(HYPERLINK(INDEX('Work report'!$Q$2:$Q$1500,MATCH(ROWS($C$2:C317),'Work report'!$AA$2:$AA$1500,0)),INDEX('Work report'!$Q$2:$Q$1500,MATCH(ROWS($C$2:C317),'Work report'!$AA$2:$AA$1500,0))),""))</f>
        <v/>
      </c>
      <c r="H317" s="203" t="str">
        <f>IF($C317="","",IFERROR(INDEX('Work report'!$M$2:$M$1500,MATCH(ROWS($C$2:C317),'Work report'!$AA$2:$AA$1500,0)),""))</f>
        <v/>
      </c>
      <c r="I317" s="198" t="str">
        <f>IF($C317="","",IFERROR(INDEX('Work report'!$A$2:$A$1500,MATCH(ROWS($C$2:C317),'Work report'!$AA$2:$AA$1500,0)),""))</f>
        <v/>
      </c>
      <c r="J317" s="201" t="str">
        <f>IF($C317="","",IFERROR(INDEX('Work report'!$I$2:$I$1500,MATCH(ROWS($C$2:C317),'Work report'!$AA$2:$AA$1500,0)),""))</f>
        <v/>
      </c>
      <c r="K317" s="105"/>
      <c r="L317" s="105"/>
      <c r="M317" s="105"/>
      <c r="N317" s="105"/>
      <c r="O317" s="71">
        <f t="shared" si="13"/>
        <v>0</v>
      </c>
      <c r="P317" s="71">
        <f t="shared" si="14"/>
        <v>0</v>
      </c>
      <c r="Q317" s="71" t="str">
        <f t="shared" si="15"/>
        <v/>
      </c>
    </row>
    <row r="318" spans="1:17" ht="15" customHeight="1" x14ac:dyDescent="0.25">
      <c r="A318" s="198" t="str">
        <f>IF($C318="","",IFERROR(INDEX('Work report'!$A$2:$A$1500,MATCH(ROWS($C$2:C318),'Work report'!$AA$2:$AA$1500,0)),""))</f>
        <v/>
      </c>
      <c r="B318" s="199" t="str">
        <f>IF($C318="","",Setup!$B$4)</f>
        <v/>
      </c>
      <c r="C318" s="200" t="str">
        <f>IFERROR(INDEX('Work report'!$R$2:$R$1500,MATCH(ROWS($C$2:C318),'Work report'!$AA$2:$AA$1500,0)),"")</f>
        <v/>
      </c>
      <c r="D318" s="200" t="str">
        <f>IFERROR(INDEX('Work report'!$S$2:$S$1500,MATCH(ROWS($D$2:D318),'Work report'!$AA$2:$AA$1500,0)),"")</f>
        <v/>
      </c>
      <c r="E318" s="193" t="str">
        <f>IF($C318="","",IFERROR(INDEX('Work report'!$C$2:$C$1500,MATCH(ROWS($C$2:C318),'Work report'!$AA$2:$AA$1500,0)),""))</f>
        <v/>
      </c>
      <c r="F318" s="201" t="str">
        <f>IF($C318="","",IFERROR(INDEX('Work report'!$F$2:$F$1500,MATCH(ROWS($C$2:C318),'Work report'!$AA$2:$AA$1500,0)),""))</f>
        <v/>
      </c>
      <c r="G318" s="202" t="str">
        <f>IF($C318="","",IFERROR(HYPERLINK(INDEX('Work report'!$Q$2:$Q$1500,MATCH(ROWS($C$2:C318),'Work report'!$AA$2:$AA$1500,0)),INDEX('Work report'!$Q$2:$Q$1500,MATCH(ROWS($C$2:C318),'Work report'!$AA$2:$AA$1500,0))),""))</f>
        <v/>
      </c>
      <c r="H318" s="203" t="str">
        <f>IF($C318="","",IFERROR(INDEX('Work report'!$M$2:$M$1500,MATCH(ROWS($C$2:C318),'Work report'!$AA$2:$AA$1500,0)),""))</f>
        <v/>
      </c>
      <c r="I318" s="198" t="str">
        <f>IF($C318="","",IFERROR(INDEX('Work report'!$A$2:$A$1500,MATCH(ROWS($C$2:C318),'Work report'!$AA$2:$AA$1500,0)),""))</f>
        <v/>
      </c>
      <c r="J318" s="201" t="str">
        <f>IF($C318="","",IFERROR(INDEX('Work report'!$I$2:$I$1500,MATCH(ROWS($C$2:C318),'Work report'!$AA$2:$AA$1500,0)),""))</f>
        <v/>
      </c>
      <c r="K318" s="105"/>
      <c r="L318" s="105"/>
      <c r="M318" s="105"/>
      <c r="N318" s="105"/>
      <c r="O318" s="71">
        <f t="shared" si="13"/>
        <v>0</v>
      </c>
      <c r="P318" s="71">
        <f t="shared" si="14"/>
        <v>0</v>
      </c>
      <c r="Q318" s="71" t="str">
        <f t="shared" si="15"/>
        <v/>
      </c>
    </row>
    <row r="319" spans="1:17" ht="15" customHeight="1" x14ac:dyDescent="0.25">
      <c r="A319" s="198" t="str">
        <f>IF($C319="","",IFERROR(INDEX('Work report'!$A$2:$A$1500,MATCH(ROWS($C$2:C319),'Work report'!$AA$2:$AA$1500,0)),""))</f>
        <v/>
      </c>
      <c r="B319" s="199" t="str">
        <f>IF($C319="","",Setup!$B$4)</f>
        <v/>
      </c>
      <c r="C319" s="200" t="str">
        <f>IFERROR(INDEX('Work report'!$R$2:$R$1500,MATCH(ROWS($C$2:C319),'Work report'!$AA$2:$AA$1500,0)),"")</f>
        <v/>
      </c>
      <c r="D319" s="200" t="str">
        <f>IFERROR(INDEX('Work report'!$S$2:$S$1500,MATCH(ROWS($D$2:D319),'Work report'!$AA$2:$AA$1500,0)),"")</f>
        <v/>
      </c>
      <c r="E319" s="193" t="str">
        <f>IF($C319="","",IFERROR(INDEX('Work report'!$C$2:$C$1500,MATCH(ROWS($C$2:C319),'Work report'!$AA$2:$AA$1500,0)),""))</f>
        <v/>
      </c>
      <c r="F319" s="201" t="str">
        <f>IF($C319="","",IFERROR(INDEX('Work report'!$F$2:$F$1500,MATCH(ROWS($C$2:C319),'Work report'!$AA$2:$AA$1500,0)),""))</f>
        <v/>
      </c>
      <c r="G319" s="202" t="str">
        <f>IF($C319="","",IFERROR(HYPERLINK(INDEX('Work report'!$Q$2:$Q$1500,MATCH(ROWS($C$2:C319),'Work report'!$AA$2:$AA$1500,0)),INDEX('Work report'!$Q$2:$Q$1500,MATCH(ROWS($C$2:C319),'Work report'!$AA$2:$AA$1500,0))),""))</f>
        <v/>
      </c>
      <c r="H319" s="203" t="str">
        <f>IF($C319="","",IFERROR(INDEX('Work report'!$M$2:$M$1500,MATCH(ROWS($C$2:C319),'Work report'!$AA$2:$AA$1500,0)),""))</f>
        <v/>
      </c>
      <c r="I319" s="198" t="str">
        <f>IF($C319="","",IFERROR(INDEX('Work report'!$A$2:$A$1500,MATCH(ROWS($C$2:C319),'Work report'!$AA$2:$AA$1500,0)),""))</f>
        <v/>
      </c>
      <c r="J319" s="201" t="str">
        <f>IF($C319="","",IFERROR(INDEX('Work report'!$I$2:$I$1500,MATCH(ROWS($C$2:C319),'Work report'!$AA$2:$AA$1500,0)),""))</f>
        <v/>
      </c>
      <c r="K319" s="105"/>
      <c r="L319" s="105"/>
      <c r="M319" s="105"/>
      <c r="N319" s="105"/>
      <c r="O319" s="71">
        <f t="shared" si="13"/>
        <v>0</v>
      </c>
      <c r="P319" s="71">
        <f t="shared" si="14"/>
        <v>0</v>
      </c>
      <c r="Q319" s="71" t="str">
        <f t="shared" si="15"/>
        <v/>
      </c>
    </row>
    <row r="320" spans="1:17" ht="15" customHeight="1" x14ac:dyDescent="0.25">
      <c r="A320" s="198" t="str">
        <f>IF($C320="","",IFERROR(INDEX('Work report'!$A$2:$A$1500,MATCH(ROWS($C$2:C320),'Work report'!$AA$2:$AA$1500,0)),""))</f>
        <v/>
      </c>
      <c r="B320" s="199" t="str">
        <f>IF($C320="","",Setup!$B$4)</f>
        <v/>
      </c>
      <c r="C320" s="200" t="str">
        <f>IFERROR(INDEX('Work report'!$R$2:$R$1500,MATCH(ROWS($C$2:C320),'Work report'!$AA$2:$AA$1500,0)),"")</f>
        <v/>
      </c>
      <c r="D320" s="200" t="str">
        <f>IFERROR(INDEX('Work report'!$S$2:$S$1500,MATCH(ROWS($D$2:D320),'Work report'!$AA$2:$AA$1500,0)),"")</f>
        <v/>
      </c>
      <c r="E320" s="193" t="str">
        <f>IF($C320="","",IFERROR(INDEX('Work report'!$C$2:$C$1500,MATCH(ROWS($C$2:C320),'Work report'!$AA$2:$AA$1500,0)),""))</f>
        <v/>
      </c>
      <c r="F320" s="201" t="str">
        <f>IF($C320="","",IFERROR(INDEX('Work report'!$F$2:$F$1500,MATCH(ROWS($C$2:C320),'Work report'!$AA$2:$AA$1500,0)),""))</f>
        <v/>
      </c>
      <c r="G320" s="202" t="str">
        <f>IF($C320="","",IFERROR(HYPERLINK(INDEX('Work report'!$Q$2:$Q$1500,MATCH(ROWS($C$2:C320),'Work report'!$AA$2:$AA$1500,0)),INDEX('Work report'!$Q$2:$Q$1500,MATCH(ROWS($C$2:C320),'Work report'!$AA$2:$AA$1500,0))),""))</f>
        <v/>
      </c>
      <c r="H320" s="203" t="str">
        <f>IF($C320="","",IFERROR(INDEX('Work report'!$M$2:$M$1500,MATCH(ROWS($C$2:C320),'Work report'!$AA$2:$AA$1500,0)),""))</f>
        <v/>
      </c>
      <c r="I320" s="198" t="str">
        <f>IF($C320="","",IFERROR(INDEX('Work report'!$A$2:$A$1500,MATCH(ROWS($C$2:C320),'Work report'!$AA$2:$AA$1500,0)),""))</f>
        <v/>
      </c>
      <c r="J320" s="201" t="str">
        <f>IF($C320="","",IFERROR(INDEX('Work report'!$I$2:$I$1500,MATCH(ROWS($C$2:C320),'Work report'!$AA$2:$AA$1500,0)),""))</f>
        <v/>
      </c>
      <c r="K320" s="105"/>
      <c r="L320" s="105"/>
      <c r="M320" s="105"/>
      <c r="N320" s="105"/>
      <c r="O320" s="71">
        <f t="shared" si="13"/>
        <v>0</v>
      </c>
      <c r="P320" s="71">
        <f t="shared" si="14"/>
        <v>0</v>
      </c>
      <c r="Q320" s="71" t="str">
        <f t="shared" si="15"/>
        <v/>
      </c>
    </row>
    <row r="321" spans="1:17" ht="15" customHeight="1" x14ac:dyDescent="0.25">
      <c r="A321" s="198" t="str">
        <f>IF($C321="","",IFERROR(INDEX('Work report'!$A$2:$A$1500,MATCH(ROWS($C$2:C321),'Work report'!$AA$2:$AA$1500,0)),""))</f>
        <v/>
      </c>
      <c r="B321" s="199" t="str">
        <f>IF($C321="","",Setup!$B$4)</f>
        <v/>
      </c>
      <c r="C321" s="200" t="str">
        <f>IFERROR(INDEX('Work report'!$R$2:$R$1500,MATCH(ROWS($C$2:C321),'Work report'!$AA$2:$AA$1500,0)),"")</f>
        <v/>
      </c>
      <c r="D321" s="200" t="str">
        <f>IFERROR(INDEX('Work report'!$S$2:$S$1500,MATCH(ROWS($D$2:D321),'Work report'!$AA$2:$AA$1500,0)),"")</f>
        <v/>
      </c>
      <c r="E321" s="193" t="str">
        <f>IF($C321="","",IFERROR(INDEX('Work report'!$C$2:$C$1500,MATCH(ROWS($C$2:C321),'Work report'!$AA$2:$AA$1500,0)),""))</f>
        <v/>
      </c>
      <c r="F321" s="201" t="str">
        <f>IF($C321="","",IFERROR(INDEX('Work report'!$F$2:$F$1500,MATCH(ROWS($C$2:C321),'Work report'!$AA$2:$AA$1500,0)),""))</f>
        <v/>
      </c>
      <c r="G321" s="202" t="str">
        <f>IF($C321="","",IFERROR(HYPERLINK(INDEX('Work report'!$Q$2:$Q$1500,MATCH(ROWS($C$2:C321),'Work report'!$AA$2:$AA$1500,0)),INDEX('Work report'!$Q$2:$Q$1500,MATCH(ROWS($C$2:C321),'Work report'!$AA$2:$AA$1500,0))),""))</f>
        <v/>
      </c>
      <c r="H321" s="203" t="str">
        <f>IF($C321="","",IFERROR(INDEX('Work report'!$M$2:$M$1500,MATCH(ROWS($C$2:C321),'Work report'!$AA$2:$AA$1500,0)),""))</f>
        <v/>
      </c>
      <c r="I321" s="198" t="str">
        <f>IF($C321="","",IFERROR(INDEX('Work report'!$A$2:$A$1500,MATCH(ROWS($C$2:C321),'Work report'!$AA$2:$AA$1500,0)),""))</f>
        <v/>
      </c>
      <c r="J321" s="201" t="str">
        <f>IF($C321="","",IFERROR(INDEX('Work report'!$I$2:$I$1500,MATCH(ROWS($C$2:C321),'Work report'!$AA$2:$AA$1500,0)),""))</f>
        <v/>
      </c>
      <c r="K321" s="105"/>
      <c r="L321" s="105"/>
      <c r="M321" s="105"/>
      <c r="N321" s="105"/>
      <c r="O321" s="71">
        <f t="shared" si="13"/>
        <v>0</v>
      </c>
      <c r="P321" s="71">
        <f t="shared" si="14"/>
        <v>0</v>
      </c>
      <c r="Q321" s="71" t="str">
        <f t="shared" si="15"/>
        <v/>
      </c>
    </row>
    <row r="322" spans="1:17" ht="15" customHeight="1" x14ac:dyDescent="0.25">
      <c r="A322" s="198" t="str">
        <f>IF($C322="","",IFERROR(INDEX('Work report'!$A$2:$A$1500,MATCH(ROWS($C$2:C322),'Work report'!$AA$2:$AA$1500,0)),""))</f>
        <v/>
      </c>
      <c r="B322" s="199" t="str">
        <f>IF($C322="","",Setup!$B$4)</f>
        <v/>
      </c>
      <c r="C322" s="200" t="str">
        <f>IFERROR(INDEX('Work report'!$R$2:$R$1500,MATCH(ROWS($C$2:C322),'Work report'!$AA$2:$AA$1500,0)),"")</f>
        <v/>
      </c>
      <c r="D322" s="200" t="str">
        <f>IFERROR(INDEX('Work report'!$S$2:$S$1500,MATCH(ROWS($D$2:D322),'Work report'!$AA$2:$AA$1500,0)),"")</f>
        <v/>
      </c>
      <c r="E322" s="193" t="str">
        <f>IF($C322="","",IFERROR(INDEX('Work report'!$C$2:$C$1500,MATCH(ROWS($C$2:C322),'Work report'!$AA$2:$AA$1500,0)),""))</f>
        <v/>
      </c>
      <c r="F322" s="201" t="str">
        <f>IF($C322="","",IFERROR(INDEX('Work report'!$F$2:$F$1500,MATCH(ROWS($C$2:C322),'Work report'!$AA$2:$AA$1500,0)),""))</f>
        <v/>
      </c>
      <c r="G322" s="202" t="str">
        <f>IF($C322="","",IFERROR(HYPERLINK(INDEX('Work report'!$Q$2:$Q$1500,MATCH(ROWS($C$2:C322),'Work report'!$AA$2:$AA$1500,0)),INDEX('Work report'!$Q$2:$Q$1500,MATCH(ROWS($C$2:C322),'Work report'!$AA$2:$AA$1500,0))),""))</f>
        <v/>
      </c>
      <c r="H322" s="203" t="str">
        <f>IF($C322="","",IFERROR(INDEX('Work report'!$M$2:$M$1500,MATCH(ROWS($C$2:C322),'Work report'!$AA$2:$AA$1500,0)),""))</f>
        <v/>
      </c>
      <c r="I322" s="198" t="str">
        <f>IF($C322="","",IFERROR(INDEX('Work report'!$A$2:$A$1500,MATCH(ROWS($C$2:C322),'Work report'!$AA$2:$AA$1500,0)),""))</f>
        <v/>
      </c>
      <c r="J322" s="201" t="str">
        <f>IF($C322="","",IFERROR(INDEX('Work report'!$I$2:$I$1500,MATCH(ROWS($C$2:C322),'Work report'!$AA$2:$AA$1500,0)),""))</f>
        <v/>
      </c>
      <c r="K322" s="105"/>
      <c r="L322" s="105"/>
      <c r="M322" s="105"/>
      <c r="N322" s="105"/>
      <c r="O322" s="71">
        <f t="shared" ref="O322:O385" si="16">IF($C322&lt;&gt;"",$C322,$K322)</f>
        <v>0</v>
      </c>
      <c r="P322" s="71">
        <f t="shared" ref="P322:P385" si="17">IF($D322&lt;&gt;"",$D322,$L322)</f>
        <v>0</v>
      </c>
      <c r="Q322" s="71" t="str">
        <f t="shared" si="15"/>
        <v/>
      </c>
    </row>
    <row r="323" spans="1:17" ht="15" customHeight="1" x14ac:dyDescent="0.25">
      <c r="A323" s="198" t="str">
        <f>IF($C323="","",IFERROR(INDEX('Work report'!$A$2:$A$1500,MATCH(ROWS($C$2:C323),'Work report'!$AA$2:$AA$1500,0)),""))</f>
        <v/>
      </c>
      <c r="B323" s="199" t="str">
        <f>IF($C323="","",Setup!$B$4)</f>
        <v/>
      </c>
      <c r="C323" s="200" t="str">
        <f>IFERROR(INDEX('Work report'!$R$2:$R$1500,MATCH(ROWS($C$2:C323),'Work report'!$AA$2:$AA$1500,0)),"")</f>
        <v/>
      </c>
      <c r="D323" s="200" t="str">
        <f>IFERROR(INDEX('Work report'!$S$2:$S$1500,MATCH(ROWS($D$2:D323),'Work report'!$AA$2:$AA$1500,0)),"")</f>
        <v/>
      </c>
      <c r="E323" s="193" t="str">
        <f>IF($C323="","",IFERROR(INDEX('Work report'!$C$2:$C$1500,MATCH(ROWS($C$2:C323),'Work report'!$AA$2:$AA$1500,0)),""))</f>
        <v/>
      </c>
      <c r="F323" s="201" t="str">
        <f>IF($C323="","",IFERROR(INDEX('Work report'!$F$2:$F$1500,MATCH(ROWS($C$2:C323),'Work report'!$AA$2:$AA$1500,0)),""))</f>
        <v/>
      </c>
      <c r="G323" s="202" t="str">
        <f>IF($C323="","",IFERROR(HYPERLINK(INDEX('Work report'!$Q$2:$Q$1500,MATCH(ROWS($C$2:C323),'Work report'!$AA$2:$AA$1500,0)),INDEX('Work report'!$Q$2:$Q$1500,MATCH(ROWS($C$2:C323),'Work report'!$AA$2:$AA$1500,0))),""))</f>
        <v/>
      </c>
      <c r="H323" s="203" t="str">
        <f>IF($C323="","",IFERROR(INDEX('Work report'!$M$2:$M$1500,MATCH(ROWS($C$2:C323),'Work report'!$AA$2:$AA$1500,0)),""))</f>
        <v/>
      </c>
      <c r="I323" s="198" t="str">
        <f>IF($C323="","",IFERROR(INDEX('Work report'!$A$2:$A$1500,MATCH(ROWS($C$2:C323),'Work report'!$AA$2:$AA$1500,0)),""))</f>
        <v/>
      </c>
      <c r="J323" s="201" t="str">
        <f>IF($C323="","",IFERROR(INDEX('Work report'!$I$2:$I$1500,MATCH(ROWS($C$2:C323),'Work report'!$AA$2:$AA$1500,0)),""))</f>
        <v/>
      </c>
      <c r="K323" s="105"/>
      <c r="L323" s="105"/>
      <c r="M323" s="105"/>
      <c r="N323" s="105"/>
      <c r="O323" s="71">
        <f t="shared" si="16"/>
        <v>0</v>
      </c>
      <c r="P323" s="71">
        <f t="shared" si="17"/>
        <v>0</v>
      </c>
      <c r="Q323" s="71" t="str">
        <f t="shared" si="15"/>
        <v/>
      </c>
    </row>
    <row r="324" spans="1:17" ht="15" customHeight="1" x14ac:dyDescent="0.25">
      <c r="A324" s="198" t="str">
        <f>IF($C324="","",IFERROR(INDEX('Work report'!$A$2:$A$1500,MATCH(ROWS($C$2:C324),'Work report'!$AA$2:$AA$1500,0)),""))</f>
        <v/>
      </c>
      <c r="B324" s="199" t="str">
        <f>IF($C324="","",Setup!$B$4)</f>
        <v/>
      </c>
      <c r="C324" s="200" t="str">
        <f>IFERROR(INDEX('Work report'!$R$2:$R$1500,MATCH(ROWS($C$2:C324),'Work report'!$AA$2:$AA$1500,0)),"")</f>
        <v/>
      </c>
      <c r="D324" s="200" t="str">
        <f>IFERROR(INDEX('Work report'!$S$2:$S$1500,MATCH(ROWS($D$2:D324),'Work report'!$AA$2:$AA$1500,0)),"")</f>
        <v/>
      </c>
      <c r="E324" s="193" t="str">
        <f>IF($C324="","",IFERROR(INDEX('Work report'!$C$2:$C$1500,MATCH(ROWS($C$2:C324),'Work report'!$AA$2:$AA$1500,0)),""))</f>
        <v/>
      </c>
      <c r="F324" s="201" t="str">
        <f>IF($C324="","",IFERROR(INDEX('Work report'!$F$2:$F$1500,MATCH(ROWS($C$2:C324),'Work report'!$AA$2:$AA$1500,0)),""))</f>
        <v/>
      </c>
      <c r="G324" s="202" t="str">
        <f>IF($C324="","",IFERROR(HYPERLINK(INDEX('Work report'!$Q$2:$Q$1500,MATCH(ROWS($C$2:C324),'Work report'!$AA$2:$AA$1500,0)),INDEX('Work report'!$Q$2:$Q$1500,MATCH(ROWS($C$2:C324),'Work report'!$AA$2:$AA$1500,0))),""))</f>
        <v/>
      </c>
      <c r="H324" s="203" t="str">
        <f>IF($C324="","",IFERROR(INDEX('Work report'!$M$2:$M$1500,MATCH(ROWS($C$2:C324),'Work report'!$AA$2:$AA$1500,0)),""))</f>
        <v/>
      </c>
      <c r="I324" s="198" t="str">
        <f>IF($C324="","",IFERROR(INDEX('Work report'!$A$2:$A$1500,MATCH(ROWS($C$2:C324),'Work report'!$AA$2:$AA$1500,0)),""))</f>
        <v/>
      </c>
      <c r="J324" s="201" t="str">
        <f>IF($C324="","",IFERROR(INDEX('Work report'!$I$2:$I$1500,MATCH(ROWS($C$2:C324),'Work report'!$AA$2:$AA$1500,0)),""))</f>
        <v/>
      </c>
      <c r="K324" s="105"/>
      <c r="L324" s="105"/>
      <c r="M324" s="105"/>
      <c r="N324" s="105"/>
      <c r="O324" s="71">
        <f t="shared" si="16"/>
        <v>0</v>
      </c>
      <c r="P324" s="71">
        <f t="shared" si="17"/>
        <v>0</v>
      </c>
      <c r="Q324" s="71" t="str">
        <f t="shared" si="15"/>
        <v/>
      </c>
    </row>
    <row r="325" spans="1:17" ht="15" customHeight="1" x14ac:dyDescent="0.25">
      <c r="A325" s="198" t="str">
        <f>IF($C325="","",IFERROR(INDEX('Work report'!$A$2:$A$1500,MATCH(ROWS($C$2:C325),'Work report'!$AA$2:$AA$1500,0)),""))</f>
        <v/>
      </c>
      <c r="B325" s="199" t="str">
        <f>IF($C325="","",Setup!$B$4)</f>
        <v/>
      </c>
      <c r="C325" s="200" t="str">
        <f>IFERROR(INDEX('Work report'!$R$2:$R$1500,MATCH(ROWS($C$2:C325),'Work report'!$AA$2:$AA$1500,0)),"")</f>
        <v/>
      </c>
      <c r="D325" s="200" t="str">
        <f>IFERROR(INDEX('Work report'!$S$2:$S$1500,MATCH(ROWS($D$2:D325),'Work report'!$AA$2:$AA$1500,0)),"")</f>
        <v/>
      </c>
      <c r="E325" s="193" t="str">
        <f>IF($C325="","",IFERROR(INDEX('Work report'!$C$2:$C$1500,MATCH(ROWS($C$2:C325),'Work report'!$AA$2:$AA$1500,0)),""))</f>
        <v/>
      </c>
      <c r="F325" s="201" t="str">
        <f>IF($C325="","",IFERROR(INDEX('Work report'!$F$2:$F$1500,MATCH(ROWS($C$2:C325),'Work report'!$AA$2:$AA$1500,0)),""))</f>
        <v/>
      </c>
      <c r="G325" s="202" t="str">
        <f>IF($C325="","",IFERROR(HYPERLINK(INDEX('Work report'!$Q$2:$Q$1500,MATCH(ROWS($C$2:C325),'Work report'!$AA$2:$AA$1500,0)),INDEX('Work report'!$Q$2:$Q$1500,MATCH(ROWS($C$2:C325),'Work report'!$AA$2:$AA$1500,0))),""))</f>
        <v/>
      </c>
      <c r="H325" s="203" t="str">
        <f>IF($C325="","",IFERROR(INDEX('Work report'!$M$2:$M$1500,MATCH(ROWS($C$2:C325),'Work report'!$AA$2:$AA$1500,0)),""))</f>
        <v/>
      </c>
      <c r="I325" s="198" t="str">
        <f>IF($C325="","",IFERROR(INDEX('Work report'!$A$2:$A$1500,MATCH(ROWS($C$2:C325),'Work report'!$AA$2:$AA$1500,0)),""))</f>
        <v/>
      </c>
      <c r="J325" s="201" t="str">
        <f>IF($C325="","",IFERROR(INDEX('Work report'!$I$2:$I$1500,MATCH(ROWS($C$2:C325),'Work report'!$AA$2:$AA$1500,0)),""))</f>
        <v/>
      </c>
      <c r="K325" s="105"/>
      <c r="L325" s="105"/>
      <c r="M325" s="105"/>
      <c r="N325" s="105"/>
      <c r="O325" s="71">
        <f t="shared" si="16"/>
        <v>0</v>
      </c>
      <c r="P325" s="71">
        <f t="shared" si="17"/>
        <v>0</v>
      </c>
      <c r="Q325" s="71" t="str">
        <f t="shared" si="15"/>
        <v/>
      </c>
    </row>
    <row r="326" spans="1:17" ht="15" customHeight="1" x14ac:dyDescent="0.25">
      <c r="A326" s="198" t="str">
        <f>IF($C326="","",IFERROR(INDEX('Work report'!$A$2:$A$1500,MATCH(ROWS($C$2:C326),'Work report'!$AA$2:$AA$1500,0)),""))</f>
        <v/>
      </c>
      <c r="B326" s="199" t="str">
        <f>IF($C326="","",Setup!$B$4)</f>
        <v/>
      </c>
      <c r="C326" s="200" t="str">
        <f>IFERROR(INDEX('Work report'!$R$2:$R$1500,MATCH(ROWS($C$2:C326),'Work report'!$AA$2:$AA$1500,0)),"")</f>
        <v/>
      </c>
      <c r="D326" s="200" t="str">
        <f>IFERROR(INDEX('Work report'!$S$2:$S$1500,MATCH(ROWS($D$2:D326),'Work report'!$AA$2:$AA$1500,0)),"")</f>
        <v/>
      </c>
      <c r="E326" s="193" t="str">
        <f>IF($C326="","",IFERROR(INDEX('Work report'!$C$2:$C$1500,MATCH(ROWS($C$2:C326),'Work report'!$AA$2:$AA$1500,0)),""))</f>
        <v/>
      </c>
      <c r="F326" s="201" t="str">
        <f>IF($C326="","",IFERROR(INDEX('Work report'!$F$2:$F$1500,MATCH(ROWS($C$2:C326),'Work report'!$AA$2:$AA$1500,0)),""))</f>
        <v/>
      </c>
      <c r="G326" s="202" t="str">
        <f>IF($C326="","",IFERROR(HYPERLINK(INDEX('Work report'!$Q$2:$Q$1500,MATCH(ROWS($C$2:C326),'Work report'!$AA$2:$AA$1500,0)),INDEX('Work report'!$Q$2:$Q$1500,MATCH(ROWS($C$2:C326),'Work report'!$AA$2:$AA$1500,0))),""))</f>
        <v/>
      </c>
      <c r="H326" s="203" t="str">
        <f>IF($C326="","",IFERROR(INDEX('Work report'!$M$2:$M$1500,MATCH(ROWS($C$2:C326),'Work report'!$AA$2:$AA$1500,0)),""))</f>
        <v/>
      </c>
      <c r="I326" s="198" t="str">
        <f>IF($C326="","",IFERROR(INDEX('Work report'!$A$2:$A$1500,MATCH(ROWS($C$2:C326),'Work report'!$AA$2:$AA$1500,0)),""))</f>
        <v/>
      </c>
      <c r="J326" s="201" t="str">
        <f>IF($C326="","",IFERROR(INDEX('Work report'!$I$2:$I$1500,MATCH(ROWS($C$2:C326),'Work report'!$AA$2:$AA$1500,0)),""))</f>
        <v/>
      </c>
      <c r="K326" s="105"/>
      <c r="L326" s="105"/>
      <c r="M326" s="105"/>
      <c r="N326" s="105"/>
      <c r="O326" s="71">
        <f t="shared" si="16"/>
        <v>0</v>
      </c>
      <c r="P326" s="71">
        <f t="shared" si="17"/>
        <v>0</v>
      </c>
      <c r="Q326" s="71" t="str">
        <f t="shared" si="15"/>
        <v/>
      </c>
    </row>
    <row r="327" spans="1:17" ht="15" customHeight="1" x14ac:dyDescent="0.25">
      <c r="A327" s="198" t="str">
        <f>IF($C327="","",IFERROR(INDEX('Work report'!$A$2:$A$1500,MATCH(ROWS($C$2:C327),'Work report'!$AA$2:$AA$1500,0)),""))</f>
        <v/>
      </c>
      <c r="B327" s="199" t="str">
        <f>IF($C327="","",Setup!$B$4)</f>
        <v/>
      </c>
      <c r="C327" s="200" t="str">
        <f>IFERROR(INDEX('Work report'!$R$2:$R$1500,MATCH(ROWS($C$2:C327),'Work report'!$AA$2:$AA$1500,0)),"")</f>
        <v/>
      </c>
      <c r="D327" s="200" t="str">
        <f>IFERROR(INDEX('Work report'!$S$2:$S$1500,MATCH(ROWS($D$2:D327),'Work report'!$AA$2:$AA$1500,0)),"")</f>
        <v/>
      </c>
      <c r="E327" s="193" t="str">
        <f>IF($C327="","",IFERROR(INDEX('Work report'!$C$2:$C$1500,MATCH(ROWS($C$2:C327),'Work report'!$AA$2:$AA$1500,0)),""))</f>
        <v/>
      </c>
      <c r="F327" s="201" t="str">
        <f>IF($C327="","",IFERROR(INDEX('Work report'!$F$2:$F$1500,MATCH(ROWS($C$2:C327),'Work report'!$AA$2:$AA$1500,0)),""))</f>
        <v/>
      </c>
      <c r="G327" s="202" t="str">
        <f>IF($C327="","",IFERROR(HYPERLINK(INDEX('Work report'!$Q$2:$Q$1500,MATCH(ROWS($C$2:C327),'Work report'!$AA$2:$AA$1500,0)),INDEX('Work report'!$Q$2:$Q$1500,MATCH(ROWS($C$2:C327),'Work report'!$AA$2:$AA$1500,0))),""))</f>
        <v/>
      </c>
      <c r="H327" s="203" t="str">
        <f>IF($C327="","",IFERROR(INDEX('Work report'!$M$2:$M$1500,MATCH(ROWS($C$2:C327),'Work report'!$AA$2:$AA$1500,0)),""))</f>
        <v/>
      </c>
      <c r="I327" s="198" t="str">
        <f>IF($C327="","",IFERROR(INDEX('Work report'!$A$2:$A$1500,MATCH(ROWS($C$2:C327),'Work report'!$AA$2:$AA$1500,0)),""))</f>
        <v/>
      </c>
      <c r="J327" s="201" t="str">
        <f>IF($C327="","",IFERROR(INDEX('Work report'!$I$2:$I$1500,MATCH(ROWS($C$2:C327),'Work report'!$AA$2:$AA$1500,0)),""))</f>
        <v/>
      </c>
      <c r="K327" s="105"/>
      <c r="L327" s="105"/>
      <c r="M327" s="105"/>
      <c r="N327" s="105"/>
      <c r="O327" s="71">
        <f t="shared" si="16"/>
        <v>0</v>
      </c>
      <c r="P327" s="71">
        <f t="shared" si="17"/>
        <v>0</v>
      </c>
      <c r="Q327" s="71" t="str">
        <f t="shared" si="15"/>
        <v/>
      </c>
    </row>
    <row r="328" spans="1:17" ht="15" customHeight="1" x14ac:dyDescent="0.25">
      <c r="A328" s="198" t="str">
        <f>IF($C328="","",IFERROR(INDEX('Work report'!$A$2:$A$1500,MATCH(ROWS($C$2:C328),'Work report'!$AA$2:$AA$1500,0)),""))</f>
        <v/>
      </c>
      <c r="B328" s="199" t="str">
        <f>IF($C328="","",Setup!$B$4)</f>
        <v/>
      </c>
      <c r="C328" s="200" t="str">
        <f>IFERROR(INDEX('Work report'!$R$2:$R$1500,MATCH(ROWS($C$2:C328),'Work report'!$AA$2:$AA$1500,0)),"")</f>
        <v/>
      </c>
      <c r="D328" s="200" t="str">
        <f>IFERROR(INDEX('Work report'!$S$2:$S$1500,MATCH(ROWS($D$2:D328),'Work report'!$AA$2:$AA$1500,0)),"")</f>
        <v/>
      </c>
      <c r="E328" s="193" t="str">
        <f>IF($C328="","",IFERROR(INDEX('Work report'!$C$2:$C$1500,MATCH(ROWS($C$2:C328),'Work report'!$AA$2:$AA$1500,0)),""))</f>
        <v/>
      </c>
      <c r="F328" s="201" t="str">
        <f>IF($C328="","",IFERROR(INDEX('Work report'!$F$2:$F$1500,MATCH(ROWS($C$2:C328),'Work report'!$AA$2:$AA$1500,0)),""))</f>
        <v/>
      </c>
      <c r="G328" s="202" t="str">
        <f>IF($C328="","",IFERROR(HYPERLINK(INDEX('Work report'!$Q$2:$Q$1500,MATCH(ROWS($C$2:C328),'Work report'!$AA$2:$AA$1500,0)),INDEX('Work report'!$Q$2:$Q$1500,MATCH(ROWS($C$2:C328),'Work report'!$AA$2:$AA$1500,0))),""))</f>
        <v/>
      </c>
      <c r="H328" s="203" t="str">
        <f>IF($C328="","",IFERROR(INDEX('Work report'!$M$2:$M$1500,MATCH(ROWS($C$2:C328),'Work report'!$AA$2:$AA$1500,0)),""))</f>
        <v/>
      </c>
      <c r="I328" s="198" t="str">
        <f>IF($C328="","",IFERROR(INDEX('Work report'!$A$2:$A$1500,MATCH(ROWS($C$2:C328),'Work report'!$AA$2:$AA$1500,0)),""))</f>
        <v/>
      </c>
      <c r="J328" s="201" t="str">
        <f>IF($C328="","",IFERROR(INDEX('Work report'!$I$2:$I$1500,MATCH(ROWS($C$2:C328),'Work report'!$AA$2:$AA$1500,0)),""))</f>
        <v/>
      </c>
      <c r="K328" s="105"/>
      <c r="L328" s="105"/>
      <c r="M328" s="105"/>
      <c r="N328" s="105"/>
      <c r="O328" s="71">
        <f t="shared" si="16"/>
        <v>0</v>
      </c>
      <c r="P328" s="71">
        <f t="shared" si="17"/>
        <v>0</v>
      </c>
      <c r="Q328" s="71" t="str">
        <f t="shared" si="15"/>
        <v/>
      </c>
    </row>
    <row r="329" spans="1:17" ht="15" customHeight="1" x14ac:dyDescent="0.25">
      <c r="A329" s="198" t="str">
        <f>IF($C329="","",IFERROR(INDEX('Work report'!$A$2:$A$1500,MATCH(ROWS($C$2:C329),'Work report'!$AA$2:$AA$1500,0)),""))</f>
        <v/>
      </c>
      <c r="B329" s="199" t="str">
        <f>IF($C329="","",Setup!$B$4)</f>
        <v/>
      </c>
      <c r="C329" s="200" t="str">
        <f>IFERROR(INDEX('Work report'!$R$2:$R$1500,MATCH(ROWS($C$2:C329),'Work report'!$AA$2:$AA$1500,0)),"")</f>
        <v/>
      </c>
      <c r="D329" s="200" t="str">
        <f>IFERROR(INDEX('Work report'!$S$2:$S$1500,MATCH(ROWS($D$2:D329),'Work report'!$AA$2:$AA$1500,0)),"")</f>
        <v/>
      </c>
      <c r="E329" s="193" t="str">
        <f>IF($C329="","",IFERROR(INDEX('Work report'!$C$2:$C$1500,MATCH(ROWS($C$2:C329),'Work report'!$AA$2:$AA$1500,0)),""))</f>
        <v/>
      </c>
      <c r="F329" s="201" t="str">
        <f>IF($C329="","",IFERROR(INDEX('Work report'!$F$2:$F$1500,MATCH(ROWS($C$2:C329),'Work report'!$AA$2:$AA$1500,0)),""))</f>
        <v/>
      </c>
      <c r="G329" s="202" t="str">
        <f>IF($C329="","",IFERROR(HYPERLINK(INDEX('Work report'!$Q$2:$Q$1500,MATCH(ROWS($C$2:C329),'Work report'!$AA$2:$AA$1500,0)),INDEX('Work report'!$Q$2:$Q$1500,MATCH(ROWS($C$2:C329),'Work report'!$AA$2:$AA$1500,0))),""))</f>
        <v/>
      </c>
      <c r="H329" s="203" t="str">
        <f>IF($C329="","",IFERROR(INDEX('Work report'!$M$2:$M$1500,MATCH(ROWS($C$2:C329),'Work report'!$AA$2:$AA$1500,0)),""))</f>
        <v/>
      </c>
      <c r="I329" s="198" t="str">
        <f>IF($C329="","",IFERROR(INDEX('Work report'!$A$2:$A$1500,MATCH(ROWS($C$2:C329),'Work report'!$AA$2:$AA$1500,0)),""))</f>
        <v/>
      </c>
      <c r="J329" s="201" t="str">
        <f>IF($C329="","",IFERROR(INDEX('Work report'!$I$2:$I$1500,MATCH(ROWS($C$2:C329),'Work report'!$AA$2:$AA$1500,0)),""))</f>
        <v/>
      </c>
      <c r="K329" s="105"/>
      <c r="L329" s="105"/>
      <c r="M329" s="105"/>
      <c r="N329" s="105"/>
      <c r="O329" s="71">
        <f t="shared" si="16"/>
        <v>0</v>
      </c>
      <c r="P329" s="71">
        <f t="shared" si="17"/>
        <v>0</v>
      </c>
      <c r="Q329" s="71" t="str">
        <f t="shared" si="15"/>
        <v/>
      </c>
    </row>
    <row r="330" spans="1:17" ht="15" customHeight="1" x14ac:dyDescent="0.25">
      <c r="A330" s="198" t="str">
        <f>IF($C330="","",IFERROR(INDEX('Work report'!$A$2:$A$1500,MATCH(ROWS($C$2:C330),'Work report'!$AA$2:$AA$1500,0)),""))</f>
        <v/>
      </c>
      <c r="B330" s="199" t="str">
        <f>IF($C330="","",Setup!$B$4)</f>
        <v/>
      </c>
      <c r="C330" s="200" t="str">
        <f>IFERROR(INDEX('Work report'!$R$2:$R$1500,MATCH(ROWS($C$2:C330),'Work report'!$AA$2:$AA$1500,0)),"")</f>
        <v/>
      </c>
      <c r="D330" s="200" t="str">
        <f>IFERROR(INDEX('Work report'!$S$2:$S$1500,MATCH(ROWS($D$2:D330),'Work report'!$AA$2:$AA$1500,0)),"")</f>
        <v/>
      </c>
      <c r="E330" s="193" t="str">
        <f>IF($C330="","",IFERROR(INDEX('Work report'!$C$2:$C$1500,MATCH(ROWS($C$2:C330),'Work report'!$AA$2:$AA$1500,0)),""))</f>
        <v/>
      </c>
      <c r="F330" s="201" t="str">
        <f>IF($C330="","",IFERROR(INDEX('Work report'!$F$2:$F$1500,MATCH(ROWS($C$2:C330),'Work report'!$AA$2:$AA$1500,0)),""))</f>
        <v/>
      </c>
      <c r="G330" s="202" t="str">
        <f>IF($C330="","",IFERROR(HYPERLINK(INDEX('Work report'!$Q$2:$Q$1500,MATCH(ROWS($C$2:C330),'Work report'!$AA$2:$AA$1500,0)),INDEX('Work report'!$Q$2:$Q$1500,MATCH(ROWS($C$2:C330),'Work report'!$AA$2:$AA$1500,0))),""))</f>
        <v/>
      </c>
      <c r="H330" s="203" t="str">
        <f>IF($C330="","",IFERROR(INDEX('Work report'!$M$2:$M$1500,MATCH(ROWS($C$2:C330),'Work report'!$AA$2:$AA$1500,0)),""))</f>
        <v/>
      </c>
      <c r="I330" s="198" t="str">
        <f>IF($C330="","",IFERROR(INDEX('Work report'!$A$2:$A$1500,MATCH(ROWS($C$2:C330),'Work report'!$AA$2:$AA$1500,0)),""))</f>
        <v/>
      </c>
      <c r="J330" s="201" t="str">
        <f>IF($C330="","",IFERROR(INDEX('Work report'!$I$2:$I$1500,MATCH(ROWS($C$2:C330),'Work report'!$AA$2:$AA$1500,0)),""))</f>
        <v/>
      </c>
      <c r="K330" s="105"/>
      <c r="L330" s="105"/>
      <c r="M330" s="105"/>
      <c r="N330" s="105"/>
      <c r="O330" s="71">
        <f t="shared" si="16"/>
        <v>0</v>
      </c>
      <c r="P330" s="71">
        <f t="shared" si="17"/>
        <v>0</v>
      </c>
      <c r="Q330" s="71" t="str">
        <f t="shared" si="15"/>
        <v/>
      </c>
    </row>
    <row r="331" spans="1:17" ht="15" customHeight="1" x14ac:dyDescent="0.25">
      <c r="A331" s="198" t="str">
        <f>IF($C331="","",IFERROR(INDEX('Work report'!$A$2:$A$1500,MATCH(ROWS($C$2:C331),'Work report'!$AA$2:$AA$1500,0)),""))</f>
        <v/>
      </c>
      <c r="B331" s="199" t="str">
        <f>IF($C331="","",Setup!$B$4)</f>
        <v/>
      </c>
      <c r="C331" s="200" t="str">
        <f>IFERROR(INDEX('Work report'!$R$2:$R$1500,MATCH(ROWS($C$2:C331),'Work report'!$AA$2:$AA$1500,0)),"")</f>
        <v/>
      </c>
      <c r="D331" s="200" t="str">
        <f>IFERROR(INDEX('Work report'!$S$2:$S$1500,MATCH(ROWS($D$2:D331),'Work report'!$AA$2:$AA$1500,0)),"")</f>
        <v/>
      </c>
      <c r="E331" s="193" t="str">
        <f>IF($C331="","",IFERROR(INDEX('Work report'!$C$2:$C$1500,MATCH(ROWS($C$2:C331),'Work report'!$AA$2:$AA$1500,0)),""))</f>
        <v/>
      </c>
      <c r="F331" s="201" t="str">
        <f>IF($C331="","",IFERROR(INDEX('Work report'!$F$2:$F$1500,MATCH(ROWS($C$2:C331),'Work report'!$AA$2:$AA$1500,0)),""))</f>
        <v/>
      </c>
      <c r="G331" s="202" t="str">
        <f>IF($C331="","",IFERROR(HYPERLINK(INDEX('Work report'!$Q$2:$Q$1500,MATCH(ROWS($C$2:C331),'Work report'!$AA$2:$AA$1500,0)),INDEX('Work report'!$Q$2:$Q$1500,MATCH(ROWS($C$2:C331),'Work report'!$AA$2:$AA$1500,0))),""))</f>
        <v/>
      </c>
      <c r="H331" s="203" t="str">
        <f>IF($C331="","",IFERROR(INDEX('Work report'!$M$2:$M$1500,MATCH(ROWS($C$2:C331),'Work report'!$AA$2:$AA$1500,0)),""))</f>
        <v/>
      </c>
      <c r="I331" s="198" t="str">
        <f>IF($C331="","",IFERROR(INDEX('Work report'!$A$2:$A$1500,MATCH(ROWS($C$2:C331),'Work report'!$AA$2:$AA$1500,0)),""))</f>
        <v/>
      </c>
      <c r="J331" s="201" t="str">
        <f>IF($C331="","",IFERROR(INDEX('Work report'!$I$2:$I$1500,MATCH(ROWS($C$2:C331),'Work report'!$AA$2:$AA$1500,0)),""))</f>
        <v/>
      </c>
      <c r="K331" s="105"/>
      <c r="L331" s="105"/>
      <c r="M331" s="105"/>
      <c r="N331" s="105"/>
      <c r="O331" s="71">
        <f t="shared" si="16"/>
        <v>0</v>
      </c>
      <c r="P331" s="71">
        <f t="shared" si="17"/>
        <v>0</v>
      </c>
      <c r="Q331" s="71" t="str">
        <f t="shared" si="15"/>
        <v/>
      </c>
    </row>
    <row r="332" spans="1:17" ht="15" customHeight="1" x14ac:dyDescent="0.25">
      <c r="A332" s="198" t="str">
        <f>IF($C332="","",IFERROR(INDEX('Work report'!$A$2:$A$1500,MATCH(ROWS($C$2:C332),'Work report'!$AA$2:$AA$1500,0)),""))</f>
        <v/>
      </c>
      <c r="B332" s="199" t="str">
        <f>IF($C332="","",Setup!$B$4)</f>
        <v/>
      </c>
      <c r="C332" s="200" t="str">
        <f>IFERROR(INDEX('Work report'!$R$2:$R$1500,MATCH(ROWS($C$2:C332),'Work report'!$AA$2:$AA$1500,0)),"")</f>
        <v/>
      </c>
      <c r="D332" s="200" t="str">
        <f>IFERROR(INDEX('Work report'!$S$2:$S$1500,MATCH(ROWS($D$2:D332),'Work report'!$AA$2:$AA$1500,0)),"")</f>
        <v/>
      </c>
      <c r="E332" s="193" t="str">
        <f>IF($C332="","",IFERROR(INDEX('Work report'!$C$2:$C$1500,MATCH(ROWS($C$2:C332),'Work report'!$AA$2:$AA$1500,0)),""))</f>
        <v/>
      </c>
      <c r="F332" s="201" t="str">
        <f>IF($C332="","",IFERROR(INDEX('Work report'!$F$2:$F$1500,MATCH(ROWS($C$2:C332),'Work report'!$AA$2:$AA$1500,0)),""))</f>
        <v/>
      </c>
      <c r="G332" s="202" t="str">
        <f>IF($C332="","",IFERROR(HYPERLINK(INDEX('Work report'!$Q$2:$Q$1500,MATCH(ROWS($C$2:C332),'Work report'!$AA$2:$AA$1500,0)),INDEX('Work report'!$Q$2:$Q$1500,MATCH(ROWS($C$2:C332),'Work report'!$AA$2:$AA$1500,0))),""))</f>
        <v/>
      </c>
      <c r="H332" s="203" t="str">
        <f>IF($C332="","",IFERROR(INDEX('Work report'!$M$2:$M$1500,MATCH(ROWS($C$2:C332),'Work report'!$AA$2:$AA$1500,0)),""))</f>
        <v/>
      </c>
      <c r="I332" s="198" t="str">
        <f>IF($C332="","",IFERROR(INDEX('Work report'!$A$2:$A$1500,MATCH(ROWS($C$2:C332),'Work report'!$AA$2:$AA$1500,0)),""))</f>
        <v/>
      </c>
      <c r="J332" s="201" t="str">
        <f>IF($C332="","",IFERROR(INDEX('Work report'!$I$2:$I$1500,MATCH(ROWS($C$2:C332),'Work report'!$AA$2:$AA$1500,0)),""))</f>
        <v/>
      </c>
      <c r="K332" s="105"/>
      <c r="L332" s="105"/>
      <c r="M332" s="105"/>
      <c r="N332" s="105"/>
      <c r="O332" s="71">
        <f t="shared" si="16"/>
        <v>0</v>
      </c>
      <c r="P332" s="71">
        <f t="shared" si="17"/>
        <v>0</v>
      </c>
      <c r="Q332" s="71" t="str">
        <f t="shared" si="15"/>
        <v/>
      </c>
    </row>
    <row r="333" spans="1:17" ht="15" customHeight="1" x14ac:dyDescent="0.25">
      <c r="A333" s="198" t="str">
        <f>IF($C333="","",IFERROR(INDEX('Work report'!$A$2:$A$1500,MATCH(ROWS($C$2:C333),'Work report'!$AA$2:$AA$1500,0)),""))</f>
        <v/>
      </c>
      <c r="B333" s="199" t="str">
        <f>IF($C333="","",Setup!$B$4)</f>
        <v/>
      </c>
      <c r="C333" s="200" t="str">
        <f>IFERROR(INDEX('Work report'!$R$2:$R$1500,MATCH(ROWS($C$2:C333),'Work report'!$AA$2:$AA$1500,0)),"")</f>
        <v/>
      </c>
      <c r="D333" s="200" t="str">
        <f>IFERROR(INDEX('Work report'!$S$2:$S$1500,MATCH(ROWS($D$2:D333),'Work report'!$AA$2:$AA$1500,0)),"")</f>
        <v/>
      </c>
      <c r="E333" s="193" t="str">
        <f>IF($C333="","",IFERROR(INDEX('Work report'!$C$2:$C$1500,MATCH(ROWS($C$2:C333),'Work report'!$AA$2:$AA$1500,0)),""))</f>
        <v/>
      </c>
      <c r="F333" s="201" t="str">
        <f>IF($C333="","",IFERROR(INDEX('Work report'!$F$2:$F$1500,MATCH(ROWS($C$2:C333),'Work report'!$AA$2:$AA$1500,0)),""))</f>
        <v/>
      </c>
      <c r="G333" s="202" t="str">
        <f>IF($C333="","",IFERROR(HYPERLINK(INDEX('Work report'!$Q$2:$Q$1500,MATCH(ROWS($C$2:C333),'Work report'!$AA$2:$AA$1500,0)),INDEX('Work report'!$Q$2:$Q$1500,MATCH(ROWS($C$2:C333),'Work report'!$AA$2:$AA$1500,0))),""))</f>
        <v/>
      </c>
      <c r="H333" s="203" t="str">
        <f>IF($C333="","",IFERROR(INDEX('Work report'!$M$2:$M$1500,MATCH(ROWS($C$2:C333),'Work report'!$AA$2:$AA$1500,0)),""))</f>
        <v/>
      </c>
      <c r="I333" s="198" t="str">
        <f>IF($C333="","",IFERROR(INDEX('Work report'!$A$2:$A$1500,MATCH(ROWS($C$2:C333),'Work report'!$AA$2:$AA$1500,0)),""))</f>
        <v/>
      </c>
      <c r="J333" s="201" t="str">
        <f>IF($C333="","",IFERROR(INDEX('Work report'!$I$2:$I$1500,MATCH(ROWS($C$2:C333),'Work report'!$AA$2:$AA$1500,0)),""))</f>
        <v/>
      </c>
      <c r="K333" s="105"/>
      <c r="L333" s="105"/>
      <c r="M333" s="105"/>
      <c r="N333" s="105"/>
      <c r="O333" s="71">
        <f t="shared" si="16"/>
        <v>0</v>
      </c>
      <c r="P333" s="71">
        <f t="shared" si="17"/>
        <v>0</v>
      </c>
      <c r="Q333" s="71" t="str">
        <f t="shared" si="15"/>
        <v/>
      </c>
    </row>
    <row r="334" spans="1:17" ht="15" customHeight="1" x14ac:dyDescent="0.25">
      <c r="A334" s="198" t="str">
        <f>IF($C334="","",IFERROR(INDEX('Work report'!$A$2:$A$1500,MATCH(ROWS($C$2:C334),'Work report'!$AA$2:$AA$1500,0)),""))</f>
        <v/>
      </c>
      <c r="B334" s="199" t="str">
        <f>IF($C334="","",Setup!$B$4)</f>
        <v/>
      </c>
      <c r="C334" s="200" t="str">
        <f>IFERROR(INDEX('Work report'!$R$2:$R$1500,MATCH(ROWS($C$2:C334),'Work report'!$AA$2:$AA$1500,0)),"")</f>
        <v/>
      </c>
      <c r="D334" s="200" t="str">
        <f>IFERROR(INDEX('Work report'!$S$2:$S$1500,MATCH(ROWS($D$2:D334),'Work report'!$AA$2:$AA$1500,0)),"")</f>
        <v/>
      </c>
      <c r="E334" s="193" t="str">
        <f>IF($C334="","",IFERROR(INDEX('Work report'!$C$2:$C$1500,MATCH(ROWS($C$2:C334),'Work report'!$AA$2:$AA$1500,0)),""))</f>
        <v/>
      </c>
      <c r="F334" s="201" t="str">
        <f>IF($C334="","",IFERROR(INDEX('Work report'!$F$2:$F$1500,MATCH(ROWS($C$2:C334),'Work report'!$AA$2:$AA$1500,0)),""))</f>
        <v/>
      </c>
      <c r="G334" s="202" t="str">
        <f>IF($C334="","",IFERROR(HYPERLINK(INDEX('Work report'!$Q$2:$Q$1500,MATCH(ROWS($C$2:C334),'Work report'!$AA$2:$AA$1500,0)),INDEX('Work report'!$Q$2:$Q$1500,MATCH(ROWS($C$2:C334),'Work report'!$AA$2:$AA$1500,0))),""))</f>
        <v/>
      </c>
      <c r="H334" s="203" t="str">
        <f>IF($C334="","",IFERROR(INDEX('Work report'!$M$2:$M$1500,MATCH(ROWS($C$2:C334),'Work report'!$AA$2:$AA$1500,0)),""))</f>
        <v/>
      </c>
      <c r="I334" s="198" t="str">
        <f>IF($C334="","",IFERROR(INDEX('Work report'!$A$2:$A$1500,MATCH(ROWS($C$2:C334),'Work report'!$AA$2:$AA$1500,0)),""))</f>
        <v/>
      </c>
      <c r="J334" s="201" t="str">
        <f>IF($C334="","",IFERROR(INDEX('Work report'!$I$2:$I$1500,MATCH(ROWS($C$2:C334),'Work report'!$AA$2:$AA$1500,0)),""))</f>
        <v/>
      </c>
      <c r="K334" s="105"/>
      <c r="L334" s="105"/>
      <c r="M334" s="105"/>
      <c r="N334" s="105"/>
      <c r="O334" s="71">
        <f t="shared" si="16"/>
        <v>0</v>
      </c>
      <c r="P334" s="71">
        <f t="shared" si="17"/>
        <v>0</v>
      </c>
      <c r="Q334" s="71" t="str">
        <f t="shared" si="15"/>
        <v/>
      </c>
    </row>
    <row r="335" spans="1:17" ht="15" customHeight="1" x14ac:dyDescent="0.25">
      <c r="A335" s="198" t="str">
        <f>IF($C335="","",IFERROR(INDEX('Work report'!$A$2:$A$1500,MATCH(ROWS($C$2:C335),'Work report'!$AA$2:$AA$1500,0)),""))</f>
        <v/>
      </c>
      <c r="B335" s="199" t="str">
        <f>IF($C335="","",Setup!$B$4)</f>
        <v/>
      </c>
      <c r="C335" s="200" t="str">
        <f>IFERROR(INDEX('Work report'!$R$2:$R$1500,MATCH(ROWS($C$2:C335),'Work report'!$AA$2:$AA$1500,0)),"")</f>
        <v/>
      </c>
      <c r="D335" s="200" t="str">
        <f>IFERROR(INDEX('Work report'!$S$2:$S$1500,MATCH(ROWS($D$2:D335),'Work report'!$AA$2:$AA$1500,0)),"")</f>
        <v/>
      </c>
      <c r="E335" s="193" t="str">
        <f>IF($C335="","",IFERROR(INDEX('Work report'!$C$2:$C$1500,MATCH(ROWS($C$2:C335),'Work report'!$AA$2:$AA$1500,0)),""))</f>
        <v/>
      </c>
      <c r="F335" s="201" t="str">
        <f>IF($C335="","",IFERROR(INDEX('Work report'!$F$2:$F$1500,MATCH(ROWS($C$2:C335),'Work report'!$AA$2:$AA$1500,0)),""))</f>
        <v/>
      </c>
      <c r="G335" s="202" t="str">
        <f>IF($C335="","",IFERROR(HYPERLINK(INDEX('Work report'!$Q$2:$Q$1500,MATCH(ROWS($C$2:C335),'Work report'!$AA$2:$AA$1500,0)),INDEX('Work report'!$Q$2:$Q$1500,MATCH(ROWS($C$2:C335),'Work report'!$AA$2:$AA$1500,0))),""))</f>
        <v/>
      </c>
      <c r="H335" s="203" t="str">
        <f>IF($C335="","",IFERROR(INDEX('Work report'!$M$2:$M$1500,MATCH(ROWS($C$2:C335),'Work report'!$AA$2:$AA$1500,0)),""))</f>
        <v/>
      </c>
      <c r="I335" s="198" t="str">
        <f>IF($C335="","",IFERROR(INDEX('Work report'!$A$2:$A$1500,MATCH(ROWS($C$2:C335),'Work report'!$AA$2:$AA$1500,0)),""))</f>
        <v/>
      </c>
      <c r="J335" s="201" t="str">
        <f>IF($C335="","",IFERROR(INDEX('Work report'!$I$2:$I$1500,MATCH(ROWS($C$2:C335),'Work report'!$AA$2:$AA$1500,0)),""))</f>
        <v/>
      </c>
      <c r="K335" s="105"/>
      <c r="L335" s="105"/>
      <c r="M335" s="105"/>
      <c r="N335" s="105"/>
      <c r="O335" s="71">
        <f t="shared" si="16"/>
        <v>0</v>
      </c>
      <c r="P335" s="71">
        <f t="shared" si="17"/>
        <v>0</v>
      </c>
      <c r="Q335" s="71" t="str">
        <f t="shared" si="15"/>
        <v/>
      </c>
    </row>
    <row r="336" spans="1:17" ht="15" customHeight="1" x14ac:dyDescent="0.25">
      <c r="A336" s="198" t="str">
        <f>IF($C336="","",IFERROR(INDEX('Work report'!$A$2:$A$1500,MATCH(ROWS($C$2:C336),'Work report'!$AA$2:$AA$1500,0)),""))</f>
        <v/>
      </c>
      <c r="B336" s="199" t="str">
        <f>IF($C336="","",Setup!$B$4)</f>
        <v/>
      </c>
      <c r="C336" s="200" t="str">
        <f>IFERROR(INDEX('Work report'!$R$2:$R$1500,MATCH(ROWS($C$2:C336),'Work report'!$AA$2:$AA$1500,0)),"")</f>
        <v/>
      </c>
      <c r="D336" s="200" t="str">
        <f>IFERROR(INDEX('Work report'!$S$2:$S$1500,MATCH(ROWS($D$2:D336),'Work report'!$AA$2:$AA$1500,0)),"")</f>
        <v/>
      </c>
      <c r="E336" s="193" t="str">
        <f>IF($C336="","",IFERROR(INDEX('Work report'!$C$2:$C$1500,MATCH(ROWS($C$2:C336),'Work report'!$AA$2:$AA$1500,0)),""))</f>
        <v/>
      </c>
      <c r="F336" s="201" t="str">
        <f>IF($C336="","",IFERROR(INDEX('Work report'!$F$2:$F$1500,MATCH(ROWS($C$2:C336),'Work report'!$AA$2:$AA$1500,0)),""))</f>
        <v/>
      </c>
      <c r="G336" s="202" t="str">
        <f>IF($C336="","",IFERROR(HYPERLINK(INDEX('Work report'!$Q$2:$Q$1500,MATCH(ROWS($C$2:C336),'Work report'!$AA$2:$AA$1500,0)),INDEX('Work report'!$Q$2:$Q$1500,MATCH(ROWS($C$2:C336),'Work report'!$AA$2:$AA$1500,0))),""))</f>
        <v/>
      </c>
      <c r="H336" s="203" t="str">
        <f>IF($C336="","",IFERROR(INDEX('Work report'!$M$2:$M$1500,MATCH(ROWS($C$2:C336),'Work report'!$AA$2:$AA$1500,0)),""))</f>
        <v/>
      </c>
      <c r="I336" s="198" t="str">
        <f>IF($C336="","",IFERROR(INDEX('Work report'!$A$2:$A$1500,MATCH(ROWS($C$2:C336),'Work report'!$AA$2:$AA$1500,0)),""))</f>
        <v/>
      </c>
      <c r="J336" s="201" t="str">
        <f>IF($C336="","",IFERROR(INDEX('Work report'!$I$2:$I$1500,MATCH(ROWS($C$2:C336),'Work report'!$AA$2:$AA$1500,0)),""))</f>
        <v/>
      </c>
      <c r="K336" s="105"/>
      <c r="L336" s="105"/>
      <c r="M336" s="105"/>
      <c r="N336" s="105"/>
      <c r="O336" s="71">
        <f t="shared" si="16"/>
        <v>0</v>
      </c>
      <c r="P336" s="71">
        <f t="shared" si="17"/>
        <v>0</v>
      </c>
      <c r="Q336" s="71" t="str">
        <f t="shared" si="15"/>
        <v/>
      </c>
    </row>
    <row r="337" spans="1:17" ht="15" customHeight="1" x14ac:dyDescent="0.25">
      <c r="A337" s="198" t="str">
        <f>IF($C337="","",IFERROR(INDEX('Work report'!$A$2:$A$1500,MATCH(ROWS($C$2:C337),'Work report'!$AA$2:$AA$1500,0)),""))</f>
        <v/>
      </c>
      <c r="B337" s="199" t="str">
        <f>IF($C337="","",Setup!$B$4)</f>
        <v/>
      </c>
      <c r="C337" s="200" t="str">
        <f>IFERROR(INDEX('Work report'!$R$2:$R$1500,MATCH(ROWS($C$2:C337),'Work report'!$AA$2:$AA$1500,0)),"")</f>
        <v/>
      </c>
      <c r="D337" s="200" t="str">
        <f>IFERROR(INDEX('Work report'!$S$2:$S$1500,MATCH(ROWS($D$2:D337),'Work report'!$AA$2:$AA$1500,0)),"")</f>
        <v/>
      </c>
      <c r="E337" s="193" t="str">
        <f>IF($C337="","",IFERROR(INDEX('Work report'!$C$2:$C$1500,MATCH(ROWS($C$2:C337),'Work report'!$AA$2:$AA$1500,0)),""))</f>
        <v/>
      </c>
      <c r="F337" s="201" t="str">
        <f>IF($C337="","",IFERROR(INDEX('Work report'!$F$2:$F$1500,MATCH(ROWS($C$2:C337),'Work report'!$AA$2:$AA$1500,0)),""))</f>
        <v/>
      </c>
      <c r="G337" s="202" t="str">
        <f>IF($C337="","",IFERROR(HYPERLINK(INDEX('Work report'!$Q$2:$Q$1500,MATCH(ROWS($C$2:C337),'Work report'!$AA$2:$AA$1500,0)),INDEX('Work report'!$Q$2:$Q$1500,MATCH(ROWS($C$2:C337),'Work report'!$AA$2:$AA$1500,0))),""))</f>
        <v/>
      </c>
      <c r="H337" s="203" t="str">
        <f>IF($C337="","",IFERROR(INDEX('Work report'!$M$2:$M$1500,MATCH(ROWS($C$2:C337),'Work report'!$AA$2:$AA$1500,0)),""))</f>
        <v/>
      </c>
      <c r="I337" s="198" t="str">
        <f>IF($C337="","",IFERROR(INDEX('Work report'!$A$2:$A$1500,MATCH(ROWS($C$2:C337),'Work report'!$AA$2:$AA$1500,0)),""))</f>
        <v/>
      </c>
      <c r="J337" s="201" t="str">
        <f>IF($C337="","",IFERROR(INDEX('Work report'!$I$2:$I$1500,MATCH(ROWS($C$2:C337),'Work report'!$AA$2:$AA$1500,0)),""))</f>
        <v/>
      </c>
      <c r="K337" s="105"/>
      <c r="L337" s="105"/>
      <c r="M337" s="105"/>
      <c r="N337" s="105"/>
      <c r="O337" s="71">
        <f t="shared" si="16"/>
        <v>0</v>
      </c>
      <c r="P337" s="71">
        <f t="shared" si="17"/>
        <v>0</v>
      </c>
      <c r="Q337" s="71" t="str">
        <f t="shared" si="15"/>
        <v/>
      </c>
    </row>
    <row r="338" spans="1:17" ht="15" customHeight="1" x14ac:dyDescent="0.25">
      <c r="A338" s="198" t="str">
        <f>IF($C338="","",IFERROR(INDEX('Work report'!$A$2:$A$1500,MATCH(ROWS($C$2:C338),'Work report'!$AA$2:$AA$1500,0)),""))</f>
        <v/>
      </c>
      <c r="B338" s="199" t="str">
        <f>IF($C338="","",Setup!$B$4)</f>
        <v/>
      </c>
      <c r="C338" s="200" t="str">
        <f>IFERROR(INDEX('Work report'!$R$2:$R$1500,MATCH(ROWS($C$2:C338),'Work report'!$AA$2:$AA$1500,0)),"")</f>
        <v/>
      </c>
      <c r="D338" s="200" t="str">
        <f>IFERROR(INDEX('Work report'!$S$2:$S$1500,MATCH(ROWS($D$2:D338),'Work report'!$AA$2:$AA$1500,0)),"")</f>
        <v/>
      </c>
      <c r="E338" s="193" t="str">
        <f>IF($C338="","",IFERROR(INDEX('Work report'!$C$2:$C$1500,MATCH(ROWS($C$2:C338),'Work report'!$AA$2:$AA$1500,0)),""))</f>
        <v/>
      </c>
      <c r="F338" s="201" t="str">
        <f>IF($C338="","",IFERROR(INDEX('Work report'!$F$2:$F$1500,MATCH(ROWS($C$2:C338),'Work report'!$AA$2:$AA$1500,0)),""))</f>
        <v/>
      </c>
      <c r="G338" s="202" t="str">
        <f>IF($C338="","",IFERROR(HYPERLINK(INDEX('Work report'!$Q$2:$Q$1500,MATCH(ROWS($C$2:C338),'Work report'!$AA$2:$AA$1500,0)),INDEX('Work report'!$Q$2:$Q$1500,MATCH(ROWS($C$2:C338),'Work report'!$AA$2:$AA$1500,0))),""))</f>
        <v/>
      </c>
      <c r="H338" s="203" t="str">
        <f>IF($C338="","",IFERROR(INDEX('Work report'!$M$2:$M$1500,MATCH(ROWS($C$2:C338),'Work report'!$AA$2:$AA$1500,0)),""))</f>
        <v/>
      </c>
      <c r="I338" s="198" t="str">
        <f>IF($C338="","",IFERROR(INDEX('Work report'!$A$2:$A$1500,MATCH(ROWS($C$2:C338),'Work report'!$AA$2:$AA$1500,0)),""))</f>
        <v/>
      </c>
      <c r="J338" s="201" t="str">
        <f>IF($C338="","",IFERROR(INDEX('Work report'!$I$2:$I$1500,MATCH(ROWS($C$2:C338),'Work report'!$AA$2:$AA$1500,0)),""))</f>
        <v/>
      </c>
      <c r="K338" s="105"/>
      <c r="L338" s="105"/>
      <c r="M338" s="105"/>
      <c r="N338" s="105"/>
      <c r="O338" s="71">
        <f t="shared" si="16"/>
        <v>0</v>
      </c>
      <c r="P338" s="71">
        <f t="shared" si="17"/>
        <v>0</v>
      </c>
      <c r="Q338" s="71" t="str">
        <f t="shared" si="15"/>
        <v/>
      </c>
    </row>
    <row r="339" spans="1:17" ht="15" customHeight="1" x14ac:dyDescent="0.25">
      <c r="A339" s="198" t="str">
        <f>IF($C339="","",IFERROR(INDEX('Work report'!$A$2:$A$1500,MATCH(ROWS($C$2:C339),'Work report'!$AA$2:$AA$1500,0)),""))</f>
        <v/>
      </c>
      <c r="B339" s="199" t="str">
        <f>IF($C339="","",Setup!$B$4)</f>
        <v/>
      </c>
      <c r="C339" s="200" t="str">
        <f>IFERROR(INDEX('Work report'!$R$2:$R$1500,MATCH(ROWS($C$2:C339),'Work report'!$AA$2:$AA$1500,0)),"")</f>
        <v/>
      </c>
      <c r="D339" s="200" t="str">
        <f>IFERROR(INDEX('Work report'!$S$2:$S$1500,MATCH(ROWS($D$2:D339),'Work report'!$AA$2:$AA$1500,0)),"")</f>
        <v/>
      </c>
      <c r="E339" s="193" t="str">
        <f>IF($C339="","",IFERROR(INDEX('Work report'!$C$2:$C$1500,MATCH(ROWS($C$2:C339),'Work report'!$AA$2:$AA$1500,0)),""))</f>
        <v/>
      </c>
      <c r="F339" s="201" t="str">
        <f>IF($C339="","",IFERROR(INDEX('Work report'!$F$2:$F$1500,MATCH(ROWS($C$2:C339),'Work report'!$AA$2:$AA$1500,0)),""))</f>
        <v/>
      </c>
      <c r="G339" s="202" t="str">
        <f>IF($C339="","",IFERROR(HYPERLINK(INDEX('Work report'!$Q$2:$Q$1500,MATCH(ROWS($C$2:C339),'Work report'!$AA$2:$AA$1500,0)),INDEX('Work report'!$Q$2:$Q$1500,MATCH(ROWS($C$2:C339),'Work report'!$AA$2:$AA$1500,0))),""))</f>
        <v/>
      </c>
      <c r="H339" s="203" t="str">
        <f>IF($C339="","",IFERROR(INDEX('Work report'!$M$2:$M$1500,MATCH(ROWS($C$2:C339),'Work report'!$AA$2:$AA$1500,0)),""))</f>
        <v/>
      </c>
      <c r="I339" s="198" t="str">
        <f>IF($C339="","",IFERROR(INDEX('Work report'!$A$2:$A$1500,MATCH(ROWS($C$2:C339),'Work report'!$AA$2:$AA$1500,0)),""))</f>
        <v/>
      </c>
      <c r="J339" s="201" t="str">
        <f>IF($C339="","",IFERROR(INDEX('Work report'!$I$2:$I$1500,MATCH(ROWS($C$2:C339),'Work report'!$AA$2:$AA$1500,0)),""))</f>
        <v/>
      </c>
      <c r="K339" s="105"/>
      <c r="L339" s="105"/>
      <c r="M339" s="105"/>
      <c r="N339" s="105"/>
      <c r="O339" s="71">
        <f t="shared" si="16"/>
        <v>0</v>
      </c>
      <c r="P339" s="71">
        <f t="shared" si="17"/>
        <v>0</v>
      </c>
      <c r="Q339" s="71" t="str">
        <f t="shared" si="15"/>
        <v/>
      </c>
    </row>
    <row r="340" spans="1:17" ht="15" customHeight="1" x14ac:dyDescent="0.25">
      <c r="A340" s="198" t="str">
        <f>IF($C340="","",IFERROR(INDEX('Work report'!$A$2:$A$1500,MATCH(ROWS($C$2:C340),'Work report'!$AA$2:$AA$1500,0)),""))</f>
        <v/>
      </c>
      <c r="B340" s="199" t="str">
        <f>IF($C340="","",Setup!$B$4)</f>
        <v/>
      </c>
      <c r="C340" s="200" t="str">
        <f>IFERROR(INDEX('Work report'!$R$2:$R$1500,MATCH(ROWS($C$2:C340),'Work report'!$AA$2:$AA$1500,0)),"")</f>
        <v/>
      </c>
      <c r="D340" s="200" t="str">
        <f>IFERROR(INDEX('Work report'!$S$2:$S$1500,MATCH(ROWS($D$2:D340),'Work report'!$AA$2:$AA$1500,0)),"")</f>
        <v/>
      </c>
      <c r="E340" s="193" t="str">
        <f>IF($C340="","",IFERROR(INDEX('Work report'!$C$2:$C$1500,MATCH(ROWS($C$2:C340),'Work report'!$AA$2:$AA$1500,0)),""))</f>
        <v/>
      </c>
      <c r="F340" s="201" t="str">
        <f>IF($C340="","",IFERROR(INDEX('Work report'!$F$2:$F$1500,MATCH(ROWS($C$2:C340),'Work report'!$AA$2:$AA$1500,0)),""))</f>
        <v/>
      </c>
      <c r="G340" s="202" t="str">
        <f>IF($C340="","",IFERROR(HYPERLINK(INDEX('Work report'!$Q$2:$Q$1500,MATCH(ROWS($C$2:C340),'Work report'!$AA$2:$AA$1500,0)),INDEX('Work report'!$Q$2:$Q$1500,MATCH(ROWS($C$2:C340),'Work report'!$AA$2:$AA$1500,0))),""))</f>
        <v/>
      </c>
      <c r="H340" s="203" t="str">
        <f>IF($C340="","",IFERROR(INDEX('Work report'!$M$2:$M$1500,MATCH(ROWS($C$2:C340),'Work report'!$AA$2:$AA$1500,0)),""))</f>
        <v/>
      </c>
      <c r="I340" s="198" t="str">
        <f>IF($C340="","",IFERROR(INDEX('Work report'!$A$2:$A$1500,MATCH(ROWS($C$2:C340),'Work report'!$AA$2:$AA$1500,0)),""))</f>
        <v/>
      </c>
      <c r="J340" s="201" t="str">
        <f>IF($C340="","",IFERROR(INDEX('Work report'!$I$2:$I$1500,MATCH(ROWS($C$2:C340),'Work report'!$AA$2:$AA$1500,0)),""))</f>
        <v/>
      </c>
      <c r="K340" s="105"/>
      <c r="L340" s="105"/>
      <c r="M340" s="105"/>
      <c r="N340" s="105"/>
      <c r="O340" s="71">
        <f t="shared" si="16"/>
        <v>0</v>
      </c>
      <c r="P340" s="71">
        <f t="shared" si="17"/>
        <v>0</v>
      </c>
      <c r="Q340" s="71" t="str">
        <f t="shared" si="15"/>
        <v/>
      </c>
    </row>
    <row r="341" spans="1:17" ht="15" customHeight="1" x14ac:dyDescent="0.25">
      <c r="A341" s="198" t="str">
        <f>IF($C341="","",IFERROR(INDEX('Work report'!$A$2:$A$1500,MATCH(ROWS($C$2:C341),'Work report'!$AA$2:$AA$1500,0)),""))</f>
        <v/>
      </c>
      <c r="B341" s="199" t="str">
        <f>IF($C341="","",Setup!$B$4)</f>
        <v/>
      </c>
      <c r="C341" s="200" t="str">
        <f>IFERROR(INDEX('Work report'!$R$2:$R$1500,MATCH(ROWS($C$2:C341),'Work report'!$AA$2:$AA$1500,0)),"")</f>
        <v/>
      </c>
      <c r="D341" s="200" t="str">
        <f>IFERROR(INDEX('Work report'!$S$2:$S$1500,MATCH(ROWS($D$2:D341),'Work report'!$AA$2:$AA$1500,0)),"")</f>
        <v/>
      </c>
      <c r="E341" s="193" t="str">
        <f>IF($C341="","",IFERROR(INDEX('Work report'!$C$2:$C$1500,MATCH(ROWS($C$2:C341),'Work report'!$AA$2:$AA$1500,0)),""))</f>
        <v/>
      </c>
      <c r="F341" s="201" t="str">
        <f>IF($C341="","",IFERROR(INDEX('Work report'!$F$2:$F$1500,MATCH(ROWS($C$2:C341),'Work report'!$AA$2:$AA$1500,0)),""))</f>
        <v/>
      </c>
      <c r="G341" s="202" t="str">
        <f>IF($C341="","",IFERROR(HYPERLINK(INDEX('Work report'!$Q$2:$Q$1500,MATCH(ROWS($C$2:C341),'Work report'!$AA$2:$AA$1500,0)),INDEX('Work report'!$Q$2:$Q$1500,MATCH(ROWS($C$2:C341),'Work report'!$AA$2:$AA$1500,0))),""))</f>
        <v/>
      </c>
      <c r="H341" s="203" t="str">
        <f>IF($C341="","",IFERROR(INDEX('Work report'!$M$2:$M$1500,MATCH(ROWS($C$2:C341),'Work report'!$AA$2:$AA$1500,0)),""))</f>
        <v/>
      </c>
      <c r="I341" s="198" t="str">
        <f>IF($C341="","",IFERROR(INDEX('Work report'!$A$2:$A$1500,MATCH(ROWS($C$2:C341),'Work report'!$AA$2:$AA$1500,0)),""))</f>
        <v/>
      </c>
      <c r="J341" s="201" t="str">
        <f>IF($C341="","",IFERROR(INDEX('Work report'!$I$2:$I$1500,MATCH(ROWS($C$2:C341),'Work report'!$AA$2:$AA$1500,0)),""))</f>
        <v/>
      </c>
      <c r="K341" s="105"/>
      <c r="L341" s="105"/>
      <c r="M341" s="105"/>
      <c r="N341" s="105"/>
      <c r="O341" s="71">
        <f t="shared" si="16"/>
        <v>0</v>
      </c>
      <c r="P341" s="71">
        <f t="shared" si="17"/>
        <v>0</v>
      </c>
      <c r="Q341" s="71" t="str">
        <f t="shared" si="15"/>
        <v/>
      </c>
    </row>
    <row r="342" spans="1:17" ht="15" customHeight="1" x14ac:dyDescent="0.25">
      <c r="A342" s="198" t="str">
        <f>IF($C342="","",IFERROR(INDEX('Work report'!$A$2:$A$1500,MATCH(ROWS($C$2:C342),'Work report'!$AA$2:$AA$1500,0)),""))</f>
        <v/>
      </c>
      <c r="B342" s="199" t="str">
        <f>IF($C342="","",Setup!$B$4)</f>
        <v/>
      </c>
      <c r="C342" s="200" t="str">
        <f>IFERROR(INDEX('Work report'!$R$2:$R$1500,MATCH(ROWS($C$2:C342),'Work report'!$AA$2:$AA$1500,0)),"")</f>
        <v/>
      </c>
      <c r="D342" s="200" t="str">
        <f>IFERROR(INDEX('Work report'!$S$2:$S$1500,MATCH(ROWS($D$2:D342),'Work report'!$AA$2:$AA$1500,0)),"")</f>
        <v/>
      </c>
      <c r="E342" s="193" t="str">
        <f>IF($C342="","",IFERROR(INDEX('Work report'!$C$2:$C$1500,MATCH(ROWS($C$2:C342),'Work report'!$AA$2:$AA$1500,0)),""))</f>
        <v/>
      </c>
      <c r="F342" s="201" t="str">
        <f>IF($C342="","",IFERROR(INDEX('Work report'!$F$2:$F$1500,MATCH(ROWS($C$2:C342),'Work report'!$AA$2:$AA$1500,0)),""))</f>
        <v/>
      </c>
      <c r="G342" s="202" t="str">
        <f>IF($C342="","",IFERROR(HYPERLINK(INDEX('Work report'!$Q$2:$Q$1500,MATCH(ROWS($C$2:C342),'Work report'!$AA$2:$AA$1500,0)),INDEX('Work report'!$Q$2:$Q$1500,MATCH(ROWS($C$2:C342),'Work report'!$AA$2:$AA$1500,0))),""))</f>
        <v/>
      </c>
      <c r="H342" s="203" t="str">
        <f>IF($C342="","",IFERROR(INDEX('Work report'!$M$2:$M$1500,MATCH(ROWS($C$2:C342),'Work report'!$AA$2:$AA$1500,0)),""))</f>
        <v/>
      </c>
      <c r="I342" s="198" t="str">
        <f>IF($C342="","",IFERROR(INDEX('Work report'!$A$2:$A$1500,MATCH(ROWS($C$2:C342),'Work report'!$AA$2:$AA$1500,0)),""))</f>
        <v/>
      </c>
      <c r="J342" s="201" t="str">
        <f>IF($C342="","",IFERROR(INDEX('Work report'!$I$2:$I$1500,MATCH(ROWS($C$2:C342),'Work report'!$AA$2:$AA$1500,0)),""))</f>
        <v/>
      </c>
      <c r="K342" s="105"/>
      <c r="L342" s="105"/>
      <c r="M342" s="105"/>
      <c r="N342" s="105"/>
      <c r="O342" s="71">
        <f t="shared" si="16"/>
        <v>0</v>
      </c>
      <c r="P342" s="71">
        <f t="shared" si="17"/>
        <v>0</v>
      </c>
      <c r="Q342" s="71" t="str">
        <f t="shared" si="15"/>
        <v/>
      </c>
    </row>
    <row r="343" spans="1:17" ht="15" customHeight="1" x14ac:dyDescent="0.25">
      <c r="A343" s="198" t="str">
        <f>IF($C343="","",IFERROR(INDEX('Work report'!$A$2:$A$1500,MATCH(ROWS($C$2:C343),'Work report'!$AA$2:$AA$1500,0)),""))</f>
        <v/>
      </c>
      <c r="B343" s="199" t="str">
        <f>IF($C343="","",Setup!$B$4)</f>
        <v/>
      </c>
      <c r="C343" s="200" t="str">
        <f>IFERROR(INDEX('Work report'!$R$2:$R$1500,MATCH(ROWS($C$2:C343),'Work report'!$AA$2:$AA$1500,0)),"")</f>
        <v/>
      </c>
      <c r="D343" s="200" t="str">
        <f>IFERROR(INDEX('Work report'!$S$2:$S$1500,MATCH(ROWS($D$2:D343),'Work report'!$AA$2:$AA$1500,0)),"")</f>
        <v/>
      </c>
      <c r="E343" s="193" t="str">
        <f>IF($C343="","",IFERROR(INDEX('Work report'!$C$2:$C$1500,MATCH(ROWS($C$2:C343),'Work report'!$AA$2:$AA$1500,0)),""))</f>
        <v/>
      </c>
      <c r="F343" s="201" t="str">
        <f>IF($C343="","",IFERROR(INDEX('Work report'!$F$2:$F$1500,MATCH(ROWS($C$2:C343),'Work report'!$AA$2:$AA$1500,0)),""))</f>
        <v/>
      </c>
      <c r="G343" s="202" t="str">
        <f>IF($C343="","",IFERROR(HYPERLINK(INDEX('Work report'!$Q$2:$Q$1500,MATCH(ROWS($C$2:C343),'Work report'!$AA$2:$AA$1500,0)),INDEX('Work report'!$Q$2:$Q$1500,MATCH(ROWS($C$2:C343),'Work report'!$AA$2:$AA$1500,0))),""))</f>
        <v/>
      </c>
      <c r="H343" s="203" t="str">
        <f>IF($C343="","",IFERROR(INDEX('Work report'!$M$2:$M$1500,MATCH(ROWS($C$2:C343),'Work report'!$AA$2:$AA$1500,0)),""))</f>
        <v/>
      </c>
      <c r="I343" s="198" t="str">
        <f>IF($C343="","",IFERROR(INDEX('Work report'!$A$2:$A$1500,MATCH(ROWS($C$2:C343),'Work report'!$AA$2:$AA$1500,0)),""))</f>
        <v/>
      </c>
      <c r="J343" s="201" t="str">
        <f>IF($C343="","",IFERROR(INDEX('Work report'!$I$2:$I$1500,MATCH(ROWS($C$2:C343),'Work report'!$AA$2:$AA$1500,0)),""))</f>
        <v/>
      </c>
      <c r="K343" s="105"/>
      <c r="L343" s="105"/>
      <c r="M343" s="105"/>
      <c r="N343" s="105"/>
      <c r="O343" s="71">
        <f t="shared" si="16"/>
        <v>0</v>
      </c>
      <c r="P343" s="71">
        <f t="shared" si="17"/>
        <v>0</v>
      </c>
      <c r="Q343" s="71" t="str">
        <f t="shared" si="15"/>
        <v/>
      </c>
    </row>
    <row r="344" spans="1:17" ht="15" customHeight="1" x14ac:dyDescent="0.25">
      <c r="A344" s="198" t="str">
        <f>IF($C344="","",IFERROR(INDEX('Work report'!$A$2:$A$1500,MATCH(ROWS($C$2:C344),'Work report'!$AA$2:$AA$1500,0)),""))</f>
        <v/>
      </c>
      <c r="B344" s="199" t="str">
        <f>IF($C344="","",Setup!$B$4)</f>
        <v/>
      </c>
      <c r="C344" s="200" t="str">
        <f>IFERROR(INDEX('Work report'!$R$2:$R$1500,MATCH(ROWS($C$2:C344),'Work report'!$AA$2:$AA$1500,0)),"")</f>
        <v/>
      </c>
      <c r="D344" s="200" t="str">
        <f>IFERROR(INDEX('Work report'!$S$2:$S$1500,MATCH(ROWS($D$2:D344),'Work report'!$AA$2:$AA$1500,0)),"")</f>
        <v/>
      </c>
      <c r="E344" s="193" t="str">
        <f>IF($C344="","",IFERROR(INDEX('Work report'!$C$2:$C$1500,MATCH(ROWS($C$2:C344),'Work report'!$AA$2:$AA$1500,0)),""))</f>
        <v/>
      </c>
      <c r="F344" s="201" t="str">
        <f>IF($C344="","",IFERROR(INDEX('Work report'!$F$2:$F$1500,MATCH(ROWS($C$2:C344),'Work report'!$AA$2:$AA$1500,0)),""))</f>
        <v/>
      </c>
      <c r="G344" s="202" t="str">
        <f>IF($C344="","",IFERROR(HYPERLINK(INDEX('Work report'!$Q$2:$Q$1500,MATCH(ROWS($C$2:C344),'Work report'!$AA$2:$AA$1500,0)),INDEX('Work report'!$Q$2:$Q$1500,MATCH(ROWS($C$2:C344),'Work report'!$AA$2:$AA$1500,0))),""))</f>
        <v/>
      </c>
      <c r="H344" s="203" t="str">
        <f>IF($C344="","",IFERROR(INDEX('Work report'!$M$2:$M$1500,MATCH(ROWS($C$2:C344),'Work report'!$AA$2:$AA$1500,0)),""))</f>
        <v/>
      </c>
      <c r="I344" s="198" t="str">
        <f>IF($C344="","",IFERROR(INDEX('Work report'!$A$2:$A$1500,MATCH(ROWS($C$2:C344),'Work report'!$AA$2:$AA$1500,0)),""))</f>
        <v/>
      </c>
      <c r="J344" s="201" t="str">
        <f>IF($C344="","",IFERROR(INDEX('Work report'!$I$2:$I$1500,MATCH(ROWS($C$2:C344),'Work report'!$AA$2:$AA$1500,0)),""))</f>
        <v/>
      </c>
      <c r="K344" s="105"/>
      <c r="L344" s="105"/>
      <c r="M344" s="105"/>
      <c r="N344" s="105"/>
      <c r="O344" s="71">
        <f t="shared" si="16"/>
        <v>0</v>
      </c>
      <c r="P344" s="71">
        <f t="shared" si="17"/>
        <v>0</v>
      </c>
      <c r="Q344" s="71" t="str">
        <f t="shared" si="15"/>
        <v/>
      </c>
    </row>
    <row r="345" spans="1:17" ht="15" customHeight="1" x14ac:dyDescent="0.25">
      <c r="A345" s="198" t="str">
        <f>IF($C345="","",IFERROR(INDEX('Work report'!$A$2:$A$1500,MATCH(ROWS($C$2:C345),'Work report'!$AA$2:$AA$1500,0)),""))</f>
        <v/>
      </c>
      <c r="B345" s="199" t="str">
        <f>IF($C345="","",Setup!$B$4)</f>
        <v/>
      </c>
      <c r="C345" s="200" t="str">
        <f>IFERROR(INDEX('Work report'!$R$2:$R$1500,MATCH(ROWS($C$2:C345),'Work report'!$AA$2:$AA$1500,0)),"")</f>
        <v/>
      </c>
      <c r="D345" s="200" t="str">
        <f>IFERROR(INDEX('Work report'!$S$2:$S$1500,MATCH(ROWS($D$2:D345),'Work report'!$AA$2:$AA$1500,0)),"")</f>
        <v/>
      </c>
      <c r="E345" s="193" t="str">
        <f>IF($C345="","",IFERROR(INDEX('Work report'!$C$2:$C$1500,MATCH(ROWS($C$2:C345),'Work report'!$AA$2:$AA$1500,0)),""))</f>
        <v/>
      </c>
      <c r="F345" s="201" t="str">
        <f>IF($C345="","",IFERROR(INDEX('Work report'!$F$2:$F$1500,MATCH(ROWS($C$2:C345),'Work report'!$AA$2:$AA$1500,0)),""))</f>
        <v/>
      </c>
      <c r="G345" s="202" t="str">
        <f>IF($C345="","",IFERROR(HYPERLINK(INDEX('Work report'!$Q$2:$Q$1500,MATCH(ROWS($C$2:C345),'Work report'!$AA$2:$AA$1500,0)),INDEX('Work report'!$Q$2:$Q$1500,MATCH(ROWS($C$2:C345),'Work report'!$AA$2:$AA$1500,0))),""))</f>
        <v/>
      </c>
      <c r="H345" s="203" t="str">
        <f>IF($C345="","",IFERROR(INDEX('Work report'!$M$2:$M$1500,MATCH(ROWS($C$2:C345),'Work report'!$AA$2:$AA$1500,0)),""))</f>
        <v/>
      </c>
      <c r="I345" s="198" t="str">
        <f>IF($C345="","",IFERROR(INDEX('Work report'!$A$2:$A$1500,MATCH(ROWS($C$2:C345),'Work report'!$AA$2:$AA$1500,0)),""))</f>
        <v/>
      </c>
      <c r="J345" s="201" t="str">
        <f>IF($C345="","",IFERROR(INDEX('Work report'!$I$2:$I$1500,MATCH(ROWS($C$2:C345),'Work report'!$AA$2:$AA$1500,0)),""))</f>
        <v/>
      </c>
      <c r="K345" s="105"/>
      <c r="L345" s="105"/>
      <c r="M345" s="105"/>
      <c r="N345" s="105"/>
      <c r="O345" s="71">
        <f t="shared" si="16"/>
        <v>0</v>
      </c>
      <c r="P345" s="71">
        <f t="shared" si="17"/>
        <v>0</v>
      </c>
      <c r="Q345" s="71" t="str">
        <f t="shared" si="15"/>
        <v/>
      </c>
    </row>
    <row r="346" spans="1:17" ht="15" customHeight="1" x14ac:dyDescent="0.25">
      <c r="A346" s="198" t="str">
        <f>IF($C346="","",IFERROR(INDEX('Work report'!$A$2:$A$1500,MATCH(ROWS($C$2:C346),'Work report'!$AA$2:$AA$1500,0)),""))</f>
        <v/>
      </c>
      <c r="B346" s="199" t="str">
        <f>IF($C346="","",Setup!$B$4)</f>
        <v/>
      </c>
      <c r="C346" s="200" t="str">
        <f>IFERROR(INDEX('Work report'!$R$2:$R$1500,MATCH(ROWS($C$2:C346),'Work report'!$AA$2:$AA$1500,0)),"")</f>
        <v/>
      </c>
      <c r="D346" s="200" t="str">
        <f>IFERROR(INDEX('Work report'!$S$2:$S$1500,MATCH(ROWS($D$2:D346),'Work report'!$AA$2:$AA$1500,0)),"")</f>
        <v/>
      </c>
      <c r="E346" s="193" t="str">
        <f>IF($C346="","",IFERROR(INDEX('Work report'!$C$2:$C$1500,MATCH(ROWS($C$2:C346),'Work report'!$AA$2:$AA$1500,0)),""))</f>
        <v/>
      </c>
      <c r="F346" s="201" t="str">
        <f>IF($C346="","",IFERROR(INDEX('Work report'!$F$2:$F$1500,MATCH(ROWS($C$2:C346),'Work report'!$AA$2:$AA$1500,0)),""))</f>
        <v/>
      </c>
      <c r="G346" s="202" t="str">
        <f>IF($C346="","",IFERROR(HYPERLINK(INDEX('Work report'!$Q$2:$Q$1500,MATCH(ROWS($C$2:C346),'Work report'!$AA$2:$AA$1500,0)),INDEX('Work report'!$Q$2:$Q$1500,MATCH(ROWS($C$2:C346),'Work report'!$AA$2:$AA$1500,0))),""))</f>
        <v/>
      </c>
      <c r="H346" s="203" t="str">
        <f>IF($C346="","",IFERROR(INDEX('Work report'!$M$2:$M$1500,MATCH(ROWS($C$2:C346),'Work report'!$AA$2:$AA$1500,0)),""))</f>
        <v/>
      </c>
      <c r="I346" s="198" t="str">
        <f>IF($C346="","",IFERROR(INDEX('Work report'!$A$2:$A$1500,MATCH(ROWS($C$2:C346),'Work report'!$AA$2:$AA$1500,0)),""))</f>
        <v/>
      </c>
      <c r="J346" s="201" t="str">
        <f>IF($C346="","",IFERROR(INDEX('Work report'!$I$2:$I$1500,MATCH(ROWS($C$2:C346),'Work report'!$AA$2:$AA$1500,0)),""))</f>
        <v/>
      </c>
      <c r="K346" s="105"/>
      <c r="L346" s="105"/>
      <c r="M346" s="105"/>
      <c r="N346" s="105"/>
      <c r="O346" s="71">
        <f t="shared" si="16"/>
        <v>0</v>
      </c>
      <c r="P346" s="71">
        <f t="shared" si="17"/>
        <v>0</v>
      </c>
      <c r="Q346" s="71" t="str">
        <f t="shared" si="15"/>
        <v/>
      </c>
    </row>
    <row r="347" spans="1:17" ht="15" customHeight="1" x14ac:dyDescent="0.25">
      <c r="A347" s="198" t="str">
        <f>IF($C347="","",IFERROR(INDEX('Work report'!$A$2:$A$1500,MATCH(ROWS($C$2:C347),'Work report'!$AA$2:$AA$1500,0)),""))</f>
        <v/>
      </c>
      <c r="B347" s="199" t="str">
        <f>IF($C347="","",Setup!$B$4)</f>
        <v/>
      </c>
      <c r="C347" s="200" t="str">
        <f>IFERROR(INDEX('Work report'!$R$2:$R$1500,MATCH(ROWS($C$2:C347),'Work report'!$AA$2:$AA$1500,0)),"")</f>
        <v/>
      </c>
      <c r="D347" s="200" t="str">
        <f>IFERROR(INDEX('Work report'!$S$2:$S$1500,MATCH(ROWS($D$2:D347),'Work report'!$AA$2:$AA$1500,0)),"")</f>
        <v/>
      </c>
      <c r="E347" s="193" t="str">
        <f>IF($C347="","",IFERROR(INDEX('Work report'!$C$2:$C$1500,MATCH(ROWS($C$2:C347),'Work report'!$AA$2:$AA$1500,0)),""))</f>
        <v/>
      </c>
      <c r="F347" s="201" t="str">
        <f>IF($C347="","",IFERROR(INDEX('Work report'!$F$2:$F$1500,MATCH(ROWS($C$2:C347),'Work report'!$AA$2:$AA$1500,0)),""))</f>
        <v/>
      </c>
      <c r="G347" s="202" t="str">
        <f>IF($C347="","",IFERROR(HYPERLINK(INDEX('Work report'!$Q$2:$Q$1500,MATCH(ROWS($C$2:C347),'Work report'!$AA$2:$AA$1500,0)),INDEX('Work report'!$Q$2:$Q$1500,MATCH(ROWS($C$2:C347),'Work report'!$AA$2:$AA$1500,0))),""))</f>
        <v/>
      </c>
      <c r="H347" s="203" t="str">
        <f>IF($C347="","",IFERROR(INDEX('Work report'!$M$2:$M$1500,MATCH(ROWS($C$2:C347),'Work report'!$AA$2:$AA$1500,0)),""))</f>
        <v/>
      </c>
      <c r="I347" s="198" t="str">
        <f>IF($C347="","",IFERROR(INDEX('Work report'!$A$2:$A$1500,MATCH(ROWS($C$2:C347),'Work report'!$AA$2:$AA$1500,0)),""))</f>
        <v/>
      </c>
      <c r="J347" s="201" t="str">
        <f>IF($C347="","",IFERROR(INDEX('Work report'!$I$2:$I$1500,MATCH(ROWS($C$2:C347),'Work report'!$AA$2:$AA$1500,0)),""))</f>
        <v/>
      </c>
      <c r="K347" s="105"/>
      <c r="L347" s="105"/>
      <c r="M347" s="105"/>
      <c r="N347" s="105"/>
      <c r="O347" s="71">
        <f t="shared" si="16"/>
        <v>0</v>
      </c>
      <c r="P347" s="71">
        <f t="shared" si="17"/>
        <v>0</v>
      </c>
      <c r="Q347" s="71" t="str">
        <f t="shared" si="15"/>
        <v/>
      </c>
    </row>
    <row r="348" spans="1:17" ht="15" customHeight="1" x14ac:dyDescent="0.25">
      <c r="A348" s="198" t="str">
        <f>IF($C348="","",IFERROR(INDEX('Work report'!$A$2:$A$1500,MATCH(ROWS($C$2:C348),'Work report'!$AA$2:$AA$1500,0)),""))</f>
        <v/>
      </c>
      <c r="B348" s="199" t="str">
        <f>IF($C348="","",Setup!$B$4)</f>
        <v/>
      </c>
      <c r="C348" s="200" t="str">
        <f>IFERROR(INDEX('Work report'!$R$2:$R$1500,MATCH(ROWS($C$2:C348),'Work report'!$AA$2:$AA$1500,0)),"")</f>
        <v/>
      </c>
      <c r="D348" s="200" t="str">
        <f>IFERROR(INDEX('Work report'!$S$2:$S$1500,MATCH(ROWS($D$2:D348),'Work report'!$AA$2:$AA$1500,0)),"")</f>
        <v/>
      </c>
      <c r="E348" s="193" t="str">
        <f>IF($C348="","",IFERROR(INDEX('Work report'!$C$2:$C$1500,MATCH(ROWS($C$2:C348),'Work report'!$AA$2:$AA$1500,0)),""))</f>
        <v/>
      </c>
      <c r="F348" s="201" t="str">
        <f>IF($C348="","",IFERROR(INDEX('Work report'!$F$2:$F$1500,MATCH(ROWS($C$2:C348),'Work report'!$AA$2:$AA$1500,0)),""))</f>
        <v/>
      </c>
      <c r="G348" s="202" t="str">
        <f>IF($C348="","",IFERROR(HYPERLINK(INDEX('Work report'!$Q$2:$Q$1500,MATCH(ROWS($C$2:C348),'Work report'!$AA$2:$AA$1500,0)),INDEX('Work report'!$Q$2:$Q$1500,MATCH(ROWS($C$2:C348),'Work report'!$AA$2:$AA$1500,0))),""))</f>
        <v/>
      </c>
      <c r="H348" s="203" t="str">
        <f>IF($C348="","",IFERROR(INDEX('Work report'!$M$2:$M$1500,MATCH(ROWS($C$2:C348),'Work report'!$AA$2:$AA$1500,0)),""))</f>
        <v/>
      </c>
      <c r="I348" s="198" t="str">
        <f>IF($C348="","",IFERROR(INDEX('Work report'!$A$2:$A$1500,MATCH(ROWS($C$2:C348),'Work report'!$AA$2:$AA$1500,0)),""))</f>
        <v/>
      </c>
      <c r="J348" s="201" t="str">
        <f>IF($C348="","",IFERROR(INDEX('Work report'!$I$2:$I$1500,MATCH(ROWS($C$2:C348),'Work report'!$AA$2:$AA$1500,0)),""))</f>
        <v/>
      </c>
      <c r="K348" s="105"/>
      <c r="L348" s="105"/>
      <c r="M348" s="105"/>
      <c r="N348" s="105"/>
      <c r="O348" s="71">
        <f t="shared" si="16"/>
        <v>0</v>
      </c>
      <c r="P348" s="71">
        <f t="shared" si="17"/>
        <v>0</v>
      </c>
      <c r="Q348" s="71" t="str">
        <f t="shared" si="15"/>
        <v/>
      </c>
    </row>
    <row r="349" spans="1:17" ht="15" customHeight="1" x14ac:dyDescent="0.25">
      <c r="A349" s="198" t="str">
        <f>IF($C349="","",IFERROR(INDEX('Work report'!$A$2:$A$1500,MATCH(ROWS($C$2:C349),'Work report'!$AA$2:$AA$1500,0)),""))</f>
        <v/>
      </c>
      <c r="B349" s="199" t="str">
        <f>IF($C349="","",Setup!$B$4)</f>
        <v/>
      </c>
      <c r="C349" s="200" t="str">
        <f>IFERROR(INDEX('Work report'!$R$2:$R$1500,MATCH(ROWS($C$2:C349),'Work report'!$AA$2:$AA$1500,0)),"")</f>
        <v/>
      </c>
      <c r="D349" s="200" t="str">
        <f>IFERROR(INDEX('Work report'!$S$2:$S$1500,MATCH(ROWS($D$2:D349),'Work report'!$AA$2:$AA$1500,0)),"")</f>
        <v/>
      </c>
      <c r="E349" s="193" t="str">
        <f>IF($C349="","",IFERROR(INDEX('Work report'!$C$2:$C$1500,MATCH(ROWS($C$2:C349),'Work report'!$AA$2:$AA$1500,0)),""))</f>
        <v/>
      </c>
      <c r="F349" s="201" t="str">
        <f>IF($C349="","",IFERROR(INDEX('Work report'!$F$2:$F$1500,MATCH(ROWS($C$2:C349),'Work report'!$AA$2:$AA$1500,0)),""))</f>
        <v/>
      </c>
      <c r="G349" s="202" t="str">
        <f>IF($C349="","",IFERROR(HYPERLINK(INDEX('Work report'!$Q$2:$Q$1500,MATCH(ROWS($C$2:C349),'Work report'!$AA$2:$AA$1500,0)),INDEX('Work report'!$Q$2:$Q$1500,MATCH(ROWS($C$2:C349),'Work report'!$AA$2:$AA$1500,0))),""))</f>
        <v/>
      </c>
      <c r="H349" s="203" t="str">
        <f>IF($C349="","",IFERROR(INDEX('Work report'!$M$2:$M$1500,MATCH(ROWS($C$2:C349),'Work report'!$AA$2:$AA$1500,0)),""))</f>
        <v/>
      </c>
      <c r="I349" s="198" t="str">
        <f>IF($C349="","",IFERROR(INDEX('Work report'!$A$2:$A$1500,MATCH(ROWS($C$2:C349),'Work report'!$AA$2:$AA$1500,0)),""))</f>
        <v/>
      </c>
      <c r="J349" s="201" t="str">
        <f>IF($C349="","",IFERROR(INDEX('Work report'!$I$2:$I$1500,MATCH(ROWS($C$2:C349),'Work report'!$AA$2:$AA$1500,0)),""))</f>
        <v/>
      </c>
      <c r="K349" s="105"/>
      <c r="L349" s="105"/>
      <c r="M349" s="105"/>
      <c r="N349" s="105"/>
      <c r="O349" s="71">
        <f t="shared" si="16"/>
        <v>0</v>
      </c>
      <c r="P349" s="71">
        <f t="shared" si="17"/>
        <v>0</v>
      </c>
      <c r="Q349" s="71" t="str">
        <f t="shared" si="15"/>
        <v/>
      </c>
    </row>
    <row r="350" spans="1:17" ht="15" customHeight="1" x14ac:dyDescent="0.25">
      <c r="A350" s="198" t="str">
        <f>IF($C350="","",IFERROR(INDEX('Work report'!$A$2:$A$1500,MATCH(ROWS($C$2:C350),'Work report'!$AA$2:$AA$1500,0)),""))</f>
        <v/>
      </c>
      <c r="B350" s="199" t="str">
        <f>IF($C350="","",Setup!$B$4)</f>
        <v/>
      </c>
      <c r="C350" s="200" t="str">
        <f>IFERROR(INDEX('Work report'!$R$2:$R$1500,MATCH(ROWS($C$2:C350),'Work report'!$AA$2:$AA$1500,0)),"")</f>
        <v/>
      </c>
      <c r="D350" s="200" t="str">
        <f>IFERROR(INDEX('Work report'!$S$2:$S$1500,MATCH(ROWS($D$2:D350),'Work report'!$AA$2:$AA$1500,0)),"")</f>
        <v/>
      </c>
      <c r="E350" s="193" t="str">
        <f>IF($C350="","",IFERROR(INDEX('Work report'!$C$2:$C$1500,MATCH(ROWS($C$2:C350),'Work report'!$AA$2:$AA$1500,0)),""))</f>
        <v/>
      </c>
      <c r="F350" s="201" t="str">
        <f>IF($C350="","",IFERROR(INDEX('Work report'!$F$2:$F$1500,MATCH(ROWS($C$2:C350),'Work report'!$AA$2:$AA$1500,0)),""))</f>
        <v/>
      </c>
      <c r="G350" s="202" t="str">
        <f>IF($C350="","",IFERROR(HYPERLINK(INDEX('Work report'!$Q$2:$Q$1500,MATCH(ROWS($C$2:C350),'Work report'!$AA$2:$AA$1500,0)),INDEX('Work report'!$Q$2:$Q$1500,MATCH(ROWS($C$2:C350),'Work report'!$AA$2:$AA$1500,0))),""))</f>
        <v/>
      </c>
      <c r="H350" s="203" t="str">
        <f>IF($C350="","",IFERROR(INDEX('Work report'!$M$2:$M$1500,MATCH(ROWS($C$2:C350),'Work report'!$AA$2:$AA$1500,0)),""))</f>
        <v/>
      </c>
      <c r="I350" s="198" t="str">
        <f>IF($C350="","",IFERROR(INDEX('Work report'!$A$2:$A$1500,MATCH(ROWS($C$2:C350),'Work report'!$AA$2:$AA$1500,0)),""))</f>
        <v/>
      </c>
      <c r="J350" s="201" t="str">
        <f>IF($C350="","",IFERROR(INDEX('Work report'!$I$2:$I$1500,MATCH(ROWS($C$2:C350),'Work report'!$AA$2:$AA$1500,0)),""))</f>
        <v/>
      </c>
      <c r="K350" s="105"/>
      <c r="L350" s="105"/>
      <c r="M350" s="105"/>
      <c r="N350" s="105"/>
      <c r="O350" s="71">
        <f t="shared" si="16"/>
        <v>0</v>
      </c>
      <c r="P350" s="71">
        <f t="shared" si="17"/>
        <v>0</v>
      </c>
      <c r="Q350" s="71" t="str">
        <f t="shared" si="15"/>
        <v/>
      </c>
    </row>
    <row r="351" spans="1:17" ht="15" customHeight="1" x14ac:dyDescent="0.25">
      <c r="A351" s="198" t="str">
        <f>IF($C351="","",IFERROR(INDEX('Work report'!$A$2:$A$1500,MATCH(ROWS($C$2:C351),'Work report'!$AA$2:$AA$1500,0)),""))</f>
        <v/>
      </c>
      <c r="B351" s="199" t="str">
        <f>IF($C351="","",Setup!$B$4)</f>
        <v/>
      </c>
      <c r="C351" s="200" t="str">
        <f>IFERROR(INDEX('Work report'!$R$2:$R$1500,MATCH(ROWS($C$2:C351),'Work report'!$AA$2:$AA$1500,0)),"")</f>
        <v/>
      </c>
      <c r="D351" s="200" t="str">
        <f>IFERROR(INDEX('Work report'!$S$2:$S$1500,MATCH(ROWS($D$2:D351),'Work report'!$AA$2:$AA$1500,0)),"")</f>
        <v/>
      </c>
      <c r="E351" s="193" t="str">
        <f>IF($C351="","",IFERROR(INDEX('Work report'!$C$2:$C$1500,MATCH(ROWS($C$2:C351),'Work report'!$AA$2:$AA$1500,0)),""))</f>
        <v/>
      </c>
      <c r="F351" s="201" t="str">
        <f>IF($C351="","",IFERROR(INDEX('Work report'!$F$2:$F$1500,MATCH(ROWS($C$2:C351),'Work report'!$AA$2:$AA$1500,0)),""))</f>
        <v/>
      </c>
      <c r="G351" s="202" t="str">
        <f>IF($C351="","",IFERROR(HYPERLINK(INDEX('Work report'!$Q$2:$Q$1500,MATCH(ROWS($C$2:C351),'Work report'!$AA$2:$AA$1500,0)),INDEX('Work report'!$Q$2:$Q$1500,MATCH(ROWS($C$2:C351),'Work report'!$AA$2:$AA$1500,0))),""))</f>
        <v/>
      </c>
      <c r="H351" s="203" t="str">
        <f>IF($C351="","",IFERROR(INDEX('Work report'!$M$2:$M$1500,MATCH(ROWS($C$2:C351),'Work report'!$AA$2:$AA$1500,0)),""))</f>
        <v/>
      </c>
      <c r="I351" s="198" t="str">
        <f>IF($C351="","",IFERROR(INDEX('Work report'!$A$2:$A$1500,MATCH(ROWS($C$2:C351),'Work report'!$AA$2:$AA$1500,0)),""))</f>
        <v/>
      </c>
      <c r="J351" s="201" t="str">
        <f>IF($C351="","",IFERROR(INDEX('Work report'!$I$2:$I$1500,MATCH(ROWS($C$2:C351),'Work report'!$AA$2:$AA$1500,0)),""))</f>
        <v/>
      </c>
      <c r="K351" s="105"/>
      <c r="L351" s="105"/>
      <c r="M351" s="105"/>
      <c r="N351" s="105"/>
      <c r="O351" s="71">
        <f t="shared" si="16"/>
        <v>0</v>
      </c>
      <c r="P351" s="71">
        <f t="shared" si="17"/>
        <v>0</v>
      </c>
      <c r="Q351" s="71" t="str">
        <f t="shared" si="15"/>
        <v/>
      </c>
    </row>
    <row r="352" spans="1:17" ht="15" customHeight="1" x14ac:dyDescent="0.25">
      <c r="A352" s="198" t="str">
        <f>IF($C352="","",IFERROR(INDEX('Work report'!$A$2:$A$1500,MATCH(ROWS($C$2:C352),'Work report'!$AA$2:$AA$1500,0)),""))</f>
        <v/>
      </c>
      <c r="B352" s="199" t="str">
        <f>IF($C352="","",Setup!$B$4)</f>
        <v/>
      </c>
      <c r="C352" s="200" t="str">
        <f>IFERROR(INDEX('Work report'!$R$2:$R$1500,MATCH(ROWS($C$2:C352),'Work report'!$AA$2:$AA$1500,0)),"")</f>
        <v/>
      </c>
      <c r="D352" s="200" t="str">
        <f>IFERROR(INDEX('Work report'!$S$2:$S$1500,MATCH(ROWS($D$2:D352),'Work report'!$AA$2:$AA$1500,0)),"")</f>
        <v/>
      </c>
      <c r="E352" s="193" t="str">
        <f>IF($C352="","",IFERROR(INDEX('Work report'!$C$2:$C$1500,MATCH(ROWS($C$2:C352),'Work report'!$AA$2:$AA$1500,0)),""))</f>
        <v/>
      </c>
      <c r="F352" s="201" t="str">
        <f>IF($C352="","",IFERROR(INDEX('Work report'!$F$2:$F$1500,MATCH(ROWS($C$2:C352),'Work report'!$AA$2:$AA$1500,0)),""))</f>
        <v/>
      </c>
      <c r="G352" s="202" t="str">
        <f>IF($C352="","",IFERROR(HYPERLINK(INDEX('Work report'!$Q$2:$Q$1500,MATCH(ROWS($C$2:C352),'Work report'!$AA$2:$AA$1500,0)),INDEX('Work report'!$Q$2:$Q$1500,MATCH(ROWS($C$2:C352),'Work report'!$AA$2:$AA$1500,0))),""))</f>
        <v/>
      </c>
      <c r="H352" s="203" t="str">
        <f>IF($C352="","",IFERROR(INDEX('Work report'!$M$2:$M$1500,MATCH(ROWS($C$2:C352),'Work report'!$AA$2:$AA$1500,0)),""))</f>
        <v/>
      </c>
      <c r="I352" s="198" t="str">
        <f>IF($C352="","",IFERROR(INDEX('Work report'!$A$2:$A$1500,MATCH(ROWS($C$2:C352),'Work report'!$AA$2:$AA$1500,0)),""))</f>
        <v/>
      </c>
      <c r="J352" s="201" t="str">
        <f>IF($C352="","",IFERROR(INDEX('Work report'!$I$2:$I$1500,MATCH(ROWS($C$2:C352),'Work report'!$AA$2:$AA$1500,0)),""))</f>
        <v/>
      </c>
      <c r="K352" s="105"/>
      <c r="L352" s="105"/>
      <c r="M352" s="105"/>
      <c r="N352" s="105"/>
      <c r="O352" s="71">
        <f t="shared" si="16"/>
        <v>0</v>
      </c>
      <c r="P352" s="71">
        <f t="shared" si="17"/>
        <v>0</v>
      </c>
      <c r="Q352" s="71" t="str">
        <f t="shared" si="15"/>
        <v/>
      </c>
    </row>
    <row r="353" spans="1:17" ht="15" customHeight="1" x14ac:dyDescent="0.25">
      <c r="A353" s="198" t="str">
        <f>IF($C353="","",IFERROR(INDEX('Work report'!$A$2:$A$1500,MATCH(ROWS($C$2:C353),'Work report'!$AA$2:$AA$1500,0)),""))</f>
        <v/>
      </c>
      <c r="B353" s="199" t="str">
        <f>IF($C353="","",Setup!$B$4)</f>
        <v/>
      </c>
      <c r="C353" s="200" t="str">
        <f>IFERROR(INDEX('Work report'!$R$2:$R$1500,MATCH(ROWS($C$2:C353),'Work report'!$AA$2:$AA$1500,0)),"")</f>
        <v/>
      </c>
      <c r="D353" s="200" t="str">
        <f>IFERROR(INDEX('Work report'!$S$2:$S$1500,MATCH(ROWS($D$2:D353),'Work report'!$AA$2:$AA$1500,0)),"")</f>
        <v/>
      </c>
      <c r="E353" s="193" t="str">
        <f>IF($C353="","",IFERROR(INDEX('Work report'!$C$2:$C$1500,MATCH(ROWS($C$2:C353),'Work report'!$AA$2:$AA$1500,0)),""))</f>
        <v/>
      </c>
      <c r="F353" s="201" t="str">
        <f>IF($C353="","",IFERROR(INDEX('Work report'!$F$2:$F$1500,MATCH(ROWS($C$2:C353),'Work report'!$AA$2:$AA$1500,0)),""))</f>
        <v/>
      </c>
      <c r="G353" s="202" t="str">
        <f>IF($C353="","",IFERROR(HYPERLINK(INDEX('Work report'!$Q$2:$Q$1500,MATCH(ROWS($C$2:C353),'Work report'!$AA$2:$AA$1500,0)),INDEX('Work report'!$Q$2:$Q$1500,MATCH(ROWS($C$2:C353),'Work report'!$AA$2:$AA$1500,0))),""))</f>
        <v/>
      </c>
      <c r="H353" s="203" t="str">
        <f>IF($C353="","",IFERROR(INDEX('Work report'!$M$2:$M$1500,MATCH(ROWS($C$2:C353),'Work report'!$AA$2:$AA$1500,0)),""))</f>
        <v/>
      </c>
      <c r="I353" s="198" t="str">
        <f>IF($C353="","",IFERROR(INDEX('Work report'!$A$2:$A$1500,MATCH(ROWS($C$2:C353),'Work report'!$AA$2:$AA$1500,0)),""))</f>
        <v/>
      </c>
      <c r="J353" s="201" t="str">
        <f>IF($C353="","",IFERROR(INDEX('Work report'!$I$2:$I$1500,MATCH(ROWS($C$2:C353),'Work report'!$AA$2:$AA$1500,0)),""))</f>
        <v/>
      </c>
      <c r="K353" s="105"/>
      <c r="L353" s="105"/>
      <c r="M353" s="105"/>
      <c r="N353" s="105"/>
      <c r="O353" s="71">
        <f t="shared" si="16"/>
        <v>0</v>
      </c>
      <c r="P353" s="71">
        <f t="shared" si="17"/>
        <v>0</v>
      </c>
      <c r="Q353" s="71" t="str">
        <f t="shared" si="15"/>
        <v/>
      </c>
    </row>
    <row r="354" spans="1:17" ht="15" customHeight="1" x14ac:dyDescent="0.25">
      <c r="A354" s="198" t="str">
        <f>IF($C354="","",IFERROR(INDEX('Work report'!$A$2:$A$1500,MATCH(ROWS($C$2:C354),'Work report'!$AA$2:$AA$1500,0)),""))</f>
        <v/>
      </c>
      <c r="B354" s="199" t="str">
        <f>IF($C354="","",Setup!$B$4)</f>
        <v/>
      </c>
      <c r="C354" s="200" t="str">
        <f>IFERROR(INDEX('Work report'!$R$2:$R$1500,MATCH(ROWS($C$2:C354),'Work report'!$AA$2:$AA$1500,0)),"")</f>
        <v/>
      </c>
      <c r="D354" s="200" t="str">
        <f>IFERROR(INDEX('Work report'!$S$2:$S$1500,MATCH(ROWS($D$2:D354),'Work report'!$AA$2:$AA$1500,0)),"")</f>
        <v/>
      </c>
      <c r="E354" s="193" t="str">
        <f>IF($C354="","",IFERROR(INDEX('Work report'!$C$2:$C$1500,MATCH(ROWS($C$2:C354),'Work report'!$AA$2:$AA$1500,0)),""))</f>
        <v/>
      </c>
      <c r="F354" s="201" t="str">
        <f>IF($C354="","",IFERROR(INDEX('Work report'!$F$2:$F$1500,MATCH(ROWS($C$2:C354),'Work report'!$AA$2:$AA$1500,0)),""))</f>
        <v/>
      </c>
      <c r="G354" s="202" t="str">
        <f>IF($C354="","",IFERROR(HYPERLINK(INDEX('Work report'!$Q$2:$Q$1500,MATCH(ROWS($C$2:C354),'Work report'!$AA$2:$AA$1500,0)),INDEX('Work report'!$Q$2:$Q$1500,MATCH(ROWS($C$2:C354),'Work report'!$AA$2:$AA$1500,0))),""))</f>
        <v/>
      </c>
      <c r="H354" s="203" t="str">
        <f>IF($C354="","",IFERROR(INDEX('Work report'!$M$2:$M$1500,MATCH(ROWS($C$2:C354),'Work report'!$AA$2:$AA$1500,0)),""))</f>
        <v/>
      </c>
      <c r="I354" s="198" t="str">
        <f>IF($C354="","",IFERROR(INDEX('Work report'!$A$2:$A$1500,MATCH(ROWS($C$2:C354),'Work report'!$AA$2:$AA$1500,0)),""))</f>
        <v/>
      </c>
      <c r="J354" s="201" t="str">
        <f>IF($C354="","",IFERROR(INDEX('Work report'!$I$2:$I$1500,MATCH(ROWS($C$2:C354),'Work report'!$AA$2:$AA$1500,0)),""))</f>
        <v/>
      </c>
      <c r="K354" s="105"/>
      <c r="L354" s="105"/>
      <c r="M354" s="105"/>
      <c r="N354" s="105"/>
      <c r="O354" s="71">
        <f t="shared" si="16"/>
        <v>0</v>
      </c>
      <c r="P354" s="71">
        <f t="shared" si="17"/>
        <v>0</v>
      </c>
      <c r="Q354" s="71" t="str">
        <f t="shared" si="15"/>
        <v/>
      </c>
    </row>
    <row r="355" spans="1:17" ht="15" customHeight="1" x14ac:dyDescent="0.25">
      <c r="A355" s="198" t="str">
        <f>IF($C355="","",IFERROR(INDEX('Work report'!$A$2:$A$1500,MATCH(ROWS($C$2:C355),'Work report'!$AA$2:$AA$1500,0)),""))</f>
        <v/>
      </c>
      <c r="B355" s="199" t="str">
        <f>IF($C355="","",Setup!$B$4)</f>
        <v/>
      </c>
      <c r="C355" s="200" t="str">
        <f>IFERROR(INDEX('Work report'!$R$2:$R$1500,MATCH(ROWS($C$2:C355),'Work report'!$AA$2:$AA$1500,0)),"")</f>
        <v/>
      </c>
      <c r="D355" s="200" t="str">
        <f>IFERROR(INDEX('Work report'!$S$2:$S$1500,MATCH(ROWS($D$2:D355),'Work report'!$AA$2:$AA$1500,0)),"")</f>
        <v/>
      </c>
      <c r="E355" s="193" t="str">
        <f>IF($C355="","",IFERROR(INDEX('Work report'!$C$2:$C$1500,MATCH(ROWS($C$2:C355),'Work report'!$AA$2:$AA$1500,0)),""))</f>
        <v/>
      </c>
      <c r="F355" s="201" t="str">
        <f>IF($C355="","",IFERROR(INDEX('Work report'!$F$2:$F$1500,MATCH(ROWS($C$2:C355),'Work report'!$AA$2:$AA$1500,0)),""))</f>
        <v/>
      </c>
      <c r="G355" s="202" t="str">
        <f>IF($C355="","",IFERROR(HYPERLINK(INDEX('Work report'!$Q$2:$Q$1500,MATCH(ROWS($C$2:C355),'Work report'!$AA$2:$AA$1500,0)),INDEX('Work report'!$Q$2:$Q$1500,MATCH(ROWS($C$2:C355),'Work report'!$AA$2:$AA$1500,0))),""))</f>
        <v/>
      </c>
      <c r="H355" s="203" t="str">
        <f>IF($C355="","",IFERROR(INDEX('Work report'!$M$2:$M$1500,MATCH(ROWS($C$2:C355),'Work report'!$AA$2:$AA$1500,0)),""))</f>
        <v/>
      </c>
      <c r="I355" s="198" t="str">
        <f>IF($C355="","",IFERROR(INDEX('Work report'!$A$2:$A$1500,MATCH(ROWS($C$2:C355),'Work report'!$AA$2:$AA$1500,0)),""))</f>
        <v/>
      </c>
      <c r="J355" s="201" t="str">
        <f>IF($C355="","",IFERROR(INDEX('Work report'!$I$2:$I$1500,MATCH(ROWS($C$2:C355),'Work report'!$AA$2:$AA$1500,0)),""))</f>
        <v/>
      </c>
      <c r="K355" s="105"/>
      <c r="L355" s="105"/>
      <c r="M355" s="105"/>
      <c r="N355" s="105"/>
      <c r="O355" s="71">
        <f t="shared" si="16"/>
        <v>0</v>
      </c>
      <c r="P355" s="71">
        <f t="shared" si="17"/>
        <v>0</v>
      </c>
      <c r="Q355" s="71" t="str">
        <f t="shared" si="15"/>
        <v/>
      </c>
    </row>
    <row r="356" spans="1:17" ht="15" customHeight="1" x14ac:dyDescent="0.25">
      <c r="A356" s="198" t="str">
        <f>IF($C356="","",IFERROR(INDEX('Work report'!$A$2:$A$1500,MATCH(ROWS($C$2:C356),'Work report'!$AA$2:$AA$1500,0)),""))</f>
        <v/>
      </c>
      <c r="B356" s="199" t="str">
        <f>IF($C356="","",Setup!$B$4)</f>
        <v/>
      </c>
      <c r="C356" s="200" t="str">
        <f>IFERROR(INDEX('Work report'!$R$2:$R$1500,MATCH(ROWS($C$2:C356),'Work report'!$AA$2:$AA$1500,0)),"")</f>
        <v/>
      </c>
      <c r="D356" s="200" t="str">
        <f>IFERROR(INDEX('Work report'!$S$2:$S$1500,MATCH(ROWS($D$2:D356),'Work report'!$AA$2:$AA$1500,0)),"")</f>
        <v/>
      </c>
      <c r="E356" s="193" t="str">
        <f>IF($C356="","",IFERROR(INDEX('Work report'!$C$2:$C$1500,MATCH(ROWS($C$2:C356),'Work report'!$AA$2:$AA$1500,0)),""))</f>
        <v/>
      </c>
      <c r="F356" s="201" t="str">
        <f>IF($C356="","",IFERROR(INDEX('Work report'!$F$2:$F$1500,MATCH(ROWS($C$2:C356),'Work report'!$AA$2:$AA$1500,0)),""))</f>
        <v/>
      </c>
      <c r="G356" s="202" t="str">
        <f>IF($C356="","",IFERROR(HYPERLINK(INDEX('Work report'!$Q$2:$Q$1500,MATCH(ROWS($C$2:C356),'Work report'!$AA$2:$AA$1500,0)),INDEX('Work report'!$Q$2:$Q$1500,MATCH(ROWS($C$2:C356),'Work report'!$AA$2:$AA$1500,0))),""))</f>
        <v/>
      </c>
      <c r="H356" s="203" t="str">
        <f>IF($C356="","",IFERROR(INDEX('Work report'!$M$2:$M$1500,MATCH(ROWS($C$2:C356),'Work report'!$AA$2:$AA$1500,0)),""))</f>
        <v/>
      </c>
      <c r="I356" s="198" t="str">
        <f>IF($C356="","",IFERROR(INDEX('Work report'!$A$2:$A$1500,MATCH(ROWS($C$2:C356),'Work report'!$AA$2:$AA$1500,0)),""))</f>
        <v/>
      </c>
      <c r="J356" s="201" t="str">
        <f>IF($C356="","",IFERROR(INDEX('Work report'!$I$2:$I$1500,MATCH(ROWS($C$2:C356),'Work report'!$AA$2:$AA$1500,0)),""))</f>
        <v/>
      </c>
      <c r="K356" s="105"/>
      <c r="L356" s="105"/>
      <c r="M356" s="105"/>
      <c r="N356" s="105"/>
      <c r="O356" s="71">
        <f t="shared" si="16"/>
        <v>0</v>
      </c>
      <c r="P356" s="71">
        <f t="shared" si="17"/>
        <v>0</v>
      </c>
      <c r="Q356" s="71" t="str">
        <f t="shared" si="15"/>
        <v/>
      </c>
    </row>
    <row r="357" spans="1:17" ht="15" customHeight="1" x14ac:dyDescent="0.25">
      <c r="A357" s="198" t="str">
        <f>IF($C357="","",IFERROR(INDEX('Work report'!$A$2:$A$1500,MATCH(ROWS($C$2:C357),'Work report'!$AA$2:$AA$1500,0)),""))</f>
        <v/>
      </c>
      <c r="B357" s="199" t="str">
        <f>IF($C357="","",Setup!$B$4)</f>
        <v/>
      </c>
      <c r="C357" s="200" t="str">
        <f>IFERROR(INDEX('Work report'!$R$2:$R$1500,MATCH(ROWS($C$2:C357),'Work report'!$AA$2:$AA$1500,0)),"")</f>
        <v/>
      </c>
      <c r="D357" s="200" t="str">
        <f>IFERROR(INDEX('Work report'!$S$2:$S$1500,MATCH(ROWS($D$2:D357),'Work report'!$AA$2:$AA$1500,0)),"")</f>
        <v/>
      </c>
      <c r="E357" s="193" t="str">
        <f>IF($C357="","",IFERROR(INDEX('Work report'!$C$2:$C$1500,MATCH(ROWS($C$2:C357),'Work report'!$AA$2:$AA$1500,0)),""))</f>
        <v/>
      </c>
      <c r="F357" s="201" t="str">
        <f>IF($C357="","",IFERROR(INDEX('Work report'!$F$2:$F$1500,MATCH(ROWS($C$2:C357),'Work report'!$AA$2:$AA$1500,0)),""))</f>
        <v/>
      </c>
      <c r="G357" s="202" t="str">
        <f>IF($C357="","",IFERROR(HYPERLINK(INDEX('Work report'!$Q$2:$Q$1500,MATCH(ROWS($C$2:C357),'Work report'!$AA$2:$AA$1500,0)),INDEX('Work report'!$Q$2:$Q$1500,MATCH(ROWS($C$2:C357),'Work report'!$AA$2:$AA$1500,0))),""))</f>
        <v/>
      </c>
      <c r="H357" s="203" t="str">
        <f>IF($C357="","",IFERROR(INDEX('Work report'!$M$2:$M$1500,MATCH(ROWS($C$2:C357),'Work report'!$AA$2:$AA$1500,0)),""))</f>
        <v/>
      </c>
      <c r="I357" s="198" t="str">
        <f>IF($C357="","",IFERROR(INDEX('Work report'!$A$2:$A$1500,MATCH(ROWS($C$2:C357),'Work report'!$AA$2:$AA$1500,0)),""))</f>
        <v/>
      </c>
      <c r="J357" s="201" t="str">
        <f>IF($C357="","",IFERROR(INDEX('Work report'!$I$2:$I$1500,MATCH(ROWS($C$2:C357),'Work report'!$AA$2:$AA$1500,0)),""))</f>
        <v/>
      </c>
      <c r="K357" s="105"/>
      <c r="L357" s="105"/>
      <c r="M357" s="105"/>
      <c r="N357" s="105"/>
      <c r="O357" s="71">
        <f t="shared" si="16"/>
        <v>0</v>
      </c>
      <c r="P357" s="71">
        <f t="shared" si="17"/>
        <v>0</v>
      </c>
      <c r="Q357" s="71" t="str">
        <f t="shared" si="15"/>
        <v/>
      </c>
    </row>
    <row r="358" spans="1:17" ht="15" customHeight="1" x14ac:dyDescent="0.25">
      <c r="A358" s="198" t="str">
        <f>IF($C358="","",IFERROR(INDEX('Work report'!$A$2:$A$1500,MATCH(ROWS($C$2:C358),'Work report'!$AA$2:$AA$1500,0)),""))</f>
        <v/>
      </c>
      <c r="B358" s="199" t="str">
        <f>IF($C358="","",Setup!$B$4)</f>
        <v/>
      </c>
      <c r="C358" s="200" t="str">
        <f>IFERROR(INDEX('Work report'!$R$2:$R$1500,MATCH(ROWS($C$2:C358),'Work report'!$AA$2:$AA$1500,0)),"")</f>
        <v/>
      </c>
      <c r="D358" s="200" t="str">
        <f>IFERROR(INDEX('Work report'!$S$2:$S$1500,MATCH(ROWS($D$2:D358),'Work report'!$AA$2:$AA$1500,0)),"")</f>
        <v/>
      </c>
      <c r="E358" s="193" t="str">
        <f>IF($C358="","",IFERROR(INDEX('Work report'!$C$2:$C$1500,MATCH(ROWS($C$2:C358),'Work report'!$AA$2:$AA$1500,0)),""))</f>
        <v/>
      </c>
      <c r="F358" s="201" t="str">
        <f>IF($C358="","",IFERROR(INDEX('Work report'!$F$2:$F$1500,MATCH(ROWS($C$2:C358),'Work report'!$AA$2:$AA$1500,0)),""))</f>
        <v/>
      </c>
      <c r="G358" s="202" t="str">
        <f>IF($C358="","",IFERROR(HYPERLINK(INDEX('Work report'!$Q$2:$Q$1500,MATCH(ROWS($C$2:C358),'Work report'!$AA$2:$AA$1500,0)),INDEX('Work report'!$Q$2:$Q$1500,MATCH(ROWS($C$2:C358),'Work report'!$AA$2:$AA$1500,0))),""))</f>
        <v/>
      </c>
      <c r="H358" s="203" t="str">
        <f>IF($C358="","",IFERROR(INDEX('Work report'!$M$2:$M$1500,MATCH(ROWS($C$2:C358),'Work report'!$AA$2:$AA$1500,0)),""))</f>
        <v/>
      </c>
      <c r="I358" s="198" t="str">
        <f>IF($C358="","",IFERROR(INDEX('Work report'!$A$2:$A$1500,MATCH(ROWS($C$2:C358),'Work report'!$AA$2:$AA$1500,0)),""))</f>
        <v/>
      </c>
      <c r="J358" s="201" t="str">
        <f>IF($C358="","",IFERROR(INDEX('Work report'!$I$2:$I$1500,MATCH(ROWS($C$2:C358),'Work report'!$AA$2:$AA$1500,0)),""))</f>
        <v/>
      </c>
      <c r="K358" s="105"/>
      <c r="L358" s="105"/>
      <c r="M358" s="105"/>
      <c r="N358" s="105"/>
      <c r="O358" s="71">
        <f t="shared" si="16"/>
        <v>0</v>
      </c>
      <c r="P358" s="71">
        <f t="shared" si="17"/>
        <v>0</v>
      </c>
      <c r="Q358" s="71" t="str">
        <f t="shared" ref="Q358:Q421" si="18">IF($C322&lt;&gt;"","System",IF($K322&lt;&gt;"","Manual",""))</f>
        <v/>
      </c>
    </row>
    <row r="359" spans="1:17" ht="15" customHeight="1" x14ac:dyDescent="0.25">
      <c r="A359" s="198" t="str">
        <f>IF($C359="","",IFERROR(INDEX('Work report'!$A$2:$A$1500,MATCH(ROWS($C$2:C359),'Work report'!$AA$2:$AA$1500,0)),""))</f>
        <v/>
      </c>
      <c r="B359" s="199" t="str">
        <f>IF($C359="","",Setup!$B$4)</f>
        <v/>
      </c>
      <c r="C359" s="200" t="str">
        <f>IFERROR(INDEX('Work report'!$R$2:$R$1500,MATCH(ROWS($C$2:C359),'Work report'!$AA$2:$AA$1500,0)),"")</f>
        <v/>
      </c>
      <c r="D359" s="200" t="str">
        <f>IFERROR(INDEX('Work report'!$S$2:$S$1500,MATCH(ROWS($D$2:D359),'Work report'!$AA$2:$AA$1500,0)),"")</f>
        <v/>
      </c>
      <c r="E359" s="193" t="str">
        <f>IF($C359="","",IFERROR(INDEX('Work report'!$C$2:$C$1500,MATCH(ROWS($C$2:C359),'Work report'!$AA$2:$AA$1500,0)),""))</f>
        <v/>
      </c>
      <c r="F359" s="201" t="str">
        <f>IF($C359="","",IFERROR(INDEX('Work report'!$F$2:$F$1500,MATCH(ROWS($C$2:C359),'Work report'!$AA$2:$AA$1500,0)),""))</f>
        <v/>
      </c>
      <c r="G359" s="202" t="str">
        <f>IF($C359="","",IFERROR(HYPERLINK(INDEX('Work report'!$Q$2:$Q$1500,MATCH(ROWS($C$2:C359),'Work report'!$AA$2:$AA$1500,0)),INDEX('Work report'!$Q$2:$Q$1500,MATCH(ROWS($C$2:C359),'Work report'!$AA$2:$AA$1500,0))),""))</f>
        <v/>
      </c>
      <c r="H359" s="203" t="str">
        <f>IF($C359="","",IFERROR(INDEX('Work report'!$M$2:$M$1500,MATCH(ROWS($C$2:C359),'Work report'!$AA$2:$AA$1500,0)),""))</f>
        <v/>
      </c>
      <c r="I359" s="198" t="str">
        <f>IF($C359="","",IFERROR(INDEX('Work report'!$A$2:$A$1500,MATCH(ROWS($C$2:C359),'Work report'!$AA$2:$AA$1500,0)),""))</f>
        <v/>
      </c>
      <c r="J359" s="201" t="str">
        <f>IF($C359="","",IFERROR(INDEX('Work report'!$I$2:$I$1500,MATCH(ROWS($C$2:C359),'Work report'!$AA$2:$AA$1500,0)),""))</f>
        <v/>
      </c>
      <c r="K359" s="105"/>
      <c r="L359" s="105"/>
      <c r="M359" s="105"/>
      <c r="N359" s="105"/>
      <c r="O359" s="71">
        <f t="shared" si="16"/>
        <v>0</v>
      </c>
      <c r="P359" s="71">
        <f t="shared" si="17"/>
        <v>0</v>
      </c>
      <c r="Q359" s="71" t="str">
        <f t="shared" si="18"/>
        <v/>
      </c>
    </row>
    <row r="360" spans="1:17" ht="15" customHeight="1" x14ac:dyDescent="0.25">
      <c r="A360" s="198" t="str">
        <f>IF($C360="","",IFERROR(INDEX('Work report'!$A$2:$A$1500,MATCH(ROWS($C$2:C360),'Work report'!$AA$2:$AA$1500,0)),""))</f>
        <v/>
      </c>
      <c r="B360" s="199" t="str">
        <f>IF($C360="","",Setup!$B$4)</f>
        <v/>
      </c>
      <c r="C360" s="200" t="str">
        <f>IFERROR(INDEX('Work report'!$R$2:$R$1500,MATCH(ROWS($C$2:C360),'Work report'!$AA$2:$AA$1500,0)),"")</f>
        <v/>
      </c>
      <c r="D360" s="200" t="str">
        <f>IFERROR(INDEX('Work report'!$S$2:$S$1500,MATCH(ROWS($D$2:D360),'Work report'!$AA$2:$AA$1500,0)),"")</f>
        <v/>
      </c>
      <c r="E360" s="193" t="str">
        <f>IF($C360="","",IFERROR(INDEX('Work report'!$C$2:$C$1500,MATCH(ROWS($C$2:C360),'Work report'!$AA$2:$AA$1500,0)),""))</f>
        <v/>
      </c>
      <c r="F360" s="201" t="str">
        <f>IF($C360="","",IFERROR(INDEX('Work report'!$F$2:$F$1500,MATCH(ROWS($C$2:C360),'Work report'!$AA$2:$AA$1500,0)),""))</f>
        <v/>
      </c>
      <c r="G360" s="202" t="str">
        <f>IF($C360="","",IFERROR(HYPERLINK(INDEX('Work report'!$Q$2:$Q$1500,MATCH(ROWS($C$2:C360),'Work report'!$AA$2:$AA$1500,0)),INDEX('Work report'!$Q$2:$Q$1500,MATCH(ROWS($C$2:C360),'Work report'!$AA$2:$AA$1500,0))),""))</f>
        <v/>
      </c>
      <c r="H360" s="203" t="str">
        <f>IF($C360="","",IFERROR(INDEX('Work report'!$M$2:$M$1500,MATCH(ROWS($C$2:C360),'Work report'!$AA$2:$AA$1500,0)),""))</f>
        <v/>
      </c>
      <c r="I360" s="198" t="str">
        <f>IF($C360="","",IFERROR(INDEX('Work report'!$A$2:$A$1500,MATCH(ROWS($C$2:C360),'Work report'!$AA$2:$AA$1500,0)),""))</f>
        <v/>
      </c>
      <c r="J360" s="201" t="str">
        <f>IF($C360="","",IFERROR(INDEX('Work report'!$I$2:$I$1500,MATCH(ROWS($C$2:C360),'Work report'!$AA$2:$AA$1500,0)),""))</f>
        <v/>
      </c>
      <c r="K360" s="105"/>
      <c r="L360" s="105"/>
      <c r="M360" s="105"/>
      <c r="N360" s="105"/>
      <c r="O360" s="71">
        <f t="shared" si="16"/>
        <v>0</v>
      </c>
      <c r="P360" s="71">
        <f t="shared" si="17"/>
        <v>0</v>
      </c>
      <c r="Q360" s="71" t="str">
        <f t="shared" si="18"/>
        <v/>
      </c>
    </row>
    <row r="361" spans="1:17" ht="15" customHeight="1" x14ac:dyDescent="0.25">
      <c r="A361" s="198" t="str">
        <f>IF($C361="","",IFERROR(INDEX('Work report'!$A$2:$A$1500,MATCH(ROWS($C$2:C361),'Work report'!$AA$2:$AA$1500,0)),""))</f>
        <v/>
      </c>
      <c r="B361" s="199" t="str">
        <f>IF($C361="","",Setup!$B$4)</f>
        <v/>
      </c>
      <c r="C361" s="200" t="str">
        <f>IFERROR(INDEX('Work report'!$R$2:$R$1500,MATCH(ROWS($C$2:C361),'Work report'!$AA$2:$AA$1500,0)),"")</f>
        <v/>
      </c>
      <c r="D361" s="200" t="str">
        <f>IFERROR(INDEX('Work report'!$S$2:$S$1500,MATCH(ROWS($D$2:D361),'Work report'!$AA$2:$AA$1500,0)),"")</f>
        <v/>
      </c>
      <c r="E361" s="193" t="str">
        <f>IF($C361="","",IFERROR(INDEX('Work report'!$C$2:$C$1500,MATCH(ROWS($C$2:C361),'Work report'!$AA$2:$AA$1500,0)),""))</f>
        <v/>
      </c>
      <c r="F361" s="201" t="str">
        <f>IF($C361="","",IFERROR(INDEX('Work report'!$F$2:$F$1500,MATCH(ROWS($C$2:C361),'Work report'!$AA$2:$AA$1500,0)),""))</f>
        <v/>
      </c>
      <c r="G361" s="202" t="str">
        <f>IF($C361="","",IFERROR(HYPERLINK(INDEX('Work report'!$Q$2:$Q$1500,MATCH(ROWS($C$2:C361),'Work report'!$AA$2:$AA$1500,0)),INDEX('Work report'!$Q$2:$Q$1500,MATCH(ROWS($C$2:C361),'Work report'!$AA$2:$AA$1500,0))),""))</f>
        <v/>
      </c>
      <c r="H361" s="203" t="str">
        <f>IF($C361="","",IFERROR(INDEX('Work report'!$M$2:$M$1500,MATCH(ROWS($C$2:C361),'Work report'!$AA$2:$AA$1500,0)),""))</f>
        <v/>
      </c>
      <c r="I361" s="198" t="str">
        <f>IF($C361="","",IFERROR(INDEX('Work report'!$A$2:$A$1500,MATCH(ROWS($C$2:C361),'Work report'!$AA$2:$AA$1500,0)),""))</f>
        <v/>
      </c>
      <c r="J361" s="201" t="str">
        <f>IF($C361="","",IFERROR(INDEX('Work report'!$I$2:$I$1500,MATCH(ROWS($C$2:C361),'Work report'!$AA$2:$AA$1500,0)),""))</f>
        <v/>
      </c>
      <c r="K361" s="105"/>
      <c r="L361" s="105"/>
      <c r="M361" s="105"/>
      <c r="N361" s="105"/>
      <c r="O361" s="71">
        <f t="shared" si="16"/>
        <v>0</v>
      </c>
      <c r="P361" s="71">
        <f t="shared" si="17"/>
        <v>0</v>
      </c>
      <c r="Q361" s="71" t="str">
        <f t="shared" si="18"/>
        <v/>
      </c>
    </row>
    <row r="362" spans="1:17" ht="15" customHeight="1" x14ac:dyDescent="0.25">
      <c r="A362" s="198" t="str">
        <f>IF($C362="","",IFERROR(INDEX('Work report'!$A$2:$A$1500,MATCH(ROWS($C$2:C362),'Work report'!$AA$2:$AA$1500,0)),""))</f>
        <v/>
      </c>
      <c r="B362" s="199" t="str">
        <f>IF($C362="","",Setup!$B$4)</f>
        <v/>
      </c>
      <c r="C362" s="200" t="str">
        <f>IFERROR(INDEX('Work report'!$R$2:$R$1500,MATCH(ROWS($C$2:C362),'Work report'!$AA$2:$AA$1500,0)),"")</f>
        <v/>
      </c>
      <c r="D362" s="200" t="str">
        <f>IFERROR(INDEX('Work report'!$S$2:$S$1500,MATCH(ROWS($D$2:D362),'Work report'!$AA$2:$AA$1500,0)),"")</f>
        <v/>
      </c>
      <c r="E362" s="193" t="str">
        <f>IF($C362="","",IFERROR(INDEX('Work report'!$C$2:$C$1500,MATCH(ROWS($C$2:C362),'Work report'!$AA$2:$AA$1500,0)),""))</f>
        <v/>
      </c>
      <c r="F362" s="201" t="str">
        <f>IF($C362="","",IFERROR(INDEX('Work report'!$F$2:$F$1500,MATCH(ROWS($C$2:C362),'Work report'!$AA$2:$AA$1500,0)),""))</f>
        <v/>
      </c>
      <c r="G362" s="202" t="str">
        <f>IF($C362="","",IFERROR(HYPERLINK(INDEX('Work report'!$Q$2:$Q$1500,MATCH(ROWS($C$2:C362),'Work report'!$AA$2:$AA$1500,0)),INDEX('Work report'!$Q$2:$Q$1500,MATCH(ROWS($C$2:C362),'Work report'!$AA$2:$AA$1500,0))),""))</f>
        <v/>
      </c>
      <c r="H362" s="203" t="str">
        <f>IF($C362="","",IFERROR(INDEX('Work report'!$M$2:$M$1500,MATCH(ROWS($C$2:C362),'Work report'!$AA$2:$AA$1500,0)),""))</f>
        <v/>
      </c>
      <c r="I362" s="198" t="str">
        <f>IF($C362="","",IFERROR(INDEX('Work report'!$A$2:$A$1500,MATCH(ROWS($C$2:C362),'Work report'!$AA$2:$AA$1500,0)),""))</f>
        <v/>
      </c>
      <c r="J362" s="201" t="str">
        <f>IF($C362="","",IFERROR(INDEX('Work report'!$I$2:$I$1500,MATCH(ROWS($C$2:C362),'Work report'!$AA$2:$AA$1500,0)),""))</f>
        <v/>
      </c>
      <c r="K362" s="105"/>
      <c r="L362" s="105"/>
      <c r="M362" s="105"/>
      <c r="N362" s="105"/>
      <c r="O362" s="71">
        <f t="shared" si="16"/>
        <v>0</v>
      </c>
      <c r="P362" s="71">
        <f t="shared" si="17"/>
        <v>0</v>
      </c>
      <c r="Q362" s="71" t="str">
        <f t="shared" si="18"/>
        <v/>
      </c>
    </row>
    <row r="363" spans="1:17" ht="15" customHeight="1" x14ac:dyDescent="0.25">
      <c r="A363" s="198" t="str">
        <f>IF($C363="","",IFERROR(INDEX('Work report'!$A$2:$A$1500,MATCH(ROWS($C$2:C363),'Work report'!$AA$2:$AA$1500,0)),""))</f>
        <v/>
      </c>
      <c r="B363" s="199" t="str">
        <f>IF($C363="","",Setup!$B$4)</f>
        <v/>
      </c>
      <c r="C363" s="200" t="str">
        <f>IFERROR(INDEX('Work report'!$R$2:$R$1500,MATCH(ROWS($C$2:C363),'Work report'!$AA$2:$AA$1500,0)),"")</f>
        <v/>
      </c>
      <c r="D363" s="200" t="str">
        <f>IFERROR(INDEX('Work report'!$S$2:$S$1500,MATCH(ROWS($D$2:D363),'Work report'!$AA$2:$AA$1500,0)),"")</f>
        <v/>
      </c>
      <c r="E363" s="193" t="str">
        <f>IF($C363="","",IFERROR(INDEX('Work report'!$C$2:$C$1500,MATCH(ROWS($C$2:C363),'Work report'!$AA$2:$AA$1500,0)),""))</f>
        <v/>
      </c>
      <c r="F363" s="201" t="str">
        <f>IF($C363="","",IFERROR(INDEX('Work report'!$F$2:$F$1500,MATCH(ROWS($C$2:C363),'Work report'!$AA$2:$AA$1500,0)),""))</f>
        <v/>
      </c>
      <c r="G363" s="202" t="str">
        <f>IF($C363="","",IFERROR(HYPERLINK(INDEX('Work report'!$Q$2:$Q$1500,MATCH(ROWS($C$2:C363),'Work report'!$AA$2:$AA$1500,0)),INDEX('Work report'!$Q$2:$Q$1500,MATCH(ROWS($C$2:C363),'Work report'!$AA$2:$AA$1500,0))),""))</f>
        <v/>
      </c>
      <c r="H363" s="203" t="str">
        <f>IF($C363="","",IFERROR(INDEX('Work report'!$M$2:$M$1500,MATCH(ROWS($C$2:C363),'Work report'!$AA$2:$AA$1500,0)),""))</f>
        <v/>
      </c>
      <c r="I363" s="198" t="str">
        <f>IF($C363="","",IFERROR(INDEX('Work report'!$A$2:$A$1500,MATCH(ROWS($C$2:C363),'Work report'!$AA$2:$AA$1500,0)),""))</f>
        <v/>
      </c>
      <c r="J363" s="201" t="str">
        <f>IF($C363="","",IFERROR(INDEX('Work report'!$I$2:$I$1500,MATCH(ROWS($C$2:C363),'Work report'!$AA$2:$AA$1500,0)),""))</f>
        <v/>
      </c>
      <c r="K363" s="105"/>
      <c r="L363" s="105"/>
      <c r="M363" s="105"/>
      <c r="N363" s="105"/>
      <c r="O363" s="71">
        <f t="shared" si="16"/>
        <v>0</v>
      </c>
      <c r="P363" s="71">
        <f t="shared" si="17"/>
        <v>0</v>
      </c>
      <c r="Q363" s="71" t="str">
        <f t="shared" si="18"/>
        <v/>
      </c>
    </row>
    <row r="364" spans="1:17" ht="15" customHeight="1" x14ac:dyDescent="0.25">
      <c r="A364" s="198" t="str">
        <f>IF($C364="","",IFERROR(INDEX('Work report'!$A$2:$A$1500,MATCH(ROWS($C$2:C364),'Work report'!$AA$2:$AA$1500,0)),""))</f>
        <v/>
      </c>
      <c r="B364" s="199" t="str">
        <f>IF($C364="","",Setup!$B$4)</f>
        <v/>
      </c>
      <c r="C364" s="200" t="str">
        <f>IFERROR(INDEX('Work report'!$R$2:$R$1500,MATCH(ROWS($C$2:C364),'Work report'!$AA$2:$AA$1500,0)),"")</f>
        <v/>
      </c>
      <c r="D364" s="200" t="str">
        <f>IFERROR(INDEX('Work report'!$S$2:$S$1500,MATCH(ROWS($D$2:D364),'Work report'!$AA$2:$AA$1500,0)),"")</f>
        <v/>
      </c>
      <c r="E364" s="193" t="str">
        <f>IF($C364="","",IFERROR(INDEX('Work report'!$C$2:$C$1500,MATCH(ROWS($C$2:C364),'Work report'!$AA$2:$AA$1500,0)),""))</f>
        <v/>
      </c>
      <c r="F364" s="201" t="str">
        <f>IF($C364="","",IFERROR(INDEX('Work report'!$F$2:$F$1500,MATCH(ROWS($C$2:C364),'Work report'!$AA$2:$AA$1500,0)),""))</f>
        <v/>
      </c>
      <c r="G364" s="202" t="str">
        <f>IF($C364="","",IFERROR(HYPERLINK(INDEX('Work report'!$Q$2:$Q$1500,MATCH(ROWS($C$2:C364),'Work report'!$AA$2:$AA$1500,0)),INDEX('Work report'!$Q$2:$Q$1500,MATCH(ROWS($C$2:C364),'Work report'!$AA$2:$AA$1500,0))),""))</f>
        <v/>
      </c>
      <c r="H364" s="203" t="str">
        <f>IF($C364="","",IFERROR(INDEX('Work report'!$M$2:$M$1500,MATCH(ROWS($C$2:C364),'Work report'!$AA$2:$AA$1500,0)),""))</f>
        <v/>
      </c>
      <c r="I364" s="198" t="str">
        <f>IF($C364="","",IFERROR(INDEX('Work report'!$A$2:$A$1500,MATCH(ROWS($C$2:C364),'Work report'!$AA$2:$AA$1500,0)),""))</f>
        <v/>
      </c>
      <c r="J364" s="201" t="str">
        <f>IF($C364="","",IFERROR(INDEX('Work report'!$I$2:$I$1500,MATCH(ROWS($C$2:C364),'Work report'!$AA$2:$AA$1500,0)),""))</f>
        <v/>
      </c>
      <c r="K364" s="105"/>
      <c r="L364" s="105"/>
      <c r="M364" s="105"/>
      <c r="N364" s="105"/>
      <c r="O364" s="71">
        <f t="shared" si="16"/>
        <v>0</v>
      </c>
      <c r="P364" s="71">
        <f t="shared" si="17"/>
        <v>0</v>
      </c>
      <c r="Q364" s="71" t="str">
        <f t="shared" si="18"/>
        <v/>
      </c>
    </row>
    <row r="365" spans="1:17" ht="15" customHeight="1" x14ac:dyDescent="0.25">
      <c r="A365" s="198" t="str">
        <f>IF($C365="","",IFERROR(INDEX('Work report'!$A$2:$A$1500,MATCH(ROWS($C$2:C365),'Work report'!$AA$2:$AA$1500,0)),""))</f>
        <v/>
      </c>
      <c r="B365" s="199" t="str">
        <f>IF($C365="","",Setup!$B$4)</f>
        <v/>
      </c>
      <c r="C365" s="200" t="str">
        <f>IFERROR(INDEX('Work report'!$R$2:$R$1500,MATCH(ROWS($C$2:C365),'Work report'!$AA$2:$AA$1500,0)),"")</f>
        <v/>
      </c>
      <c r="D365" s="200" t="str">
        <f>IFERROR(INDEX('Work report'!$S$2:$S$1500,MATCH(ROWS($D$2:D365),'Work report'!$AA$2:$AA$1500,0)),"")</f>
        <v/>
      </c>
      <c r="E365" s="193" t="str">
        <f>IF($C365="","",IFERROR(INDEX('Work report'!$C$2:$C$1500,MATCH(ROWS($C$2:C365),'Work report'!$AA$2:$AA$1500,0)),""))</f>
        <v/>
      </c>
      <c r="F365" s="201" t="str">
        <f>IF($C365="","",IFERROR(INDEX('Work report'!$F$2:$F$1500,MATCH(ROWS($C$2:C365),'Work report'!$AA$2:$AA$1500,0)),""))</f>
        <v/>
      </c>
      <c r="G365" s="202" t="str">
        <f>IF($C365="","",IFERROR(HYPERLINK(INDEX('Work report'!$Q$2:$Q$1500,MATCH(ROWS($C$2:C365),'Work report'!$AA$2:$AA$1500,0)),INDEX('Work report'!$Q$2:$Q$1500,MATCH(ROWS($C$2:C365),'Work report'!$AA$2:$AA$1500,0))),""))</f>
        <v/>
      </c>
      <c r="H365" s="203" t="str">
        <f>IF($C365="","",IFERROR(INDEX('Work report'!$M$2:$M$1500,MATCH(ROWS($C$2:C365),'Work report'!$AA$2:$AA$1500,0)),""))</f>
        <v/>
      </c>
      <c r="I365" s="198" t="str">
        <f>IF($C365="","",IFERROR(INDEX('Work report'!$A$2:$A$1500,MATCH(ROWS($C$2:C365),'Work report'!$AA$2:$AA$1500,0)),""))</f>
        <v/>
      </c>
      <c r="J365" s="201" t="str">
        <f>IF($C365="","",IFERROR(INDEX('Work report'!$I$2:$I$1500,MATCH(ROWS($C$2:C365),'Work report'!$AA$2:$AA$1500,0)),""))</f>
        <v/>
      </c>
      <c r="K365" s="105"/>
      <c r="L365" s="105"/>
      <c r="M365" s="105"/>
      <c r="N365" s="105"/>
      <c r="O365" s="71">
        <f t="shared" si="16"/>
        <v>0</v>
      </c>
      <c r="P365" s="71">
        <f t="shared" si="17"/>
        <v>0</v>
      </c>
      <c r="Q365" s="71" t="str">
        <f t="shared" si="18"/>
        <v/>
      </c>
    </row>
    <row r="366" spans="1:17" ht="15" customHeight="1" x14ac:dyDescent="0.25">
      <c r="A366" s="198" t="str">
        <f>IF($C366="","",IFERROR(INDEX('Work report'!$A$2:$A$1500,MATCH(ROWS($C$2:C366),'Work report'!$AA$2:$AA$1500,0)),""))</f>
        <v/>
      </c>
      <c r="B366" s="199" t="str">
        <f>IF($C366="","",Setup!$B$4)</f>
        <v/>
      </c>
      <c r="C366" s="200" t="str">
        <f>IFERROR(INDEX('Work report'!$R$2:$R$1500,MATCH(ROWS($C$2:C366),'Work report'!$AA$2:$AA$1500,0)),"")</f>
        <v/>
      </c>
      <c r="D366" s="200" t="str">
        <f>IFERROR(INDEX('Work report'!$S$2:$S$1500,MATCH(ROWS($D$2:D366),'Work report'!$AA$2:$AA$1500,0)),"")</f>
        <v/>
      </c>
      <c r="E366" s="193" t="str">
        <f>IF($C366="","",IFERROR(INDEX('Work report'!$C$2:$C$1500,MATCH(ROWS($C$2:C366),'Work report'!$AA$2:$AA$1500,0)),""))</f>
        <v/>
      </c>
      <c r="F366" s="201" t="str">
        <f>IF($C366="","",IFERROR(INDEX('Work report'!$F$2:$F$1500,MATCH(ROWS($C$2:C366),'Work report'!$AA$2:$AA$1500,0)),""))</f>
        <v/>
      </c>
      <c r="G366" s="202" t="str">
        <f>IF($C366="","",IFERROR(HYPERLINK(INDEX('Work report'!$Q$2:$Q$1500,MATCH(ROWS($C$2:C366),'Work report'!$AA$2:$AA$1500,0)),INDEX('Work report'!$Q$2:$Q$1500,MATCH(ROWS($C$2:C366),'Work report'!$AA$2:$AA$1500,0))),""))</f>
        <v/>
      </c>
      <c r="H366" s="203" t="str">
        <f>IF($C366="","",IFERROR(INDEX('Work report'!$M$2:$M$1500,MATCH(ROWS($C$2:C366),'Work report'!$AA$2:$AA$1500,0)),""))</f>
        <v/>
      </c>
      <c r="I366" s="198" t="str">
        <f>IF($C366="","",IFERROR(INDEX('Work report'!$A$2:$A$1500,MATCH(ROWS($C$2:C366),'Work report'!$AA$2:$AA$1500,0)),""))</f>
        <v/>
      </c>
      <c r="J366" s="201" t="str">
        <f>IF($C366="","",IFERROR(INDEX('Work report'!$I$2:$I$1500,MATCH(ROWS($C$2:C366),'Work report'!$AA$2:$AA$1500,0)),""))</f>
        <v/>
      </c>
      <c r="K366" s="105"/>
      <c r="L366" s="105"/>
      <c r="M366" s="105"/>
      <c r="N366" s="105"/>
      <c r="O366" s="71">
        <f t="shared" si="16"/>
        <v>0</v>
      </c>
      <c r="P366" s="71">
        <f t="shared" si="17"/>
        <v>0</v>
      </c>
      <c r="Q366" s="71" t="str">
        <f t="shared" si="18"/>
        <v/>
      </c>
    </row>
    <row r="367" spans="1:17" ht="15" customHeight="1" x14ac:dyDescent="0.25">
      <c r="A367" s="198" t="str">
        <f>IF($C367="","",IFERROR(INDEX('Work report'!$A$2:$A$1500,MATCH(ROWS($C$2:C367),'Work report'!$AA$2:$AA$1500,0)),""))</f>
        <v/>
      </c>
      <c r="B367" s="199" t="str">
        <f>IF($C367="","",Setup!$B$4)</f>
        <v/>
      </c>
      <c r="C367" s="200" t="str">
        <f>IFERROR(INDEX('Work report'!$R$2:$R$1500,MATCH(ROWS($C$2:C367),'Work report'!$AA$2:$AA$1500,0)),"")</f>
        <v/>
      </c>
      <c r="D367" s="200" t="str">
        <f>IFERROR(INDEX('Work report'!$S$2:$S$1500,MATCH(ROWS($D$2:D367),'Work report'!$AA$2:$AA$1500,0)),"")</f>
        <v/>
      </c>
      <c r="E367" s="193" t="str">
        <f>IF($C367="","",IFERROR(INDEX('Work report'!$C$2:$C$1500,MATCH(ROWS($C$2:C367),'Work report'!$AA$2:$AA$1500,0)),""))</f>
        <v/>
      </c>
      <c r="F367" s="201" t="str">
        <f>IF($C367="","",IFERROR(INDEX('Work report'!$F$2:$F$1500,MATCH(ROWS($C$2:C367),'Work report'!$AA$2:$AA$1500,0)),""))</f>
        <v/>
      </c>
      <c r="G367" s="202" t="str">
        <f>IF($C367="","",IFERROR(HYPERLINK(INDEX('Work report'!$Q$2:$Q$1500,MATCH(ROWS($C$2:C367),'Work report'!$AA$2:$AA$1500,0)),INDEX('Work report'!$Q$2:$Q$1500,MATCH(ROWS($C$2:C367),'Work report'!$AA$2:$AA$1500,0))),""))</f>
        <v/>
      </c>
      <c r="H367" s="203" t="str">
        <f>IF($C367="","",IFERROR(INDEX('Work report'!$M$2:$M$1500,MATCH(ROWS($C$2:C367),'Work report'!$AA$2:$AA$1500,0)),""))</f>
        <v/>
      </c>
      <c r="I367" s="198" t="str">
        <f>IF($C367="","",IFERROR(INDEX('Work report'!$A$2:$A$1500,MATCH(ROWS($C$2:C367),'Work report'!$AA$2:$AA$1500,0)),""))</f>
        <v/>
      </c>
      <c r="J367" s="201" t="str">
        <f>IF($C367="","",IFERROR(INDEX('Work report'!$I$2:$I$1500,MATCH(ROWS($C$2:C367),'Work report'!$AA$2:$AA$1500,0)),""))</f>
        <v/>
      </c>
      <c r="K367" s="105"/>
      <c r="L367" s="105"/>
      <c r="M367" s="105"/>
      <c r="N367" s="105"/>
      <c r="O367" s="71">
        <f t="shared" si="16"/>
        <v>0</v>
      </c>
      <c r="P367" s="71">
        <f t="shared" si="17"/>
        <v>0</v>
      </c>
      <c r="Q367" s="71" t="str">
        <f t="shared" si="18"/>
        <v/>
      </c>
    </row>
    <row r="368" spans="1:17" ht="15" customHeight="1" x14ac:dyDescent="0.25">
      <c r="A368" s="198" t="str">
        <f>IF($C368="","",IFERROR(INDEX('Work report'!$A$2:$A$1500,MATCH(ROWS($C$2:C368),'Work report'!$AA$2:$AA$1500,0)),""))</f>
        <v/>
      </c>
      <c r="B368" s="199" t="str">
        <f>IF($C368="","",Setup!$B$4)</f>
        <v/>
      </c>
      <c r="C368" s="200" t="str">
        <f>IFERROR(INDEX('Work report'!$R$2:$R$1500,MATCH(ROWS($C$2:C368),'Work report'!$AA$2:$AA$1500,0)),"")</f>
        <v/>
      </c>
      <c r="D368" s="200" t="str">
        <f>IFERROR(INDEX('Work report'!$S$2:$S$1500,MATCH(ROWS($D$2:D368),'Work report'!$AA$2:$AA$1500,0)),"")</f>
        <v/>
      </c>
      <c r="E368" s="193" t="str">
        <f>IF($C368="","",IFERROR(INDEX('Work report'!$C$2:$C$1500,MATCH(ROWS($C$2:C368),'Work report'!$AA$2:$AA$1500,0)),""))</f>
        <v/>
      </c>
      <c r="F368" s="201" t="str">
        <f>IF($C368="","",IFERROR(INDEX('Work report'!$F$2:$F$1500,MATCH(ROWS($C$2:C368),'Work report'!$AA$2:$AA$1500,0)),""))</f>
        <v/>
      </c>
      <c r="G368" s="202" t="str">
        <f>IF($C368="","",IFERROR(HYPERLINK(INDEX('Work report'!$Q$2:$Q$1500,MATCH(ROWS($C$2:C368),'Work report'!$AA$2:$AA$1500,0)),INDEX('Work report'!$Q$2:$Q$1500,MATCH(ROWS($C$2:C368),'Work report'!$AA$2:$AA$1500,0))),""))</f>
        <v/>
      </c>
      <c r="H368" s="203" t="str">
        <f>IF($C368="","",IFERROR(INDEX('Work report'!$M$2:$M$1500,MATCH(ROWS($C$2:C368),'Work report'!$AA$2:$AA$1500,0)),""))</f>
        <v/>
      </c>
      <c r="I368" s="198" t="str">
        <f>IF($C368="","",IFERROR(INDEX('Work report'!$A$2:$A$1500,MATCH(ROWS($C$2:C368),'Work report'!$AA$2:$AA$1500,0)),""))</f>
        <v/>
      </c>
      <c r="J368" s="201" t="str">
        <f>IF($C368="","",IFERROR(INDEX('Work report'!$I$2:$I$1500,MATCH(ROWS($C$2:C368),'Work report'!$AA$2:$AA$1500,0)),""))</f>
        <v/>
      </c>
      <c r="K368" s="105"/>
      <c r="L368" s="105"/>
      <c r="M368" s="105"/>
      <c r="N368" s="105"/>
      <c r="O368" s="71">
        <f t="shared" si="16"/>
        <v>0</v>
      </c>
      <c r="P368" s="71">
        <f t="shared" si="17"/>
        <v>0</v>
      </c>
      <c r="Q368" s="71" t="str">
        <f t="shared" si="18"/>
        <v/>
      </c>
    </row>
    <row r="369" spans="1:17" ht="15" customHeight="1" x14ac:dyDescent="0.25">
      <c r="A369" s="198" t="str">
        <f>IF($C369="","",IFERROR(INDEX('Work report'!$A$2:$A$1500,MATCH(ROWS($C$2:C369),'Work report'!$AA$2:$AA$1500,0)),""))</f>
        <v/>
      </c>
      <c r="B369" s="199" t="str">
        <f>IF($C369="","",Setup!$B$4)</f>
        <v/>
      </c>
      <c r="C369" s="200" t="str">
        <f>IFERROR(INDEX('Work report'!$R$2:$R$1500,MATCH(ROWS($C$2:C369),'Work report'!$AA$2:$AA$1500,0)),"")</f>
        <v/>
      </c>
      <c r="D369" s="200" t="str">
        <f>IFERROR(INDEX('Work report'!$S$2:$S$1500,MATCH(ROWS($D$2:D369),'Work report'!$AA$2:$AA$1500,0)),"")</f>
        <v/>
      </c>
      <c r="E369" s="193" t="str">
        <f>IF($C369="","",IFERROR(INDEX('Work report'!$C$2:$C$1500,MATCH(ROWS($C$2:C369),'Work report'!$AA$2:$AA$1500,0)),""))</f>
        <v/>
      </c>
      <c r="F369" s="201" t="str">
        <f>IF($C369="","",IFERROR(INDEX('Work report'!$F$2:$F$1500,MATCH(ROWS($C$2:C369),'Work report'!$AA$2:$AA$1500,0)),""))</f>
        <v/>
      </c>
      <c r="G369" s="202" t="str">
        <f>IF($C369="","",IFERROR(HYPERLINK(INDEX('Work report'!$Q$2:$Q$1500,MATCH(ROWS($C$2:C369),'Work report'!$AA$2:$AA$1500,0)),INDEX('Work report'!$Q$2:$Q$1500,MATCH(ROWS($C$2:C369),'Work report'!$AA$2:$AA$1500,0))),""))</f>
        <v/>
      </c>
      <c r="H369" s="203" t="str">
        <f>IF($C369="","",IFERROR(INDEX('Work report'!$M$2:$M$1500,MATCH(ROWS($C$2:C369),'Work report'!$AA$2:$AA$1500,0)),""))</f>
        <v/>
      </c>
      <c r="I369" s="198" t="str">
        <f>IF($C369="","",IFERROR(INDEX('Work report'!$A$2:$A$1500,MATCH(ROWS($C$2:C369),'Work report'!$AA$2:$AA$1500,0)),""))</f>
        <v/>
      </c>
      <c r="J369" s="201" t="str">
        <f>IF($C369="","",IFERROR(INDEX('Work report'!$I$2:$I$1500,MATCH(ROWS($C$2:C369),'Work report'!$AA$2:$AA$1500,0)),""))</f>
        <v/>
      </c>
      <c r="K369" s="105"/>
      <c r="L369" s="105"/>
      <c r="M369" s="105"/>
      <c r="N369" s="105"/>
      <c r="O369" s="71">
        <f t="shared" si="16"/>
        <v>0</v>
      </c>
      <c r="P369" s="71">
        <f t="shared" si="17"/>
        <v>0</v>
      </c>
      <c r="Q369" s="71" t="str">
        <f t="shared" si="18"/>
        <v/>
      </c>
    </row>
    <row r="370" spans="1:17" ht="15" customHeight="1" x14ac:dyDescent="0.25">
      <c r="A370" s="198" t="str">
        <f>IF($C370="","",IFERROR(INDEX('Work report'!$A$2:$A$1500,MATCH(ROWS($C$2:C370),'Work report'!$AA$2:$AA$1500,0)),""))</f>
        <v/>
      </c>
      <c r="B370" s="199" t="str">
        <f>IF($C370="","",Setup!$B$4)</f>
        <v/>
      </c>
      <c r="C370" s="200" t="str">
        <f>IFERROR(INDEX('Work report'!$R$2:$R$1500,MATCH(ROWS($C$2:C370),'Work report'!$AA$2:$AA$1500,0)),"")</f>
        <v/>
      </c>
      <c r="D370" s="200" t="str">
        <f>IFERROR(INDEX('Work report'!$S$2:$S$1500,MATCH(ROWS($D$2:D370),'Work report'!$AA$2:$AA$1500,0)),"")</f>
        <v/>
      </c>
      <c r="E370" s="193" t="str">
        <f>IF($C370="","",IFERROR(INDEX('Work report'!$C$2:$C$1500,MATCH(ROWS($C$2:C370),'Work report'!$AA$2:$AA$1500,0)),""))</f>
        <v/>
      </c>
      <c r="F370" s="201" t="str">
        <f>IF($C370="","",IFERROR(INDEX('Work report'!$F$2:$F$1500,MATCH(ROWS($C$2:C370),'Work report'!$AA$2:$AA$1500,0)),""))</f>
        <v/>
      </c>
      <c r="G370" s="202" t="str">
        <f>IF($C370="","",IFERROR(HYPERLINK(INDEX('Work report'!$Q$2:$Q$1500,MATCH(ROWS($C$2:C370),'Work report'!$AA$2:$AA$1500,0)),INDEX('Work report'!$Q$2:$Q$1500,MATCH(ROWS($C$2:C370),'Work report'!$AA$2:$AA$1500,0))),""))</f>
        <v/>
      </c>
      <c r="H370" s="203" t="str">
        <f>IF($C370="","",IFERROR(INDEX('Work report'!$M$2:$M$1500,MATCH(ROWS($C$2:C370),'Work report'!$AA$2:$AA$1500,0)),""))</f>
        <v/>
      </c>
      <c r="I370" s="198" t="str">
        <f>IF($C370="","",IFERROR(INDEX('Work report'!$A$2:$A$1500,MATCH(ROWS($C$2:C370),'Work report'!$AA$2:$AA$1500,0)),""))</f>
        <v/>
      </c>
      <c r="J370" s="201" t="str">
        <f>IF($C370="","",IFERROR(INDEX('Work report'!$I$2:$I$1500,MATCH(ROWS($C$2:C370),'Work report'!$AA$2:$AA$1500,0)),""))</f>
        <v/>
      </c>
      <c r="K370" s="105"/>
      <c r="L370" s="105"/>
      <c r="M370" s="105"/>
      <c r="N370" s="105"/>
      <c r="O370" s="71">
        <f t="shared" si="16"/>
        <v>0</v>
      </c>
      <c r="P370" s="71">
        <f t="shared" si="17"/>
        <v>0</v>
      </c>
      <c r="Q370" s="71" t="str">
        <f t="shared" si="18"/>
        <v/>
      </c>
    </row>
    <row r="371" spans="1:17" ht="15" customHeight="1" x14ac:dyDescent="0.25">
      <c r="A371" s="198" t="str">
        <f>IF($C371="","",IFERROR(INDEX('Work report'!$A$2:$A$1500,MATCH(ROWS($C$2:C371),'Work report'!$AA$2:$AA$1500,0)),""))</f>
        <v/>
      </c>
      <c r="B371" s="199" t="str">
        <f>IF($C371="","",Setup!$B$4)</f>
        <v/>
      </c>
      <c r="C371" s="200" t="str">
        <f>IFERROR(INDEX('Work report'!$R$2:$R$1500,MATCH(ROWS($C$2:C371),'Work report'!$AA$2:$AA$1500,0)),"")</f>
        <v/>
      </c>
      <c r="D371" s="200" t="str">
        <f>IFERROR(INDEX('Work report'!$S$2:$S$1500,MATCH(ROWS($D$2:D371),'Work report'!$AA$2:$AA$1500,0)),"")</f>
        <v/>
      </c>
      <c r="E371" s="193" t="str">
        <f>IF($C371="","",IFERROR(INDEX('Work report'!$C$2:$C$1500,MATCH(ROWS($C$2:C371),'Work report'!$AA$2:$AA$1500,0)),""))</f>
        <v/>
      </c>
      <c r="F371" s="201" t="str">
        <f>IF($C371="","",IFERROR(INDEX('Work report'!$F$2:$F$1500,MATCH(ROWS($C$2:C371),'Work report'!$AA$2:$AA$1500,0)),""))</f>
        <v/>
      </c>
      <c r="G371" s="202" t="str">
        <f>IF($C371="","",IFERROR(HYPERLINK(INDEX('Work report'!$Q$2:$Q$1500,MATCH(ROWS($C$2:C371),'Work report'!$AA$2:$AA$1500,0)),INDEX('Work report'!$Q$2:$Q$1500,MATCH(ROWS($C$2:C371),'Work report'!$AA$2:$AA$1500,0))),""))</f>
        <v/>
      </c>
      <c r="H371" s="203" t="str">
        <f>IF($C371="","",IFERROR(INDEX('Work report'!$M$2:$M$1500,MATCH(ROWS($C$2:C371),'Work report'!$AA$2:$AA$1500,0)),""))</f>
        <v/>
      </c>
      <c r="I371" s="198" t="str">
        <f>IF($C371="","",IFERROR(INDEX('Work report'!$A$2:$A$1500,MATCH(ROWS($C$2:C371),'Work report'!$AA$2:$AA$1500,0)),""))</f>
        <v/>
      </c>
      <c r="J371" s="201" t="str">
        <f>IF($C371="","",IFERROR(INDEX('Work report'!$I$2:$I$1500,MATCH(ROWS($C$2:C371),'Work report'!$AA$2:$AA$1500,0)),""))</f>
        <v/>
      </c>
      <c r="K371" s="105"/>
      <c r="L371" s="105"/>
      <c r="M371" s="105"/>
      <c r="N371" s="105"/>
      <c r="O371" s="71">
        <f t="shared" si="16"/>
        <v>0</v>
      </c>
      <c r="P371" s="71">
        <f t="shared" si="17"/>
        <v>0</v>
      </c>
      <c r="Q371" s="71" t="str">
        <f t="shared" si="18"/>
        <v/>
      </c>
    </row>
    <row r="372" spans="1:17" ht="15" customHeight="1" x14ac:dyDescent="0.25">
      <c r="A372" s="198" t="str">
        <f>IF($C372="","",IFERROR(INDEX('Work report'!$A$2:$A$1500,MATCH(ROWS($C$2:C372),'Work report'!$AA$2:$AA$1500,0)),""))</f>
        <v/>
      </c>
      <c r="B372" s="199" t="str">
        <f>IF($C372="","",Setup!$B$4)</f>
        <v/>
      </c>
      <c r="C372" s="200" t="str">
        <f>IFERROR(INDEX('Work report'!$R$2:$R$1500,MATCH(ROWS($C$2:C372),'Work report'!$AA$2:$AA$1500,0)),"")</f>
        <v/>
      </c>
      <c r="D372" s="200" t="str">
        <f>IFERROR(INDEX('Work report'!$S$2:$S$1500,MATCH(ROWS($D$2:D372),'Work report'!$AA$2:$AA$1500,0)),"")</f>
        <v/>
      </c>
      <c r="E372" s="193" t="str">
        <f>IF($C372="","",IFERROR(INDEX('Work report'!$C$2:$C$1500,MATCH(ROWS($C$2:C372),'Work report'!$AA$2:$AA$1500,0)),""))</f>
        <v/>
      </c>
      <c r="F372" s="201" t="str">
        <f>IF($C372="","",IFERROR(INDEX('Work report'!$F$2:$F$1500,MATCH(ROWS($C$2:C372),'Work report'!$AA$2:$AA$1500,0)),""))</f>
        <v/>
      </c>
      <c r="G372" s="202" t="str">
        <f>IF($C372="","",IFERROR(HYPERLINK(INDEX('Work report'!$Q$2:$Q$1500,MATCH(ROWS($C$2:C372),'Work report'!$AA$2:$AA$1500,0)),INDEX('Work report'!$Q$2:$Q$1500,MATCH(ROWS($C$2:C372),'Work report'!$AA$2:$AA$1500,0))),""))</f>
        <v/>
      </c>
      <c r="H372" s="203" t="str">
        <f>IF($C372="","",IFERROR(INDEX('Work report'!$M$2:$M$1500,MATCH(ROWS($C$2:C372),'Work report'!$AA$2:$AA$1500,0)),""))</f>
        <v/>
      </c>
      <c r="I372" s="198" t="str">
        <f>IF($C372="","",IFERROR(INDEX('Work report'!$A$2:$A$1500,MATCH(ROWS($C$2:C372),'Work report'!$AA$2:$AA$1500,0)),""))</f>
        <v/>
      </c>
      <c r="J372" s="201" t="str">
        <f>IF($C372="","",IFERROR(INDEX('Work report'!$I$2:$I$1500,MATCH(ROWS($C$2:C372),'Work report'!$AA$2:$AA$1500,0)),""))</f>
        <v/>
      </c>
      <c r="K372" s="105"/>
      <c r="L372" s="105"/>
      <c r="M372" s="105"/>
      <c r="N372" s="105"/>
      <c r="O372" s="71">
        <f t="shared" si="16"/>
        <v>0</v>
      </c>
      <c r="P372" s="71">
        <f t="shared" si="17"/>
        <v>0</v>
      </c>
      <c r="Q372" s="71" t="str">
        <f t="shared" si="18"/>
        <v/>
      </c>
    </row>
    <row r="373" spans="1:17" ht="15" customHeight="1" x14ac:dyDescent="0.25">
      <c r="A373" s="198" t="str">
        <f>IF($C373="","",IFERROR(INDEX('Work report'!$A$2:$A$1500,MATCH(ROWS($C$2:C373),'Work report'!$AA$2:$AA$1500,0)),""))</f>
        <v/>
      </c>
      <c r="B373" s="199" t="str">
        <f>IF($C373="","",Setup!$B$4)</f>
        <v/>
      </c>
      <c r="C373" s="200" t="str">
        <f>IFERROR(INDEX('Work report'!$R$2:$R$1500,MATCH(ROWS($C$2:C373),'Work report'!$AA$2:$AA$1500,0)),"")</f>
        <v/>
      </c>
      <c r="D373" s="200" t="str">
        <f>IFERROR(INDEX('Work report'!$S$2:$S$1500,MATCH(ROWS($D$2:D373),'Work report'!$AA$2:$AA$1500,0)),"")</f>
        <v/>
      </c>
      <c r="E373" s="193" t="str">
        <f>IF($C373="","",IFERROR(INDEX('Work report'!$C$2:$C$1500,MATCH(ROWS($C$2:C373),'Work report'!$AA$2:$AA$1500,0)),""))</f>
        <v/>
      </c>
      <c r="F373" s="201" t="str">
        <f>IF($C373="","",IFERROR(INDEX('Work report'!$F$2:$F$1500,MATCH(ROWS($C$2:C373),'Work report'!$AA$2:$AA$1500,0)),""))</f>
        <v/>
      </c>
      <c r="G373" s="202" t="str">
        <f>IF($C373="","",IFERROR(HYPERLINK(INDEX('Work report'!$Q$2:$Q$1500,MATCH(ROWS($C$2:C373),'Work report'!$AA$2:$AA$1500,0)),INDEX('Work report'!$Q$2:$Q$1500,MATCH(ROWS($C$2:C373),'Work report'!$AA$2:$AA$1500,0))),""))</f>
        <v/>
      </c>
      <c r="H373" s="203" t="str">
        <f>IF($C373="","",IFERROR(INDEX('Work report'!$M$2:$M$1500,MATCH(ROWS($C$2:C373),'Work report'!$AA$2:$AA$1500,0)),""))</f>
        <v/>
      </c>
      <c r="I373" s="198" t="str">
        <f>IF($C373="","",IFERROR(INDEX('Work report'!$A$2:$A$1500,MATCH(ROWS($C$2:C373),'Work report'!$AA$2:$AA$1500,0)),""))</f>
        <v/>
      </c>
      <c r="J373" s="201" t="str">
        <f>IF($C373="","",IFERROR(INDEX('Work report'!$I$2:$I$1500,MATCH(ROWS($C$2:C373),'Work report'!$AA$2:$AA$1500,0)),""))</f>
        <v/>
      </c>
      <c r="K373" s="105"/>
      <c r="L373" s="105"/>
      <c r="M373" s="105"/>
      <c r="N373" s="105"/>
      <c r="O373" s="71">
        <f t="shared" si="16"/>
        <v>0</v>
      </c>
      <c r="P373" s="71">
        <f t="shared" si="17"/>
        <v>0</v>
      </c>
      <c r="Q373" s="71" t="str">
        <f t="shared" si="18"/>
        <v/>
      </c>
    </row>
    <row r="374" spans="1:17" ht="15" customHeight="1" x14ac:dyDescent="0.25">
      <c r="A374" s="198" t="str">
        <f>IF($C374="","",IFERROR(INDEX('Work report'!$A$2:$A$1500,MATCH(ROWS($C$2:C374),'Work report'!$AA$2:$AA$1500,0)),""))</f>
        <v/>
      </c>
      <c r="B374" s="199" t="str">
        <f>IF($C374="","",Setup!$B$4)</f>
        <v/>
      </c>
      <c r="C374" s="200" t="str">
        <f>IFERROR(INDEX('Work report'!$R$2:$R$1500,MATCH(ROWS($C$2:C374),'Work report'!$AA$2:$AA$1500,0)),"")</f>
        <v/>
      </c>
      <c r="D374" s="200" t="str">
        <f>IFERROR(INDEX('Work report'!$S$2:$S$1500,MATCH(ROWS($D$2:D374),'Work report'!$AA$2:$AA$1500,0)),"")</f>
        <v/>
      </c>
      <c r="E374" s="193" t="str">
        <f>IF($C374="","",IFERROR(INDEX('Work report'!$C$2:$C$1500,MATCH(ROWS($C$2:C374),'Work report'!$AA$2:$AA$1500,0)),""))</f>
        <v/>
      </c>
      <c r="F374" s="201" t="str">
        <f>IF($C374="","",IFERROR(INDEX('Work report'!$F$2:$F$1500,MATCH(ROWS($C$2:C374),'Work report'!$AA$2:$AA$1500,0)),""))</f>
        <v/>
      </c>
      <c r="G374" s="202" t="str">
        <f>IF($C374="","",IFERROR(HYPERLINK(INDEX('Work report'!$Q$2:$Q$1500,MATCH(ROWS($C$2:C374),'Work report'!$AA$2:$AA$1500,0)),INDEX('Work report'!$Q$2:$Q$1500,MATCH(ROWS($C$2:C374),'Work report'!$AA$2:$AA$1500,0))),""))</f>
        <v/>
      </c>
      <c r="H374" s="203" t="str">
        <f>IF($C374="","",IFERROR(INDEX('Work report'!$M$2:$M$1500,MATCH(ROWS($C$2:C374),'Work report'!$AA$2:$AA$1500,0)),""))</f>
        <v/>
      </c>
      <c r="I374" s="198" t="str">
        <f>IF($C374="","",IFERROR(INDEX('Work report'!$A$2:$A$1500,MATCH(ROWS($C$2:C374),'Work report'!$AA$2:$AA$1500,0)),""))</f>
        <v/>
      </c>
      <c r="J374" s="201" t="str">
        <f>IF($C374="","",IFERROR(INDEX('Work report'!$I$2:$I$1500,MATCH(ROWS($C$2:C374),'Work report'!$AA$2:$AA$1500,0)),""))</f>
        <v/>
      </c>
      <c r="K374" s="105"/>
      <c r="L374" s="105"/>
      <c r="M374" s="105"/>
      <c r="N374" s="105"/>
      <c r="O374" s="71">
        <f t="shared" si="16"/>
        <v>0</v>
      </c>
      <c r="P374" s="71">
        <f t="shared" si="17"/>
        <v>0</v>
      </c>
      <c r="Q374" s="71" t="str">
        <f t="shared" si="18"/>
        <v/>
      </c>
    </row>
    <row r="375" spans="1:17" ht="15" customHeight="1" x14ac:dyDescent="0.25">
      <c r="A375" s="198" t="str">
        <f>IF($C375="","",IFERROR(INDEX('Work report'!$A$2:$A$1500,MATCH(ROWS($C$2:C375),'Work report'!$AA$2:$AA$1500,0)),""))</f>
        <v/>
      </c>
      <c r="B375" s="199" t="str">
        <f>IF($C375="","",Setup!$B$4)</f>
        <v/>
      </c>
      <c r="C375" s="200" t="str">
        <f>IFERROR(INDEX('Work report'!$R$2:$R$1500,MATCH(ROWS($C$2:C375),'Work report'!$AA$2:$AA$1500,0)),"")</f>
        <v/>
      </c>
      <c r="D375" s="200" t="str">
        <f>IFERROR(INDEX('Work report'!$S$2:$S$1500,MATCH(ROWS($D$2:D375),'Work report'!$AA$2:$AA$1500,0)),"")</f>
        <v/>
      </c>
      <c r="E375" s="193" t="str">
        <f>IF($C375="","",IFERROR(INDEX('Work report'!$C$2:$C$1500,MATCH(ROWS($C$2:C375),'Work report'!$AA$2:$AA$1500,0)),""))</f>
        <v/>
      </c>
      <c r="F375" s="201" t="str">
        <f>IF($C375="","",IFERROR(INDEX('Work report'!$F$2:$F$1500,MATCH(ROWS($C$2:C375),'Work report'!$AA$2:$AA$1500,0)),""))</f>
        <v/>
      </c>
      <c r="G375" s="202" t="str">
        <f>IF($C375="","",IFERROR(HYPERLINK(INDEX('Work report'!$Q$2:$Q$1500,MATCH(ROWS($C$2:C375),'Work report'!$AA$2:$AA$1500,0)),INDEX('Work report'!$Q$2:$Q$1500,MATCH(ROWS($C$2:C375),'Work report'!$AA$2:$AA$1500,0))),""))</f>
        <v/>
      </c>
      <c r="H375" s="203" t="str">
        <f>IF($C375="","",IFERROR(INDEX('Work report'!$M$2:$M$1500,MATCH(ROWS($C$2:C375),'Work report'!$AA$2:$AA$1500,0)),""))</f>
        <v/>
      </c>
      <c r="I375" s="198" t="str">
        <f>IF($C375="","",IFERROR(INDEX('Work report'!$A$2:$A$1500,MATCH(ROWS($C$2:C375),'Work report'!$AA$2:$AA$1500,0)),""))</f>
        <v/>
      </c>
      <c r="J375" s="201" t="str">
        <f>IF($C375="","",IFERROR(INDEX('Work report'!$I$2:$I$1500,MATCH(ROWS($C$2:C375),'Work report'!$AA$2:$AA$1500,0)),""))</f>
        <v/>
      </c>
      <c r="K375" s="105"/>
      <c r="L375" s="105"/>
      <c r="M375" s="105"/>
      <c r="N375" s="105"/>
      <c r="O375" s="71">
        <f t="shared" si="16"/>
        <v>0</v>
      </c>
      <c r="P375" s="71">
        <f t="shared" si="17"/>
        <v>0</v>
      </c>
      <c r="Q375" s="71" t="str">
        <f t="shared" si="18"/>
        <v/>
      </c>
    </row>
    <row r="376" spans="1:17" ht="15" customHeight="1" x14ac:dyDescent="0.25">
      <c r="A376" s="198" t="str">
        <f>IF($C376="","",IFERROR(INDEX('Work report'!$A$2:$A$1500,MATCH(ROWS($C$2:C376),'Work report'!$AA$2:$AA$1500,0)),""))</f>
        <v/>
      </c>
      <c r="B376" s="199" t="str">
        <f>IF($C376="","",Setup!$B$4)</f>
        <v/>
      </c>
      <c r="C376" s="200" t="str">
        <f>IFERROR(INDEX('Work report'!$R$2:$R$1500,MATCH(ROWS($C$2:C376),'Work report'!$AA$2:$AA$1500,0)),"")</f>
        <v/>
      </c>
      <c r="D376" s="200" t="str">
        <f>IFERROR(INDEX('Work report'!$S$2:$S$1500,MATCH(ROWS($D$2:D376),'Work report'!$AA$2:$AA$1500,0)),"")</f>
        <v/>
      </c>
      <c r="E376" s="193" t="str">
        <f>IF($C376="","",IFERROR(INDEX('Work report'!$C$2:$C$1500,MATCH(ROWS($C$2:C376),'Work report'!$AA$2:$AA$1500,0)),""))</f>
        <v/>
      </c>
      <c r="F376" s="201" t="str">
        <f>IF($C376="","",IFERROR(INDEX('Work report'!$F$2:$F$1500,MATCH(ROWS($C$2:C376),'Work report'!$AA$2:$AA$1500,0)),""))</f>
        <v/>
      </c>
      <c r="G376" s="202" t="str">
        <f>IF($C376="","",IFERROR(HYPERLINK(INDEX('Work report'!$Q$2:$Q$1500,MATCH(ROWS($C$2:C376),'Work report'!$AA$2:$AA$1500,0)),INDEX('Work report'!$Q$2:$Q$1500,MATCH(ROWS($C$2:C376),'Work report'!$AA$2:$AA$1500,0))),""))</f>
        <v/>
      </c>
      <c r="H376" s="203" t="str">
        <f>IF($C376="","",IFERROR(INDEX('Work report'!$M$2:$M$1500,MATCH(ROWS($C$2:C376),'Work report'!$AA$2:$AA$1500,0)),""))</f>
        <v/>
      </c>
      <c r="I376" s="198" t="str">
        <f>IF($C376="","",IFERROR(INDEX('Work report'!$A$2:$A$1500,MATCH(ROWS($C$2:C376),'Work report'!$AA$2:$AA$1500,0)),""))</f>
        <v/>
      </c>
      <c r="J376" s="201" t="str">
        <f>IF($C376="","",IFERROR(INDEX('Work report'!$I$2:$I$1500,MATCH(ROWS($C$2:C376),'Work report'!$AA$2:$AA$1500,0)),""))</f>
        <v/>
      </c>
      <c r="K376" s="105"/>
      <c r="L376" s="105"/>
      <c r="M376" s="105"/>
      <c r="N376" s="105"/>
      <c r="O376" s="71">
        <f t="shared" si="16"/>
        <v>0</v>
      </c>
      <c r="P376" s="71">
        <f t="shared" si="17"/>
        <v>0</v>
      </c>
      <c r="Q376" s="71" t="str">
        <f t="shared" si="18"/>
        <v/>
      </c>
    </row>
    <row r="377" spans="1:17" ht="15" customHeight="1" x14ac:dyDescent="0.25">
      <c r="A377" s="198" t="str">
        <f>IF($C377="","",IFERROR(INDEX('Work report'!$A$2:$A$1500,MATCH(ROWS($C$2:C377),'Work report'!$AA$2:$AA$1500,0)),""))</f>
        <v/>
      </c>
      <c r="B377" s="199" t="str">
        <f>IF($C377="","",Setup!$B$4)</f>
        <v/>
      </c>
      <c r="C377" s="200" t="str">
        <f>IFERROR(INDEX('Work report'!$R$2:$R$1500,MATCH(ROWS($C$2:C377),'Work report'!$AA$2:$AA$1500,0)),"")</f>
        <v/>
      </c>
      <c r="D377" s="200" t="str">
        <f>IFERROR(INDEX('Work report'!$S$2:$S$1500,MATCH(ROWS($D$2:D377),'Work report'!$AA$2:$AA$1500,0)),"")</f>
        <v/>
      </c>
      <c r="E377" s="193" t="str">
        <f>IF($C377="","",IFERROR(INDEX('Work report'!$C$2:$C$1500,MATCH(ROWS($C$2:C377),'Work report'!$AA$2:$AA$1500,0)),""))</f>
        <v/>
      </c>
      <c r="F377" s="201" t="str">
        <f>IF($C377="","",IFERROR(INDEX('Work report'!$F$2:$F$1500,MATCH(ROWS($C$2:C377),'Work report'!$AA$2:$AA$1500,0)),""))</f>
        <v/>
      </c>
      <c r="G377" s="202" t="str">
        <f>IF($C377="","",IFERROR(HYPERLINK(INDEX('Work report'!$Q$2:$Q$1500,MATCH(ROWS($C$2:C377),'Work report'!$AA$2:$AA$1500,0)),INDEX('Work report'!$Q$2:$Q$1500,MATCH(ROWS($C$2:C377),'Work report'!$AA$2:$AA$1500,0))),""))</f>
        <v/>
      </c>
      <c r="H377" s="203" t="str">
        <f>IF($C377="","",IFERROR(INDEX('Work report'!$M$2:$M$1500,MATCH(ROWS($C$2:C377),'Work report'!$AA$2:$AA$1500,0)),""))</f>
        <v/>
      </c>
      <c r="I377" s="198" t="str">
        <f>IF($C377="","",IFERROR(INDEX('Work report'!$A$2:$A$1500,MATCH(ROWS($C$2:C377),'Work report'!$AA$2:$AA$1500,0)),""))</f>
        <v/>
      </c>
      <c r="J377" s="201" t="str">
        <f>IF($C377="","",IFERROR(INDEX('Work report'!$I$2:$I$1500,MATCH(ROWS($C$2:C377),'Work report'!$AA$2:$AA$1500,0)),""))</f>
        <v/>
      </c>
      <c r="K377" s="105"/>
      <c r="L377" s="105"/>
      <c r="M377" s="105"/>
      <c r="N377" s="105"/>
      <c r="O377" s="71">
        <f t="shared" si="16"/>
        <v>0</v>
      </c>
      <c r="P377" s="71">
        <f t="shared" si="17"/>
        <v>0</v>
      </c>
      <c r="Q377" s="71" t="str">
        <f t="shared" si="18"/>
        <v/>
      </c>
    </row>
    <row r="378" spans="1:17" ht="15" customHeight="1" x14ac:dyDescent="0.25">
      <c r="A378" s="198" t="str">
        <f>IF($C378="","",IFERROR(INDEX('Work report'!$A$2:$A$1500,MATCH(ROWS($C$2:C378),'Work report'!$AA$2:$AA$1500,0)),""))</f>
        <v/>
      </c>
      <c r="B378" s="199" t="str">
        <f>IF($C378="","",Setup!$B$4)</f>
        <v/>
      </c>
      <c r="C378" s="200" t="str">
        <f>IFERROR(INDEX('Work report'!$R$2:$R$1500,MATCH(ROWS($C$2:C378),'Work report'!$AA$2:$AA$1500,0)),"")</f>
        <v/>
      </c>
      <c r="D378" s="200" t="str">
        <f>IFERROR(INDEX('Work report'!$S$2:$S$1500,MATCH(ROWS($D$2:D378),'Work report'!$AA$2:$AA$1500,0)),"")</f>
        <v/>
      </c>
      <c r="E378" s="193" t="str">
        <f>IF($C378="","",IFERROR(INDEX('Work report'!$C$2:$C$1500,MATCH(ROWS($C$2:C378),'Work report'!$AA$2:$AA$1500,0)),""))</f>
        <v/>
      </c>
      <c r="F378" s="201" t="str">
        <f>IF($C378="","",IFERROR(INDEX('Work report'!$F$2:$F$1500,MATCH(ROWS($C$2:C378),'Work report'!$AA$2:$AA$1500,0)),""))</f>
        <v/>
      </c>
      <c r="G378" s="202" t="str">
        <f>IF($C378="","",IFERROR(HYPERLINK(INDEX('Work report'!$Q$2:$Q$1500,MATCH(ROWS($C$2:C378),'Work report'!$AA$2:$AA$1500,0)),INDEX('Work report'!$Q$2:$Q$1500,MATCH(ROWS($C$2:C378),'Work report'!$AA$2:$AA$1500,0))),""))</f>
        <v/>
      </c>
      <c r="H378" s="203" t="str">
        <f>IF($C378="","",IFERROR(INDEX('Work report'!$M$2:$M$1500,MATCH(ROWS($C$2:C378),'Work report'!$AA$2:$AA$1500,0)),""))</f>
        <v/>
      </c>
      <c r="I378" s="198" t="str">
        <f>IF($C378="","",IFERROR(INDEX('Work report'!$A$2:$A$1500,MATCH(ROWS($C$2:C378),'Work report'!$AA$2:$AA$1500,0)),""))</f>
        <v/>
      </c>
      <c r="J378" s="201" t="str">
        <f>IF($C378="","",IFERROR(INDEX('Work report'!$I$2:$I$1500,MATCH(ROWS($C$2:C378),'Work report'!$AA$2:$AA$1500,0)),""))</f>
        <v/>
      </c>
      <c r="K378" s="105"/>
      <c r="L378" s="105"/>
      <c r="M378" s="105"/>
      <c r="N378" s="105"/>
      <c r="O378" s="71">
        <f t="shared" si="16"/>
        <v>0</v>
      </c>
      <c r="P378" s="71">
        <f t="shared" si="17"/>
        <v>0</v>
      </c>
      <c r="Q378" s="71" t="str">
        <f t="shared" si="18"/>
        <v/>
      </c>
    </row>
    <row r="379" spans="1:17" ht="15" customHeight="1" x14ac:dyDescent="0.25">
      <c r="A379" s="198" t="str">
        <f>IF($C379="","",IFERROR(INDEX('Work report'!$A$2:$A$1500,MATCH(ROWS($C$2:C379),'Work report'!$AA$2:$AA$1500,0)),""))</f>
        <v/>
      </c>
      <c r="B379" s="199" t="str">
        <f>IF($C379="","",Setup!$B$4)</f>
        <v/>
      </c>
      <c r="C379" s="200" t="str">
        <f>IFERROR(INDEX('Work report'!$R$2:$R$1500,MATCH(ROWS($C$2:C379),'Work report'!$AA$2:$AA$1500,0)),"")</f>
        <v/>
      </c>
      <c r="D379" s="200" t="str">
        <f>IFERROR(INDEX('Work report'!$S$2:$S$1500,MATCH(ROWS($D$2:D379),'Work report'!$AA$2:$AA$1500,0)),"")</f>
        <v/>
      </c>
      <c r="E379" s="193" t="str">
        <f>IF($C379="","",IFERROR(INDEX('Work report'!$C$2:$C$1500,MATCH(ROWS($C$2:C379),'Work report'!$AA$2:$AA$1500,0)),""))</f>
        <v/>
      </c>
      <c r="F379" s="201" t="str">
        <f>IF($C379="","",IFERROR(INDEX('Work report'!$F$2:$F$1500,MATCH(ROWS($C$2:C379),'Work report'!$AA$2:$AA$1500,0)),""))</f>
        <v/>
      </c>
      <c r="G379" s="202" t="str">
        <f>IF($C379="","",IFERROR(HYPERLINK(INDEX('Work report'!$Q$2:$Q$1500,MATCH(ROWS($C$2:C379),'Work report'!$AA$2:$AA$1500,0)),INDEX('Work report'!$Q$2:$Q$1500,MATCH(ROWS($C$2:C379),'Work report'!$AA$2:$AA$1500,0))),""))</f>
        <v/>
      </c>
      <c r="H379" s="203" t="str">
        <f>IF($C379="","",IFERROR(INDEX('Work report'!$M$2:$M$1500,MATCH(ROWS($C$2:C379),'Work report'!$AA$2:$AA$1500,0)),""))</f>
        <v/>
      </c>
      <c r="I379" s="198" t="str">
        <f>IF($C379="","",IFERROR(INDEX('Work report'!$A$2:$A$1500,MATCH(ROWS($C$2:C379),'Work report'!$AA$2:$AA$1500,0)),""))</f>
        <v/>
      </c>
      <c r="J379" s="201" t="str">
        <f>IF($C379="","",IFERROR(INDEX('Work report'!$I$2:$I$1500,MATCH(ROWS($C$2:C379),'Work report'!$AA$2:$AA$1500,0)),""))</f>
        <v/>
      </c>
      <c r="K379" s="105"/>
      <c r="L379" s="105"/>
      <c r="M379" s="105"/>
      <c r="N379" s="105"/>
      <c r="O379" s="71">
        <f t="shared" si="16"/>
        <v>0</v>
      </c>
      <c r="P379" s="71">
        <f t="shared" si="17"/>
        <v>0</v>
      </c>
      <c r="Q379" s="71" t="str">
        <f t="shared" si="18"/>
        <v/>
      </c>
    </row>
    <row r="380" spans="1:17" ht="15" customHeight="1" x14ac:dyDescent="0.25">
      <c r="A380" s="198" t="str">
        <f>IF($C380="","",IFERROR(INDEX('Work report'!$A$2:$A$1500,MATCH(ROWS($C$2:C380),'Work report'!$AA$2:$AA$1500,0)),""))</f>
        <v/>
      </c>
      <c r="B380" s="199" t="str">
        <f>IF($C380="","",Setup!$B$4)</f>
        <v/>
      </c>
      <c r="C380" s="200" t="str">
        <f>IFERROR(INDEX('Work report'!$R$2:$R$1500,MATCH(ROWS($C$2:C380),'Work report'!$AA$2:$AA$1500,0)),"")</f>
        <v/>
      </c>
      <c r="D380" s="200" t="str">
        <f>IFERROR(INDEX('Work report'!$S$2:$S$1500,MATCH(ROWS($D$2:D380),'Work report'!$AA$2:$AA$1500,0)),"")</f>
        <v/>
      </c>
      <c r="E380" s="193" t="str">
        <f>IF($C380="","",IFERROR(INDEX('Work report'!$C$2:$C$1500,MATCH(ROWS($C$2:C380),'Work report'!$AA$2:$AA$1500,0)),""))</f>
        <v/>
      </c>
      <c r="F380" s="201" t="str">
        <f>IF($C380="","",IFERROR(INDEX('Work report'!$F$2:$F$1500,MATCH(ROWS($C$2:C380),'Work report'!$AA$2:$AA$1500,0)),""))</f>
        <v/>
      </c>
      <c r="G380" s="202" t="str">
        <f>IF($C380="","",IFERROR(HYPERLINK(INDEX('Work report'!$Q$2:$Q$1500,MATCH(ROWS($C$2:C380),'Work report'!$AA$2:$AA$1500,0)),INDEX('Work report'!$Q$2:$Q$1500,MATCH(ROWS($C$2:C380),'Work report'!$AA$2:$AA$1500,0))),""))</f>
        <v/>
      </c>
      <c r="H380" s="203" t="str">
        <f>IF($C380="","",IFERROR(INDEX('Work report'!$M$2:$M$1500,MATCH(ROWS($C$2:C380),'Work report'!$AA$2:$AA$1500,0)),""))</f>
        <v/>
      </c>
      <c r="I380" s="198" t="str">
        <f>IF($C380="","",IFERROR(INDEX('Work report'!$A$2:$A$1500,MATCH(ROWS($C$2:C380),'Work report'!$AA$2:$AA$1500,0)),""))</f>
        <v/>
      </c>
      <c r="J380" s="201" t="str">
        <f>IF($C380="","",IFERROR(INDEX('Work report'!$I$2:$I$1500,MATCH(ROWS($C$2:C380),'Work report'!$AA$2:$AA$1500,0)),""))</f>
        <v/>
      </c>
      <c r="K380" s="105"/>
      <c r="L380" s="105"/>
      <c r="M380" s="105"/>
      <c r="N380" s="105"/>
      <c r="O380" s="71">
        <f t="shared" si="16"/>
        <v>0</v>
      </c>
      <c r="P380" s="71">
        <f t="shared" si="17"/>
        <v>0</v>
      </c>
      <c r="Q380" s="71" t="str">
        <f t="shared" si="18"/>
        <v/>
      </c>
    </row>
    <row r="381" spans="1:17" ht="15" customHeight="1" x14ac:dyDescent="0.25">
      <c r="A381" s="198" t="str">
        <f>IF($C381="","",IFERROR(INDEX('Work report'!$A$2:$A$1500,MATCH(ROWS($C$2:C381),'Work report'!$AA$2:$AA$1500,0)),""))</f>
        <v/>
      </c>
      <c r="B381" s="199" t="str">
        <f>IF($C381="","",Setup!$B$4)</f>
        <v/>
      </c>
      <c r="C381" s="200" t="str">
        <f>IFERROR(INDEX('Work report'!$R$2:$R$1500,MATCH(ROWS($C$2:C381),'Work report'!$AA$2:$AA$1500,0)),"")</f>
        <v/>
      </c>
      <c r="D381" s="200" t="str">
        <f>IFERROR(INDEX('Work report'!$S$2:$S$1500,MATCH(ROWS($D$2:D381),'Work report'!$AA$2:$AA$1500,0)),"")</f>
        <v/>
      </c>
      <c r="E381" s="193" t="str">
        <f>IF($C381="","",IFERROR(INDEX('Work report'!$C$2:$C$1500,MATCH(ROWS($C$2:C381),'Work report'!$AA$2:$AA$1500,0)),""))</f>
        <v/>
      </c>
      <c r="F381" s="201" t="str">
        <f>IF($C381="","",IFERROR(INDEX('Work report'!$F$2:$F$1500,MATCH(ROWS($C$2:C381),'Work report'!$AA$2:$AA$1500,0)),""))</f>
        <v/>
      </c>
      <c r="G381" s="202" t="str">
        <f>IF($C381="","",IFERROR(HYPERLINK(INDEX('Work report'!$Q$2:$Q$1500,MATCH(ROWS($C$2:C381),'Work report'!$AA$2:$AA$1500,0)),INDEX('Work report'!$Q$2:$Q$1500,MATCH(ROWS($C$2:C381),'Work report'!$AA$2:$AA$1500,0))),""))</f>
        <v/>
      </c>
      <c r="H381" s="203" t="str">
        <f>IF($C381="","",IFERROR(INDEX('Work report'!$M$2:$M$1500,MATCH(ROWS($C$2:C381),'Work report'!$AA$2:$AA$1500,0)),""))</f>
        <v/>
      </c>
      <c r="I381" s="198" t="str">
        <f>IF($C381="","",IFERROR(INDEX('Work report'!$A$2:$A$1500,MATCH(ROWS($C$2:C381),'Work report'!$AA$2:$AA$1500,0)),""))</f>
        <v/>
      </c>
      <c r="J381" s="201" t="str">
        <f>IF($C381="","",IFERROR(INDEX('Work report'!$I$2:$I$1500,MATCH(ROWS($C$2:C381),'Work report'!$AA$2:$AA$1500,0)),""))</f>
        <v/>
      </c>
      <c r="K381" s="105"/>
      <c r="L381" s="105"/>
      <c r="M381" s="105"/>
      <c r="N381" s="105"/>
      <c r="O381" s="71">
        <f t="shared" si="16"/>
        <v>0</v>
      </c>
      <c r="P381" s="71">
        <f t="shared" si="17"/>
        <v>0</v>
      </c>
      <c r="Q381" s="71" t="str">
        <f t="shared" si="18"/>
        <v/>
      </c>
    </row>
    <row r="382" spans="1:17" ht="15" customHeight="1" x14ac:dyDescent="0.25">
      <c r="A382" s="198" t="str">
        <f>IF($C382="","",IFERROR(INDEX('Work report'!$A$2:$A$1500,MATCH(ROWS($C$2:C382),'Work report'!$AA$2:$AA$1500,0)),""))</f>
        <v/>
      </c>
      <c r="B382" s="199" t="str">
        <f>IF($C382="","",Setup!$B$4)</f>
        <v/>
      </c>
      <c r="C382" s="200" t="str">
        <f>IFERROR(INDEX('Work report'!$R$2:$R$1500,MATCH(ROWS($C$2:C382),'Work report'!$AA$2:$AA$1500,0)),"")</f>
        <v/>
      </c>
      <c r="D382" s="200" t="str">
        <f>IFERROR(INDEX('Work report'!$S$2:$S$1500,MATCH(ROWS($D$2:D382),'Work report'!$AA$2:$AA$1500,0)),"")</f>
        <v/>
      </c>
      <c r="E382" s="193" t="str">
        <f>IF($C382="","",IFERROR(INDEX('Work report'!$C$2:$C$1500,MATCH(ROWS($C$2:C382),'Work report'!$AA$2:$AA$1500,0)),""))</f>
        <v/>
      </c>
      <c r="F382" s="201" t="str">
        <f>IF($C382="","",IFERROR(INDEX('Work report'!$F$2:$F$1500,MATCH(ROWS($C$2:C382),'Work report'!$AA$2:$AA$1500,0)),""))</f>
        <v/>
      </c>
      <c r="G382" s="202" t="str">
        <f>IF($C382="","",IFERROR(HYPERLINK(INDEX('Work report'!$Q$2:$Q$1500,MATCH(ROWS($C$2:C382),'Work report'!$AA$2:$AA$1500,0)),INDEX('Work report'!$Q$2:$Q$1500,MATCH(ROWS($C$2:C382),'Work report'!$AA$2:$AA$1500,0))),""))</f>
        <v/>
      </c>
      <c r="H382" s="203" t="str">
        <f>IF($C382="","",IFERROR(INDEX('Work report'!$M$2:$M$1500,MATCH(ROWS($C$2:C382),'Work report'!$AA$2:$AA$1500,0)),""))</f>
        <v/>
      </c>
      <c r="I382" s="198" t="str">
        <f>IF($C382="","",IFERROR(INDEX('Work report'!$A$2:$A$1500,MATCH(ROWS($C$2:C382),'Work report'!$AA$2:$AA$1500,0)),""))</f>
        <v/>
      </c>
      <c r="J382" s="201" t="str">
        <f>IF($C382="","",IFERROR(INDEX('Work report'!$I$2:$I$1500,MATCH(ROWS($C$2:C382),'Work report'!$AA$2:$AA$1500,0)),""))</f>
        <v/>
      </c>
      <c r="K382" s="105"/>
      <c r="L382" s="105"/>
      <c r="M382" s="105"/>
      <c r="N382" s="105"/>
      <c r="O382" s="71">
        <f t="shared" si="16"/>
        <v>0</v>
      </c>
      <c r="P382" s="71">
        <f t="shared" si="17"/>
        <v>0</v>
      </c>
      <c r="Q382" s="71" t="str">
        <f t="shared" si="18"/>
        <v/>
      </c>
    </row>
    <row r="383" spans="1:17" ht="15" customHeight="1" x14ac:dyDescent="0.25">
      <c r="A383" s="198" t="str">
        <f>IF($C383="","",IFERROR(INDEX('Work report'!$A$2:$A$1500,MATCH(ROWS($C$2:C383),'Work report'!$AA$2:$AA$1500,0)),""))</f>
        <v/>
      </c>
      <c r="B383" s="199" t="str">
        <f>IF($C383="","",Setup!$B$4)</f>
        <v/>
      </c>
      <c r="C383" s="200" t="str">
        <f>IFERROR(INDEX('Work report'!$R$2:$R$1500,MATCH(ROWS($C$2:C383),'Work report'!$AA$2:$AA$1500,0)),"")</f>
        <v/>
      </c>
      <c r="D383" s="200" t="str">
        <f>IFERROR(INDEX('Work report'!$S$2:$S$1500,MATCH(ROWS($D$2:D383),'Work report'!$AA$2:$AA$1500,0)),"")</f>
        <v/>
      </c>
      <c r="E383" s="193" t="str">
        <f>IF($C383="","",IFERROR(INDEX('Work report'!$C$2:$C$1500,MATCH(ROWS($C$2:C383),'Work report'!$AA$2:$AA$1500,0)),""))</f>
        <v/>
      </c>
      <c r="F383" s="201" t="str">
        <f>IF($C383="","",IFERROR(INDEX('Work report'!$F$2:$F$1500,MATCH(ROWS($C$2:C383),'Work report'!$AA$2:$AA$1500,0)),""))</f>
        <v/>
      </c>
      <c r="G383" s="202" t="str">
        <f>IF($C383="","",IFERROR(HYPERLINK(INDEX('Work report'!$Q$2:$Q$1500,MATCH(ROWS($C$2:C383),'Work report'!$AA$2:$AA$1500,0)),INDEX('Work report'!$Q$2:$Q$1500,MATCH(ROWS($C$2:C383),'Work report'!$AA$2:$AA$1500,0))),""))</f>
        <v/>
      </c>
      <c r="H383" s="203" t="str">
        <f>IF($C383="","",IFERROR(INDEX('Work report'!$M$2:$M$1500,MATCH(ROWS($C$2:C383),'Work report'!$AA$2:$AA$1500,0)),""))</f>
        <v/>
      </c>
      <c r="I383" s="198" t="str">
        <f>IF($C383="","",IFERROR(INDEX('Work report'!$A$2:$A$1500,MATCH(ROWS($C$2:C383),'Work report'!$AA$2:$AA$1500,0)),""))</f>
        <v/>
      </c>
      <c r="J383" s="201" t="str">
        <f>IF($C383="","",IFERROR(INDEX('Work report'!$I$2:$I$1500,MATCH(ROWS($C$2:C383),'Work report'!$AA$2:$AA$1500,0)),""))</f>
        <v/>
      </c>
      <c r="K383" s="105"/>
      <c r="L383" s="105"/>
      <c r="M383" s="105"/>
      <c r="N383" s="105"/>
      <c r="O383" s="71">
        <f t="shared" si="16"/>
        <v>0</v>
      </c>
      <c r="P383" s="71">
        <f t="shared" si="17"/>
        <v>0</v>
      </c>
      <c r="Q383" s="71" t="str">
        <f t="shared" si="18"/>
        <v/>
      </c>
    </row>
    <row r="384" spans="1:17" ht="15" customHeight="1" x14ac:dyDescent="0.25">
      <c r="A384" s="198" t="str">
        <f>IF($C384="","",IFERROR(INDEX('Work report'!$A$2:$A$1500,MATCH(ROWS($C$2:C384),'Work report'!$AA$2:$AA$1500,0)),""))</f>
        <v/>
      </c>
      <c r="B384" s="199" t="str">
        <f>IF($C384="","",Setup!$B$4)</f>
        <v/>
      </c>
      <c r="C384" s="200" t="str">
        <f>IFERROR(INDEX('Work report'!$R$2:$R$1500,MATCH(ROWS($C$2:C384),'Work report'!$AA$2:$AA$1500,0)),"")</f>
        <v/>
      </c>
      <c r="D384" s="200" t="str">
        <f>IFERROR(INDEX('Work report'!$S$2:$S$1500,MATCH(ROWS($D$2:D384),'Work report'!$AA$2:$AA$1500,0)),"")</f>
        <v/>
      </c>
      <c r="E384" s="193" t="str">
        <f>IF($C384="","",IFERROR(INDEX('Work report'!$C$2:$C$1500,MATCH(ROWS($C$2:C384),'Work report'!$AA$2:$AA$1500,0)),""))</f>
        <v/>
      </c>
      <c r="F384" s="201" t="str">
        <f>IF($C384="","",IFERROR(INDEX('Work report'!$F$2:$F$1500,MATCH(ROWS($C$2:C384),'Work report'!$AA$2:$AA$1500,0)),""))</f>
        <v/>
      </c>
      <c r="G384" s="202" t="str">
        <f>IF($C384="","",IFERROR(HYPERLINK(INDEX('Work report'!$Q$2:$Q$1500,MATCH(ROWS($C$2:C384),'Work report'!$AA$2:$AA$1500,0)),INDEX('Work report'!$Q$2:$Q$1500,MATCH(ROWS($C$2:C384),'Work report'!$AA$2:$AA$1500,0))),""))</f>
        <v/>
      </c>
      <c r="H384" s="203" t="str">
        <f>IF($C384="","",IFERROR(INDEX('Work report'!$M$2:$M$1500,MATCH(ROWS($C$2:C384),'Work report'!$AA$2:$AA$1500,0)),""))</f>
        <v/>
      </c>
      <c r="I384" s="198" t="str">
        <f>IF($C384="","",IFERROR(INDEX('Work report'!$A$2:$A$1500,MATCH(ROWS($C$2:C384),'Work report'!$AA$2:$AA$1500,0)),""))</f>
        <v/>
      </c>
      <c r="J384" s="201" t="str">
        <f>IF($C384="","",IFERROR(INDEX('Work report'!$I$2:$I$1500,MATCH(ROWS($C$2:C384),'Work report'!$AA$2:$AA$1500,0)),""))</f>
        <v/>
      </c>
      <c r="K384" s="105"/>
      <c r="L384" s="105"/>
      <c r="M384" s="105"/>
      <c r="N384" s="105"/>
      <c r="O384" s="71">
        <f t="shared" si="16"/>
        <v>0</v>
      </c>
      <c r="P384" s="71">
        <f t="shared" si="17"/>
        <v>0</v>
      </c>
      <c r="Q384" s="71" t="str">
        <f t="shared" si="18"/>
        <v/>
      </c>
    </row>
    <row r="385" spans="1:17" ht="15" customHeight="1" x14ac:dyDescent="0.25">
      <c r="A385" s="198" t="str">
        <f>IF($C385="","",IFERROR(INDEX('Work report'!$A$2:$A$1500,MATCH(ROWS($C$2:C385),'Work report'!$AA$2:$AA$1500,0)),""))</f>
        <v/>
      </c>
      <c r="B385" s="199" t="str">
        <f>IF($C385="","",Setup!$B$4)</f>
        <v/>
      </c>
      <c r="C385" s="200" t="str">
        <f>IFERROR(INDEX('Work report'!$R$2:$R$1500,MATCH(ROWS($C$2:C385),'Work report'!$AA$2:$AA$1500,0)),"")</f>
        <v/>
      </c>
      <c r="D385" s="200" t="str">
        <f>IFERROR(INDEX('Work report'!$S$2:$S$1500,MATCH(ROWS($D$2:D385),'Work report'!$AA$2:$AA$1500,0)),"")</f>
        <v/>
      </c>
      <c r="E385" s="193" t="str">
        <f>IF($C385="","",IFERROR(INDEX('Work report'!$C$2:$C$1500,MATCH(ROWS($C$2:C385),'Work report'!$AA$2:$AA$1500,0)),""))</f>
        <v/>
      </c>
      <c r="F385" s="201" t="str">
        <f>IF($C385="","",IFERROR(INDEX('Work report'!$F$2:$F$1500,MATCH(ROWS($C$2:C385),'Work report'!$AA$2:$AA$1500,0)),""))</f>
        <v/>
      </c>
      <c r="G385" s="202" t="str">
        <f>IF($C385="","",IFERROR(HYPERLINK(INDEX('Work report'!$Q$2:$Q$1500,MATCH(ROWS($C$2:C385),'Work report'!$AA$2:$AA$1500,0)),INDEX('Work report'!$Q$2:$Q$1500,MATCH(ROWS($C$2:C385),'Work report'!$AA$2:$AA$1500,0))),""))</f>
        <v/>
      </c>
      <c r="H385" s="203" t="str">
        <f>IF($C385="","",IFERROR(INDEX('Work report'!$M$2:$M$1500,MATCH(ROWS($C$2:C385),'Work report'!$AA$2:$AA$1500,0)),""))</f>
        <v/>
      </c>
      <c r="I385" s="198" t="str">
        <f>IF($C385="","",IFERROR(INDEX('Work report'!$A$2:$A$1500,MATCH(ROWS($C$2:C385),'Work report'!$AA$2:$AA$1500,0)),""))</f>
        <v/>
      </c>
      <c r="J385" s="201" t="str">
        <f>IF($C385="","",IFERROR(INDEX('Work report'!$I$2:$I$1500,MATCH(ROWS($C$2:C385),'Work report'!$AA$2:$AA$1500,0)),""))</f>
        <v/>
      </c>
      <c r="K385" s="105"/>
      <c r="L385" s="105"/>
      <c r="M385" s="105"/>
      <c r="N385" s="105"/>
      <c r="O385" s="71">
        <f t="shared" si="16"/>
        <v>0</v>
      </c>
      <c r="P385" s="71">
        <f t="shared" si="17"/>
        <v>0</v>
      </c>
      <c r="Q385" s="71" t="str">
        <f t="shared" si="18"/>
        <v/>
      </c>
    </row>
    <row r="386" spans="1:17" ht="15" customHeight="1" x14ac:dyDescent="0.25">
      <c r="A386" s="198" t="str">
        <f>IF($C386="","",IFERROR(INDEX('Work report'!$A$2:$A$1500,MATCH(ROWS($C$2:C386),'Work report'!$AA$2:$AA$1500,0)),""))</f>
        <v/>
      </c>
      <c r="B386" s="199" t="str">
        <f>IF($C386="","",Setup!$B$4)</f>
        <v/>
      </c>
      <c r="C386" s="200" t="str">
        <f>IFERROR(INDEX('Work report'!$R$2:$R$1500,MATCH(ROWS($C$2:C386),'Work report'!$AA$2:$AA$1500,0)),"")</f>
        <v/>
      </c>
      <c r="D386" s="200" t="str">
        <f>IFERROR(INDEX('Work report'!$S$2:$S$1500,MATCH(ROWS($D$2:D386),'Work report'!$AA$2:$AA$1500,0)),"")</f>
        <v/>
      </c>
      <c r="E386" s="193" t="str">
        <f>IF($C386="","",IFERROR(INDEX('Work report'!$C$2:$C$1500,MATCH(ROWS($C$2:C386),'Work report'!$AA$2:$AA$1500,0)),""))</f>
        <v/>
      </c>
      <c r="F386" s="201" t="str">
        <f>IF($C386="","",IFERROR(INDEX('Work report'!$F$2:$F$1500,MATCH(ROWS($C$2:C386),'Work report'!$AA$2:$AA$1500,0)),""))</f>
        <v/>
      </c>
      <c r="G386" s="202" t="str">
        <f>IF($C386="","",IFERROR(HYPERLINK(INDEX('Work report'!$Q$2:$Q$1500,MATCH(ROWS($C$2:C386),'Work report'!$AA$2:$AA$1500,0)),INDEX('Work report'!$Q$2:$Q$1500,MATCH(ROWS($C$2:C386),'Work report'!$AA$2:$AA$1500,0))),""))</f>
        <v/>
      </c>
      <c r="H386" s="203" t="str">
        <f>IF($C386="","",IFERROR(INDEX('Work report'!$M$2:$M$1500,MATCH(ROWS($C$2:C386),'Work report'!$AA$2:$AA$1500,0)),""))</f>
        <v/>
      </c>
      <c r="I386" s="198" t="str">
        <f>IF($C386="","",IFERROR(INDEX('Work report'!$A$2:$A$1500,MATCH(ROWS($C$2:C386),'Work report'!$AA$2:$AA$1500,0)),""))</f>
        <v/>
      </c>
      <c r="J386" s="201" t="str">
        <f>IF($C386="","",IFERROR(INDEX('Work report'!$I$2:$I$1500,MATCH(ROWS($C$2:C386),'Work report'!$AA$2:$AA$1500,0)),""))</f>
        <v/>
      </c>
      <c r="K386" s="105"/>
      <c r="L386" s="105"/>
      <c r="M386" s="105"/>
      <c r="N386" s="105"/>
      <c r="O386" s="71">
        <f t="shared" ref="O386:O449" si="19">IF($C386&lt;&gt;"",$C386,$K386)</f>
        <v>0</v>
      </c>
      <c r="P386" s="71">
        <f t="shared" ref="P386:P449" si="20">IF($D386&lt;&gt;"",$D386,$L386)</f>
        <v>0</v>
      </c>
      <c r="Q386" s="71" t="str">
        <f t="shared" si="18"/>
        <v/>
      </c>
    </row>
    <row r="387" spans="1:17" ht="15" customHeight="1" x14ac:dyDescent="0.25">
      <c r="A387" s="198" t="str">
        <f>IF($C387="","",IFERROR(INDEX('Work report'!$A$2:$A$1500,MATCH(ROWS($C$2:C387),'Work report'!$AA$2:$AA$1500,0)),""))</f>
        <v/>
      </c>
      <c r="B387" s="199" t="str">
        <f>IF($C387="","",Setup!$B$4)</f>
        <v/>
      </c>
      <c r="C387" s="200" t="str">
        <f>IFERROR(INDEX('Work report'!$R$2:$R$1500,MATCH(ROWS($C$2:C387),'Work report'!$AA$2:$AA$1500,0)),"")</f>
        <v/>
      </c>
      <c r="D387" s="200" t="str">
        <f>IFERROR(INDEX('Work report'!$S$2:$S$1500,MATCH(ROWS($D$2:D387),'Work report'!$AA$2:$AA$1500,0)),"")</f>
        <v/>
      </c>
      <c r="E387" s="193" t="str">
        <f>IF($C387="","",IFERROR(INDEX('Work report'!$C$2:$C$1500,MATCH(ROWS($C$2:C387),'Work report'!$AA$2:$AA$1500,0)),""))</f>
        <v/>
      </c>
      <c r="F387" s="201" t="str">
        <f>IF($C387="","",IFERROR(INDEX('Work report'!$F$2:$F$1500,MATCH(ROWS($C$2:C387),'Work report'!$AA$2:$AA$1500,0)),""))</f>
        <v/>
      </c>
      <c r="G387" s="202" t="str">
        <f>IF($C387="","",IFERROR(HYPERLINK(INDEX('Work report'!$Q$2:$Q$1500,MATCH(ROWS($C$2:C387),'Work report'!$AA$2:$AA$1500,0)),INDEX('Work report'!$Q$2:$Q$1500,MATCH(ROWS($C$2:C387),'Work report'!$AA$2:$AA$1500,0))),""))</f>
        <v/>
      </c>
      <c r="H387" s="203" t="str">
        <f>IF($C387="","",IFERROR(INDEX('Work report'!$M$2:$M$1500,MATCH(ROWS($C$2:C387),'Work report'!$AA$2:$AA$1500,0)),""))</f>
        <v/>
      </c>
      <c r="I387" s="198" t="str">
        <f>IF($C387="","",IFERROR(INDEX('Work report'!$A$2:$A$1500,MATCH(ROWS($C$2:C387),'Work report'!$AA$2:$AA$1500,0)),""))</f>
        <v/>
      </c>
      <c r="J387" s="201" t="str">
        <f>IF($C387="","",IFERROR(INDEX('Work report'!$I$2:$I$1500,MATCH(ROWS($C$2:C387),'Work report'!$AA$2:$AA$1500,0)),""))</f>
        <v/>
      </c>
      <c r="K387" s="105"/>
      <c r="L387" s="105"/>
      <c r="M387" s="105"/>
      <c r="N387" s="105"/>
      <c r="O387" s="71">
        <f t="shared" si="19"/>
        <v>0</v>
      </c>
      <c r="P387" s="71">
        <f t="shared" si="20"/>
        <v>0</v>
      </c>
      <c r="Q387" s="71" t="str">
        <f t="shared" si="18"/>
        <v/>
      </c>
    </row>
    <row r="388" spans="1:17" ht="15" customHeight="1" x14ac:dyDescent="0.25">
      <c r="A388" s="198" t="str">
        <f>IF($C388="","",IFERROR(INDEX('Work report'!$A$2:$A$1500,MATCH(ROWS($C$2:C388),'Work report'!$AA$2:$AA$1500,0)),""))</f>
        <v/>
      </c>
      <c r="B388" s="199" t="str">
        <f>IF($C388="","",Setup!$B$4)</f>
        <v/>
      </c>
      <c r="C388" s="200" t="str">
        <f>IFERROR(INDEX('Work report'!$R$2:$R$1500,MATCH(ROWS($C$2:C388),'Work report'!$AA$2:$AA$1500,0)),"")</f>
        <v/>
      </c>
      <c r="D388" s="200" t="str">
        <f>IFERROR(INDEX('Work report'!$S$2:$S$1500,MATCH(ROWS($D$2:D388),'Work report'!$AA$2:$AA$1500,0)),"")</f>
        <v/>
      </c>
      <c r="E388" s="193" t="str">
        <f>IF($C388="","",IFERROR(INDEX('Work report'!$C$2:$C$1500,MATCH(ROWS($C$2:C388),'Work report'!$AA$2:$AA$1500,0)),""))</f>
        <v/>
      </c>
      <c r="F388" s="201" t="str">
        <f>IF($C388="","",IFERROR(INDEX('Work report'!$F$2:$F$1500,MATCH(ROWS($C$2:C388),'Work report'!$AA$2:$AA$1500,0)),""))</f>
        <v/>
      </c>
      <c r="G388" s="202" t="str">
        <f>IF($C388="","",IFERROR(HYPERLINK(INDEX('Work report'!$Q$2:$Q$1500,MATCH(ROWS($C$2:C388),'Work report'!$AA$2:$AA$1500,0)),INDEX('Work report'!$Q$2:$Q$1500,MATCH(ROWS($C$2:C388),'Work report'!$AA$2:$AA$1500,0))),""))</f>
        <v/>
      </c>
      <c r="H388" s="203" t="str">
        <f>IF($C388="","",IFERROR(INDEX('Work report'!$M$2:$M$1500,MATCH(ROWS($C$2:C388),'Work report'!$AA$2:$AA$1500,0)),""))</f>
        <v/>
      </c>
      <c r="I388" s="198" t="str">
        <f>IF($C388="","",IFERROR(INDEX('Work report'!$A$2:$A$1500,MATCH(ROWS($C$2:C388),'Work report'!$AA$2:$AA$1500,0)),""))</f>
        <v/>
      </c>
      <c r="J388" s="201" t="str">
        <f>IF($C388="","",IFERROR(INDEX('Work report'!$I$2:$I$1500,MATCH(ROWS($C$2:C388),'Work report'!$AA$2:$AA$1500,0)),""))</f>
        <v/>
      </c>
      <c r="K388" s="105"/>
      <c r="L388" s="105"/>
      <c r="M388" s="105"/>
      <c r="N388" s="105"/>
      <c r="O388" s="71">
        <f t="shared" si="19"/>
        <v>0</v>
      </c>
      <c r="P388" s="71">
        <f t="shared" si="20"/>
        <v>0</v>
      </c>
      <c r="Q388" s="71" t="str">
        <f t="shared" si="18"/>
        <v/>
      </c>
    </row>
    <row r="389" spans="1:17" ht="15" customHeight="1" x14ac:dyDescent="0.25">
      <c r="A389" s="198" t="str">
        <f>IF($C389="","",IFERROR(INDEX('Work report'!$A$2:$A$1500,MATCH(ROWS($C$2:C389),'Work report'!$AA$2:$AA$1500,0)),""))</f>
        <v/>
      </c>
      <c r="B389" s="199" t="str">
        <f>IF($C389="","",Setup!$B$4)</f>
        <v/>
      </c>
      <c r="C389" s="200" t="str">
        <f>IFERROR(INDEX('Work report'!$R$2:$R$1500,MATCH(ROWS($C$2:C389),'Work report'!$AA$2:$AA$1500,0)),"")</f>
        <v/>
      </c>
      <c r="D389" s="200" t="str">
        <f>IFERROR(INDEX('Work report'!$S$2:$S$1500,MATCH(ROWS($D$2:D389),'Work report'!$AA$2:$AA$1500,0)),"")</f>
        <v/>
      </c>
      <c r="E389" s="193" t="str">
        <f>IF($C389="","",IFERROR(INDEX('Work report'!$C$2:$C$1500,MATCH(ROWS($C$2:C389),'Work report'!$AA$2:$AA$1500,0)),""))</f>
        <v/>
      </c>
      <c r="F389" s="201" t="str">
        <f>IF($C389="","",IFERROR(INDEX('Work report'!$F$2:$F$1500,MATCH(ROWS($C$2:C389),'Work report'!$AA$2:$AA$1500,0)),""))</f>
        <v/>
      </c>
      <c r="G389" s="202" t="str">
        <f>IF($C389="","",IFERROR(HYPERLINK(INDEX('Work report'!$Q$2:$Q$1500,MATCH(ROWS($C$2:C389),'Work report'!$AA$2:$AA$1500,0)),INDEX('Work report'!$Q$2:$Q$1500,MATCH(ROWS($C$2:C389),'Work report'!$AA$2:$AA$1500,0))),""))</f>
        <v/>
      </c>
      <c r="H389" s="203" t="str">
        <f>IF($C389="","",IFERROR(INDEX('Work report'!$M$2:$M$1500,MATCH(ROWS($C$2:C389),'Work report'!$AA$2:$AA$1500,0)),""))</f>
        <v/>
      </c>
      <c r="I389" s="198" t="str">
        <f>IF($C389="","",IFERROR(INDEX('Work report'!$A$2:$A$1500,MATCH(ROWS($C$2:C389),'Work report'!$AA$2:$AA$1500,0)),""))</f>
        <v/>
      </c>
      <c r="J389" s="201" t="str">
        <f>IF($C389="","",IFERROR(INDEX('Work report'!$I$2:$I$1500,MATCH(ROWS($C$2:C389),'Work report'!$AA$2:$AA$1500,0)),""))</f>
        <v/>
      </c>
      <c r="K389" s="105"/>
      <c r="L389" s="105"/>
      <c r="M389" s="105"/>
      <c r="N389" s="105"/>
      <c r="O389" s="71">
        <f t="shared" si="19"/>
        <v>0</v>
      </c>
      <c r="P389" s="71">
        <f t="shared" si="20"/>
        <v>0</v>
      </c>
      <c r="Q389" s="71" t="str">
        <f t="shared" si="18"/>
        <v/>
      </c>
    </row>
    <row r="390" spans="1:17" ht="15" customHeight="1" x14ac:dyDescent="0.25">
      <c r="A390" s="198" t="str">
        <f>IF($C390="","",IFERROR(INDEX('Work report'!$A$2:$A$1500,MATCH(ROWS($C$2:C390),'Work report'!$AA$2:$AA$1500,0)),""))</f>
        <v/>
      </c>
      <c r="B390" s="199" t="str">
        <f>IF($C390="","",Setup!$B$4)</f>
        <v/>
      </c>
      <c r="C390" s="200" t="str">
        <f>IFERROR(INDEX('Work report'!$R$2:$R$1500,MATCH(ROWS($C$2:C390),'Work report'!$AA$2:$AA$1500,0)),"")</f>
        <v/>
      </c>
      <c r="D390" s="200" t="str">
        <f>IFERROR(INDEX('Work report'!$S$2:$S$1500,MATCH(ROWS($D$2:D390),'Work report'!$AA$2:$AA$1500,0)),"")</f>
        <v/>
      </c>
      <c r="E390" s="193" t="str">
        <f>IF($C390="","",IFERROR(INDEX('Work report'!$C$2:$C$1500,MATCH(ROWS($C$2:C390),'Work report'!$AA$2:$AA$1500,0)),""))</f>
        <v/>
      </c>
      <c r="F390" s="201" t="str">
        <f>IF($C390="","",IFERROR(INDEX('Work report'!$F$2:$F$1500,MATCH(ROWS($C$2:C390),'Work report'!$AA$2:$AA$1500,0)),""))</f>
        <v/>
      </c>
      <c r="G390" s="202" t="str">
        <f>IF($C390="","",IFERROR(HYPERLINK(INDEX('Work report'!$Q$2:$Q$1500,MATCH(ROWS($C$2:C390),'Work report'!$AA$2:$AA$1500,0)),INDEX('Work report'!$Q$2:$Q$1500,MATCH(ROWS($C$2:C390),'Work report'!$AA$2:$AA$1500,0))),""))</f>
        <v/>
      </c>
      <c r="H390" s="203" t="str">
        <f>IF($C390="","",IFERROR(INDEX('Work report'!$M$2:$M$1500,MATCH(ROWS($C$2:C390),'Work report'!$AA$2:$AA$1500,0)),""))</f>
        <v/>
      </c>
      <c r="I390" s="198" t="str">
        <f>IF($C390="","",IFERROR(INDEX('Work report'!$A$2:$A$1500,MATCH(ROWS($C$2:C390),'Work report'!$AA$2:$AA$1500,0)),""))</f>
        <v/>
      </c>
      <c r="J390" s="201" t="str">
        <f>IF($C390="","",IFERROR(INDEX('Work report'!$I$2:$I$1500,MATCH(ROWS($C$2:C390),'Work report'!$AA$2:$AA$1500,0)),""))</f>
        <v/>
      </c>
      <c r="K390" s="105"/>
      <c r="L390" s="105"/>
      <c r="M390" s="105"/>
      <c r="N390" s="105"/>
      <c r="O390" s="71">
        <f t="shared" si="19"/>
        <v>0</v>
      </c>
      <c r="P390" s="71">
        <f t="shared" si="20"/>
        <v>0</v>
      </c>
      <c r="Q390" s="71" t="str">
        <f t="shared" si="18"/>
        <v/>
      </c>
    </row>
    <row r="391" spans="1:17" ht="15" customHeight="1" x14ac:dyDescent="0.25">
      <c r="A391" s="198" t="str">
        <f>IF($C391="","",IFERROR(INDEX('Work report'!$A$2:$A$1500,MATCH(ROWS($C$2:C391),'Work report'!$AA$2:$AA$1500,0)),""))</f>
        <v/>
      </c>
      <c r="B391" s="199" t="str">
        <f>IF($C391="","",Setup!$B$4)</f>
        <v/>
      </c>
      <c r="C391" s="200" t="str">
        <f>IFERROR(INDEX('Work report'!$R$2:$R$1500,MATCH(ROWS($C$2:C391),'Work report'!$AA$2:$AA$1500,0)),"")</f>
        <v/>
      </c>
      <c r="D391" s="200" t="str">
        <f>IFERROR(INDEX('Work report'!$S$2:$S$1500,MATCH(ROWS($D$2:D391),'Work report'!$AA$2:$AA$1500,0)),"")</f>
        <v/>
      </c>
      <c r="E391" s="193" t="str">
        <f>IF($C391="","",IFERROR(INDEX('Work report'!$C$2:$C$1500,MATCH(ROWS($C$2:C391),'Work report'!$AA$2:$AA$1500,0)),""))</f>
        <v/>
      </c>
      <c r="F391" s="201" t="str">
        <f>IF($C391="","",IFERROR(INDEX('Work report'!$F$2:$F$1500,MATCH(ROWS($C$2:C391),'Work report'!$AA$2:$AA$1500,0)),""))</f>
        <v/>
      </c>
      <c r="G391" s="202" t="str">
        <f>IF($C391="","",IFERROR(HYPERLINK(INDEX('Work report'!$Q$2:$Q$1500,MATCH(ROWS($C$2:C391),'Work report'!$AA$2:$AA$1500,0)),INDEX('Work report'!$Q$2:$Q$1500,MATCH(ROWS($C$2:C391),'Work report'!$AA$2:$AA$1500,0))),""))</f>
        <v/>
      </c>
      <c r="H391" s="203" t="str">
        <f>IF($C391="","",IFERROR(INDEX('Work report'!$M$2:$M$1500,MATCH(ROWS($C$2:C391),'Work report'!$AA$2:$AA$1500,0)),""))</f>
        <v/>
      </c>
      <c r="I391" s="198" t="str">
        <f>IF($C391="","",IFERROR(INDEX('Work report'!$A$2:$A$1500,MATCH(ROWS($C$2:C391),'Work report'!$AA$2:$AA$1500,0)),""))</f>
        <v/>
      </c>
      <c r="J391" s="201" t="str">
        <f>IF($C391="","",IFERROR(INDEX('Work report'!$I$2:$I$1500,MATCH(ROWS($C$2:C391),'Work report'!$AA$2:$AA$1500,0)),""))</f>
        <v/>
      </c>
      <c r="K391" s="105"/>
      <c r="L391" s="105"/>
      <c r="M391" s="105"/>
      <c r="N391" s="105"/>
      <c r="O391" s="71">
        <f t="shared" si="19"/>
        <v>0</v>
      </c>
      <c r="P391" s="71">
        <f t="shared" si="20"/>
        <v>0</v>
      </c>
      <c r="Q391" s="71" t="str">
        <f t="shared" si="18"/>
        <v/>
      </c>
    </row>
    <row r="392" spans="1:17" ht="15" customHeight="1" x14ac:dyDescent="0.25">
      <c r="A392" s="198" t="str">
        <f>IF($C392="","",IFERROR(INDEX('Work report'!$A$2:$A$1500,MATCH(ROWS($C$2:C392),'Work report'!$AA$2:$AA$1500,0)),""))</f>
        <v/>
      </c>
      <c r="B392" s="199" t="str">
        <f>IF($C392="","",Setup!$B$4)</f>
        <v/>
      </c>
      <c r="C392" s="200" t="str">
        <f>IFERROR(INDEX('Work report'!$R$2:$R$1500,MATCH(ROWS($C$2:C392),'Work report'!$AA$2:$AA$1500,0)),"")</f>
        <v/>
      </c>
      <c r="D392" s="200" t="str">
        <f>IFERROR(INDEX('Work report'!$S$2:$S$1500,MATCH(ROWS($D$2:D392),'Work report'!$AA$2:$AA$1500,0)),"")</f>
        <v/>
      </c>
      <c r="E392" s="193" t="str">
        <f>IF($C392="","",IFERROR(INDEX('Work report'!$C$2:$C$1500,MATCH(ROWS($C$2:C392),'Work report'!$AA$2:$AA$1500,0)),""))</f>
        <v/>
      </c>
      <c r="F392" s="201" t="str">
        <f>IF($C392="","",IFERROR(INDEX('Work report'!$F$2:$F$1500,MATCH(ROWS($C$2:C392),'Work report'!$AA$2:$AA$1500,0)),""))</f>
        <v/>
      </c>
      <c r="G392" s="202" t="str">
        <f>IF($C392="","",IFERROR(HYPERLINK(INDEX('Work report'!$Q$2:$Q$1500,MATCH(ROWS($C$2:C392),'Work report'!$AA$2:$AA$1500,0)),INDEX('Work report'!$Q$2:$Q$1500,MATCH(ROWS($C$2:C392),'Work report'!$AA$2:$AA$1500,0))),""))</f>
        <v/>
      </c>
      <c r="H392" s="203" t="str">
        <f>IF($C392="","",IFERROR(INDEX('Work report'!$M$2:$M$1500,MATCH(ROWS($C$2:C392),'Work report'!$AA$2:$AA$1500,0)),""))</f>
        <v/>
      </c>
      <c r="I392" s="198" t="str">
        <f>IF($C392="","",IFERROR(INDEX('Work report'!$A$2:$A$1500,MATCH(ROWS($C$2:C392),'Work report'!$AA$2:$AA$1500,0)),""))</f>
        <v/>
      </c>
      <c r="J392" s="201" t="str">
        <f>IF($C392="","",IFERROR(INDEX('Work report'!$I$2:$I$1500,MATCH(ROWS($C$2:C392),'Work report'!$AA$2:$AA$1500,0)),""))</f>
        <v/>
      </c>
      <c r="K392" s="105"/>
      <c r="L392" s="105"/>
      <c r="M392" s="105"/>
      <c r="N392" s="105"/>
      <c r="O392" s="71">
        <f t="shared" si="19"/>
        <v>0</v>
      </c>
      <c r="P392" s="71">
        <f t="shared" si="20"/>
        <v>0</v>
      </c>
      <c r="Q392" s="71" t="str">
        <f t="shared" si="18"/>
        <v/>
      </c>
    </row>
    <row r="393" spans="1:17" ht="15" customHeight="1" x14ac:dyDescent="0.25">
      <c r="A393" s="198" t="str">
        <f>IF($C393="","",IFERROR(INDEX('Work report'!$A$2:$A$1500,MATCH(ROWS($C$2:C393),'Work report'!$AA$2:$AA$1500,0)),""))</f>
        <v/>
      </c>
      <c r="B393" s="199" t="str">
        <f>IF($C393="","",Setup!$B$4)</f>
        <v/>
      </c>
      <c r="C393" s="200" t="str">
        <f>IFERROR(INDEX('Work report'!$R$2:$R$1500,MATCH(ROWS($C$2:C393),'Work report'!$AA$2:$AA$1500,0)),"")</f>
        <v/>
      </c>
      <c r="D393" s="200" t="str">
        <f>IFERROR(INDEX('Work report'!$S$2:$S$1500,MATCH(ROWS($D$2:D393),'Work report'!$AA$2:$AA$1500,0)),"")</f>
        <v/>
      </c>
      <c r="E393" s="193" t="str">
        <f>IF($C393="","",IFERROR(INDEX('Work report'!$C$2:$C$1500,MATCH(ROWS($C$2:C393),'Work report'!$AA$2:$AA$1500,0)),""))</f>
        <v/>
      </c>
      <c r="F393" s="201" t="str">
        <f>IF($C393="","",IFERROR(INDEX('Work report'!$F$2:$F$1500,MATCH(ROWS($C$2:C393),'Work report'!$AA$2:$AA$1500,0)),""))</f>
        <v/>
      </c>
      <c r="G393" s="202" t="str">
        <f>IF($C393="","",IFERROR(HYPERLINK(INDEX('Work report'!$Q$2:$Q$1500,MATCH(ROWS($C$2:C393),'Work report'!$AA$2:$AA$1500,0)),INDEX('Work report'!$Q$2:$Q$1500,MATCH(ROWS($C$2:C393),'Work report'!$AA$2:$AA$1500,0))),""))</f>
        <v/>
      </c>
      <c r="H393" s="203" t="str">
        <f>IF($C393="","",IFERROR(INDEX('Work report'!$M$2:$M$1500,MATCH(ROWS($C$2:C393),'Work report'!$AA$2:$AA$1500,0)),""))</f>
        <v/>
      </c>
      <c r="I393" s="198" t="str">
        <f>IF($C393="","",IFERROR(INDEX('Work report'!$A$2:$A$1500,MATCH(ROWS($C$2:C393),'Work report'!$AA$2:$AA$1500,0)),""))</f>
        <v/>
      </c>
      <c r="J393" s="201" t="str">
        <f>IF($C393="","",IFERROR(INDEX('Work report'!$I$2:$I$1500,MATCH(ROWS($C$2:C393),'Work report'!$AA$2:$AA$1500,0)),""))</f>
        <v/>
      </c>
      <c r="K393" s="105"/>
      <c r="L393" s="105"/>
      <c r="M393" s="105"/>
      <c r="N393" s="105"/>
      <c r="O393" s="71">
        <f t="shared" si="19"/>
        <v>0</v>
      </c>
      <c r="P393" s="71">
        <f t="shared" si="20"/>
        <v>0</v>
      </c>
      <c r="Q393" s="71" t="str">
        <f t="shared" si="18"/>
        <v/>
      </c>
    </row>
    <row r="394" spans="1:17" ht="15" customHeight="1" x14ac:dyDescent="0.25">
      <c r="A394" s="198" t="str">
        <f>IF($C394="","",IFERROR(INDEX('Work report'!$A$2:$A$1500,MATCH(ROWS($C$2:C394),'Work report'!$AA$2:$AA$1500,0)),""))</f>
        <v/>
      </c>
      <c r="B394" s="199" t="str">
        <f>IF($C394="","",Setup!$B$4)</f>
        <v/>
      </c>
      <c r="C394" s="200" t="str">
        <f>IFERROR(INDEX('Work report'!$R$2:$R$1500,MATCH(ROWS($C$2:C394),'Work report'!$AA$2:$AA$1500,0)),"")</f>
        <v/>
      </c>
      <c r="D394" s="200" t="str">
        <f>IFERROR(INDEX('Work report'!$S$2:$S$1500,MATCH(ROWS($D$2:D394),'Work report'!$AA$2:$AA$1500,0)),"")</f>
        <v/>
      </c>
      <c r="E394" s="193" t="str">
        <f>IF($C394="","",IFERROR(INDEX('Work report'!$C$2:$C$1500,MATCH(ROWS($C$2:C394),'Work report'!$AA$2:$AA$1500,0)),""))</f>
        <v/>
      </c>
      <c r="F394" s="201" t="str">
        <f>IF($C394="","",IFERROR(INDEX('Work report'!$F$2:$F$1500,MATCH(ROWS($C$2:C394),'Work report'!$AA$2:$AA$1500,0)),""))</f>
        <v/>
      </c>
      <c r="G394" s="202" t="str">
        <f>IF($C394="","",IFERROR(HYPERLINK(INDEX('Work report'!$Q$2:$Q$1500,MATCH(ROWS($C$2:C394),'Work report'!$AA$2:$AA$1500,0)),INDEX('Work report'!$Q$2:$Q$1500,MATCH(ROWS($C$2:C394),'Work report'!$AA$2:$AA$1500,0))),""))</f>
        <v/>
      </c>
      <c r="H394" s="203" t="str">
        <f>IF($C394="","",IFERROR(INDEX('Work report'!$M$2:$M$1500,MATCH(ROWS($C$2:C394),'Work report'!$AA$2:$AA$1500,0)),""))</f>
        <v/>
      </c>
      <c r="I394" s="198" t="str">
        <f>IF($C394="","",IFERROR(INDEX('Work report'!$A$2:$A$1500,MATCH(ROWS($C$2:C394),'Work report'!$AA$2:$AA$1500,0)),""))</f>
        <v/>
      </c>
      <c r="J394" s="201" t="str">
        <f>IF($C394="","",IFERROR(INDEX('Work report'!$I$2:$I$1500,MATCH(ROWS($C$2:C394),'Work report'!$AA$2:$AA$1500,0)),""))</f>
        <v/>
      </c>
      <c r="K394" s="105"/>
      <c r="L394" s="105"/>
      <c r="M394" s="105"/>
      <c r="N394" s="105"/>
      <c r="O394" s="71">
        <f t="shared" si="19"/>
        <v>0</v>
      </c>
      <c r="P394" s="71">
        <f t="shared" si="20"/>
        <v>0</v>
      </c>
      <c r="Q394" s="71" t="str">
        <f t="shared" si="18"/>
        <v/>
      </c>
    </row>
    <row r="395" spans="1:17" ht="15" customHeight="1" x14ac:dyDescent="0.25">
      <c r="A395" s="198" t="str">
        <f>IF($C395="","",IFERROR(INDEX('Work report'!$A$2:$A$1500,MATCH(ROWS($C$2:C395),'Work report'!$AA$2:$AA$1500,0)),""))</f>
        <v/>
      </c>
      <c r="B395" s="199" t="str">
        <f>IF($C395="","",Setup!$B$4)</f>
        <v/>
      </c>
      <c r="C395" s="200" t="str">
        <f>IFERROR(INDEX('Work report'!$R$2:$R$1500,MATCH(ROWS($C$2:C395),'Work report'!$AA$2:$AA$1500,0)),"")</f>
        <v/>
      </c>
      <c r="D395" s="200" t="str">
        <f>IFERROR(INDEX('Work report'!$S$2:$S$1500,MATCH(ROWS($D$2:D395),'Work report'!$AA$2:$AA$1500,0)),"")</f>
        <v/>
      </c>
      <c r="E395" s="193" t="str">
        <f>IF($C395="","",IFERROR(INDEX('Work report'!$C$2:$C$1500,MATCH(ROWS($C$2:C395),'Work report'!$AA$2:$AA$1500,0)),""))</f>
        <v/>
      </c>
      <c r="F395" s="201" t="str">
        <f>IF($C395="","",IFERROR(INDEX('Work report'!$F$2:$F$1500,MATCH(ROWS($C$2:C395),'Work report'!$AA$2:$AA$1500,0)),""))</f>
        <v/>
      </c>
      <c r="G395" s="202" t="str">
        <f>IF($C395="","",IFERROR(HYPERLINK(INDEX('Work report'!$Q$2:$Q$1500,MATCH(ROWS($C$2:C395),'Work report'!$AA$2:$AA$1500,0)),INDEX('Work report'!$Q$2:$Q$1500,MATCH(ROWS($C$2:C395),'Work report'!$AA$2:$AA$1500,0))),""))</f>
        <v/>
      </c>
      <c r="H395" s="203" t="str">
        <f>IF($C395="","",IFERROR(INDEX('Work report'!$M$2:$M$1500,MATCH(ROWS($C$2:C395),'Work report'!$AA$2:$AA$1500,0)),""))</f>
        <v/>
      </c>
      <c r="I395" s="198" t="str">
        <f>IF($C395="","",IFERROR(INDEX('Work report'!$A$2:$A$1500,MATCH(ROWS($C$2:C395),'Work report'!$AA$2:$AA$1500,0)),""))</f>
        <v/>
      </c>
      <c r="J395" s="201" t="str">
        <f>IF($C395="","",IFERROR(INDEX('Work report'!$I$2:$I$1500,MATCH(ROWS($C$2:C395),'Work report'!$AA$2:$AA$1500,0)),""))</f>
        <v/>
      </c>
      <c r="K395" s="105"/>
      <c r="L395" s="105"/>
      <c r="M395" s="105"/>
      <c r="N395" s="105"/>
      <c r="O395" s="71">
        <f t="shared" si="19"/>
        <v>0</v>
      </c>
      <c r="P395" s="71">
        <f t="shared" si="20"/>
        <v>0</v>
      </c>
      <c r="Q395" s="71" t="str">
        <f t="shared" si="18"/>
        <v/>
      </c>
    </row>
    <row r="396" spans="1:17" ht="15" customHeight="1" x14ac:dyDescent="0.25">
      <c r="A396" s="198" t="str">
        <f>IF($C396="","",IFERROR(INDEX('Work report'!$A$2:$A$1500,MATCH(ROWS($C$2:C396),'Work report'!$AA$2:$AA$1500,0)),""))</f>
        <v/>
      </c>
      <c r="B396" s="199" t="str">
        <f>IF($C396="","",Setup!$B$4)</f>
        <v/>
      </c>
      <c r="C396" s="200" t="str">
        <f>IFERROR(INDEX('Work report'!$R$2:$R$1500,MATCH(ROWS($C$2:C396),'Work report'!$AA$2:$AA$1500,0)),"")</f>
        <v/>
      </c>
      <c r="D396" s="200" t="str">
        <f>IFERROR(INDEX('Work report'!$S$2:$S$1500,MATCH(ROWS($D$2:D396),'Work report'!$AA$2:$AA$1500,0)),"")</f>
        <v/>
      </c>
      <c r="E396" s="193" t="str">
        <f>IF($C396="","",IFERROR(INDEX('Work report'!$C$2:$C$1500,MATCH(ROWS($C$2:C396),'Work report'!$AA$2:$AA$1500,0)),""))</f>
        <v/>
      </c>
      <c r="F396" s="201" t="str">
        <f>IF($C396="","",IFERROR(INDEX('Work report'!$F$2:$F$1500,MATCH(ROWS($C$2:C396),'Work report'!$AA$2:$AA$1500,0)),""))</f>
        <v/>
      </c>
      <c r="G396" s="202" t="str">
        <f>IF($C396="","",IFERROR(HYPERLINK(INDEX('Work report'!$Q$2:$Q$1500,MATCH(ROWS($C$2:C396),'Work report'!$AA$2:$AA$1500,0)),INDEX('Work report'!$Q$2:$Q$1500,MATCH(ROWS($C$2:C396),'Work report'!$AA$2:$AA$1500,0))),""))</f>
        <v/>
      </c>
      <c r="H396" s="203" t="str">
        <f>IF($C396="","",IFERROR(INDEX('Work report'!$M$2:$M$1500,MATCH(ROWS($C$2:C396),'Work report'!$AA$2:$AA$1500,0)),""))</f>
        <v/>
      </c>
      <c r="I396" s="198" t="str">
        <f>IF($C396="","",IFERROR(INDEX('Work report'!$A$2:$A$1500,MATCH(ROWS($C$2:C396),'Work report'!$AA$2:$AA$1500,0)),""))</f>
        <v/>
      </c>
      <c r="J396" s="201" t="str">
        <f>IF($C396="","",IFERROR(INDEX('Work report'!$I$2:$I$1500,MATCH(ROWS($C$2:C396),'Work report'!$AA$2:$AA$1500,0)),""))</f>
        <v/>
      </c>
      <c r="K396" s="105"/>
      <c r="L396" s="105"/>
      <c r="M396" s="105"/>
      <c r="N396" s="105"/>
      <c r="O396" s="71">
        <f t="shared" si="19"/>
        <v>0</v>
      </c>
      <c r="P396" s="71">
        <f t="shared" si="20"/>
        <v>0</v>
      </c>
      <c r="Q396" s="71" t="str">
        <f t="shared" si="18"/>
        <v/>
      </c>
    </row>
    <row r="397" spans="1:17" ht="15" customHeight="1" x14ac:dyDescent="0.25">
      <c r="A397" s="198" t="str">
        <f>IF($C397="","",IFERROR(INDEX('Work report'!$A$2:$A$1500,MATCH(ROWS($C$2:C397),'Work report'!$AA$2:$AA$1500,0)),""))</f>
        <v/>
      </c>
      <c r="B397" s="199" t="str">
        <f>IF($C397="","",Setup!$B$4)</f>
        <v/>
      </c>
      <c r="C397" s="200" t="str">
        <f>IFERROR(INDEX('Work report'!$R$2:$R$1500,MATCH(ROWS($C$2:C397),'Work report'!$AA$2:$AA$1500,0)),"")</f>
        <v/>
      </c>
      <c r="D397" s="200" t="str">
        <f>IFERROR(INDEX('Work report'!$S$2:$S$1500,MATCH(ROWS($D$2:D397),'Work report'!$AA$2:$AA$1500,0)),"")</f>
        <v/>
      </c>
      <c r="E397" s="193" t="str">
        <f>IF($C397="","",IFERROR(INDEX('Work report'!$C$2:$C$1500,MATCH(ROWS($C$2:C397),'Work report'!$AA$2:$AA$1500,0)),""))</f>
        <v/>
      </c>
      <c r="F397" s="201" t="str">
        <f>IF($C397="","",IFERROR(INDEX('Work report'!$F$2:$F$1500,MATCH(ROWS($C$2:C397),'Work report'!$AA$2:$AA$1500,0)),""))</f>
        <v/>
      </c>
      <c r="G397" s="202" t="str">
        <f>IF($C397="","",IFERROR(HYPERLINK(INDEX('Work report'!$Q$2:$Q$1500,MATCH(ROWS($C$2:C397),'Work report'!$AA$2:$AA$1500,0)),INDEX('Work report'!$Q$2:$Q$1500,MATCH(ROWS($C$2:C397),'Work report'!$AA$2:$AA$1500,0))),""))</f>
        <v/>
      </c>
      <c r="H397" s="203" t="str">
        <f>IF($C397="","",IFERROR(INDEX('Work report'!$M$2:$M$1500,MATCH(ROWS($C$2:C397),'Work report'!$AA$2:$AA$1500,0)),""))</f>
        <v/>
      </c>
      <c r="I397" s="198" t="str">
        <f>IF($C397="","",IFERROR(INDEX('Work report'!$A$2:$A$1500,MATCH(ROWS($C$2:C397),'Work report'!$AA$2:$AA$1500,0)),""))</f>
        <v/>
      </c>
      <c r="J397" s="201" t="str">
        <f>IF($C397="","",IFERROR(INDEX('Work report'!$I$2:$I$1500,MATCH(ROWS($C$2:C397),'Work report'!$AA$2:$AA$1500,0)),""))</f>
        <v/>
      </c>
      <c r="K397" s="105"/>
      <c r="L397" s="105"/>
      <c r="M397" s="105"/>
      <c r="N397" s="105"/>
      <c r="O397" s="71">
        <f t="shared" si="19"/>
        <v>0</v>
      </c>
      <c r="P397" s="71">
        <f t="shared" si="20"/>
        <v>0</v>
      </c>
      <c r="Q397" s="71" t="str">
        <f t="shared" si="18"/>
        <v/>
      </c>
    </row>
    <row r="398" spans="1:17" ht="15" customHeight="1" x14ac:dyDescent="0.25">
      <c r="A398" s="198" t="str">
        <f>IF($C398="","",IFERROR(INDEX('Work report'!$A$2:$A$1500,MATCH(ROWS($C$2:C398),'Work report'!$AA$2:$AA$1500,0)),""))</f>
        <v/>
      </c>
      <c r="B398" s="199" t="str">
        <f>IF($C398="","",Setup!$B$4)</f>
        <v/>
      </c>
      <c r="C398" s="200" t="str">
        <f>IFERROR(INDEX('Work report'!$R$2:$R$1500,MATCH(ROWS($C$2:C398),'Work report'!$AA$2:$AA$1500,0)),"")</f>
        <v/>
      </c>
      <c r="D398" s="200" t="str">
        <f>IFERROR(INDEX('Work report'!$S$2:$S$1500,MATCH(ROWS($D$2:D398),'Work report'!$AA$2:$AA$1500,0)),"")</f>
        <v/>
      </c>
      <c r="E398" s="193" t="str">
        <f>IF($C398="","",IFERROR(INDEX('Work report'!$C$2:$C$1500,MATCH(ROWS($C$2:C398),'Work report'!$AA$2:$AA$1500,0)),""))</f>
        <v/>
      </c>
      <c r="F398" s="201" t="str">
        <f>IF($C398="","",IFERROR(INDEX('Work report'!$F$2:$F$1500,MATCH(ROWS($C$2:C398),'Work report'!$AA$2:$AA$1500,0)),""))</f>
        <v/>
      </c>
      <c r="G398" s="202" t="str">
        <f>IF($C398="","",IFERROR(HYPERLINK(INDEX('Work report'!$Q$2:$Q$1500,MATCH(ROWS($C$2:C398),'Work report'!$AA$2:$AA$1500,0)),INDEX('Work report'!$Q$2:$Q$1500,MATCH(ROWS($C$2:C398),'Work report'!$AA$2:$AA$1500,0))),""))</f>
        <v/>
      </c>
      <c r="H398" s="203" t="str">
        <f>IF($C398="","",IFERROR(INDEX('Work report'!$M$2:$M$1500,MATCH(ROWS($C$2:C398),'Work report'!$AA$2:$AA$1500,0)),""))</f>
        <v/>
      </c>
      <c r="I398" s="198" t="str">
        <f>IF($C398="","",IFERROR(INDEX('Work report'!$A$2:$A$1500,MATCH(ROWS($C$2:C398),'Work report'!$AA$2:$AA$1500,0)),""))</f>
        <v/>
      </c>
      <c r="J398" s="201" t="str">
        <f>IF($C398="","",IFERROR(INDEX('Work report'!$I$2:$I$1500,MATCH(ROWS($C$2:C398),'Work report'!$AA$2:$AA$1500,0)),""))</f>
        <v/>
      </c>
      <c r="K398" s="105"/>
      <c r="L398" s="105"/>
      <c r="M398" s="105"/>
      <c r="N398" s="105"/>
      <c r="O398" s="71">
        <f t="shared" si="19"/>
        <v>0</v>
      </c>
      <c r="P398" s="71">
        <f t="shared" si="20"/>
        <v>0</v>
      </c>
      <c r="Q398" s="71" t="str">
        <f t="shared" si="18"/>
        <v/>
      </c>
    </row>
    <row r="399" spans="1:17" ht="15" customHeight="1" x14ac:dyDescent="0.25">
      <c r="A399" s="198" t="str">
        <f>IF($C399="","",IFERROR(INDEX('Work report'!$A$2:$A$1500,MATCH(ROWS($C$2:C399),'Work report'!$AA$2:$AA$1500,0)),""))</f>
        <v/>
      </c>
      <c r="B399" s="199" t="str">
        <f>IF($C399="","",Setup!$B$4)</f>
        <v/>
      </c>
      <c r="C399" s="200" t="str">
        <f>IFERROR(INDEX('Work report'!$R$2:$R$1500,MATCH(ROWS($C$2:C399),'Work report'!$AA$2:$AA$1500,0)),"")</f>
        <v/>
      </c>
      <c r="D399" s="200" t="str">
        <f>IFERROR(INDEX('Work report'!$S$2:$S$1500,MATCH(ROWS($D$2:D399),'Work report'!$AA$2:$AA$1500,0)),"")</f>
        <v/>
      </c>
      <c r="E399" s="193" t="str">
        <f>IF($C399="","",IFERROR(INDEX('Work report'!$C$2:$C$1500,MATCH(ROWS($C$2:C399),'Work report'!$AA$2:$AA$1500,0)),""))</f>
        <v/>
      </c>
      <c r="F399" s="201" t="str">
        <f>IF($C399="","",IFERROR(INDEX('Work report'!$F$2:$F$1500,MATCH(ROWS($C$2:C399),'Work report'!$AA$2:$AA$1500,0)),""))</f>
        <v/>
      </c>
      <c r="G399" s="202" t="str">
        <f>IF($C399="","",IFERROR(HYPERLINK(INDEX('Work report'!$Q$2:$Q$1500,MATCH(ROWS($C$2:C399),'Work report'!$AA$2:$AA$1500,0)),INDEX('Work report'!$Q$2:$Q$1500,MATCH(ROWS($C$2:C399),'Work report'!$AA$2:$AA$1500,0))),""))</f>
        <v/>
      </c>
      <c r="H399" s="203" t="str">
        <f>IF($C399="","",IFERROR(INDEX('Work report'!$M$2:$M$1500,MATCH(ROWS($C$2:C399),'Work report'!$AA$2:$AA$1500,0)),""))</f>
        <v/>
      </c>
      <c r="I399" s="198" t="str">
        <f>IF($C399="","",IFERROR(INDEX('Work report'!$A$2:$A$1500,MATCH(ROWS($C$2:C399),'Work report'!$AA$2:$AA$1500,0)),""))</f>
        <v/>
      </c>
      <c r="J399" s="201" t="str">
        <f>IF($C399="","",IFERROR(INDEX('Work report'!$I$2:$I$1500,MATCH(ROWS($C$2:C399),'Work report'!$AA$2:$AA$1500,0)),""))</f>
        <v/>
      </c>
      <c r="K399" s="105"/>
      <c r="L399" s="105"/>
      <c r="M399" s="105"/>
      <c r="N399" s="105"/>
      <c r="O399" s="71">
        <f t="shared" si="19"/>
        <v>0</v>
      </c>
      <c r="P399" s="71">
        <f t="shared" si="20"/>
        <v>0</v>
      </c>
      <c r="Q399" s="71" t="str">
        <f t="shared" si="18"/>
        <v/>
      </c>
    </row>
    <row r="400" spans="1:17" ht="15" customHeight="1" x14ac:dyDescent="0.25">
      <c r="A400" s="198" t="str">
        <f>IF($C400="","",IFERROR(INDEX('Work report'!$A$2:$A$1500,MATCH(ROWS($C$2:C400),'Work report'!$AA$2:$AA$1500,0)),""))</f>
        <v/>
      </c>
      <c r="B400" s="199" t="str">
        <f>IF($C400="","",Setup!$B$4)</f>
        <v/>
      </c>
      <c r="C400" s="200" t="str">
        <f>IFERROR(INDEX('Work report'!$R$2:$R$1500,MATCH(ROWS($C$2:C400),'Work report'!$AA$2:$AA$1500,0)),"")</f>
        <v/>
      </c>
      <c r="D400" s="200" t="str">
        <f>IFERROR(INDEX('Work report'!$S$2:$S$1500,MATCH(ROWS($D$2:D400),'Work report'!$AA$2:$AA$1500,0)),"")</f>
        <v/>
      </c>
      <c r="E400" s="193" t="str">
        <f>IF($C400="","",IFERROR(INDEX('Work report'!$C$2:$C$1500,MATCH(ROWS($C$2:C400),'Work report'!$AA$2:$AA$1500,0)),""))</f>
        <v/>
      </c>
      <c r="F400" s="201" t="str">
        <f>IF($C400="","",IFERROR(INDEX('Work report'!$F$2:$F$1500,MATCH(ROWS($C$2:C400),'Work report'!$AA$2:$AA$1500,0)),""))</f>
        <v/>
      </c>
      <c r="G400" s="202" t="str">
        <f>IF($C400="","",IFERROR(HYPERLINK(INDEX('Work report'!$Q$2:$Q$1500,MATCH(ROWS($C$2:C400),'Work report'!$AA$2:$AA$1500,0)),INDEX('Work report'!$Q$2:$Q$1500,MATCH(ROWS($C$2:C400),'Work report'!$AA$2:$AA$1500,0))),""))</f>
        <v/>
      </c>
      <c r="H400" s="203" t="str">
        <f>IF($C400="","",IFERROR(INDEX('Work report'!$M$2:$M$1500,MATCH(ROWS($C$2:C400),'Work report'!$AA$2:$AA$1500,0)),""))</f>
        <v/>
      </c>
      <c r="I400" s="198" t="str">
        <f>IF($C400="","",IFERROR(INDEX('Work report'!$A$2:$A$1500,MATCH(ROWS($C$2:C400),'Work report'!$AA$2:$AA$1500,0)),""))</f>
        <v/>
      </c>
      <c r="J400" s="201" t="str">
        <f>IF($C400="","",IFERROR(INDEX('Work report'!$I$2:$I$1500,MATCH(ROWS($C$2:C400),'Work report'!$AA$2:$AA$1500,0)),""))</f>
        <v/>
      </c>
      <c r="K400" s="105"/>
      <c r="L400" s="105"/>
      <c r="M400" s="105"/>
      <c r="N400" s="105"/>
      <c r="O400" s="71">
        <f t="shared" si="19"/>
        <v>0</v>
      </c>
      <c r="P400" s="71">
        <f t="shared" si="20"/>
        <v>0</v>
      </c>
      <c r="Q400" s="71" t="str">
        <f t="shared" si="18"/>
        <v/>
      </c>
    </row>
    <row r="401" spans="1:17" ht="15" customHeight="1" x14ac:dyDescent="0.25">
      <c r="A401" s="198" t="str">
        <f>IF($C401="","",IFERROR(INDEX('Work report'!$A$2:$A$1500,MATCH(ROWS($C$2:C401),'Work report'!$AA$2:$AA$1500,0)),""))</f>
        <v/>
      </c>
      <c r="B401" s="199" t="str">
        <f>IF($C401="","",Setup!$B$4)</f>
        <v/>
      </c>
      <c r="C401" s="200" t="str">
        <f>IFERROR(INDEX('Work report'!$R$2:$R$1500,MATCH(ROWS($C$2:C401),'Work report'!$AA$2:$AA$1500,0)),"")</f>
        <v/>
      </c>
      <c r="D401" s="200" t="str">
        <f>IFERROR(INDEX('Work report'!$S$2:$S$1500,MATCH(ROWS($D$2:D401),'Work report'!$AA$2:$AA$1500,0)),"")</f>
        <v/>
      </c>
      <c r="E401" s="193" t="str">
        <f>IF($C401="","",IFERROR(INDEX('Work report'!$C$2:$C$1500,MATCH(ROWS($C$2:C401),'Work report'!$AA$2:$AA$1500,0)),""))</f>
        <v/>
      </c>
      <c r="F401" s="201" t="str">
        <f>IF($C401="","",IFERROR(INDEX('Work report'!$F$2:$F$1500,MATCH(ROWS($C$2:C401),'Work report'!$AA$2:$AA$1500,0)),""))</f>
        <v/>
      </c>
      <c r="G401" s="202" t="str">
        <f>IF($C401="","",IFERROR(HYPERLINK(INDEX('Work report'!$Q$2:$Q$1500,MATCH(ROWS($C$2:C401),'Work report'!$AA$2:$AA$1500,0)),INDEX('Work report'!$Q$2:$Q$1500,MATCH(ROWS($C$2:C401),'Work report'!$AA$2:$AA$1500,0))),""))</f>
        <v/>
      </c>
      <c r="H401" s="203" t="str">
        <f>IF($C401="","",IFERROR(INDEX('Work report'!$M$2:$M$1500,MATCH(ROWS($C$2:C401),'Work report'!$AA$2:$AA$1500,0)),""))</f>
        <v/>
      </c>
      <c r="I401" s="198" t="str">
        <f>IF($C401="","",IFERROR(INDEX('Work report'!$A$2:$A$1500,MATCH(ROWS($C$2:C401),'Work report'!$AA$2:$AA$1500,0)),""))</f>
        <v/>
      </c>
      <c r="J401" s="201" t="str">
        <f>IF($C401="","",IFERROR(INDEX('Work report'!$I$2:$I$1500,MATCH(ROWS($C$2:C401),'Work report'!$AA$2:$AA$1500,0)),""))</f>
        <v/>
      </c>
      <c r="K401" s="105"/>
      <c r="L401" s="105"/>
      <c r="M401" s="105"/>
      <c r="N401" s="105"/>
      <c r="O401" s="71">
        <f t="shared" si="19"/>
        <v>0</v>
      </c>
      <c r="P401" s="71">
        <f t="shared" si="20"/>
        <v>0</v>
      </c>
      <c r="Q401" s="71" t="str">
        <f t="shared" si="18"/>
        <v/>
      </c>
    </row>
    <row r="402" spans="1:17" ht="15" customHeight="1" x14ac:dyDescent="0.25">
      <c r="A402" s="198" t="str">
        <f>IF($C402="","",IFERROR(INDEX('Work report'!$A$2:$A$1500,MATCH(ROWS($C$2:C402),'Work report'!$AA$2:$AA$1500,0)),""))</f>
        <v/>
      </c>
      <c r="B402" s="199" t="str">
        <f>IF($C402="","",Setup!$B$4)</f>
        <v/>
      </c>
      <c r="C402" s="200" t="str">
        <f>IFERROR(INDEX('Work report'!$R$2:$R$1500,MATCH(ROWS($C$2:C402),'Work report'!$AA$2:$AA$1500,0)),"")</f>
        <v/>
      </c>
      <c r="D402" s="200" t="str">
        <f>IFERROR(INDEX('Work report'!$S$2:$S$1500,MATCH(ROWS($D$2:D402),'Work report'!$AA$2:$AA$1500,0)),"")</f>
        <v/>
      </c>
      <c r="E402" s="193" t="str">
        <f>IF($C402="","",IFERROR(INDEX('Work report'!$C$2:$C$1500,MATCH(ROWS($C$2:C402),'Work report'!$AA$2:$AA$1500,0)),""))</f>
        <v/>
      </c>
      <c r="F402" s="201" t="str">
        <f>IF($C402="","",IFERROR(INDEX('Work report'!$F$2:$F$1500,MATCH(ROWS($C$2:C402),'Work report'!$AA$2:$AA$1500,0)),""))</f>
        <v/>
      </c>
      <c r="G402" s="202" t="str">
        <f>IF($C402="","",IFERROR(HYPERLINK(INDEX('Work report'!$Q$2:$Q$1500,MATCH(ROWS($C$2:C402),'Work report'!$AA$2:$AA$1500,0)),INDEX('Work report'!$Q$2:$Q$1500,MATCH(ROWS($C$2:C402),'Work report'!$AA$2:$AA$1500,0))),""))</f>
        <v/>
      </c>
      <c r="H402" s="203" t="str">
        <f>IF($C402="","",IFERROR(INDEX('Work report'!$M$2:$M$1500,MATCH(ROWS($C$2:C402),'Work report'!$AA$2:$AA$1500,0)),""))</f>
        <v/>
      </c>
      <c r="I402" s="198" t="str">
        <f>IF($C402="","",IFERROR(INDEX('Work report'!$A$2:$A$1500,MATCH(ROWS($C$2:C402),'Work report'!$AA$2:$AA$1500,0)),""))</f>
        <v/>
      </c>
      <c r="J402" s="201" t="str">
        <f>IF($C402="","",IFERROR(INDEX('Work report'!$I$2:$I$1500,MATCH(ROWS($C$2:C402),'Work report'!$AA$2:$AA$1500,0)),""))</f>
        <v/>
      </c>
      <c r="K402" s="105"/>
      <c r="L402" s="105"/>
      <c r="M402" s="105"/>
      <c r="N402" s="105"/>
      <c r="O402" s="71">
        <f t="shared" si="19"/>
        <v>0</v>
      </c>
      <c r="P402" s="71">
        <f t="shared" si="20"/>
        <v>0</v>
      </c>
      <c r="Q402" s="71" t="str">
        <f t="shared" si="18"/>
        <v/>
      </c>
    </row>
    <row r="403" spans="1:17" ht="15" customHeight="1" x14ac:dyDescent="0.25">
      <c r="A403" s="198" t="str">
        <f>IF($C403="","",IFERROR(INDEX('Work report'!$A$2:$A$1500,MATCH(ROWS($C$2:C403),'Work report'!$AA$2:$AA$1500,0)),""))</f>
        <v/>
      </c>
      <c r="B403" s="199" t="str">
        <f>IF($C403="","",Setup!$B$4)</f>
        <v/>
      </c>
      <c r="C403" s="200" t="str">
        <f>IFERROR(INDEX('Work report'!$R$2:$R$1500,MATCH(ROWS($C$2:C403),'Work report'!$AA$2:$AA$1500,0)),"")</f>
        <v/>
      </c>
      <c r="D403" s="200" t="str">
        <f>IFERROR(INDEX('Work report'!$S$2:$S$1500,MATCH(ROWS($D$2:D403),'Work report'!$AA$2:$AA$1500,0)),"")</f>
        <v/>
      </c>
      <c r="E403" s="193" t="str">
        <f>IF($C403="","",IFERROR(INDEX('Work report'!$C$2:$C$1500,MATCH(ROWS($C$2:C403),'Work report'!$AA$2:$AA$1500,0)),""))</f>
        <v/>
      </c>
      <c r="F403" s="201" t="str">
        <f>IF($C403="","",IFERROR(INDEX('Work report'!$F$2:$F$1500,MATCH(ROWS($C$2:C403),'Work report'!$AA$2:$AA$1500,0)),""))</f>
        <v/>
      </c>
      <c r="G403" s="202" t="str">
        <f>IF($C403="","",IFERROR(HYPERLINK(INDEX('Work report'!$Q$2:$Q$1500,MATCH(ROWS($C$2:C403),'Work report'!$AA$2:$AA$1500,0)),INDEX('Work report'!$Q$2:$Q$1500,MATCH(ROWS($C$2:C403),'Work report'!$AA$2:$AA$1500,0))),""))</f>
        <v/>
      </c>
      <c r="H403" s="203" t="str">
        <f>IF($C403="","",IFERROR(INDEX('Work report'!$M$2:$M$1500,MATCH(ROWS($C$2:C403),'Work report'!$AA$2:$AA$1500,0)),""))</f>
        <v/>
      </c>
      <c r="I403" s="198" t="str">
        <f>IF($C403="","",IFERROR(INDEX('Work report'!$A$2:$A$1500,MATCH(ROWS($C$2:C403),'Work report'!$AA$2:$AA$1500,0)),""))</f>
        <v/>
      </c>
      <c r="J403" s="201" t="str">
        <f>IF($C403="","",IFERROR(INDEX('Work report'!$I$2:$I$1500,MATCH(ROWS($C$2:C403),'Work report'!$AA$2:$AA$1500,0)),""))</f>
        <v/>
      </c>
      <c r="K403" s="105"/>
      <c r="L403" s="105"/>
      <c r="M403" s="105"/>
      <c r="N403" s="105"/>
      <c r="O403" s="71">
        <f t="shared" si="19"/>
        <v>0</v>
      </c>
      <c r="P403" s="71">
        <f t="shared" si="20"/>
        <v>0</v>
      </c>
      <c r="Q403" s="71" t="str">
        <f t="shared" si="18"/>
        <v/>
      </c>
    </row>
    <row r="404" spans="1:17" ht="15" customHeight="1" x14ac:dyDescent="0.25">
      <c r="A404" s="198" t="str">
        <f>IF($C404="","",IFERROR(INDEX('Work report'!$A$2:$A$1500,MATCH(ROWS($C$2:C404),'Work report'!$AA$2:$AA$1500,0)),""))</f>
        <v/>
      </c>
      <c r="B404" s="199" t="str">
        <f>IF($C404="","",Setup!$B$4)</f>
        <v/>
      </c>
      <c r="C404" s="200" t="str">
        <f>IFERROR(INDEX('Work report'!$R$2:$R$1500,MATCH(ROWS($C$2:C404),'Work report'!$AA$2:$AA$1500,0)),"")</f>
        <v/>
      </c>
      <c r="D404" s="200" t="str">
        <f>IFERROR(INDEX('Work report'!$S$2:$S$1500,MATCH(ROWS($D$2:D404),'Work report'!$AA$2:$AA$1500,0)),"")</f>
        <v/>
      </c>
      <c r="E404" s="193" t="str">
        <f>IF($C404="","",IFERROR(INDEX('Work report'!$C$2:$C$1500,MATCH(ROWS($C$2:C404),'Work report'!$AA$2:$AA$1500,0)),""))</f>
        <v/>
      </c>
      <c r="F404" s="201" t="str">
        <f>IF($C404="","",IFERROR(INDEX('Work report'!$F$2:$F$1500,MATCH(ROWS($C$2:C404),'Work report'!$AA$2:$AA$1500,0)),""))</f>
        <v/>
      </c>
      <c r="G404" s="202" t="str">
        <f>IF($C404="","",IFERROR(HYPERLINK(INDEX('Work report'!$Q$2:$Q$1500,MATCH(ROWS($C$2:C404),'Work report'!$AA$2:$AA$1500,0)),INDEX('Work report'!$Q$2:$Q$1500,MATCH(ROWS($C$2:C404),'Work report'!$AA$2:$AA$1500,0))),""))</f>
        <v/>
      </c>
      <c r="H404" s="203" t="str">
        <f>IF($C404="","",IFERROR(INDEX('Work report'!$M$2:$M$1500,MATCH(ROWS($C$2:C404),'Work report'!$AA$2:$AA$1500,0)),""))</f>
        <v/>
      </c>
      <c r="I404" s="198" t="str">
        <f>IF($C404="","",IFERROR(INDEX('Work report'!$A$2:$A$1500,MATCH(ROWS($C$2:C404),'Work report'!$AA$2:$AA$1500,0)),""))</f>
        <v/>
      </c>
      <c r="J404" s="201" t="str">
        <f>IF($C404="","",IFERROR(INDEX('Work report'!$I$2:$I$1500,MATCH(ROWS($C$2:C404),'Work report'!$AA$2:$AA$1500,0)),""))</f>
        <v/>
      </c>
      <c r="K404" s="105"/>
      <c r="L404" s="105"/>
      <c r="M404" s="105"/>
      <c r="N404" s="105"/>
      <c r="O404" s="71">
        <f t="shared" si="19"/>
        <v>0</v>
      </c>
      <c r="P404" s="71">
        <f t="shared" si="20"/>
        <v>0</v>
      </c>
      <c r="Q404" s="71" t="str">
        <f t="shared" si="18"/>
        <v/>
      </c>
    </row>
    <row r="405" spans="1:17" ht="15" customHeight="1" x14ac:dyDescent="0.25">
      <c r="A405" s="198" t="str">
        <f>IF($C405="","",IFERROR(INDEX('Work report'!$A$2:$A$1500,MATCH(ROWS($C$2:C405),'Work report'!$AA$2:$AA$1500,0)),""))</f>
        <v/>
      </c>
      <c r="B405" s="199" t="str">
        <f>IF($C405="","",Setup!$B$4)</f>
        <v/>
      </c>
      <c r="C405" s="200" t="str">
        <f>IFERROR(INDEX('Work report'!$R$2:$R$1500,MATCH(ROWS($C$2:C405),'Work report'!$AA$2:$AA$1500,0)),"")</f>
        <v/>
      </c>
      <c r="D405" s="200" t="str">
        <f>IFERROR(INDEX('Work report'!$S$2:$S$1500,MATCH(ROWS($D$2:D405),'Work report'!$AA$2:$AA$1500,0)),"")</f>
        <v/>
      </c>
      <c r="E405" s="193" t="str">
        <f>IF($C405="","",IFERROR(INDEX('Work report'!$C$2:$C$1500,MATCH(ROWS($C$2:C405),'Work report'!$AA$2:$AA$1500,0)),""))</f>
        <v/>
      </c>
      <c r="F405" s="201" t="str">
        <f>IF($C405="","",IFERROR(INDEX('Work report'!$F$2:$F$1500,MATCH(ROWS($C$2:C405),'Work report'!$AA$2:$AA$1500,0)),""))</f>
        <v/>
      </c>
      <c r="G405" s="202" t="str">
        <f>IF($C405="","",IFERROR(HYPERLINK(INDEX('Work report'!$Q$2:$Q$1500,MATCH(ROWS($C$2:C405),'Work report'!$AA$2:$AA$1500,0)),INDEX('Work report'!$Q$2:$Q$1500,MATCH(ROWS($C$2:C405),'Work report'!$AA$2:$AA$1500,0))),""))</f>
        <v/>
      </c>
      <c r="H405" s="203" t="str">
        <f>IF($C405="","",IFERROR(INDEX('Work report'!$M$2:$M$1500,MATCH(ROWS($C$2:C405),'Work report'!$AA$2:$AA$1500,0)),""))</f>
        <v/>
      </c>
      <c r="I405" s="198" t="str">
        <f>IF($C405="","",IFERROR(INDEX('Work report'!$A$2:$A$1500,MATCH(ROWS($C$2:C405),'Work report'!$AA$2:$AA$1500,0)),""))</f>
        <v/>
      </c>
      <c r="J405" s="201" t="str">
        <f>IF($C405="","",IFERROR(INDEX('Work report'!$I$2:$I$1500,MATCH(ROWS($C$2:C405),'Work report'!$AA$2:$AA$1500,0)),""))</f>
        <v/>
      </c>
      <c r="K405" s="105"/>
      <c r="L405" s="105"/>
      <c r="M405" s="105"/>
      <c r="N405" s="105"/>
      <c r="O405" s="71">
        <f t="shared" si="19"/>
        <v>0</v>
      </c>
      <c r="P405" s="71">
        <f t="shared" si="20"/>
        <v>0</v>
      </c>
      <c r="Q405" s="71" t="str">
        <f t="shared" si="18"/>
        <v/>
      </c>
    </row>
    <row r="406" spans="1:17" ht="15" customHeight="1" x14ac:dyDescent="0.25">
      <c r="A406" s="198" t="str">
        <f>IF($C406="","",IFERROR(INDEX('Work report'!$A$2:$A$1500,MATCH(ROWS($C$2:C406),'Work report'!$AA$2:$AA$1500,0)),""))</f>
        <v/>
      </c>
      <c r="B406" s="199" t="str">
        <f>IF($C406="","",Setup!$B$4)</f>
        <v/>
      </c>
      <c r="C406" s="200" t="str">
        <f>IFERROR(INDEX('Work report'!$R$2:$R$1500,MATCH(ROWS($C$2:C406),'Work report'!$AA$2:$AA$1500,0)),"")</f>
        <v/>
      </c>
      <c r="D406" s="200" t="str">
        <f>IFERROR(INDEX('Work report'!$S$2:$S$1500,MATCH(ROWS($D$2:D406),'Work report'!$AA$2:$AA$1500,0)),"")</f>
        <v/>
      </c>
      <c r="E406" s="193" t="str">
        <f>IF($C406="","",IFERROR(INDEX('Work report'!$C$2:$C$1500,MATCH(ROWS($C$2:C406),'Work report'!$AA$2:$AA$1500,0)),""))</f>
        <v/>
      </c>
      <c r="F406" s="201" t="str">
        <f>IF($C406="","",IFERROR(INDEX('Work report'!$F$2:$F$1500,MATCH(ROWS($C$2:C406),'Work report'!$AA$2:$AA$1500,0)),""))</f>
        <v/>
      </c>
      <c r="G406" s="202" t="str">
        <f>IF($C406="","",IFERROR(HYPERLINK(INDEX('Work report'!$Q$2:$Q$1500,MATCH(ROWS($C$2:C406),'Work report'!$AA$2:$AA$1500,0)),INDEX('Work report'!$Q$2:$Q$1500,MATCH(ROWS($C$2:C406),'Work report'!$AA$2:$AA$1500,0))),""))</f>
        <v/>
      </c>
      <c r="H406" s="203" t="str">
        <f>IF($C406="","",IFERROR(INDEX('Work report'!$M$2:$M$1500,MATCH(ROWS($C$2:C406),'Work report'!$AA$2:$AA$1500,0)),""))</f>
        <v/>
      </c>
      <c r="I406" s="198" t="str">
        <f>IF($C406="","",IFERROR(INDEX('Work report'!$A$2:$A$1500,MATCH(ROWS($C$2:C406),'Work report'!$AA$2:$AA$1500,0)),""))</f>
        <v/>
      </c>
      <c r="J406" s="201" t="str">
        <f>IF($C406="","",IFERROR(INDEX('Work report'!$I$2:$I$1500,MATCH(ROWS($C$2:C406),'Work report'!$AA$2:$AA$1500,0)),""))</f>
        <v/>
      </c>
      <c r="K406" s="105"/>
      <c r="L406" s="105"/>
      <c r="M406" s="105"/>
      <c r="N406" s="105"/>
      <c r="O406" s="71">
        <f t="shared" si="19"/>
        <v>0</v>
      </c>
      <c r="P406" s="71">
        <f t="shared" si="20"/>
        <v>0</v>
      </c>
      <c r="Q406" s="71" t="str">
        <f t="shared" si="18"/>
        <v/>
      </c>
    </row>
    <row r="407" spans="1:17" ht="15" customHeight="1" x14ac:dyDescent="0.25">
      <c r="A407" s="198" t="str">
        <f>IF($C407="","",IFERROR(INDEX('Work report'!$A$2:$A$1500,MATCH(ROWS($C$2:C407),'Work report'!$AA$2:$AA$1500,0)),""))</f>
        <v/>
      </c>
      <c r="B407" s="199" t="str">
        <f>IF($C407="","",Setup!$B$4)</f>
        <v/>
      </c>
      <c r="C407" s="200" t="str">
        <f>IFERROR(INDEX('Work report'!$R$2:$R$1500,MATCH(ROWS($C$2:C407),'Work report'!$AA$2:$AA$1500,0)),"")</f>
        <v/>
      </c>
      <c r="D407" s="200" t="str">
        <f>IFERROR(INDEX('Work report'!$S$2:$S$1500,MATCH(ROWS($D$2:D407),'Work report'!$AA$2:$AA$1500,0)),"")</f>
        <v/>
      </c>
      <c r="E407" s="193" t="str">
        <f>IF($C407="","",IFERROR(INDEX('Work report'!$C$2:$C$1500,MATCH(ROWS($C$2:C407),'Work report'!$AA$2:$AA$1500,0)),""))</f>
        <v/>
      </c>
      <c r="F407" s="201" t="str">
        <f>IF($C407="","",IFERROR(INDEX('Work report'!$F$2:$F$1500,MATCH(ROWS($C$2:C407),'Work report'!$AA$2:$AA$1500,0)),""))</f>
        <v/>
      </c>
      <c r="G407" s="202" t="str">
        <f>IF($C407="","",IFERROR(HYPERLINK(INDEX('Work report'!$Q$2:$Q$1500,MATCH(ROWS($C$2:C407),'Work report'!$AA$2:$AA$1500,0)),INDEX('Work report'!$Q$2:$Q$1500,MATCH(ROWS($C$2:C407),'Work report'!$AA$2:$AA$1500,0))),""))</f>
        <v/>
      </c>
      <c r="H407" s="203" t="str">
        <f>IF($C407="","",IFERROR(INDEX('Work report'!$M$2:$M$1500,MATCH(ROWS($C$2:C407),'Work report'!$AA$2:$AA$1500,0)),""))</f>
        <v/>
      </c>
      <c r="I407" s="198" t="str">
        <f>IF($C407="","",IFERROR(INDEX('Work report'!$A$2:$A$1500,MATCH(ROWS($C$2:C407),'Work report'!$AA$2:$AA$1500,0)),""))</f>
        <v/>
      </c>
      <c r="J407" s="201" t="str">
        <f>IF($C407="","",IFERROR(INDEX('Work report'!$I$2:$I$1500,MATCH(ROWS($C$2:C407),'Work report'!$AA$2:$AA$1500,0)),""))</f>
        <v/>
      </c>
      <c r="K407" s="105"/>
      <c r="L407" s="105"/>
      <c r="M407" s="105"/>
      <c r="N407" s="105"/>
      <c r="O407" s="71">
        <f t="shared" si="19"/>
        <v>0</v>
      </c>
      <c r="P407" s="71">
        <f t="shared" si="20"/>
        <v>0</v>
      </c>
      <c r="Q407" s="71" t="str">
        <f t="shared" si="18"/>
        <v/>
      </c>
    </row>
    <row r="408" spans="1:17" ht="15" customHeight="1" x14ac:dyDescent="0.25">
      <c r="A408" s="198" t="str">
        <f>IF($C408="","",IFERROR(INDEX('Work report'!$A$2:$A$1500,MATCH(ROWS($C$2:C408),'Work report'!$AA$2:$AA$1500,0)),""))</f>
        <v/>
      </c>
      <c r="B408" s="199" t="str">
        <f>IF($C408="","",Setup!$B$4)</f>
        <v/>
      </c>
      <c r="C408" s="200" t="str">
        <f>IFERROR(INDEX('Work report'!$R$2:$R$1500,MATCH(ROWS($C$2:C408),'Work report'!$AA$2:$AA$1500,0)),"")</f>
        <v/>
      </c>
      <c r="D408" s="200" t="str">
        <f>IFERROR(INDEX('Work report'!$S$2:$S$1500,MATCH(ROWS($D$2:D408),'Work report'!$AA$2:$AA$1500,0)),"")</f>
        <v/>
      </c>
      <c r="E408" s="193" t="str">
        <f>IF($C408="","",IFERROR(INDEX('Work report'!$C$2:$C$1500,MATCH(ROWS($C$2:C408),'Work report'!$AA$2:$AA$1500,0)),""))</f>
        <v/>
      </c>
      <c r="F408" s="201" t="str">
        <f>IF($C408="","",IFERROR(INDEX('Work report'!$F$2:$F$1500,MATCH(ROWS($C$2:C408),'Work report'!$AA$2:$AA$1500,0)),""))</f>
        <v/>
      </c>
      <c r="G408" s="202" t="str">
        <f>IF($C408="","",IFERROR(HYPERLINK(INDEX('Work report'!$Q$2:$Q$1500,MATCH(ROWS($C$2:C408),'Work report'!$AA$2:$AA$1500,0)),INDEX('Work report'!$Q$2:$Q$1500,MATCH(ROWS($C$2:C408),'Work report'!$AA$2:$AA$1500,0))),""))</f>
        <v/>
      </c>
      <c r="H408" s="203" t="str">
        <f>IF($C408="","",IFERROR(INDEX('Work report'!$M$2:$M$1500,MATCH(ROWS($C$2:C408),'Work report'!$AA$2:$AA$1500,0)),""))</f>
        <v/>
      </c>
      <c r="I408" s="198" t="str">
        <f>IF($C408="","",IFERROR(INDEX('Work report'!$A$2:$A$1500,MATCH(ROWS($C$2:C408),'Work report'!$AA$2:$AA$1500,0)),""))</f>
        <v/>
      </c>
      <c r="J408" s="201" t="str">
        <f>IF($C408="","",IFERROR(INDEX('Work report'!$I$2:$I$1500,MATCH(ROWS($C$2:C408),'Work report'!$AA$2:$AA$1500,0)),""))</f>
        <v/>
      </c>
      <c r="K408" s="105"/>
      <c r="L408" s="105"/>
      <c r="M408" s="105"/>
      <c r="N408" s="105"/>
      <c r="O408" s="71">
        <f t="shared" si="19"/>
        <v>0</v>
      </c>
      <c r="P408" s="71">
        <f t="shared" si="20"/>
        <v>0</v>
      </c>
      <c r="Q408" s="71" t="str">
        <f t="shared" si="18"/>
        <v/>
      </c>
    </row>
    <row r="409" spans="1:17" ht="15" customHeight="1" x14ac:dyDescent="0.25">
      <c r="A409" s="198" t="str">
        <f>IF($C409="","",IFERROR(INDEX('Work report'!$A$2:$A$1500,MATCH(ROWS($C$2:C409),'Work report'!$AA$2:$AA$1500,0)),""))</f>
        <v/>
      </c>
      <c r="B409" s="199" t="str">
        <f>IF($C409="","",Setup!$B$4)</f>
        <v/>
      </c>
      <c r="C409" s="200" t="str">
        <f>IFERROR(INDEX('Work report'!$R$2:$R$1500,MATCH(ROWS($C$2:C409),'Work report'!$AA$2:$AA$1500,0)),"")</f>
        <v/>
      </c>
      <c r="D409" s="200" t="str">
        <f>IFERROR(INDEX('Work report'!$S$2:$S$1500,MATCH(ROWS($D$2:D409),'Work report'!$AA$2:$AA$1500,0)),"")</f>
        <v/>
      </c>
      <c r="E409" s="193" t="str">
        <f>IF($C409="","",IFERROR(INDEX('Work report'!$C$2:$C$1500,MATCH(ROWS($C$2:C409),'Work report'!$AA$2:$AA$1500,0)),""))</f>
        <v/>
      </c>
      <c r="F409" s="201" t="str">
        <f>IF($C409="","",IFERROR(INDEX('Work report'!$F$2:$F$1500,MATCH(ROWS($C$2:C409),'Work report'!$AA$2:$AA$1500,0)),""))</f>
        <v/>
      </c>
      <c r="G409" s="202" t="str">
        <f>IF($C409="","",IFERROR(HYPERLINK(INDEX('Work report'!$Q$2:$Q$1500,MATCH(ROWS($C$2:C409),'Work report'!$AA$2:$AA$1500,0)),INDEX('Work report'!$Q$2:$Q$1500,MATCH(ROWS($C$2:C409),'Work report'!$AA$2:$AA$1500,0))),""))</f>
        <v/>
      </c>
      <c r="H409" s="203" t="str">
        <f>IF($C409="","",IFERROR(INDEX('Work report'!$M$2:$M$1500,MATCH(ROWS($C$2:C409),'Work report'!$AA$2:$AA$1500,0)),""))</f>
        <v/>
      </c>
      <c r="I409" s="198" t="str">
        <f>IF($C409="","",IFERROR(INDEX('Work report'!$A$2:$A$1500,MATCH(ROWS($C$2:C409),'Work report'!$AA$2:$AA$1500,0)),""))</f>
        <v/>
      </c>
      <c r="J409" s="201" t="str">
        <f>IF($C409="","",IFERROR(INDEX('Work report'!$I$2:$I$1500,MATCH(ROWS($C$2:C409),'Work report'!$AA$2:$AA$1500,0)),""))</f>
        <v/>
      </c>
      <c r="K409" s="105"/>
      <c r="L409" s="105"/>
      <c r="M409" s="105"/>
      <c r="N409" s="105"/>
      <c r="O409" s="71">
        <f t="shared" si="19"/>
        <v>0</v>
      </c>
      <c r="P409" s="71">
        <f t="shared" si="20"/>
        <v>0</v>
      </c>
      <c r="Q409" s="71" t="str">
        <f t="shared" si="18"/>
        <v/>
      </c>
    </row>
    <row r="410" spans="1:17" ht="15" customHeight="1" x14ac:dyDescent="0.25">
      <c r="A410" s="198" t="str">
        <f>IF($C410="","",IFERROR(INDEX('Work report'!$A$2:$A$1500,MATCH(ROWS($C$2:C410),'Work report'!$AA$2:$AA$1500,0)),""))</f>
        <v/>
      </c>
      <c r="B410" s="199" t="str">
        <f>IF($C410="","",Setup!$B$4)</f>
        <v/>
      </c>
      <c r="C410" s="200" t="str">
        <f>IFERROR(INDEX('Work report'!$R$2:$R$1500,MATCH(ROWS($C$2:C410),'Work report'!$AA$2:$AA$1500,0)),"")</f>
        <v/>
      </c>
      <c r="D410" s="200" t="str">
        <f>IFERROR(INDEX('Work report'!$S$2:$S$1500,MATCH(ROWS($D$2:D410),'Work report'!$AA$2:$AA$1500,0)),"")</f>
        <v/>
      </c>
      <c r="E410" s="193" t="str">
        <f>IF($C410="","",IFERROR(INDEX('Work report'!$C$2:$C$1500,MATCH(ROWS($C$2:C410),'Work report'!$AA$2:$AA$1500,0)),""))</f>
        <v/>
      </c>
      <c r="F410" s="201" t="str">
        <f>IF($C410="","",IFERROR(INDEX('Work report'!$F$2:$F$1500,MATCH(ROWS($C$2:C410),'Work report'!$AA$2:$AA$1500,0)),""))</f>
        <v/>
      </c>
      <c r="G410" s="202" t="str">
        <f>IF($C410="","",IFERROR(HYPERLINK(INDEX('Work report'!$Q$2:$Q$1500,MATCH(ROWS($C$2:C410),'Work report'!$AA$2:$AA$1500,0)),INDEX('Work report'!$Q$2:$Q$1500,MATCH(ROWS($C$2:C410),'Work report'!$AA$2:$AA$1500,0))),""))</f>
        <v/>
      </c>
      <c r="H410" s="203" t="str">
        <f>IF($C410="","",IFERROR(INDEX('Work report'!$M$2:$M$1500,MATCH(ROWS($C$2:C410),'Work report'!$AA$2:$AA$1500,0)),""))</f>
        <v/>
      </c>
      <c r="I410" s="198" t="str">
        <f>IF($C410="","",IFERROR(INDEX('Work report'!$A$2:$A$1500,MATCH(ROWS($C$2:C410),'Work report'!$AA$2:$AA$1500,0)),""))</f>
        <v/>
      </c>
      <c r="J410" s="201" t="str">
        <f>IF($C410="","",IFERROR(INDEX('Work report'!$I$2:$I$1500,MATCH(ROWS($C$2:C410),'Work report'!$AA$2:$AA$1500,0)),""))</f>
        <v/>
      </c>
      <c r="K410" s="105"/>
      <c r="L410" s="105"/>
      <c r="M410" s="105"/>
      <c r="N410" s="105"/>
      <c r="O410" s="71">
        <f t="shared" si="19"/>
        <v>0</v>
      </c>
      <c r="P410" s="71">
        <f t="shared" si="20"/>
        <v>0</v>
      </c>
      <c r="Q410" s="71" t="str">
        <f t="shared" si="18"/>
        <v/>
      </c>
    </row>
    <row r="411" spans="1:17" ht="15" customHeight="1" x14ac:dyDescent="0.25">
      <c r="A411" s="198" t="str">
        <f>IF($C411="","",IFERROR(INDEX('Work report'!$A$2:$A$1500,MATCH(ROWS($C$2:C411),'Work report'!$AA$2:$AA$1500,0)),""))</f>
        <v/>
      </c>
      <c r="B411" s="199" t="str">
        <f>IF($C411="","",Setup!$B$4)</f>
        <v/>
      </c>
      <c r="C411" s="200" t="str">
        <f>IFERROR(INDEX('Work report'!$R$2:$R$1500,MATCH(ROWS($C$2:C411),'Work report'!$AA$2:$AA$1500,0)),"")</f>
        <v/>
      </c>
      <c r="D411" s="200" t="str">
        <f>IFERROR(INDEX('Work report'!$S$2:$S$1500,MATCH(ROWS($D$2:D411),'Work report'!$AA$2:$AA$1500,0)),"")</f>
        <v/>
      </c>
      <c r="E411" s="193" t="str">
        <f>IF($C411="","",IFERROR(INDEX('Work report'!$C$2:$C$1500,MATCH(ROWS($C$2:C411),'Work report'!$AA$2:$AA$1500,0)),""))</f>
        <v/>
      </c>
      <c r="F411" s="201" t="str">
        <f>IF($C411="","",IFERROR(INDEX('Work report'!$F$2:$F$1500,MATCH(ROWS($C$2:C411),'Work report'!$AA$2:$AA$1500,0)),""))</f>
        <v/>
      </c>
      <c r="G411" s="202" t="str">
        <f>IF($C411="","",IFERROR(HYPERLINK(INDEX('Work report'!$Q$2:$Q$1500,MATCH(ROWS($C$2:C411),'Work report'!$AA$2:$AA$1500,0)),INDEX('Work report'!$Q$2:$Q$1500,MATCH(ROWS($C$2:C411),'Work report'!$AA$2:$AA$1500,0))),""))</f>
        <v/>
      </c>
      <c r="H411" s="203" t="str">
        <f>IF($C411="","",IFERROR(INDEX('Work report'!$M$2:$M$1500,MATCH(ROWS($C$2:C411),'Work report'!$AA$2:$AA$1500,0)),""))</f>
        <v/>
      </c>
      <c r="I411" s="198" t="str">
        <f>IF($C411="","",IFERROR(INDEX('Work report'!$A$2:$A$1500,MATCH(ROWS($C$2:C411),'Work report'!$AA$2:$AA$1500,0)),""))</f>
        <v/>
      </c>
      <c r="J411" s="201" t="str">
        <f>IF($C411="","",IFERROR(INDEX('Work report'!$I$2:$I$1500,MATCH(ROWS($C$2:C411),'Work report'!$AA$2:$AA$1500,0)),""))</f>
        <v/>
      </c>
      <c r="K411" s="105"/>
      <c r="L411" s="105"/>
      <c r="M411" s="105"/>
      <c r="N411" s="105"/>
      <c r="O411" s="71">
        <f t="shared" si="19"/>
        <v>0</v>
      </c>
      <c r="P411" s="71">
        <f t="shared" si="20"/>
        <v>0</v>
      </c>
      <c r="Q411" s="71" t="str">
        <f t="shared" si="18"/>
        <v/>
      </c>
    </row>
    <row r="412" spans="1:17" ht="15" customHeight="1" x14ac:dyDescent="0.25">
      <c r="A412" s="198" t="str">
        <f>IF($C412="","",IFERROR(INDEX('Work report'!$A$2:$A$1500,MATCH(ROWS($C$2:C412),'Work report'!$AA$2:$AA$1500,0)),""))</f>
        <v/>
      </c>
      <c r="B412" s="199" t="str">
        <f>IF($C412="","",Setup!$B$4)</f>
        <v/>
      </c>
      <c r="C412" s="200" t="str">
        <f>IFERROR(INDEX('Work report'!$R$2:$R$1500,MATCH(ROWS($C$2:C412),'Work report'!$AA$2:$AA$1500,0)),"")</f>
        <v/>
      </c>
      <c r="D412" s="200" t="str">
        <f>IFERROR(INDEX('Work report'!$S$2:$S$1500,MATCH(ROWS($D$2:D412),'Work report'!$AA$2:$AA$1500,0)),"")</f>
        <v/>
      </c>
      <c r="E412" s="193" t="str">
        <f>IF($C412="","",IFERROR(INDEX('Work report'!$C$2:$C$1500,MATCH(ROWS($C$2:C412),'Work report'!$AA$2:$AA$1500,0)),""))</f>
        <v/>
      </c>
      <c r="F412" s="201" t="str">
        <f>IF($C412="","",IFERROR(INDEX('Work report'!$F$2:$F$1500,MATCH(ROWS($C$2:C412),'Work report'!$AA$2:$AA$1500,0)),""))</f>
        <v/>
      </c>
      <c r="G412" s="202" t="str">
        <f>IF($C412="","",IFERROR(HYPERLINK(INDEX('Work report'!$Q$2:$Q$1500,MATCH(ROWS($C$2:C412),'Work report'!$AA$2:$AA$1500,0)),INDEX('Work report'!$Q$2:$Q$1500,MATCH(ROWS($C$2:C412),'Work report'!$AA$2:$AA$1500,0))),""))</f>
        <v/>
      </c>
      <c r="H412" s="203" t="str">
        <f>IF($C412="","",IFERROR(INDEX('Work report'!$M$2:$M$1500,MATCH(ROWS($C$2:C412),'Work report'!$AA$2:$AA$1500,0)),""))</f>
        <v/>
      </c>
      <c r="I412" s="198" t="str">
        <f>IF($C412="","",IFERROR(INDEX('Work report'!$A$2:$A$1500,MATCH(ROWS($C$2:C412),'Work report'!$AA$2:$AA$1500,0)),""))</f>
        <v/>
      </c>
      <c r="J412" s="201" t="str">
        <f>IF($C412="","",IFERROR(INDEX('Work report'!$I$2:$I$1500,MATCH(ROWS($C$2:C412),'Work report'!$AA$2:$AA$1500,0)),""))</f>
        <v/>
      </c>
      <c r="K412" s="105"/>
      <c r="L412" s="105"/>
      <c r="M412" s="105"/>
      <c r="N412" s="105"/>
      <c r="O412" s="71">
        <f t="shared" si="19"/>
        <v>0</v>
      </c>
      <c r="P412" s="71">
        <f t="shared" si="20"/>
        <v>0</v>
      </c>
      <c r="Q412" s="71" t="str">
        <f t="shared" si="18"/>
        <v/>
      </c>
    </row>
    <row r="413" spans="1:17" ht="15" customHeight="1" x14ac:dyDescent="0.25">
      <c r="A413" s="198" t="str">
        <f>IF($C413="","",IFERROR(INDEX('Work report'!$A$2:$A$1500,MATCH(ROWS($C$2:C413),'Work report'!$AA$2:$AA$1500,0)),""))</f>
        <v/>
      </c>
      <c r="B413" s="199" t="str">
        <f>IF($C413="","",Setup!$B$4)</f>
        <v/>
      </c>
      <c r="C413" s="200" t="str">
        <f>IFERROR(INDEX('Work report'!$R$2:$R$1500,MATCH(ROWS($C$2:C413),'Work report'!$AA$2:$AA$1500,0)),"")</f>
        <v/>
      </c>
      <c r="D413" s="200" t="str">
        <f>IFERROR(INDEX('Work report'!$S$2:$S$1500,MATCH(ROWS($D$2:D413),'Work report'!$AA$2:$AA$1500,0)),"")</f>
        <v/>
      </c>
      <c r="E413" s="193" t="str">
        <f>IF($C413="","",IFERROR(INDEX('Work report'!$C$2:$C$1500,MATCH(ROWS($C$2:C413),'Work report'!$AA$2:$AA$1500,0)),""))</f>
        <v/>
      </c>
      <c r="F413" s="201" t="str">
        <f>IF($C413="","",IFERROR(INDEX('Work report'!$F$2:$F$1500,MATCH(ROWS($C$2:C413),'Work report'!$AA$2:$AA$1500,0)),""))</f>
        <v/>
      </c>
      <c r="G413" s="202" t="str">
        <f>IF($C413="","",IFERROR(HYPERLINK(INDEX('Work report'!$Q$2:$Q$1500,MATCH(ROWS($C$2:C413),'Work report'!$AA$2:$AA$1500,0)),INDEX('Work report'!$Q$2:$Q$1500,MATCH(ROWS($C$2:C413),'Work report'!$AA$2:$AA$1500,0))),""))</f>
        <v/>
      </c>
      <c r="H413" s="203" t="str">
        <f>IF($C413="","",IFERROR(INDEX('Work report'!$M$2:$M$1500,MATCH(ROWS($C$2:C413),'Work report'!$AA$2:$AA$1500,0)),""))</f>
        <v/>
      </c>
      <c r="I413" s="198" t="str">
        <f>IF($C413="","",IFERROR(INDEX('Work report'!$A$2:$A$1500,MATCH(ROWS($C$2:C413),'Work report'!$AA$2:$AA$1500,0)),""))</f>
        <v/>
      </c>
      <c r="J413" s="201" t="str">
        <f>IF($C413="","",IFERROR(INDEX('Work report'!$I$2:$I$1500,MATCH(ROWS($C$2:C413),'Work report'!$AA$2:$AA$1500,0)),""))</f>
        <v/>
      </c>
      <c r="K413" s="105"/>
      <c r="L413" s="105"/>
      <c r="M413" s="105"/>
      <c r="N413" s="105"/>
      <c r="O413" s="71">
        <f t="shared" si="19"/>
        <v>0</v>
      </c>
      <c r="P413" s="71">
        <f t="shared" si="20"/>
        <v>0</v>
      </c>
      <c r="Q413" s="71" t="str">
        <f t="shared" si="18"/>
        <v/>
      </c>
    </row>
    <row r="414" spans="1:17" ht="15" customHeight="1" x14ac:dyDescent="0.25">
      <c r="A414" s="198" t="str">
        <f>IF($C414="","",IFERROR(INDEX('Work report'!$A$2:$A$1500,MATCH(ROWS($C$2:C414),'Work report'!$AA$2:$AA$1500,0)),""))</f>
        <v/>
      </c>
      <c r="B414" s="199" t="str">
        <f>IF($C414="","",Setup!$B$4)</f>
        <v/>
      </c>
      <c r="C414" s="200" t="str">
        <f>IFERROR(INDEX('Work report'!$R$2:$R$1500,MATCH(ROWS($C$2:C414),'Work report'!$AA$2:$AA$1500,0)),"")</f>
        <v/>
      </c>
      <c r="D414" s="200" t="str">
        <f>IFERROR(INDEX('Work report'!$S$2:$S$1500,MATCH(ROWS($D$2:D414),'Work report'!$AA$2:$AA$1500,0)),"")</f>
        <v/>
      </c>
      <c r="E414" s="193" t="str">
        <f>IF($C414="","",IFERROR(INDEX('Work report'!$C$2:$C$1500,MATCH(ROWS($C$2:C414),'Work report'!$AA$2:$AA$1500,0)),""))</f>
        <v/>
      </c>
      <c r="F414" s="201" t="str">
        <f>IF($C414="","",IFERROR(INDEX('Work report'!$F$2:$F$1500,MATCH(ROWS($C$2:C414),'Work report'!$AA$2:$AA$1500,0)),""))</f>
        <v/>
      </c>
      <c r="G414" s="202" t="str">
        <f>IF($C414="","",IFERROR(HYPERLINK(INDEX('Work report'!$Q$2:$Q$1500,MATCH(ROWS($C$2:C414),'Work report'!$AA$2:$AA$1500,0)),INDEX('Work report'!$Q$2:$Q$1500,MATCH(ROWS($C$2:C414),'Work report'!$AA$2:$AA$1500,0))),""))</f>
        <v/>
      </c>
      <c r="H414" s="203" t="str">
        <f>IF($C414="","",IFERROR(INDEX('Work report'!$M$2:$M$1500,MATCH(ROWS($C$2:C414),'Work report'!$AA$2:$AA$1500,0)),""))</f>
        <v/>
      </c>
      <c r="I414" s="198" t="str">
        <f>IF($C414="","",IFERROR(INDEX('Work report'!$A$2:$A$1500,MATCH(ROWS($C$2:C414),'Work report'!$AA$2:$AA$1500,0)),""))</f>
        <v/>
      </c>
      <c r="J414" s="201" t="str">
        <f>IF($C414="","",IFERROR(INDEX('Work report'!$I$2:$I$1500,MATCH(ROWS($C$2:C414),'Work report'!$AA$2:$AA$1500,0)),""))</f>
        <v/>
      </c>
      <c r="K414" s="105"/>
      <c r="L414" s="105"/>
      <c r="M414" s="105"/>
      <c r="N414" s="105"/>
      <c r="O414" s="71">
        <f t="shared" si="19"/>
        <v>0</v>
      </c>
      <c r="P414" s="71">
        <f t="shared" si="20"/>
        <v>0</v>
      </c>
      <c r="Q414" s="71" t="str">
        <f t="shared" si="18"/>
        <v/>
      </c>
    </row>
    <row r="415" spans="1:17" ht="15" customHeight="1" x14ac:dyDescent="0.25">
      <c r="A415" s="198" t="str">
        <f>IF($C415="","",IFERROR(INDEX('Work report'!$A$2:$A$1500,MATCH(ROWS($C$2:C415),'Work report'!$AA$2:$AA$1500,0)),""))</f>
        <v/>
      </c>
      <c r="B415" s="199" t="str">
        <f>IF($C415="","",Setup!$B$4)</f>
        <v/>
      </c>
      <c r="C415" s="200" t="str">
        <f>IFERROR(INDEX('Work report'!$R$2:$R$1500,MATCH(ROWS($C$2:C415),'Work report'!$AA$2:$AA$1500,0)),"")</f>
        <v/>
      </c>
      <c r="D415" s="200" t="str">
        <f>IFERROR(INDEX('Work report'!$S$2:$S$1500,MATCH(ROWS($D$2:D415),'Work report'!$AA$2:$AA$1500,0)),"")</f>
        <v/>
      </c>
      <c r="E415" s="193" t="str">
        <f>IF($C415="","",IFERROR(INDEX('Work report'!$C$2:$C$1500,MATCH(ROWS($C$2:C415),'Work report'!$AA$2:$AA$1500,0)),""))</f>
        <v/>
      </c>
      <c r="F415" s="201" t="str">
        <f>IF($C415="","",IFERROR(INDEX('Work report'!$F$2:$F$1500,MATCH(ROWS($C$2:C415),'Work report'!$AA$2:$AA$1500,0)),""))</f>
        <v/>
      </c>
      <c r="G415" s="202" t="str">
        <f>IF($C415="","",IFERROR(HYPERLINK(INDEX('Work report'!$Q$2:$Q$1500,MATCH(ROWS($C$2:C415),'Work report'!$AA$2:$AA$1500,0)),INDEX('Work report'!$Q$2:$Q$1500,MATCH(ROWS($C$2:C415),'Work report'!$AA$2:$AA$1500,0))),""))</f>
        <v/>
      </c>
      <c r="H415" s="203" t="str">
        <f>IF($C415="","",IFERROR(INDEX('Work report'!$M$2:$M$1500,MATCH(ROWS($C$2:C415),'Work report'!$AA$2:$AA$1500,0)),""))</f>
        <v/>
      </c>
      <c r="I415" s="198" t="str">
        <f>IF($C415="","",IFERROR(INDEX('Work report'!$A$2:$A$1500,MATCH(ROWS($C$2:C415),'Work report'!$AA$2:$AA$1500,0)),""))</f>
        <v/>
      </c>
      <c r="J415" s="201" t="str">
        <f>IF($C415="","",IFERROR(INDEX('Work report'!$I$2:$I$1500,MATCH(ROWS($C$2:C415),'Work report'!$AA$2:$AA$1500,0)),""))</f>
        <v/>
      </c>
      <c r="K415" s="105"/>
      <c r="L415" s="105"/>
      <c r="M415" s="105"/>
      <c r="N415" s="105"/>
      <c r="O415" s="71">
        <f t="shared" si="19"/>
        <v>0</v>
      </c>
      <c r="P415" s="71">
        <f t="shared" si="20"/>
        <v>0</v>
      </c>
      <c r="Q415" s="71" t="str">
        <f t="shared" si="18"/>
        <v/>
      </c>
    </row>
    <row r="416" spans="1:17" ht="15" customHeight="1" x14ac:dyDescent="0.25">
      <c r="A416" s="198" t="str">
        <f>IF($C416="","",IFERROR(INDEX('Work report'!$A$2:$A$1500,MATCH(ROWS($C$2:C416),'Work report'!$AA$2:$AA$1500,0)),""))</f>
        <v/>
      </c>
      <c r="B416" s="199" t="str">
        <f>IF($C416="","",Setup!$B$4)</f>
        <v/>
      </c>
      <c r="C416" s="200" t="str">
        <f>IFERROR(INDEX('Work report'!$R$2:$R$1500,MATCH(ROWS($C$2:C416),'Work report'!$AA$2:$AA$1500,0)),"")</f>
        <v/>
      </c>
      <c r="D416" s="200" t="str">
        <f>IFERROR(INDEX('Work report'!$S$2:$S$1500,MATCH(ROWS($D$2:D416),'Work report'!$AA$2:$AA$1500,0)),"")</f>
        <v/>
      </c>
      <c r="E416" s="193" t="str">
        <f>IF($C416="","",IFERROR(INDEX('Work report'!$C$2:$C$1500,MATCH(ROWS($C$2:C416),'Work report'!$AA$2:$AA$1500,0)),""))</f>
        <v/>
      </c>
      <c r="F416" s="201" t="str">
        <f>IF($C416="","",IFERROR(INDEX('Work report'!$F$2:$F$1500,MATCH(ROWS($C$2:C416),'Work report'!$AA$2:$AA$1500,0)),""))</f>
        <v/>
      </c>
      <c r="G416" s="202" t="str">
        <f>IF($C416="","",IFERROR(HYPERLINK(INDEX('Work report'!$Q$2:$Q$1500,MATCH(ROWS($C$2:C416),'Work report'!$AA$2:$AA$1500,0)),INDEX('Work report'!$Q$2:$Q$1500,MATCH(ROWS($C$2:C416),'Work report'!$AA$2:$AA$1500,0))),""))</f>
        <v/>
      </c>
      <c r="H416" s="203" t="str">
        <f>IF($C416="","",IFERROR(INDEX('Work report'!$M$2:$M$1500,MATCH(ROWS($C$2:C416),'Work report'!$AA$2:$AA$1500,0)),""))</f>
        <v/>
      </c>
      <c r="I416" s="198" t="str">
        <f>IF($C416="","",IFERROR(INDEX('Work report'!$A$2:$A$1500,MATCH(ROWS($C$2:C416),'Work report'!$AA$2:$AA$1500,0)),""))</f>
        <v/>
      </c>
      <c r="J416" s="201" t="str">
        <f>IF($C416="","",IFERROR(INDEX('Work report'!$I$2:$I$1500,MATCH(ROWS($C$2:C416),'Work report'!$AA$2:$AA$1500,0)),""))</f>
        <v/>
      </c>
      <c r="K416" s="105"/>
      <c r="L416" s="105"/>
      <c r="M416" s="105"/>
      <c r="N416" s="105"/>
      <c r="O416" s="71">
        <f t="shared" si="19"/>
        <v>0</v>
      </c>
      <c r="P416" s="71">
        <f t="shared" si="20"/>
        <v>0</v>
      </c>
      <c r="Q416" s="71" t="str">
        <f t="shared" si="18"/>
        <v/>
      </c>
    </row>
    <row r="417" spans="1:17" ht="15" customHeight="1" x14ac:dyDescent="0.25">
      <c r="A417" s="198" t="str">
        <f>IF($C417="","",IFERROR(INDEX('Work report'!$A$2:$A$1500,MATCH(ROWS($C$2:C417),'Work report'!$AA$2:$AA$1500,0)),""))</f>
        <v/>
      </c>
      <c r="B417" s="199" t="str">
        <f>IF($C417="","",Setup!$B$4)</f>
        <v/>
      </c>
      <c r="C417" s="200" t="str">
        <f>IFERROR(INDEX('Work report'!$R$2:$R$1500,MATCH(ROWS($C$2:C417),'Work report'!$AA$2:$AA$1500,0)),"")</f>
        <v/>
      </c>
      <c r="D417" s="200" t="str">
        <f>IFERROR(INDEX('Work report'!$S$2:$S$1500,MATCH(ROWS($D$2:D417),'Work report'!$AA$2:$AA$1500,0)),"")</f>
        <v/>
      </c>
      <c r="E417" s="193" t="str">
        <f>IF($C417="","",IFERROR(INDEX('Work report'!$C$2:$C$1500,MATCH(ROWS($C$2:C417),'Work report'!$AA$2:$AA$1500,0)),""))</f>
        <v/>
      </c>
      <c r="F417" s="201" t="str">
        <f>IF($C417="","",IFERROR(INDEX('Work report'!$F$2:$F$1500,MATCH(ROWS($C$2:C417),'Work report'!$AA$2:$AA$1500,0)),""))</f>
        <v/>
      </c>
      <c r="G417" s="202" t="str">
        <f>IF($C417="","",IFERROR(HYPERLINK(INDEX('Work report'!$Q$2:$Q$1500,MATCH(ROWS($C$2:C417),'Work report'!$AA$2:$AA$1500,0)),INDEX('Work report'!$Q$2:$Q$1500,MATCH(ROWS($C$2:C417),'Work report'!$AA$2:$AA$1500,0))),""))</f>
        <v/>
      </c>
      <c r="H417" s="203" t="str">
        <f>IF($C417="","",IFERROR(INDEX('Work report'!$M$2:$M$1500,MATCH(ROWS($C$2:C417),'Work report'!$AA$2:$AA$1500,0)),""))</f>
        <v/>
      </c>
      <c r="I417" s="198" t="str">
        <f>IF($C417="","",IFERROR(INDEX('Work report'!$A$2:$A$1500,MATCH(ROWS($C$2:C417),'Work report'!$AA$2:$AA$1500,0)),""))</f>
        <v/>
      </c>
      <c r="J417" s="201" t="str">
        <f>IF($C417="","",IFERROR(INDEX('Work report'!$I$2:$I$1500,MATCH(ROWS($C$2:C417),'Work report'!$AA$2:$AA$1500,0)),""))</f>
        <v/>
      </c>
      <c r="K417" s="105"/>
      <c r="L417" s="105"/>
      <c r="M417" s="105"/>
      <c r="N417" s="105"/>
      <c r="O417" s="71">
        <f t="shared" si="19"/>
        <v>0</v>
      </c>
      <c r="P417" s="71">
        <f t="shared" si="20"/>
        <v>0</v>
      </c>
      <c r="Q417" s="71" t="str">
        <f t="shared" si="18"/>
        <v/>
      </c>
    </row>
    <row r="418" spans="1:17" ht="15" customHeight="1" x14ac:dyDescent="0.25">
      <c r="A418" s="198" t="str">
        <f>IF($C418="","",IFERROR(INDEX('Work report'!$A$2:$A$1500,MATCH(ROWS($C$2:C418),'Work report'!$AA$2:$AA$1500,0)),""))</f>
        <v/>
      </c>
      <c r="B418" s="199" t="str">
        <f>IF($C418="","",Setup!$B$4)</f>
        <v/>
      </c>
      <c r="C418" s="200" t="str">
        <f>IFERROR(INDEX('Work report'!$R$2:$R$1500,MATCH(ROWS($C$2:C418),'Work report'!$AA$2:$AA$1500,0)),"")</f>
        <v/>
      </c>
      <c r="D418" s="200" t="str">
        <f>IFERROR(INDEX('Work report'!$S$2:$S$1500,MATCH(ROWS($D$2:D418),'Work report'!$AA$2:$AA$1500,0)),"")</f>
        <v/>
      </c>
      <c r="E418" s="193" t="str">
        <f>IF($C418="","",IFERROR(INDEX('Work report'!$C$2:$C$1500,MATCH(ROWS($C$2:C418),'Work report'!$AA$2:$AA$1500,0)),""))</f>
        <v/>
      </c>
      <c r="F418" s="201" t="str">
        <f>IF($C418="","",IFERROR(INDEX('Work report'!$F$2:$F$1500,MATCH(ROWS($C$2:C418),'Work report'!$AA$2:$AA$1500,0)),""))</f>
        <v/>
      </c>
      <c r="G418" s="202" t="str">
        <f>IF($C418="","",IFERROR(HYPERLINK(INDEX('Work report'!$Q$2:$Q$1500,MATCH(ROWS($C$2:C418),'Work report'!$AA$2:$AA$1500,0)),INDEX('Work report'!$Q$2:$Q$1500,MATCH(ROWS($C$2:C418),'Work report'!$AA$2:$AA$1500,0))),""))</f>
        <v/>
      </c>
      <c r="H418" s="203" t="str">
        <f>IF($C418="","",IFERROR(INDEX('Work report'!$M$2:$M$1500,MATCH(ROWS($C$2:C418),'Work report'!$AA$2:$AA$1500,0)),""))</f>
        <v/>
      </c>
      <c r="I418" s="198" t="str">
        <f>IF($C418="","",IFERROR(INDEX('Work report'!$A$2:$A$1500,MATCH(ROWS($C$2:C418),'Work report'!$AA$2:$AA$1500,0)),""))</f>
        <v/>
      </c>
      <c r="J418" s="201" t="str">
        <f>IF($C418="","",IFERROR(INDEX('Work report'!$I$2:$I$1500,MATCH(ROWS($C$2:C418),'Work report'!$AA$2:$AA$1500,0)),""))</f>
        <v/>
      </c>
      <c r="K418" s="105"/>
      <c r="L418" s="105"/>
      <c r="M418" s="105"/>
      <c r="N418" s="105"/>
      <c r="O418" s="71">
        <f t="shared" si="19"/>
        <v>0</v>
      </c>
      <c r="P418" s="71">
        <f t="shared" si="20"/>
        <v>0</v>
      </c>
      <c r="Q418" s="71" t="str">
        <f t="shared" si="18"/>
        <v/>
      </c>
    </row>
    <row r="419" spans="1:17" ht="15" customHeight="1" x14ac:dyDescent="0.25">
      <c r="A419" s="198" t="str">
        <f>IF($C419="","",IFERROR(INDEX('Work report'!$A$2:$A$1500,MATCH(ROWS($C$2:C419),'Work report'!$AA$2:$AA$1500,0)),""))</f>
        <v/>
      </c>
      <c r="B419" s="199" t="str">
        <f>IF($C419="","",Setup!$B$4)</f>
        <v/>
      </c>
      <c r="C419" s="200" t="str">
        <f>IFERROR(INDEX('Work report'!$R$2:$R$1500,MATCH(ROWS($C$2:C419),'Work report'!$AA$2:$AA$1500,0)),"")</f>
        <v/>
      </c>
      <c r="D419" s="200" t="str">
        <f>IFERROR(INDEX('Work report'!$S$2:$S$1500,MATCH(ROWS($D$2:D419),'Work report'!$AA$2:$AA$1500,0)),"")</f>
        <v/>
      </c>
      <c r="E419" s="193" t="str">
        <f>IF($C419="","",IFERROR(INDEX('Work report'!$C$2:$C$1500,MATCH(ROWS($C$2:C419),'Work report'!$AA$2:$AA$1500,0)),""))</f>
        <v/>
      </c>
      <c r="F419" s="201" t="str">
        <f>IF($C419="","",IFERROR(INDEX('Work report'!$F$2:$F$1500,MATCH(ROWS($C$2:C419),'Work report'!$AA$2:$AA$1500,0)),""))</f>
        <v/>
      </c>
      <c r="G419" s="202" t="str">
        <f>IF($C419="","",IFERROR(HYPERLINK(INDEX('Work report'!$Q$2:$Q$1500,MATCH(ROWS($C$2:C419),'Work report'!$AA$2:$AA$1500,0)),INDEX('Work report'!$Q$2:$Q$1500,MATCH(ROWS($C$2:C419),'Work report'!$AA$2:$AA$1500,0))),""))</f>
        <v/>
      </c>
      <c r="H419" s="203" t="str">
        <f>IF($C419="","",IFERROR(INDEX('Work report'!$M$2:$M$1500,MATCH(ROWS($C$2:C419),'Work report'!$AA$2:$AA$1500,0)),""))</f>
        <v/>
      </c>
      <c r="I419" s="198" t="str">
        <f>IF($C419="","",IFERROR(INDEX('Work report'!$A$2:$A$1500,MATCH(ROWS($C$2:C419),'Work report'!$AA$2:$AA$1500,0)),""))</f>
        <v/>
      </c>
      <c r="J419" s="201" t="str">
        <f>IF($C419="","",IFERROR(INDEX('Work report'!$I$2:$I$1500,MATCH(ROWS($C$2:C419),'Work report'!$AA$2:$AA$1500,0)),""))</f>
        <v/>
      </c>
      <c r="K419" s="105"/>
      <c r="L419" s="105"/>
      <c r="M419" s="105"/>
      <c r="N419" s="105"/>
      <c r="O419" s="71">
        <f t="shared" si="19"/>
        <v>0</v>
      </c>
      <c r="P419" s="71">
        <f t="shared" si="20"/>
        <v>0</v>
      </c>
      <c r="Q419" s="71" t="str">
        <f t="shared" si="18"/>
        <v/>
      </c>
    </row>
    <row r="420" spans="1:17" ht="15" customHeight="1" x14ac:dyDescent="0.25">
      <c r="A420" s="198" t="str">
        <f>IF($C420="","",IFERROR(INDEX('Work report'!$A$2:$A$1500,MATCH(ROWS($C$2:C420),'Work report'!$AA$2:$AA$1500,0)),""))</f>
        <v/>
      </c>
      <c r="B420" s="199" t="str">
        <f>IF($C420="","",Setup!$B$4)</f>
        <v/>
      </c>
      <c r="C420" s="200" t="str">
        <f>IFERROR(INDEX('Work report'!$R$2:$R$1500,MATCH(ROWS($C$2:C420),'Work report'!$AA$2:$AA$1500,0)),"")</f>
        <v/>
      </c>
      <c r="D420" s="200" t="str">
        <f>IFERROR(INDEX('Work report'!$S$2:$S$1500,MATCH(ROWS($D$2:D420),'Work report'!$AA$2:$AA$1500,0)),"")</f>
        <v/>
      </c>
      <c r="E420" s="193" t="str">
        <f>IF($C420="","",IFERROR(INDEX('Work report'!$C$2:$C$1500,MATCH(ROWS($C$2:C420),'Work report'!$AA$2:$AA$1500,0)),""))</f>
        <v/>
      </c>
      <c r="F420" s="201" t="str">
        <f>IF($C420="","",IFERROR(INDEX('Work report'!$F$2:$F$1500,MATCH(ROWS($C$2:C420),'Work report'!$AA$2:$AA$1500,0)),""))</f>
        <v/>
      </c>
      <c r="G420" s="202" t="str">
        <f>IF($C420="","",IFERROR(HYPERLINK(INDEX('Work report'!$Q$2:$Q$1500,MATCH(ROWS($C$2:C420),'Work report'!$AA$2:$AA$1500,0)),INDEX('Work report'!$Q$2:$Q$1500,MATCH(ROWS($C$2:C420),'Work report'!$AA$2:$AA$1500,0))),""))</f>
        <v/>
      </c>
      <c r="H420" s="203" t="str">
        <f>IF($C420="","",IFERROR(INDEX('Work report'!$M$2:$M$1500,MATCH(ROWS($C$2:C420),'Work report'!$AA$2:$AA$1500,0)),""))</f>
        <v/>
      </c>
      <c r="I420" s="198" t="str">
        <f>IF($C420="","",IFERROR(INDEX('Work report'!$A$2:$A$1500,MATCH(ROWS($C$2:C420),'Work report'!$AA$2:$AA$1500,0)),""))</f>
        <v/>
      </c>
      <c r="J420" s="201" t="str">
        <f>IF($C420="","",IFERROR(INDEX('Work report'!$I$2:$I$1500,MATCH(ROWS($C$2:C420),'Work report'!$AA$2:$AA$1500,0)),""))</f>
        <v/>
      </c>
      <c r="K420" s="105"/>
      <c r="L420" s="105"/>
      <c r="M420" s="105"/>
      <c r="N420" s="105"/>
      <c r="O420" s="71">
        <f t="shared" si="19"/>
        <v>0</v>
      </c>
      <c r="P420" s="71">
        <f t="shared" si="20"/>
        <v>0</v>
      </c>
      <c r="Q420" s="71" t="str">
        <f t="shared" si="18"/>
        <v/>
      </c>
    </row>
    <row r="421" spans="1:17" ht="15" customHeight="1" x14ac:dyDescent="0.25">
      <c r="A421" s="198" t="str">
        <f>IF($C421="","",IFERROR(INDEX('Work report'!$A$2:$A$1500,MATCH(ROWS($C$2:C421),'Work report'!$AA$2:$AA$1500,0)),""))</f>
        <v/>
      </c>
      <c r="B421" s="199" t="str">
        <f>IF($C421="","",Setup!$B$4)</f>
        <v/>
      </c>
      <c r="C421" s="200" t="str">
        <f>IFERROR(INDEX('Work report'!$R$2:$R$1500,MATCH(ROWS($C$2:C421),'Work report'!$AA$2:$AA$1500,0)),"")</f>
        <v/>
      </c>
      <c r="D421" s="200" t="str">
        <f>IFERROR(INDEX('Work report'!$S$2:$S$1500,MATCH(ROWS($D$2:D421),'Work report'!$AA$2:$AA$1500,0)),"")</f>
        <v/>
      </c>
      <c r="E421" s="193" t="str">
        <f>IF($C421="","",IFERROR(INDEX('Work report'!$C$2:$C$1500,MATCH(ROWS($C$2:C421),'Work report'!$AA$2:$AA$1500,0)),""))</f>
        <v/>
      </c>
      <c r="F421" s="201" t="str">
        <f>IF($C421="","",IFERROR(INDEX('Work report'!$F$2:$F$1500,MATCH(ROWS($C$2:C421),'Work report'!$AA$2:$AA$1500,0)),""))</f>
        <v/>
      </c>
      <c r="G421" s="202" t="str">
        <f>IF($C421="","",IFERROR(HYPERLINK(INDEX('Work report'!$Q$2:$Q$1500,MATCH(ROWS($C$2:C421),'Work report'!$AA$2:$AA$1500,0)),INDEX('Work report'!$Q$2:$Q$1500,MATCH(ROWS($C$2:C421),'Work report'!$AA$2:$AA$1500,0))),""))</f>
        <v/>
      </c>
      <c r="H421" s="203" t="str">
        <f>IF($C421="","",IFERROR(INDEX('Work report'!$M$2:$M$1500,MATCH(ROWS($C$2:C421),'Work report'!$AA$2:$AA$1500,0)),""))</f>
        <v/>
      </c>
      <c r="I421" s="198" t="str">
        <f>IF($C421="","",IFERROR(INDEX('Work report'!$A$2:$A$1500,MATCH(ROWS($C$2:C421),'Work report'!$AA$2:$AA$1500,0)),""))</f>
        <v/>
      </c>
      <c r="J421" s="201" t="str">
        <f>IF($C421="","",IFERROR(INDEX('Work report'!$I$2:$I$1500,MATCH(ROWS($C$2:C421),'Work report'!$AA$2:$AA$1500,0)),""))</f>
        <v/>
      </c>
      <c r="K421" s="105"/>
      <c r="L421" s="105"/>
      <c r="M421" s="105"/>
      <c r="N421" s="105"/>
      <c r="O421" s="71">
        <f t="shared" si="19"/>
        <v>0</v>
      </c>
      <c r="P421" s="71">
        <f t="shared" si="20"/>
        <v>0</v>
      </c>
      <c r="Q421" s="71" t="str">
        <f t="shared" si="18"/>
        <v/>
      </c>
    </row>
    <row r="422" spans="1:17" ht="15" customHeight="1" x14ac:dyDescent="0.25">
      <c r="A422" s="198" t="str">
        <f>IF($C422="","",IFERROR(INDEX('Work report'!$A$2:$A$1500,MATCH(ROWS($C$2:C422),'Work report'!$AA$2:$AA$1500,0)),""))</f>
        <v/>
      </c>
      <c r="B422" s="199" t="str">
        <f>IF($C422="","",Setup!$B$4)</f>
        <v/>
      </c>
      <c r="C422" s="200" t="str">
        <f>IFERROR(INDEX('Work report'!$R$2:$R$1500,MATCH(ROWS($C$2:C422),'Work report'!$AA$2:$AA$1500,0)),"")</f>
        <v/>
      </c>
      <c r="D422" s="200" t="str">
        <f>IFERROR(INDEX('Work report'!$S$2:$S$1500,MATCH(ROWS($D$2:D422),'Work report'!$AA$2:$AA$1500,0)),"")</f>
        <v/>
      </c>
      <c r="E422" s="193" t="str">
        <f>IF($C422="","",IFERROR(INDEX('Work report'!$C$2:$C$1500,MATCH(ROWS($C$2:C422),'Work report'!$AA$2:$AA$1500,0)),""))</f>
        <v/>
      </c>
      <c r="F422" s="201" t="str">
        <f>IF($C422="","",IFERROR(INDEX('Work report'!$F$2:$F$1500,MATCH(ROWS($C$2:C422),'Work report'!$AA$2:$AA$1500,0)),""))</f>
        <v/>
      </c>
      <c r="G422" s="202" t="str">
        <f>IF($C422="","",IFERROR(HYPERLINK(INDEX('Work report'!$Q$2:$Q$1500,MATCH(ROWS($C$2:C422),'Work report'!$AA$2:$AA$1500,0)),INDEX('Work report'!$Q$2:$Q$1500,MATCH(ROWS($C$2:C422),'Work report'!$AA$2:$AA$1500,0))),""))</f>
        <v/>
      </c>
      <c r="H422" s="203" t="str">
        <f>IF($C422="","",IFERROR(INDEX('Work report'!$M$2:$M$1500,MATCH(ROWS($C$2:C422),'Work report'!$AA$2:$AA$1500,0)),""))</f>
        <v/>
      </c>
      <c r="I422" s="198" t="str">
        <f>IF($C422="","",IFERROR(INDEX('Work report'!$A$2:$A$1500,MATCH(ROWS($C$2:C422),'Work report'!$AA$2:$AA$1500,0)),""))</f>
        <v/>
      </c>
      <c r="J422" s="201" t="str">
        <f>IF($C422="","",IFERROR(INDEX('Work report'!$I$2:$I$1500,MATCH(ROWS($C$2:C422),'Work report'!$AA$2:$AA$1500,0)),""))</f>
        <v/>
      </c>
      <c r="K422" s="105"/>
      <c r="L422" s="105"/>
      <c r="M422" s="105"/>
      <c r="N422" s="105"/>
      <c r="O422" s="71">
        <f t="shared" si="19"/>
        <v>0</v>
      </c>
      <c r="P422" s="71">
        <f t="shared" si="20"/>
        <v>0</v>
      </c>
      <c r="Q422" s="71" t="str">
        <f t="shared" ref="Q422:Q485" si="21">IF($C386&lt;&gt;"","System",IF($K386&lt;&gt;"","Manual",""))</f>
        <v/>
      </c>
    </row>
    <row r="423" spans="1:17" ht="15" customHeight="1" x14ac:dyDescent="0.25">
      <c r="A423" s="198" t="str">
        <f>IF($C423="","",IFERROR(INDEX('Work report'!$A$2:$A$1500,MATCH(ROWS($C$2:C423),'Work report'!$AA$2:$AA$1500,0)),""))</f>
        <v/>
      </c>
      <c r="B423" s="199" t="str">
        <f>IF($C423="","",Setup!$B$4)</f>
        <v/>
      </c>
      <c r="C423" s="200" t="str">
        <f>IFERROR(INDEX('Work report'!$R$2:$R$1500,MATCH(ROWS($C$2:C423),'Work report'!$AA$2:$AA$1500,0)),"")</f>
        <v/>
      </c>
      <c r="D423" s="200" t="str">
        <f>IFERROR(INDEX('Work report'!$S$2:$S$1500,MATCH(ROWS($D$2:D423),'Work report'!$AA$2:$AA$1500,0)),"")</f>
        <v/>
      </c>
      <c r="E423" s="193" t="str">
        <f>IF($C423="","",IFERROR(INDEX('Work report'!$C$2:$C$1500,MATCH(ROWS($C$2:C423),'Work report'!$AA$2:$AA$1500,0)),""))</f>
        <v/>
      </c>
      <c r="F423" s="201" t="str">
        <f>IF($C423="","",IFERROR(INDEX('Work report'!$F$2:$F$1500,MATCH(ROWS($C$2:C423),'Work report'!$AA$2:$AA$1500,0)),""))</f>
        <v/>
      </c>
      <c r="G423" s="202" t="str">
        <f>IF($C423="","",IFERROR(HYPERLINK(INDEX('Work report'!$Q$2:$Q$1500,MATCH(ROWS($C$2:C423),'Work report'!$AA$2:$AA$1500,0)),INDEX('Work report'!$Q$2:$Q$1500,MATCH(ROWS($C$2:C423),'Work report'!$AA$2:$AA$1500,0))),""))</f>
        <v/>
      </c>
      <c r="H423" s="203" t="str">
        <f>IF($C423="","",IFERROR(INDEX('Work report'!$M$2:$M$1500,MATCH(ROWS($C$2:C423),'Work report'!$AA$2:$AA$1500,0)),""))</f>
        <v/>
      </c>
      <c r="I423" s="198" t="str">
        <f>IF($C423="","",IFERROR(INDEX('Work report'!$A$2:$A$1500,MATCH(ROWS($C$2:C423),'Work report'!$AA$2:$AA$1500,0)),""))</f>
        <v/>
      </c>
      <c r="J423" s="201" t="str">
        <f>IF($C423="","",IFERROR(INDEX('Work report'!$I$2:$I$1500,MATCH(ROWS($C$2:C423),'Work report'!$AA$2:$AA$1500,0)),""))</f>
        <v/>
      </c>
      <c r="K423" s="105"/>
      <c r="L423" s="105"/>
      <c r="M423" s="105"/>
      <c r="N423" s="105"/>
      <c r="O423" s="71">
        <f t="shared" si="19"/>
        <v>0</v>
      </c>
      <c r="P423" s="71">
        <f t="shared" si="20"/>
        <v>0</v>
      </c>
      <c r="Q423" s="71" t="str">
        <f t="shared" si="21"/>
        <v/>
      </c>
    </row>
    <row r="424" spans="1:17" ht="15" customHeight="1" x14ac:dyDescent="0.25">
      <c r="A424" s="198" t="str">
        <f>IF($C424="","",IFERROR(INDEX('Work report'!$A$2:$A$1500,MATCH(ROWS($C$2:C424),'Work report'!$AA$2:$AA$1500,0)),""))</f>
        <v/>
      </c>
      <c r="B424" s="199" t="str">
        <f>IF($C424="","",Setup!$B$4)</f>
        <v/>
      </c>
      <c r="C424" s="200" t="str">
        <f>IFERROR(INDEX('Work report'!$R$2:$R$1500,MATCH(ROWS($C$2:C424),'Work report'!$AA$2:$AA$1500,0)),"")</f>
        <v/>
      </c>
      <c r="D424" s="200" t="str">
        <f>IFERROR(INDEX('Work report'!$S$2:$S$1500,MATCH(ROWS($D$2:D424),'Work report'!$AA$2:$AA$1500,0)),"")</f>
        <v/>
      </c>
      <c r="E424" s="193" t="str">
        <f>IF($C424="","",IFERROR(INDEX('Work report'!$C$2:$C$1500,MATCH(ROWS($C$2:C424),'Work report'!$AA$2:$AA$1500,0)),""))</f>
        <v/>
      </c>
      <c r="F424" s="201" t="str">
        <f>IF($C424="","",IFERROR(INDEX('Work report'!$F$2:$F$1500,MATCH(ROWS($C$2:C424),'Work report'!$AA$2:$AA$1500,0)),""))</f>
        <v/>
      </c>
      <c r="G424" s="202" t="str">
        <f>IF($C424="","",IFERROR(HYPERLINK(INDEX('Work report'!$Q$2:$Q$1500,MATCH(ROWS($C$2:C424),'Work report'!$AA$2:$AA$1500,0)),INDEX('Work report'!$Q$2:$Q$1500,MATCH(ROWS($C$2:C424),'Work report'!$AA$2:$AA$1500,0))),""))</f>
        <v/>
      </c>
      <c r="H424" s="203" t="str">
        <f>IF($C424="","",IFERROR(INDEX('Work report'!$M$2:$M$1500,MATCH(ROWS($C$2:C424),'Work report'!$AA$2:$AA$1500,0)),""))</f>
        <v/>
      </c>
      <c r="I424" s="198" t="str">
        <f>IF($C424="","",IFERROR(INDEX('Work report'!$A$2:$A$1500,MATCH(ROWS($C$2:C424),'Work report'!$AA$2:$AA$1500,0)),""))</f>
        <v/>
      </c>
      <c r="J424" s="201" t="str">
        <f>IF($C424="","",IFERROR(INDEX('Work report'!$I$2:$I$1500,MATCH(ROWS($C$2:C424),'Work report'!$AA$2:$AA$1500,0)),""))</f>
        <v/>
      </c>
      <c r="K424" s="105"/>
      <c r="L424" s="105"/>
      <c r="M424" s="105"/>
      <c r="N424" s="105"/>
      <c r="O424" s="71">
        <f t="shared" si="19"/>
        <v>0</v>
      </c>
      <c r="P424" s="71">
        <f t="shared" si="20"/>
        <v>0</v>
      </c>
      <c r="Q424" s="71" t="str">
        <f t="shared" si="21"/>
        <v/>
      </c>
    </row>
    <row r="425" spans="1:17" ht="15" customHeight="1" x14ac:dyDescent="0.25">
      <c r="A425" s="198" t="str">
        <f>IF($C425="","",IFERROR(INDEX('Work report'!$A$2:$A$1500,MATCH(ROWS($C$2:C425),'Work report'!$AA$2:$AA$1500,0)),""))</f>
        <v/>
      </c>
      <c r="B425" s="199" t="str">
        <f>IF($C425="","",Setup!$B$4)</f>
        <v/>
      </c>
      <c r="C425" s="200" t="str">
        <f>IFERROR(INDEX('Work report'!$R$2:$R$1500,MATCH(ROWS($C$2:C425),'Work report'!$AA$2:$AA$1500,0)),"")</f>
        <v/>
      </c>
      <c r="D425" s="200" t="str">
        <f>IFERROR(INDEX('Work report'!$S$2:$S$1500,MATCH(ROWS($D$2:D425),'Work report'!$AA$2:$AA$1500,0)),"")</f>
        <v/>
      </c>
      <c r="E425" s="193" t="str">
        <f>IF($C425="","",IFERROR(INDEX('Work report'!$C$2:$C$1500,MATCH(ROWS($C$2:C425),'Work report'!$AA$2:$AA$1500,0)),""))</f>
        <v/>
      </c>
      <c r="F425" s="201" t="str">
        <f>IF($C425="","",IFERROR(INDEX('Work report'!$F$2:$F$1500,MATCH(ROWS($C$2:C425),'Work report'!$AA$2:$AA$1500,0)),""))</f>
        <v/>
      </c>
      <c r="G425" s="202" t="str">
        <f>IF($C425="","",IFERROR(HYPERLINK(INDEX('Work report'!$Q$2:$Q$1500,MATCH(ROWS($C$2:C425),'Work report'!$AA$2:$AA$1500,0)),INDEX('Work report'!$Q$2:$Q$1500,MATCH(ROWS($C$2:C425),'Work report'!$AA$2:$AA$1500,0))),""))</f>
        <v/>
      </c>
      <c r="H425" s="203" t="str">
        <f>IF($C425="","",IFERROR(INDEX('Work report'!$M$2:$M$1500,MATCH(ROWS($C$2:C425),'Work report'!$AA$2:$AA$1500,0)),""))</f>
        <v/>
      </c>
      <c r="I425" s="198" t="str">
        <f>IF($C425="","",IFERROR(INDEX('Work report'!$A$2:$A$1500,MATCH(ROWS($C$2:C425),'Work report'!$AA$2:$AA$1500,0)),""))</f>
        <v/>
      </c>
      <c r="J425" s="201" t="str">
        <f>IF($C425="","",IFERROR(INDEX('Work report'!$I$2:$I$1500,MATCH(ROWS($C$2:C425),'Work report'!$AA$2:$AA$1500,0)),""))</f>
        <v/>
      </c>
      <c r="K425" s="105"/>
      <c r="L425" s="105"/>
      <c r="M425" s="105"/>
      <c r="N425" s="105"/>
      <c r="O425" s="71">
        <f t="shared" si="19"/>
        <v>0</v>
      </c>
      <c r="P425" s="71">
        <f t="shared" si="20"/>
        <v>0</v>
      </c>
      <c r="Q425" s="71" t="str">
        <f t="shared" si="21"/>
        <v/>
      </c>
    </row>
    <row r="426" spans="1:17" ht="15" customHeight="1" x14ac:dyDescent="0.25">
      <c r="A426" s="198" t="str">
        <f>IF($C426="","",IFERROR(INDEX('Work report'!$A$2:$A$1500,MATCH(ROWS($C$2:C426),'Work report'!$AA$2:$AA$1500,0)),""))</f>
        <v/>
      </c>
      <c r="B426" s="199" t="str">
        <f>IF($C426="","",Setup!$B$4)</f>
        <v/>
      </c>
      <c r="C426" s="200" t="str">
        <f>IFERROR(INDEX('Work report'!$R$2:$R$1500,MATCH(ROWS($C$2:C426),'Work report'!$AA$2:$AA$1500,0)),"")</f>
        <v/>
      </c>
      <c r="D426" s="200" t="str">
        <f>IFERROR(INDEX('Work report'!$S$2:$S$1500,MATCH(ROWS($D$2:D426),'Work report'!$AA$2:$AA$1500,0)),"")</f>
        <v/>
      </c>
      <c r="E426" s="193" t="str">
        <f>IF($C426="","",IFERROR(INDEX('Work report'!$C$2:$C$1500,MATCH(ROWS($C$2:C426),'Work report'!$AA$2:$AA$1500,0)),""))</f>
        <v/>
      </c>
      <c r="F426" s="201" t="str">
        <f>IF($C426="","",IFERROR(INDEX('Work report'!$F$2:$F$1500,MATCH(ROWS($C$2:C426),'Work report'!$AA$2:$AA$1500,0)),""))</f>
        <v/>
      </c>
      <c r="G426" s="202" t="str">
        <f>IF($C426="","",IFERROR(HYPERLINK(INDEX('Work report'!$Q$2:$Q$1500,MATCH(ROWS($C$2:C426),'Work report'!$AA$2:$AA$1500,0)),INDEX('Work report'!$Q$2:$Q$1500,MATCH(ROWS($C$2:C426),'Work report'!$AA$2:$AA$1500,0))),""))</f>
        <v/>
      </c>
      <c r="H426" s="203" t="str">
        <f>IF($C426="","",IFERROR(INDEX('Work report'!$M$2:$M$1500,MATCH(ROWS($C$2:C426),'Work report'!$AA$2:$AA$1500,0)),""))</f>
        <v/>
      </c>
      <c r="I426" s="198" t="str">
        <f>IF($C426="","",IFERROR(INDEX('Work report'!$A$2:$A$1500,MATCH(ROWS($C$2:C426),'Work report'!$AA$2:$AA$1500,0)),""))</f>
        <v/>
      </c>
      <c r="J426" s="201" t="str">
        <f>IF($C426="","",IFERROR(INDEX('Work report'!$I$2:$I$1500,MATCH(ROWS($C$2:C426),'Work report'!$AA$2:$AA$1500,0)),""))</f>
        <v/>
      </c>
      <c r="K426" s="105"/>
      <c r="L426" s="105"/>
      <c r="M426" s="105"/>
      <c r="N426" s="105"/>
      <c r="O426" s="71">
        <f t="shared" si="19"/>
        <v>0</v>
      </c>
      <c r="P426" s="71">
        <f t="shared" si="20"/>
        <v>0</v>
      </c>
      <c r="Q426" s="71" t="str">
        <f t="shared" si="21"/>
        <v/>
      </c>
    </row>
    <row r="427" spans="1:17" ht="15" customHeight="1" x14ac:dyDescent="0.25">
      <c r="A427" s="198" t="str">
        <f>IF($C427="","",IFERROR(INDEX('Work report'!$A$2:$A$1500,MATCH(ROWS($C$2:C427),'Work report'!$AA$2:$AA$1500,0)),""))</f>
        <v/>
      </c>
      <c r="B427" s="199" t="str">
        <f>IF($C427="","",Setup!$B$4)</f>
        <v/>
      </c>
      <c r="C427" s="200" t="str">
        <f>IFERROR(INDEX('Work report'!$R$2:$R$1500,MATCH(ROWS($C$2:C427),'Work report'!$AA$2:$AA$1500,0)),"")</f>
        <v/>
      </c>
      <c r="D427" s="200" t="str">
        <f>IFERROR(INDEX('Work report'!$S$2:$S$1500,MATCH(ROWS($D$2:D427),'Work report'!$AA$2:$AA$1500,0)),"")</f>
        <v/>
      </c>
      <c r="E427" s="193" t="str">
        <f>IF($C427="","",IFERROR(INDEX('Work report'!$C$2:$C$1500,MATCH(ROWS($C$2:C427),'Work report'!$AA$2:$AA$1500,0)),""))</f>
        <v/>
      </c>
      <c r="F427" s="201" t="str">
        <f>IF($C427="","",IFERROR(INDEX('Work report'!$F$2:$F$1500,MATCH(ROWS($C$2:C427),'Work report'!$AA$2:$AA$1500,0)),""))</f>
        <v/>
      </c>
      <c r="G427" s="202" t="str">
        <f>IF($C427="","",IFERROR(HYPERLINK(INDEX('Work report'!$Q$2:$Q$1500,MATCH(ROWS($C$2:C427),'Work report'!$AA$2:$AA$1500,0)),INDEX('Work report'!$Q$2:$Q$1500,MATCH(ROWS($C$2:C427),'Work report'!$AA$2:$AA$1500,0))),""))</f>
        <v/>
      </c>
      <c r="H427" s="203" t="str">
        <f>IF($C427="","",IFERROR(INDEX('Work report'!$M$2:$M$1500,MATCH(ROWS($C$2:C427),'Work report'!$AA$2:$AA$1500,0)),""))</f>
        <v/>
      </c>
      <c r="I427" s="198" t="str">
        <f>IF($C427="","",IFERROR(INDEX('Work report'!$A$2:$A$1500,MATCH(ROWS($C$2:C427),'Work report'!$AA$2:$AA$1500,0)),""))</f>
        <v/>
      </c>
      <c r="J427" s="201" t="str">
        <f>IF($C427="","",IFERROR(INDEX('Work report'!$I$2:$I$1500,MATCH(ROWS($C$2:C427),'Work report'!$AA$2:$AA$1500,0)),""))</f>
        <v/>
      </c>
      <c r="K427" s="105"/>
      <c r="L427" s="105"/>
      <c r="M427" s="105"/>
      <c r="N427" s="105"/>
      <c r="O427" s="71">
        <f t="shared" si="19"/>
        <v>0</v>
      </c>
      <c r="P427" s="71">
        <f t="shared" si="20"/>
        <v>0</v>
      </c>
      <c r="Q427" s="71" t="str">
        <f t="shared" si="21"/>
        <v/>
      </c>
    </row>
    <row r="428" spans="1:17" ht="15" customHeight="1" x14ac:dyDescent="0.25">
      <c r="A428" s="198" t="str">
        <f>IF($C428="","",IFERROR(INDEX('Work report'!$A$2:$A$1500,MATCH(ROWS($C$2:C428),'Work report'!$AA$2:$AA$1500,0)),""))</f>
        <v/>
      </c>
      <c r="B428" s="199" t="str">
        <f>IF($C428="","",Setup!$B$4)</f>
        <v/>
      </c>
      <c r="C428" s="200" t="str">
        <f>IFERROR(INDEX('Work report'!$R$2:$R$1500,MATCH(ROWS($C$2:C428),'Work report'!$AA$2:$AA$1500,0)),"")</f>
        <v/>
      </c>
      <c r="D428" s="200" t="str">
        <f>IFERROR(INDEX('Work report'!$S$2:$S$1500,MATCH(ROWS($D$2:D428),'Work report'!$AA$2:$AA$1500,0)),"")</f>
        <v/>
      </c>
      <c r="E428" s="193" t="str">
        <f>IF($C428="","",IFERROR(INDEX('Work report'!$C$2:$C$1500,MATCH(ROWS($C$2:C428),'Work report'!$AA$2:$AA$1500,0)),""))</f>
        <v/>
      </c>
      <c r="F428" s="201" t="str">
        <f>IF($C428="","",IFERROR(INDEX('Work report'!$F$2:$F$1500,MATCH(ROWS($C$2:C428),'Work report'!$AA$2:$AA$1500,0)),""))</f>
        <v/>
      </c>
      <c r="G428" s="202" t="str">
        <f>IF($C428="","",IFERROR(HYPERLINK(INDEX('Work report'!$Q$2:$Q$1500,MATCH(ROWS($C$2:C428),'Work report'!$AA$2:$AA$1500,0)),INDEX('Work report'!$Q$2:$Q$1500,MATCH(ROWS($C$2:C428),'Work report'!$AA$2:$AA$1500,0))),""))</f>
        <v/>
      </c>
      <c r="H428" s="203" t="str">
        <f>IF($C428="","",IFERROR(INDEX('Work report'!$M$2:$M$1500,MATCH(ROWS($C$2:C428),'Work report'!$AA$2:$AA$1500,0)),""))</f>
        <v/>
      </c>
      <c r="I428" s="198" t="str">
        <f>IF($C428="","",IFERROR(INDEX('Work report'!$A$2:$A$1500,MATCH(ROWS($C$2:C428),'Work report'!$AA$2:$AA$1500,0)),""))</f>
        <v/>
      </c>
      <c r="J428" s="201" t="str">
        <f>IF($C428="","",IFERROR(INDEX('Work report'!$I$2:$I$1500,MATCH(ROWS($C$2:C428),'Work report'!$AA$2:$AA$1500,0)),""))</f>
        <v/>
      </c>
      <c r="K428" s="105"/>
      <c r="L428" s="105"/>
      <c r="M428" s="105"/>
      <c r="N428" s="105"/>
      <c r="O428" s="71">
        <f t="shared" si="19"/>
        <v>0</v>
      </c>
      <c r="P428" s="71">
        <f t="shared" si="20"/>
        <v>0</v>
      </c>
      <c r="Q428" s="71" t="str">
        <f t="shared" si="21"/>
        <v/>
      </c>
    </row>
    <row r="429" spans="1:17" ht="15" customHeight="1" x14ac:dyDescent="0.25">
      <c r="A429" s="198" t="str">
        <f>IF($C429="","",IFERROR(INDEX('Work report'!$A$2:$A$1500,MATCH(ROWS($C$2:C429),'Work report'!$AA$2:$AA$1500,0)),""))</f>
        <v/>
      </c>
      <c r="B429" s="199" t="str">
        <f>IF($C429="","",Setup!$B$4)</f>
        <v/>
      </c>
      <c r="C429" s="200" t="str">
        <f>IFERROR(INDEX('Work report'!$R$2:$R$1500,MATCH(ROWS($C$2:C429),'Work report'!$AA$2:$AA$1500,0)),"")</f>
        <v/>
      </c>
      <c r="D429" s="200" t="str">
        <f>IFERROR(INDEX('Work report'!$S$2:$S$1500,MATCH(ROWS($D$2:D429),'Work report'!$AA$2:$AA$1500,0)),"")</f>
        <v/>
      </c>
      <c r="E429" s="193" t="str">
        <f>IF($C429="","",IFERROR(INDEX('Work report'!$C$2:$C$1500,MATCH(ROWS($C$2:C429),'Work report'!$AA$2:$AA$1500,0)),""))</f>
        <v/>
      </c>
      <c r="F429" s="201" t="str">
        <f>IF($C429="","",IFERROR(INDEX('Work report'!$F$2:$F$1500,MATCH(ROWS($C$2:C429),'Work report'!$AA$2:$AA$1500,0)),""))</f>
        <v/>
      </c>
      <c r="G429" s="202" t="str">
        <f>IF($C429="","",IFERROR(HYPERLINK(INDEX('Work report'!$Q$2:$Q$1500,MATCH(ROWS($C$2:C429),'Work report'!$AA$2:$AA$1500,0)),INDEX('Work report'!$Q$2:$Q$1500,MATCH(ROWS($C$2:C429),'Work report'!$AA$2:$AA$1500,0))),""))</f>
        <v/>
      </c>
      <c r="H429" s="203" t="str">
        <f>IF($C429="","",IFERROR(INDEX('Work report'!$M$2:$M$1500,MATCH(ROWS($C$2:C429),'Work report'!$AA$2:$AA$1500,0)),""))</f>
        <v/>
      </c>
      <c r="I429" s="198" t="str">
        <f>IF($C429="","",IFERROR(INDEX('Work report'!$A$2:$A$1500,MATCH(ROWS($C$2:C429),'Work report'!$AA$2:$AA$1500,0)),""))</f>
        <v/>
      </c>
      <c r="J429" s="201" t="str">
        <f>IF($C429="","",IFERROR(INDEX('Work report'!$I$2:$I$1500,MATCH(ROWS($C$2:C429),'Work report'!$AA$2:$AA$1500,0)),""))</f>
        <v/>
      </c>
      <c r="K429" s="105"/>
      <c r="L429" s="105"/>
      <c r="M429" s="105"/>
      <c r="N429" s="105"/>
      <c r="O429" s="71">
        <f t="shared" si="19"/>
        <v>0</v>
      </c>
      <c r="P429" s="71">
        <f t="shared" si="20"/>
        <v>0</v>
      </c>
      <c r="Q429" s="71" t="str">
        <f t="shared" si="21"/>
        <v/>
      </c>
    </row>
    <row r="430" spans="1:17" ht="15" customHeight="1" x14ac:dyDescent="0.25">
      <c r="A430" s="198" t="str">
        <f>IF($C430="","",IFERROR(INDEX('Work report'!$A$2:$A$1500,MATCH(ROWS($C$2:C430),'Work report'!$AA$2:$AA$1500,0)),""))</f>
        <v/>
      </c>
      <c r="B430" s="199" t="str">
        <f>IF($C430="","",Setup!$B$4)</f>
        <v/>
      </c>
      <c r="C430" s="200" t="str">
        <f>IFERROR(INDEX('Work report'!$R$2:$R$1500,MATCH(ROWS($C$2:C430),'Work report'!$AA$2:$AA$1500,0)),"")</f>
        <v/>
      </c>
      <c r="D430" s="200" t="str">
        <f>IFERROR(INDEX('Work report'!$S$2:$S$1500,MATCH(ROWS($D$2:D430),'Work report'!$AA$2:$AA$1500,0)),"")</f>
        <v/>
      </c>
      <c r="E430" s="193" t="str">
        <f>IF($C430="","",IFERROR(INDEX('Work report'!$C$2:$C$1500,MATCH(ROWS($C$2:C430),'Work report'!$AA$2:$AA$1500,0)),""))</f>
        <v/>
      </c>
      <c r="F430" s="201" t="str">
        <f>IF($C430="","",IFERROR(INDEX('Work report'!$F$2:$F$1500,MATCH(ROWS($C$2:C430),'Work report'!$AA$2:$AA$1500,0)),""))</f>
        <v/>
      </c>
      <c r="G430" s="202" t="str">
        <f>IF($C430="","",IFERROR(HYPERLINK(INDEX('Work report'!$Q$2:$Q$1500,MATCH(ROWS($C$2:C430),'Work report'!$AA$2:$AA$1500,0)),INDEX('Work report'!$Q$2:$Q$1500,MATCH(ROWS($C$2:C430),'Work report'!$AA$2:$AA$1500,0))),""))</f>
        <v/>
      </c>
      <c r="H430" s="203" t="str">
        <f>IF($C430="","",IFERROR(INDEX('Work report'!$M$2:$M$1500,MATCH(ROWS($C$2:C430),'Work report'!$AA$2:$AA$1500,0)),""))</f>
        <v/>
      </c>
      <c r="I430" s="198" t="str">
        <f>IF($C430="","",IFERROR(INDEX('Work report'!$A$2:$A$1500,MATCH(ROWS($C$2:C430),'Work report'!$AA$2:$AA$1500,0)),""))</f>
        <v/>
      </c>
      <c r="J430" s="201" t="str">
        <f>IF($C430="","",IFERROR(INDEX('Work report'!$I$2:$I$1500,MATCH(ROWS($C$2:C430),'Work report'!$AA$2:$AA$1500,0)),""))</f>
        <v/>
      </c>
      <c r="K430" s="105"/>
      <c r="L430" s="105"/>
      <c r="M430" s="105"/>
      <c r="N430" s="105"/>
      <c r="O430" s="71">
        <f t="shared" si="19"/>
        <v>0</v>
      </c>
      <c r="P430" s="71">
        <f t="shared" si="20"/>
        <v>0</v>
      </c>
      <c r="Q430" s="71" t="str">
        <f t="shared" si="21"/>
        <v/>
      </c>
    </row>
    <row r="431" spans="1:17" ht="15" customHeight="1" x14ac:dyDescent="0.25">
      <c r="A431" s="198" t="str">
        <f>IF($C431="","",IFERROR(INDEX('Work report'!$A$2:$A$1500,MATCH(ROWS($C$2:C431),'Work report'!$AA$2:$AA$1500,0)),""))</f>
        <v/>
      </c>
      <c r="B431" s="199" t="str">
        <f>IF($C431="","",Setup!$B$4)</f>
        <v/>
      </c>
      <c r="C431" s="200" t="str">
        <f>IFERROR(INDEX('Work report'!$R$2:$R$1500,MATCH(ROWS($C$2:C431),'Work report'!$AA$2:$AA$1500,0)),"")</f>
        <v/>
      </c>
      <c r="D431" s="200" t="str">
        <f>IFERROR(INDEX('Work report'!$S$2:$S$1500,MATCH(ROWS($D$2:D431),'Work report'!$AA$2:$AA$1500,0)),"")</f>
        <v/>
      </c>
      <c r="E431" s="193" t="str">
        <f>IF($C431="","",IFERROR(INDEX('Work report'!$C$2:$C$1500,MATCH(ROWS($C$2:C431),'Work report'!$AA$2:$AA$1500,0)),""))</f>
        <v/>
      </c>
      <c r="F431" s="201" t="str">
        <f>IF($C431="","",IFERROR(INDEX('Work report'!$F$2:$F$1500,MATCH(ROWS($C$2:C431),'Work report'!$AA$2:$AA$1500,0)),""))</f>
        <v/>
      </c>
      <c r="G431" s="202" t="str">
        <f>IF($C431="","",IFERROR(HYPERLINK(INDEX('Work report'!$Q$2:$Q$1500,MATCH(ROWS($C$2:C431),'Work report'!$AA$2:$AA$1500,0)),INDEX('Work report'!$Q$2:$Q$1500,MATCH(ROWS($C$2:C431),'Work report'!$AA$2:$AA$1500,0))),""))</f>
        <v/>
      </c>
      <c r="H431" s="203" t="str">
        <f>IF($C431="","",IFERROR(INDEX('Work report'!$M$2:$M$1500,MATCH(ROWS($C$2:C431),'Work report'!$AA$2:$AA$1500,0)),""))</f>
        <v/>
      </c>
      <c r="I431" s="198" t="str">
        <f>IF($C431="","",IFERROR(INDEX('Work report'!$A$2:$A$1500,MATCH(ROWS($C$2:C431),'Work report'!$AA$2:$AA$1500,0)),""))</f>
        <v/>
      </c>
      <c r="J431" s="201" t="str">
        <f>IF($C431="","",IFERROR(INDEX('Work report'!$I$2:$I$1500,MATCH(ROWS($C$2:C431),'Work report'!$AA$2:$AA$1500,0)),""))</f>
        <v/>
      </c>
      <c r="K431" s="105"/>
      <c r="L431" s="105"/>
      <c r="M431" s="105"/>
      <c r="N431" s="105"/>
      <c r="O431" s="71">
        <f t="shared" si="19"/>
        <v>0</v>
      </c>
      <c r="P431" s="71">
        <f t="shared" si="20"/>
        <v>0</v>
      </c>
      <c r="Q431" s="71" t="str">
        <f t="shared" si="21"/>
        <v/>
      </c>
    </row>
    <row r="432" spans="1:17" ht="15" customHeight="1" x14ac:dyDescent="0.25">
      <c r="A432" s="198" t="str">
        <f>IF($C432="","",IFERROR(INDEX('Work report'!$A$2:$A$1500,MATCH(ROWS($C$2:C432),'Work report'!$AA$2:$AA$1500,0)),""))</f>
        <v/>
      </c>
      <c r="B432" s="199" t="str">
        <f>IF($C432="","",Setup!$B$4)</f>
        <v/>
      </c>
      <c r="C432" s="200" t="str">
        <f>IFERROR(INDEX('Work report'!$R$2:$R$1500,MATCH(ROWS($C$2:C432),'Work report'!$AA$2:$AA$1500,0)),"")</f>
        <v/>
      </c>
      <c r="D432" s="200" t="str">
        <f>IFERROR(INDEX('Work report'!$S$2:$S$1500,MATCH(ROWS($D$2:D432),'Work report'!$AA$2:$AA$1500,0)),"")</f>
        <v/>
      </c>
      <c r="E432" s="193" t="str">
        <f>IF($C432="","",IFERROR(INDEX('Work report'!$C$2:$C$1500,MATCH(ROWS($C$2:C432),'Work report'!$AA$2:$AA$1500,0)),""))</f>
        <v/>
      </c>
      <c r="F432" s="201" t="str">
        <f>IF($C432="","",IFERROR(INDEX('Work report'!$F$2:$F$1500,MATCH(ROWS($C$2:C432),'Work report'!$AA$2:$AA$1500,0)),""))</f>
        <v/>
      </c>
      <c r="G432" s="202" t="str">
        <f>IF($C432="","",IFERROR(HYPERLINK(INDEX('Work report'!$Q$2:$Q$1500,MATCH(ROWS($C$2:C432),'Work report'!$AA$2:$AA$1500,0)),INDEX('Work report'!$Q$2:$Q$1500,MATCH(ROWS($C$2:C432),'Work report'!$AA$2:$AA$1500,0))),""))</f>
        <v/>
      </c>
      <c r="H432" s="203" t="str">
        <f>IF($C432="","",IFERROR(INDEX('Work report'!$M$2:$M$1500,MATCH(ROWS($C$2:C432),'Work report'!$AA$2:$AA$1500,0)),""))</f>
        <v/>
      </c>
      <c r="I432" s="198" t="str">
        <f>IF($C432="","",IFERROR(INDEX('Work report'!$A$2:$A$1500,MATCH(ROWS($C$2:C432),'Work report'!$AA$2:$AA$1500,0)),""))</f>
        <v/>
      </c>
      <c r="J432" s="201" t="str">
        <f>IF($C432="","",IFERROR(INDEX('Work report'!$I$2:$I$1500,MATCH(ROWS($C$2:C432),'Work report'!$AA$2:$AA$1500,0)),""))</f>
        <v/>
      </c>
      <c r="K432" s="105"/>
      <c r="L432" s="105"/>
      <c r="M432" s="105"/>
      <c r="N432" s="105"/>
      <c r="O432" s="71">
        <f t="shared" si="19"/>
        <v>0</v>
      </c>
      <c r="P432" s="71">
        <f t="shared" si="20"/>
        <v>0</v>
      </c>
      <c r="Q432" s="71" t="str">
        <f t="shared" si="21"/>
        <v/>
      </c>
    </row>
    <row r="433" spans="1:17" ht="15" customHeight="1" x14ac:dyDescent="0.25">
      <c r="A433" s="198" t="str">
        <f>IF($C433="","",IFERROR(INDEX('Work report'!$A$2:$A$1500,MATCH(ROWS($C$2:C433),'Work report'!$AA$2:$AA$1500,0)),""))</f>
        <v/>
      </c>
      <c r="B433" s="199" t="str">
        <f>IF($C433="","",Setup!$B$4)</f>
        <v/>
      </c>
      <c r="C433" s="200" t="str">
        <f>IFERROR(INDEX('Work report'!$R$2:$R$1500,MATCH(ROWS($C$2:C433),'Work report'!$AA$2:$AA$1500,0)),"")</f>
        <v/>
      </c>
      <c r="D433" s="200" t="str">
        <f>IFERROR(INDEX('Work report'!$S$2:$S$1500,MATCH(ROWS($D$2:D433),'Work report'!$AA$2:$AA$1500,0)),"")</f>
        <v/>
      </c>
      <c r="E433" s="193" t="str">
        <f>IF($C433="","",IFERROR(INDEX('Work report'!$C$2:$C$1500,MATCH(ROWS($C$2:C433),'Work report'!$AA$2:$AA$1500,0)),""))</f>
        <v/>
      </c>
      <c r="F433" s="201" t="str">
        <f>IF($C433="","",IFERROR(INDEX('Work report'!$F$2:$F$1500,MATCH(ROWS($C$2:C433),'Work report'!$AA$2:$AA$1500,0)),""))</f>
        <v/>
      </c>
      <c r="G433" s="202" t="str">
        <f>IF($C433="","",IFERROR(HYPERLINK(INDEX('Work report'!$Q$2:$Q$1500,MATCH(ROWS($C$2:C433),'Work report'!$AA$2:$AA$1500,0)),INDEX('Work report'!$Q$2:$Q$1500,MATCH(ROWS($C$2:C433),'Work report'!$AA$2:$AA$1500,0))),""))</f>
        <v/>
      </c>
      <c r="H433" s="203" t="str">
        <f>IF($C433="","",IFERROR(INDEX('Work report'!$M$2:$M$1500,MATCH(ROWS($C$2:C433),'Work report'!$AA$2:$AA$1500,0)),""))</f>
        <v/>
      </c>
      <c r="I433" s="198" t="str">
        <f>IF($C433="","",IFERROR(INDEX('Work report'!$A$2:$A$1500,MATCH(ROWS($C$2:C433),'Work report'!$AA$2:$AA$1500,0)),""))</f>
        <v/>
      </c>
      <c r="J433" s="201" t="str">
        <f>IF($C433="","",IFERROR(INDEX('Work report'!$I$2:$I$1500,MATCH(ROWS($C$2:C433),'Work report'!$AA$2:$AA$1500,0)),""))</f>
        <v/>
      </c>
      <c r="K433" s="105"/>
      <c r="L433" s="105"/>
      <c r="M433" s="105"/>
      <c r="N433" s="105"/>
      <c r="O433" s="71">
        <f t="shared" si="19"/>
        <v>0</v>
      </c>
      <c r="P433" s="71">
        <f t="shared" si="20"/>
        <v>0</v>
      </c>
      <c r="Q433" s="71" t="str">
        <f t="shared" si="21"/>
        <v/>
      </c>
    </row>
    <row r="434" spans="1:17" ht="15" customHeight="1" x14ac:dyDescent="0.25">
      <c r="A434" s="198" t="str">
        <f>IF($C434="","",IFERROR(INDEX('Work report'!$A$2:$A$1500,MATCH(ROWS($C$2:C434),'Work report'!$AA$2:$AA$1500,0)),""))</f>
        <v/>
      </c>
      <c r="B434" s="199" t="str">
        <f>IF($C434="","",Setup!$B$4)</f>
        <v/>
      </c>
      <c r="C434" s="200" t="str">
        <f>IFERROR(INDEX('Work report'!$R$2:$R$1500,MATCH(ROWS($C$2:C434),'Work report'!$AA$2:$AA$1500,0)),"")</f>
        <v/>
      </c>
      <c r="D434" s="200" t="str">
        <f>IFERROR(INDEX('Work report'!$S$2:$S$1500,MATCH(ROWS($D$2:D434),'Work report'!$AA$2:$AA$1500,0)),"")</f>
        <v/>
      </c>
      <c r="E434" s="193" t="str">
        <f>IF($C434="","",IFERROR(INDEX('Work report'!$C$2:$C$1500,MATCH(ROWS($C$2:C434),'Work report'!$AA$2:$AA$1500,0)),""))</f>
        <v/>
      </c>
      <c r="F434" s="201" t="str">
        <f>IF($C434="","",IFERROR(INDEX('Work report'!$F$2:$F$1500,MATCH(ROWS($C$2:C434),'Work report'!$AA$2:$AA$1500,0)),""))</f>
        <v/>
      </c>
      <c r="G434" s="202" t="str">
        <f>IF($C434="","",IFERROR(HYPERLINK(INDEX('Work report'!$Q$2:$Q$1500,MATCH(ROWS($C$2:C434),'Work report'!$AA$2:$AA$1500,0)),INDEX('Work report'!$Q$2:$Q$1500,MATCH(ROWS($C$2:C434),'Work report'!$AA$2:$AA$1500,0))),""))</f>
        <v/>
      </c>
      <c r="H434" s="203" t="str">
        <f>IF($C434="","",IFERROR(INDEX('Work report'!$M$2:$M$1500,MATCH(ROWS($C$2:C434),'Work report'!$AA$2:$AA$1500,0)),""))</f>
        <v/>
      </c>
      <c r="I434" s="198" t="str">
        <f>IF($C434="","",IFERROR(INDEX('Work report'!$A$2:$A$1500,MATCH(ROWS($C$2:C434),'Work report'!$AA$2:$AA$1500,0)),""))</f>
        <v/>
      </c>
      <c r="J434" s="201" t="str">
        <f>IF($C434="","",IFERROR(INDEX('Work report'!$I$2:$I$1500,MATCH(ROWS($C$2:C434),'Work report'!$AA$2:$AA$1500,0)),""))</f>
        <v/>
      </c>
      <c r="K434" s="105"/>
      <c r="L434" s="105"/>
      <c r="M434" s="105"/>
      <c r="N434" s="105"/>
      <c r="O434" s="71">
        <f t="shared" si="19"/>
        <v>0</v>
      </c>
      <c r="P434" s="71">
        <f t="shared" si="20"/>
        <v>0</v>
      </c>
      <c r="Q434" s="71" t="str">
        <f t="shared" si="21"/>
        <v/>
      </c>
    </row>
    <row r="435" spans="1:17" ht="15" customHeight="1" x14ac:dyDescent="0.25">
      <c r="A435" s="198" t="str">
        <f>IF($C435="","",IFERROR(INDEX('Work report'!$A$2:$A$1500,MATCH(ROWS($C$2:C435),'Work report'!$AA$2:$AA$1500,0)),""))</f>
        <v/>
      </c>
      <c r="B435" s="199" t="str">
        <f>IF($C435="","",Setup!$B$4)</f>
        <v/>
      </c>
      <c r="C435" s="200" t="str">
        <f>IFERROR(INDEX('Work report'!$R$2:$R$1500,MATCH(ROWS($C$2:C435),'Work report'!$AA$2:$AA$1500,0)),"")</f>
        <v/>
      </c>
      <c r="D435" s="200" t="str">
        <f>IFERROR(INDEX('Work report'!$S$2:$S$1500,MATCH(ROWS($D$2:D435),'Work report'!$AA$2:$AA$1500,0)),"")</f>
        <v/>
      </c>
      <c r="E435" s="193" t="str">
        <f>IF($C435="","",IFERROR(INDEX('Work report'!$C$2:$C$1500,MATCH(ROWS($C$2:C435),'Work report'!$AA$2:$AA$1500,0)),""))</f>
        <v/>
      </c>
      <c r="F435" s="201" t="str">
        <f>IF($C435="","",IFERROR(INDEX('Work report'!$F$2:$F$1500,MATCH(ROWS($C$2:C435),'Work report'!$AA$2:$AA$1500,0)),""))</f>
        <v/>
      </c>
      <c r="G435" s="202" t="str">
        <f>IF($C435="","",IFERROR(HYPERLINK(INDEX('Work report'!$Q$2:$Q$1500,MATCH(ROWS($C$2:C435),'Work report'!$AA$2:$AA$1500,0)),INDEX('Work report'!$Q$2:$Q$1500,MATCH(ROWS($C$2:C435),'Work report'!$AA$2:$AA$1500,0))),""))</f>
        <v/>
      </c>
      <c r="H435" s="203" t="str">
        <f>IF($C435="","",IFERROR(INDEX('Work report'!$M$2:$M$1500,MATCH(ROWS($C$2:C435),'Work report'!$AA$2:$AA$1500,0)),""))</f>
        <v/>
      </c>
      <c r="I435" s="198" t="str">
        <f>IF($C435="","",IFERROR(INDEX('Work report'!$A$2:$A$1500,MATCH(ROWS($C$2:C435),'Work report'!$AA$2:$AA$1500,0)),""))</f>
        <v/>
      </c>
      <c r="J435" s="201" t="str">
        <f>IF($C435="","",IFERROR(INDEX('Work report'!$I$2:$I$1500,MATCH(ROWS($C$2:C435),'Work report'!$AA$2:$AA$1500,0)),""))</f>
        <v/>
      </c>
      <c r="K435" s="105"/>
      <c r="L435" s="105"/>
      <c r="M435" s="105"/>
      <c r="N435" s="105"/>
      <c r="O435" s="71">
        <f t="shared" si="19"/>
        <v>0</v>
      </c>
      <c r="P435" s="71">
        <f t="shared" si="20"/>
        <v>0</v>
      </c>
      <c r="Q435" s="71" t="str">
        <f t="shared" si="21"/>
        <v/>
      </c>
    </row>
    <row r="436" spans="1:17" ht="15" customHeight="1" x14ac:dyDescent="0.25">
      <c r="A436" s="198" t="str">
        <f>IF($C436="","",IFERROR(INDEX('Work report'!$A$2:$A$1500,MATCH(ROWS($C$2:C436),'Work report'!$AA$2:$AA$1500,0)),""))</f>
        <v/>
      </c>
      <c r="B436" s="199" t="str">
        <f>IF($C436="","",Setup!$B$4)</f>
        <v/>
      </c>
      <c r="C436" s="200" t="str">
        <f>IFERROR(INDEX('Work report'!$R$2:$R$1500,MATCH(ROWS($C$2:C436),'Work report'!$AA$2:$AA$1500,0)),"")</f>
        <v/>
      </c>
      <c r="D436" s="200" t="str">
        <f>IFERROR(INDEX('Work report'!$S$2:$S$1500,MATCH(ROWS($D$2:D436),'Work report'!$AA$2:$AA$1500,0)),"")</f>
        <v/>
      </c>
      <c r="E436" s="193" t="str">
        <f>IF($C436="","",IFERROR(INDEX('Work report'!$C$2:$C$1500,MATCH(ROWS($C$2:C436),'Work report'!$AA$2:$AA$1500,0)),""))</f>
        <v/>
      </c>
      <c r="F436" s="201" t="str">
        <f>IF($C436="","",IFERROR(INDEX('Work report'!$F$2:$F$1500,MATCH(ROWS($C$2:C436),'Work report'!$AA$2:$AA$1500,0)),""))</f>
        <v/>
      </c>
      <c r="G436" s="202" t="str">
        <f>IF($C436="","",IFERROR(HYPERLINK(INDEX('Work report'!$Q$2:$Q$1500,MATCH(ROWS($C$2:C436),'Work report'!$AA$2:$AA$1500,0)),INDEX('Work report'!$Q$2:$Q$1500,MATCH(ROWS($C$2:C436),'Work report'!$AA$2:$AA$1500,0))),""))</f>
        <v/>
      </c>
      <c r="H436" s="203" t="str">
        <f>IF($C436="","",IFERROR(INDEX('Work report'!$M$2:$M$1500,MATCH(ROWS($C$2:C436),'Work report'!$AA$2:$AA$1500,0)),""))</f>
        <v/>
      </c>
      <c r="I436" s="198" t="str">
        <f>IF($C436="","",IFERROR(INDEX('Work report'!$A$2:$A$1500,MATCH(ROWS($C$2:C436),'Work report'!$AA$2:$AA$1500,0)),""))</f>
        <v/>
      </c>
      <c r="J436" s="201" t="str">
        <f>IF($C436="","",IFERROR(INDEX('Work report'!$I$2:$I$1500,MATCH(ROWS($C$2:C436),'Work report'!$AA$2:$AA$1500,0)),""))</f>
        <v/>
      </c>
      <c r="K436" s="105"/>
      <c r="L436" s="105"/>
      <c r="M436" s="105"/>
      <c r="N436" s="105"/>
      <c r="O436" s="71">
        <f t="shared" si="19"/>
        <v>0</v>
      </c>
      <c r="P436" s="71">
        <f t="shared" si="20"/>
        <v>0</v>
      </c>
      <c r="Q436" s="71" t="str">
        <f t="shared" si="21"/>
        <v/>
      </c>
    </row>
    <row r="437" spans="1:17" ht="15" customHeight="1" x14ac:dyDescent="0.25">
      <c r="A437" s="198" t="str">
        <f>IF($C437="","",IFERROR(INDEX('Work report'!$A$2:$A$1500,MATCH(ROWS($C$2:C437),'Work report'!$AA$2:$AA$1500,0)),""))</f>
        <v/>
      </c>
      <c r="B437" s="199" t="str">
        <f>IF($C437="","",Setup!$B$4)</f>
        <v/>
      </c>
      <c r="C437" s="200" t="str">
        <f>IFERROR(INDEX('Work report'!$R$2:$R$1500,MATCH(ROWS($C$2:C437),'Work report'!$AA$2:$AA$1500,0)),"")</f>
        <v/>
      </c>
      <c r="D437" s="200" t="str">
        <f>IFERROR(INDEX('Work report'!$S$2:$S$1500,MATCH(ROWS($D$2:D437),'Work report'!$AA$2:$AA$1500,0)),"")</f>
        <v/>
      </c>
      <c r="E437" s="193" t="str">
        <f>IF($C437="","",IFERROR(INDEX('Work report'!$C$2:$C$1500,MATCH(ROWS($C$2:C437),'Work report'!$AA$2:$AA$1500,0)),""))</f>
        <v/>
      </c>
      <c r="F437" s="201" t="str">
        <f>IF($C437="","",IFERROR(INDEX('Work report'!$F$2:$F$1500,MATCH(ROWS($C$2:C437),'Work report'!$AA$2:$AA$1500,0)),""))</f>
        <v/>
      </c>
      <c r="G437" s="202" t="str">
        <f>IF($C437="","",IFERROR(HYPERLINK(INDEX('Work report'!$Q$2:$Q$1500,MATCH(ROWS($C$2:C437),'Work report'!$AA$2:$AA$1500,0)),INDEX('Work report'!$Q$2:$Q$1500,MATCH(ROWS($C$2:C437),'Work report'!$AA$2:$AA$1500,0))),""))</f>
        <v/>
      </c>
      <c r="H437" s="203" t="str">
        <f>IF($C437="","",IFERROR(INDEX('Work report'!$M$2:$M$1500,MATCH(ROWS($C$2:C437),'Work report'!$AA$2:$AA$1500,0)),""))</f>
        <v/>
      </c>
      <c r="I437" s="198" t="str">
        <f>IF($C437="","",IFERROR(INDEX('Work report'!$A$2:$A$1500,MATCH(ROWS($C$2:C437),'Work report'!$AA$2:$AA$1500,0)),""))</f>
        <v/>
      </c>
      <c r="J437" s="201" t="str">
        <f>IF($C437="","",IFERROR(INDEX('Work report'!$I$2:$I$1500,MATCH(ROWS($C$2:C437),'Work report'!$AA$2:$AA$1500,0)),""))</f>
        <v/>
      </c>
      <c r="K437" s="105"/>
      <c r="L437" s="105"/>
      <c r="M437" s="105"/>
      <c r="N437" s="105"/>
      <c r="O437" s="71">
        <f t="shared" si="19"/>
        <v>0</v>
      </c>
      <c r="P437" s="71">
        <f t="shared" si="20"/>
        <v>0</v>
      </c>
      <c r="Q437" s="71" t="str">
        <f t="shared" si="21"/>
        <v/>
      </c>
    </row>
    <row r="438" spans="1:17" ht="15" customHeight="1" x14ac:dyDescent="0.25">
      <c r="A438" s="198" t="str">
        <f>IF($C438="","",IFERROR(INDEX('Work report'!$A$2:$A$1500,MATCH(ROWS($C$2:C438),'Work report'!$AA$2:$AA$1500,0)),""))</f>
        <v/>
      </c>
      <c r="B438" s="199" t="str">
        <f>IF($C438="","",Setup!$B$4)</f>
        <v/>
      </c>
      <c r="C438" s="200" t="str">
        <f>IFERROR(INDEX('Work report'!$R$2:$R$1500,MATCH(ROWS($C$2:C438),'Work report'!$AA$2:$AA$1500,0)),"")</f>
        <v/>
      </c>
      <c r="D438" s="200" t="str">
        <f>IFERROR(INDEX('Work report'!$S$2:$S$1500,MATCH(ROWS($D$2:D438),'Work report'!$AA$2:$AA$1500,0)),"")</f>
        <v/>
      </c>
      <c r="E438" s="193" t="str">
        <f>IF($C438="","",IFERROR(INDEX('Work report'!$C$2:$C$1500,MATCH(ROWS($C$2:C438),'Work report'!$AA$2:$AA$1500,0)),""))</f>
        <v/>
      </c>
      <c r="F438" s="201" t="str">
        <f>IF($C438="","",IFERROR(INDEX('Work report'!$F$2:$F$1500,MATCH(ROWS($C$2:C438),'Work report'!$AA$2:$AA$1500,0)),""))</f>
        <v/>
      </c>
      <c r="G438" s="202" t="str">
        <f>IF($C438="","",IFERROR(HYPERLINK(INDEX('Work report'!$Q$2:$Q$1500,MATCH(ROWS($C$2:C438),'Work report'!$AA$2:$AA$1500,0)),INDEX('Work report'!$Q$2:$Q$1500,MATCH(ROWS($C$2:C438),'Work report'!$AA$2:$AA$1500,0))),""))</f>
        <v/>
      </c>
      <c r="H438" s="203" t="str">
        <f>IF($C438="","",IFERROR(INDEX('Work report'!$M$2:$M$1500,MATCH(ROWS($C$2:C438),'Work report'!$AA$2:$AA$1500,0)),""))</f>
        <v/>
      </c>
      <c r="I438" s="198" t="str">
        <f>IF($C438="","",IFERROR(INDEX('Work report'!$A$2:$A$1500,MATCH(ROWS($C$2:C438),'Work report'!$AA$2:$AA$1500,0)),""))</f>
        <v/>
      </c>
      <c r="J438" s="201" t="str">
        <f>IF($C438="","",IFERROR(INDEX('Work report'!$I$2:$I$1500,MATCH(ROWS($C$2:C438),'Work report'!$AA$2:$AA$1500,0)),""))</f>
        <v/>
      </c>
      <c r="K438" s="105"/>
      <c r="L438" s="105"/>
      <c r="M438" s="105"/>
      <c r="N438" s="105"/>
      <c r="O438" s="71">
        <f t="shared" si="19"/>
        <v>0</v>
      </c>
      <c r="P438" s="71">
        <f t="shared" si="20"/>
        <v>0</v>
      </c>
      <c r="Q438" s="71" t="str">
        <f t="shared" si="21"/>
        <v/>
      </c>
    </row>
    <row r="439" spans="1:17" ht="15" customHeight="1" x14ac:dyDescent="0.25">
      <c r="A439" s="198" t="str">
        <f>IF($C439="","",IFERROR(INDEX('Work report'!$A$2:$A$1500,MATCH(ROWS($C$2:C439),'Work report'!$AA$2:$AA$1500,0)),""))</f>
        <v/>
      </c>
      <c r="B439" s="199" t="str">
        <f>IF($C439="","",Setup!$B$4)</f>
        <v/>
      </c>
      <c r="C439" s="200" t="str">
        <f>IFERROR(INDEX('Work report'!$R$2:$R$1500,MATCH(ROWS($C$2:C439),'Work report'!$AA$2:$AA$1500,0)),"")</f>
        <v/>
      </c>
      <c r="D439" s="200" t="str">
        <f>IFERROR(INDEX('Work report'!$S$2:$S$1500,MATCH(ROWS($D$2:D439),'Work report'!$AA$2:$AA$1500,0)),"")</f>
        <v/>
      </c>
      <c r="E439" s="193" t="str">
        <f>IF($C439="","",IFERROR(INDEX('Work report'!$C$2:$C$1500,MATCH(ROWS($C$2:C439),'Work report'!$AA$2:$AA$1500,0)),""))</f>
        <v/>
      </c>
      <c r="F439" s="201" t="str">
        <f>IF($C439="","",IFERROR(INDEX('Work report'!$F$2:$F$1500,MATCH(ROWS($C$2:C439),'Work report'!$AA$2:$AA$1500,0)),""))</f>
        <v/>
      </c>
      <c r="G439" s="202" t="str">
        <f>IF($C439="","",IFERROR(HYPERLINK(INDEX('Work report'!$Q$2:$Q$1500,MATCH(ROWS($C$2:C439),'Work report'!$AA$2:$AA$1500,0)),INDEX('Work report'!$Q$2:$Q$1500,MATCH(ROWS($C$2:C439),'Work report'!$AA$2:$AA$1500,0))),""))</f>
        <v/>
      </c>
      <c r="H439" s="203" t="str">
        <f>IF($C439="","",IFERROR(INDEX('Work report'!$M$2:$M$1500,MATCH(ROWS($C$2:C439),'Work report'!$AA$2:$AA$1500,0)),""))</f>
        <v/>
      </c>
      <c r="I439" s="198" t="str">
        <f>IF($C439="","",IFERROR(INDEX('Work report'!$A$2:$A$1500,MATCH(ROWS($C$2:C439),'Work report'!$AA$2:$AA$1500,0)),""))</f>
        <v/>
      </c>
      <c r="J439" s="201" t="str">
        <f>IF($C439="","",IFERROR(INDEX('Work report'!$I$2:$I$1500,MATCH(ROWS($C$2:C439),'Work report'!$AA$2:$AA$1500,0)),""))</f>
        <v/>
      </c>
      <c r="K439" s="105"/>
      <c r="L439" s="105"/>
      <c r="M439" s="105"/>
      <c r="N439" s="105"/>
      <c r="O439" s="71">
        <f t="shared" si="19"/>
        <v>0</v>
      </c>
      <c r="P439" s="71">
        <f t="shared" si="20"/>
        <v>0</v>
      </c>
      <c r="Q439" s="71" t="str">
        <f t="shared" si="21"/>
        <v/>
      </c>
    </row>
    <row r="440" spans="1:17" ht="15" customHeight="1" x14ac:dyDescent="0.25">
      <c r="A440" s="198" t="str">
        <f>IF($C440="","",IFERROR(INDEX('Work report'!$A$2:$A$1500,MATCH(ROWS($C$2:C440),'Work report'!$AA$2:$AA$1500,0)),""))</f>
        <v/>
      </c>
      <c r="B440" s="199" t="str">
        <f>IF($C440="","",Setup!$B$4)</f>
        <v/>
      </c>
      <c r="C440" s="200" t="str">
        <f>IFERROR(INDEX('Work report'!$R$2:$R$1500,MATCH(ROWS($C$2:C440),'Work report'!$AA$2:$AA$1500,0)),"")</f>
        <v/>
      </c>
      <c r="D440" s="200" t="str">
        <f>IFERROR(INDEX('Work report'!$S$2:$S$1500,MATCH(ROWS($D$2:D440),'Work report'!$AA$2:$AA$1500,0)),"")</f>
        <v/>
      </c>
      <c r="E440" s="193" t="str">
        <f>IF($C440="","",IFERROR(INDEX('Work report'!$C$2:$C$1500,MATCH(ROWS($C$2:C440),'Work report'!$AA$2:$AA$1500,0)),""))</f>
        <v/>
      </c>
      <c r="F440" s="201" t="str">
        <f>IF($C440="","",IFERROR(INDEX('Work report'!$F$2:$F$1500,MATCH(ROWS($C$2:C440),'Work report'!$AA$2:$AA$1500,0)),""))</f>
        <v/>
      </c>
      <c r="G440" s="202" t="str">
        <f>IF($C440="","",IFERROR(HYPERLINK(INDEX('Work report'!$Q$2:$Q$1500,MATCH(ROWS($C$2:C440),'Work report'!$AA$2:$AA$1500,0)),INDEX('Work report'!$Q$2:$Q$1500,MATCH(ROWS($C$2:C440),'Work report'!$AA$2:$AA$1500,0))),""))</f>
        <v/>
      </c>
      <c r="H440" s="203" t="str">
        <f>IF($C440="","",IFERROR(INDEX('Work report'!$M$2:$M$1500,MATCH(ROWS($C$2:C440),'Work report'!$AA$2:$AA$1500,0)),""))</f>
        <v/>
      </c>
      <c r="I440" s="198" t="str">
        <f>IF($C440="","",IFERROR(INDEX('Work report'!$A$2:$A$1500,MATCH(ROWS($C$2:C440),'Work report'!$AA$2:$AA$1500,0)),""))</f>
        <v/>
      </c>
      <c r="J440" s="201" t="str">
        <f>IF($C440="","",IFERROR(INDEX('Work report'!$I$2:$I$1500,MATCH(ROWS($C$2:C440),'Work report'!$AA$2:$AA$1500,0)),""))</f>
        <v/>
      </c>
      <c r="K440" s="105"/>
      <c r="L440" s="105"/>
      <c r="M440" s="105"/>
      <c r="N440" s="105"/>
      <c r="O440" s="71">
        <f t="shared" si="19"/>
        <v>0</v>
      </c>
      <c r="P440" s="71">
        <f t="shared" si="20"/>
        <v>0</v>
      </c>
      <c r="Q440" s="71" t="str">
        <f t="shared" si="21"/>
        <v/>
      </c>
    </row>
    <row r="441" spans="1:17" ht="15" customHeight="1" x14ac:dyDescent="0.25">
      <c r="A441" s="198" t="str">
        <f>IF($C441="","",IFERROR(INDEX('Work report'!$A$2:$A$1500,MATCH(ROWS($C$2:C441),'Work report'!$AA$2:$AA$1500,0)),""))</f>
        <v/>
      </c>
      <c r="B441" s="199" t="str">
        <f>IF($C441="","",Setup!$B$4)</f>
        <v/>
      </c>
      <c r="C441" s="200" t="str">
        <f>IFERROR(INDEX('Work report'!$R$2:$R$1500,MATCH(ROWS($C$2:C441),'Work report'!$AA$2:$AA$1500,0)),"")</f>
        <v/>
      </c>
      <c r="D441" s="200" t="str">
        <f>IFERROR(INDEX('Work report'!$S$2:$S$1500,MATCH(ROWS($D$2:D441),'Work report'!$AA$2:$AA$1500,0)),"")</f>
        <v/>
      </c>
      <c r="E441" s="193" t="str">
        <f>IF($C441="","",IFERROR(INDEX('Work report'!$C$2:$C$1500,MATCH(ROWS($C$2:C441),'Work report'!$AA$2:$AA$1500,0)),""))</f>
        <v/>
      </c>
      <c r="F441" s="201" t="str">
        <f>IF($C441="","",IFERROR(INDEX('Work report'!$F$2:$F$1500,MATCH(ROWS($C$2:C441),'Work report'!$AA$2:$AA$1500,0)),""))</f>
        <v/>
      </c>
      <c r="G441" s="202" t="str">
        <f>IF($C441="","",IFERROR(HYPERLINK(INDEX('Work report'!$Q$2:$Q$1500,MATCH(ROWS($C$2:C441),'Work report'!$AA$2:$AA$1500,0)),INDEX('Work report'!$Q$2:$Q$1500,MATCH(ROWS($C$2:C441),'Work report'!$AA$2:$AA$1500,0))),""))</f>
        <v/>
      </c>
      <c r="H441" s="203" t="str">
        <f>IF($C441="","",IFERROR(INDEX('Work report'!$M$2:$M$1500,MATCH(ROWS($C$2:C441),'Work report'!$AA$2:$AA$1500,0)),""))</f>
        <v/>
      </c>
      <c r="I441" s="198" t="str">
        <f>IF($C441="","",IFERROR(INDEX('Work report'!$A$2:$A$1500,MATCH(ROWS($C$2:C441),'Work report'!$AA$2:$AA$1500,0)),""))</f>
        <v/>
      </c>
      <c r="J441" s="201" t="str">
        <f>IF($C441="","",IFERROR(INDEX('Work report'!$I$2:$I$1500,MATCH(ROWS($C$2:C441),'Work report'!$AA$2:$AA$1500,0)),""))</f>
        <v/>
      </c>
      <c r="K441" s="105"/>
      <c r="L441" s="105"/>
      <c r="M441" s="105"/>
      <c r="N441" s="105"/>
      <c r="O441" s="71">
        <f t="shared" si="19"/>
        <v>0</v>
      </c>
      <c r="P441" s="71">
        <f t="shared" si="20"/>
        <v>0</v>
      </c>
      <c r="Q441" s="71" t="str">
        <f t="shared" si="21"/>
        <v/>
      </c>
    </row>
    <row r="442" spans="1:17" ht="15" customHeight="1" x14ac:dyDescent="0.25">
      <c r="A442" s="198" t="str">
        <f>IF($C442="","",IFERROR(INDEX('Work report'!$A$2:$A$1500,MATCH(ROWS($C$2:C442),'Work report'!$AA$2:$AA$1500,0)),""))</f>
        <v/>
      </c>
      <c r="B442" s="199" t="str">
        <f>IF($C442="","",Setup!$B$4)</f>
        <v/>
      </c>
      <c r="C442" s="200" t="str">
        <f>IFERROR(INDEX('Work report'!$R$2:$R$1500,MATCH(ROWS($C$2:C442),'Work report'!$AA$2:$AA$1500,0)),"")</f>
        <v/>
      </c>
      <c r="D442" s="200" t="str">
        <f>IFERROR(INDEX('Work report'!$S$2:$S$1500,MATCH(ROWS($D$2:D442),'Work report'!$AA$2:$AA$1500,0)),"")</f>
        <v/>
      </c>
      <c r="E442" s="193" t="str">
        <f>IF($C442="","",IFERROR(INDEX('Work report'!$C$2:$C$1500,MATCH(ROWS($C$2:C442),'Work report'!$AA$2:$AA$1500,0)),""))</f>
        <v/>
      </c>
      <c r="F442" s="201" t="str">
        <f>IF($C442="","",IFERROR(INDEX('Work report'!$F$2:$F$1500,MATCH(ROWS($C$2:C442),'Work report'!$AA$2:$AA$1500,0)),""))</f>
        <v/>
      </c>
      <c r="G442" s="202" t="str">
        <f>IF($C442="","",IFERROR(HYPERLINK(INDEX('Work report'!$Q$2:$Q$1500,MATCH(ROWS($C$2:C442),'Work report'!$AA$2:$AA$1500,0)),INDEX('Work report'!$Q$2:$Q$1500,MATCH(ROWS($C$2:C442),'Work report'!$AA$2:$AA$1500,0))),""))</f>
        <v/>
      </c>
      <c r="H442" s="203" t="str">
        <f>IF($C442="","",IFERROR(INDEX('Work report'!$M$2:$M$1500,MATCH(ROWS($C$2:C442),'Work report'!$AA$2:$AA$1500,0)),""))</f>
        <v/>
      </c>
      <c r="I442" s="198" t="str">
        <f>IF($C442="","",IFERROR(INDEX('Work report'!$A$2:$A$1500,MATCH(ROWS($C$2:C442),'Work report'!$AA$2:$AA$1500,0)),""))</f>
        <v/>
      </c>
      <c r="J442" s="201" t="str">
        <f>IF($C442="","",IFERROR(INDEX('Work report'!$I$2:$I$1500,MATCH(ROWS($C$2:C442),'Work report'!$AA$2:$AA$1500,0)),""))</f>
        <v/>
      </c>
      <c r="K442" s="105"/>
      <c r="L442" s="105"/>
      <c r="M442" s="105"/>
      <c r="N442" s="105"/>
      <c r="O442" s="71">
        <f t="shared" si="19"/>
        <v>0</v>
      </c>
      <c r="P442" s="71">
        <f t="shared" si="20"/>
        <v>0</v>
      </c>
      <c r="Q442" s="71" t="str">
        <f t="shared" si="21"/>
        <v/>
      </c>
    </row>
    <row r="443" spans="1:17" ht="15" customHeight="1" x14ac:dyDescent="0.25">
      <c r="A443" s="198" t="str">
        <f>IF($C443="","",IFERROR(INDEX('Work report'!$A$2:$A$1500,MATCH(ROWS($C$2:C443),'Work report'!$AA$2:$AA$1500,0)),""))</f>
        <v/>
      </c>
      <c r="B443" s="199" t="str">
        <f>IF($C443="","",Setup!$B$4)</f>
        <v/>
      </c>
      <c r="C443" s="200" t="str">
        <f>IFERROR(INDEX('Work report'!$R$2:$R$1500,MATCH(ROWS($C$2:C443),'Work report'!$AA$2:$AA$1500,0)),"")</f>
        <v/>
      </c>
      <c r="D443" s="200" t="str">
        <f>IFERROR(INDEX('Work report'!$S$2:$S$1500,MATCH(ROWS($D$2:D443),'Work report'!$AA$2:$AA$1500,0)),"")</f>
        <v/>
      </c>
      <c r="E443" s="193" t="str">
        <f>IF($C443="","",IFERROR(INDEX('Work report'!$C$2:$C$1500,MATCH(ROWS($C$2:C443),'Work report'!$AA$2:$AA$1500,0)),""))</f>
        <v/>
      </c>
      <c r="F443" s="201" t="str">
        <f>IF($C443="","",IFERROR(INDEX('Work report'!$F$2:$F$1500,MATCH(ROWS($C$2:C443),'Work report'!$AA$2:$AA$1500,0)),""))</f>
        <v/>
      </c>
      <c r="G443" s="202" t="str">
        <f>IF($C443="","",IFERROR(HYPERLINK(INDEX('Work report'!$Q$2:$Q$1500,MATCH(ROWS($C$2:C443),'Work report'!$AA$2:$AA$1500,0)),INDEX('Work report'!$Q$2:$Q$1500,MATCH(ROWS($C$2:C443),'Work report'!$AA$2:$AA$1500,0))),""))</f>
        <v/>
      </c>
      <c r="H443" s="203" t="str">
        <f>IF($C443="","",IFERROR(INDEX('Work report'!$M$2:$M$1500,MATCH(ROWS($C$2:C443),'Work report'!$AA$2:$AA$1500,0)),""))</f>
        <v/>
      </c>
      <c r="I443" s="198" t="str">
        <f>IF($C443="","",IFERROR(INDEX('Work report'!$A$2:$A$1500,MATCH(ROWS($C$2:C443),'Work report'!$AA$2:$AA$1500,0)),""))</f>
        <v/>
      </c>
      <c r="J443" s="201" t="str">
        <f>IF($C443="","",IFERROR(INDEX('Work report'!$I$2:$I$1500,MATCH(ROWS($C$2:C443),'Work report'!$AA$2:$AA$1500,0)),""))</f>
        <v/>
      </c>
      <c r="K443" s="105"/>
      <c r="L443" s="105"/>
      <c r="M443" s="105"/>
      <c r="N443" s="105"/>
      <c r="O443" s="71">
        <f t="shared" si="19"/>
        <v>0</v>
      </c>
      <c r="P443" s="71">
        <f t="shared" si="20"/>
        <v>0</v>
      </c>
      <c r="Q443" s="71" t="str">
        <f t="shared" si="21"/>
        <v/>
      </c>
    </row>
    <row r="444" spans="1:17" ht="15" customHeight="1" x14ac:dyDescent="0.25">
      <c r="A444" s="198" t="str">
        <f>IF($C444="","",IFERROR(INDEX('Work report'!$A$2:$A$1500,MATCH(ROWS($C$2:C444),'Work report'!$AA$2:$AA$1500,0)),""))</f>
        <v/>
      </c>
      <c r="B444" s="199" t="str">
        <f>IF($C444="","",Setup!$B$4)</f>
        <v/>
      </c>
      <c r="C444" s="200" t="str">
        <f>IFERROR(INDEX('Work report'!$R$2:$R$1500,MATCH(ROWS($C$2:C444),'Work report'!$AA$2:$AA$1500,0)),"")</f>
        <v/>
      </c>
      <c r="D444" s="200" t="str">
        <f>IFERROR(INDEX('Work report'!$S$2:$S$1500,MATCH(ROWS($D$2:D444),'Work report'!$AA$2:$AA$1500,0)),"")</f>
        <v/>
      </c>
      <c r="E444" s="193" t="str">
        <f>IF($C444="","",IFERROR(INDEX('Work report'!$C$2:$C$1500,MATCH(ROWS($C$2:C444),'Work report'!$AA$2:$AA$1500,0)),""))</f>
        <v/>
      </c>
      <c r="F444" s="201" t="str">
        <f>IF($C444="","",IFERROR(INDEX('Work report'!$F$2:$F$1500,MATCH(ROWS($C$2:C444),'Work report'!$AA$2:$AA$1500,0)),""))</f>
        <v/>
      </c>
      <c r="G444" s="202" t="str">
        <f>IF($C444="","",IFERROR(HYPERLINK(INDEX('Work report'!$Q$2:$Q$1500,MATCH(ROWS($C$2:C444),'Work report'!$AA$2:$AA$1500,0)),INDEX('Work report'!$Q$2:$Q$1500,MATCH(ROWS($C$2:C444),'Work report'!$AA$2:$AA$1500,0))),""))</f>
        <v/>
      </c>
      <c r="H444" s="203" t="str">
        <f>IF($C444="","",IFERROR(INDEX('Work report'!$M$2:$M$1500,MATCH(ROWS($C$2:C444),'Work report'!$AA$2:$AA$1500,0)),""))</f>
        <v/>
      </c>
      <c r="I444" s="198" t="str">
        <f>IF($C444="","",IFERROR(INDEX('Work report'!$A$2:$A$1500,MATCH(ROWS($C$2:C444),'Work report'!$AA$2:$AA$1500,0)),""))</f>
        <v/>
      </c>
      <c r="J444" s="201" t="str">
        <f>IF($C444="","",IFERROR(INDEX('Work report'!$I$2:$I$1500,MATCH(ROWS($C$2:C444),'Work report'!$AA$2:$AA$1500,0)),""))</f>
        <v/>
      </c>
      <c r="K444" s="105"/>
      <c r="L444" s="105"/>
      <c r="M444" s="105"/>
      <c r="N444" s="105"/>
      <c r="O444" s="71">
        <f t="shared" si="19"/>
        <v>0</v>
      </c>
      <c r="P444" s="71">
        <f t="shared" si="20"/>
        <v>0</v>
      </c>
      <c r="Q444" s="71" t="str">
        <f t="shared" si="21"/>
        <v/>
      </c>
    </row>
    <row r="445" spans="1:17" ht="15" customHeight="1" x14ac:dyDescent="0.25">
      <c r="A445" s="198" t="str">
        <f>IF($C445="","",IFERROR(INDEX('Work report'!$A$2:$A$1500,MATCH(ROWS($C$2:C445),'Work report'!$AA$2:$AA$1500,0)),""))</f>
        <v/>
      </c>
      <c r="B445" s="199" t="str">
        <f>IF($C445="","",Setup!$B$4)</f>
        <v/>
      </c>
      <c r="C445" s="200" t="str">
        <f>IFERROR(INDEX('Work report'!$R$2:$R$1500,MATCH(ROWS($C$2:C445),'Work report'!$AA$2:$AA$1500,0)),"")</f>
        <v/>
      </c>
      <c r="D445" s="200" t="str">
        <f>IFERROR(INDEX('Work report'!$S$2:$S$1500,MATCH(ROWS($D$2:D445),'Work report'!$AA$2:$AA$1500,0)),"")</f>
        <v/>
      </c>
      <c r="E445" s="193" t="str">
        <f>IF($C445="","",IFERROR(INDEX('Work report'!$C$2:$C$1500,MATCH(ROWS($C$2:C445),'Work report'!$AA$2:$AA$1500,0)),""))</f>
        <v/>
      </c>
      <c r="F445" s="201" t="str">
        <f>IF($C445="","",IFERROR(INDEX('Work report'!$F$2:$F$1500,MATCH(ROWS($C$2:C445),'Work report'!$AA$2:$AA$1500,0)),""))</f>
        <v/>
      </c>
      <c r="G445" s="202" t="str">
        <f>IF($C445="","",IFERROR(HYPERLINK(INDEX('Work report'!$Q$2:$Q$1500,MATCH(ROWS($C$2:C445),'Work report'!$AA$2:$AA$1500,0)),INDEX('Work report'!$Q$2:$Q$1500,MATCH(ROWS($C$2:C445),'Work report'!$AA$2:$AA$1500,0))),""))</f>
        <v/>
      </c>
      <c r="H445" s="203" t="str">
        <f>IF($C445="","",IFERROR(INDEX('Work report'!$M$2:$M$1500,MATCH(ROWS($C$2:C445),'Work report'!$AA$2:$AA$1500,0)),""))</f>
        <v/>
      </c>
      <c r="I445" s="198" t="str">
        <f>IF($C445="","",IFERROR(INDEX('Work report'!$A$2:$A$1500,MATCH(ROWS($C$2:C445),'Work report'!$AA$2:$AA$1500,0)),""))</f>
        <v/>
      </c>
      <c r="J445" s="201" t="str">
        <f>IF($C445="","",IFERROR(INDEX('Work report'!$I$2:$I$1500,MATCH(ROWS($C$2:C445),'Work report'!$AA$2:$AA$1500,0)),""))</f>
        <v/>
      </c>
      <c r="K445" s="105"/>
      <c r="L445" s="105"/>
      <c r="M445" s="105"/>
      <c r="N445" s="105"/>
      <c r="O445" s="71">
        <f t="shared" si="19"/>
        <v>0</v>
      </c>
      <c r="P445" s="71">
        <f t="shared" si="20"/>
        <v>0</v>
      </c>
      <c r="Q445" s="71" t="str">
        <f t="shared" si="21"/>
        <v/>
      </c>
    </row>
    <row r="446" spans="1:17" ht="15" customHeight="1" x14ac:dyDescent="0.25">
      <c r="A446" s="198" t="str">
        <f>IF($C446="","",IFERROR(INDEX('Work report'!$A$2:$A$1500,MATCH(ROWS($C$2:C446),'Work report'!$AA$2:$AA$1500,0)),""))</f>
        <v/>
      </c>
      <c r="B446" s="199" t="str">
        <f>IF($C446="","",Setup!$B$4)</f>
        <v/>
      </c>
      <c r="C446" s="200" t="str">
        <f>IFERROR(INDEX('Work report'!$R$2:$R$1500,MATCH(ROWS($C$2:C446),'Work report'!$AA$2:$AA$1500,0)),"")</f>
        <v/>
      </c>
      <c r="D446" s="200" t="str">
        <f>IFERROR(INDEX('Work report'!$S$2:$S$1500,MATCH(ROWS($D$2:D446),'Work report'!$AA$2:$AA$1500,0)),"")</f>
        <v/>
      </c>
      <c r="E446" s="193" t="str">
        <f>IF($C446="","",IFERROR(INDEX('Work report'!$C$2:$C$1500,MATCH(ROWS($C$2:C446),'Work report'!$AA$2:$AA$1500,0)),""))</f>
        <v/>
      </c>
      <c r="F446" s="201" t="str">
        <f>IF($C446="","",IFERROR(INDEX('Work report'!$F$2:$F$1500,MATCH(ROWS($C$2:C446),'Work report'!$AA$2:$AA$1500,0)),""))</f>
        <v/>
      </c>
      <c r="G446" s="202" t="str">
        <f>IF($C446="","",IFERROR(HYPERLINK(INDEX('Work report'!$Q$2:$Q$1500,MATCH(ROWS($C$2:C446),'Work report'!$AA$2:$AA$1500,0)),INDEX('Work report'!$Q$2:$Q$1500,MATCH(ROWS($C$2:C446),'Work report'!$AA$2:$AA$1500,0))),""))</f>
        <v/>
      </c>
      <c r="H446" s="203" t="str">
        <f>IF($C446="","",IFERROR(INDEX('Work report'!$M$2:$M$1500,MATCH(ROWS($C$2:C446),'Work report'!$AA$2:$AA$1500,0)),""))</f>
        <v/>
      </c>
      <c r="I446" s="198" t="str">
        <f>IF($C446="","",IFERROR(INDEX('Work report'!$A$2:$A$1500,MATCH(ROWS($C$2:C446),'Work report'!$AA$2:$AA$1500,0)),""))</f>
        <v/>
      </c>
      <c r="J446" s="201" t="str">
        <f>IF($C446="","",IFERROR(INDEX('Work report'!$I$2:$I$1500,MATCH(ROWS($C$2:C446),'Work report'!$AA$2:$AA$1500,0)),""))</f>
        <v/>
      </c>
      <c r="K446" s="105"/>
      <c r="L446" s="105"/>
      <c r="M446" s="105"/>
      <c r="N446" s="105"/>
      <c r="O446" s="71">
        <f t="shared" si="19"/>
        <v>0</v>
      </c>
      <c r="P446" s="71">
        <f t="shared" si="20"/>
        <v>0</v>
      </c>
      <c r="Q446" s="71" t="str">
        <f t="shared" si="21"/>
        <v/>
      </c>
    </row>
    <row r="447" spans="1:17" ht="15" customHeight="1" x14ac:dyDescent="0.25">
      <c r="A447" s="198" t="str">
        <f>IF($C447="","",IFERROR(INDEX('Work report'!$A$2:$A$1500,MATCH(ROWS($C$2:C447),'Work report'!$AA$2:$AA$1500,0)),""))</f>
        <v/>
      </c>
      <c r="B447" s="199" t="str">
        <f>IF($C447="","",Setup!$B$4)</f>
        <v/>
      </c>
      <c r="C447" s="200" t="str">
        <f>IFERROR(INDEX('Work report'!$R$2:$R$1500,MATCH(ROWS($C$2:C447),'Work report'!$AA$2:$AA$1500,0)),"")</f>
        <v/>
      </c>
      <c r="D447" s="200" t="str">
        <f>IFERROR(INDEX('Work report'!$S$2:$S$1500,MATCH(ROWS($D$2:D447),'Work report'!$AA$2:$AA$1500,0)),"")</f>
        <v/>
      </c>
      <c r="E447" s="193" t="str">
        <f>IF($C447="","",IFERROR(INDEX('Work report'!$C$2:$C$1500,MATCH(ROWS($C$2:C447),'Work report'!$AA$2:$AA$1500,0)),""))</f>
        <v/>
      </c>
      <c r="F447" s="201" t="str">
        <f>IF($C447="","",IFERROR(INDEX('Work report'!$F$2:$F$1500,MATCH(ROWS($C$2:C447),'Work report'!$AA$2:$AA$1500,0)),""))</f>
        <v/>
      </c>
      <c r="G447" s="202" t="str">
        <f>IF($C447="","",IFERROR(HYPERLINK(INDEX('Work report'!$Q$2:$Q$1500,MATCH(ROWS($C$2:C447),'Work report'!$AA$2:$AA$1500,0)),INDEX('Work report'!$Q$2:$Q$1500,MATCH(ROWS($C$2:C447),'Work report'!$AA$2:$AA$1500,0))),""))</f>
        <v/>
      </c>
      <c r="H447" s="203" t="str">
        <f>IF($C447="","",IFERROR(INDEX('Work report'!$M$2:$M$1500,MATCH(ROWS($C$2:C447),'Work report'!$AA$2:$AA$1500,0)),""))</f>
        <v/>
      </c>
      <c r="I447" s="198" t="str">
        <f>IF($C447="","",IFERROR(INDEX('Work report'!$A$2:$A$1500,MATCH(ROWS($C$2:C447),'Work report'!$AA$2:$AA$1500,0)),""))</f>
        <v/>
      </c>
      <c r="J447" s="201" t="str">
        <f>IF($C447="","",IFERROR(INDEX('Work report'!$I$2:$I$1500,MATCH(ROWS($C$2:C447),'Work report'!$AA$2:$AA$1500,0)),""))</f>
        <v/>
      </c>
      <c r="K447" s="105"/>
      <c r="L447" s="105"/>
      <c r="M447" s="105"/>
      <c r="N447" s="105"/>
      <c r="O447" s="71">
        <f t="shared" si="19"/>
        <v>0</v>
      </c>
      <c r="P447" s="71">
        <f t="shared" si="20"/>
        <v>0</v>
      </c>
      <c r="Q447" s="71" t="str">
        <f t="shared" si="21"/>
        <v/>
      </c>
    </row>
    <row r="448" spans="1:17" ht="15" customHeight="1" x14ac:dyDescent="0.25">
      <c r="A448" s="198" t="str">
        <f>IF($C448="","",IFERROR(INDEX('Work report'!$A$2:$A$1500,MATCH(ROWS($C$2:C448),'Work report'!$AA$2:$AA$1500,0)),""))</f>
        <v/>
      </c>
      <c r="B448" s="199" t="str">
        <f>IF($C448="","",Setup!$B$4)</f>
        <v/>
      </c>
      <c r="C448" s="200" t="str">
        <f>IFERROR(INDEX('Work report'!$R$2:$R$1500,MATCH(ROWS($C$2:C448),'Work report'!$AA$2:$AA$1500,0)),"")</f>
        <v/>
      </c>
      <c r="D448" s="200" t="str">
        <f>IFERROR(INDEX('Work report'!$S$2:$S$1500,MATCH(ROWS($D$2:D448),'Work report'!$AA$2:$AA$1500,0)),"")</f>
        <v/>
      </c>
      <c r="E448" s="193" t="str">
        <f>IF($C448="","",IFERROR(INDEX('Work report'!$C$2:$C$1500,MATCH(ROWS($C$2:C448),'Work report'!$AA$2:$AA$1500,0)),""))</f>
        <v/>
      </c>
      <c r="F448" s="201" t="str">
        <f>IF($C448="","",IFERROR(INDEX('Work report'!$F$2:$F$1500,MATCH(ROWS($C$2:C448),'Work report'!$AA$2:$AA$1500,0)),""))</f>
        <v/>
      </c>
      <c r="G448" s="202" t="str">
        <f>IF($C448="","",IFERROR(HYPERLINK(INDEX('Work report'!$Q$2:$Q$1500,MATCH(ROWS($C$2:C448),'Work report'!$AA$2:$AA$1500,0)),INDEX('Work report'!$Q$2:$Q$1500,MATCH(ROWS($C$2:C448),'Work report'!$AA$2:$AA$1500,0))),""))</f>
        <v/>
      </c>
      <c r="H448" s="203" t="str">
        <f>IF($C448="","",IFERROR(INDEX('Work report'!$M$2:$M$1500,MATCH(ROWS($C$2:C448),'Work report'!$AA$2:$AA$1500,0)),""))</f>
        <v/>
      </c>
      <c r="I448" s="198" t="str">
        <f>IF($C448="","",IFERROR(INDEX('Work report'!$A$2:$A$1500,MATCH(ROWS($C$2:C448),'Work report'!$AA$2:$AA$1500,0)),""))</f>
        <v/>
      </c>
      <c r="J448" s="201" t="str">
        <f>IF($C448="","",IFERROR(INDEX('Work report'!$I$2:$I$1500,MATCH(ROWS($C$2:C448),'Work report'!$AA$2:$AA$1500,0)),""))</f>
        <v/>
      </c>
      <c r="K448" s="105"/>
      <c r="L448" s="105"/>
      <c r="M448" s="105"/>
      <c r="N448" s="105"/>
      <c r="O448" s="71">
        <f t="shared" si="19"/>
        <v>0</v>
      </c>
      <c r="P448" s="71">
        <f t="shared" si="20"/>
        <v>0</v>
      </c>
      <c r="Q448" s="71" t="str">
        <f t="shared" si="21"/>
        <v/>
      </c>
    </row>
    <row r="449" spans="1:17" ht="15" customHeight="1" x14ac:dyDescent="0.25">
      <c r="A449" s="198" t="str">
        <f>IF($C449="","",IFERROR(INDEX('Work report'!$A$2:$A$1500,MATCH(ROWS($C$2:C449),'Work report'!$AA$2:$AA$1500,0)),""))</f>
        <v/>
      </c>
      <c r="B449" s="199" t="str">
        <f>IF($C449="","",Setup!$B$4)</f>
        <v/>
      </c>
      <c r="C449" s="200" t="str">
        <f>IFERROR(INDEX('Work report'!$R$2:$R$1500,MATCH(ROWS($C$2:C449),'Work report'!$AA$2:$AA$1500,0)),"")</f>
        <v/>
      </c>
      <c r="D449" s="200" t="str">
        <f>IFERROR(INDEX('Work report'!$S$2:$S$1500,MATCH(ROWS($D$2:D449),'Work report'!$AA$2:$AA$1500,0)),"")</f>
        <v/>
      </c>
      <c r="E449" s="193" t="str">
        <f>IF($C449="","",IFERROR(INDEX('Work report'!$C$2:$C$1500,MATCH(ROWS($C$2:C449),'Work report'!$AA$2:$AA$1500,0)),""))</f>
        <v/>
      </c>
      <c r="F449" s="201" t="str">
        <f>IF($C449="","",IFERROR(INDEX('Work report'!$F$2:$F$1500,MATCH(ROWS($C$2:C449),'Work report'!$AA$2:$AA$1500,0)),""))</f>
        <v/>
      </c>
      <c r="G449" s="202" t="str">
        <f>IF($C449="","",IFERROR(HYPERLINK(INDEX('Work report'!$Q$2:$Q$1500,MATCH(ROWS($C$2:C449),'Work report'!$AA$2:$AA$1500,0)),INDEX('Work report'!$Q$2:$Q$1500,MATCH(ROWS($C$2:C449),'Work report'!$AA$2:$AA$1500,0))),""))</f>
        <v/>
      </c>
      <c r="H449" s="203" t="str">
        <f>IF($C449="","",IFERROR(INDEX('Work report'!$M$2:$M$1500,MATCH(ROWS($C$2:C449),'Work report'!$AA$2:$AA$1500,0)),""))</f>
        <v/>
      </c>
      <c r="I449" s="198" t="str">
        <f>IF($C449="","",IFERROR(INDEX('Work report'!$A$2:$A$1500,MATCH(ROWS($C$2:C449),'Work report'!$AA$2:$AA$1500,0)),""))</f>
        <v/>
      </c>
      <c r="J449" s="201" t="str">
        <f>IF($C449="","",IFERROR(INDEX('Work report'!$I$2:$I$1500,MATCH(ROWS($C$2:C449),'Work report'!$AA$2:$AA$1500,0)),""))</f>
        <v/>
      </c>
      <c r="K449" s="105"/>
      <c r="L449" s="105"/>
      <c r="M449" s="105"/>
      <c r="N449" s="105"/>
      <c r="O449" s="71">
        <f t="shared" si="19"/>
        <v>0</v>
      </c>
      <c r="P449" s="71">
        <f t="shared" si="20"/>
        <v>0</v>
      </c>
      <c r="Q449" s="71" t="str">
        <f t="shared" si="21"/>
        <v/>
      </c>
    </row>
    <row r="450" spans="1:17" ht="15" customHeight="1" x14ac:dyDescent="0.25">
      <c r="A450" s="198" t="str">
        <f>IF($C450="","",IFERROR(INDEX('Work report'!$A$2:$A$1500,MATCH(ROWS($C$2:C450),'Work report'!$AA$2:$AA$1500,0)),""))</f>
        <v/>
      </c>
      <c r="B450" s="199" t="str">
        <f>IF($C450="","",Setup!$B$4)</f>
        <v/>
      </c>
      <c r="C450" s="200" t="str">
        <f>IFERROR(INDEX('Work report'!$R$2:$R$1500,MATCH(ROWS($C$2:C450),'Work report'!$AA$2:$AA$1500,0)),"")</f>
        <v/>
      </c>
      <c r="D450" s="200" t="str">
        <f>IFERROR(INDEX('Work report'!$S$2:$S$1500,MATCH(ROWS($D$2:D450),'Work report'!$AA$2:$AA$1500,0)),"")</f>
        <v/>
      </c>
      <c r="E450" s="193" t="str">
        <f>IF($C450="","",IFERROR(INDEX('Work report'!$C$2:$C$1500,MATCH(ROWS($C$2:C450),'Work report'!$AA$2:$AA$1500,0)),""))</f>
        <v/>
      </c>
      <c r="F450" s="201" t="str">
        <f>IF($C450="","",IFERROR(INDEX('Work report'!$F$2:$F$1500,MATCH(ROWS($C$2:C450),'Work report'!$AA$2:$AA$1500,0)),""))</f>
        <v/>
      </c>
      <c r="G450" s="202" t="str">
        <f>IF($C450="","",IFERROR(HYPERLINK(INDEX('Work report'!$Q$2:$Q$1500,MATCH(ROWS($C$2:C450),'Work report'!$AA$2:$AA$1500,0)),INDEX('Work report'!$Q$2:$Q$1500,MATCH(ROWS($C$2:C450),'Work report'!$AA$2:$AA$1500,0))),""))</f>
        <v/>
      </c>
      <c r="H450" s="203" t="str">
        <f>IF($C450="","",IFERROR(INDEX('Work report'!$M$2:$M$1500,MATCH(ROWS($C$2:C450),'Work report'!$AA$2:$AA$1500,0)),""))</f>
        <v/>
      </c>
      <c r="I450" s="198" t="str">
        <f>IF($C450="","",IFERROR(INDEX('Work report'!$A$2:$A$1500,MATCH(ROWS($C$2:C450),'Work report'!$AA$2:$AA$1500,0)),""))</f>
        <v/>
      </c>
      <c r="J450" s="201" t="str">
        <f>IF($C450="","",IFERROR(INDEX('Work report'!$I$2:$I$1500,MATCH(ROWS($C$2:C450),'Work report'!$AA$2:$AA$1500,0)),""))</f>
        <v/>
      </c>
      <c r="K450" s="105"/>
      <c r="L450" s="105"/>
      <c r="M450" s="105"/>
      <c r="N450" s="105"/>
      <c r="O450" s="71">
        <f t="shared" ref="O450:O513" si="22">IF($C450&lt;&gt;"",$C450,$K450)</f>
        <v>0</v>
      </c>
      <c r="P450" s="71">
        <f t="shared" ref="P450:P513" si="23">IF($D450&lt;&gt;"",$D450,$L450)</f>
        <v>0</v>
      </c>
      <c r="Q450" s="71" t="str">
        <f t="shared" si="21"/>
        <v/>
      </c>
    </row>
    <row r="451" spans="1:17" ht="15" customHeight="1" x14ac:dyDescent="0.25">
      <c r="A451" s="198" t="str">
        <f>IF($C451="","",IFERROR(INDEX('Work report'!$A$2:$A$1500,MATCH(ROWS($C$2:C451),'Work report'!$AA$2:$AA$1500,0)),""))</f>
        <v/>
      </c>
      <c r="B451" s="199" t="str">
        <f>IF($C451="","",Setup!$B$4)</f>
        <v/>
      </c>
      <c r="C451" s="200" t="str">
        <f>IFERROR(INDEX('Work report'!$R$2:$R$1500,MATCH(ROWS($C$2:C451),'Work report'!$AA$2:$AA$1500,0)),"")</f>
        <v/>
      </c>
      <c r="D451" s="200" t="str">
        <f>IFERROR(INDEX('Work report'!$S$2:$S$1500,MATCH(ROWS($D$2:D451),'Work report'!$AA$2:$AA$1500,0)),"")</f>
        <v/>
      </c>
      <c r="E451" s="193" t="str">
        <f>IF($C451="","",IFERROR(INDEX('Work report'!$C$2:$C$1500,MATCH(ROWS($C$2:C451),'Work report'!$AA$2:$AA$1500,0)),""))</f>
        <v/>
      </c>
      <c r="F451" s="201" t="str">
        <f>IF($C451="","",IFERROR(INDEX('Work report'!$F$2:$F$1500,MATCH(ROWS($C$2:C451),'Work report'!$AA$2:$AA$1500,0)),""))</f>
        <v/>
      </c>
      <c r="G451" s="202" t="str">
        <f>IF($C451="","",IFERROR(HYPERLINK(INDEX('Work report'!$Q$2:$Q$1500,MATCH(ROWS($C$2:C451),'Work report'!$AA$2:$AA$1500,0)),INDEX('Work report'!$Q$2:$Q$1500,MATCH(ROWS($C$2:C451),'Work report'!$AA$2:$AA$1500,0))),""))</f>
        <v/>
      </c>
      <c r="H451" s="203" t="str">
        <f>IF($C451="","",IFERROR(INDEX('Work report'!$M$2:$M$1500,MATCH(ROWS($C$2:C451),'Work report'!$AA$2:$AA$1500,0)),""))</f>
        <v/>
      </c>
      <c r="I451" s="198" t="str">
        <f>IF($C451="","",IFERROR(INDEX('Work report'!$A$2:$A$1500,MATCH(ROWS($C$2:C451),'Work report'!$AA$2:$AA$1500,0)),""))</f>
        <v/>
      </c>
      <c r="J451" s="201" t="str">
        <f>IF($C451="","",IFERROR(INDEX('Work report'!$I$2:$I$1500,MATCH(ROWS($C$2:C451),'Work report'!$AA$2:$AA$1500,0)),""))</f>
        <v/>
      </c>
      <c r="K451" s="105"/>
      <c r="L451" s="105"/>
      <c r="M451" s="105"/>
      <c r="N451" s="105"/>
      <c r="O451" s="71">
        <f t="shared" si="22"/>
        <v>0</v>
      </c>
      <c r="P451" s="71">
        <f t="shared" si="23"/>
        <v>0</v>
      </c>
      <c r="Q451" s="71" t="str">
        <f t="shared" si="21"/>
        <v/>
      </c>
    </row>
    <row r="452" spans="1:17" ht="15" customHeight="1" x14ac:dyDescent="0.25">
      <c r="A452" s="198" t="str">
        <f>IF($C452="","",IFERROR(INDEX('Work report'!$A$2:$A$1500,MATCH(ROWS($C$2:C452),'Work report'!$AA$2:$AA$1500,0)),""))</f>
        <v/>
      </c>
      <c r="B452" s="199" t="str">
        <f>IF($C452="","",Setup!$B$4)</f>
        <v/>
      </c>
      <c r="C452" s="200" t="str">
        <f>IFERROR(INDEX('Work report'!$R$2:$R$1500,MATCH(ROWS($C$2:C452),'Work report'!$AA$2:$AA$1500,0)),"")</f>
        <v/>
      </c>
      <c r="D452" s="200" t="str">
        <f>IFERROR(INDEX('Work report'!$S$2:$S$1500,MATCH(ROWS($D$2:D452),'Work report'!$AA$2:$AA$1500,0)),"")</f>
        <v/>
      </c>
      <c r="E452" s="193" t="str">
        <f>IF($C452="","",IFERROR(INDEX('Work report'!$C$2:$C$1500,MATCH(ROWS($C$2:C452),'Work report'!$AA$2:$AA$1500,0)),""))</f>
        <v/>
      </c>
      <c r="F452" s="201" t="str">
        <f>IF($C452="","",IFERROR(INDEX('Work report'!$F$2:$F$1500,MATCH(ROWS($C$2:C452),'Work report'!$AA$2:$AA$1500,0)),""))</f>
        <v/>
      </c>
      <c r="G452" s="202" t="str">
        <f>IF($C452="","",IFERROR(HYPERLINK(INDEX('Work report'!$Q$2:$Q$1500,MATCH(ROWS($C$2:C452),'Work report'!$AA$2:$AA$1500,0)),INDEX('Work report'!$Q$2:$Q$1500,MATCH(ROWS($C$2:C452),'Work report'!$AA$2:$AA$1500,0))),""))</f>
        <v/>
      </c>
      <c r="H452" s="203" t="str">
        <f>IF($C452="","",IFERROR(INDEX('Work report'!$M$2:$M$1500,MATCH(ROWS($C$2:C452),'Work report'!$AA$2:$AA$1500,0)),""))</f>
        <v/>
      </c>
      <c r="I452" s="198" t="str">
        <f>IF($C452="","",IFERROR(INDEX('Work report'!$A$2:$A$1500,MATCH(ROWS($C$2:C452),'Work report'!$AA$2:$AA$1500,0)),""))</f>
        <v/>
      </c>
      <c r="J452" s="201" t="str">
        <f>IF($C452="","",IFERROR(INDEX('Work report'!$I$2:$I$1500,MATCH(ROWS($C$2:C452),'Work report'!$AA$2:$AA$1500,0)),""))</f>
        <v/>
      </c>
      <c r="K452" s="105"/>
      <c r="L452" s="105"/>
      <c r="M452" s="105"/>
      <c r="N452" s="105"/>
      <c r="O452" s="71">
        <f t="shared" si="22"/>
        <v>0</v>
      </c>
      <c r="P452" s="71">
        <f t="shared" si="23"/>
        <v>0</v>
      </c>
      <c r="Q452" s="71" t="str">
        <f t="shared" si="21"/>
        <v/>
      </c>
    </row>
    <row r="453" spans="1:17" ht="15" customHeight="1" x14ac:dyDescent="0.25">
      <c r="A453" s="198" t="str">
        <f>IF($C453="","",IFERROR(INDEX('Work report'!$A$2:$A$1500,MATCH(ROWS($C$2:C453),'Work report'!$AA$2:$AA$1500,0)),""))</f>
        <v/>
      </c>
      <c r="B453" s="199" t="str">
        <f>IF($C453="","",Setup!$B$4)</f>
        <v/>
      </c>
      <c r="C453" s="200" t="str">
        <f>IFERROR(INDEX('Work report'!$R$2:$R$1500,MATCH(ROWS($C$2:C453),'Work report'!$AA$2:$AA$1500,0)),"")</f>
        <v/>
      </c>
      <c r="D453" s="200" t="str">
        <f>IFERROR(INDEX('Work report'!$S$2:$S$1500,MATCH(ROWS($D$2:D453),'Work report'!$AA$2:$AA$1500,0)),"")</f>
        <v/>
      </c>
      <c r="E453" s="193" t="str">
        <f>IF($C453="","",IFERROR(INDEX('Work report'!$C$2:$C$1500,MATCH(ROWS($C$2:C453),'Work report'!$AA$2:$AA$1500,0)),""))</f>
        <v/>
      </c>
      <c r="F453" s="201" t="str">
        <f>IF($C453="","",IFERROR(INDEX('Work report'!$F$2:$F$1500,MATCH(ROWS($C$2:C453),'Work report'!$AA$2:$AA$1500,0)),""))</f>
        <v/>
      </c>
      <c r="G453" s="202" t="str">
        <f>IF($C453="","",IFERROR(HYPERLINK(INDEX('Work report'!$Q$2:$Q$1500,MATCH(ROWS($C$2:C453),'Work report'!$AA$2:$AA$1500,0)),INDEX('Work report'!$Q$2:$Q$1500,MATCH(ROWS($C$2:C453),'Work report'!$AA$2:$AA$1500,0))),""))</f>
        <v/>
      </c>
      <c r="H453" s="203" t="str">
        <f>IF($C453="","",IFERROR(INDEX('Work report'!$M$2:$M$1500,MATCH(ROWS($C$2:C453),'Work report'!$AA$2:$AA$1500,0)),""))</f>
        <v/>
      </c>
      <c r="I453" s="198" t="str">
        <f>IF($C453="","",IFERROR(INDEX('Work report'!$A$2:$A$1500,MATCH(ROWS($C$2:C453),'Work report'!$AA$2:$AA$1500,0)),""))</f>
        <v/>
      </c>
      <c r="J453" s="201" t="str">
        <f>IF($C453="","",IFERROR(INDEX('Work report'!$I$2:$I$1500,MATCH(ROWS($C$2:C453),'Work report'!$AA$2:$AA$1500,0)),""))</f>
        <v/>
      </c>
      <c r="K453" s="105"/>
      <c r="L453" s="105"/>
      <c r="M453" s="105"/>
      <c r="N453" s="105"/>
      <c r="O453" s="71">
        <f t="shared" si="22"/>
        <v>0</v>
      </c>
      <c r="P453" s="71">
        <f t="shared" si="23"/>
        <v>0</v>
      </c>
      <c r="Q453" s="71" t="str">
        <f t="shared" si="21"/>
        <v/>
      </c>
    </row>
    <row r="454" spans="1:17" ht="15" customHeight="1" x14ac:dyDescent="0.25">
      <c r="A454" s="198" t="str">
        <f>IF($C454="","",IFERROR(INDEX('Work report'!$A$2:$A$1500,MATCH(ROWS($C$2:C454),'Work report'!$AA$2:$AA$1500,0)),""))</f>
        <v/>
      </c>
      <c r="B454" s="199" t="str">
        <f>IF($C454="","",Setup!$B$4)</f>
        <v/>
      </c>
      <c r="C454" s="200" t="str">
        <f>IFERROR(INDEX('Work report'!$R$2:$R$1500,MATCH(ROWS($C$2:C454),'Work report'!$AA$2:$AA$1500,0)),"")</f>
        <v/>
      </c>
      <c r="D454" s="200" t="str">
        <f>IFERROR(INDEX('Work report'!$S$2:$S$1500,MATCH(ROWS($D$2:D454),'Work report'!$AA$2:$AA$1500,0)),"")</f>
        <v/>
      </c>
      <c r="E454" s="193" t="str">
        <f>IF($C454="","",IFERROR(INDEX('Work report'!$C$2:$C$1500,MATCH(ROWS($C$2:C454),'Work report'!$AA$2:$AA$1500,0)),""))</f>
        <v/>
      </c>
      <c r="F454" s="201" t="str">
        <f>IF($C454="","",IFERROR(INDEX('Work report'!$F$2:$F$1500,MATCH(ROWS($C$2:C454),'Work report'!$AA$2:$AA$1500,0)),""))</f>
        <v/>
      </c>
      <c r="G454" s="202" t="str">
        <f>IF($C454="","",IFERROR(HYPERLINK(INDEX('Work report'!$Q$2:$Q$1500,MATCH(ROWS($C$2:C454),'Work report'!$AA$2:$AA$1500,0)),INDEX('Work report'!$Q$2:$Q$1500,MATCH(ROWS($C$2:C454),'Work report'!$AA$2:$AA$1500,0))),""))</f>
        <v/>
      </c>
      <c r="H454" s="203" t="str">
        <f>IF($C454="","",IFERROR(INDEX('Work report'!$M$2:$M$1500,MATCH(ROWS($C$2:C454),'Work report'!$AA$2:$AA$1500,0)),""))</f>
        <v/>
      </c>
      <c r="I454" s="198" t="str">
        <f>IF($C454="","",IFERROR(INDEX('Work report'!$A$2:$A$1500,MATCH(ROWS($C$2:C454),'Work report'!$AA$2:$AA$1500,0)),""))</f>
        <v/>
      </c>
      <c r="J454" s="201" t="str">
        <f>IF($C454="","",IFERROR(INDEX('Work report'!$I$2:$I$1500,MATCH(ROWS($C$2:C454),'Work report'!$AA$2:$AA$1500,0)),""))</f>
        <v/>
      </c>
      <c r="K454" s="105"/>
      <c r="L454" s="105"/>
      <c r="M454" s="105"/>
      <c r="N454" s="105"/>
      <c r="O454" s="71">
        <f t="shared" si="22"/>
        <v>0</v>
      </c>
      <c r="P454" s="71">
        <f t="shared" si="23"/>
        <v>0</v>
      </c>
      <c r="Q454" s="71" t="str">
        <f t="shared" si="21"/>
        <v/>
      </c>
    </row>
    <row r="455" spans="1:17" ht="15" customHeight="1" x14ac:dyDescent="0.25">
      <c r="A455" s="198" t="str">
        <f>IF($C455="","",IFERROR(INDEX('Work report'!$A$2:$A$1500,MATCH(ROWS($C$2:C455),'Work report'!$AA$2:$AA$1500,0)),""))</f>
        <v/>
      </c>
      <c r="B455" s="199" t="str">
        <f>IF($C455="","",Setup!$B$4)</f>
        <v/>
      </c>
      <c r="C455" s="200" t="str">
        <f>IFERROR(INDEX('Work report'!$R$2:$R$1500,MATCH(ROWS($C$2:C455),'Work report'!$AA$2:$AA$1500,0)),"")</f>
        <v/>
      </c>
      <c r="D455" s="200" t="str">
        <f>IFERROR(INDEX('Work report'!$S$2:$S$1500,MATCH(ROWS($D$2:D455),'Work report'!$AA$2:$AA$1500,0)),"")</f>
        <v/>
      </c>
      <c r="E455" s="193" t="str">
        <f>IF($C455="","",IFERROR(INDEX('Work report'!$C$2:$C$1500,MATCH(ROWS($C$2:C455),'Work report'!$AA$2:$AA$1500,0)),""))</f>
        <v/>
      </c>
      <c r="F455" s="201" t="str">
        <f>IF($C455="","",IFERROR(INDEX('Work report'!$F$2:$F$1500,MATCH(ROWS($C$2:C455),'Work report'!$AA$2:$AA$1500,0)),""))</f>
        <v/>
      </c>
      <c r="G455" s="202" t="str">
        <f>IF($C455="","",IFERROR(HYPERLINK(INDEX('Work report'!$Q$2:$Q$1500,MATCH(ROWS($C$2:C455),'Work report'!$AA$2:$AA$1500,0)),INDEX('Work report'!$Q$2:$Q$1500,MATCH(ROWS($C$2:C455),'Work report'!$AA$2:$AA$1500,0))),""))</f>
        <v/>
      </c>
      <c r="H455" s="203" t="str">
        <f>IF($C455="","",IFERROR(INDEX('Work report'!$M$2:$M$1500,MATCH(ROWS($C$2:C455),'Work report'!$AA$2:$AA$1500,0)),""))</f>
        <v/>
      </c>
      <c r="I455" s="198" t="str">
        <f>IF($C455="","",IFERROR(INDEX('Work report'!$A$2:$A$1500,MATCH(ROWS($C$2:C455),'Work report'!$AA$2:$AA$1500,0)),""))</f>
        <v/>
      </c>
      <c r="J455" s="201" t="str">
        <f>IF($C455="","",IFERROR(INDEX('Work report'!$I$2:$I$1500,MATCH(ROWS($C$2:C455),'Work report'!$AA$2:$AA$1500,0)),""))</f>
        <v/>
      </c>
      <c r="K455" s="105"/>
      <c r="L455" s="105"/>
      <c r="M455" s="105"/>
      <c r="N455" s="105"/>
      <c r="O455" s="71">
        <f t="shared" si="22"/>
        <v>0</v>
      </c>
      <c r="P455" s="71">
        <f t="shared" si="23"/>
        <v>0</v>
      </c>
      <c r="Q455" s="71" t="str">
        <f t="shared" si="21"/>
        <v/>
      </c>
    </row>
    <row r="456" spans="1:17" ht="15" customHeight="1" x14ac:dyDescent="0.25">
      <c r="A456" s="198" t="str">
        <f>IF($C456="","",IFERROR(INDEX('Work report'!$A$2:$A$1500,MATCH(ROWS($C$2:C456),'Work report'!$AA$2:$AA$1500,0)),""))</f>
        <v/>
      </c>
      <c r="B456" s="199" t="str">
        <f>IF($C456="","",Setup!$B$4)</f>
        <v/>
      </c>
      <c r="C456" s="200" t="str">
        <f>IFERROR(INDEX('Work report'!$R$2:$R$1500,MATCH(ROWS($C$2:C456),'Work report'!$AA$2:$AA$1500,0)),"")</f>
        <v/>
      </c>
      <c r="D456" s="200" t="str">
        <f>IFERROR(INDEX('Work report'!$S$2:$S$1500,MATCH(ROWS($D$2:D456),'Work report'!$AA$2:$AA$1500,0)),"")</f>
        <v/>
      </c>
      <c r="E456" s="193" t="str">
        <f>IF($C456="","",IFERROR(INDEX('Work report'!$C$2:$C$1500,MATCH(ROWS($C$2:C456),'Work report'!$AA$2:$AA$1500,0)),""))</f>
        <v/>
      </c>
      <c r="F456" s="201" t="str">
        <f>IF($C456="","",IFERROR(INDEX('Work report'!$F$2:$F$1500,MATCH(ROWS($C$2:C456),'Work report'!$AA$2:$AA$1500,0)),""))</f>
        <v/>
      </c>
      <c r="G456" s="202" t="str">
        <f>IF($C456="","",IFERROR(HYPERLINK(INDEX('Work report'!$Q$2:$Q$1500,MATCH(ROWS($C$2:C456),'Work report'!$AA$2:$AA$1500,0)),INDEX('Work report'!$Q$2:$Q$1500,MATCH(ROWS($C$2:C456),'Work report'!$AA$2:$AA$1500,0))),""))</f>
        <v/>
      </c>
      <c r="H456" s="203" t="str">
        <f>IF($C456="","",IFERROR(INDEX('Work report'!$M$2:$M$1500,MATCH(ROWS($C$2:C456),'Work report'!$AA$2:$AA$1500,0)),""))</f>
        <v/>
      </c>
      <c r="I456" s="198" t="str">
        <f>IF($C456="","",IFERROR(INDEX('Work report'!$A$2:$A$1500,MATCH(ROWS($C$2:C456),'Work report'!$AA$2:$AA$1500,0)),""))</f>
        <v/>
      </c>
      <c r="J456" s="201" t="str">
        <f>IF($C456="","",IFERROR(INDEX('Work report'!$I$2:$I$1500,MATCH(ROWS($C$2:C456),'Work report'!$AA$2:$AA$1500,0)),""))</f>
        <v/>
      </c>
      <c r="K456" s="105"/>
      <c r="L456" s="105"/>
      <c r="M456" s="105"/>
      <c r="N456" s="105"/>
      <c r="O456" s="71">
        <f t="shared" si="22"/>
        <v>0</v>
      </c>
      <c r="P456" s="71">
        <f t="shared" si="23"/>
        <v>0</v>
      </c>
      <c r="Q456" s="71" t="str">
        <f t="shared" si="21"/>
        <v/>
      </c>
    </row>
    <row r="457" spans="1:17" ht="15" customHeight="1" x14ac:dyDescent="0.25">
      <c r="A457" s="198" t="str">
        <f>IF($C457="","",IFERROR(INDEX('Work report'!$A$2:$A$1500,MATCH(ROWS($C$2:C457),'Work report'!$AA$2:$AA$1500,0)),""))</f>
        <v/>
      </c>
      <c r="B457" s="199" t="str">
        <f>IF($C457="","",Setup!$B$4)</f>
        <v/>
      </c>
      <c r="C457" s="200" t="str">
        <f>IFERROR(INDEX('Work report'!$R$2:$R$1500,MATCH(ROWS($C$2:C457),'Work report'!$AA$2:$AA$1500,0)),"")</f>
        <v/>
      </c>
      <c r="D457" s="200" t="str">
        <f>IFERROR(INDEX('Work report'!$S$2:$S$1500,MATCH(ROWS($D$2:D457),'Work report'!$AA$2:$AA$1500,0)),"")</f>
        <v/>
      </c>
      <c r="E457" s="193" t="str">
        <f>IF($C457="","",IFERROR(INDEX('Work report'!$C$2:$C$1500,MATCH(ROWS($C$2:C457),'Work report'!$AA$2:$AA$1500,0)),""))</f>
        <v/>
      </c>
      <c r="F457" s="201" t="str">
        <f>IF($C457="","",IFERROR(INDEX('Work report'!$F$2:$F$1500,MATCH(ROWS($C$2:C457),'Work report'!$AA$2:$AA$1500,0)),""))</f>
        <v/>
      </c>
      <c r="G457" s="202" t="str">
        <f>IF($C457="","",IFERROR(HYPERLINK(INDEX('Work report'!$Q$2:$Q$1500,MATCH(ROWS($C$2:C457),'Work report'!$AA$2:$AA$1500,0)),INDEX('Work report'!$Q$2:$Q$1500,MATCH(ROWS($C$2:C457),'Work report'!$AA$2:$AA$1500,0))),""))</f>
        <v/>
      </c>
      <c r="H457" s="203" t="str">
        <f>IF($C457="","",IFERROR(INDEX('Work report'!$M$2:$M$1500,MATCH(ROWS($C$2:C457),'Work report'!$AA$2:$AA$1500,0)),""))</f>
        <v/>
      </c>
      <c r="I457" s="198" t="str">
        <f>IF($C457="","",IFERROR(INDEX('Work report'!$A$2:$A$1500,MATCH(ROWS($C$2:C457),'Work report'!$AA$2:$AA$1500,0)),""))</f>
        <v/>
      </c>
      <c r="J457" s="201" t="str">
        <f>IF($C457="","",IFERROR(INDEX('Work report'!$I$2:$I$1500,MATCH(ROWS($C$2:C457),'Work report'!$AA$2:$AA$1500,0)),""))</f>
        <v/>
      </c>
      <c r="K457" s="105"/>
      <c r="L457" s="105"/>
      <c r="M457" s="105"/>
      <c r="N457" s="105"/>
      <c r="O457" s="71">
        <f t="shared" si="22"/>
        <v>0</v>
      </c>
      <c r="P457" s="71">
        <f t="shared" si="23"/>
        <v>0</v>
      </c>
      <c r="Q457" s="71" t="str">
        <f t="shared" si="21"/>
        <v/>
      </c>
    </row>
    <row r="458" spans="1:17" ht="15" customHeight="1" x14ac:dyDescent="0.25">
      <c r="A458" s="198" t="str">
        <f>IF($C458="","",IFERROR(INDEX('Work report'!$A$2:$A$1500,MATCH(ROWS($C$2:C458),'Work report'!$AA$2:$AA$1500,0)),""))</f>
        <v/>
      </c>
      <c r="B458" s="199" t="str">
        <f>IF($C458="","",Setup!$B$4)</f>
        <v/>
      </c>
      <c r="C458" s="200" t="str">
        <f>IFERROR(INDEX('Work report'!$R$2:$R$1500,MATCH(ROWS($C$2:C458),'Work report'!$AA$2:$AA$1500,0)),"")</f>
        <v/>
      </c>
      <c r="D458" s="200" t="str">
        <f>IFERROR(INDEX('Work report'!$S$2:$S$1500,MATCH(ROWS($D$2:D458),'Work report'!$AA$2:$AA$1500,0)),"")</f>
        <v/>
      </c>
      <c r="E458" s="193" t="str">
        <f>IF($C458="","",IFERROR(INDEX('Work report'!$C$2:$C$1500,MATCH(ROWS($C$2:C458),'Work report'!$AA$2:$AA$1500,0)),""))</f>
        <v/>
      </c>
      <c r="F458" s="201" t="str">
        <f>IF($C458="","",IFERROR(INDEX('Work report'!$F$2:$F$1500,MATCH(ROWS($C$2:C458),'Work report'!$AA$2:$AA$1500,0)),""))</f>
        <v/>
      </c>
      <c r="G458" s="202" t="str">
        <f>IF($C458="","",IFERROR(HYPERLINK(INDEX('Work report'!$Q$2:$Q$1500,MATCH(ROWS($C$2:C458),'Work report'!$AA$2:$AA$1500,0)),INDEX('Work report'!$Q$2:$Q$1500,MATCH(ROWS($C$2:C458),'Work report'!$AA$2:$AA$1500,0))),""))</f>
        <v/>
      </c>
      <c r="H458" s="203" t="str">
        <f>IF($C458="","",IFERROR(INDEX('Work report'!$M$2:$M$1500,MATCH(ROWS($C$2:C458),'Work report'!$AA$2:$AA$1500,0)),""))</f>
        <v/>
      </c>
      <c r="I458" s="198" t="str">
        <f>IF($C458="","",IFERROR(INDEX('Work report'!$A$2:$A$1500,MATCH(ROWS($C$2:C458),'Work report'!$AA$2:$AA$1500,0)),""))</f>
        <v/>
      </c>
      <c r="J458" s="201" t="str">
        <f>IF($C458="","",IFERROR(INDEX('Work report'!$I$2:$I$1500,MATCH(ROWS($C$2:C458),'Work report'!$AA$2:$AA$1500,0)),""))</f>
        <v/>
      </c>
      <c r="K458" s="105"/>
      <c r="L458" s="105"/>
      <c r="M458" s="105"/>
      <c r="N458" s="105"/>
      <c r="O458" s="71">
        <f t="shared" si="22"/>
        <v>0</v>
      </c>
      <c r="P458" s="71">
        <f t="shared" si="23"/>
        <v>0</v>
      </c>
      <c r="Q458" s="71" t="str">
        <f t="shared" si="21"/>
        <v/>
      </c>
    </row>
    <row r="459" spans="1:17" ht="15" customHeight="1" x14ac:dyDescent="0.25">
      <c r="A459" s="198" t="str">
        <f>IF($C459="","",IFERROR(INDEX('Work report'!$A$2:$A$1500,MATCH(ROWS($C$2:C459),'Work report'!$AA$2:$AA$1500,0)),""))</f>
        <v/>
      </c>
      <c r="B459" s="199" t="str">
        <f>IF($C459="","",Setup!$B$4)</f>
        <v/>
      </c>
      <c r="C459" s="200" t="str">
        <f>IFERROR(INDEX('Work report'!$R$2:$R$1500,MATCH(ROWS($C$2:C459),'Work report'!$AA$2:$AA$1500,0)),"")</f>
        <v/>
      </c>
      <c r="D459" s="200" t="str">
        <f>IFERROR(INDEX('Work report'!$S$2:$S$1500,MATCH(ROWS($D$2:D459),'Work report'!$AA$2:$AA$1500,0)),"")</f>
        <v/>
      </c>
      <c r="E459" s="193" t="str">
        <f>IF($C459="","",IFERROR(INDEX('Work report'!$C$2:$C$1500,MATCH(ROWS($C$2:C459),'Work report'!$AA$2:$AA$1500,0)),""))</f>
        <v/>
      </c>
      <c r="F459" s="201" t="str">
        <f>IF($C459="","",IFERROR(INDEX('Work report'!$F$2:$F$1500,MATCH(ROWS($C$2:C459),'Work report'!$AA$2:$AA$1500,0)),""))</f>
        <v/>
      </c>
      <c r="G459" s="202" t="str">
        <f>IF($C459="","",IFERROR(HYPERLINK(INDEX('Work report'!$Q$2:$Q$1500,MATCH(ROWS($C$2:C459),'Work report'!$AA$2:$AA$1500,0)),INDEX('Work report'!$Q$2:$Q$1500,MATCH(ROWS($C$2:C459),'Work report'!$AA$2:$AA$1500,0))),""))</f>
        <v/>
      </c>
      <c r="H459" s="203" t="str">
        <f>IF($C459="","",IFERROR(INDEX('Work report'!$M$2:$M$1500,MATCH(ROWS($C$2:C459),'Work report'!$AA$2:$AA$1500,0)),""))</f>
        <v/>
      </c>
      <c r="I459" s="198" t="str">
        <f>IF($C459="","",IFERROR(INDEX('Work report'!$A$2:$A$1500,MATCH(ROWS($C$2:C459),'Work report'!$AA$2:$AA$1500,0)),""))</f>
        <v/>
      </c>
      <c r="J459" s="201" t="str">
        <f>IF($C459="","",IFERROR(INDEX('Work report'!$I$2:$I$1500,MATCH(ROWS($C$2:C459),'Work report'!$AA$2:$AA$1500,0)),""))</f>
        <v/>
      </c>
      <c r="K459" s="105"/>
      <c r="L459" s="105"/>
      <c r="M459" s="105"/>
      <c r="N459" s="105"/>
      <c r="O459" s="71">
        <f t="shared" si="22"/>
        <v>0</v>
      </c>
      <c r="P459" s="71">
        <f t="shared" si="23"/>
        <v>0</v>
      </c>
      <c r="Q459" s="71" t="str">
        <f t="shared" si="21"/>
        <v/>
      </c>
    </row>
    <row r="460" spans="1:17" ht="15" customHeight="1" x14ac:dyDescent="0.25">
      <c r="A460" s="198" t="str">
        <f>IF($C460="","",IFERROR(INDEX('Work report'!$A$2:$A$1500,MATCH(ROWS($C$2:C460),'Work report'!$AA$2:$AA$1500,0)),""))</f>
        <v/>
      </c>
      <c r="B460" s="199" t="str">
        <f>IF($C460="","",Setup!$B$4)</f>
        <v/>
      </c>
      <c r="C460" s="200" t="str">
        <f>IFERROR(INDEX('Work report'!$R$2:$R$1500,MATCH(ROWS($C$2:C460),'Work report'!$AA$2:$AA$1500,0)),"")</f>
        <v/>
      </c>
      <c r="D460" s="200" t="str">
        <f>IFERROR(INDEX('Work report'!$S$2:$S$1500,MATCH(ROWS($D$2:D460),'Work report'!$AA$2:$AA$1500,0)),"")</f>
        <v/>
      </c>
      <c r="E460" s="193" t="str">
        <f>IF($C460="","",IFERROR(INDEX('Work report'!$C$2:$C$1500,MATCH(ROWS($C$2:C460),'Work report'!$AA$2:$AA$1500,0)),""))</f>
        <v/>
      </c>
      <c r="F460" s="201" t="str">
        <f>IF($C460="","",IFERROR(INDEX('Work report'!$F$2:$F$1500,MATCH(ROWS($C$2:C460),'Work report'!$AA$2:$AA$1500,0)),""))</f>
        <v/>
      </c>
      <c r="G460" s="202" t="str">
        <f>IF($C460="","",IFERROR(HYPERLINK(INDEX('Work report'!$Q$2:$Q$1500,MATCH(ROWS($C$2:C460),'Work report'!$AA$2:$AA$1500,0)),INDEX('Work report'!$Q$2:$Q$1500,MATCH(ROWS($C$2:C460),'Work report'!$AA$2:$AA$1500,0))),""))</f>
        <v/>
      </c>
      <c r="H460" s="203" t="str">
        <f>IF($C460="","",IFERROR(INDEX('Work report'!$M$2:$M$1500,MATCH(ROWS($C$2:C460),'Work report'!$AA$2:$AA$1500,0)),""))</f>
        <v/>
      </c>
      <c r="I460" s="198" t="str">
        <f>IF($C460="","",IFERROR(INDEX('Work report'!$A$2:$A$1500,MATCH(ROWS($C$2:C460),'Work report'!$AA$2:$AA$1500,0)),""))</f>
        <v/>
      </c>
      <c r="J460" s="201" t="str">
        <f>IF($C460="","",IFERROR(INDEX('Work report'!$I$2:$I$1500,MATCH(ROWS($C$2:C460),'Work report'!$AA$2:$AA$1500,0)),""))</f>
        <v/>
      </c>
      <c r="K460" s="105"/>
      <c r="L460" s="105"/>
      <c r="M460" s="105"/>
      <c r="N460" s="105"/>
      <c r="O460" s="71">
        <f t="shared" si="22"/>
        <v>0</v>
      </c>
      <c r="P460" s="71">
        <f t="shared" si="23"/>
        <v>0</v>
      </c>
      <c r="Q460" s="71" t="str">
        <f t="shared" si="21"/>
        <v/>
      </c>
    </row>
    <row r="461" spans="1:17" ht="15" customHeight="1" x14ac:dyDescent="0.25">
      <c r="A461" s="198" t="str">
        <f>IF($C461="","",IFERROR(INDEX('Work report'!$A$2:$A$1500,MATCH(ROWS($C$2:C461),'Work report'!$AA$2:$AA$1500,0)),""))</f>
        <v/>
      </c>
      <c r="B461" s="199" t="str">
        <f>IF($C461="","",Setup!$B$4)</f>
        <v/>
      </c>
      <c r="C461" s="200" t="str">
        <f>IFERROR(INDEX('Work report'!$R$2:$R$1500,MATCH(ROWS($C$2:C461),'Work report'!$AA$2:$AA$1500,0)),"")</f>
        <v/>
      </c>
      <c r="D461" s="200" t="str">
        <f>IFERROR(INDEX('Work report'!$S$2:$S$1500,MATCH(ROWS($D$2:D461),'Work report'!$AA$2:$AA$1500,0)),"")</f>
        <v/>
      </c>
      <c r="E461" s="193" t="str">
        <f>IF($C461="","",IFERROR(INDEX('Work report'!$C$2:$C$1500,MATCH(ROWS($C$2:C461),'Work report'!$AA$2:$AA$1500,0)),""))</f>
        <v/>
      </c>
      <c r="F461" s="201" t="str">
        <f>IF($C461="","",IFERROR(INDEX('Work report'!$F$2:$F$1500,MATCH(ROWS($C$2:C461),'Work report'!$AA$2:$AA$1500,0)),""))</f>
        <v/>
      </c>
      <c r="G461" s="202" t="str">
        <f>IF($C461="","",IFERROR(HYPERLINK(INDEX('Work report'!$Q$2:$Q$1500,MATCH(ROWS($C$2:C461),'Work report'!$AA$2:$AA$1500,0)),INDEX('Work report'!$Q$2:$Q$1500,MATCH(ROWS($C$2:C461),'Work report'!$AA$2:$AA$1500,0))),""))</f>
        <v/>
      </c>
      <c r="H461" s="203" t="str">
        <f>IF($C461="","",IFERROR(INDEX('Work report'!$M$2:$M$1500,MATCH(ROWS($C$2:C461),'Work report'!$AA$2:$AA$1500,0)),""))</f>
        <v/>
      </c>
      <c r="I461" s="198" t="str">
        <f>IF($C461="","",IFERROR(INDEX('Work report'!$A$2:$A$1500,MATCH(ROWS($C$2:C461),'Work report'!$AA$2:$AA$1500,0)),""))</f>
        <v/>
      </c>
      <c r="J461" s="201" t="str">
        <f>IF($C461="","",IFERROR(INDEX('Work report'!$I$2:$I$1500,MATCH(ROWS($C$2:C461),'Work report'!$AA$2:$AA$1500,0)),""))</f>
        <v/>
      </c>
      <c r="K461" s="105"/>
      <c r="L461" s="105"/>
      <c r="M461" s="105"/>
      <c r="N461" s="105"/>
      <c r="O461" s="71">
        <f t="shared" si="22"/>
        <v>0</v>
      </c>
      <c r="P461" s="71">
        <f t="shared" si="23"/>
        <v>0</v>
      </c>
      <c r="Q461" s="71" t="str">
        <f t="shared" si="21"/>
        <v/>
      </c>
    </row>
    <row r="462" spans="1:17" ht="15" customHeight="1" x14ac:dyDescent="0.25">
      <c r="A462" s="198" t="str">
        <f>IF($C462="","",IFERROR(INDEX('Work report'!$A$2:$A$1500,MATCH(ROWS($C$2:C462),'Work report'!$AA$2:$AA$1500,0)),""))</f>
        <v/>
      </c>
      <c r="B462" s="199" t="str">
        <f>IF($C462="","",Setup!$B$4)</f>
        <v/>
      </c>
      <c r="C462" s="200" t="str">
        <f>IFERROR(INDEX('Work report'!$R$2:$R$1500,MATCH(ROWS($C$2:C462),'Work report'!$AA$2:$AA$1500,0)),"")</f>
        <v/>
      </c>
      <c r="D462" s="200" t="str">
        <f>IFERROR(INDEX('Work report'!$S$2:$S$1500,MATCH(ROWS($D$2:D462),'Work report'!$AA$2:$AA$1500,0)),"")</f>
        <v/>
      </c>
      <c r="E462" s="193" t="str">
        <f>IF($C462="","",IFERROR(INDEX('Work report'!$C$2:$C$1500,MATCH(ROWS($C$2:C462),'Work report'!$AA$2:$AA$1500,0)),""))</f>
        <v/>
      </c>
      <c r="F462" s="201" t="str">
        <f>IF($C462="","",IFERROR(INDEX('Work report'!$F$2:$F$1500,MATCH(ROWS($C$2:C462),'Work report'!$AA$2:$AA$1500,0)),""))</f>
        <v/>
      </c>
      <c r="G462" s="202" t="str">
        <f>IF($C462="","",IFERROR(HYPERLINK(INDEX('Work report'!$Q$2:$Q$1500,MATCH(ROWS($C$2:C462),'Work report'!$AA$2:$AA$1500,0)),INDEX('Work report'!$Q$2:$Q$1500,MATCH(ROWS($C$2:C462),'Work report'!$AA$2:$AA$1500,0))),""))</f>
        <v/>
      </c>
      <c r="H462" s="203" t="str">
        <f>IF($C462="","",IFERROR(INDEX('Work report'!$M$2:$M$1500,MATCH(ROWS($C$2:C462),'Work report'!$AA$2:$AA$1500,0)),""))</f>
        <v/>
      </c>
      <c r="I462" s="198" t="str">
        <f>IF($C462="","",IFERROR(INDEX('Work report'!$A$2:$A$1500,MATCH(ROWS($C$2:C462),'Work report'!$AA$2:$AA$1500,0)),""))</f>
        <v/>
      </c>
      <c r="J462" s="201" t="str">
        <f>IF($C462="","",IFERROR(INDEX('Work report'!$I$2:$I$1500,MATCH(ROWS($C$2:C462),'Work report'!$AA$2:$AA$1500,0)),""))</f>
        <v/>
      </c>
      <c r="K462" s="105"/>
      <c r="L462" s="105"/>
      <c r="M462" s="105"/>
      <c r="N462" s="105"/>
      <c r="O462" s="71">
        <f t="shared" si="22"/>
        <v>0</v>
      </c>
      <c r="P462" s="71">
        <f t="shared" si="23"/>
        <v>0</v>
      </c>
      <c r="Q462" s="71" t="str">
        <f t="shared" si="21"/>
        <v/>
      </c>
    </row>
    <row r="463" spans="1:17" ht="15" customHeight="1" x14ac:dyDescent="0.25">
      <c r="A463" s="198" t="str">
        <f>IF($C463="","",IFERROR(INDEX('Work report'!$A$2:$A$1500,MATCH(ROWS($C$2:C463),'Work report'!$AA$2:$AA$1500,0)),""))</f>
        <v/>
      </c>
      <c r="B463" s="199" t="str">
        <f>IF($C463="","",Setup!$B$4)</f>
        <v/>
      </c>
      <c r="C463" s="200" t="str">
        <f>IFERROR(INDEX('Work report'!$R$2:$R$1500,MATCH(ROWS($C$2:C463),'Work report'!$AA$2:$AA$1500,0)),"")</f>
        <v/>
      </c>
      <c r="D463" s="200" t="str">
        <f>IFERROR(INDEX('Work report'!$S$2:$S$1500,MATCH(ROWS($D$2:D463),'Work report'!$AA$2:$AA$1500,0)),"")</f>
        <v/>
      </c>
      <c r="E463" s="193" t="str">
        <f>IF($C463="","",IFERROR(INDEX('Work report'!$C$2:$C$1500,MATCH(ROWS($C$2:C463),'Work report'!$AA$2:$AA$1500,0)),""))</f>
        <v/>
      </c>
      <c r="F463" s="201" t="str">
        <f>IF($C463="","",IFERROR(INDEX('Work report'!$F$2:$F$1500,MATCH(ROWS($C$2:C463),'Work report'!$AA$2:$AA$1500,0)),""))</f>
        <v/>
      </c>
      <c r="G463" s="202" t="str">
        <f>IF($C463="","",IFERROR(HYPERLINK(INDEX('Work report'!$Q$2:$Q$1500,MATCH(ROWS($C$2:C463),'Work report'!$AA$2:$AA$1500,0)),INDEX('Work report'!$Q$2:$Q$1500,MATCH(ROWS($C$2:C463),'Work report'!$AA$2:$AA$1500,0))),""))</f>
        <v/>
      </c>
      <c r="H463" s="203" t="str">
        <f>IF($C463="","",IFERROR(INDEX('Work report'!$M$2:$M$1500,MATCH(ROWS($C$2:C463),'Work report'!$AA$2:$AA$1500,0)),""))</f>
        <v/>
      </c>
      <c r="I463" s="198" t="str">
        <f>IF($C463="","",IFERROR(INDEX('Work report'!$A$2:$A$1500,MATCH(ROWS($C$2:C463),'Work report'!$AA$2:$AA$1500,0)),""))</f>
        <v/>
      </c>
      <c r="J463" s="201" t="str">
        <f>IF($C463="","",IFERROR(INDEX('Work report'!$I$2:$I$1500,MATCH(ROWS($C$2:C463),'Work report'!$AA$2:$AA$1500,0)),""))</f>
        <v/>
      </c>
      <c r="K463" s="105"/>
      <c r="L463" s="105"/>
      <c r="M463" s="105"/>
      <c r="N463" s="105"/>
      <c r="O463" s="71">
        <f t="shared" si="22"/>
        <v>0</v>
      </c>
      <c r="P463" s="71">
        <f t="shared" si="23"/>
        <v>0</v>
      </c>
      <c r="Q463" s="71" t="str">
        <f t="shared" si="21"/>
        <v/>
      </c>
    </row>
    <row r="464" spans="1:17" ht="15" customHeight="1" x14ac:dyDescent="0.25">
      <c r="A464" s="198" t="str">
        <f>IF($C464="","",IFERROR(INDEX('Work report'!$A$2:$A$1500,MATCH(ROWS($C$2:C464),'Work report'!$AA$2:$AA$1500,0)),""))</f>
        <v/>
      </c>
      <c r="B464" s="199" t="str">
        <f>IF($C464="","",Setup!$B$4)</f>
        <v/>
      </c>
      <c r="C464" s="200" t="str">
        <f>IFERROR(INDEX('Work report'!$R$2:$R$1500,MATCH(ROWS($C$2:C464),'Work report'!$AA$2:$AA$1500,0)),"")</f>
        <v/>
      </c>
      <c r="D464" s="200" t="str">
        <f>IFERROR(INDEX('Work report'!$S$2:$S$1500,MATCH(ROWS($D$2:D464),'Work report'!$AA$2:$AA$1500,0)),"")</f>
        <v/>
      </c>
      <c r="E464" s="193" t="str">
        <f>IF($C464="","",IFERROR(INDEX('Work report'!$C$2:$C$1500,MATCH(ROWS($C$2:C464),'Work report'!$AA$2:$AA$1500,0)),""))</f>
        <v/>
      </c>
      <c r="F464" s="201" t="str">
        <f>IF($C464="","",IFERROR(INDEX('Work report'!$F$2:$F$1500,MATCH(ROWS($C$2:C464),'Work report'!$AA$2:$AA$1500,0)),""))</f>
        <v/>
      </c>
      <c r="G464" s="202" t="str">
        <f>IF($C464="","",IFERROR(HYPERLINK(INDEX('Work report'!$Q$2:$Q$1500,MATCH(ROWS($C$2:C464),'Work report'!$AA$2:$AA$1500,0)),INDEX('Work report'!$Q$2:$Q$1500,MATCH(ROWS($C$2:C464),'Work report'!$AA$2:$AA$1500,0))),""))</f>
        <v/>
      </c>
      <c r="H464" s="203" t="str">
        <f>IF($C464="","",IFERROR(INDEX('Work report'!$M$2:$M$1500,MATCH(ROWS($C$2:C464),'Work report'!$AA$2:$AA$1500,0)),""))</f>
        <v/>
      </c>
      <c r="I464" s="198" t="str">
        <f>IF($C464="","",IFERROR(INDEX('Work report'!$A$2:$A$1500,MATCH(ROWS($C$2:C464),'Work report'!$AA$2:$AA$1500,0)),""))</f>
        <v/>
      </c>
      <c r="J464" s="201" t="str">
        <f>IF($C464="","",IFERROR(INDEX('Work report'!$I$2:$I$1500,MATCH(ROWS($C$2:C464),'Work report'!$AA$2:$AA$1500,0)),""))</f>
        <v/>
      </c>
      <c r="K464" s="105"/>
      <c r="L464" s="105"/>
      <c r="M464" s="105"/>
      <c r="N464" s="105"/>
      <c r="O464" s="71">
        <f t="shared" si="22"/>
        <v>0</v>
      </c>
      <c r="P464" s="71">
        <f t="shared" si="23"/>
        <v>0</v>
      </c>
      <c r="Q464" s="71" t="str">
        <f t="shared" si="21"/>
        <v/>
      </c>
    </row>
    <row r="465" spans="1:17" ht="15" customHeight="1" x14ac:dyDescent="0.25">
      <c r="A465" s="198" t="str">
        <f>IF($C465="","",IFERROR(INDEX('Work report'!$A$2:$A$1500,MATCH(ROWS($C$2:C465),'Work report'!$AA$2:$AA$1500,0)),""))</f>
        <v/>
      </c>
      <c r="B465" s="199" t="str">
        <f>IF($C465="","",Setup!$B$4)</f>
        <v/>
      </c>
      <c r="C465" s="200" t="str">
        <f>IFERROR(INDEX('Work report'!$R$2:$R$1500,MATCH(ROWS($C$2:C465),'Work report'!$AA$2:$AA$1500,0)),"")</f>
        <v/>
      </c>
      <c r="D465" s="200" t="str">
        <f>IFERROR(INDEX('Work report'!$S$2:$S$1500,MATCH(ROWS($D$2:D465),'Work report'!$AA$2:$AA$1500,0)),"")</f>
        <v/>
      </c>
      <c r="E465" s="193" t="str">
        <f>IF($C465="","",IFERROR(INDEX('Work report'!$C$2:$C$1500,MATCH(ROWS($C$2:C465),'Work report'!$AA$2:$AA$1500,0)),""))</f>
        <v/>
      </c>
      <c r="F465" s="201" t="str">
        <f>IF($C465="","",IFERROR(INDEX('Work report'!$F$2:$F$1500,MATCH(ROWS($C$2:C465),'Work report'!$AA$2:$AA$1500,0)),""))</f>
        <v/>
      </c>
      <c r="G465" s="202" t="str">
        <f>IF($C465="","",IFERROR(HYPERLINK(INDEX('Work report'!$Q$2:$Q$1500,MATCH(ROWS($C$2:C465),'Work report'!$AA$2:$AA$1500,0)),INDEX('Work report'!$Q$2:$Q$1500,MATCH(ROWS($C$2:C465),'Work report'!$AA$2:$AA$1500,0))),""))</f>
        <v/>
      </c>
      <c r="H465" s="203" t="str">
        <f>IF($C465="","",IFERROR(INDEX('Work report'!$M$2:$M$1500,MATCH(ROWS($C$2:C465),'Work report'!$AA$2:$AA$1500,0)),""))</f>
        <v/>
      </c>
      <c r="I465" s="198" t="str">
        <f>IF($C465="","",IFERROR(INDEX('Work report'!$A$2:$A$1500,MATCH(ROWS($C$2:C465),'Work report'!$AA$2:$AA$1500,0)),""))</f>
        <v/>
      </c>
      <c r="J465" s="201" t="str">
        <f>IF($C465="","",IFERROR(INDEX('Work report'!$I$2:$I$1500,MATCH(ROWS($C$2:C465),'Work report'!$AA$2:$AA$1500,0)),""))</f>
        <v/>
      </c>
      <c r="K465" s="105"/>
      <c r="L465" s="105"/>
      <c r="M465" s="105"/>
      <c r="N465" s="105"/>
      <c r="O465" s="71">
        <f t="shared" si="22"/>
        <v>0</v>
      </c>
      <c r="P465" s="71">
        <f t="shared" si="23"/>
        <v>0</v>
      </c>
      <c r="Q465" s="71" t="str">
        <f t="shared" si="21"/>
        <v/>
      </c>
    </row>
    <row r="466" spans="1:17" ht="15" customHeight="1" x14ac:dyDescent="0.25">
      <c r="A466" s="198" t="str">
        <f>IF($C466="","",IFERROR(INDEX('Work report'!$A$2:$A$1500,MATCH(ROWS($C$2:C466),'Work report'!$AA$2:$AA$1500,0)),""))</f>
        <v/>
      </c>
      <c r="B466" s="199" t="str">
        <f>IF($C466="","",Setup!$B$4)</f>
        <v/>
      </c>
      <c r="C466" s="200" t="str">
        <f>IFERROR(INDEX('Work report'!$R$2:$R$1500,MATCH(ROWS($C$2:C466),'Work report'!$AA$2:$AA$1500,0)),"")</f>
        <v/>
      </c>
      <c r="D466" s="200" t="str">
        <f>IFERROR(INDEX('Work report'!$S$2:$S$1500,MATCH(ROWS($D$2:D466),'Work report'!$AA$2:$AA$1500,0)),"")</f>
        <v/>
      </c>
      <c r="E466" s="193" t="str">
        <f>IF($C466="","",IFERROR(INDEX('Work report'!$C$2:$C$1500,MATCH(ROWS($C$2:C466),'Work report'!$AA$2:$AA$1500,0)),""))</f>
        <v/>
      </c>
      <c r="F466" s="201" t="str">
        <f>IF($C466="","",IFERROR(INDEX('Work report'!$F$2:$F$1500,MATCH(ROWS($C$2:C466),'Work report'!$AA$2:$AA$1500,0)),""))</f>
        <v/>
      </c>
      <c r="G466" s="202" t="str">
        <f>IF($C466="","",IFERROR(HYPERLINK(INDEX('Work report'!$Q$2:$Q$1500,MATCH(ROWS($C$2:C466),'Work report'!$AA$2:$AA$1500,0)),INDEX('Work report'!$Q$2:$Q$1500,MATCH(ROWS($C$2:C466),'Work report'!$AA$2:$AA$1500,0))),""))</f>
        <v/>
      </c>
      <c r="H466" s="203" t="str">
        <f>IF($C466="","",IFERROR(INDEX('Work report'!$M$2:$M$1500,MATCH(ROWS($C$2:C466),'Work report'!$AA$2:$AA$1500,0)),""))</f>
        <v/>
      </c>
      <c r="I466" s="198" t="str">
        <f>IF($C466="","",IFERROR(INDEX('Work report'!$A$2:$A$1500,MATCH(ROWS($C$2:C466),'Work report'!$AA$2:$AA$1500,0)),""))</f>
        <v/>
      </c>
      <c r="J466" s="201" t="str">
        <f>IF($C466="","",IFERROR(INDEX('Work report'!$I$2:$I$1500,MATCH(ROWS($C$2:C466),'Work report'!$AA$2:$AA$1500,0)),""))</f>
        <v/>
      </c>
      <c r="K466" s="105"/>
      <c r="L466" s="105"/>
      <c r="M466" s="105"/>
      <c r="N466" s="105"/>
      <c r="O466" s="71">
        <f t="shared" si="22"/>
        <v>0</v>
      </c>
      <c r="P466" s="71">
        <f t="shared" si="23"/>
        <v>0</v>
      </c>
      <c r="Q466" s="71" t="str">
        <f t="shared" si="21"/>
        <v/>
      </c>
    </row>
    <row r="467" spans="1:17" ht="15" customHeight="1" x14ac:dyDescent="0.25">
      <c r="A467" s="198" t="str">
        <f>IF($C467="","",IFERROR(INDEX('Work report'!$A$2:$A$1500,MATCH(ROWS($C$2:C467),'Work report'!$AA$2:$AA$1500,0)),""))</f>
        <v/>
      </c>
      <c r="B467" s="199" t="str">
        <f>IF($C467="","",Setup!$B$4)</f>
        <v/>
      </c>
      <c r="C467" s="200" t="str">
        <f>IFERROR(INDEX('Work report'!$R$2:$R$1500,MATCH(ROWS($C$2:C467),'Work report'!$AA$2:$AA$1500,0)),"")</f>
        <v/>
      </c>
      <c r="D467" s="200" t="str">
        <f>IFERROR(INDEX('Work report'!$S$2:$S$1500,MATCH(ROWS($D$2:D467),'Work report'!$AA$2:$AA$1500,0)),"")</f>
        <v/>
      </c>
      <c r="E467" s="193" t="str">
        <f>IF($C467="","",IFERROR(INDEX('Work report'!$C$2:$C$1500,MATCH(ROWS($C$2:C467),'Work report'!$AA$2:$AA$1500,0)),""))</f>
        <v/>
      </c>
      <c r="F467" s="201" t="str">
        <f>IF($C467="","",IFERROR(INDEX('Work report'!$F$2:$F$1500,MATCH(ROWS($C$2:C467),'Work report'!$AA$2:$AA$1500,0)),""))</f>
        <v/>
      </c>
      <c r="G467" s="202" t="str">
        <f>IF($C467="","",IFERROR(HYPERLINK(INDEX('Work report'!$Q$2:$Q$1500,MATCH(ROWS($C$2:C467),'Work report'!$AA$2:$AA$1500,0)),INDEX('Work report'!$Q$2:$Q$1500,MATCH(ROWS($C$2:C467),'Work report'!$AA$2:$AA$1500,0))),""))</f>
        <v/>
      </c>
      <c r="H467" s="203" t="str">
        <f>IF($C467="","",IFERROR(INDEX('Work report'!$M$2:$M$1500,MATCH(ROWS($C$2:C467),'Work report'!$AA$2:$AA$1500,0)),""))</f>
        <v/>
      </c>
      <c r="I467" s="198" t="str">
        <f>IF($C467="","",IFERROR(INDEX('Work report'!$A$2:$A$1500,MATCH(ROWS($C$2:C467),'Work report'!$AA$2:$AA$1500,0)),""))</f>
        <v/>
      </c>
      <c r="J467" s="201" t="str">
        <f>IF($C467="","",IFERROR(INDEX('Work report'!$I$2:$I$1500,MATCH(ROWS($C$2:C467),'Work report'!$AA$2:$AA$1500,0)),""))</f>
        <v/>
      </c>
      <c r="K467" s="105"/>
      <c r="L467" s="105"/>
      <c r="M467" s="105"/>
      <c r="N467" s="105"/>
      <c r="O467" s="71">
        <f t="shared" si="22"/>
        <v>0</v>
      </c>
      <c r="P467" s="71">
        <f t="shared" si="23"/>
        <v>0</v>
      </c>
      <c r="Q467" s="71" t="str">
        <f t="shared" si="21"/>
        <v/>
      </c>
    </row>
    <row r="468" spans="1:17" ht="15" customHeight="1" x14ac:dyDescent="0.25">
      <c r="A468" s="198" t="str">
        <f>IF($C468="","",IFERROR(INDEX('Work report'!$A$2:$A$1500,MATCH(ROWS($C$2:C468),'Work report'!$AA$2:$AA$1500,0)),""))</f>
        <v/>
      </c>
      <c r="B468" s="199" t="str">
        <f>IF($C468="","",Setup!$B$4)</f>
        <v/>
      </c>
      <c r="C468" s="200" t="str">
        <f>IFERROR(INDEX('Work report'!$R$2:$R$1500,MATCH(ROWS($C$2:C468),'Work report'!$AA$2:$AA$1500,0)),"")</f>
        <v/>
      </c>
      <c r="D468" s="200" t="str">
        <f>IFERROR(INDEX('Work report'!$S$2:$S$1500,MATCH(ROWS($D$2:D468),'Work report'!$AA$2:$AA$1500,0)),"")</f>
        <v/>
      </c>
      <c r="E468" s="193" t="str">
        <f>IF($C468="","",IFERROR(INDEX('Work report'!$C$2:$C$1500,MATCH(ROWS($C$2:C468),'Work report'!$AA$2:$AA$1500,0)),""))</f>
        <v/>
      </c>
      <c r="F468" s="201" t="str">
        <f>IF($C468="","",IFERROR(INDEX('Work report'!$F$2:$F$1500,MATCH(ROWS($C$2:C468),'Work report'!$AA$2:$AA$1500,0)),""))</f>
        <v/>
      </c>
      <c r="G468" s="202" t="str">
        <f>IF($C468="","",IFERROR(HYPERLINK(INDEX('Work report'!$Q$2:$Q$1500,MATCH(ROWS($C$2:C468),'Work report'!$AA$2:$AA$1500,0)),INDEX('Work report'!$Q$2:$Q$1500,MATCH(ROWS($C$2:C468),'Work report'!$AA$2:$AA$1500,0))),""))</f>
        <v/>
      </c>
      <c r="H468" s="203" t="str">
        <f>IF($C468="","",IFERROR(INDEX('Work report'!$M$2:$M$1500,MATCH(ROWS($C$2:C468),'Work report'!$AA$2:$AA$1500,0)),""))</f>
        <v/>
      </c>
      <c r="I468" s="198" t="str">
        <f>IF($C468="","",IFERROR(INDEX('Work report'!$A$2:$A$1500,MATCH(ROWS($C$2:C468),'Work report'!$AA$2:$AA$1500,0)),""))</f>
        <v/>
      </c>
      <c r="J468" s="201" t="str">
        <f>IF($C468="","",IFERROR(INDEX('Work report'!$I$2:$I$1500,MATCH(ROWS($C$2:C468),'Work report'!$AA$2:$AA$1500,0)),""))</f>
        <v/>
      </c>
      <c r="K468" s="105"/>
      <c r="L468" s="105"/>
      <c r="M468" s="105"/>
      <c r="N468" s="105"/>
      <c r="O468" s="71">
        <f t="shared" si="22"/>
        <v>0</v>
      </c>
      <c r="P468" s="71">
        <f t="shared" si="23"/>
        <v>0</v>
      </c>
      <c r="Q468" s="71" t="str">
        <f t="shared" si="21"/>
        <v/>
      </c>
    </row>
    <row r="469" spans="1:17" ht="15" customHeight="1" x14ac:dyDescent="0.25">
      <c r="A469" s="198" t="str">
        <f>IF($C469="","",IFERROR(INDEX('Work report'!$A$2:$A$1500,MATCH(ROWS($C$2:C469),'Work report'!$AA$2:$AA$1500,0)),""))</f>
        <v/>
      </c>
      <c r="B469" s="199" t="str">
        <f>IF($C469="","",Setup!$B$4)</f>
        <v/>
      </c>
      <c r="C469" s="200" t="str">
        <f>IFERROR(INDEX('Work report'!$R$2:$R$1500,MATCH(ROWS($C$2:C469),'Work report'!$AA$2:$AA$1500,0)),"")</f>
        <v/>
      </c>
      <c r="D469" s="200" t="str">
        <f>IFERROR(INDEX('Work report'!$S$2:$S$1500,MATCH(ROWS($D$2:D469),'Work report'!$AA$2:$AA$1500,0)),"")</f>
        <v/>
      </c>
      <c r="E469" s="193" t="str">
        <f>IF($C469="","",IFERROR(INDEX('Work report'!$C$2:$C$1500,MATCH(ROWS($C$2:C469),'Work report'!$AA$2:$AA$1500,0)),""))</f>
        <v/>
      </c>
      <c r="F469" s="201" t="str">
        <f>IF($C469="","",IFERROR(INDEX('Work report'!$F$2:$F$1500,MATCH(ROWS($C$2:C469),'Work report'!$AA$2:$AA$1500,0)),""))</f>
        <v/>
      </c>
      <c r="G469" s="202" t="str">
        <f>IF($C469="","",IFERROR(HYPERLINK(INDEX('Work report'!$Q$2:$Q$1500,MATCH(ROWS($C$2:C469),'Work report'!$AA$2:$AA$1500,0)),INDEX('Work report'!$Q$2:$Q$1500,MATCH(ROWS($C$2:C469),'Work report'!$AA$2:$AA$1500,0))),""))</f>
        <v/>
      </c>
      <c r="H469" s="203" t="str">
        <f>IF($C469="","",IFERROR(INDEX('Work report'!$M$2:$M$1500,MATCH(ROWS($C$2:C469),'Work report'!$AA$2:$AA$1500,0)),""))</f>
        <v/>
      </c>
      <c r="I469" s="198" t="str">
        <f>IF($C469="","",IFERROR(INDEX('Work report'!$A$2:$A$1500,MATCH(ROWS($C$2:C469),'Work report'!$AA$2:$AA$1500,0)),""))</f>
        <v/>
      </c>
      <c r="J469" s="201" t="str">
        <f>IF($C469="","",IFERROR(INDEX('Work report'!$I$2:$I$1500,MATCH(ROWS($C$2:C469),'Work report'!$AA$2:$AA$1500,0)),""))</f>
        <v/>
      </c>
      <c r="K469" s="105"/>
      <c r="L469" s="105"/>
      <c r="M469" s="105"/>
      <c r="N469" s="105"/>
      <c r="O469" s="71">
        <f t="shared" si="22"/>
        <v>0</v>
      </c>
      <c r="P469" s="71">
        <f t="shared" si="23"/>
        <v>0</v>
      </c>
      <c r="Q469" s="71" t="str">
        <f t="shared" si="21"/>
        <v/>
      </c>
    </row>
    <row r="470" spans="1:17" ht="15" customHeight="1" x14ac:dyDescent="0.25">
      <c r="A470" s="198" t="str">
        <f>IF($C470="","",IFERROR(INDEX('Work report'!$A$2:$A$1500,MATCH(ROWS($C$2:C470),'Work report'!$AA$2:$AA$1500,0)),""))</f>
        <v/>
      </c>
      <c r="B470" s="199" t="str">
        <f>IF($C470="","",Setup!$B$4)</f>
        <v/>
      </c>
      <c r="C470" s="200" t="str">
        <f>IFERROR(INDEX('Work report'!$R$2:$R$1500,MATCH(ROWS($C$2:C470),'Work report'!$AA$2:$AA$1500,0)),"")</f>
        <v/>
      </c>
      <c r="D470" s="200" t="str">
        <f>IFERROR(INDEX('Work report'!$S$2:$S$1500,MATCH(ROWS($D$2:D470),'Work report'!$AA$2:$AA$1500,0)),"")</f>
        <v/>
      </c>
      <c r="E470" s="193" t="str">
        <f>IF($C470="","",IFERROR(INDEX('Work report'!$C$2:$C$1500,MATCH(ROWS($C$2:C470),'Work report'!$AA$2:$AA$1500,0)),""))</f>
        <v/>
      </c>
      <c r="F470" s="201" t="str">
        <f>IF($C470="","",IFERROR(INDEX('Work report'!$F$2:$F$1500,MATCH(ROWS($C$2:C470),'Work report'!$AA$2:$AA$1500,0)),""))</f>
        <v/>
      </c>
      <c r="G470" s="202" t="str">
        <f>IF($C470="","",IFERROR(HYPERLINK(INDEX('Work report'!$Q$2:$Q$1500,MATCH(ROWS($C$2:C470),'Work report'!$AA$2:$AA$1500,0)),INDEX('Work report'!$Q$2:$Q$1500,MATCH(ROWS($C$2:C470),'Work report'!$AA$2:$AA$1500,0))),""))</f>
        <v/>
      </c>
      <c r="H470" s="203" t="str">
        <f>IF($C470="","",IFERROR(INDEX('Work report'!$M$2:$M$1500,MATCH(ROWS($C$2:C470),'Work report'!$AA$2:$AA$1500,0)),""))</f>
        <v/>
      </c>
      <c r="I470" s="198" t="str">
        <f>IF($C470="","",IFERROR(INDEX('Work report'!$A$2:$A$1500,MATCH(ROWS($C$2:C470),'Work report'!$AA$2:$AA$1500,0)),""))</f>
        <v/>
      </c>
      <c r="J470" s="201" t="str">
        <f>IF($C470="","",IFERROR(INDEX('Work report'!$I$2:$I$1500,MATCH(ROWS($C$2:C470),'Work report'!$AA$2:$AA$1500,0)),""))</f>
        <v/>
      </c>
      <c r="K470" s="105"/>
      <c r="L470" s="105"/>
      <c r="M470" s="105"/>
      <c r="N470" s="105"/>
      <c r="O470" s="71">
        <f t="shared" si="22"/>
        <v>0</v>
      </c>
      <c r="P470" s="71">
        <f t="shared" si="23"/>
        <v>0</v>
      </c>
      <c r="Q470" s="71" t="str">
        <f t="shared" si="21"/>
        <v/>
      </c>
    </row>
    <row r="471" spans="1:17" ht="15" customHeight="1" x14ac:dyDescent="0.25">
      <c r="A471" s="198" t="str">
        <f>IF($C471="","",IFERROR(INDEX('Work report'!$A$2:$A$1500,MATCH(ROWS($C$2:C471),'Work report'!$AA$2:$AA$1500,0)),""))</f>
        <v/>
      </c>
      <c r="B471" s="199" t="str">
        <f>IF($C471="","",Setup!$B$4)</f>
        <v/>
      </c>
      <c r="C471" s="200" t="str">
        <f>IFERROR(INDEX('Work report'!$R$2:$R$1500,MATCH(ROWS($C$2:C471),'Work report'!$AA$2:$AA$1500,0)),"")</f>
        <v/>
      </c>
      <c r="D471" s="200" t="str">
        <f>IFERROR(INDEX('Work report'!$S$2:$S$1500,MATCH(ROWS($D$2:D471),'Work report'!$AA$2:$AA$1500,0)),"")</f>
        <v/>
      </c>
      <c r="E471" s="193" t="str">
        <f>IF($C471="","",IFERROR(INDEX('Work report'!$C$2:$C$1500,MATCH(ROWS($C$2:C471),'Work report'!$AA$2:$AA$1500,0)),""))</f>
        <v/>
      </c>
      <c r="F471" s="201" t="str">
        <f>IF($C471="","",IFERROR(INDEX('Work report'!$F$2:$F$1500,MATCH(ROWS($C$2:C471),'Work report'!$AA$2:$AA$1500,0)),""))</f>
        <v/>
      </c>
      <c r="G471" s="202" t="str">
        <f>IF($C471="","",IFERROR(HYPERLINK(INDEX('Work report'!$Q$2:$Q$1500,MATCH(ROWS($C$2:C471),'Work report'!$AA$2:$AA$1500,0)),INDEX('Work report'!$Q$2:$Q$1500,MATCH(ROWS($C$2:C471),'Work report'!$AA$2:$AA$1500,0))),""))</f>
        <v/>
      </c>
      <c r="H471" s="203" t="str">
        <f>IF($C471="","",IFERROR(INDEX('Work report'!$M$2:$M$1500,MATCH(ROWS($C$2:C471),'Work report'!$AA$2:$AA$1500,0)),""))</f>
        <v/>
      </c>
      <c r="I471" s="198" t="str">
        <f>IF($C471="","",IFERROR(INDEX('Work report'!$A$2:$A$1500,MATCH(ROWS($C$2:C471),'Work report'!$AA$2:$AA$1500,0)),""))</f>
        <v/>
      </c>
      <c r="J471" s="201" t="str">
        <f>IF($C471="","",IFERROR(INDEX('Work report'!$I$2:$I$1500,MATCH(ROWS($C$2:C471),'Work report'!$AA$2:$AA$1500,0)),""))</f>
        <v/>
      </c>
      <c r="K471" s="105"/>
      <c r="L471" s="105"/>
      <c r="M471" s="105"/>
      <c r="N471" s="105"/>
      <c r="O471" s="71">
        <f t="shared" si="22"/>
        <v>0</v>
      </c>
      <c r="P471" s="71">
        <f t="shared" si="23"/>
        <v>0</v>
      </c>
      <c r="Q471" s="71" t="str">
        <f t="shared" si="21"/>
        <v/>
      </c>
    </row>
    <row r="472" spans="1:17" ht="15" customHeight="1" x14ac:dyDescent="0.25">
      <c r="A472" s="198" t="str">
        <f>IF($C472="","",IFERROR(INDEX('Work report'!$A$2:$A$1500,MATCH(ROWS($C$2:C472),'Work report'!$AA$2:$AA$1500,0)),""))</f>
        <v/>
      </c>
      <c r="B472" s="199" t="str">
        <f>IF($C472="","",Setup!$B$4)</f>
        <v/>
      </c>
      <c r="C472" s="200" t="str">
        <f>IFERROR(INDEX('Work report'!$R$2:$R$1500,MATCH(ROWS($C$2:C472),'Work report'!$AA$2:$AA$1500,0)),"")</f>
        <v/>
      </c>
      <c r="D472" s="200" t="str">
        <f>IFERROR(INDEX('Work report'!$S$2:$S$1500,MATCH(ROWS($D$2:D472),'Work report'!$AA$2:$AA$1500,0)),"")</f>
        <v/>
      </c>
      <c r="E472" s="193" t="str">
        <f>IF($C472="","",IFERROR(INDEX('Work report'!$C$2:$C$1500,MATCH(ROWS($C$2:C472),'Work report'!$AA$2:$AA$1500,0)),""))</f>
        <v/>
      </c>
      <c r="F472" s="201" t="str">
        <f>IF($C472="","",IFERROR(INDEX('Work report'!$F$2:$F$1500,MATCH(ROWS($C$2:C472),'Work report'!$AA$2:$AA$1500,0)),""))</f>
        <v/>
      </c>
      <c r="G472" s="202" t="str">
        <f>IF($C472="","",IFERROR(HYPERLINK(INDEX('Work report'!$Q$2:$Q$1500,MATCH(ROWS($C$2:C472),'Work report'!$AA$2:$AA$1500,0)),INDEX('Work report'!$Q$2:$Q$1500,MATCH(ROWS($C$2:C472),'Work report'!$AA$2:$AA$1500,0))),""))</f>
        <v/>
      </c>
      <c r="H472" s="203" t="str">
        <f>IF($C472="","",IFERROR(INDEX('Work report'!$M$2:$M$1500,MATCH(ROWS($C$2:C472),'Work report'!$AA$2:$AA$1500,0)),""))</f>
        <v/>
      </c>
      <c r="I472" s="198" t="str">
        <f>IF($C472="","",IFERROR(INDEX('Work report'!$A$2:$A$1500,MATCH(ROWS($C$2:C472),'Work report'!$AA$2:$AA$1500,0)),""))</f>
        <v/>
      </c>
      <c r="J472" s="201" t="str">
        <f>IF($C472="","",IFERROR(INDEX('Work report'!$I$2:$I$1500,MATCH(ROWS($C$2:C472),'Work report'!$AA$2:$AA$1500,0)),""))</f>
        <v/>
      </c>
      <c r="K472" s="105"/>
      <c r="L472" s="105"/>
      <c r="M472" s="105"/>
      <c r="N472" s="105"/>
      <c r="O472" s="71">
        <f t="shared" si="22"/>
        <v>0</v>
      </c>
      <c r="P472" s="71">
        <f t="shared" si="23"/>
        <v>0</v>
      </c>
      <c r="Q472" s="71" t="str">
        <f t="shared" si="21"/>
        <v/>
      </c>
    </row>
    <row r="473" spans="1:17" ht="15" customHeight="1" x14ac:dyDescent="0.25">
      <c r="A473" s="198" t="str">
        <f>IF($C473="","",IFERROR(INDEX('Work report'!$A$2:$A$1500,MATCH(ROWS($C$2:C473),'Work report'!$AA$2:$AA$1500,0)),""))</f>
        <v/>
      </c>
      <c r="B473" s="199" t="str">
        <f>IF($C473="","",Setup!$B$4)</f>
        <v/>
      </c>
      <c r="C473" s="200" t="str">
        <f>IFERROR(INDEX('Work report'!$R$2:$R$1500,MATCH(ROWS($C$2:C473),'Work report'!$AA$2:$AA$1500,0)),"")</f>
        <v/>
      </c>
      <c r="D473" s="200" t="str">
        <f>IFERROR(INDEX('Work report'!$S$2:$S$1500,MATCH(ROWS($D$2:D473),'Work report'!$AA$2:$AA$1500,0)),"")</f>
        <v/>
      </c>
      <c r="E473" s="193" t="str">
        <f>IF($C473="","",IFERROR(INDEX('Work report'!$C$2:$C$1500,MATCH(ROWS($C$2:C473),'Work report'!$AA$2:$AA$1500,0)),""))</f>
        <v/>
      </c>
      <c r="F473" s="201" t="str">
        <f>IF($C473="","",IFERROR(INDEX('Work report'!$F$2:$F$1500,MATCH(ROWS($C$2:C473),'Work report'!$AA$2:$AA$1500,0)),""))</f>
        <v/>
      </c>
      <c r="G473" s="202" t="str">
        <f>IF($C473="","",IFERROR(HYPERLINK(INDEX('Work report'!$Q$2:$Q$1500,MATCH(ROWS($C$2:C473),'Work report'!$AA$2:$AA$1500,0)),INDEX('Work report'!$Q$2:$Q$1500,MATCH(ROWS($C$2:C473),'Work report'!$AA$2:$AA$1500,0))),""))</f>
        <v/>
      </c>
      <c r="H473" s="203" t="str">
        <f>IF($C473="","",IFERROR(INDEX('Work report'!$M$2:$M$1500,MATCH(ROWS($C$2:C473),'Work report'!$AA$2:$AA$1500,0)),""))</f>
        <v/>
      </c>
      <c r="I473" s="198" t="str">
        <f>IF($C473="","",IFERROR(INDEX('Work report'!$A$2:$A$1500,MATCH(ROWS($C$2:C473),'Work report'!$AA$2:$AA$1500,0)),""))</f>
        <v/>
      </c>
      <c r="J473" s="201" t="str">
        <f>IF($C473="","",IFERROR(INDEX('Work report'!$I$2:$I$1500,MATCH(ROWS($C$2:C473),'Work report'!$AA$2:$AA$1500,0)),""))</f>
        <v/>
      </c>
      <c r="K473" s="105"/>
      <c r="L473" s="105"/>
      <c r="M473" s="105"/>
      <c r="N473" s="105"/>
      <c r="O473" s="71">
        <f t="shared" si="22"/>
        <v>0</v>
      </c>
      <c r="P473" s="71">
        <f t="shared" si="23"/>
        <v>0</v>
      </c>
      <c r="Q473" s="71" t="str">
        <f t="shared" si="21"/>
        <v/>
      </c>
    </row>
    <row r="474" spans="1:17" ht="15" customHeight="1" x14ac:dyDescent="0.25">
      <c r="A474" s="198" t="str">
        <f>IF($C474="","",IFERROR(INDEX('Work report'!$A$2:$A$1500,MATCH(ROWS($C$2:C474),'Work report'!$AA$2:$AA$1500,0)),""))</f>
        <v/>
      </c>
      <c r="B474" s="199" t="str">
        <f>IF($C474="","",Setup!$B$4)</f>
        <v/>
      </c>
      <c r="C474" s="200" t="str">
        <f>IFERROR(INDEX('Work report'!$R$2:$R$1500,MATCH(ROWS($C$2:C474),'Work report'!$AA$2:$AA$1500,0)),"")</f>
        <v/>
      </c>
      <c r="D474" s="200" t="str">
        <f>IFERROR(INDEX('Work report'!$S$2:$S$1500,MATCH(ROWS($D$2:D474),'Work report'!$AA$2:$AA$1500,0)),"")</f>
        <v/>
      </c>
      <c r="E474" s="193" t="str">
        <f>IF($C474="","",IFERROR(INDEX('Work report'!$C$2:$C$1500,MATCH(ROWS($C$2:C474),'Work report'!$AA$2:$AA$1500,0)),""))</f>
        <v/>
      </c>
      <c r="F474" s="201" t="str">
        <f>IF($C474="","",IFERROR(INDEX('Work report'!$F$2:$F$1500,MATCH(ROWS($C$2:C474),'Work report'!$AA$2:$AA$1500,0)),""))</f>
        <v/>
      </c>
      <c r="G474" s="202" t="str">
        <f>IF($C474="","",IFERROR(HYPERLINK(INDEX('Work report'!$Q$2:$Q$1500,MATCH(ROWS($C$2:C474),'Work report'!$AA$2:$AA$1500,0)),INDEX('Work report'!$Q$2:$Q$1500,MATCH(ROWS($C$2:C474),'Work report'!$AA$2:$AA$1500,0))),""))</f>
        <v/>
      </c>
      <c r="H474" s="203" t="str">
        <f>IF($C474="","",IFERROR(INDEX('Work report'!$M$2:$M$1500,MATCH(ROWS($C$2:C474),'Work report'!$AA$2:$AA$1500,0)),""))</f>
        <v/>
      </c>
      <c r="I474" s="198" t="str">
        <f>IF($C474="","",IFERROR(INDEX('Work report'!$A$2:$A$1500,MATCH(ROWS($C$2:C474),'Work report'!$AA$2:$AA$1500,0)),""))</f>
        <v/>
      </c>
      <c r="J474" s="201" t="str">
        <f>IF($C474="","",IFERROR(INDEX('Work report'!$I$2:$I$1500,MATCH(ROWS($C$2:C474),'Work report'!$AA$2:$AA$1500,0)),""))</f>
        <v/>
      </c>
      <c r="K474" s="105"/>
      <c r="L474" s="105"/>
      <c r="M474" s="105"/>
      <c r="N474" s="105"/>
      <c r="O474" s="71">
        <f t="shared" si="22"/>
        <v>0</v>
      </c>
      <c r="P474" s="71">
        <f t="shared" si="23"/>
        <v>0</v>
      </c>
      <c r="Q474" s="71" t="str">
        <f t="shared" si="21"/>
        <v/>
      </c>
    </row>
    <row r="475" spans="1:17" ht="15" customHeight="1" x14ac:dyDescent="0.25">
      <c r="A475" s="198" t="str">
        <f>IF($C475="","",IFERROR(INDEX('Work report'!$A$2:$A$1500,MATCH(ROWS($C$2:C475),'Work report'!$AA$2:$AA$1500,0)),""))</f>
        <v/>
      </c>
      <c r="B475" s="199" t="str">
        <f>IF($C475="","",Setup!$B$4)</f>
        <v/>
      </c>
      <c r="C475" s="200" t="str">
        <f>IFERROR(INDEX('Work report'!$R$2:$R$1500,MATCH(ROWS($C$2:C475),'Work report'!$AA$2:$AA$1500,0)),"")</f>
        <v/>
      </c>
      <c r="D475" s="200" t="str">
        <f>IFERROR(INDEX('Work report'!$S$2:$S$1500,MATCH(ROWS($D$2:D475),'Work report'!$AA$2:$AA$1500,0)),"")</f>
        <v/>
      </c>
      <c r="E475" s="193" t="str">
        <f>IF($C475="","",IFERROR(INDEX('Work report'!$C$2:$C$1500,MATCH(ROWS($C$2:C475),'Work report'!$AA$2:$AA$1500,0)),""))</f>
        <v/>
      </c>
      <c r="F475" s="201" t="str">
        <f>IF($C475="","",IFERROR(INDEX('Work report'!$F$2:$F$1500,MATCH(ROWS($C$2:C475),'Work report'!$AA$2:$AA$1500,0)),""))</f>
        <v/>
      </c>
      <c r="G475" s="202" t="str">
        <f>IF($C475="","",IFERROR(HYPERLINK(INDEX('Work report'!$Q$2:$Q$1500,MATCH(ROWS($C$2:C475),'Work report'!$AA$2:$AA$1500,0)),INDEX('Work report'!$Q$2:$Q$1500,MATCH(ROWS($C$2:C475),'Work report'!$AA$2:$AA$1500,0))),""))</f>
        <v/>
      </c>
      <c r="H475" s="203" t="str">
        <f>IF($C475="","",IFERROR(INDEX('Work report'!$M$2:$M$1500,MATCH(ROWS($C$2:C475),'Work report'!$AA$2:$AA$1500,0)),""))</f>
        <v/>
      </c>
      <c r="I475" s="198" t="str">
        <f>IF($C475="","",IFERROR(INDEX('Work report'!$A$2:$A$1500,MATCH(ROWS($C$2:C475),'Work report'!$AA$2:$AA$1500,0)),""))</f>
        <v/>
      </c>
      <c r="J475" s="201" t="str">
        <f>IF($C475="","",IFERROR(INDEX('Work report'!$I$2:$I$1500,MATCH(ROWS($C$2:C475),'Work report'!$AA$2:$AA$1500,0)),""))</f>
        <v/>
      </c>
      <c r="K475" s="105"/>
      <c r="L475" s="105"/>
      <c r="M475" s="105"/>
      <c r="N475" s="105"/>
      <c r="O475" s="71">
        <f t="shared" si="22"/>
        <v>0</v>
      </c>
      <c r="P475" s="71">
        <f t="shared" si="23"/>
        <v>0</v>
      </c>
      <c r="Q475" s="71" t="str">
        <f t="shared" si="21"/>
        <v/>
      </c>
    </row>
    <row r="476" spans="1:17" ht="15" customHeight="1" x14ac:dyDescent="0.25">
      <c r="A476" s="198" t="str">
        <f>IF($C476="","",IFERROR(INDEX('Work report'!$A$2:$A$1500,MATCH(ROWS($C$2:C476),'Work report'!$AA$2:$AA$1500,0)),""))</f>
        <v/>
      </c>
      <c r="B476" s="199" t="str">
        <f>IF($C476="","",Setup!$B$4)</f>
        <v/>
      </c>
      <c r="C476" s="200" t="str">
        <f>IFERROR(INDEX('Work report'!$R$2:$R$1500,MATCH(ROWS($C$2:C476),'Work report'!$AA$2:$AA$1500,0)),"")</f>
        <v/>
      </c>
      <c r="D476" s="200" t="str">
        <f>IFERROR(INDEX('Work report'!$S$2:$S$1500,MATCH(ROWS($D$2:D476),'Work report'!$AA$2:$AA$1500,0)),"")</f>
        <v/>
      </c>
      <c r="E476" s="193" t="str">
        <f>IF($C476="","",IFERROR(INDEX('Work report'!$C$2:$C$1500,MATCH(ROWS($C$2:C476),'Work report'!$AA$2:$AA$1500,0)),""))</f>
        <v/>
      </c>
      <c r="F476" s="201" t="str">
        <f>IF($C476="","",IFERROR(INDEX('Work report'!$F$2:$F$1500,MATCH(ROWS($C$2:C476),'Work report'!$AA$2:$AA$1500,0)),""))</f>
        <v/>
      </c>
      <c r="G476" s="202" t="str">
        <f>IF($C476="","",IFERROR(HYPERLINK(INDEX('Work report'!$Q$2:$Q$1500,MATCH(ROWS($C$2:C476),'Work report'!$AA$2:$AA$1500,0)),INDEX('Work report'!$Q$2:$Q$1500,MATCH(ROWS($C$2:C476),'Work report'!$AA$2:$AA$1500,0))),""))</f>
        <v/>
      </c>
      <c r="H476" s="203" t="str">
        <f>IF($C476="","",IFERROR(INDEX('Work report'!$M$2:$M$1500,MATCH(ROWS($C$2:C476),'Work report'!$AA$2:$AA$1500,0)),""))</f>
        <v/>
      </c>
      <c r="I476" s="198" t="str">
        <f>IF($C476="","",IFERROR(INDEX('Work report'!$A$2:$A$1500,MATCH(ROWS($C$2:C476),'Work report'!$AA$2:$AA$1500,0)),""))</f>
        <v/>
      </c>
      <c r="J476" s="201" t="str">
        <f>IF($C476="","",IFERROR(INDEX('Work report'!$I$2:$I$1500,MATCH(ROWS($C$2:C476),'Work report'!$AA$2:$AA$1500,0)),""))</f>
        <v/>
      </c>
      <c r="K476" s="105"/>
      <c r="L476" s="105"/>
      <c r="M476" s="105"/>
      <c r="N476" s="105"/>
      <c r="O476" s="71">
        <f t="shared" si="22"/>
        <v>0</v>
      </c>
      <c r="P476" s="71">
        <f t="shared" si="23"/>
        <v>0</v>
      </c>
      <c r="Q476" s="71" t="str">
        <f t="shared" si="21"/>
        <v/>
      </c>
    </row>
    <row r="477" spans="1:17" ht="15" customHeight="1" x14ac:dyDescent="0.25">
      <c r="A477" s="198" t="str">
        <f>IF($C477="","",IFERROR(INDEX('Work report'!$A$2:$A$1500,MATCH(ROWS($C$2:C477),'Work report'!$AA$2:$AA$1500,0)),""))</f>
        <v/>
      </c>
      <c r="B477" s="199" t="str">
        <f>IF($C477="","",Setup!$B$4)</f>
        <v/>
      </c>
      <c r="C477" s="200" t="str">
        <f>IFERROR(INDEX('Work report'!$R$2:$R$1500,MATCH(ROWS($C$2:C477),'Work report'!$AA$2:$AA$1500,0)),"")</f>
        <v/>
      </c>
      <c r="D477" s="200" t="str">
        <f>IFERROR(INDEX('Work report'!$S$2:$S$1500,MATCH(ROWS($D$2:D477),'Work report'!$AA$2:$AA$1500,0)),"")</f>
        <v/>
      </c>
      <c r="E477" s="193" t="str">
        <f>IF($C477="","",IFERROR(INDEX('Work report'!$C$2:$C$1500,MATCH(ROWS($C$2:C477),'Work report'!$AA$2:$AA$1500,0)),""))</f>
        <v/>
      </c>
      <c r="F477" s="201" t="str">
        <f>IF($C477="","",IFERROR(INDEX('Work report'!$F$2:$F$1500,MATCH(ROWS($C$2:C477),'Work report'!$AA$2:$AA$1500,0)),""))</f>
        <v/>
      </c>
      <c r="G477" s="202" t="str">
        <f>IF($C477="","",IFERROR(HYPERLINK(INDEX('Work report'!$Q$2:$Q$1500,MATCH(ROWS($C$2:C477),'Work report'!$AA$2:$AA$1500,0)),INDEX('Work report'!$Q$2:$Q$1500,MATCH(ROWS($C$2:C477),'Work report'!$AA$2:$AA$1500,0))),""))</f>
        <v/>
      </c>
      <c r="H477" s="203" t="str">
        <f>IF($C477="","",IFERROR(INDEX('Work report'!$M$2:$M$1500,MATCH(ROWS($C$2:C477),'Work report'!$AA$2:$AA$1500,0)),""))</f>
        <v/>
      </c>
      <c r="I477" s="198" t="str">
        <f>IF($C477="","",IFERROR(INDEX('Work report'!$A$2:$A$1500,MATCH(ROWS($C$2:C477),'Work report'!$AA$2:$AA$1500,0)),""))</f>
        <v/>
      </c>
      <c r="J477" s="201" t="str">
        <f>IF($C477="","",IFERROR(INDEX('Work report'!$I$2:$I$1500,MATCH(ROWS($C$2:C477),'Work report'!$AA$2:$AA$1500,0)),""))</f>
        <v/>
      </c>
      <c r="K477" s="105"/>
      <c r="L477" s="105"/>
      <c r="M477" s="105"/>
      <c r="N477" s="105"/>
      <c r="O477" s="71">
        <f t="shared" si="22"/>
        <v>0</v>
      </c>
      <c r="P477" s="71">
        <f t="shared" si="23"/>
        <v>0</v>
      </c>
      <c r="Q477" s="71" t="str">
        <f t="shared" si="21"/>
        <v/>
      </c>
    </row>
    <row r="478" spans="1:17" ht="15" customHeight="1" x14ac:dyDescent="0.25">
      <c r="A478" s="198" t="str">
        <f>IF($C478="","",IFERROR(INDEX('Work report'!$A$2:$A$1500,MATCH(ROWS($C$2:C478),'Work report'!$AA$2:$AA$1500,0)),""))</f>
        <v/>
      </c>
      <c r="B478" s="199" t="str">
        <f>IF($C478="","",Setup!$B$4)</f>
        <v/>
      </c>
      <c r="C478" s="200" t="str">
        <f>IFERROR(INDEX('Work report'!$R$2:$R$1500,MATCH(ROWS($C$2:C478),'Work report'!$AA$2:$AA$1500,0)),"")</f>
        <v/>
      </c>
      <c r="D478" s="200" t="str">
        <f>IFERROR(INDEX('Work report'!$S$2:$S$1500,MATCH(ROWS($D$2:D478),'Work report'!$AA$2:$AA$1500,0)),"")</f>
        <v/>
      </c>
      <c r="E478" s="193" t="str">
        <f>IF($C478="","",IFERROR(INDEX('Work report'!$C$2:$C$1500,MATCH(ROWS($C$2:C478),'Work report'!$AA$2:$AA$1500,0)),""))</f>
        <v/>
      </c>
      <c r="F478" s="201" t="str">
        <f>IF($C478="","",IFERROR(INDEX('Work report'!$F$2:$F$1500,MATCH(ROWS($C$2:C478),'Work report'!$AA$2:$AA$1500,0)),""))</f>
        <v/>
      </c>
      <c r="G478" s="202" t="str">
        <f>IF($C478="","",IFERROR(HYPERLINK(INDEX('Work report'!$Q$2:$Q$1500,MATCH(ROWS($C$2:C478),'Work report'!$AA$2:$AA$1500,0)),INDEX('Work report'!$Q$2:$Q$1500,MATCH(ROWS($C$2:C478),'Work report'!$AA$2:$AA$1500,0))),""))</f>
        <v/>
      </c>
      <c r="H478" s="203" t="str">
        <f>IF($C478="","",IFERROR(INDEX('Work report'!$M$2:$M$1500,MATCH(ROWS($C$2:C478),'Work report'!$AA$2:$AA$1500,0)),""))</f>
        <v/>
      </c>
      <c r="I478" s="198" t="str">
        <f>IF($C478="","",IFERROR(INDEX('Work report'!$A$2:$A$1500,MATCH(ROWS($C$2:C478),'Work report'!$AA$2:$AA$1500,0)),""))</f>
        <v/>
      </c>
      <c r="J478" s="201" t="str">
        <f>IF($C478="","",IFERROR(INDEX('Work report'!$I$2:$I$1500,MATCH(ROWS($C$2:C478),'Work report'!$AA$2:$AA$1500,0)),""))</f>
        <v/>
      </c>
      <c r="K478" s="105"/>
      <c r="L478" s="105"/>
      <c r="M478" s="105"/>
      <c r="N478" s="105"/>
      <c r="O478" s="71">
        <f t="shared" si="22"/>
        <v>0</v>
      </c>
      <c r="P478" s="71">
        <f t="shared" si="23"/>
        <v>0</v>
      </c>
      <c r="Q478" s="71" t="str">
        <f t="shared" si="21"/>
        <v/>
      </c>
    </row>
    <row r="479" spans="1:17" ht="15" customHeight="1" x14ac:dyDescent="0.25">
      <c r="A479" s="198" t="str">
        <f>IF($C479="","",IFERROR(INDEX('Work report'!$A$2:$A$1500,MATCH(ROWS($C$2:C479),'Work report'!$AA$2:$AA$1500,0)),""))</f>
        <v/>
      </c>
      <c r="B479" s="199" t="str">
        <f>IF($C479="","",Setup!$B$4)</f>
        <v/>
      </c>
      <c r="C479" s="200" t="str">
        <f>IFERROR(INDEX('Work report'!$R$2:$R$1500,MATCH(ROWS($C$2:C479),'Work report'!$AA$2:$AA$1500,0)),"")</f>
        <v/>
      </c>
      <c r="D479" s="200" t="str">
        <f>IFERROR(INDEX('Work report'!$S$2:$S$1500,MATCH(ROWS($D$2:D479),'Work report'!$AA$2:$AA$1500,0)),"")</f>
        <v/>
      </c>
      <c r="E479" s="193" t="str">
        <f>IF($C479="","",IFERROR(INDEX('Work report'!$C$2:$C$1500,MATCH(ROWS($C$2:C479),'Work report'!$AA$2:$AA$1500,0)),""))</f>
        <v/>
      </c>
      <c r="F479" s="201" t="str">
        <f>IF($C479="","",IFERROR(INDEX('Work report'!$F$2:$F$1500,MATCH(ROWS($C$2:C479),'Work report'!$AA$2:$AA$1500,0)),""))</f>
        <v/>
      </c>
      <c r="G479" s="202" t="str">
        <f>IF($C479="","",IFERROR(HYPERLINK(INDEX('Work report'!$Q$2:$Q$1500,MATCH(ROWS($C$2:C479),'Work report'!$AA$2:$AA$1500,0)),INDEX('Work report'!$Q$2:$Q$1500,MATCH(ROWS($C$2:C479),'Work report'!$AA$2:$AA$1500,0))),""))</f>
        <v/>
      </c>
      <c r="H479" s="203" t="str">
        <f>IF($C479="","",IFERROR(INDEX('Work report'!$M$2:$M$1500,MATCH(ROWS($C$2:C479),'Work report'!$AA$2:$AA$1500,0)),""))</f>
        <v/>
      </c>
      <c r="I479" s="198" t="str">
        <f>IF($C479="","",IFERROR(INDEX('Work report'!$A$2:$A$1500,MATCH(ROWS($C$2:C479),'Work report'!$AA$2:$AA$1500,0)),""))</f>
        <v/>
      </c>
      <c r="J479" s="201" t="str">
        <f>IF($C479="","",IFERROR(INDEX('Work report'!$I$2:$I$1500,MATCH(ROWS($C$2:C479),'Work report'!$AA$2:$AA$1500,0)),""))</f>
        <v/>
      </c>
      <c r="K479" s="105"/>
      <c r="L479" s="105"/>
      <c r="M479" s="105"/>
      <c r="N479" s="105"/>
      <c r="O479" s="71">
        <f t="shared" si="22"/>
        <v>0</v>
      </c>
      <c r="P479" s="71">
        <f t="shared" si="23"/>
        <v>0</v>
      </c>
      <c r="Q479" s="71" t="str">
        <f t="shared" si="21"/>
        <v/>
      </c>
    </row>
    <row r="480" spans="1:17" ht="15" customHeight="1" x14ac:dyDescent="0.25">
      <c r="A480" s="198" t="str">
        <f>IF($C480="","",IFERROR(INDEX('Work report'!$A$2:$A$1500,MATCH(ROWS($C$2:C480),'Work report'!$AA$2:$AA$1500,0)),""))</f>
        <v/>
      </c>
      <c r="B480" s="199" t="str">
        <f>IF($C480="","",Setup!$B$4)</f>
        <v/>
      </c>
      <c r="C480" s="200" t="str">
        <f>IFERROR(INDEX('Work report'!$R$2:$R$1500,MATCH(ROWS($C$2:C480),'Work report'!$AA$2:$AA$1500,0)),"")</f>
        <v/>
      </c>
      <c r="D480" s="200" t="str">
        <f>IFERROR(INDEX('Work report'!$S$2:$S$1500,MATCH(ROWS($D$2:D480),'Work report'!$AA$2:$AA$1500,0)),"")</f>
        <v/>
      </c>
      <c r="E480" s="193" t="str">
        <f>IF($C480="","",IFERROR(INDEX('Work report'!$C$2:$C$1500,MATCH(ROWS($C$2:C480),'Work report'!$AA$2:$AA$1500,0)),""))</f>
        <v/>
      </c>
      <c r="F480" s="201" t="str">
        <f>IF($C480="","",IFERROR(INDEX('Work report'!$F$2:$F$1500,MATCH(ROWS($C$2:C480),'Work report'!$AA$2:$AA$1500,0)),""))</f>
        <v/>
      </c>
      <c r="G480" s="202" t="str">
        <f>IF($C480="","",IFERROR(HYPERLINK(INDEX('Work report'!$Q$2:$Q$1500,MATCH(ROWS($C$2:C480),'Work report'!$AA$2:$AA$1500,0)),INDEX('Work report'!$Q$2:$Q$1500,MATCH(ROWS($C$2:C480),'Work report'!$AA$2:$AA$1500,0))),""))</f>
        <v/>
      </c>
      <c r="H480" s="203" t="str">
        <f>IF($C480="","",IFERROR(INDEX('Work report'!$M$2:$M$1500,MATCH(ROWS($C$2:C480),'Work report'!$AA$2:$AA$1500,0)),""))</f>
        <v/>
      </c>
      <c r="I480" s="198" t="str">
        <f>IF($C480="","",IFERROR(INDEX('Work report'!$A$2:$A$1500,MATCH(ROWS($C$2:C480),'Work report'!$AA$2:$AA$1500,0)),""))</f>
        <v/>
      </c>
      <c r="J480" s="201" t="str">
        <f>IF($C480="","",IFERROR(INDEX('Work report'!$I$2:$I$1500,MATCH(ROWS($C$2:C480),'Work report'!$AA$2:$AA$1500,0)),""))</f>
        <v/>
      </c>
      <c r="K480" s="105"/>
      <c r="L480" s="105"/>
      <c r="M480" s="105"/>
      <c r="N480" s="105"/>
      <c r="O480" s="71">
        <f t="shared" si="22"/>
        <v>0</v>
      </c>
      <c r="P480" s="71">
        <f t="shared" si="23"/>
        <v>0</v>
      </c>
      <c r="Q480" s="71" t="str">
        <f t="shared" si="21"/>
        <v/>
      </c>
    </row>
    <row r="481" spans="1:17" ht="15" customHeight="1" x14ac:dyDescent="0.25">
      <c r="A481" s="198" t="str">
        <f>IF($C481="","",IFERROR(INDEX('Work report'!$A$2:$A$1500,MATCH(ROWS($C$2:C481),'Work report'!$AA$2:$AA$1500,0)),""))</f>
        <v/>
      </c>
      <c r="B481" s="199" t="str">
        <f>IF($C481="","",Setup!$B$4)</f>
        <v/>
      </c>
      <c r="C481" s="200" t="str">
        <f>IFERROR(INDEX('Work report'!$R$2:$R$1500,MATCH(ROWS($C$2:C481),'Work report'!$AA$2:$AA$1500,0)),"")</f>
        <v/>
      </c>
      <c r="D481" s="200" t="str">
        <f>IFERROR(INDEX('Work report'!$S$2:$S$1500,MATCH(ROWS($D$2:D481),'Work report'!$AA$2:$AA$1500,0)),"")</f>
        <v/>
      </c>
      <c r="E481" s="193" t="str">
        <f>IF($C481="","",IFERROR(INDEX('Work report'!$C$2:$C$1500,MATCH(ROWS($C$2:C481),'Work report'!$AA$2:$AA$1500,0)),""))</f>
        <v/>
      </c>
      <c r="F481" s="201" t="str">
        <f>IF($C481="","",IFERROR(INDEX('Work report'!$F$2:$F$1500,MATCH(ROWS($C$2:C481),'Work report'!$AA$2:$AA$1500,0)),""))</f>
        <v/>
      </c>
      <c r="G481" s="202" t="str">
        <f>IF($C481="","",IFERROR(HYPERLINK(INDEX('Work report'!$Q$2:$Q$1500,MATCH(ROWS($C$2:C481),'Work report'!$AA$2:$AA$1500,0)),INDEX('Work report'!$Q$2:$Q$1500,MATCH(ROWS($C$2:C481),'Work report'!$AA$2:$AA$1500,0))),""))</f>
        <v/>
      </c>
      <c r="H481" s="203" t="str">
        <f>IF($C481="","",IFERROR(INDEX('Work report'!$M$2:$M$1500,MATCH(ROWS($C$2:C481),'Work report'!$AA$2:$AA$1500,0)),""))</f>
        <v/>
      </c>
      <c r="I481" s="198" t="str">
        <f>IF($C481="","",IFERROR(INDEX('Work report'!$A$2:$A$1500,MATCH(ROWS($C$2:C481),'Work report'!$AA$2:$AA$1500,0)),""))</f>
        <v/>
      </c>
      <c r="J481" s="201" t="str">
        <f>IF($C481="","",IFERROR(INDEX('Work report'!$I$2:$I$1500,MATCH(ROWS($C$2:C481),'Work report'!$AA$2:$AA$1500,0)),""))</f>
        <v/>
      </c>
      <c r="K481" s="105"/>
      <c r="L481" s="105"/>
      <c r="M481" s="105"/>
      <c r="N481" s="105"/>
      <c r="O481" s="71">
        <f t="shared" si="22"/>
        <v>0</v>
      </c>
      <c r="P481" s="71">
        <f t="shared" si="23"/>
        <v>0</v>
      </c>
      <c r="Q481" s="71" t="str">
        <f t="shared" si="21"/>
        <v/>
      </c>
    </row>
    <row r="482" spans="1:17" ht="15" customHeight="1" x14ac:dyDescent="0.25">
      <c r="A482" s="198" t="str">
        <f>IF($C482="","",IFERROR(INDEX('Work report'!$A$2:$A$1500,MATCH(ROWS($C$2:C482),'Work report'!$AA$2:$AA$1500,0)),""))</f>
        <v/>
      </c>
      <c r="B482" s="199" t="str">
        <f>IF($C482="","",Setup!$B$4)</f>
        <v/>
      </c>
      <c r="C482" s="200" t="str">
        <f>IFERROR(INDEX('Work report'!$R$2:$R$1500,MATCH(ROWS($C$2:C482),'Work report'!$AA$2:$AA$1500,0)),"")</f>
        <v/>
      </c>
      <c r="D482" s="200" t="str">
        <f>IFERROR(INDEX('Work report'!$S$2:$S$1500,MATCH(ROWS($D$2:D482),'Work report'!$AA$2:$AA$1500,0)),"")</f>
        <v/>
      </c>
      <c r="E482" s="193" t="str">
        <f>IF($C482="","",IFERROR(INDEX('Work report'!$C$2:$C$1500,MATCH(ROWS($C$2:C482),'Work report'!$AA$2:$AA$1500,0)),""))</f>
        <v/>
      </c>
      <c r="F482" s="201" t="str">
        <f>IF($C482="","",IFERROR(INDEX('Work report'!$F$2:$F$1500,MATCH(ROWS($C$2:C482),'Work report'!$AA$2:$AA$1500,0)),""))</f>
        <v/>
      </c>
      <c r="G482" s="202" t="str">
        <f>IF($C482="","",IFERROR(HYPERLINK(INDEX('Work report'!$Q$2:$Q$1500,MATCH(ROWS($C$2:C482),'Work report'!$AA$2:$AA$1500,0)),INDEX('Work report'!$Q$2:$Q$1500,MATCH(ROWS($C$2:C482),'Work report'!$AA$2:$AA$1500,0))),""))</f>
        <v/>
      </c>
      <c r="H482" s="203" t="str">
        <f>IF($C482="","",IFERROR(INDEX('Work report'!$M$2:$M$1500,MATCH(ROWS($C$2:C482),'Work report'!$AA$2:$AA$1500,0)),""))</f>
        <v/>
      </c>
      <c r="I482" s="198" t="str">
        <f>IF($C482="","",IFERROR(INDEX('Work report'!$A$2:$A$1500,MATCH(ROWS($C$2:C482),'Work report'!$AA$2:$AA$1500,0)),""))</f>
        <v/>
      </c>
      <c r="J482" s="201" t="str">
        <f>IF($C482="","",IFERROR(INDEX('Work report'!$I$2:$I$1500,MATCH(ROWS($C$2:C482),'Work report'!$AA$2:$AA$1500,0)),""))</f>
        <v/>
      </c>
      <c r="K482" s="105"/>
      <c r="L482" s="105"/>
      <c r="M482" s="105"/>
      <c r="N482" s="105"/>
      <c r="O482" s="71">
        <f t="shared" si="22"/>
        <v>0</v>
      </c>
      <c r="P482" s="71">
        <f t="shared" si="23"/>
        <v>0</v>
      </c>
      <c r="Q482" s="71" t="str">
        <f t="shared" si="21"/>
        <v/>
      </c>
    </row>
    <row r="483" spans="1:17" ht="15" customHeight="1" x14ac:dyDescent="0.25">
      <c r="A483" s="198" t="str">
        <f>IF($C483="","",IFERROR(INDEX('Work report'!$A$2:$A$1500,MATCH(ROWS($C$2:C483),'Work report'!$AA$2:$AA$1500,0)),""))</f>
        <v/>
      </c>
      <c r="B483" s="199" t="str">
        <f>IF($C483="","",Setup!$B$4)</f>
        <v/>
      </c>
      <c r="C483" s="200" t="str">
        <f>IFERROR(INDEX('Work report'!$R$2:$R$1500,MATCH(ROWS($C$2:C483),'Work report'!$AA$2:$AA$1500,0)),"")</f>
        <v/>
      </c>
      <c r="D483" s="200" t="str">
        <f>IFERROR(INDEX('Work report'!$S$2:$S$1500,MATCH(ROWS($D$2:D483),'Work report'!$AA$2:$AA$1500,0)),"")</f>
        <v/>
      </c>
      <c r="E483" s="193" t="str">
        <f>IF($C483="","",IFERROR(INDEX('Work report'!$C$2:$C$1500,MATCH(ROWS($C$2:C483),'Work report'!$AA$2:$AA$1500,0)),""))</f>
        <v/>
      </c>
      <c r="F483" s="201" t="str">
        <f>IF($C483="","",IFERROR(INDEX('Work report'!$F$2:$F$1500,MATCH(ROWS($C$2:C483),'Work report'!$AA$2:$AA$1500,0)),""))</f>
        <v/>
      </c>
      <c r="G483" s="202" t="str">
        <f>IF($C483="","",IFERROR(HYPERLINK(INDEX('Work report'!$Q$2:$Q$1500,MATCH(ROWS($C$2:C483),'Work report'!$AA$2:$AA$1500,0)),INDEX('Work report'!$Q$2:$Q$1500,MATCH(ROWS($C$2:C483),'Work report'!$AA$2:$AA$1500,0))),""))</f>
        <v/>
      </c>
      <c r="H483" s="203" t="str">
        <f>IF($C483="","",IFERROR(INDEX('Work report'!$M$2:$M$1500,MATCH(ROWS($C$2:C483),'Work report'!$AA$2:$AA$1500,0)),""))</f>
        <v/>
      </c>
      <c r="I483" s="198" t="str">
        <f>IF($C483="","",IFERROR(INDEX('Work report'!$A$2:$A$1500,MATCH(ROWS($C$2:C483),'Work report'!$AA$2:$AA$1500,0)),""))</f>
        <v/>
      </c>
      <c r="J483" s="201" t="str">
        <f>IF($C483="","",IFERROR(INDEX('Work report'!$I$2:$I$1500,MATCH(ROWS($C$2:C483),'Work report'!$AA$2:$AA$1500,0)),""))</f>
        <v/>
      </c>
      <c r="K483" s="105"/>
      <c r="L483" s="105"/>
      <c r="M483" s="105"/>
      <c r="N483" s="105"/>
      <c r="O483" s="71">
        <f t="shared" si="22"/>
        <v>0</v>
      </c>
      <c r="P483" s="71">
        <f t="shared" si="23"/>
        <v>0</v>
      </c>
      <c r="Q483" s="71" t="str">
        <f t="shared" si="21"/>
        <v/>
      </c>
    </row>
    <row r="484" spans="1:17" ht="15" customHeight="1" x14ac:dyDescent="0.25">
      <c r="A484" s="198" t="str">
        <f>IF($C484="","",IFERROR(INDEX('Work report'!$A$2:$A$1500,MATCH(ROWS($C$2:C484),'Work report'!$AA$2:$AA$1500,0)),""))</f>
        <v/>
      </c>
      <c r="B484" s="199" t="str">
        <f>IF($C484="","",Setup!$B$4)</f>
        <v/>
      </c>
      <c r="C484" s="200" t="str">
        <f>IFERROR(INDEX('Work report'!$R$2:$R$1500,MATCH(ROWS($C$2:C484),'Work report'!$AA$2:$AA$1500,0)),"")</f>
        <v/>
      </c>
      <c r="D484" s="200" t="str">
        <f>IFERROR(INDEX('Work report'!$S$2:$S$1500,MATCH(ROWS($D$2:D484),'Work report'!$AA$2:$AA$1500,0)),"")</f>
        <v/>
      </c>
      <c r="E484" s="193" t="str">
        <f>IF($C484="","",IFERROR(INDEX('Work report'!$C$2:$C$1500,MATCH(ROWS($C$2:C484),'Work report'!$AA$2:$AA$1500,0)),""))</f>
        <v/>
      </c>
      <c r="F484" s="201" t="str">
        <f>IF($C484="","",IFERROR(INDEX('Work report'!$F$2:$F$1500,MATCH(ROWS($C$2:C484),'Work report'!$AA$2:$AA$1500,0)),""))</f>
        <v/>
      </c>
      <c r="G484" s="202" t="str">
        <f>IF($C484="","",IFERROR(HYPERLINK(INDEX('Work report'!$Q$2:$Q$1500,MATCH(ROWS($C$2:C484),'Work report'!$AA$2:$AA$1500,0)),INDEX('Work report'!$Q$2:$Q$1500,MATCH(ROWS($C$2:C484),'Work report'!$AA$2:$AA$1500,0))),""))</f>
        <v/>
      </c>
      <c r="H484" s="203" t="str">
        <f>IF($C484="","",IFERROR(INDEX('Work report'!$M$2:$M$1500,MATCH(ROWS($C$2:C484),'Work report'!$AA$2:$AA$1500,0)),""))</f>
        <v/>
      </c>
      <c r="I484" s="198" t="str">
        <f>IF($C484="","",IFERROR(INDEX('Work report'!$A$2:$A$1500,MATCH(ROWS($C$2:C484),'Work report'!$AA$2:$AA$1500,0)),""))</f>
        <v/>
      </c>
      <c r="J484" s="201" t="str">
        <f>IF($C484="","",IFERROR(INDEX('Work report'!$I$2:$I$1500,MATCH(ROWS($C$2:C484),'Work report'!$AA$2:$AA$1500,0)),""))</f>
        <v/>
      </c>
      <c r="K484" s="105"/>
      <c r="L484" s="105"/>
      <c r="M484" s="105"/>
      <c r="N484" s="105"/>
      <c r="O484" s="71">
        <f t="shared" si="22"/>
        <v>0</v>
      </c>
      <c r="P484" s="71">
        <f t="shared" si="23"/>
        <v>0</v>
      </c>
      <c r="Q484" s="71" t="str">
        <f t="shared" si="21"/>
        <v/>
      </c>
    </row>
    <row r="485" spans="1:17" ht="15" customHeight="1" x14ac:dyDescent="0.25">
      <c r="A485" s="198" t="str">
        <f>IF($C485="","",IFERROR(INDEX('Work report'!$A$2:$A$1500,MATCH(ROWS($C$2:C485),'Work report'!$AA$2:$AA$1500,0)),""))</f>
        <v/>
      </c>
      <c r="B485" s="199" t="str">
        <f>IF($C485="","",Setup!$B$4)</f>
        <v/>
      </c>
      <c r="C485" s="200" t="str">
        <f>IFERROR(INDEX('Work report'!$R$2:$R$1500,MATCH(ROWS($C$2:C485),'Work report'!$AA$2:$AA$1500,0)),"")</f>
        <v/>
      </c>
      <c r="D485" s="200" t="str">
        <f>IFERROR(INDEX('Work report'!$S$2:$S$1500,MATCH(ROWS($D$2:D485),'Work report'!$AA$2:$AA$1500,0)),"")</f>
        <v/>
      </c>
      <c r="E485" s="193" t="str">
        <f>IF($C485="","",IFERROR(INDEX('Work report'!$C$2:$C$1500,MATCH(ROWS($C$2:C485),'Work report'!$AA$2:$AA$1500,0)),""))</f>
        <v/>
      </c>
      <c r="F485" s="201" t="str">
        <f>IF($C485="","",IFERROR(INDEX('Work report'!$F$2:$F$1500,MATCH(ROWS($C$2:C485),'Work report'!$AA$2:$AA$1500,0)),""))</f>
        <v/>
      </c>
      <c r="G485" s="202" t="str">
        <f>IF($C485="","",IFERROR(HYPERLINK(INDEX('Work report'!$Q$2:$Q$1500,MATCH(ROWS($C$2:C485),'Work report'!$AA$2:$AA$1500,0)),INDEX('Work report'!$Q$2:$Q$1500,MATCH(ROWS($C$2:C485),'Work report'!$AA$2:$AA$1500,0))),""))</f>
        <v/>
      </c>
      <c r="H485" s="203" t="str">
        <f>IF($C485="","",IFERROR(INDEX('Work report'!$M$2:$M$1500,MATCH(ROWS($C$2:C485),'Work report'!$AA$2:$AA$1500,0)),""))</f>
        <v/>
      </c>
      <c r="I485" s="198" t="str">
        <f>IF($C485="","",IFERROR(INDEX('Work report'!$A$2:$A$1500,MATCH(ROWS($C$2:C485),'Work report'!$AA$2:$AA$1500,0)),""))</f>
        <v/>
      </c>
      <c r="J485" s="201" t="str">
        <f>IF($C485="","",IFERROR(INDEX('Work report'!$I$2:$I$1500,MATCH(ROWS($C$2:C485),'Work report'!$AA$2:$AA$1500,0)),""))</f>
        <v/>
      </c>
      <c r="K485" s="105"/>
      <c r="L485" s="105"/>
      <c r="M485" s="105"/>
      <c r="N485" s="105"/>
      <c r="O485" s="71">
        <f t="shared" si="22"/>
        <v>0</v>
      </c>
      <c r="P485" s="71">
        <f t="shared" si="23"/>
        <v>0</v>
      </c>
      <c r="Q485" s="71" t="str">
        <f t="shared" si="21"/>
        <v/>
      </c>
    </row>
    <row r="486" spans="1:17" ht="15" customHeight="1" x14ac:dyDescent="0.25">
      <c r="A486" s="198" t="str">
        <f>IF($C486="","",IFERROR(INDEX('Work report'!$A$2:$A$1500,MATCH(ROWS($C$2:C486),'Work report'!$AA$2:$AA$1500,0)),""))</f>
        <v/>
      </c>
      <c r="B486" s="199" t="str">
        <f>IF($C486="","",Setup!$B$4)</f>
        <v/>
      </c>
      <c r="C486" s="200" t="str">
        <f>IFERROR(INDEX('Work report'!$R$2:$R$1500,MATCH(ROWS($C$2:C486),'Work report'!$AA$2:$AA$1500,0)),"")</f>
        <v/>
      </c>
      <c r="D486" s="200" t="str">
        <f>IFERROR(INDEX('Work report'!$S$2:$S$1500,MATCH(ROWS($D$2:D486),'Work report'!$AA$2:$AA$1500,0)),"")</f>
        <v/>
      </c>
      <c r="E486" s="193" t="str">
        <f>IF($C486="","",IFERROR(INDEX('Work report'!$C$2:$C$1500,MATCH(ROWS($C$2:C486),'Work report'!$AA$2:$AA$1500,0)),""))</f>
        <v/>
      </c>
      <c r="F486" s="201" t="str">
        <f>IF($C486="","",IFERROR(INDEX('Work report'!$F$2:$F$1500,MATCH(ROWS($C$2:C486),'Work report'!$AA$2:$AA$1500,0)),""))</f>
        <v/>
      </c>
      <c r="G486" s="202" t="str">
        <f>IF($C486="","",IFERROR(HYPERLINK(INDEX('Work report'!$Q$2:$Q$1500,MATCH(ROWS($C$2:C486),'Work report'!$AA$2:$AA$1500,0)),INDEX('Work report'!$Q$2:$Q$1500,MATCH(ROWS($C$2:C486),'Work report'!$AA$2:$AA$1500,0))),""))</f>
        <v/>
      </c>
      <c r="H486" s="203" t="str">
        <f>IF($C486="","",IFERROR(INDEX('Work report'!$M$2:$M$1500,MATCH(ROWS($C$2:C486),'Work report'!$AA$2:$AA$1500,0)),""))</f>
        <v/>
      </c>
      <c r="I486" s="198" t="str">
        <f>IF($C486="","",IFERROR(INDEX('Work report'!$A$2:$A$1500,MATCH(ROWS($C$2:C486),'Work report'!$AA$2:$AA$1500,0)),""))</f>
        <v/>
      </c>
      <c r="J486" s="201" t="str">
        <f>IF($C486="","",IFERROR(INDEX('Work report'!$I$2:$I$1500,MATCH(ROWS($C$2:C486),'Work report'!$AA$2:$AA$1500,0)),""))</f>
        <v/>
      </c>
      <c r="K486" s="105"/>
      <c r="L486" s="105"/>
      <c r="M486" s="105"/>
      <c r="N486" s="105"/>
      <c r="O486" s="71">
        <f t="shared" si="22"/>
        <v>0</v>
      </c>
      <c r="P486" s="71">
        <f t="shared" si="23"/>
        <v>0</v>
      </c>
      <c r="Q486" s="71" t="str">
        <f t="shared" ref="Q486:Q549" si="24">IF($C450&lt;&gt;"","System",IF($K450&lt;&gt;"","Manual",""))</f>
        <v/>
      </c>
    </row>
    <row r="487" spans="1:17" ht="15" customHeight="1" x14ac:dyDescent="0.25">
      <c r="A487" s="198" t="str">
        <f>IF($C487="","",IFERROR(INDEX('Work report'!$A$2:$A$1500,MATCH(ROWS($C$2:C487),'Work report'!$AA$2:$AA$1500,0)),""))</f>
        <v/>
      </c>
      <c r="B487" s="199" t="str">
        <f>IF($C487="","",Setup!$B$4)</f>
        <v/>
      </c>
      <c r="C487" s="200" t="str">
        <f>IFERROR(INDEX('Work report'!$R$2:$R$1500,MATCH(ROWS($C$2:C487),'Work report'!$AA$2:$AA$1500,0)),"")</f>
        <v/>
      </c>
      <c r="D487" s="200" t="str">
        <f>IFERROR(INDEX('Work report'!$S$2:$S$1500,MATCH(ROWS($D$2:D487),'Work report'!$AA$2:$AA$1500,0)),"")</f>
        <v/>
      </c>
      <c r="E487" s="193" t="str">
        <f>IF($C487="","",IFERROR(INDEX('Work report'!$C$2:$C$1500,MATCH(ROWS($C$2:C487),'Work report'!$AA$2:$AA$1500,0)),""))</f>
        <v/>
      </c>
      <c r="F487" s="201" t="str">
        <f>IF($C487="","",IFERROR(INDEX('Work report'!$F$2:$F$1500,MATCH(ROWS($C$2:C487),'Work report'!$AA$2:$AA$1500,0)),""))</f>
        <v/>
      </c>
      <c r="G487" s="202" t="str">
        <f>IF($C487="","",IFERROR(HYPERLINK(INDEX('Work report'!$Q$2:$Q$1500,MATCH(ROWS($C$2:C487),'Work report'!$AA$2:$AA$1500,0)),INDEX('Work report'!$Q$2:$Q$1500,MATCH(ROWS($C$2:C487),'Work report'!$AA$2:$AA$1500,0))),""))</f>
        <v/>
      </c>
      <c r="H487" s="203" t="str">
        <f>IF($C487="","",IFERROR(INDEX('Work report'!$M$2:$M$1500,MATCH(ROWS($C$2:C487),'Work report'!$AA$2:$AA$1500,0)),""))</f>
        <v/>
      </c>
      <c r="I487" s="198" t="str">
        <f>IF($C487="","",IFERROR(INDEX('Work report'!$A$2:$A$1500,MATCH(ROWS($C$2:C487),'Work report'!$AA$2:$AA$1500,0)),""))</f>
        <v/>
      </c>
      <c r="J487" s="201" t="str">
        <f>IF($C487="","",IFERROR(INDEX('Work report'!$I$2:$I$1500,MATCH(ROWS($C$2:C487),'Work report'!$AA$2:$AA$1500,0)),""))</f>
        <v/>
      </c>
      <c r="K487" s="105"/>
      <c r="L487" s="105"/>
      <c r="M487" s="105"/>
      <c r="N487" s="105"/>
      <c r="O487" s="71">
        <f t="shared" si="22"/>
        <v>0</v>
      </c>
      <c r="P487" s="71">
        <f t="shared" si="23"/>
        <v>0</v>
      </c>
      <c r="Q487" s="71" t="str">
        <f t="shared" si="24"/>
        <v/>
      </c>
    </row>
    <row r="488" spans="1:17" ht="15" customHeight="1" x14ac:dyDescent="0.25">
      <c r="A488" s="198" t="str">
        <f>IF($C488="","",IFERROR(INDEX('Work report'!$A$2:$A$1500,MATCH(ROWS($C$2:C488),'Work report'!$AA$2:$AA$1500,0)),""))</f>
        <v/>
      </c>
      <c r="B488" s="199" t="str">
        <f>IF($C488="","",Setup!$B$4)</f>
        <v/>
      </c>
      <c r="C488" s="200" t="str">
        <f>IFERROR(INDEX('Work report'!$R$2:$R$1500,MATCH(ROWS($C$2:C488),'Work report'!$AA$2:$AA$1500,0)),"")</f>
        <v/>
      </c>
      <c r="D488" s="200" t="str">
        <f>IFERROR(INDEX('Work report'!$S$2:$S$1500,MATCH(ROWS($D$2:D488),'Work report'!$AA$2:$AA$1500,0)),"")</f>
        <v/>
      </c>
      <c r="E488" s="193" t="str">
        <f>IF($C488="","",IFERROR(INDEX('Work report'!$C$2:$C$1500,MATCH(ROWS($C$2:C488),'Work report'!$AA$2:$AA$1500,0)),""))</f>
        <v/>
      </c>
      <c r="F488" s="201" t="str">
        <f>IF($C488="","",IFERROR(INDEX('Work report'!$F$2:$F$1500,MATCH(ROWS($C$2:C488),'Work report'!$AA$2:$AA$1500,0)),""))</f>
        <v/>
      </c>
      <c r="G488" s="202" t="str">
        <f>IF($C488="","",IFERROR(HYPERLINK(INDEX('Work report'!$Q$2:$Q$1500,MATCH(ROWS($C$2:C488),'Work report'!$AA$2:$AA$1500,0)),INDEX('Work report'!$Q$2:$Q$1500,MATCH(ROWS($C$2:C488),'Work report'!$AA$2:$AA$1500,0))),""))</f>
        <v/>
      </c>
      <c r="H488" s="203" t="str">
        <f>IF($C488="","",IFERROR(INDEX('Work report'!$M$2:$M$1500,MATCH(ROWS($C$2:C488),'Work report'!$AA$2:$AA$1500,0)),""))</f>
        <v/>
      </c>
      <c r="I488" s="198" t="str">
        <f>IF($C488="","",IFERROR(INDEX('Work report'!$A$2:$A$1500,MATCH(ROWS($C$2:C488),'Work report'!$AA$2:$AA$1500,0)),""))</f>
        <v/>
      </c>
      <c r="J488" s="201" t="str">
        <f>IF($C488="","",IFERROR(INDEX('Work report'!$I$2:$I$1500,MATCH(ROWS($C$2:C488),'Work report'!$AA$2:$AA$1500,0)),""))</f>
        <v/>
      </c>
      <c r="K488" s="105"/>
      <c r="L488" s="105"/>
      <c r="M488" s="105"/>
      <c r="N488" s="105"/>
      <c r="O488" s="71">
        <f t="shared" si="22"/>
        <v>0</v>
      </c>
      <c r="P488" s="71">
        <f t="shared" si="23"/>
        <v>0</v>
      </c>
      <c r="Q488" s="71" t="str">
        <f t="shared" si="24"/>
        <v/>
      </c>
    </row>
    <row r="489" spans="1:17" ht="15" customHeight="1" x14ac:dyDescent="0.25">
      <c r="A489" s="198" t="str">
        <f>IF($C489="","",IFERROR(INDEX('Work report'!$A$2:$A$1500,MATCH(ROWS($C$2:C489),'Work report'!$AA$2:$AA$1500,0)),""))</f>
        <v/>
      </c>
      <c r="B489" s="199" t="str">
        <f>IF($C489="","",Setup!$B$4)</f>
        <v/>
      </c>
      <c r="C489" s="200" t="str">
        <f>IFERROR(INDEX('Work report'!$R$2:$R$1500,MATCH(ROWS($C$2:C489),'Work report'!$AA$2:$AA$1500,0)),"")</f>
        <v/>
      </c>
      <c r="D489" s="200" t="str">
        <f>IFERROR(INDEX('Work report'!$S$2:$S$1500,MATCH(ROWS($D$2:D489),'Work report'!$AA$2:$AA$1500,0)),"")</f>
        <v/>
      </c>
      <c r="E489" s="193" t="str">
        <f>IF($C489="","",IFERROR(INDEX('Work report'!$C$2:$C$1500,MATCH(ROWS($C$2:C489),'Work report'!$AA$2:$AA$1500,0)),""))</f>
        <v/>
      </c>
      <c r="F489" s="201" t="str">
        <f>IF($C489="","",IFERROR(INDEX('Work report'!$F$2:$F$1500,MATCH(ROWS($C$2:C489),'Work report'!$AA$2:$AA$1500,0)),""))</f>
        <v/>
      </c>
      <c r="G489" s="202" t="str">
        <f>IF($C489="","",IFERROR(HYPERLINK(INDEX('Work report'!$Q$2:$Q$1500,MATCH(ROWS($C$2:C489),'Work report'!$AA$2:$AA$1500,0)),INDEX('Work report'!$Q$2:$Q$1500,MATCH(ROWS($C$2:C489),'Work report'!$AA$2:$AA$1500,0))),""))</f>
        <v/>
      </c>
      <c r="H489" s="203" t="str">
        <f>IF($C489="","",IFERROR(INDEX('Work report'!$M$2:$M$1500,MATCH(ROWS($C$2:C489),'Work report'!$AA$2:$AA$1500,0)),""))</f>
        <v/>
      </c>
      <c r="I489" s="198" t="str">
        <f>IF($C489="","",IFERROR(INDEX('Work report'!$A$2:$A$1500,MATCH(ROWS($C$2:C489),'Work report'!$AA$2:$AA$1500,0)),""))</f>
        <v/>
      </c>
      <c r="J489" s="201" t="str">
        <f>IF($C489="","",IFERROR(INDEX('Work report'!$I$2:$I$1500,MATCH(ROWS($C$2:C489),'Work report'!$AA$2:$AA$1500,0)),""))</f>
        <v/>
      </c>
      <c r="K489" s="105"/>
      <c r="L489" s="105"/>
      <c r="M489" s="105"/>
      <c r="N489" s="105"/>
      <c r="O489" s="71">
        <f t="shared" si="22"/>
        <v>0</v>
      </c>
      <c r="P489" s="71">
        <f t="shared" si="23"/>
        <v>0</v>
      </c>
      <c r="Q489" s="71" t="str">
        <f t="shared" si="24"/>
        <v/>
      </c>
    </row>
    <row r="490" spans="1:17" ht="15" customHeight="1" x14ac:dyDescent="0.25">
      <c r="A490" s="198" t="str">
        <f>IF($C490="","",IFERROR(INDEX('Work report'!$A$2:$A$1500,MATCH(ROWS($C$2:C490),'Work report'!$AA$2:$AA$1500,0)),""))</f>
        <v/>
      </c>
      <c r="B490" s="199" t="str">
        <f>IF($C490="","",Setup!$B$4)</f>
        <v/>
      </c>
      <c r="C490" s="200" t="str">
        <f>IFERROR(INDEX('Work report'!$R$2:$R$1500,MATCH(ROWS($C$2:C490),'Work report'!$AA$2:$AA$1500,0)),"")</f>
        <v/>
      </c>
      <c r="D490" s="200" t="str">
        <f>IFERROR(INDEX('Work report'!$S$2:$S$1500,MATCH(ROWS($D$2:D490),'Work report'!$AA$2:$AA$1500,0)),"")</f>
        <v/>
      </c>
      <c r="E490" s="193" t="str">
        <f>IF($C490="","",IFERROR(INDEX('Work report'!$C$2:$C$1500,MATCH(ROWS($C$2:C490),'Work report'!$AA$2:$AA$1500,0)),""))</f>
        <v/>
      </c>
      <c r="F490" s="201" t="str">
        <f>IF($C490="","",IFERROR(INDEX('Work report'!$F$2:$F$1500,MATCH(ROWS($C$2:C490),'Work report'!$AA$2:$AA$1500,0)),""))</f>
        <v/>
      </c>
      <c r="G490" s="202" t="str">
        <f>IF($C490="","",IFERROR(HYPERLINK(INDEX('Work report'!$Q$2:$Q$1500,MATCH(ROWS($C$2:C490),'Work report'!$AA$2:$AA$1500,0)),INDEX('Work report'!$Q$2:$Q$1500,MATCH(ROWS($C$2:C490),'Work report'!$AA$2:$AA$1500,0))),""))</f>
        <v/>
      </c>
      <c r="H490" s="203" t="str">
        <f>IF($C490="","",IFERROR(INDEX('Work report'!$M$2:$M$1500,MATCH(ROWS($C$2:C490),'Work report'!$AA$2:$AA$1500,0)),""))</f>
        <v/>
      </c>
      <c r="I490" s="198" t="str">
        <f>IF($C490="","",IFERROR(INDEX('Work report'!$A$2:$A$1500,MATCH(ROWS($C$2:C490),'Work report'!$AA$2:$AA$1500,0)),""))</f>
        <v/>
      </c>
      <c r="J490" s="201" t="str">
        <f>IF($C490="","",IFERROR(INDEX('Work report'!$I$2:$I$1500,MATCH(ROWS($C$2:C490),'Work report'!$AA$2:$AA$1500,0)),""))</f>
        <v/>
      </c>
      <c r="K490" s="105"/>
      <c r="L490" s="105"/>
      <c r="M490" s="105"/>
      <c r="N490" s="105"/>
      <c r="O490" s="71">
        <f t="shared" si="22"/>
        <v>0</v>
      </c>
      <c r="P490" s="71">
        <f t="shared" si="23"/>
        <v>0</v>
      </c>
      <c r="Q490" s="71" t="str">
        <f t="shared" si="24"/>
        <v/>
      </c>
    </row>
    <row r="491" spans="1:17" ht="15" customHeight="1" x14ac:dyDescent="0.25">
      <c r="A491" s="198" t="str">
        <f>IF($C491="","",IFERROR(INDEX('Work report'!$A$2:$A$1500,MATCH(ROWS($C$2:C491),'Work report'!$AA$2:$AA$1500,0)),""))</f>
        <v/>
      </c>
      <c r="B491" s="199" t="str">
        <f>IF($C491="","",Setup!$B$4)</f>
        <v/>
      </c>
      <c r="C491" s="200" t="str">
        <f>IFERROR(INDEX('Work report'!$R$2:$R$1500,MATCH(ROWS($C$2:C491),'Work report'!$AA$2:$AA$1500,0)),"")</f>
        <v/>
      </c>
      <c r="D491" s="200" t="str">
        <f>IFERROR(INDEX('Work report'!$S$2:$S$1500,MATCH(ROWS($D$2:D491),'Work report'!$AA$2:$AA$1500,0)),"")</f>
        <v/>
      </c>
      <c r="E491" s="193" t="str">
        <f>IF($C491="","",IFERROR(INDEX('Work report'!$C$2:$C$1500,MATCH(ROWS($C$2:C491),'Work report'!$AA$2:$AA$1500,0)),""))</f>
        <v/>
      </c>
      <c r="F491" s="201" t="str">
        <f>IF($C491="","",IFERROR(INDEX('Work report'!$F$2:$F$1500,MATCH(ROWS($C$2:C491),'Work report'!$AA$2:$AA$1500,0)),""))</f>
        <v/>
      </c>
      <c r="G491" s="202" t="str">
        <f>IF($C491="","",IFERROR(HYPERLINK(INDEX('Work report'!$Q$2:$Q$1500,MATCH(ROWS($C$2:C491),'Work report'!$AA$2:$AA$1500,0)),INDEX('Work report'!$Q$2:$Q$1500,MATCH(ROWS($C$2:C491),'Work report'!$AA$2:$AA$1500,0))),""))</f>
        <v/>
      </c>
      <c r="H491" s="203" t="str">
        <f>IF($C491="","",IFERROR(INDEX('Work report'!$M$2:$M$1500,MATCH(ROWS($C$2:C491),'Work report'!$AA$2:$AA$1500,0)),""))</f>
        <v/>
      </c>
      <c r="I491" s="198" t="str">
        <f>IF($C491="","",IFERROR(INDEX('Work report'!$A$2:$A$1500,MATCH(ROWS($C$2:C491),'Work report'!$AA$2:$AA$1500,0)),""))</f>
        <v/>
      </c>
      <c r="J491" s="201" t="str">
        <f>IF($C491="","",IFERROR(INDEX('Work report'!$I$2:$I$1500,MATCH(ROWS($C$2:C491),'Work report'!$AA$2:$AA$1500,0)),""))</f>
        <v/>
      </c>
      <c r="K491" s="105"/>
      <c r="L491" s="105"/>
      <c r="M491" s="105"/>
      <c r="N491" s="105"/>
      <c r="O491" s="71">
        <f t="shared" si="22"/>
        <v>0</v>
      </c>
      <c r="P491" s="71">
        <f t="shared" si="23"/>
        <v>0</v>
      </c>
      <c r="Q491" s="71" t="str">
        <f t="shared" si="24"/>
        <v/>
      </c>
    </row>
    <row r="492" spans="1:17" ht="15" customHeight="1" x14ac:dyDescent="0.25">
      <c r="A492" s="198" t="str">
        <f>IF($C492="","",IFERROR(INDEX('Work report'!$A$2:$A$1500,MATCH(ROWS($C$2:C492),'Work report'!$AA$2:$AA$1500,0)),""))</f>
        <v/>
      </c>
      <c r="B492" s="199" t="str">
        <f>IF($C492="","",Setup!$B$4)</f>
        <v/>
      </c>
      <c r="C492" s="200" t="str">
        <f>IFERROR(INDEX('Work report'!$R$2:$R$1500,MATCH(ROWS($C$2:C492),'Work report'!$AA$2:$AA$1500,0)),"")</f>
        <v/>
      </c>
      <c r="D492" s="200" t="str">
        <f>IFERROR(INDEX('Work report'!$S$2:$S$1500,MATCH(ROWS($D$2:D492),'Work report'!$AA$2:$AA$1500,0)),"")</f>
        <v/>
      </c>
      <c r="E492" s="193" t="str">
        <f>IF($C492="","",IFERROR(INDEX('Work report'!$C$2:$C$1500,MATCH(ROWS($C$2:C492),'Work report'!$AA$2:$AA$1500,0)),""))</f>
        <v/>
      </c>
      <c r="F492" s="201" t="str">
        <f>IF($C492="","",IFERROR(INDEX('Work report'!$F$2:$F$1500,MATCH(ROWS($C$2:C492),'Work report'!$AA$2:$AA$1500,0)),""))</f>
        <v/>
      </c>
      <c r="G492" s="202" t="str">
        <f>IF($C492="","",IFERROR(HYPERLINK(INDEX('Work report'!$Q$2:$Q$1500,MATCH(ROWS($C$2:C492),'Work report'!$AA$2:$AA$1500,0)),INDEX('Work report'!$Q$2:$Q$1500,MATCH(ROWS($C$2:C492),'Work report'!$AA$2:$AA$1500,0))),""))</f>
        <v/>
      </c>
      <c r="H492" s="203" t="str">
        <f>IF($C492="","",IFERROR(INDEX('Work report'!$M$2:$M$1500,MATCH(ROWS($C$2:C492),'Work report'!$AA$2:$AA$1500,0)),""))</f>
        <v/>
      </c>
      <c r="I492" s="198" t="str">
        <f>IF($C492="","",IFERROR(INDEX('Work report'!$A$2:$A$1500,MATCH(ROWS($C$2:C492),'Work report'!$AA$2:$AA$1500,0)),""))</f>
        <v/>
      </c>
      <c r="J492" s="201" t="str">
        <f>IF($C492="","",IFERROR(INDEX('Work report'!$I$2:$I$1500,MATCH(ROWS($C$2:C492),'Work report'!$AA$2:$AA$1500,0)),""))</f>
        <v/>
      </c>
      <c r="K492" s="105"/>
      <c r="L492" s="105"/>
      <c r="M492" s="105"/>
      <c r="N492" s="105"/>
      <c r="O492" s="71">
        <f t="shared" si="22"/>
        <v>0</v>
      </c>
      <c r="P492" s="71">
        <f t="shared" si="23"/>
        <v>0</v>
      </c>
      <c r="Q492" s="71" t="str">
        <f t="shared" si="24"/>
        <v/>
      </c>
    </row>
    <row r="493" spans="1:17" ht="15" customHeight="1" x14ac:dyDescent="0.25">
      <c r="A493" s="198" t="str">
        <f>IF($C493="","",IFERROR(INDEX('Work report'!$A$2:$A$1500,MATCH(ROWS($C$2:C493),'Work report'!$AA$2:$AA$1500,0)),""))</f>
        <v/>
      </c>
      <c r="B493" s="199" t="str">
        <f>IF($C493="","",Setup!$B$4)</f>
        <v/>
      </c>
      <c r="C493" s="200" t="str">
        <f>IFERROR(INDEX('Work report'!$R$2:$R$1500,MATCH(ROWS($C$2:C493),'Work report'!$AA$2:$AA$1500,0)),"")</f>
        <v/>
      </c>
      <c r="D493" s="200" t="str">
        <f>IFERROR(INDEX('Work report'!$S$2:$S$1500,MATCH(ROWS($D$2:D493),'Work report'!$AA$2:$AA$1500,0)),"")</f>
        <v/>
      </c>
      <c r="E493" s="193" t="str">
        <f>IF($C493="","",IFERROR(INDEX('Work report'!$C$2:$C$1500,MATCH(ROWS($C$2:C493),'Work report'!$AA$2:$AA$1500,0)),""))</f>
        <v/>
      </c>
      <c r="F493" s="201" t="str">
        <f>IF($C493="","",IFERROR(INDEX('Work report'!$F$2:$F$1500,MATCH(ROWS($C$2:C493),'Work report'!$AA$2:$AA$1500,0)),""))</f>
        <v/>
      </c>
      <c r="G493" s="202" t="str">
        <f>IF($C493="","",IFERROR(HYPERLINK(INDEX('Work report'!$Q$2:$Q$1500,MATCH(ROWS($C$2:C493),'Work report'!$AA$2:$AA$1500,0)),INDEX('Work report'!$Q$2:$Q$1500,MATCH(ROWS($C$2:C493),'Work report'!$AA$2:$AA$1500,0))),""))</f>
        <v/>
      </c>
      <c r="H493" s="203" t="str">
        <f>IF($C493="","",IFERROR(INDEX('Work report'!$M$2:$M$1500,MATCH(ROWS($C$2:C493),'Work report'!$AA$2:$AA$1500,0)),""))</f>
        <v/>
      </c>
      <c r="I493" s="198" t="str">
        <f>IF($C493="","",IFERROR(INDEX('Work report'!$A$2:$A$1500,MATCH(ROWS($C$2:C493),'Work report'!$AA$2:$AA$1500,0)),""))</f>
        <v/>
      </c>
      <c r="J493" s="201" t="str">
        <f>IF($C493="","",IFERROR(INDEX('Work report'!$I$2:$I$1500,MATCH(ROWS($C$2:C493),'Work report'!$AA$2:$AA$1500,0)),""))</f>
        <v/>
      </c>
      <c r="K493" s="105"/>
      <c r="L493" s="105"/>
      <c r="M493" s="105"/>
      <c r="N493" s="105"/>
      <c r="O493" s="71">
        <f t="shared" si="22"/>
        <v>0</v>
      </c>
      <c r="P493" s="71">
        <f t="shared" si="23"/>
        <v>0</v>
      </c>
      <c r="Q493" s="71" t="str">
        <f t="shared" si="24"/>
        <v/>
      </c>
    </row>
    <row r="494" spans="1:17" ht="15" customHeight="1" x14ac:dyDescent="0.25">
      <c r="A494" s="198" t="str">
        <f>IF($C494="","",IFERROR(INDEX('Work report'!$A$2:$A$1500,MATCH(ROWS($C$2:C494),'Work report'!$AA$2:$AA$1500,0)),""))</f>
        <v/>
      </c>
      <c r="B494" s="199" t="str">
        <f>IF($C494="","",Setup!$B$4)</f>
        <v/>
      </c>
      <c r="C494" s="200" t="str">
        <f>IFERROR(INDEX('Work report'!$R$2:$R$1500,MATCH(ROWS($C$2:C494),'Work report'!$AA$2:$AA$1500,0)),"")</f>
        <v/>
      </c>
      <c r="D494" s="200" t="str">
        <f>IFERROR(INDEX('Work report'!$S$2:$S$1500,MATCH(ROWS($D$2:D494),'Work report'!$AA$2:$AA$1500,0)),"")</f>
        <v/>
      </c>
      <c r="E494" s="193" t="str">
        <f>IF($C494="","",IFERROR(INDEX('Work report'!$C$2:$C$1500,MATCH(ROWS($C$2:C494),'Work report'!$AA$2:$AA$1500,0)),""))</f>
        <v/>
      </c>
      <c r="F494" s="201" t="str">
        <f>IF($C494="","",IFERROR(INDEX('Work report'!$F$2:$F$1500,MATCH(ROWS($C$2:C494),'Work report'!$AA$2:$AA$1500,0)),""))</f>
        <v/>
      </c>
      <c r="G494" s="202" t="str">
        <f>IF($C494="","",IFERROR(HYPERLINK(INDEX('Work report'!$Q$2:$Q$1500,MATCH(ROWS($C$2:C494),'Work report'!$AA$2:$AA$1500,0)),INDEX('Work report'!$Q$2:$Q$1500,MATCH(ROWS($C$2:C494),'Work report'!$AA$2:$AA$1500,0))),""))</f>
        <v/>
      </c>
      <c r="H494" s="203" t="str">
        <f>IF($C494="","",IFERROR(INDEX('Work report'!$M$2:$M$1500,MATCH(ROWS($C$2:C494),'Work report'!$AA$2:$AA$1500,0)),""))</f>
        <v/>
      </c>
      <c r="I494" s="198" t="str">
        <f>IF($C494="","",IFERROR(INDEX('Work report'!$A$2:$A$1500,MATCH(ROWS($C$2:C494),'Work report'!$AA$2:$AA$1500,0)),""))</f>
        <v/>
      </c>
      <c r="J494" s="201" t="str">
        <f>IF($C494="","",IFERROR(INDEX('Work report'!$I$2:$I$1500,MATCH(ROWS($C$2:C494),'Work report'!$AA$2:$AA$1500,0)),""))</f>
        <v/>
      </c>
      <c r="K494" s="105"/>
      <c r="L494" s="105"/>
      <c r="M494" s="105"/>
      <c r="N494" s="105"/>
      <c r="O494" s="71">
        <f t="shared" si="22"/>
        <v>0</v>
      </c>
      <c r="P494" s="71">
        <f t="shared" si="23"/>
        <v>0</v>
      </c>
      <c r="Q494" s="71" t="str">
        <f t="shared" si="24"/>
        <v/>
      </c>
    </row>
    <row r="495" spans="1:17" ht="15" customHeight="1" x14ac:dyDescent="0.25">
      <c r="A495" s="198" t="str">
        <f>IF($C495="","",IFERROR(INDEX('Work report'!$A$2:$A$1500,MATCH(ROWS($C$2:C495),'Work report'!$AA$2:$AA$1500,0)),""))</f>
        <v/>
      </c>
      <c r="B495" s="199" t="str">
        <f>IF($C495="","",Setup!$B$4)</f>
        <v/>
      </c>
      <c r="C495" s="200" t="str">
        <f>IFERROR(INDEX('Work report'!$R$2:$R$1500,MATCH(ROWS($C$2:C495),'Work report'!$AA$2:$AA$1500,0)),"")</f>
        <v/>
      </c>
      <c r="D495" s="200" t="str">
        <f>IFERROR(INDEX('Work report'!$S$2:$S$1500,MATCH(ROWS($D$2:D495),'Work report'!$AA$2:$AA$1500,0)),"")</f>
        <v/>
      </c>
      <c r="E495" s="193" t="str">
        <f>IF($C495="","",IFERROR(INDEX('Work report'!$C$2:$C$1500,MATCH(ROWS($C$2:C495),'Work report'!$AA$2:$AA$1500,0)),""))</f>
        <v/>
      </c>
      <c r="F495" s="201" t="str">
        <f>IF($C495="","",IFERROR(INDEX('Work report'!$F$2:$F$1500,MATCH(ROWS($C$2:C495),'Work report'!$AA$2:$AA$1500,0)),""))</f>
        <v/>
      </c>
      <c r="G495" s="202" t="str">
        <f>IF($C495="","",IFERROR(HYPERLINK(INDEX('Work report'!$Q$2:$Q$1500,MATCH(ROWS($C$2:C495),'Work report'!$AA$2:$AA$1500,0)),INDEX('Work report'!$Q$2:$Q$1500,MATCH(ROWS($C$2:C495),'Work report'!$AA$2:$AA$1500,0))),""))</f>
        <v/>
      </c>
      <c r="H495" s="203" t="str">
        <f>IF($C495="","",IFERROR(INDEX('Work report'!$M$2:$M$1500,MATCH(ROWS($C$2:C495),'Work report'!$AA$2:$AA$1500,0)),""))</f>
        <v/>
      </c>
      <c r="I495" s="198" t="str">
        <f>IF($C495="","",IFERROR(INDEX('Work report'!$A$2:$A$1500,MATCH(ROWS($C$2:C495),'Work report'!$AA$2:$AA$1500,0)),""))</f>
        <v/>
      </c>
      <c r="J495" s="201" t="str">
        <f>IF($C495="","",IFERROR(INDEX('Work report'!$I$2:$I$1500,MATCH(ROWS($C$2:C495),'Work report'!$AA$2:$AA$1500,0)),""))</f>
        <v/>
      </c>
      <c r="K495" s="105"/>
      <c r="L495" s="105"/>
      <c r="M495" s="105"/>
      <c r="N495" s="105"/>
      <c r="O495" s="71">
        <f t="shared" si="22"/>
        <v>0</v>
      </c>
      <c r="P495" s="71">
        <f t="shared" si="23"/>
        <v>0</v>
      </c>
      <c r="Q495" s="71" t="str">
        <f t="shared" si="24"/>
        <v/>
      </c>
    </row>
    <row r="496" spans="1:17" ht="15" customHeight="1" x14ac:dyDescent="0.25">
      <c r="A496" s="198" t="str">
        <f>IF($C496="","",IFERROR(INDEX('Work report'!$A$2:$A$1500,MATCH(ROWS($C$2:C496),'Work report'!$AA$2:$AA$1500,0)),""))</f>
        <v/>
      </c>
      <c r="B496" s="199" t="str">
        <f>IF($C496="","",Setup!$B$4)</f>
        <v/>
      </c>
      <c r="C496" s="200" t="str">
        <f>IFERROR(INDEX('Work report'!$R$2:$R$1500,MATCH(ROWS($C$2:C496),'Work report'!$AA$2:$AA$1500,0)),"")</f>
        <v/>
      </c>
      <c r="D496" s="200" t="str">
        <f>IFERROR(INDEX('Work report'!$S$2:$S$1500,MATCH(ROWS($D$2:D496),'Work report'!$AA$2:$AA$1500,0)),"")</f>
        <v/>
      </c>
      <c r="E496" s="193" t="str">
        <f>IF($C496="","",IFERROR(INDEX('Work report'!$C$2:$C$1500,MATCH(ROWS($C$2:C496),'Work report'!$AA$2:$AA$1500,0)),""))</f>
        <v/>
      </c>
      <c r="F496" s="201" t="str">
        <f>IF($C496="","",IFERROR(INDEX('Work report'!$F$2:$F$1500,MATCH(ROWS($C$2:C496),'Work report'!$AA$2:$AA$1500,0)),""))</f>
        <v/>
      </c>
      <c r="G496" s="202" t="str">
        <f>IF($C496="","",IFERROR(HYPERLINK(INDEX('Work report'!$Q$2:$Q$1500,MATCH(ROWS($C$2:C496),'Work report'!$AA$2:$AA$1500,0)),INDEX('Work report'!$Q$2:$Q$1500,MATCH(ROWS($C$2:C496),'Work report'!$AA$2:$AA$1500,0))),""))</f>
        <v/>
      </c>
      <c r="H496" s="203" t="str">
        <f>IF($C496="","",IFERROR(INDEX('Work report'!$M$2:$M$1500,MATCH(ROWS($C$2:C496),'Work report'!$AA$2:$AA$1500,0)),""))</f>
        <v/>
      </c>
      <c r="I496" s="198" t="str">
        <f>IF($C496="","",IFERROR(INDEX('Work report'!$A$2:$A$1500,MATCH(ROWS($C$2:C496),'Work report'!$AA$2:$AA$1500,0)),""))</f>
        <v/>
      </c>
      <c r="J496" s="201" t="str">
        <f>IF($C496="","",IFERROR(INDEX('Work report'!$I$2:$I$1500,MATCH(ROWS($C$2:C496),'Work report'!$AA$2:$AA$1500,0)),""))</f>
        <v/>
      </c>
      <c r="K496" s="105"/>
      <c r="L496" s="105"/>
      <c r="M496" s="105"/>
      <c r="N496" s="105"/>
      <c r="O496" s="71">
        <f t="shared" si="22"/>
        <v>0</v>
      </c>
      <c r="P496" s="71">
        <f t="shared" si="23"/>
        <v>0</v>
      </c>
      <c r="Q496" s="71" t="str">
        <f t="shared" si="24"/>
        <v/>
      </c>
    </row>
    <row r="497" spans="1:17" ht="15" customHeight="1" x14ac:dyDescent="0.25">
      <c r="A497" s="198" t="str">
        <f>IF($C497="","",IFERROR(INDEX('Work report'!$A$2:$A$1500,MATCH(ROWS($C$2:C497),'Work report'!$AA$2:$AA$1500,0)),""))</f>
        <v/>
      </c>
      <c r="B497" s="199" t="str">
        <f>IF($C497="","",Setup!$B$4)</f>
        <v/>
      </c>
      <c r="C497" s="200" t="str">
        <f>IFERROR(INDEX('Work report'!$R$2:$R$1500,MATCH(ROWS($C$2:C497),'Work report'!$AA$2:$AA$1500,0)),"")</f>
        <v/>
      </c>
      <c r="D497" s="200" t="str">
        <f>IFERROR(INDEX('Work report'!$S$2:$S$1500,MATCH(ROWS($D$2:D497),'Work report'!$AA$2:$AA$1500,0)),"")</f>
        <v/>
      </c>
      <c r="E497" s="193" t="str">
        <f>IF($C497="","",IFERROR(INDEX('Work report'!$C$2:$C$1500,MATCH(ROWS($C$2:C497),'Work report'!$AA$2:$AA$1500,0)),""))</f>
        <v/>
      </c>
      <c r="F497" s="201" t="str">
        <f>IF($C497="","",IFERROR(INDEX('Work report'!$F$2:$F$1500,MATCH(ROWS($C$2:C497),'Work report'!$AA$2:$AA$1500,0)),""))</f>
        <v/>
      </c>
      <c r="G497" s="202" t="str">
        <f>IF($C497="","",IFERROR(HYPERLINK(INDEX('Work report'!$Q$2:$Q$1500,MATCH(ROWS($C$2:C497),'Work report'!$AA$2:$AA$1500,0)),INDEX('Work report'!$Q$2:$Q$1500,MATCH(ROWS($C$2:C497),'Work report'!$AA$2:$AA$1500,0))),""))</f>
        <v/>
      </c>
      <c r="H497" s="203" t="str">
        <f>IF($C497="","",IFERROR(INDEX('Work report'!$M$2:$M$1500,MATCH(ROWS($C$2:C497),'Work report'!$AA$2:$AA$1500,0)),""))</f>
        <v/>
      </c>
      <c r="I497" s="198" t="str">
        <f>IF($C497="","",IFERROR(INDEX('Work report'!$A$2:$A$1500,MATCH(ROWS($C$2:C497),'Work report'!$AA$2:$AA$1500,0)),""))</f>
        <v/>
      </c>
      <c r="J497" s="201" t="str">
        <f>IF($C497="","",IFERROR(INDEX('Work report'!$I$2:$I$1500,MATCH(ROWS($C$2:C497),'Work report'!$AA$2:$AA$1500,0)),""))</f>
        <v/>
      </c>
      <c r="K497" s="105"/>
      <c r="L497" s="105"/>
      <c r="M497" s="105"/>
      <c r="N497" s="105"/>
      <c r="O497" s="71">
        <f t="shared" si="22"/>
        <v>0</v>
      </c>
      <c r="P497" s="71">
        <f t="shared" si="23"/>
        <v>0</v>
      </c>
      <c r="Q497" s="71" t="str">
        <f t="shared" si="24"/>
        <v/>
      </c>
    </row>
    <row r="498" spans="1:17" ht="15" customHeight="1" x14ac:dyDescent="0.25">
      <c r="A498" s="198" t="str">
        <f>IF($C498="","",IFERROR(INDEX('Work report'!$A$2:$A$1500,MATCH(ROWS($C$2:C498),'Work report'!$AA$2:$AA$1500,0)),""))</f>
        <v/>
      </c>
      <c r="B498" s="199" t="str">
        <f>IF($C498="","",Setup!$B$4)</f>
        <v/>
      </c>
      <c r="C498" s="200" t="str">
        <f>IFERROR(INDEX('Work report'!$R$2:$R$1500,MATCH(ROWS($C$2:C498),'Work report'!$AA$2:$AA$1500,0)),"")</f>
        <v/>
      </c>
      <c r="D498" s="200" t="str">
        <f>IFERROR(INDEX('Work report'!$S$2:$S$1500,MATCH(ROWS($D$2:D498),'Work report'!$AA$2:$AA$1500,0)),"")</f>
        <v/>
      </c>
      <c r="E498" s="193" t="str">
        <f>IF($C498="","",IFERROR(INDEX('Work report'!$C$2:$C$1500,MATCH(ROWS($C$2:C498),'Work report'!$AA$2:$AA$1500,0)),""))</f>
        <v/>
      </c>
      <c r="F498" s="201" t="str">
        <f>IF($C498="","",IFERROR(INDEX('Work report'!$F$2:$F$1500,MATCH(ROWS($C$2:C498),'Work report'!$AA$2:$AA$1500,0)),""))</f>
        <v/>
      </c>
      <c r="G498" s="202" t="str">
        <f>IF($C498="","",IFERROR(HYPERLINK(INDEX('Work report'!$Q$2:$Q$1500,MATCH(ROWS($C$2:C498),'Work report'!$AA$2:$AA$1500,0)),INDEX('Work report'!$Q$2:$Q$1500,MATCH(ROWS($C$2:C498),'Work report'!$AA$2:$AA$1500,0))),""))</f>
        <v/>
      </c>
      <c r="H498" s="203" t="str">
        <f>IF($C498="","",IFERROR(INDEX('Work report'!$M$2:$M$1500,MATCH(ROWS($C$2:C498),'Work report'!$AA$2:$AA$1500,0)),""))</f>
        <v/>
      </c>
      <c r="I498" s="198" t="str">
        <f>IF($C498="","",IFERROR(INDEX('Work report'!$A$2:$A$1500,MATCH(ROWS($C$2:C498),'Work report'!$AA$2:$AA$1500,0)),""))</f>
        <v/>
      </c>
      <c r="J498" s="201" t="str">
        <f>IF($C498="","",IFERROR(INDEX('Work report'!$I$2:$I$1500,MATCH(ROWS($C$2:C498),'Work report'!$AA$2:$AA$1500,0)),""))</f>
        <v/>
      </c>
      <c r="K498" s="105"/>
      <c r="L498" s="105"/>
      <c r="M498" s="105"/>
      <c r="N498" s="105"/>
      <c r="O498" s="71">
        <f t="shared" si="22"/>
        <v>0</v>
      </c>
      <c r="P498" s="71">
        <f t="shared" si="23"/>
        <v>0</v>
      </c>
      <c r="Q498" s="71" t="str">
        <f t="shared" si="24"/>
        <v/>
      </c>
    </row>
    <row r="499" spans="1:17" ht="15" customHeight="1" x14ac:dyDescent="0.25">
      <c r="A499" s="198" t="str">
        <f>IF($C499="","",IFERROR(INDEX('Work report'!$A$2:$A$1500,MATCH(ROWS($C$2:C499),'Work report'!$AA$2:$AA$1500,0)),""))</f>
        <v/>
      </c>
      <c r="B499" s="199" t="str">
        <f>IF($C499="","",Setup!$B$4)</f>
        <v/>
      </c>
      <c r="C499" s="200" t="str">
        <f>IFERROR(INDEX('Work report'!$R$2:$R$1500,MATCH(ROWS($C$2:C499),'Work report'!$AA$2:$AA$1500,0)),"")</f>
        <v/>
      </c>
      <c r="D499" s="200" t="str">
        <f>IFERROR(INDEX('Work report'!$S$2:$S$1500,MATCH(ROWS($D$2:D499),'Work report'!$AA$2:$AA$1500,0)),"")</f>
        <v/>
      </c>
      <c r="E499" s="193" t="str">
        <f>IF($C499="","",IFERROR(INDEX('Work report'!$C$2:$C$1500,MATCH(ROWS($C$2:C499),'Work report'!$AA$2:$AA$1500,0)),""))</f>
        <v/>
      </c>
      <c r="F499" s="201" t="str">
        <f>IF($C499="","",IFERROR(INDEX('Work report'!$F$2:$F$1500,MATCH(ROWS($C$2:C499),'Work report'!$AA$2:$AA$1500,0)),""))</f>
        <v/>
      </c>
      <c r="G499" s="202" t="str">
        <f>IF($C499="","",IFERROR(HYPERLINK(INDEX('Work report'!$Q$2:$Q$1500,MATCH(ROWS($C$2:C499),'Work report'!$AA$2:$AA$1500,0)),INDEX('Work report'!$Q$2:$Q$1500,MATCH(ROWS($C$2:C499),'Work report'!$AA$2:$AA$1500,0))),""))</f>
        <v/>
      </c>
      <c r="H499" s="203" t="str">
        <f>IF($C499="","",IFERROR(INDEX('Work report'!$M$2:$M$1500,MATCH(ROWS($C$2:C499),'Work report'!$AA$2:$AA$1500,0)),""))</f>
        <v/>
      </c>
      <c r="I499" s="198" t="str">
        <f>IF($C499="","",IFERROR(INDEX('Work report'!$A$2:$A$1500,MATCH(ROWS($C$2:C499),'Work report'!$AA$2:$AA$1500,0)),""))</f>
        <v/>
      </c>
      <c r="J499" s="201" t="str">
        <f>IF($C499="","",IFERROR(INDEX('Work report'!$I$2:$I$1500,MATCH(ROWS($C$2:C499),'Work report'!$AA$2:$AA$1500,0)),""))</f>
        <v/>
      </c>
      <c r="K499" s="105"/>
      <c r="L499" s="105"/>
      <c r="M499" s="105"/>
      <c r="N499" s="105"/>
      <c r="O499" s="71">
        <f t="shared" si="22"/>
        <v>0</v>
      </c>
      <c r="P499" s="71">
        <f t="shared" si="23"/>
        <v>0</v>
      </c>
      <c r="Q499" s="71" t="str">
        <f t="shared" si="24"/>
        <v/>
      </c>
    </row>
    <row r="500" spans="1:17" ht="15" customHeight="1" x14ac:dyDescent="0.25">
      <c r="A500" s="198" t="str">
        <f>IF($C500="","",IFERROR(INDEX('Work report'!$A$2:$A$1500,MATCH(ROWS($C$2:C500),'Work report'!$AA$2:$AA$1500,0)),""))</f>
        <v/>
      </c>
      <c r="B500" s="199" t="str">
        <f>IF($C500="","",Setup!$B$4)</f>
        <v/>
      </c>
      <c r="C500" s="200" t="str">
        <f>IFERROR(INDEX('Work report'!$R$2:$R$1500,MATCH(ROWS($C$2:C500),'Work report'!$AA$2:$AA$1500,0)),"")</f>
        <v/>
      </c>
      <c r="D500" s="200" t="str">
        <f>IFERROR(INDEX('Work report'!$S$2:$S$1500,MATCH(ROWS($D$2:D500),'Work report'!$AA$2:$AA$1500,0)),"")</f>
        <v/>
      </c>
      <c r="E500" s="193" t="str">
        <f>IF($C500="","",IFERROR(INDEX('Work report'!$C$2:$C$1500,MATCH(ROWS($C$2:C500),'Work report'!$AA$2:$AA$1500,0)),""))</f>
        <v/>
      </c>
      <c r="F500" s="201" t="str">
        <f>IF($C500="","",IFERROR(INDEX('Work report'!$F$2:$F$1500,MATCH(ROWS($C$2:C500),'Work report'!$AA$2:$AA$1500,0)),""))</f>
        <v/>
      </c>
      <c r="G500" s="202" t="str">
        <f>IF($C500="","",IFERROR(HYPERLINK(INDEX('Work report'!$Q$2:$Q$1500,MATCH(ROWS($C$2:C500),'Work report'!$AA$2:$AA$1500,0)),INDEX('Work report'!$Q$2:$Q$1500,MATCH(ROWS($C$2:C500),'Work report'!$AA$2:$AA$1500,0))),""))</f>
        <v/>
      </c>
      <c r="H500" s="203" t="str">
        <f>IF($C500="","",IFERROR(INDEX('Work report'!$M$2:$M$1500,MATCH(ROWS($C$2:C500),'Work report'!$AA$2:$AA$1500,0)),""))</f>
        <v/>
      </c>
      <c r="I500" s="198" t="str">
        <f>IF($C500="","",IFERROR(INDEX('Work report'!$A$2:$A$1500,MATCH(ROWS($C$2:C500),'Work report'!$AA$2:$AA$1500,0)),""))</f>
        <v/>
      </c>
      <c r="J500" s="201" t="str">
        <f>IF($C500="","",IFERROR(INDEX('Work report'!$I$2:$I$1500,MATCH(ROWS($C$2:C500),'Work report'!$AA$2:$AA$1500,0)),""))</f>
        <v/>
      </c>
      <c r="K500" s="105"/>
      <c r="L500" s="105"/>
      <c r="M500" s="105"/>
      <c r="N500" s="105"/>
      <c r="O500" s="71">
        <f t="shared" si="22"/>
        <v>0</v>
      </c>
      <c r="P500" s="71">
        <f t="shared" si="23"/>
        <v>0</v>
      </c>
      <c r="Q500" s="71" t="str">
        <f t="shared" si="24"/>
        <v/>
      </c>
    </row>
    <row r="501" spans="1:17" ht="15" customHeight="1" x14ac:dyDescent="0.25">
      <c r="A501" s="198" t="str">
        <f>IF($C501="","",IFERROR(INDEX('Work report'!$A$2:$A$1500,MATCH(ROWS($C$2:C501),'Work report'!$AA$2:$AA$1500,0)),""))</f>
        <v/>
      </c>
      <c r="B501" s="199" t="str">
        <f>IF($C501="","",Setup!$B$4)</f>
        <v/>
      </c>
      <c r="C501" s="200" t="str">
        <f>IFERROR(INDEX('Work report'!$R$2:$R$1500,MATCH(ROWS($C$2:C501),'Work report'!$AA$2:$AA$1500,0)),"")</f>
        <v/>
      </c>
      <c r="D501" s="200" t="str">
        <f>IFERROR(INDEX('Work report'!$S$2:$S$1500,MATCH(ROWS($D$2:D501),'Work report'!$AA$2:$AA$1500,0)),"")</f>
        <v/>
      </c>
      <c r="E501" s="193" t="str">
        <f>IF($C501="","",IFERROR(INDEX('Work report'!$C$2:$C$1500,MATCH(ROWS($C$2:C501),'Work report'!$AA$2:$AA$1500,0)),""))</f>
        <v/>
      </c>
      <c r="F501" s="201" t="str">
        <f>IF($C501="","",IFERROR(INDEX('Work report'!$F$2:$F$1500,MATCH(ROWS($C$2:C501),'Work report'!$AA$2:$AA$1500,0)),""))</f>
        <v/>
      </c>
      <c r="G501" s="202" t="str">
        <f>IF($C501="","",IFERROR(HYPERLINK(INDEX('Work report'!$Q$2:$Q$1500,MATCH(ROWS($C$2:C501),'Work report'!$AA$2:$AA$1500,0)),INDEX('Work report'!$Q$2:$Q$1500,MATCH(ROWS($C$2:C501),'Work report'!$AA$2:$AA$1500,0))),""))</f>
        <v/>
      </c>
      <c r="H501" s="203" t="str">
        <f>IF($C501="","",IFERROR(INDEX('Work report'!$M$2:$M$1500,MATCH(ROWS($C$2:C501),'Work report'!$AA$2:$AA$1500,0)),""))</f>
        <v/>
      </c>
      <c r="I501" s="198" t="str">
        <f>IF($C501="","",IFERROR(INDEX('Work report'!$A$2:$A$1500,MATCH(ROWS($C$2:C501),'Work report'!$AA$2:$AA$1500,0)),""))</f>
        <v/>
      </c>
      <c r="J501" s="201" t="str">
        <f>IF($C501="","",IFERROR(INDEX('Work report'!$I$2:$I$1500,MATCH(ROWS($C$2:C501),'Work report'!$AA$2:$AA$1500,0)),""))</f>
        <v/>
      </c>
      <c r="K501" s="105"/>
      <c r="L501" s="105"/>
      <c r="M501" s="105"/>
      <c r="N501" s="105"/>
      <c r="O501" s="71">
        <f t="shared" si="22"/>
        <v>0</v>
      </c>
      <c r="P501" s="71">
        <f t="shared" si="23"/>
        <v>0</v>
      </c>
      <c r="Q501" s="71" t="str">
        <f t="shared" si="24"/>
        <v/>
      </c>
    </row>
    <row r="502" spans="1:17" ht="15" customHeight="1" x14ac:dyDescent="0.25">
      <c r="A502" s="198" t="str">
        <f>IF($C502="","",IFERROR(INDEX('Work report'!$A$2:$A$1500,MATCH(ROWS($C$2:C502),'Work report'!$AA$2:$AA$1500,0)),""))</f>
        <v/>
      </c>
      <c r="B502" s="199" t="str">
        <f>IF($C502="","",Setup!$B$4)</f>
        <v/>
      </c>
      <c r="C502" s="200" t="str">
        <f>IFERROR(INDEX('Work report'!$R$2:$R$1500,MATCH(ROWS($C$2:C502),'Work report'!$AA$2:$AA$1500,0)),"")</f>
        <v/>
      </c>
      <c r="D502" s="200" t="str">
        <f>IFERROR(INDEX('Work report'!$S$2:$S$1500,MATCH(ROWS($D$2:D502),'Work report'!$AA$2:$AA$1500,0)),"")</f>
        <v/>
      </c>
      <c r="E502" s="193" t="str">
        <f>IF($C502="","",IFERROR(INDEX('Work report'!$C$2:$C$1500,MATCH(ROWS($C$2:C502),'Work report'!$AA$2:$AA$1500,0)),""))</f>
        <v/>
      </c>
      <c r="F502" s="201" t="str">
        <f>IF($C502="","",IFERROR(INDEX('Work report'!$F$2:$F$1500,MATCH(ROWS($C$2:C502),'Work report'!$AA$2:$AA$1500,0)),""))</f>
        <v/>
      </c>
      <c r="G502" s="202" t="str">
        <f>IF($C502="","",IFERROR(HYPERLINK(INDEX('Work report'!$Q$2:$Q$1500,MATCH(ROWS($C$2:C502),'Work report'!$AA$2:$AA$1500,0)),INDEX('Work report'!$Q$2:$Q$1500,MATCH(ROWS($C$2:C502),'Work report'!$AA$2:$AA$1500,0))),""))</f>
        <v/>
      </c>
      <c r="H502" s="203" t="str">
        <f>IF($C502="","",IFERROR(INDEX('Work report'!$M$2:$M$1500,MATCH(ROWS($C$2:C502),'Work report'!$AA$2:$AA$1500,0)),""))</f>
        <v/>
      </c>
      <c r="I502" s="198" t="str">
        <f>IF($C502="","",IFERROR(INDEX('Work report'!$A$2:$A$1500,MATCH(ROWS($C$2:C502),'Work report'!$AA$2:$AA$1500,0)),""))</f>
        <v/>
      </c>
      <c r="J502" s="201" t="str">
        <f>IF($C502="","",IFERROR(INDEX('Work report'!$I$2:$I$1500,MATCH(ROWS($C$2:C502),'Work report'!$AA$2:$AA$1500,0)),""))</f>
        <v/>
      </c>
      <c r="K502" s="105"/>
      <c r="L502" s="105"/>
      <c r="M502" s="105"/>
      <c r="N502" s="105"/>
      <c r="O502" s="71">
        <f t="shared" si="22"/>
        <v>0</v>
      </c>
      <c r="P502" s="71">
        <f t="shared" si="23"/>
        <v>0</v>
      </c>
      <c r="Q502" s="71" t="str">
        <f t="shared" si="24"/>
        <v/>
      </c>
    </row>
    <row r="503" spans="1:17" ht="15" customHeight="1" x14ac:dyDescent="0.25">
      <c r="A503" s="198" t="str">
        <f>IF($C503="","",IFERROR(INDEX('Work report'!$A$2:$A$1500,MATCH(ROWS($C$2:C503),'Work report'!$AA$2:$AA$1500,0)),""))</f>
        <v/>
      </c>
      <c r="B503" s="199" t="str">
        <f>IF($C503="","",Setup!$B$4)</f>
        <v/>
      </c>
      <c r="C503" s="200" t="str">
        <f>IFERROR(INDEX('Work report'!$R$2:$R$1500,MATCH(ROWS($C$2:C503),'Work report'!$AA$2:$AA$1500,0)),"")</f>
        <v/>
      </c>
      <c r="D503" s="200" t="str">
        <f>IFERROR(INDEX('Work report'!$S$2:$S$1500,MATCH(ROWS($D$2:D503),'Work report'!$AA$2:$AA$1500,0)),"")</f>
        <v/>
      </c>
      <c r="E503" s="193" t="str">
        <f>IF($C503="","",IFERROR(INDEX('Work report'!$C$2:$C$1500,MATCH(ROWS($C$2:C503),'Work report'!$AA$2:$AA$1500,0)),""))</f>
        <v/>
      </c>
      <c r="F503" s="201" t="str">
        <f>IF($C503="","",IFERROR(INDEX('Work report'!$F$2:$F$1500,MATCH(ROWS($C$2:C503),'Work report'!$AA$2:$AA$1500,0)),""))</f>
        <v/>
      </c>
      <c r="G503" s="202" t="str">
        <f>IF($C503="","",IFERROR(HYPERLINK(INDEX('Work report'!$Q$2:$Q$1500,MATCH(ROWS($C$2:C503),'Work report'!$AA$2:$AA$1500,0)),INDEX('Work report'!$Q$2:$Q$1500,MATCH(ROWS($C$2:C503),'Work report'!$AA$2:$AA$1500,0))),""))</f>
        <v/>
      </c>
      <c r="H503" s="203" t="str">
        <f>IF($C503="","",IFERROR(INDEX('Work report'!$M$2:$M$1500,MATCH(ROWS($C$2:C503),'Work report'!$AA$2:$AA$1500,0)),""))</f>
        <v/>
      </c>
      <c r="I503" s="198" t="str">
        <f>IF($C503="","",IFERROR(INDEX('Work report'!$A$2:$A$1500,MATCH(ROWS($C$2:C503),'Work report'!$AA$2:$AA$1500,0)),""))</f>
        <v/>
      </c>
      <c r="J503" s="201" t="str">
        <f>IF($C503="","",IFERROR(INDEX('Work report'!$I$2:$I$1500,MATCH(ROWS($C$2:C503),'Work report'!$AA$2:$AA$1500,0)),""))</f>
        <v/>
      </c>
      <c r="K503" s="105"/>
      <c r="L503" s="105"/>
      <c r="M503" s="105"/>
      <c r="N503" s="105"/>
      <c r="O503" s="71">
        <f t="shared" si="22"/>
        <v>0</v>
      </c>
      <c r="P503" s="71">
        <f t="shared" si="23"/>
        <v>0</v>
      </c>
      <c r="Q503" s="71" t="str">
        <f t="shared" si="24"/>
        <v/>
      </c>
    </row>
    <row r="504" spans="1:17" ht="15" customHeight="1" x14ac:dyDescent="0.25">
      <c r="A504" s="198" t="str">
        <f>IF($C504="","",IFERROR(INDEX('Work report'!$A$2:$A$1500,MATCH(ROWS($C$2:C504),'Work report'!$AA$2:$AA$1500,0)),""))</f>
        <v/>
      </c>
      <c r="B504" s="199" t="str">
        <f>IF($C504="","",Setup!$B$4)</f>
        <v/>
      </c>
      <c r="C504" s="200" t="str">
        <f>IFERROR(INDEX('Work report'!$R$2:$R$1500,MATCH(ROWS($C$2:C504),'Work report'!$AA$2:$AA$1500,0)),"")</f>
        <v/>
      </c>
      <c r="D504" s="200" t="str">
        <f>IFERROR(INDEX('Work report'!$S$2:$S$1500,MATCH(ROWS($D$2:D504),'Work report'!$AA$2:$AA$1500,0)),"")</f>
        <v/>
      </c>
      <c r="E504" s="193" t="str">
        <f>IF($C504="","",IFERROR(INDEX('Work report'!$C$2:$C$1500,MATCH(ROWS($C$2:C504),'Work report'!$AA$2:$AA$1500,0)),""))</f>
        <v/>
      </c>
      <c r="F504" s="201" t="str">
        <f>IF($C504="","",IFERROR(INDEX('Work report'!$F$2:$F$1500,MATCH(ROWS($C$2:C504),'Work report'!$AA$2:$AA$1500,0)),""))</f>
        <v/>
      </c>
      <c r="G504" s="202" t="str">
        <f>IF($C504="","",IFERROR(HYPERLINK(INDEX('Work report'!$Q$2:$Q$1500,MATCH(ROWS($C$2:C504),'Work report'!$AA$2:$AA$1500,0)),INDEX('Work report'!$Q$2:$Q$1500,MATCH(ROWS($C$2:C504),'Work report'!$AA$2:$AA$1500,0))),""))</f>
        <v/>
      </c>
      <c r="H504" s="203" t="str">
        <f>IF($C504="","",IFERROR(INDEX('Work report'!$M$2:$M$1500,MATCH(ROWS($C$2:C504),'Work report'!$AA$2:$AA$1500,0)),""))</f>
        <v/>
      </c>
      <c r="I504" s="198" t="str">
        <f>IF($C504="","",IFERROR(INDEX('Work report'!$A$2:$A$1500,MATCH(ROWS($C$2:C504),'Work report'!$AA$2:$AA$1500,0)),""))</f>
        <v/>
      </c>
      <c r="J504" s="201" t="str">
        <f>IF($C504="","",IFERROR(INDEX('Work report'!$I$2:$I$1500,MATCH(ROWS($C$2:C504),'Work report'!$AA$2:$AA$1500,0)),""))</f>
        <v/>
      </c>
      <c r="K504" s="105"/>
      <c r="L504" s="105"/>
      <c r="M504" s="105"/>
      <c r="N504" s="105"/>
      <c r="O504" s="71">
        <f t="shared" si="22"/>
        <v>0</v>
      </c>
      <c r="P504" s="71">
        <f t="shared" si="23"/>
        <v>0</v>
      </c>
      <c r="Q504" s="71" t="str">
        <f t="shared" si="24"/>
        <v/>
      </c>
    </row>
    <row r="505" spans="1:17" ht="15" customHeight="1" x14ac:dyDescent="0.25">
      <c r="A505" s="198" t="str">
        <f>IF($C505="","",IFERROR(INDEX('Work report'!$A$2:$A$1500,MATCH(ROWS($C$2:C505),'Work report'!$AA$2:$AA$1500,0)),""))</f>
        <v/>
      </c>
      <c r="B505" s="199" t="str">
        <f>IF($C505="","",Setup!$B$4)</f>
        <v/>
      </c>
      <c r="C505" s="200" t="str">
        <f>IFERROR(INDEX('Work report'!$R$2:$R$1500,MATCH(ROWS($C$2:C505),'Work report'!$AA$2:$AA$1500,0)),"")</f>
        <v/>
      </c>
      <c r="D505" s="200" t="str">
        <f>IFERROR(INDEX('Work report'!$S$2:$S$1500,MATCH(ROWS($D$2:D505),'Work report'!$AA$2:$AA$1500,0)),"")</f>
        <v/>
      </c>
      <c r="E505" s="193" t="str">
        <f>IF($C505="","",IFERROR(INDEX('Work report'!$C$2:$C$1500,MATCH(ROWS($C$2:C505),'Work report'!$AA$2:$AA$1500,0)),""))</f>
        <v/>
      </c>
      <c r="F505" s="201" t="str">
        <f>IF($C505="","",IFERROR(INDEX('Work report'!$F$2:$F$1500,MATCH(ROWS($C$2:C505),'Work report'!$AA$2:$AA$1500,0)),""))</f>
        <v/>
      </c>
      <c r="G505" s="202" t="str">
        <f>IF($C505="","",IFERROR(HYPERLINK(INDEX('Work report'!$Q$2:$Q$1500,MATCH(ROWS($C$2:C505),'Work report'!$AA$2:$AA$1500,0)),INDEX('Work report'!$Q$2:$Q$1500,MATCH(ROWS($C$2:C505),'Work report'!$AA$2:$AA$1500,0))),""))</f>
        <v/>
      </c>
      <c r="H505" s="203" t="str">
        <f>IF($C505="","",IFERROR(INDEX('Work report'!$M$2:$M$1500,MATCH(ROWS($C$2:C505),'Work report'!$AA$2:$AA$1500,0)),""))</f>
        <v/>
      </c>
      <c r="I505" s="198" t="str">
        <f>IF($C505="","",IFERROR(INDEX('Work report'!$A$2:$A$1500,MATCH(ROWS($C$2:C505),'Work report'!$AA$2:$AA$1500,0)),""))</f>
        <v/>
      </c>
      <c r="J505" s="201" t="str">
        <f>IF($C505="","",IFERROR(INDEX('Work report'!$I$2:$I$1500,MATCH(ROWS($C$2:C505),'Work report'!$AA$2:$AA$1500,0)),""))</f>
        <v/>
      </c>
      <c r="K505" s="105"/>
      <c r="L505" s="105"/>
      <c r="M505" s="105"/>
      <c r="N505" s="105"/>
      <c r="O505" s="71">
        <f t="shared" si="22"/>
        <v>0</v>
      </c>
      <c r="P505" s="71">
        <f t="shared" si="23"/>
        <v>0</v>
      </c>
      <c r="Q505" s="71" t="str">
        <f t="shared" si="24"/>
        <v/>
      </c>
    </row>
    <row r="506" spans="1:17" ht="15" customHeight="1" x14ac:dyDescent="0.25">
      <c r="A506" s="198" t="str">
        <f>IF($C506="","",IFERROR(INDEX('Work report'!$A$2:$A$1500,MATCH(ROWS($C$2:C506),'Work report'!$AA$2:$AA$1500,0)),""))</f>
        <v/>
      </c>
      <c r="B506" s="199" t="str">
        <f>IF($C506="","",Setup!$B$4)</f>
        <v/>
      </c>
      <c r="C506" s="200" t="str">
        <f>IFERROR(INDEX('Work report'!$R$2:$R$1500,MATCH(ROWS($C$2:C506),'Work report'!$AA$2:$AA$1500,0)),"")</f>
        <v/>
      </c>
      <c r="D506" s="200" t="str">
        <f>IFERROR(INDEX('Work report'!$S$2:$S$1500,MATCH(ROWS($D$2:D506),'Work report'!$AA$2:$AA$1500,0)),"")</f>
        <v/>
      </c>
      <c r="E506" s="193" t="str">
        <f>IF($C506="","",IFERROR(INDEX('Work report'!$C$2:$C$1500,MATCH(ROWS($C$2:C506),'Work report'!$AA$2:$AA$1500,0)),""))</f>
        <v/>
      </c>
      <c r="F506" s="201" t="str">
        <f>IF($C506="","",IFERROR(INDEX('Work report'!$F$2:$F$1500,MATCH(ROWS($C$2:C506),'Work report'!$AA$2:$AA$1500,0)),""))</f>
        <v/>
      </c>
      <c r="G506" s="202" t="str">
        <f>IF($C506="","",IFERROR(HYPERLINK(INDEX('Work report'!$Q$2:$Q$1500,MATCH(ROWS($C$2:C506),'Work report'!$AA$2:$AA$1500,0)),INDEX('Work report'!$Q$2:$Q$1500,MATCH(ROWS($C$2:C506),'Work report'!$AA$2:$AA$1500,0))),""))</f>
        <v/>
      </c>
      <c r="H506" s="203" t="str">
        <f>IF($C506="","",IFERROR(INDEX('Work report'!$M$2:$M$1500,MATCH(ROWS($C$2:C506),'Work report'!$AA$2:$AA$1500,0)),""))</f>
        <v/>
      </c>
      <c r="I506" s="198" t="str">
        <f>IF($C506="","",IFERROR(INDEX('Work report'!$A$2:$A$1500,MATCH(ROWS($C$2:C506),'Work report'!$AA$2:$AA$1500,0)),""))</f>
        <v/>
      </c>
      <c r="J506" s="201" t="str">
        <f>IF($C506="","",IFERROR(INDEX('Work report'!$I$2:$I$1500,MATCH(ROWS($C$2:C506),'Work report'!$AA$2:$AA$1500,0)),""))</f>
        <v/>
      </c>
      <c r="K506" s="105"/>
      <c r="L506" s="105"/>
      <c r="M506" s="105"/>
      <c r="N506" s="105"/>
      <c r="O506" s="71">
        <f t="shared" si="22"/>
        <v>0</v>
      </c>
      <c r="P506" s="71">
        <f t="shared" si="23"/>
        <v>0</v>
      </c>
      <c r="Q506" s="71" t="str">
        <f t="shared" si="24"/>
        <v/>
      </c>
    </row>
    <row r="507" spans="1:17" ht="15" customHeight="1" x14ac:dyDescent="0.25">
      <c r="A507" s="198" t="str">
        <f>IF($C507="","",IFERROR(INDEX('Work report'!$A$2:$A$1500,MATCH(ROWS($C$2:C507),'Work report'!$AA$2:$AA$1500,0)),""))</f>
        <v/>
      </c>
      <c r="B507" s="199" t="str">
        <f>IF($C507="","",Setup!$B$4)</f>
        <v/>
      </c>
      <c r="C507" s="200" t="str">
        <f>IFERROR(INDEX('Work report'!$R$2:$R$1500,MATCH(ROWS($C$2:C507),'Work report'!$AA$2:$AA$1500,0)),"")</f>
        <v/>
      </c>
      <c r="D507" s="200" t="str">
        <f>IFERROR(INDEX('Work report'!$S$2:$S$1500,MATCH(ROWS($D$2:D507),'Work report'!$AA$2:$AA$1500,0)),"")</f>
        <v/>
      </c>
      <c r="E507" s="193" t="str">
        <f>IF($C507="","",IFERROR(INDEX('Work report'!$C$2:$C$1500,MATCH(ROWS($C$2:C507),'Work report'!$AA$2:$AA$1500,0)),""))</f>
        <v/>
      </c>
      <c r="F507" s="201" t="str">
        <f>IF($C507="","",IFERROR(INDEX('Work report'!$F$2:$F$1500,MATCH(ROWS($C$2:C507),'Work report'!$AA$2:$AA$1500,0)),""))</f>
        <v/>
      </c>
      <c r="G507" s="202" t="str">
        <f>IF($C507="","",IFERROR(HYPERLINK(INDEX('Work report'!$Q$2:$Q$1500,MATCH(ROWS($C$2:C507),'Work report'!$AA$2:$AA$1500,0)),INDEX('Work report'!$Q$2:$Q$1500,MATCH(ROWS($C$2:C507),'Work report'!$AA$2:$AA$1500,0))),""))</f>
        <v/>
      </c>
      <c r="H507" s="203" t="str">
        <f>IF($C507="","",IFERROR(INDEX('Work report'!$M$2:$M$1500,MATCH(ROWS($C$2:C507),'Work report'!$AA$2:$AA$1500,0)),""))</f>
        <v/>
      </c>
      <c r="I507" s="198" t="str">
        <f>IF($C507="","",IFERROR(INDEX('Work report'!$A$2:$A$1500,MATCH(ROWS($C$2:C507),'Work report'!$AA$2:$AA$1500,0)),""))</f>
        <v/>
      </c>
      <c r="J507" s="201" t="str">
        <f>IF($C507="","",IFERROR(INDEX('Work report'!$I$2:$I$1500,MATCH(ROWS($C$2:C507),'Work report'!$AA$2:$AA$1500,0)),""))</f>
        <v/>
      </c>
      <c r="K507" s="105"/>
      <c r="L507" s="105"/>
      <c r="M507" s="105"/>
      <c r="N507" s="105"/>
      <c r="O507" s="71">
        <f t="shared" si="22"/>
        <v>0</v>
      </c>
      <c r="P507" s="71">
        <f t="shared" si="23"/>
        <v>0</v>
      </c>
      <c r="Q507" s="71" t="str">
        <f t="shared" si="24"/>
        <v/>
      </c>
    </row>
    <row r="508" spans="1:17" ht="15" customHeight="1" x14ac:dyDescent="0.25">
      <c r="A508" s="198" t="str">
        <f>IF($C508="","",IFERROR(INDEX('Work report'!$A$2:$A$1500,MATCH(ROWS($C$2:C508),'Work report'!$AA$2:$AA$1500,0)),""))</f>
        <v/>
      </c>
      <c r="B508" s="199" t="str">
        <f>IF($C508="","",Setup!$B$4)</f>
        <v/>
      </c>
      <c r="C508" s="200" t="str">
        <f>IFERROR(INDEX('Work report'!$R$2:$R$1500,MATCH(ROWS($C$2:C508),'Work report'!$AA$2:$AA$1500,0)),"")</f>
        <v/>
      </c>
      <c r="D508" s="200" t="str">
        <f>IFERROR(INDEX('Work report'!$S$2:$S$1500,MATCH(ROWS($D$2:D508),'Work report'!$AA$2:$AA$1500,0)),"")</f>
        <v/>
      </c>
      <c r="E508" s="193" t="str">
        <f>IF($C508="","",IFERROR(INDEX('Work report'!$C$2:$C$1500,MATCH(ROWS($C$2:C508),'Work report'!$AA$2:$AA$1500,0)),""))</f>
        <v/>
      </c>
      <c r="F508" s="201" t="str">
        <f>IF($C508="","",IFERROR(INDEX('Work report'!$F$2:$F$1500,MATCH(ROWS($C$2:C508),'Work report'!$AA$2:$AA$1500,0)),""))</f>
        <v/>
      </c>
      <c r="G508" s="202" t="str">
        <f>IF($C508="","",IFERROR(HYPERLINK(INDEX('Work report'!$Q$2:$Q$1500,MATCH(ROWS($C$2:C508),'Work report'!$AA$2:$AA$1500,0)),INDEX('Work report'!$Q$2:$Q$1500,MATCH(ROWS($C$2:C508),'Work report'!$AA$2:$AA$1500,0))),""))</f>
        <v/>
      </c>
      <c r="H508" s="203" t="str">
        <f>IF($C508="","",IFERROR(INDEX('Work report'!$M$2:$M$1500,MATCH(ROWS($C$2:C508),'Work report'!$AA$2:$AA$1500,0)),""))</f>
        <v/>
      </c>
      <c r="I508" s="198" t="str">
        <f>IF($C508="","",IFERROR(INDEX('Work report'!$A$2:$A$1500,MATCH(ROWS($C$2:C508),'Work report'!$AA$2:$AA$1500,0)),""))</f>
        <v/>
      </c>
      <c r="J508" s="201" t="str">
        <f>IF($C508="","",IFERROR(INDEX('Work report'!$I$2:$I$1500,MATCH(ROWS($C$2:C508),'Work report'!$AA$2:$AA$1500,0)),""))</f>
        <v/>
      </c>
      <c r="K508" s="105"/>
      <c r="L508" s="105"/>
      <c r="M508" s="105"/>
      <c r="N508" s="105"/>
      <c r="O508" s="71">
        <f t="shared" si="22"/>
        <v>0</v>
      </c>
      <c r="P508" s="71">
        <f t="shared" si="23"/>
        <v>0</v>
      </c>
      <c r="Q508" s="71" t="str">
        <f t="shared" si="24"/>
        <v/>
      </c>
    </row>
    <row r="509" spans="1:17" ht="15" customHeight="1" x14ac:dyDescent="0.25">
      <c r="A509" s="198" t="str">
        <f>IF($C509="","",IFERROR(INDEX('Work report'!$A$2:$A$1500,MATCH(ROWS($C$2:C509),'Work report'!$AA$2:$AA$1500,0)),""))</f>
        <v/>
      </c>
      <c r="B509" s="199" t="str">
        <f>IF($C509="","",Setup!$B$4)</f>
        <v/>
      </c>
      <c r="C509" s="200" t="str">
        <f>IFERROR(INDEX('Work report'!$R$2:$R$1500,MATCH(ROWS($C$2:C509),'Work report'!$AA$2:$AA$1500,0)),"")</f>
        <v/>
      </c>
      <c r="D509" s="200" t="str">
        <f>IFERROR(INDEX('Work report'!$S$2:$S$1500,MATCH(ROWS($D$2:D509),'Work report'!$AA$2:$AA$1500,0)),"")</f>
        <v/>
      </c>
      <c r="E509" s="193" t="str">
        <f>IF($C509="","",IFERROR(INDEX('Work report'!$C$2:$C$1500,MATCH(ROWS($C$2:C509),'Work report'!$AA$2:$AA$1500,0)),""))</f>
        <v/>
      </c>
      <c r="F509" s="201" t="str">
        <f>IF($C509="","",IFERROR(INDEX('Work report'!$F$2:$F$1500,MATCH(ROWS($C$2:C509),'Work report'!$AA$2:$AA$1500,0)),""))</f>
        <v/>
      </c>
      <c r="G509" s="202" t="str">
        <f>IF($C509="","",IFERROR(HYPERLINK(INDEX('Work report'!$Q$2:$Q$1500,MATCH(ROWS($C$2:C509),'Work report'!$AA$2:$AA$1500,0)),INDEX('Work report'!$Q$2:$Q$1500,MATCH(ROWS($C$2:C509),'Work report'!$AA$2:$AA$1500,0))),""))</f>
        <v/>
      </c>
      <c r="H509" s="203" t="str">
        <f>IF($C509="","",IFERROR(INDEX('Work report'!$M$2:$M$1500,MATCH(ROWS($C$2:C509),'Work report'!$AA$2:$AA$1500,0)),""))</f>
        <v/>
      </c>
      <c r="I509" s="198" t="str">
        <f>IF($C509="","",IFERROR(INDEX('Work report'!$A$2:$A$1500,MATCH(ROWS($C$2:C509),'Work report'!$AA$2:$AA$1500,0)),""))</f>
        <v/>
      </c>
      <c r="J509" s="201" t="str">
        <f>IF($C509="","",IFERROR(INDEX('Work report'!$I$2:$I$1500,MATCH(ROWS($C$2:C509),'Work report'!$AA$2:$AA$1500,0)),""))</f>
        <v/>
      </c>
      <c r="K509" s="105"/>
      <c r="L509" s="105"/>
      <c r="M509" s="105"/>
      <c r="N509" s="105"/>
      <c r="O509" s="71">
        <f t="shared" si="22"/>
        <v>0</v>
      </c>
      <c r="P509" s="71">
        <f t="shared" si="23"/>
        <v>0</v>
      </c>
      <c r="Q509" s="71" t="str">
        <f t="shared" si="24"/>
        <v/>
      </c>
    </row>
    <row r="510" spans="1:17" ht="15" customHeight="1" x14ac:dyDescent="0.25">
      <c r="A510" s="198" t="str">
        <f>IF($C510="","",IFERROR(INDEX('Work report'!$A$2:$A$1500,MATCH(ROWS($C$2:C510),'Work report'!$AA$2:$AA$1500,0)),""))</f>
        <v/>
      </c>
      <c r="B510" s="199" t="str">
        <f>IF($C510="","",Setup!$B$4)</f>
        <v/>
      </c>
      <c r="C510" s="200" t="str">
        <f>IFERROR(INDEX('Work report'!$R$2:$R$1500,MATCH(ROWS($C$2:C510),'Work report'!$AA$2:$AA$1500,0)),"")</f>
        <v/>
      </c>
      <c r="D510" s="200" t="str">
        <f>IFERROR(INDEX('Work report'!$S$2:$S$1500,MATCH(ROWS($D$2:D510),'Work report'!$AA$2:$AA$1500,0)),"")</f>
        <v/>
      </c>
      <c r="E510" s="193" t="str">
        <f>IF($C510="","",IFERROR(INDEX('Work report'!$C$2:$C$1500,MATCH(ROWS($C$2:C510),'Work report'!$AA$2:$AA$1500,0)),""))</f>
        <v/>
      </c>
      <c r="F510" s="201" t="str">
        <f>IF($C510="","",IFERROR(INDEX('Work report'!$F$2:$F$1500,MATCH(ROWS($C$2:C510),'Work report'!$AA$2:$AA$1500,0)),""))</f>
        <v/>
      </c>
      <c r="G510" s="202" t="str">
        <f>IF($C510="","",IFERROR(HYPERLINK(INDEX('Work report'!$Q$2:$Q$1500,MATCH(ROWS($C$2:C510),'Work report'!$AA$2:$AA$1500,0)),INDEX('Work report'!$Q$2:$Q$1500,MATCH(ROWS($C$2:C510),'Work report'!$AA$2:$AA$1500,0))),""))</f>
        <v/>
      </c>
      <c r="H510" s="203" t="str">
        <f>IF($C510="","",IFERROR(INDEX('Work report'!$M$2:$M$1500,MATCH(ROWS($C$2:C510),'Work report'!$AA$2:$AA$1500,0)),""))</f>
        <v/>
      </c>
      <c r="I510" s="198" t="str">
        <f>IF($C510="","",IFERROR(INDEX('Work report'!$A$2:$A$1500,MATCH(ROWS($C$2:C510),'Work report'!$AA$2:$AA$1500,0)),""))</f>
        <v/>
      </c>
      <c r="J510" s="201" t="str">
        <f>IF($C510="","",IFERROR(INDEX('Work report'!$I$2:$I$1500,MATCH(ROWS($C$2:C510),'Work report'!$AA$2:$AA$1500,0)),""))</f>
        <v/>
      </c>
      <c r="K510" s="105"/>
      <c r="L510" s="105"/>
      <c r="M510" s="105"/>
      <c r="N510" s="105"/>
      <c r="O510" s="71">
        <f t="shared" si="22"/>
        <v>0</v>
      </c>
      <c r="P510" s="71">
        <f t="shared" si="23"/>
        <v>0</v>
      </c>
      <c r="Q510" s="71" t="str">
        <f t="shared" si="24"/>
        <v/>
      </c>
    </row>
    <row r="511" spans="1:17" ht="15" customHeight="1" x14ac:dyDescent="0.25">
      <c r="A511" s="198" t="str">
        <f>IF($C511="","",IFERROR(INDEX('Work report'!$A$2:$A$1500,MATCH(ROWS($C$2:C511),'Work report'!$AA$2:$AA$1500,0)),""))</f>
        <v/>
      </c>
      <c r="B511" s="199" t="str">
        <f>IF($C511="","",Setup!$B$4)</f>
        <v/>
      </c>
      <c r="C511" s="200" t="str">
        <f>IFERROR(INDEX('Work report'!$R$2:$R$1500,MATCH(ROWS($C$2:C511),'Work report'!$AA$2:$AA$1500,0)),"")</f>
        <v/>
      </c>
      <c r="D511" s="200" t="str">
        <f>IFERROR(INDEX('Work report'!$S$2:$S$1500,MATCH(ROWS($D$2:D511),'Work report'!$AA$2:$AA$1500,0)),"")</f>
        <v/>
      </c>
      <c r="E511" s="193" t="str">
        <f>IF($C511="","",IFERROR(INDEX('Work report'!$C$2:$C$1500,MATCH(ROWS($C$2:C511),'Work report'!$AA$2:$AA$1500,0)),""))</f>
        <v/>
      </c>
      <c r="F511" s="201" t="str">
        <f>IF($C511="","",IFERROR(INDEX('Work report'!$F$2:$F$1500,MATCH(ROWS($C$2:C511),'Work report'!$AA$2:$AA$1500,0)),""))</f>
        <v/>
      </c>
      <c r="G511" s="202" t="str">
        <f>IF($C511="","",IFERROR(HYPERLINK(INDEX('Work report'!$Q$2:$Q$1500,MATCH(ROWS($C$2:C511),'Work report'!$AA$2:$AA$1500,0)),INDEX('Work report'!$Q$2:$Q$1500,MATCH(ROWS($C$2:C511),'Work report'!$AA$2:$AA$1500,0))),""))</f>
        <v/>
      </c>
      <c r="H511" s="203" t="str">
        <f>IF($C511="","",IFERROR(INDEX('Work report'!$M$2:$M$1500,MATCH(ROWS($C$2:C511),'Work report'!$AA$2:$AA$1500,0)),""))</f>
        <v/>
      </c>
      <c r="I511" s="198" t="str">
        <f>IF($C511="","",IFERROR(INDEX('Work report'!$A$2:$A$1500,MATCH(ROWS($C$2:C511),'Work report'!$AA$2:$AA$1500,0)),""))</f>
        <v/>
      </c>
      <c r="J511" s="201" t="str">
        <f>IF($C511="","",IFERROR(INDEX('Work report'!$I$2:$I$1500,MATCH(ROWS($C$2:C511),'Work report'!$AA$2:$AA$1500,0)),""))</f>
        <v/>
      </c>
      <c r="K511" s="105"/>
      <c r="L511" s="105"/>
      <c r="M511" s="105"/>
      <c r="N511" s="105"/>
      <c r="O511" s="71">
        <f t="shared" si="22"/>
        <v>0</v>
      </c>
      <c r="P511" s="71">
        <f t="shared" si="23"/>
        <v>0</v>
      </c>
      <c r="Q511" s="71" t="str">
        <f t="shared" si="24"/>
        <v/>
      </c>
    </row>
    <row r="512" spans="1:17" ht="15" customHeight="1" x14ac:dyDescent="0.25">
      <c r="A512" s="198" t="str">
        <f>IF($C512="","",IFERROR(INDEX('Work report'!$A$2:$A$1500,MATCH(ROWS($C$2:C512),'Work report'!$AA$2:$AA$1500,0)),""))</f>
        <v/>
      </c>
      <c r="B512" s="199" t="str">
        <f>IF($C512="","",Setup!$B$4)</f>
        <v/>
      </c>
      <c r="C512" s="200" t="str">
        <f>IFERROR(INDEX('Work report'!$R$2:$R$1500,MATCH(ROWS($C$2:C512),'Work report'!$AA$2:$AA$1500,0)),"")</f>
        <v/>
      </c>
      <c r="D512" s="200" t="str">
        <f>IFERROR(INDEX('Work report'!$S$2:$S$1500,MATCH(ROWS($D$2:D512),'Work report'!$AA$2:$AA$1500,0)),"")</f>
        <v/>
      </c>
      <c r="E512" s="193" t="str">
        <f>IF($C512="","",IFERROR(INDEX('Work report'!$C$2:$C$1500,MATCH(ROWS($C$2:C512),'Work report'!$AA$2:$AA$1500,0)),""))</f>
        <v/>
      </c>
      <c r="F512" s="201" t="str">
        <f>IF($C512="","",IFERROR(INDEX('Work report'!$F$2:$F$1500,MATCH(ROWS($C$2:C512),'Work report'!$AA$2:$AA$1500,0)),""))</f>
        <v/>
      </c>
      <c r="G512" s="202" t="str">
        <f>IF($C512="","",IFERROR(HYPERLINK(INDEX('Work report'!$Q$2:$Q$1500,MATCH(ROWS($C$2:C512),'Work report'!$AA$2:$AA$1500,0)),INDEX('Work report'!$Q$2:$Q$1500,MATCH(ROWS($C$2:C512),'Work report'!$AA$2:$AA$1500,0))),""))</f>
        <v/>
      </c>
      <c r="H512" s="203" t="str">
        <f>IF($C512="","",IFERROR(INDEX('Work report'!$M$2:$M$1500,MATCH(ROWS($C$2:C512),'Work report'!$AA$2:$AA$1500,0)),""))</f>
        <v/>
      </c>
      <c r="I512" s="198" t="str">
        <f>IF($C512="","",IFERROR(INDEX('Work report'!$A$2:$A$1500,MATCH(ROWS($C$2:C512),'Work report'!$AA$2:$AA$1500,0)),""))</f>
        <v/>
      </c>
      <c r="J512" s="201" t="str">
        <f>IF($C512="","",IFERROR(INDEX('Work report'!$I$2:$I$1500,MATCH(ROWS($C$2:C512),'Work report'!$AA$2:$AA$1500,0)),""))</f>
        <v/>
      </c>
      <c r="K512" s="105"/>
      <c r="L512" s="105"/>
      <c r="M512" s="105"/>
      <c r="N512" s="105"/>
      <c r="O512" s="71">
        <f t="shared" si="22"/>
        <v>0</v>
      </c>
      <c r="P512" s="71">
        <f t="shared" si="23"/>
        <v>0</v>
      </c>
      <c r="Q512" s="71" t="str">
        <f t="shared" si="24"/>
        <v/>
      </c>
    </row>
    <row r="513" spans="1:17" ht="15" customHeight="1" x14ac:dyDescent="0.25">
      <c r="A513" s="198" t="str">
        <f>IF($C513="","",IFERROR(INDEX('Work report'!$A$2:$A$1500,MATCH(ROWS($C$2:C513),'Work report'!$AA$2:$AA$1500,0)),""))</f>
        <v/>
      </c>
      <c r="B513" s="199" t="str">
        <f>IF($C513="","",Setup!$B$4)</f>
        <v/>
      </c>
      <c r="C513" s="200" t="str">
        <f>IFERROR(INDEX('Work report'!$R$2:$R$1500,MATCH(ROWS($C$2:C513),'Work report'!$AA$2:$AA$1500,0)),"")</f>
        <v/>
      </c>
      <c r="D513" s="200" t="str">
        <f>IFERROR(INDEX('Work report'!$S$2:$S$1500,MATCH(ROWS($D$2:D513),'Work report'!$AA$2:$AA$1500,0)),"")</f>
        <v/>
      </c>
      <c r="E513" s="193" t="str">
        <f>IF($C513="","",IFERROR(INDEX('Work report'!$C$2:$C$1500,MATCH(ROWS($C$2:C513),'Work report'!$AA$2:$AA$1500,0)),""))</f>
        <v/>
      </c>
      <c r="F513" s="201" t="str">
        <f>IF($C513="","",IFERROR(INDEX('Work report'!$F$2:$F$1500,MATCH(ROWS($C$2:C513),'Work report'!$AA$2:$AA$1500,0)),""))</f>
        <v/>
      </c>
      <c r="G513" s="202" t="str">
        <f>IF($C513="","",IFERROR(HYPERLINK(INDEX('Work report'!$Q$2:$Q$1500,MATCH(ROWS($C$2:C513),'Work report'!$AA$2:$AA$1500,0)),INDEX('Work report'!$Q$2:$Q$1500,MATCH(ROWS($C$2:C513),'Work report'!$AA$2:$AA$1500,0))),""))</f>
        <v/>
      </c>
      <c r="H513" s="203" t="str">
        <f>IF($C513="","",IFERROR(INDEX('Work report'!$M$2:$M$1500,MATCH(ROWS($C$2:C513),'Work report'!$AA$2:$AA$1500,0)),""))</f>
        <v/>
      </c>
      <c r="I513" s="198" t="str">
        <f>IF($C513="","",IFERROR(INDEX('Work report'!$A$2:$A$1500,MATCH(ROWS($C$2:C513),'Work report'!$AA$2:$AA$1500,0)),""))</f>
        <v/>
      </c>
      <c r="J513" s="201" t="str">
        <f>IF($C513="","",IFERROR(INDEX('Work report'!$I$2:$I$1500,MATCH(ROWS($C$2:C513),'Work report'!$AA$2:$AA$1500,0)),""))</f>
        <v/>
      </c>
      <c r="K513" s="105"/>
      <c r="L513" s="105"/>
      <c r="M513" s="105"/>
      <c r="N513" s="105"/>
      <c r="O513" s="71">
        <f t="shared" si="22"/>
        <v>0</v>
      </c>
      <c r="P513" s="71">
        <f t="shared" si="23"/>
        <v>0</v>
      </c>
      <c r="Q513" s="71" t="str">
        <f t="shared" si="24"/>
        <v/>
      </c>
    </row>
    <row r="514" spans="1:17" ht="15" customHeight="1" x14ac:dyDescent="0.25">
      <c r="A514" s="198" t="str">
        <f>IF($C514="","",IFERROR(INDEX('Work report'!$A$2:$A$1500,MATCH(ROWS($C$2:C514),'Work report'!$AA$2:$AA$1500,0)),""))</f>
        <v/>
      </c>
      <c r="B514" s="199" t="str">
        <f>IF($C514="","",Setup!$B$4)</f>
        <v/>
      </c>
      <c r="C514" s="200" t="str">
        <f>IFERROR(INDEX('Work report'!$R$2:$R$1500,MATCH(ROWS($C$2:C514),'Work report'!$AA$2:$AA$1500,0)),"")</f>
        <v/>
      </c>
      <c r="D514" s="200" t="str">
        <f>IFERROR(INDEX('Work report'!$S$2:$S$1500,MATCH(ROWS($D$2:D514),'Work report'!$AA$2:$AA$1500,0)),"")</f>
        <v/>
      </c>
      <c r="E514" s="193" t="str">
        <f>IF($C514="","",IFERROR(INDEX('Work report'!$C$2:$C$1500,MATCH(ROWS($C$2:C514),'Work report'!$AA$2:$AA$1500,0)),""))</f>
        <v/>
      </c>
      <c r="F514" s="201" t="str">
        <f>IF($C514="","",IFERROR(INDEX('Work report'!$F$2:$F$1500,MATCH(ROWS($C$2:C514),'Work report'!$AA$2:$AA$1500,0)),""))</f>
        <v/>
      </c>
      <c r="G514" s="202" t="str">
        <f>IF($C514="","",IFERROR(HYPERLINK(INDEX('Work report'!$Q$2:$Q$1500,MATCH(ROWS($C$2:C514),'Work report'!$AA$2:$AA$1500,0)),INDEX('Work report'!$Q$2:$Q$1500,MATCH(ROWS($C$2:C514),'Work report'!$AA$2:$AA$1500,0))),""))</f>
        <v/>
      </c>
      <c r="H514" s="203" t="str">
        <f>IF($C514="","",IFERROR(INDEX('Work report'!$M$2:$M$1500,MATCH(ROWS($C$2:C514),'Work report'!$AA$2:$AA$1500,0)),""))</f>
        <v/>
      </c>
      <c r="I514" s="198" t="str">
        <f>IF($C514="","",IFERROR(INDEX('Work report'!$A$2:$A$1500,MATCH(ROWS($C$2:C514),'Work report'!$AA$2:$AA$1500,0)),""))</f>
        <v/>
      </c>
      <c r="J514" s="201" t="str">
        <f>IF($C514="","",IFERROR(INDEX('Work report'!$I$2:$I$1500,MATCH(ROWS($C$2:C514),'Work report'!$AA$2:$AA$1500,0)),""))</f>
        <v/>
      </c>
      <c r="K514" s="105"/>
      <c r="L514" s="105"/>
      <c r="M514" s="105"/>
      <c r="N514" s="105"/>
      <c r="O514" s="71">
        <f t="shared" ref="O514:O577" si="25">IF($C514&lt;&gt;"",$C514,$K514)</f>
        <v>0</v>
      </c>
      <c r="P514" s="71">
        <f t="shared" ref="P514:P577" si="26">IF($D514&lt;&gt;"",$D514,$L514)</f>
        <v>0</v>
      </c>
      <c r="Q514" s="71" t="str">
        <f t="shared" si="24"/>
        <v/>
      </c>
    </row>
    <row r="515" spans="1:17" ht="15" customHeight="1" x14ac:dyDescent="0.25">
      <c r="A515" s="198" t="str">
        <f>IF($C515="","",IFERROR(INDEX('Work report'!$A$2:$A$1500,MATCH(ROWS($C$2:C515),'Work report'!$AA$2:$AA$1500,0)),""))</f>
        <v/>
      </c>
      <c r="B515" s="199" t="str">
        <f>IF($C515="","",Setup!$B$4)</f>
        <v/>
      </c>
      <c r="C515" s="200" t="str">
        <f>IFERROR(INDEX('Work report'!$R$2:$R$1500,MATCH(ROWS($C$2:C515),'Work report'!$AA$2:$AA$1500,0)),"")</f>
        <v/>
      </c>
      <c r="D515" s="200" t="str">
        <f>IFERROR(INDEX('Work report'!$S$2:$S$1500,MATCH(ROWS($D$2:D515),'Work report'!$AA$2:$AA$1500,0)),"")</f>
        <v/>
      </c>
      <c r="E515" s="193" t="str">
        <f>IF($C515="","",IFERROR(INDEX('Work report'!$C$2:$C$1500,MATCH(ROWS($C$2:C515),'Work report'!$AA$2:$AA$1500,0)),""))</f>
        <v/>
      </c>
      <c r="F515" s="201" t="str">
        <f>IF($C515="","",IFERROR(INDEX('Work report'!$F$2:$F$1500,MATCH(ROWS($C$2:C515),'Work report'!$AA$2:$AA$1500,0)),""))</f>
        <v/>
      </c>
      <c r="G515" s="202" t="str">
        <f>IF($C515="","",IFERROR(HYPERLINK(INDEX('Work report'!$Q$2:$Q$1500,MATCH(ROWS($C$2:C515),'Work report'!$AA$2:$AA$1500,0)),INDEX('Work report'!$Q$2:$Q$1500,MATCH(ROWS($C$2:C515),'Work report'!$AA$2:$AA$1500,0))),""))</f>
        <v/>
      </c>
      <c r="H515" s="203" t="str">
        <f>IF($C515="","",IFERROR(INDEX('Work report'!$M$2:$M$1500,MATCH(ROWS($C$2:C515),'Work report'!$AA$2:$AA$1500,0)),""))</f>
        <v/>
      </c>
      <c r="I515" s="198" t="str">
        <f>IF($C515="","",IFERROR(INDEX('Work report'!$A$2:$A$1500,MATCH(ROWS($C$2:C515),'Work report'!$AA$2:$AA$1500,0)),""))</f>
        <v/>
      </c>
      <c r="J515" s="201" t="str">
        <f>IF($C515="","",IFERROR(INDEX('Work report'!$I$2:$I$1500,MATCH(ROWS($C$2:C515),'Work report'!$AA$2:$AA$1500,0)),""))</f>
        <v/>
      </c>
      <c r="K515" s="105"/>
      <c r="L515" s="105"/>
      <c r="M515" s="105"/>
      <c r="N515" s="105"/>
      <c r="O515" s="71">
        <f t="shared" si="25"/>
        <v>0</v>
      </c>
      <c r="P515" s="71">
        <f t="shared" si="26"/>
        <v>0</v>
      </c>
      <c r="Q515" s="71" t="str">
        <f t="shared" si="24"/>
        <v/>
      </c>
    </row>
    <row r="516" spans="1:17" ht="15" customHeight="1" x14ac:dyDescent="0.25">
      <c r="A516" s="198" t="str">
        <f>IF($C516="","",IFERROR(INDEX('Work report'!$A$2:$A$1500,MATCH(ROWS($C$2:C516),'Work report'!$AA$2:$AA$1500,0)),""))</f>
        <v/>
      </c>
      <c r="B516" s="199" t="str">
        <f>IF($C516="","",Setup!$B$4)</f>
        <v/>
      </c>
      <c r="C516" s="200" t="str">
        <f>IFERROR(INDEX('Work report'!$R$2:$R$1500,MATCH(ROWS($C$2:C516),'Work report'!$AA$2:$AA$1500,0)),"")</f>
        <v/>
      </c>
      <c r="D516" s="200" t="str">
        <f>IFERROR(INDEX('Work report'!$S$2:$S$1500,MATCH(ROWS($D$2:D516),'Work report'!$AA$2:$AA$1500,0)),"")</f>
        <v/>
      </c>
      <c r="E516" s="193" t="str">
        <f>IF($C516="","",IFERROR(INDEX('Work report'!$C$2:$C$1500,MATCH(ROWS($C$2:C516),'Work report'!$AA$2:$AA$1500,0)),""))</f>
        <v/>
      </c>
      <c r="F516" s="201" t="str">
        <f>IF($C516="","",IFERROR(INDEX('Work report'!$F$2:$F$1500,MATCH(ROWS($C$2:C516),'Work report'!$AA$2:$AA$1500,0)),""))</f>
        <v/>
      </c>
      <c r="G516" s="202" t="str">
        <f>IF($C516="","",IFERROR(HYPERLINK(INDEX('Work report'!$Q$2:$Q$1500,MATCH(ROWS($C$2:C516),'Work report'!$AA$2:$AA$1500,0)),INDEX('Work report'!$Q$2:$Q$1500,MATCH(ROWS($C$2:C516),'Work report'!$AA$2:$AA$1500,0))),""))</f>
        <v/>
      </c>
      <c r="H516" s="203" t="str">
        <f>IF($C516="","",IFERROR(INDEX('Work report'!$M$2:$M$1500,MATCH(ROWS($C$2:C516),'Work report'!$AA$2:$AA$1500,0)),""))</f>
        <v/>
      </c>
      <c r="I516" s="198" t="str">
        <f>IF($C516="","",IFERROR(INDEX('Work report'!$A$2:$A$1500,MATCH(ROWS($C$2:C516),'Work report'!$AA$2:$AA$1500,0)),""))</f>
        <v/>
      </c>
      <c r="J516" s="201" t="str">
        <f>IF($C516="","",IFERROR(INDEX('Work report'!$I$2:$I$1500,MATCH(ROWS($C$2:C516),'Work report'!$AA$2:$AA$1500,0)),""))</f>
        <v/>
      </c>
      <c r="K516" s="105"/>
      <c r="L516" s="105"/>
      <c r="M516" s="105"/>
      <c r="N516" s="105"/>
      <c r="O516" s="71">
        <f t="shared" si="25"/>
        <v>0</v>
      </c>
      <c r="P516" s="71">
        <f t="shared" si="26"/>
        <v>0</v>
      </c>
      <c r="Q516" s="71" t="str">
        <f t="shared" si="24"/>
        <v/>
      </c>
    </row>
    <row r="517" spans="1:17" ht="15" customHeight="1" x14ac:dyDescent="0.25">
      <c r="A517" s="198" t="str">
        <f>IF($C517="","",IFERROR(INDEX('Work report'!$A$2:$A$1500,MATCH(ROWS($C$2:C517),'Work report'!$AA$2:$AA$1500,0)),""))</f>
        <v/>
      </c>
      <c r="B517" s="199" t="str">
        <f>IF($C517="","",Setup!$B$4)</f>
        <v/>
      </c>
      <c r="C517" s="200" t="str">
        <f>IFERROR(INDEX('Work report'!$R$2:$R$1500,MATCH(ROWS($C$2:C517),'Work report'!$AA$2:$AA$1500,0)),"")</f>
        <v/>
      </c>
      <c r="D517" s="200" t="str">
        <f>IFERROR(INDEX('Work report'!$S$2:$S$1500,MATCH(ROWS($D$2:D517),'Work report'!$AA$2:$AA$1500,0)),"")</f>
        <v/>
      </c>
      <c r="E517" s="193" t="str">
        <f>IF($C517="","",IFERROR(INDEX('Work report'!$C$2:$C$1500,MATCH(ROWS($C$2:C517),'Work report'!$AA$2:$AA$1500,0)),""))</f>
        <v/>
      </c>
      <c r="F517" s="201" t="str">
        <f>IF($C517="","",IFERROR(INDEX('Work report'!$F$2:$F$1500,MATCH(ROWS($C$2:C517),'Work report'!$AA$2:$AA$1500,0)),""))</f>
        <v/>
      </c>
      <c r="G517" s="202" t="str">
        <f>IF($C517="","",IFERROR(HYPERLINK(INDEX('Work report'!$Q$2:$Q$1500,MATCH(ROWS($C$2:C517),'Work report'!$AA$2:$AA$1500,0)),INDEX('Work report'!$Q$2:$Q$1500,MATCH(ROWS($C$2:C517),'Work report'!$AA$2:$AA$1500,0))),""))</f>
        <v/>
      </c>
      <c r="H517" s="203" t="str">
        <f>IF($C517="","",IFERROR(INDEX('Work report'!$M$2:$M$1500,MATCH(ROWS($C$2:C517),'Work report'!$AA$2:$AA$1500,0)),""))</f>
        <v/>
      </c>
      <c r="I517" s="198" t="str">
        <f>IF($C517="","",IFERROR(INDEX('Work report'!$A$2:$A$1500,MATCH(ROWS($C$2:C517),'Work report'!$AA$2:$AA$1500,0)),""))</f>
        <v/>
      </c>
      <c r="J517" s="201" t="str">
        <f>IF($C517="","",IFERROR(INDEX('Work report'!$I$2:$I$1500,MATCH(ROWS($C$2:C517),'Work report'!$AA$2:$AA$1500,0)),""))</f>
        <v/>
      </c>
      <c r="K517" s="105"/>
      <c r="L517" s="105"/>
      <c r="M517" s="105"/>
      <c r="N517" s="105"/>
      <c r="O517" s="71">
        <f t="shared" si="25"/>
        <v>0</v>
      </c>
      <c r="P517" s="71">
        <f t="shared" si="26"/>
        <v>0</v>
      </c>
      <c r="Q517" s="71" t="str">
        <f t="shared" si="24"/>
        <v/>
      </c>
    </row>
    <row r="518" spans="1:17" ht="15" customHeight="1" x14ac:dyDescent="0.25">
      <c r="A518" s="198" t="str">
        <f>IF($C518="","",IFERROR(INDEX('Work report'!$A$2:$A$1500,MATCH(ROWS($C$2:C518),'Work report'!$AA$2:$AA$1500,0)),""))</f>
        <v/>
      </c>
      <c r="B518" s="199" t="str">
        <f>IF($C518="","",Setup!$B$4)</f>
        <v/>
      </c>
      <c r="C518" s="200" t="str">
        <f>IFERROR(INDEX('Work report'!$R$2:$R$1500,MATCH(ROWS($C$2:C518),'Work report'!$AA$2:$AA$1500,0)),"")</f>
        <v/>
      </c>
      <c r="D518" s="200" t="str">
        <f>IFERROR(INDEX('Work report'!$S$2:$S$1500,MATCH(ROWS($D$2:D518),'Work report'!$AA$2:$AA$1500,0)),"")</f>
        <v/>
      </c>
      <c r="E518" s="193" t="str">
        <f>IF($C518="","",IFERROR(INDEX('Work report'!$C$2:$C$1500,MATCH(ROWS($C$2:C518),'Work report'!$AA$2:$AA$1500,0)),""))</f>
        <v/>
      </c>
      <c r="F518" s="201" t="str">
        <f>IF($C518="","",IFERROR(INDEX('Work report'!$F$2:$F$1500,MATCH(ROWS($C$2:C518),'Work report'!$AA$2:$AA$1500,0)),""))</f>
        <v/>
      </c>
      <c r="G518" s="202" t="str">
        <f>IF($C518="","",IFERROR(HYPERLINK(INDEX('Work report'!$Q$2:$Q$1500,MATCH(ROWS($C$2:C518),'Work report'!$AA$2:$AA$1500,0)),INDEX('Work report'!$Q$2:$Q$1500,MATCH(ROWS($C$2:C518),'Work report'!$AA$2:$AA$1500,0))),""))</f>
        <v/>
      </c>
      <c r="H518" s="203" t="str">
        <f>IF($C518="","",IFERROR(INDEX('Work report'!$M$2:$M$1500,MATCH(ROWS($C$2:C518),'Work report'!$AA$2:$AA$1500,0)),""))</f>
        <v/>
      </c>
      <c r="I518" s="198" t="str">
        <f>IF($C518="","",IFERROR(INDEX('Work report'!$A$2:$A$1500,MATCH(ROWS($C$2:C518),'Work report'!$AA$2:$AA$1500,0)),""))</f>
        <v/>
      </c>
      <c r="J518" s="201" t="str">
        <f>IF($C518="","",IFERROR(INDEX('Work report'!$I$2:$I$1500,MATCH(ROWS($C$2:C518),'Work report'!$AA$2:$AA$1500,0)),""))</f>
        <v/>
      </c>
      <c r="K518" s="105"/>
      <c r="L518" s="105"/>
      <c r="M518" s="105"/>
      <c r="N518" s="105"/>
      <c r="O518" s="71">
        <f t="shared" si="25"/>
        <v>0</v>
      </c>
      <c r="P518" s="71">
        <f t="shared" si="26"/>
        <v>0</v>
      </c>
      <c r="Q518" s="71" t="str">
        <f t="shared" si="24"/>
        <v/>
      </c>
    </row>
    <row r="519" spans="1:17" ht="15" customHeight="1" x14ac:dyDescent="0.25">
      <c r="A519" s="198" t="str">
        <f>IF($C519="","",IFERROR(INDEX('Work report'!$A$2:$A$1500,MATCH(ROWS($C$2:C519),'Work report'!$AA$2:$AA$1500,0)),""))</f>
        <v/>
      </c>
      <c r="B519" s="199" t="str">
        <f>IF($C519="","",Setup!$B$4)</f>
        <v/>
      </c>
      <c r="C519" s="200" t="str">
        <f>IFERROR(INDEX('Work report'!$R$2:$R$1500,MATCH(ROWS($C$2:C519),'Work report'!$AA$2:$AA$1500,0)),"")</f>
        <v/>
      </c>
      <c r="D519" s="200" t="str">
        <f>IFERROR(INDEX('Work report'!$S$2:$S$1500,MATCH(ROWS($D$2:D519),'Work report'!$AA$2:$AA$1500,0)),"")</f>
        <v/>
      </c>
      <c r="E519" s="193" t="str">
        <f>IF($C519="","",IFERROR(INDEX('Work report'!$C$2:$C$1500,MATCH(ROWS($C$2:C519),'Work report'!$AA$2:$AA$1500,0)),""))</f>
        <v/>
      </c>
      <c r="F519" s="201" t="str">
        <f>IF($C519="","",IFERROR(INDEX('Work report'!$F$2:$F$1500,MATCH(ROWS($C$2:C519),'Work report'!$AA$2:$AA$1500,0)),""))</f>
        <v/>
      </c>
      <c r="G519" s="202" t="str">
        <f>IF($C519="","",IFERROR(HYPERLINK(INDEX('Work report'!$Q$2:$Q$1500,MATCH(ROWS($C$2:C519),'Work report'!$AA$2:$AA$1500,0)),INDEX('Work report'!$Q$2:$Q$1500,MATCH(ROWS($C$2:C519),'Work report'!$AA$2:$AA$1500,0))),""))</f>
        <v/>
      </c>
      <c r="H519" s="203" t="str">
        <f>IF($C519="","",IFERROR(INDEX('Work report'!$M$2:$M$1500,MATCH(ROWS($C$2:C519),'Work report'!$AA$2:$AA$1500,0)),""))</f>
        <v/>
      </c>
      <c r="I519" s="198" t="str">
        <f>IF($C519="","",IFERROR(INDEX('Work report'!$A$2:$A$1500,MATCH(ROWS($C$2:C519),'Work report'!$AA$2:$AA$1500,0)),""))</f>
        <v/>
      </c>
      <c r="J519" s="201" t="str">
        <f>IF($C519="","",IFERROR(INDEX('Work report'!$I$2:$I$1500,MATCH(ROWS($C$2:C519),'Work report'!$AA$2:$AA$1500,0)),""))</f>
        <v/>
      </c>
      <c r="K519" s="105"/>
      <c r="L519" s="105"/>
      <c r="M519" s="105"/>
      <c r="N519" s="105"/>
      <c r="O519" s="71">
        <f t="shared" si="25"/>
        <v>0</v>
      </c>
      <c r="P519" s="71">
        <f t="shared" si="26"/>
        <v>0</v>
      </c>
      <c r="Q519" s="71" t="str">
        <f t="shared" si="24"/>
        <v/>
      </c>
    </row>
    <row r="520" spans="1:17" ht="15" customHeight="1" x14ac:dyDescent="0.25">
      <c r="A520" s="198" t="str">
        <f>IF($C520="","",IFERROR(INDEX('Work report'!$A$2:$A$1500,MATCH(ROWS($C$2:C520),'Work report'!$AA$2:$AA$1500,0)),""))</f>
        <v/>
      </c>
      <c r="B520" s="199" t="str">
        <f>IF($C520="","",Setup!$B$4)</f>
        <v/>
      </c>
      <c r="C520" s="200" t="str">
        <f>IFERROR(INDEX('Work report'!$R$2:$R$1500,MATCH(ROWS($C$2:C520),'Work report'!$AA$2:$AA$1500,0)),"")</f>
        <v/>
      </c>
      <c r="D520" s="200" t="str">
        <f>IFERROR(INDEX('Work report'!$S$2:$S$1500,MATCH(ROWS($D$2:D520),'Work report'!$AA$2:$AA$1500,0)),"")</f>
        <v/>
      </c>
      <c r="E520" s="193" t="str">
        <f>IF($C520="","",IFERROR(INDEX('Work report'!$C$2:$C$1500,MATCH(ROWS($C$2:C520),'Work report'!$AA$2:$AA$1500,0)),""))</f>
        <v/>
      </c>
      <c r="F520" s="201" t="str">
        <f>IF($C520="","",IFERROR(INDEX('Work report'!$F$2:$F$1500,MATCH(ROWS($C$2:C520),'Work report'!$AA$2:$AA$1500,0)),""))</f>
        <v/>
      </c>
      <c r="G520" s="202" t="str">
        <f>IF($C520="","",IFERROR(HYPERLINK(INDEX('Work report'!$Q$2:$Q$1500,MATCH(ROWS($C$2:C520),'Work report'!$AA$2:$AA$1500,0)),INDEX('Work report'!$Q$2:$Q$1500,MATCH(ROWS($C$2:C520),'Work report'!$AA$2:$AA$1500,0))),""))</f>
        <v/>
      </c>
      <c r="H520" s="203" t="str">
        <f>IF($C520="","",IFERROR(INDEX('Work report'!$M$2:$M$1500,MATCH(ROWS($C$2:C520),'Work report'!$AA$2:$AA$1500,0)),""))</f>
        <v/>
      </c>
      <c r="I520" s="198" t="str">
        <f>IF($C520="","",IFERROR(INDEX('Work report'!$A$2:$A$1500,MATCH(ROWS($C$2:C520),'Work report'!$AA$2:$AA$1500,0)),""))</f>
        <v/>
      </c>
      <c r="J520" s="201" t="str">
        <f>IF($C520="","",IFERROR(INDEX('Work report'!$I$2:$I$1500,MATCH(ROWS($C$2:C520),'Work report'!$AA$2:$AA$1500,0)),""))</f>
        <v/>
      </c>
      <c r="K520" s="105"/>
      <c r="L520" s="105"/>
      <c r="M520" s="105"/>
      <c r="N520" s="105"/>
      <c r="O520" s="71">
        <f t="shared" si="25"/>
        <v>0</v>
      </c>
      <c r="P520" s="71">
        <f t="shared" si="26"/>
        <v>0</v>
      </c>
      <c r="Q520" s="71" t="str">
        <f t="shared" si="24"/>
        <v/>
      </c>
    </row>
    <row r="521" spans="1:17" ht="15" customHeight="1" x14ac:dyDescent="0.25">
      <c r="A521" s="198" t="str">
        <f>IF($C521="","",IFERROR(INDEX('Work report'!$A$2:$A$1500,MATCH(ROWS($C$2:C521),'Work report'!$AA$2:$AA$1500,0)),""))</f>
        <v/>
      </c>
      <c r="B521" s="199" t="str">
        <f>IF($C521="","",Setup!$B$4)</f>
        <v/>
      </c>
      <c r="C521" s="200" t="str">
        <f>IFERROR(INDEX('Work report'!$R$2:$R$1500,MATCH(ROWS($C$2:C521),'Work report'!$AA$2:$AA$1500,0)),"")</f>
        <v/>
      </c>
      <c r="D521" s="200" t="str">
        <f>IFERROR(INDEX('Work report'!$S$2:$S$1500,MATCH(ROWS($D$2:D521),'Work report'!$AA$2:$AA$1500,0)),"")</f>
        <v/>
      </c>
      <c r="E521" s="193" t="str">
        <f>IF($C521="","",IFERROR(INDEX('Work report'!$C$2:$C$1500,MATCH(ROWS($C$2:C521),'Work report'!$AA$2:$AA$1500,0)),""))</f>
        <v/>
      </c>
      <c r="F521" s="201" t="str">
        <f>IF($C521="","",IFERROR(INDEX('Work report'!$F$2:$F$1500,MATCH(ROWS($C$2:C521),'Work report'!$AA$2:$AA$1500,0)),""))</f>
        <v/>
      </c>
      <c r="G521" s="202" t="str">
        <f>IF($C521="","",IFERROR(HYPERLINK(INDEX('Work report'!$Q$2:$Q$1500,MATCH(ROWS($C$2:C521),'Work report'!$AA$2:$AA$1500,0)),INDEX('Work report'!$Q$2:$Q$1500,MATCH(ROWS($C$2:C521),'Work report'!$AA$2:$AA$1500,0))),""))</f>
        <v/>
      </c>
      <c r="H521" s="203" t="str">
        <f>IF($C521="","",IFERROR(INDEX('Work report'!$M$2:$M$1500,MATCH(ROWS($C$2:C521),'Work report'!$AA$2:$AA$1500,0)),""))</f>
        <v/>
      </c>
      <c r="I521" s="198" t="str">
        <f>IF($C521="","",IFERROR(INDEX('Work report'!$A$2:$A$1500,MATCH(ROWS($C$2:C521),'Work report'!$AA$2:$AA$1500,0)),""))</f>
        <v/>
      </c>
      <c r="J521" s="201" t="str">
        <f>IF($C521="","",IFERROR(INDEX('Work report'!$I$2:$I$1500,MATCH(ROWS($C$2:C521),'Work report'!$AA$2:$AA$1500,0)),""))</f>
        <v/>
      </c>
      <c r="K521" s="105"/>
      <c r="L521" s="105"/>
      <c r="M521" s="105"/>
      <c r="N521" s="105"/>
      <c r="O521" s="71">
        <f t="shared" si="25"/>
        <v>0</v>
      </c>
      <c r="P521" s="71">
        <f t="shared" si="26"/>
        <v>0</v>
      </c>
      <c r="Q521" s="71" t="str">
        <f t="shared" si="24"/>
        <v/>
      </c>
    </row>
    <row r="522" spans="1:17" ht="15" customHeight="1" x14ac:dyDescent="0.25">
      <c r="A522" s="198" t="str">
        <f>IF($C522="","",IFERROR(INDEX('Work report'!$A$2:$A$1500,MATCH(ROWS($C$2:C522),'Work report'!$AA$2:$AA$1500,0)),""))</f>
        <v/>
      </c>
      <c r="B522" s="199" t="str">
        <f>IF($C522="","",Setup!$B$4)</f>
        <v/>
      </c>
      <c r="C522" s="200" t="str">
        <f>IFERROR(INDEX('Work report'!$R$2:$R$1500,MATCH(ROWS($C$2:C522),'Work report'!$AA$2:$AA$1500,0)),"")</f>
        <v/>
      </c>
      <c r="D522" s="200" t="str">
        <f>IFERROR(INDEX('Work report'!$S$2:$S$1500,MATCH(ROWS($D$2:D522),'Work report'!$AA$2:$AA$1500,0)),"")</f>
        <v/>
      </c>
      <c r="E522" s="193" t="str">
        <f>IF($C522="","",IFERROR(INDEX('Work report'!$C$2:$C$1500,MATCH(ROWS($C$2:C522),'Work report'!$AA$2:$AA$1500,0)),""))</f>
        <v/>
      </c>
      <c r="F522" s="201" t="str">
        <f>IF($C522="","",IFERROR(INDEX('Work report'!$F$2:$F$1500,MATCH(ROWS($C$2:C522),'Work report'!$AA$2:$AA$1500,0)),""))</f>
        <v/>
      </c>
      <c r="G522" s="202" t="str">
        <f>IF($C522="","",IFERROR(HYPERLINK(INDEX('Work report'!$Q$2:$Q$1500,MATCH(ROWS($C$2:C522),'Work report'!$AA$2:$AA$1500,0)),INDEX('Work report'!$Q$2:$Q$1500,MATCH(ROWS($C$2:C522),'Work report'!$AA$2:$AA$1500,0))),""))</f>
        <v/>
      </c>
      <c r="H522" s="203" t="str">
        <f>IF($C522="","",IFERROR(INDEX('Work report'!$M$2:$M$1500,MATCH(ROWS($C$2:C522),'Work report'!$AA$2:$AA$1500,0)),""))</f>
        <v/>
      </c>
      <c r="I522" s="198" t="str">
        <f>IF($C522="","",IFERROR(INDEX('Work report'!$A$2:$A$1500,MATCH(ROWS($C$2:C522),'Work report'!$AA$2:$AA$1500,0)),""))</f>
        <v/>
      </c>
      <c r="J522" s="201" t="str">
        <f>IF($C522="","",IFERROR(INDEX('Work report'!$I$2:$I$1500,MATCH(ROWS($C$2:C522),'Work report'!$AA$2:$AA$1500,0)),""))</f>
        <v/>
      </c>
      <c r="K522" s="105"/>
      <c r="L522" s="105"/>
      <c r="M522" s="105"/>
      <c r="N522" s="105"/>
      <c r="O522" s="71">
        <f t="shared" si="25"/>
        <v>0</v>
      </c>
      <c r="P522" s="71">
        <f t="shared" si="26"/>
        <v>0</v>
      </c>
      <c r="Q522" s="71" t="str">
        <f t="shared" si="24"/>
        <v/>
      </c>
    </row>
    <row r="523" spans="1:17" ht="15" customHeight="1" x14ac:dyDescent="0.25">
      <c r="A523" s="198" t="str">
        <f>IF($C523="","",IFERROR(INDEX('Work report'!$A$2:$A$1500,MATCH(ROWS($C$2:C523),'Work report'!$AA$2:$AA$1500,0)),""))</f>
        <v/>
      </c>
      <c r="B523" s="199" t="str">
        <f>IF($C523="","",Setup!$B$4)</f>
        <v/>
      </c>
      <c r="C523" s="200" t="str">
        <f>IFERROR(INDEX('Work report'!$R$2:$R$1500,MATCH(ROWS($C$2:C523),'Work report'!$AA$2:$AA$1500,0)),"")</f>
        <v/>
      </c>
      <c r="D523" s="200" t="str">
        <f>IFERROR(INDEX('Work report'!$S$2:$S$1500,MATCH(ROWS($D$2:D523),'Work report'!$AA$2:$AA$1500,0)),"")</f>
        <v/>
      </c>
      <c r="E523" s="193" t="str">
        <f>IF($C523="","",IFERROR(INDEX('Work report'!$C$2:$C$1500,MATCH(ROWS($C$2:C523),'Work report'!$AA$2:$AA$1500,0)),""))</f>
        <v/>
      </c>
      <c r="F523" s="201" t="str">
        <f>IF($C523="","",IFERROR(INDEX('Work report'!$F$2:$F$1500,MATCH(ROWS($C$2:C523),'Work report'!$AA$2:$AA$1500,0)),""))</f>
        <v/>
      </c>
      <c r="G523" s="202" t="str">
        <f>IF($C523="","",IFERROR(HYPERLINK(INDEX('Work report'!$Q$2:$Q$1500,MATCH(ROWS($C$2:C523),'Work report'!$AA$2:$AA$1500,0)),INDEX('Work report'!$Q$2:$Q$1500,MATCH(ROWS($C$2:C523),'Work report'!$AA$2:$AA$1500,0))),""))</f>
        <v/>
      </c>
      <c r="H523" s="203" t="str">
        <f>IF($C523="","",IFERROR(INDEX('Work report'!$M$2:$M$1500,MATCH(ROWS($C$2:C523),'Work report'!$AA$2:$AA$1500,0)),""))</f>
        <v/>
      </c>
      <c r="I523" s="198" t="str">
        <f>IF($C523="","",IFERROR(INDEX('Work report'!$A$2:$A$1500,MATCH(ROWS($C$2:C523),'Work report'!$AA$2:$AA$1500,0)),""))</f>
        <v/>
      </c>
      <c r="J523" s="201" t="str">
        <f>IF($C523="","",IFERROR(INDEX('Work report'!$I$2:$I$1500,MATCH(ROWS($C$2:C523),'Work report'!$AA$2:$AA$1500,0)),""))</f>
        <v/>
      </c>
      <c r="K523" s="105"/>
      <c r="L523" s="105"/>
      <c r="M523" s="105"/>
      <c r="N523" s="105"/>
      <c r="O523" s="71">
        <f t="shared" si="25"/>
        <v>0</v>
      </c>
      <c r="P523" s="71">
        <f t="shared" si="26"/>
        <v>0</v>
      </c>
      <c r="Q523" s="71" t="str">
        <f t="shared" si="24"/>
        <v/>
      </c>
    </row>
    <row r="524" spans="1:17" ht="15" customHeight="1" x14ac:dyDescent="0.25">
      <c r="A524" s="198" t="str">
        <f>IF($C524="","",IFERROR(INDEX('Work report'!$A$2:$A$1500,MATCH(ROWS($C$2:C524),'Work report'!$AA$2:$AA$1500,0)),""))</f>
        <v/>
      </c>
      <c r="B524" s="199" t="str">
        <f>IF($C524="","",Setup!$B$4)</f>
        <v/>
      </c>
      <c r="C524" s="200" t="str">
        <f>IFERROR(INDEX('Work report'!$R$2:$R$1500,MATCH(ROWS($C$2:C524),'Work report'!$AA$2:$AA$1500,0)),"")</f>
        <v/>
      </c>
      <c r="D524" s="200" t="str">
        <f>IFERROR(INDEX('Work report'!$S$2:$S$1500,MATCH(ROWS($D$2:D524),'Work report'!$AA$2:$AA$1500,0)),"")</f>
        <v/>
      </c>
      <c r="E524" s="193" t="str">
        <f>IF($C524="","",IFERROR(INDEX('Work report'!$C$2:$C$1500,MATCH(ROWS($C$2:C524),'Work report'!$AA$2:$AA$1500,0)),""))</f>
        <v/>
      </c>
      <c r="F524" s="201" t="str">
        <f>IF($C524="","",IFERROR(INDEX('Work report'!$F$2:$F$1500,MATCH(ROWS($C$2:C524),'Work report'!$AA$2:$AA$1500,0)),""))</f>
        <v/>
      </c>
      <c r="G524" s="202" t="str">
        <f>IF($C524="","",IFERROR(HYPERLINK(INDEX('Work report'!$Q$2:$Q$1500,MATCH(ROWS($C$2:C524),'Work report'!$AA$2:$AA$1500,0)),INDEX('Work report'!$Q$2:$Q$1500,MATCH(ROWS($C$2:C524),'Work report'!$AA$2:$AA$1500,0))),""))</f>
        <v/>
      </c>
      <c r="H524" s="203" t="str">
        <f>IF($C524="","",IFERROR(INDEX('Work report'!$M$2:$M$1500,MATCH(ROWS($C$2:C524),'Work report'!$AA$2:$AA$1500,0)),""))</f>
        <v/>
      </c>
      <c r="I524" s="198" t="str">
        <f>IF($C524="","",IFERROR(INDEX('Work report'!$A$2:$A$1500,MATCH(ROWS($C$2:C524),'Work report'!$AA$2:$AA$1500,0)),""))</f>
        <v/>
      </c>
      <c r="J524" s="201" t="str">
        <f>IF($C524="","",IFERROR(INDEX('Work report'!$I$2:$I$1500,MATCH(ROWS($C$2:C524),'Work report'!$AA$2:$AA$1500,0)),""))</f>
        <v/>
      </c>
      <c r="K524" s="105"/>
      <c r="L524" s="105"/>
      <c r="M524" s="105"/>
      <c r="N524" s="105"/>
      <c r="O524" s="71">
        <f t="shared" si="25"/>
        <v>0</v>
      </c>
      <c r="P524" s="71">
        <f t="shared" si="26"/>
        <v>0</v>
      </c>
      <c r="Q524" s="71" t="str">
        <f t="shared" si="24"/>
        <v/>
      </c>
    </row>
    <row r="525" spans="1:17" ht="15" customHeight="1" x14ac:dyDescent="0.25">
      <c r="A525" s="198" t="str">
        <f>IF($C525="","",IFERROR(INDEX('Work report'!$A$2:$A$1500,MATCH(ROWS($C$2:C525),'Work report'!$AA$2:$AA$1500,0)),""))</f>
        <v/>
      </c>
      <c r="B525" s="199" t="str">
        <f>IF($C525="","",Setup!$B$4)</f>
        <v/>
      </c>
      <c r="C525" s="200" t="str">
        <f>IFERROR(INDEX('Work report'!$R$2:$R$1500,MATCH(ROWS($C$2:C525),'Work report'!$AA$2:$AA$1500,0)),"")</f>
        <v/>
      </c>
      <c r="D525" s="200" t="str">
        <f>IFERROR(INDEX('Work report'!$S$2:$S$1500,MATCH(ROWS($D$2:D525),'Work report'!$AA$2:$AA$1500,0)),"")</f>
        <v/>
      </c>
      <c r="E525" s="193" t="str">
        <f>IF($C525="","",IFERROR(INDEX('Work report'!$C$2:$C$1500,MATCH(ROWS($C$2:C525),'Work report'!$AA$2:$AA$1500,0)),""))</f>
        <v/>
      </c>
      <c r="F525" s="201" t="str">
        <f>IF($C525="","",IFERROR(INDEX('Work report'!$F$2:$F$1500,MATCH(ROWS($C$2:C525),'Work report'!$AA$2:$AA$1500,0)),""))</f>
        <v/>
      </c>
      <c r="G525" s="202" t="str">
        <f>IF($C525="","",IFERROR(HYPERLINK(INDEX('Work report'!$Q$2:$Q$1500,MATCH(ROWS($C$2:C525),'Work report'!$AA$2:$AA$1500,0)),INDEX('Work report'!$Q$2:$Q$1500,MATCH(ROWS($C$2:C525),'Work report'!$AA$2:$AA$1500,0))),""))</f>
        <v/>
      </c>
      <c r="H525" s="203" t="str">
        <f>IF($C525="","",IFERROR(INDEX('Work report'!$M$2:$M$1500,MATCH(ROWS($C$2:C525),'Work report'!$AA$2:$AA$1500,0)),""))</f>
        <v/>
      </c>
      <c r="I525" s="198" t="str">
        <f>IF($C525="","",IFERROR(INDEX('Work report'!$A$2:$A$1500,MATCH(ROWS($C$2:C525),'Work report'!$AA$2:$AA$1500,0)),""))</f>
        <v/>
      </c>
      <c r="J525" s="201" t="str">
        <f>IF($C525="","",IFERROR(INDEX('Work report'!$I$2:$I$1500,MATCH(ROWS($C$2:C525),'Work report'!$AA$2:$AA$1500,0)),""))</f>
        <v/>
      </c>
      <c r="K525" s="105"/>
      <c r="L525" s="105"/>
      <c r="M525" s="105"/>
      <c r="N525" s="105"/>
      <c r="O525" s="71">
        <f t="shared" si="25"/>
        <v>0</v>
      </c>
      <c r="P525" s="71">
        <f t="shared" si="26"/>
        <v>0</v>
      </c>
      <c r="Q525" s="71" t="str">
        <f t="shared" si="24"/>
        <v/>
      </c>
    </row>
    <row r="526" spans="1:17" ht="15" customHeight="1" x14ac:dyDescent="0.25">
      <c r="A526" s="198" t="str">
        <f>IF($C526="","",IFERROR(INDEX('Work report'!$A$2:$A$1500,MATCH(ROWS($C$2:C526),'Work report'!$AA$2:$AA$1500,0)),""))</f>
        <v/>
      </c>
      <c r="B526" s="199" t="str">
        <f>IF($C526="","",Setup!$B$4)</f>
        <v/>
      </c>
      <c r="C526" s="200" t="str">
        <f>IFERROR(INDEX('Work report'!$R$2:$R$1500,MATCH(ROWS($C$2:C526),'Work report'!$AA$2:$AA$1500,0)),"")</f>
        <v/>
      </c>
      <c r="D526" s="200" t="str">
        <f>IFERROR(INDEX('Work report'!$S$2:$S$1500,MATCH(ROWS($D$2:D526),'Work report'!$AA$2:$AA$1500,0)),"")</f>
        <v/>
      </c>
      <c r="E526" s="193" t="str">
        <f>IF($C526="","",IFERROR(INDEX('Work report'!$C$2:$C$1500,MATCH(ROWS($C$2:C526),'Work report'!$AA$2:$AA$1500,0)),""))</f>
        <v/>
      </c>
      <c r="F526" s="201" t="str">
        <f>IF($C526="","",IFERROR(INDEX('Work report'!$F$2:$F$1500,MATCH(ROWS($C$2:C526),'Work report'!$AA$2:$AA$1500,0)),""))</f>
        <v/>
      </c>
      <c r="G526" s="202" t="str">
        <f>IF($C526="","",IFERROR(HYPERLINK(INDEX('Work report'!$Q$2:$Q$1500,MATCH(ROWS($C$2:C526),'Work report'!$AA$2:$AA$1500,0)),INDEX('Work report'!$Q$2:$Q$1500,MATCH(ROWS($C$2:C526),'Work report'!$AA$2:$AA$1500,0))),""))</f>
        <v/>
      </c>
      <c r="H526" s="203" t="str">
        <f>IF($C526="","",IFERROR(INDEX('Work report'!$M$2:$M$1500,MATCH(ROWS($C$2:C526),'Work report'!$AA$2:$AA$1500,0)),""))</f>
        <v/>
      </c>
      <c r="I526" s="198" t="str">
        <f>IF($C526="","",IFERROR(INDEX('Work report'!$A$2:$A$1500,MATCH(ROWS($C$2:C526),'Work report'!$AA$2:$AA$1500,0)),""))</f>
        <v/>
      </c>
      <c r="J526" s="201" t="str">
        <f>IF($C526="","",IFERROR(INDEX('Work report'!$I$2:$I$1500,MATCH(ROWS($C$2:C526),'Work report'!$AA$2:$AA$1500,0)),""))</f>
        <v/>
      </c>
      <c r="K526" s="105"/>
      <c r="L526" s="105"/>
      <c r="M526" s="105"/>
      <c r="N526" s="105"/>
      <c r="O526" s="71">
        <f t="shared" si="25"/>
        <v>0</v>
      </c>
      <c r="P526" s="71">
        <f t="shared" si="26"/>
        <v>0</v>
      </c>
      <c r="Q526" s="71" t="str">
        <f t="shared" si="24"/>
        <v/>
      </c>
    </row>
    <row r="527" spans="1:17" ht="15" customHeight="1" x14ac:dyDescent="0.25">
      <c r="A527" s="198" t="str">
        <f>IF($C527="","",IFERROR(INDEX('Work report'!$A$2:$A$1500,MATCH(ROWS($C$2:C527),'Work report'!$AA$2:$AA$1500,0)),""))</f>
        <v/>
      </c>
      <c r="B527" s="199" t="str">
        <f>IF($C527="","",Setup!$B$4)</f>
        <v/>
      </c>
      <c r="C527" s="200" t="str">
        <f>IFERROR(INDEX('Work report'!$R$2:$R$1500,MATCH(ROWS($C$2:C527),'Work report'!$AA$2:$AA$1500,0)),"")</f>
        <v/>
      </c>
      <c r="D527" s="200" t="str">
        <f>IFERROR(INDEX('Work report'!$S$2:$S$1500,MATCH(ROWS($D$2:D527),'Work report'!$AA$2:$AA$1500,0)),"")</f>
        <v/>
      </c>
      <c r="E527" s="193" t="str">
        <f>IF($C527="","",IFERROR(INDEX('Work report'!$C$2:$C$1500,MATCH(ROWS($C$2:C527),'Work report'!$AA$2:$AA$1500,0)),""))</f>
        <v/>
      </c>
      <c r="F527" s="201" t="str">
        <f>IF($C527="","",IFERROR(INDEX('Work report'!$F$2:$F$1500,MATCH(ROWS($C$2:C527),'Work report'!$AA$2:$AA$1500,0)),""))</f>
        <v/>
      </c>
      <c r="G527" s="202" t="str">
        <f>IF($C527="","",IFERROR(HYPERLINK(INDEX('Work report'!$Q$2:$Q$1500,MATCH(ROWS($C$2:C527),'Work report'!$AA$2:$AA$1500,0)),INDEX('Work report'!$Q$2:$Q$1500,MATCH(ROWS($C$2:C527),'Work report'!$AA$2:$AA$1500,0))),""))</f>
        <v/>
      </c>
      <c r="H527" s="203" t="str">
        <f>IF($C527="","",IFERROR(INDEX('Work report'!$M$2:$M$1500,MATCH(ROWS($C$2:C527),'Work report'!$AA$2:$AA$1500,0)),""))</f>
        <v/>
      </c>
      <c r="I527" s="198" t="str">
        <f>IF($C527="","",IFERROR(INDEX('Work report'!$A$2:$A$1500,MATCH(ROWS($C$2:C527),'Work report'!$AA$2:$AA$1500,0)),""))</f>
        <v/>
      </c>
      <c r="J527" s="201" t="str">
        <f>IF($C527="","",IFERROR(INDEX('Work report'!$I$2:$I$1500,MATCH(ROWS($C$2:C527),'Work report'!$AA$2:$AA$1500,0)),""))</f>
        <v/>
      </c>
      <c r="K527" s="105"/>
      <c r="L527" s="105"/>
      <c r="M527" s="105"/>
      <c r="N527" s="105"/>
      <c r="O527" s="71">
        <f t="shared" si="25"/>
        <v>0</v>
      </c>
      <c r="P527" s="71">
        <f t="shared" si="26"/>
        <v>0</v>
      </c>
      <c r="Q527" s="71" t="str">
        <f t="shared" si="24"/>
        <v/>
      </c>
    </row>
    <row r="528" spans="1:17" ht="15" customHeight="1" x14ac:dyDescent="0.25">
      <c r="A528" s="198" t="str">
        <f>IF($C528="","",IFERROR(INDEX('Work report'!$A$2:$A$1500,MATCH(ROWS($C$2:C528),'Work report'!$AA$2:$AA$1500,0)),""))</f>
        <v/>
      </c>
      <c r="B528" s="199" t="str">
        <f>IF($C528="","",Setup!$B$4)</f>
        <v/>
      </c>
      <c r="C528" s="200" t="str">
        <f>IFERROR(INDEX('Work report'!$R$2:$R$1500,MATCH(ROWS($C$2:C528),'Work report'!$AA$2:$AA$1500,0)),"")</f>
        <v/>
      </c>
      <c r="D528" s="200" t="str">
        <f>IFERROR(INDEX('Work report'!$S$2:$S$1500,MATCH(ROWS($D$2:D528),'Work report'!$AA$2:$AA$1500,0)),"")</f>
        <v/>
      </c>
      <c r="E528" s="193" t="str">
        <f>IF($C528="","",IFERROR(INDEX('Work report'!$C$2:$C$1500,MATCH(ROWS($C$2:C528),'Work report'!$AA$2:$AA$1500,0)),""))</f>
        <v/>
      </c>
      <c r="F528" s="201" t="str">
        <f>IF($C528="","",IFERROR(INDEX('Work report'!$F$2:$F$1500,MATCH(ROWS($C$2:C528),'Work report'!$AA$2:$AA$1500,0)),""))</f>
        <v/>
      </c>
      <c r="G528" s="202" t="str">
        <f>IF($C528="","",IFERROR(HYPERLINK(INDEX('Work report'!$Q$2:$Q$1500,MATCH(ROWS($C$2:C528),'Work report'!$AA$2:$AA$1500,0)),INDEX('Work report'!$Q$2:$Q$1500,MATCH(ROWS($C$2:C528),'Work report'!$AA$2:$AA$1500,0))),""))</f>
        <v/>
      </c>
      <c r="H528" s="203" t="str">
        <f>IF($C528="","",IFERROR(INDEX('Work report'!$M$2:$M$1500,MATCH(ROWS($C$2:C528),'Work report'!$AA$2:$AA$1500,0)),""))</f>
        <v/>
      </c>
      <c r="I528" s="198" t="str">
        <f>IF($C528="","",IFERROR(INDEX('Work report'!$A$2:$A$1500,MATCH(ROWS($C$2:C528),'Work report'!$AA$2:$AA$1500,0)),""))</f>
        <v/>
      </c>
      <c r="J528" s="201" t="str">
        <f>IF($C528="","",IFERROR(INDEX('Work report'!$I$2:$I$1500,MATCH(ROWS($C$2:C528),'Work report'!$AA$2:$AA$1500,0)),""))</f>
        <v/>
      </c>
      <c r="K528" s="105"/>
      <c r="L528" s="105"/>
      <c r="M528" s="105"/>
      <c r="N528" s="105"/>
      <c r="O528" s="71">
        <f t="shared" si="25"/>
        <v>0</v>
      </c>
      <c r="P528" s="71">
        <f t="shared" si="26"/>
        <v>0</v>
      </c>
      <c r="Q528" s="71" t="str">
        <f t="shared" si="24"/>
        <v/>
      </c>
    </row>
    <row r="529" spans="1:17" ht="15" customHeight="1" x14ac:dyDescent="0.25">
      <c r="A529" s="198" t="str">
        <f>IF($C529="","",IFERROR(INDEX('Work report'!$A$2:$A$1500,MATCH(ROWS($C$2:C529),'Work report'!$AA$2:$AA$1500,0)),""))</f>
        <v/>
      </c>
      <c r="B529" s="199" t="str">
        <f>IF($C529="","",Setup!$B$4)</f>
        <v/>
      </c>
      <c r="C529" s="200" t="str">
        <f>IFERROR(INDEX('Work report'!$R$2:$R$1500,MATCH(ROWS($C$2:C529),'Work report'!$AA$2:$AA$1500,0)),"")</f>
        <v/>
      </c>
      <c r="D529" s="200" t="str">
        <f>IFERROR(INDEX('Work report'!$S$2:$S$1500,MATCH(ROWS($D$2:D529),'Work report'!$AA$2:$AA$1500,0)),"")</f>
        <v/>
      </c>
      <c r="E529" s="193" t="str">
        <f>IF($C529="","",IFERROR(INDEX('Work report'!$C$2:$C$1500,MATCH(ROWS($C$2:C529),'Work report'!$AA$2:$AA$1500,0)),""))</f>
        <v/>
      </c>
      <c r="F529" s="201" t="str">
        <f>IF($C529="","",IFERROR(INDEX('Work report'!$F$2:$F$1500,MATCH(ROWS($C$2:C529),'Work report'!$AA$2:$AA$1500,0)),""))</f>
        <v/>
      </c>
      <c r="G529" s="202" t="str">
        <f>IF($C529="","",IFERROR(HYPERLINK(INDEX('Work report'!$Q$2:$Q$1500,MATCH(ROWS($C$2:C529),'Work report'!$AA$2:$AA$1500,0)),INDEX('Work report'!$Q$2:$Q$1500,MATCH(ROWS($C$2:C529),'Work report'!$AA$2:$AA$1500,0))),""))</f>
        <v/>
      </c>
      <c r="H529" s="203" t="str">
        <f>IF($C529="","",IFERROR(INDEX('Work report'!$M$2:$M$1500,MATCH(ROWS($C$2:C529),'Work report'!$AA$2:$AA$1500,0)),""))</f>
        <v/>
      </c>
      <c r="I529" s="198" t="str">
        <f>IF($C529="","",IFERROR(INDEX('Work report'!$A$2:$A$1500,MATCH(ROWS($C$2:C529),'Work report'!$AA$2:$AA$1500,0)),""))</f>
        <v/>
      </c>
      <c r="J529" s="201" t="str">
        <f>IF($C529="","",IFERROR(INDEX('Work report'!$I$2:$I$1500,MATCH(ROWS($C$2:C529),'Work report'!$AA$2:$AA$1500,0)),""))</f>
        <v/>
      </c>
      <c r="K529" s="105"/>
      <c r="L529" s="105"/>
      <c r="M529" s="105"/>
      <c r="N529" s="105"/>
      <c r="O529" s="71">
        <f t="shared" si="25"/>
        <v>0</v>
      </c>
      <c r="P529" s="71">
        <f t="shared" si="26"/>
        <v>0</v>
      </c>
      <c r="Q529" s="71" t="str">
        <f t="shared" si="24"/>
        <v/>
      </c>
    </row>
    <row r="530" spans="1:17" ht="15" customHeight="1" x14ac:dyDescent="0.25">
      <c r="A530" s="198" t="str">
        <f>IF($C530="","",IFERROR(INDEX('Work report'!$A$2:$A$1500,MATCH(ROWS($C$2:C530),'Work report'!$AA$2:$AA$1500,0)),""))</f>
        <v/>
      </c>
      <c r="B530" s="199" t="str">
        <f>IF($C530="","",Setup!$B$4)</f>
        <v/>
      </c>
      <c r="C530" s="200" t="str">
        <f>IFERROR(INDEX('Work report'!$R$2:$R$1500,MATCH(ROWS($C$2:C530),'Work report'!$AA$2:$AA$1500,0)),"")</f>
        <v/>
      </c>
      <c r="D530" s="200" t="str">
        <f>IFERROR(INDEX('Work report'!$S$2:$S$1500,MATCH(ROWS($D$2:D530),'Work report'!$AA$2:$AA$1500,0)),"")</f>
        <v/>
      </c>
      <c r="E530" s="193" t="str">
        <f>IF($C530="","",IFERROR(INDEX('Work report'!$C$2:$C$1500,MATCH(ROWS($C$2:C530),'Work report'!$AA$2:$AA$1500,0)),""))</f>
        <v/>
      </c>
      <c r="F530" s="201" t="str">
        <f>IF($C530="","",IFERROR(INDEX('Work report'!$F$2:$F$1500,MATCH(ROWS($C$2:C530),'Work report'!$AA$2:$AA$1500,0)),""))</f>
        <v/>
      </c>
      <c r="G530" s="202" t="str">
        <f>IF($C530="","",IFERROR(HYPERLINK(INDEX('Work report'!$Q$2:$Q$1500,MATCH(ROWS($C$2:C530),'Work report'!$AA$2:$AA$1500,0)),INDEX('Work report'!$Q$2:$Q$1500,MATCH(ROWS($C$2:C530),'Work report'!$AA$2:$AA$1500,0))),""))</f>
        <v/>
      </c>
      <c r="H530" s="203" t="str">
        <f>IF($C530="","",IFERROR(INDEX('Work report'!$M$2:$M$1500,MATCH(ROWS($C$2:C530),'Work report'!$AA$2:$AA$1500,0)),""))</f>
        <v/>
      </c>
      <c r="I530" s="198" t="str">
        <f>IF($C530="","",IFERROR(INDEX('Work report'!$A$2:$A$1500,MATCH(ROWS($C$2:C530),'Work report'!$AA$2:$AA$1500,0)),""))</f>
        <v/>
      </c>
      <c r="J530" s="201" t="str">
        <f>IF($C530="","",IFERROR(INDEX('Work report'!$I$2:$I$1500,MATCH(ROWS($C$2:C530),'Work report'!$AA$2:$AA$1500,0)),""))</f>
        <v/>
      </c>
      <c r="K530" s="105"/>
      <c r="L530" s="105"/>
      <c r="M530" s="105"/>
      <c r="N530" s="105"/>
      <c r="O530" s="71">
        <f t="shared" si="25"/>
        <v>0</v>
      </c>
      <c r="P530" s="71">
        <f t="shared" si="26"/>
        <v>0</v>
      </c>
      <c r="Q530" s="71" t="str">
        <f t="shared" si="24"/>
        <v/>
      </c>
    </row>
    <row r="531" spans="1:17" ht="15" customHeight="1" x14ac:dyDescent="0.25">
      <c r="A531" s="198" t="str">
        <f>IF($C531="","",IFERROR(INDEX('Work report'!$A$2:$A$1500,MATCH(ROWS($C$2:C531),'Work report'!$AA$2:$AA$1500,0)),""))</f>
        <v/>
      </c>
      <c r="B531" s="199" t="str">
        <f>IF($C531="","",Setup!$B$4)</f>
        <v/>
      </c>
      <c r="C531" s="200" t="str">
        <f>IFERROR(INDEX('Work report'!$R$2:$R$1500,MATCH(ROWS($C$2:C531),'Work report'!$AA$2:$AA$1500,0)),"")</f>
        <v/>
      </c>
      <c r="D531" s="200" t="str">
        <f>IFERROR(INDEX('Work report'!$S$2:$S$1500,MATCH(ROWS($D$2:D531),'Work report'!$AA$2:$AA$1500,0)),"")</f>
        <v/>
      </c>
      <c r="E531" s="193" t="str">
        <f>IF($C531="","",IFERROR(INDEX('Work report'!$C$2:$C$1500,MATCH(ROWS($C$2:C531),'Work report'!$AA$2:$AA$1500,0)),""))</f>
        <v/>
      </c>
      <c r="F531" s="201" t="str">
        <f>IF($C531="","",IFERROR(INDEX('Work report'!$F$2:$F$1500,MATCH(ROWS($C$2:C531),'Work report'!$AA$2:$AA$1500,0)),""))</f>
        <v/>
      </c>
      <c r="G531" s="202" t="str">
        <f>IF($C531="","",IFERROR(HYPERLINK(INDEX('Work report'!$Q$2:$Q$1500,MATCH(ROWS($C$2:C531),'Work report'!$AA$2:$AA$1500,0)),INDEX('Work report'!$Q$2:$Q$1500,MATCH(ROWS($C$2:C531),'Work report'!$AA$2:$AA$1500,0))),""))</f>
        <v/>
      </c>
      <c r="H531" s="203" t="str">
        <f>IF($C531="","",IFERROR(INDEX('Work report'!$M$2:$M$1500,MATCH(ROWS($C$2:C531),'Work report'!$AA$2:$AA$1500,0)),""))</f>
        <v/>
      </c>
      <c r="I531" s="198" t="str">
        <f>IF($C531="","",IFERROR(INDEX('Work report'!$A$2:$A$1500,MATCH(ROWS($C$2:C531),'Work report'!$AA$2:$AA$1500,0)),""))</f>
        <v/>
      </c>
      <c r="J531" s="201" t="str">
        <f>IF($C531="","",IFERROR(INDEX('Work report'!$I$2:$I$1500,MATCH(ROWS($C$2:C531),'Work report'!$AA$2:$AA$1500,0)),""))</f>
        <v/>
      </c>
      <c r="K531" s="105"/>
      <c r="L531" s="105"/>
      <c r="M531" s="105"/>
      <c r="N531" s="105"/>
      <c r="O531" s="71">
        <f t="shared" si="25"/>
        <v>0</v>
      </c>
      <c r="P531" s="71">
        <f t="shared" si="26"/>
        <v>0</v>
      </c>
      <c r="Q531" s="71" t="str">
        <f t="shared" si="24"/>
        <v/>
      </c>
    </row>
    <row r="532" spans="1:17" ht="15" customHeight="1" x14ac:dyDescent="0.25">
      <c r="A532" s="198" t="str">
        <f>IF($C532="","",IFERROR(INDEX('Work report'!$A$2:$A$1500,MATCH(ROWS($C$2:C532),'Work report'!$AA$2:$AA$1500,0)),""))</f>
        <v/>
      </c>
      <c r="B532" s="199" t="str">
        <f>IF($C532="","",Setup!$B$4)</f>
        <v/>
      </c>
      <c r="C532" s="200" t="str">
        <f>IFERROR(INDEX('Work report'!$R$2:$R$1500,MATCH(ROWS($C$2:C532),'Work report'!$AA$2:$AA$1500,0)),"")</f>
        <v/>
      </c>
      <c r="D532" s="200" t="str">
        <f>IFERROR(INDEX('Work report'!$S$2:$S$1500,MATCH(ROWS($D$2:D532),'Work report'!$AA$2:$AA$1500,0)),"")</f>
        <v/>
      </c>
      <c r="E532" s="193" t="str">
        <f>IF($C532="","",IFERROR(INDEX('Work report'!$C$2:$C$1500,MATCH(ROWS($C$2:C532),'Work report'!$AA$2:$AA$1500,0)),""))</f>
        <v/>
      </c>
      <c r="F532" s="201" t="str">
        <f>IF($C532="","",IFERROR(INDEX('Work report'!$F$2:$F$1500,MATCH(ROWS($C$2:C532),'Work report'!$AA$2:$AA$1500,0)),""))</f>
        <v/>
      </c>
      <c r="G532" s="202" t="str">
        <f>IF($C532="","",IFERROR(HYPERLINK(INDEX('Work report'!$Q$2:$Q$1500,MATCH(ROWS($C$2:C532),'Work report'!$AA$2:$AA$1500,0)),INDEX('Work report'!$Q$2:$Q$1500,MATCH(ROWS($C$2:C532),'Work report'!$AA$2:$AA$1500,0))),""))</f>
        <v/>
      </c>
      <c r="H532" s="203" t="str">
        <f>IF($C532="","",IFERROR(INDEX('Work report'!$M$2:$M$1500,MATCH(ROWS($C$2:C532),'Work report'!$AA$2:$AA$1500,0)),""))</f>
        <v/>
      </c>
      <c r="I532" s="198" t="str">
        <f>IF($C532="","",IFERROR(INDEX('Work report'!$A$2:$A$1500,MATCH(ROWS($C$2:C532),'Work report'!$AA$2:$AA$1500,0)),""))</f>
        <v/>
      </c>
      <c r="J532" s="201" t="str">
        <f>IF($C532="","",IFERROR(INDEX('Work report'!$I$2:$I$1500,MATCH(ROWS($C$2:C532),'Work report'!$AA$2:$AA$1500,0)),""))</f>
        <v/>
      </c>
      <c r="K532" s="105"/>
      <c r="L532" s="105"/>
      <c r="M532" s="105"/>
      <c r="N532" s="105"/>
      <c r="O532" s="71">
        <f t="shared" si="25"/>
        <v>0</v>
      </c>
      <c r="P532" s="71">
        <f t="shared" si="26"/>
        <v>0</v>
      </c>
      <c r="Q532" s="71" t="str">
        <f t="shared" si="24"/>
        <v/>
      </c>
    </row>
    <row r="533" spans="1:17" ht="15" customHeight="1" x14ac:dyDescent="0.25">
      <c r="A533" s="198" t="str">
        <f>IF($C533="","",IFERROR(INDEX('Work report'!$A$2:$A$1500,MATCH(ROWS($C$2:C533),'Work report'!$AA$2:$AA$1500,0)),""))</f>
        <v/>
      </c>
      <c r="B533" s="199" t="str">
        <f>IF($C533="","",Setup!$B$4)</f>
        <v/>
      </c>
      <c r="C533" s="200" t="str">
        <f>IFERROR(INDEX('Work report'!$R$2:$R$1500,MATCH(ROWS($C$2:C533),'Work report'!$AA$2:$AA$1500,0)),"")</f>
        <v/>
      </c>
      <c r="D533" s="200" t="str">
        <f>IFERROR(INDEX('Work report'!$S$2:$S$1500,MATCH(ROWS($D$2:D533),'Work report'!$AA$2:$AA$1500,0)),"")</f>
        <v/>
      </c>
      <c r="E533" s="193" t="str">
        <f>IF($C533="","",IFERROR(INDEX('Work report'!$C$2:$C$1500,MATCH(ROWS($C$2:C533),'Work report'!$AA$2:$AA$1500,0)),""))</f>
        <v/>
      </c>
      <c r="F533" s="201" t="str">
        <f>IF($C533="","",IFERROR(INDEX('Work report'!$F$2:$F$1500,MATCH(ROWS($C$2:C533),'Work report'!$AA$2:$AA$1500,0)),""))</f>
        <v/>
      </c>
      <c r="G533" s="202" t="str">
        <f>IF($C533="","",IFERROR(HYPERLINK(INDEX('Work report'!$Q$2:$Q$1500,MATCH(ROWS($C$2:C533),'Work report'!$AA$2:$AA$1500,0)),INDEX('Work report'!$Q$2:$Q$1500,MATCH(ROWS($C$2:C533),'Work report'!$AA$2:$AA$1500,0))),""))</f>
        <v/>
      </c>
      <c r="H533" s="203" t="str">
        <f>IF($C533="","",IFERROR(INDEX('Work report'!$M$2:$M$1500,MATCH(ROWS($C$2:C533),'Work report'!$AA$2:$AA$1500,0)),""))</f>
        <v/>
      </c>
      <c r="I533" s="198" t="str">
        <f>IF($C533="","",IFERROR(INDEX('Work report'!$A$2:$A$1500,MATCH(ROWS($C$2:C533),'Work report'!$AA$2:$AA$1500,0)),""))</f>
        <v/>
      </c>
      <c r="J533" s="201" t="str">
        <f>IF($C533="","",IFERROR(INDEX('Work report'!$I$2:$I$1500,MATCH(ROWS($C$2:C533),'Work report'!$AA$2:$AA$1500,0)),""))</f>
        <v/>
      </c>
      <c r="K533" s="105"/>
      <c r="L533" s="105"/>
      <c r="M533" s="105"/>
      <c r="N533" s="105"/>
      <c r="O533" s="71">
        <f t="shared" si="25"/>
        <v>0</v>
      </c>
      <c r="P533" s="71">
        <f t="shared" si="26"/>
        <v>0</v>
      </c>
      <c r="Q533" s="71" t="str">
        <f t="shared" si="24"/>
        <v/>
      </c>
    </row>
    <row r="534" spans="1:17" ht="15" customHeight="1" x14ac:dyDescent="0.25">
      <c r="A534" s="198" t="str">
        <f>IF($C534="","",IFERROR(INDEX('Work report'!$A$2:$A$1500,MATCH(ROWS($C$2:C534),'Work report'!$AA$2:$AA$1500,0)),""))</f>
        <v/>
      </c>
      <c r="B534" s="199" t="str">
        <f>IF($C534="","",Setup!$B$4)</f>
        <v/>
      </c>
      <c r="C534" s="200" t="str">
        <f>IFERROR(INDEX('Work report'!$R$2:$R$1500,MATCH(ROWS($C$2:C534),'Work report'!$AA$2:$AA$1500,0)),"")</f>
        <v/>
      </c>
      <c r="D534" s="200" t="str">
        <f>IFERROR(INDEX('Work report'!$S$2:$S$1500,MATCH(ROWS($D$2:D534),'Work report'!$AA$2:$AA$1500,0)),"")</f>
        <v/>
      </c>
      <c r="E534" s="193" t="str">
        <f>IF($C534="","",IFERROR(INDEX('Work report'!$C$2:$C$1500,MATCH(ROWS($C$2:C534),'Work report'!$AA$2:$AA$1500,0)),""))</f>
        <v/>
      </c>
      <c r="F534" s="201" t="str">
        <f>IF($C534="","",IFERROR(INDEX('Work report'!$F$2:$F$1500,MATCH(ROWS($C$2:C534),'Work report'!$AA$2:$AA$1500,0)),""))</f>
        <v/>
      </c>
      <c r="G534" s="202" t="str">
        <f>IF($C534="","",IFERROR(HYPERLINK(INDEX('Work report'!$Q$2:$Q$1500,MATCH(ROWS($C$2:C534),'Work report'!$AA$2:$AA$1500,0)),INDEX('Work report'!$Q$2:$Q$1500,MATCH(ROWS($C$2:C534),'Work report'!$AA$2:$AA$1500,0))),""))</f>
        <v/>
      </c>
      <c r="H534" s="203" t="str">
        <f>IF($C534="","",IFERROR(INDEX('Work report'!$M$2:$M$1500,MATCH(ROWS($C$2:C534),'Work report'!$AA$2:$AA$1500,0)),""))</f>
        <v/>
      </c>
      <c r="I534" s="198" t="str">
        <f>IF($C534="","",IFERROR(INDEX('Work report'!$A$2:$A$1500,MATCH(ROWS($C$2:C534),'Work report'!$AA$2:$AA$1500,0)),""))</f>
        <v/>
      </c>
      <c r="J534" s="201" t="str">
        <f>IF($C534="","",IFERROR(INDEX('Work report'!$I$2:$I$1500,MATCH(ROWS($C$2:C534),'Work report'!$AA$2:$AA$1500,0)),""))</f>
        <v/>
      </c>
      <c r="K534" s="105"/>
      <c r="L534" s="105"/>
      <c r="M534" s="105"/>
      <c r="N534" s="105"/>
      <c r="O534" s="71">
        <f t="shared" si="25"/>
        <v>0</v>
      </c>
      <c r="P534" s="71">
        <f t="shared" si="26"/>
        <v>0</v>
      </c>
      <c r="Q534" s="71" t="str">
        <f t="shared" si="24"/>
        <v/>
      </c>
    </row>
    <row r="535" spans="1:17" ht="15" customHeight="1" x14ac:dyDescent="0.25">
      <c r="A535" s="198" t="str">
        <f>IF($C535="","",IFERROR(INDEX('Work report'!$A$2:$A$1500,MATCH(ROWS($C$2:C535),'Work report'!$AA$2:$AA$1500,0)),""))</f>
        <v/>
      </c>
      <c r="B535" s="199" t="str">
        <f>IF($C535="","",Setup!$B$4)</f>
        <v/>
      </c>
      <c r="C535" s="200" t="str">
        <f>IFERROR(INDEX('Work report'!$R$2:$R$1500,MATCH(ROWS($C$2:C535),'Work report'!$AA$2:$AA$1500,0)),"")</f>
        <v/>
      </c>
      <c r="D535" s="200" t="str">
        <f>IFERROR(INDEX('Work report'!$S$2:$S$1500,MATCH(ROWS($D$2:D535),'Work report'!$AA$2:$AA$1500,0)),"")</f>
        <v/>
      </c>
      <c r="E535" s="193" t="str">
        <f>IF($C535="","",IFERROR(INDEX('Work report'!$C$2:$C$1500,MATCH(ROWS($C$2:C535),'Work report'!$AA$2:$AA$1500,0)),""))</f>
        <v/>
      </c>
      <c r="F535" s="201" t="str">
        <f>IF($C535="","",IFERROR(INDEX('Work report'!$F$2:$F$1500,MATCH(ROWS($C$2:C535),'Work report'!$AA$2:$AA$1500,0)),""))</f>
        <v/>
      </c>
      <c r="G535" s="202" t="str">
        <f>IF($C535="","",IFERROR(HYPERLINK(INDEX('Work report'!$Q$2:$Q$1500,MATCH(ROWS($C$2:C535),'Work report'!$AA$2:$AA$1500,0)),INDEX('Work report'!$Q$2:$Q$1500,MATCH(ROWS($C$2:C535),'Work report'!$AA$2:$AA$1500,0))),""))</f>
        <v/>
      </c>
      <c r="H535" s="203" t="str">
        <f>IF($C535="","",IFERROR(INDEX('Work report'!$M$2:$M$1500,MATCH(ROWS($C$2:C535),'Work report'!$AA$2:$AA$1500,0)),""))</f>
        <v/>
      </c>
      <c r="I535" s="198" t="str">
        <f>IF($C535="","",IFERROR(INDEX('Work report'!$A$2:$A$1500,MATCH(ROWS($C$2:C535),'Work report'!$AA$2:$AA$1500,0)),""))</f>
        <v/>
      </c>
      <c r="J535" s="201" t="str">
        <f>IF($C535="","",IFERROR(INDEX('Work report'!$I$2:$I$1500,MATCH(ROWS($C$2:C535),'Work report'!$AA$2:$AA$1500,0)),""))</f>
        <v/>
      </c>
      <c r="K535" s="105"/>
      <c r="L535" s="105"/>
      <c r="M535" s="105"/>
      <c r="N535" s="105"/>
      <c r="O535" s="71">
        <f t="shared" si="25"/>
        <v>0</v>
      </c>
      <c r="P535" s="71">
        <f t="shared" si="26"/>
        <v>0</v>
      </c>
      <c r="Q535" s="71" t="str">
        <f t="shared" si="24"/>
        <v/>
      </c>
    </row>
    <row r="536" spans="1:17" ht="15" customHeight="1" x14ac:dyDescent="0.25">
      <c r="A536" s="198" t="str">
        <f>IF($C536="","",IFERROR(INDEX('Work report'!$A$2:$A$1500,MATCH(ROWS($C$2:C536),'Work report'!$AA$2:$AA$1500,0)),""))</f>
        <v/>
      </c>
      <c r="B536" s="199" t="str">
        <f>IF($C536="","",Setup!$B$4)</f>
        <v/>
      </c>
      <c r="C536" s="200" t="str">
        <f>IFERROR(INDEX('Work report'!$R$2:$R$1500,MATCH(ROWS($C$2:C536),'Work report'!$AA$2:$AA$1500,0)),"")</f>
        <v/>
      </c>
      <c r="D536" s="200" t="str">
        <f>IFERROR(INDEX('Work report'!$S$2:$S$1500,MATCH(ROWS($D$2:D536),'Work report'!$AA$2:$AA$1500,0)),"")</f>
        <v/>
      </c>
      <c r="E536" s="193" t="str">
        <f>IF($C536="","",IFERROR(INDEX('Work report'!$C$2:$C$1500,MATCH(ROWS($C$2:C536),'Work report'!$AA$2:$AA$1500,0)),""))</f>
        <v/>
      </c>
      <c r="F536" s="201" t="str">
        <f>IF($C536="","",IFERROR(INDEX('Work report'!$F$2:$F$1500,MATCH(ROWS($C$2:C536),'Work report'!$AA$2:$AA$1500,0)),""))</f>
        <v/>
      </c>
      <c r="G536" s="202" t="str">
        <f>IF($C536="","",IFERROR(HYPERLINK(INDEX('Work report'!$Q$2:$Q$1500,MATCH(ROWS($C$2:C536),'Work report'!$AA$2:$AA$1500,0)),INDEX('Work report'!$Q$2:$Q$1500,MATCH(ROWS($C$2:C536),'Work report'!$AA$2:$AA$1500,0))),""))</f>
        <v/>
      </c>
      <c r="H536" s="203" t="str">
        <f>IF($C536="","",IFERROR(INDEX('Work report'!$M$2:$M$1500,MATCH(ROWS($C$2:C536),'Work report'!$AA$2:$AA$1500,0)),""))</f>
        <v/>
      </c>
      <c r="I536" s="198" t="str">
        <f>IF($C536="","",IFERROR(INDEX('Work report'!$A$2:$A$1500,MATCH(ROWS($C$2:C536),'Work report'!$AA$2:$AA$1500,0)),""))</f>
        <v/>
      </c>
      <c r="J536" s="201" t="str">
        <f>IF($C536="","",IFERROR(INDEX('Work report'!$I$2:$I$1500,MATCH(ROWS($C$2:C536),'Work report'!$AA$2:$AA$1500,0)),""))</f>
        <v/>
      </c>
      <c r="K536" s="105"/>
      <c r="L536" s="105"/>
      <c r="M536" s="105"/>
      <c r="N536" s="105"/>
      <c r="O536" s="71">
        <f t="shared" si="25"/>
        <v>0</v>
      </c>
      <c r="P536" s="71">
        <f t="shared" si="26"/>
        <v>0</v>
      </c>
      <c r="Q536" s="71" t="str">
        <f t="shared" si="24"/>
        <v/>
      </c>
    </row>
    <row r="537" spans="1:17" ht="15" customHeight="1" x14ac:dyDescent="0.25">
      <c r="A537" s="198" t="str">
        <f>IF($C537="","",IFERROR(INDEX('Work report'!$A$2:$A$1500,MATCH(ROWS($C$2:C537),'Work report'!$AA$2:$AA$1500,0)),""))</f>
        <v/>
      </c>
      <c r="B537" s="199" t="str">
        <f>IF($C537="","",Setup!$B$4)</f>
        <v/>
      </c>
      <c r="C537" s="200" t="str">
        <f>IFERROR(INDEX('Work report'!$R$2:$R$1500,MATCH(ROWS($C$2:C537),'Work report'!$AA$2:$AA$1500,0)),"")</f>
        <v/>
      </c>
      <c r="D537" s="200" t="str">
        <f>IFERROR(INDEX('Work report'!$S$2:$S$1500,MATCH(ROWS($D$2:D537),'Work report'!$AA$2:$AA$1500,0)),"")</f>
        <v/>
      </c>
      <c r="E537" s="193" t="str">
        <f>IF($C537="","",IFERROR(INDEX('Work report'!$C$2:$C$1500,MATCH(ROWS($C$2:C537),'Work report'!$AA$2:$AA$1500,0)),""))</f>
        <v/>
      </c>
      <c r="F537" s="201" t="str">
        <f>IF($C537="","",IFERROR(INDEX('Work report'!$F$2:$F$1500,MATCH(ROWS($C$2:C537),'Work report'!$AA$2:$AA$1500,0)),""))</f>
        <v/>
      </c>
      <c r="G537" s="202" t="str">
        <f>IF($C537="","",IFERROR(HYPERLINK(INDEX('Work report'!$Q$2:$Q$1500,MATCH(ROWS($C$2:C537),'Work report'!$AA$2:$AA$1500,0)),INDEX('Work report'!$Q$2:$Q$1500,MATCH(ROWS($C$2:C537),'Work report'!$AA$2:$AA$1500,0))),""))</f>
        <v/>
      </c>
      <c r="H537" s="203" t="str">
        <f>IF($C537="","",IFERROR(INDEX('Work report'!$M$2:$M$1500,MATCH(ROWS($C$2:C537),'Work report'!$AA$2:$AA$1500,0)),""))</f>
        <v/>
      </c>
      <c r="I537" s="198" t="str">
        <f>IF($C537="","",IFERROR(INDEX('Work report'!$A$2:$A$1500,MATCH(ROWS($C$2:C537),'Work report'!$AA$2:$AA$1500,0)),""))</f>
        <v/>
      </c>
      <c r="J537" s="201" t="str">
        <f>IF($C537="","",IFERROR(INDEX('Work report'!$I$2:$I$1500,MATCH(ROWS($C$2:C537),'Work report'!$AA$2:$AA$1500,0)),""))</f>
        <v/>
      </c>
      <c r="K537" s="105"/>
      <c r="L537" s="105"/>
      <c r="M537" s="105"/>
      <c r="N537" s="105"/>
      <c r="O537" s="71">
        <f t="shared" si="25"/>
        <v>0</v>
      </c>
      <c r="P537" s="71">
        <f t="shared" si="26"/>
        <v>0</v>
      </c>
      <c r="Q537" s="71" t="str">
        <f t="shared" si="24"/>
        <v/>
      </c>
    </row>
    <row r="538" spans="1:17" ht="15" customHeight="1" x14ac:dyDescent="0.25">
      <c r="A538" s="198" t="str">
        <f>IF($C538="","",IFERROR(INDEX('Work report'!$A$2:$A$1500,MATCH(ROWS($C$2:C538),'Work report'!$AA$2:$AA$1500,0)),""))</f>
        <v/>
      </c>
      <c r="B538" s="199" t="str">
        <f>IF($C538="","",Setup!$B$4)</f>
        <v/>
      </c>
      <c r="C538" s="200" t="str">
        <f>IFERROR(INDEX('Work report'!$R$2:$R$1500,MATCH(ROWS($C$2:C538),'Work report'!$AA$2:$AA$1500,0)),"")</f>
        <v/>
      </c>
      <c r="D538" s="200" t="str">
        <f>IFERROR(INDEX('Work report'!$S$2:$S$1500,MATCH(ROWS($D$2:D538),'Work report'!$AA$2:$AA$1500,0)),"")</f>
        <v/>
      </c>
      <c r="E538" s="193" t="str">
        <f>IF($C538="","",IFERROR(INDEX('Work report'!$C$2:$C$1500,MATCH(ROWS($C$2:C538),'Work report'!$AA$2:$AA$1500,0)),""))</f>
        <v/>
      </c>
      <c r="F538" s="201" t="str">
        <f>IF($C538="","",IFERROR(INDEX('Work report'!$F$2:$F$1500,MATCH(ROWS($C$2:C538),'Work report'!$AA$2:$AA$1500,0)),""))</f>
        <v/>
      </c>
      <c r="G538" s="202" t="str">
        <f>IF($C538="","",IFERROR(HYPERLINK(INDEX('Work report'!$Q$2:$Q$1500,MATCH(ROWS($C$2:C538),'Work report'!$AA$2:$AA$1500,0)),INDEX('Work report'!$Q$2:$Q$1500,MATCH(ROWS($C$2:C538),'Work report'!$AA$2:$AA$1500,0))),""))</f>
        <v/>
      </c>
      <c r="H538" s="203" t="str">
        <f>IF($C538="","",IFERROR(INDEX('Work report'!$M$2:$M$1500,MATCH(ROWS($C$2:C538),'Work report'!$AA$2:$AA$1500,0)),""))</f>
        <v/>
      </c>
      <c r="I538" s="198" t="str">
        <f>IF($C538="","",IFERROR(INDEX('Work report'!$A$2:$A$1500,MATCH(ROWS($C$2:C538),'Work report'!$AA$2:$AA$1500,0)),""))</f>
        <v/>
      </c>
      <c r="J538" s="201" t="str">
        <f>IF($C538="","",IFERROR(INDEX('Work report'!$I$2:$I$1500,MATCH(ROWS($C$2:C538),'Work report'!$AA$2:$AA$1500,0)),""))</f>
        <v/>
      </c>
      <c r="K538" s="105"/>
      <c r="L538" s="105"/>
      <c r="M538" s="105"/>
      <c r="N538" s="105"/>
      <c r="O538" s="71">
        <f t="shared" si="25"/>
        <v>0</v>
      </c>
      <c r="P538" s="71">
        <f t="shared" si="26"/>
        <v>0</v>
      </c>
      <c r="Q538" s="71" t="str">
        <f t="shared" si="24"/>
        <v/>
      </c>
    </row>
    <row r="539" spans="1:17" ht="15" customHeight="1" x14ac:dyDescent="0.25">
      <c r="A539" s="198" t="str">
        <f>IF($C539="","",IFERROR(INDEX('Work report'!$A$2:$A$1500,MATCH(ROWS($C$2:C539),'Work report'!$AA$2:$AA$1500,0)),""))</f>
        <v/>
      </c>
      <c r="B539" s="199" t="str">
        <f>IF($C539="","",Setup!$B$4)</f>
        <v/>
      </c>
      <c r="C539" s="200" t="str">
        <f>IFERROR(INDEX('Work report'!$R$2:$R$1500,MATCH(ROWS($C$2:C539),'Work report'!$AA$2:$AA$1500,0)),"")</f>
        <v/>
      </c>
      <c r="D539" s="200" t="str">
        <f>IFERROR(INDEX('Work report'!$S$2:$S$1500,MATCH(ROWS($D$2:D539),'Work report'!$AA$2:$AA$1500,0)),"")</f>
        <v/>
      </c>
      <c r="E539" s="193" t="str">
        <f>IF($C539="","",IFERROR(INDEX('Work report'!$C$2:$C$1500,MATCH(ROWS($C$2:C539),'Work report'!$AA$2:$AA$1500,0)),""))</f>
        <v/>
      </c>
      <c r="F539" s="201" t="str">
        <f>IF($C539="","",IFERROR(INDEX('Work report'!$F$2:$F$1500,MATCH(ROWS($C$2:C539),'Work report'!$AA$2:$AA$1500,0)),""))</f>
        <v/>
      </c>
      <c r="G539" s="202" t="str">
        <f>IF($C539="","",IFERROR(HYPERLINK(INDEX('Work report'!$Q$2:$Q$1500,MATCH(ROWS($C$2:C539),'Work report'!$AA$2:$AA$1500,0)),INDEX('Work report'!$Q$2:$Q$1500,MATCH(ROWS($C$2:C539),'Work report'!$AA$2:$AA$1500,0))),""))</f>
        <v/>
      </c>
      <c r="H539" s="203" t="str">
        <f>IF($C539="","",IFERROR(INDEX('Work report'!$M$2:$M$1500,MATCH(ROWS($C$2:C539),'Work report'!$AA$2:$AA$1500,0)),""))</f>
        <v/>
      </c>
      <c r="I539" s="198" t="str">
        <f>IF($C539="","",IFERROR(INDEX('Work report'!$A$2:$A$1500,MATCH(ROWS($C$2:C539),'Work report'!$AA$2:$AA$1500,0)),""))</f>
        <v/>
      </c>
      <c r="J539" s="201" t="str">
        <f>IF($C539="","",IFERROR(INDEX('Work report'!$I$2:$I$1500,MATCH(ROWS($C$2:C539),'Work report'!$AA$2:$AA$1500,0)),""))</f>
        <v/>
      </c>
      <c r="K539" s="105"/>
      <c r="L539" s="105"/>
      <c r="M539" s="105"/>
      <c r="N539" s="105"/>
      <c r="O539" s="71">
        <f t="shared" si="25"/>
        <v>0</v>
      </c>
      <c r="P539" s="71">
        <f t="shared" si="26"/>
        <v>0</v>
      </c>
      <c r="Q539" s="71" t="str">
        <f t="shared" si="24"/>
        <v/>
      </c>
    </row>
    <row r="540" spans="1:17" ht="15" customHeight="1" x14ac:dyDescent="0.25">
      <c r="A540" s="198" t="str">
        <f>IF($C540="","",IFERROR(INDEX('Work report'!$A$2:$A$1500,MATCH(ROWS($C$2:C540),'Work report'!$AA$2:$AA$1500,0)),""))</f>
        <v/>
      </c>
      <c r="B540" s="199" t="str">
        <f>IF($C540="","",Setup!$B$4)</f>
        <v/>
      </c>
      <c r="C540" s="200" t="str">
        <f>IFERROR(INDEX('Work report'!$R$2:$R$1500,MATCH(ROWS($C$2:C540),'Work report'!$AA$2:$AA$1500,0)),"")</f>
        <v/>
      </c>
      <c r="D540" s="200" t="str">
        <f>IFERROR(INDEX('Work report'!$S$2:$S$1500,MATCH(ROWS($D$2:D540),'Work report'!$AA$2:$AA$1500,0)),"")</f>
        <v/>
      </c>
      <c r="E540" s="193" t="str">
        <f>IF($C540="","",IFERROR(INDEX('Work report'!$C$2:$C$1500,MATCH(ROWS($C$2:C540),'Work report'!$AA$2:$AA$1500,0)),""))</f>
        <v/>
      </c>
      <c r="F540" s="201" t="str">
        <f>IF($C540="","",IFERROR(INDEX('Work report'!$F$2:$F$1500,MATCH(ROWS($C$2:C540),'Work report'!$AA$2:$AA$1500,0)),""))</f>
        <v/>
      </c>
      <c r="G540" s="202" t="str">
        <f>IF($C540="","",IFERROR(HYPERLINK(INDEX('Work report'!$Q$2:$Q$1500,MATCH(ROWS($C$2:C540),'Work report'!$AA$2:$AA$1500,0)),INDEX('Work report'!$Q$2:$Q$1500,MATCH(ROWS($C$2:C540),'Work report'!$AA$2:$AA$1500,0))),""))</f>
        <v/>
      </c>
      <c r="H540" s="203" t="str">
        <f>IF($C540="","",IFERROR(INDEX('Work report'!$M$2:$M$1500,MATCH(ROWS($C$2:C540),'Work report'!$AA$2:$AA$1500,0)),""))</f>
        <v/>
      </c>
      <c r="I540" s="198" t="str">
        <f>IF($C540="","",IFERROR(INDEX('Work report'!$A$2:$A$1500,MATCH(ROWS($C$2:C540),'Work report'!$AA$2:$AA$1500,0)),""))</f>
        <v/>
      </c>
      <c r="J540" s="201" t="str">
        <f>IF($C540="","",IFERROR(INDEX('Work report'!$I$2:$I$1500,MATCH(ROWS($C$2:C540),'Work report'!$AA$2:$AA$1500,0)),""))</f>
        <v/>
      </c>
      <c r="K540" s="105"/>
      <c r="L540" s="105"/>
      <c r="M540" s="105"/>
      <c r="N540" s="105"/>
      <c r="O540" s="71">
        <f t="shared" si="25"/>
        <v>0</v>
      </c>
      <c r="P540" s="71">
        <f t="shared" si="26"/>
        <v>0</v>
      </c>
      <c r="Q540" s="71" t="str">
        <f t="shared" si="24"/>
        <v/>
      </c>
    </row>
    <row r="541" spans="1:17" ht="15" customHeight="1" x14ac:dyDescent="0.25">
      <c r="A541" s="198" t="str">
        <f>IF($C541="","",IFERROR(INDEX('Work report'!$A$2:$A$1500,MATCH(ROWS($C$2:C541),'Work report'!$AA$2:$AA$1500,0)),""))</f>
        <v/>
      </c>
      <c r="B541" s="199" t="str">
        <f>IF($C541="","",Setup!$B$4)</f>
        <v/>
      </c>
      <c r="C541" s="200" t="str">
        <f>IFERROR(INDEX('Work report'!$R$2:$R$1500,MATCH(ROWS($C$2:C541),'Work report'!$AA$2:$AA$1500,0)),"")</f>
        <v/>
      </c>
      <c r="D541" s="200" t="str">
        <f>IFERROR(INDEX('Work report'!$S$2:$S$1500,MATCH(ROWS($D$2:D541),'Work report'!$AA$2:$AA$1500,0)),"")</f>
        <v/>
      </c>
      <c r="E541" s="193" t="str">
        <f>IF($C541="","",IFERROR(INDEX('Work report'!$C$2:$C$1500,MATCH(ROWS($C$2:C541),'Work report'!$AA$2:$AA$1500,0)),""))</f>
        <v/>
      </c>
      <c r="F541" s="201" t="str">
        <f>IF($C541="","",IFERROR(INDEX('Work report'!$F$2:$F$1500,MATCH(ROWS($C$2:C541),'Work report'!$AA$2:$AA$1500,0)),""))</f>
        <v/>
      </c>
      <c r="G541" s="202" t="str">
        <f>IF($C541="","",IFERROR(HYPERLINK(INDEX('Work report'!$Q$2:$Q$1500,MATCH(ROWS($C$2:C541),'Work report'!$AA$2:$AA$1500,0)),INDEX('Work report'!$Q$2:$Q$1500,MATCH(ROWS($C$2:C541),'Work report'!$AA$2:$AA$1500,0))),""))</f>
        <v/>
      </c>
      <c r="H541" s="203" t="str">
        <f>IF($C541="","",IFERROR(INDEX('Work report'!$M$2:$M$1500,MATCH(ROWS($C$2:C541),'Work report'!$AA$2:$AA$1500,0)),""))</f>
        <v/>
      </c>
      <c r="I541" s="198" t="str">
        <f>IF($C541="","",IFERROR(INDEX('Work report'!$A$2:$A$1500,MATCH(ROWS($C$2:C541),'Work report'!$AA$2:$AA$1500,0)),""))</f>
        <v/>
      </c>
      <c r="J541" s="201" t="str">
        <f>IF($C541="","",IFERROR(INDEX('Work report'!$I$2:$I$1500,MATCH(ROWS($C$2:C541),'Work report'!$AA$2:$AA$1500,0)),""))</f>
        <v/>
      </c>
      <c r="K541" s="105"/>
      <c r="L541" s="105"/>
      <c r="M541" s="105"/>
      <c r="N541" s="105"/>
      <c r="O541" s="71">
        <f t="shared" si="25"/>
        <v>0</v>
      </c>
      <c r="P541" s="71">
        <f t="shared" si="26"/>
        <v>0</v>
      </c>
      <c r="Q541" s="71" t="str">
        <f t="shared" si="24"/>
        <v/>
      </c>
    </row>
    <row r="542" spans="1:17" ht="15" customHeight="1" x14ac:dyDescent="0.25">
      <c r="A542" s="198" t="str">
        <f>IF($C542="","",IFERROR(INDEX('Work report'!$A$2:$A$1500,MATCH(ROWS($C$2:C542),'Work report'!$AA$2:$AA$1500,0)),""))</f>
        <v/>
      </c>
      <c r="B542" s="199" t="str">
        <f>IF($C542="","",Setup!$B$4)</f>
        <v/>
      </c>
      <c r="C542" s="200" t="str">
        <f>IFERROR(INDEX('Work report'!$R$2:$R$1500,MATCH(ROWS($C$2:C542),'Work report'!$AA$2:$AA$1500,0)),"")</f>
        <v/>
      </c>
      <c r="D542" s="200" t="str">
        <f>IFERROR(INDEX('Work report'!$S$2:$S$1500,MATCH(ROWS($D$2:D542),'Work report'!$AA$2:$AA$1500,0)),"")</f>
        <v/>
      </c>
      <c r="E542" s="193" t="str">
        <f>IF($C542="","",IFERROR(INDEX('Work report'!$C$2:$C$1500,MATCH(ROWS($C$2:C542),'Work report'!$AA$2:$AA$1500,0)),""))</f>
        <v/>
      </c>
      <c r="F542" s="201" t="str">
        <f>IF($C542="","",IFERROR(INDEX('Work report'!$F$2:$F$1500,MATCH(ROWS($C$2:C542),'Work report'!$AA$2:$AA$1500,0)),""))</f>
        <v/>
      </c>
      <c r="G542" s="202" t="str">
        <f>IF($C542="","",IFERROR(HYPERLINK(INDEX('Work report'!$Q$2:$Q$1500,MATCH(ROWS($C$2:C542),'Work report'!$AA$2:$AA$1500,0)),INDEX('Work report'!$Q$2:$Q$1500,MATCH(ROWS($C$2:C542),'Work report'!$AA$2:$AA$1500,0))),""))</f>
        <v/>
      </c>
      <c r="H542" s="203" t="str">
        <f>IF($C542="","",IFERROR(INDEX('Work report'!$M$2:$M$1500,MATCH(ROWS($C$2:C542),'Work report'!$AA$2:$AA$1500,0)),""))</f>
        <v/>
      </c>
      <c r="I542" s="198" t="str">
        <f>IF($C542="","",IFERROR(INDEX('Work report'!$A$2:$A$1500,MATCH(ROWS($C$2:C542),'Work report'!$AA$2:$AA$1500,0)),""))</f>
        <v/>
      </c>
      <c r="J542" s="201" t="str">
        <f>IF($C542="","",IFERROR(INDEX('Work report'!$I$2:$I$1500,MATCH(ROWS($C$2:C542),'Work report'!$AA$2:$AA$1500,0)),""))</f>
        <v/>
      </c>
      <c r="K542" s="105"/>
      <c r="L542" s="105"/>
      <c r="M542" s="105"/>
      <c r="N542" s="105"/>
      <c r="O542" s="71">
        <f t="shared" si="25"/>
        <v>0</v>
      </c>
      <c r="P542" s="71">
        <f t="shared" si="26"/>
        <v>0</v>
      </c>
      <c r="Q542" s="71" t="str">
        <f t="shared" si="24"/>
        <v/>
      </c>
    </row>
    <row r="543" spans="1:17" ht="15" customHeight="1" x14ac:dyDescent="0.25">
      <c r="A543" s="198" t="str">
        <f>IF($C543="","",IFERROR(INDEX('Work report'!$A$2:$A$1500,MATCH(ROWS($C$2:C543),'Work report'!$AA$2:$AA$1500,0)),""))</f>
        <v/>
      </c>
      <c r="B543" s="199" t="str">
        <f>IF($C543="","",Setup!$B$4)</f>
        <v/>
      </c>
      <c r="C543" s="200" t="str">
        <f>IFERROR(INDEX('Work report'!$R$2:$R$1500,MATCH(ROWS($C$2:C543),'Work report'!$AA$2:$AA$1500,0)),"")</f>
        <v/>
      </c>
      <c r="D543" s="200" t="str">
        <f>IFERROR(INDEX('Work report'!$S$2:$S$1500,MATCH(ROWS($D$2:D543),'Work report'!$AA$2:$AA$1500,0)),"")</f>
        <v/>
      </c>
      <c r="E543" s="193" t="str">
        <f>IF($C543="","",IFERROR(INDEX('Work report'!$C$2:$C$1500,MATCH(ROWS($C$2:C543),'Work report'!$AA$2:$AA$1500,0)),""))</f>
        <v/>
      </c>
      <c r="F543" s="201" t="str">
        <f>IF($C543="","",IFERROR(INDEX('Work report'!$F$2:$F$1500,MATCH(ROWS($C$2:C543),'Work report'!$AA$2:$AA$1500,0)),""))</f>
        <v/>
      </c>
      <c r="G543" s="202" t="str">
        <f>IF($C543="","",IFERROR(HYPERLINK(INDEX('Work report'!$Q$2:$Q$1500,MATCH(ROWS($C$2:C543),'Work report'!$AA$2:$AA$1500,0)),INDEX('Work report'!$Q$2:$Q$1500,MATCH(ROWS($C$2:C543),'Work report'!$AA$2:$AA$1500,0))),""))</f>
        <v/>
      </c>
      <c r="H543" s="203" t="str">
        <f>IF($C543="","",IFERROR(INDEX('Work report'!$M$2:$M$1500,MATCH(ROWS($C$2:C543),'Work report'!$AA$2:$AA$1500,0)),""))</f>
        <v/>
      </c>
      <c r="I543" s="198" t="str">
        <f>IF($C543="","",IFERROR(INDEX('Work report'!$A$2:$A$1500,MATCH(ROWS($C$2:C543),'Work report'!$AA$2:$AA$1500,0)),""))</f>
        <v/>
      </c>
      <c r="J543" s="201" t="str">
        <f>IF($C543="","",IFERROR(INDEX('Work report'!$I$2:$I$1500,MATCH(ROWS($C$2:C543),'Work report'!$AA$2:$AA$1500,0)),""))</f>
        <v/>
      </c>
      <c r="K543" s="105"/>
      <c r="L543" s="105"/>
      <c r="M543" s="105"/>
      <c r="N543" s="105"/>
      <c r="O543" s="71">
        <f t="shared" si="25"/>
        <v>0</v>
      </c>
      <c r="P543" s="71">
        <f t="shared" si="26"/>
        <v>0</v>
      </c>
      <c r="Q543" s="71" t="str">
        <f t="shared" si="24"/>
        <v/>
      </c>
    </row>
    <row r="544" spans="1:17" ht="15" customHeight="1" x14ac:dyDescent="0.25">
      <c r="A544" s="198" t="str">
        <f>IF($C544="","",IFERROR(INDEX('Work report'!$A$2:$A$1500,MATCH(ROWS($C$2:C544),'Work report'!$AA$2:$AA$1500,0)),""))</f>
        <v/>
      </c>
      <c r="B544" s="199" t="str">
        <f>IF($C544="","",Setup!$B$4)</f>
        <v/>
      </c>
      <c r="C544" s="200" t="str">
        <f>IFERROR(INDEX('Work report'!$R$2:$R$1500,MATCH(ROWS($C$2:C544),'Work report'!$AA$2:$AA$1500,0)),"")</f>
        <v/>
      </c>
      <c r="D544" s="200" t="str">
        <f>IFERROR(INDEX('Work report'!$S$2:$S$1500,MATCH(ROWS($D$2:D544),'Work report'!$AA$2:$AA$1500,0)),"")</f>
        <v/>
      </c>
      <c r="E544" s="193" t="str">
        <f>IF($C544="","",IFERROR(INDEX('Work report'!$C$2:$C$1500,MATCH(ROWS($C$2:C544),'Work report'!$AA$2:$AA$1500,0)),""))</f>
        <v/>
      </c>
      <c r="F544" s="201" t="str">
        <f>IF($C544="","",IFERROR(INDEX('Work report'!$F$2:$F$1500,MATCH(ROWS($C$2:C544),'Work report'!$AA$2:$AA$1500,0)),""))</f>
        <v/>
      </c>
      <c r="G544" s="202" t="str">
        <f>IF($C544="","",IFERROR(HYPERLINK(INDEX('Work report'!$Q$2:$Q$1500,MATCH(ROWS($C$2:C544),'Work report'!$AA$2:$AA$1500,0)),INDEX('Work report'!$Q$2:$Q$1500,MATCH(ROWS($C$2:C544),'Work report'!$AA$2:$AA$1500,0))),""))</f>
        <v/>
      </c>
      <c r="H544" s="203" t="str">
        <f>IF($C544="","",IFERROR(INDEX('Work report'!$M$2:$M$1500,MATCH(ROWS($C$2:C544),'Work report'!$AA$2:$AA$1500,0)),""))</f>
        <v/>
      </c>
      <c r="I544" s="198" t="str">
        <f>IF($C544="","",IFERROR(INDEX('Work report'!$A$2:$A$1500,MATCH(ROWS($C$2:C544),'Work report'!$AA$2:$AA$1500,0)),""))</f>
        <v/>
      </c>
      <c r="J544" s="201" t="str">
        <f>IF($C544="","",IFERROR(INDEX('Work report'!$I$2:$I$1500,MATCH(ROWS($C$2:C544),'Work report'!$AA$2:$AA$1500,0)),""))</f>
        <v/>
      </c>
      <c r="K544" s="105"/>
      <c r="L544" s="105"/>
      <c r="M544" s="105"/>
      <c r="N544" s="105"/>
      <c r="O544" s="71">
        <f t="shared" si="25"/>
        <v>0</v>
      </c>
      <c r="P544" s="71">
        <f t="shared" si="26"/>
        <v>0</v>
      </c>
      <c r="Q544" s="71" t="str">
        <f t="shared" si="24"/>
        <v/>
      </c>
    </row>
    <row r="545" spans="1:17" ht="15" customHeight="1" x14ac:dyDescent="0.25">
      <c r="A545" s="198" t="str">
        <f>IF($C545="","",IFERROR(INDEX('Work report'!$A$2:$A$1500,MATCH(ROWS($C$2:C545),'Work report'!$AA$2:$AA$1500,0)),""))</f>
        <v/>
      </c>
      <c r="B545" s="199" t="str">
        <f>IF($C545="","",Setup!$B$4)</f>
        <v/>
      </c>
      <c r="C545" s="200" t="str">
        <f>IFERROR(INDEX('Work report'!$R$2:$R$1500,MATCH(ROWS($C$2:C545),'Work report'!$AA$2:$AA$1500,0)),"")</f>
        <v/>
      </c>
      <c r="D545" s="200" t="str">
        <f>IFERROR(INDEX('Work report'!$S$2:$S$1500,MATCH(ROWS($D$2:D545),'Work report'!$AA$2:$AA$1500,0)),"")</f>
        <v/>
      </c>
      <c r="E545" s="193" t="str">
        <f>IF($C545="","",IFERROR(INDEX('Work report'!$C$2:$C$1500,MATCH(ROWS($C$2:C545),'Work report'!$AA$2:$AA$1500,0)),""))</f>
        <v/>
      </c>
      <c r="F545" s="201" t="str">
        <f>IF($C545="","",IFERROR(INDEX('Work report'!$F$2:$F$1500,MATCH(ROWS($C$2:C545),'Work report'!$AA$2:$AA$1500,0)),""))</f>
        <v/>
      </c>
      <c r="G545" s="202" t="str">
        <f>IF($C545="","",IFERROR(HYPERLINK(INDEX('Work report'!$Q$2:$Q$1500,MATCH(ROWS($C$2:C545),'Work report'!$AA$2:$AA$1500,0)),INDEX('Work report'!$Q$2:$Q$1500,MATCH(ROWS($C$2:C545),'Work report'!$AA$2:$AA$1500,0))),""))</f>
        <v/>
      </c>
      <c r="H545" s="203" t="str">
        <f>IF($C545="","",IFERROR(INDEX('Work report'!$M$2:$M$1500,MATCH(ROWS($C$2:C545),'Work report'!$AA$2:$AA$1500,0)),""))</f>
        <v/>
      </c>
      <c r="I545" s="198" t="str">
        <f>IF($C545="","",IFERROR(INDEX('Work report'!$A$2:$A$1500,MATCH(ROWS($C$2:C545),'Work report'!$AA$2:$AA$1500,0)),""))</f>
        <v/>
      </c>
      <c r="J545" s="201" t="str">
        <f>IF($C545="","",IFERROR(INDEX('Work report'!$I$2:$I$1500,MATCH(ROWS($C$2:C545),'Work report'!$AA$2:$AA$1500,0)),""))</f>
        <v/>
      </c>
      <c r="K545" s="105"/>
      <c r="L545" s="105"/>
      <c r="M545" s="105"/>
      <c r="N545" s="105"/>
      <c r="O545" s="71">
        <f t="shared" si="25"/>
        <v>0</v>
      </c>
      <c r="P545" s="71">
        <f t="shared" si="26"/>
        <v>0</v>
      </c>
      <c r="Q545" s="71" t="str">
        <f t="shared" si="24"/>
        <v/>
      </c>
    </row>
    <row r="546" spans="1:17" ht="15" customHeight="1" x14ac:dyDescent="0.25">
      <c r="A546" s="198" t="str">
        <f>IF($C546="","",IFERROR(INDEX('Work report'!$A$2:$A$1500,MATCH(ROWS($C$2:C546),'Work report'!$AA$2:$AA$1500,0)),""))</f>
        <v/>
      </c>
      <c r="B546" s="199" t="str">
        <f>IF($C546="","",Setup!$B$4)</f>
        <v/>
      </c>
      <c r="C546" s="200" t="str">
        <f>IFERROR(INDEX('Work report'!$R$2:$R$1500,MATCH(ROWS($C$2:C546),'Work report'!$AA$2:$AA$1500,0)),"")</f>
        <v/>
      </c>
      <c r="D546" s="200" t="str">
        <f>IFERROR(INDEX('Work report'!$S$2:$S$1500,MATCH(ROWS($D$2:D546),'Work report'!$AA$2:$AA$1500,0)),"")</f>
        <v/>
      </c>
      <c r="E546" s="193" t="str">
        <f>IF($C546="","",IFERROR(INDEX('Work report'!$C$2:$C$1500,MATCH(ROWS($C$2:C546),'Work report'!$AA$2:$AA$1500,0)),""))</f>
        <v/>
      </c>
      <c r="F546" s="201" t="str">
        <f>IF($C546="","",IFERROR(INDEX('Work report'!$F$2:$F$1500,MATCH(ROWS($C$2:C546),'Work report'!$AA$2:$AA$1500,0)),""))</f>
        <v/>
      </c>
      <c r="G546" s="202" t="str">
        <f>IF($C546="","",IFERROR(HYPERLINK(INDEX('Work report'!$Q$2:$Q$1500,MATCH(ROWS($C$2:C546),'Work report'!$AA$2:$AA$1500,0)),INDEX('Work report'!$Q$2:$Q$1500,MATCH(ROWS($C$2:C546),'Work report'!$AA$2:$AA$1500,0))),""))</f>
        <v/>
      </c>
      <c r="H546" s="203" t="str">
        <f>IF($C546="","",IFERROR(INDEX('Work report'!$M$2:$M$1500,MATCH(ROWS($C$2:C546),'Work report'!$AA$2:$AA$1500,0)),""))</f>
        <v/>
      </c>
      <c r="I546" s="198" t="str">
        <f>IF($C546="","",IFERROR(INDEX('Work report'!$A$2:$A$1500,MATCH(ROWS($C$2:C546),'Work report'!$AA$2:$AA$1500,0)),""))</f>
        <v/>
      </c>
      <c r="J546" s="201" t="str">
        <f>IF($C546="","",IFERROR(INDEX('Work report'!$I$2:$I$1500,MATCH(ROWS($C$2:C546),'Work report'!$AA$2:$AA$1500,0)),""))</f>
        <v/>
      </c>
      <c r="K546" s="105"/>
      <c r="L546" s="105"/>
      <c r="M546" s="105"/>
      <c r="N546" s="105"/>
      <c r="O546" s="71">
        <f t="shared" si="25"/>
        <v>0</v>
      </c>
      <c r="P546" s="71">
        <f t="shared" si="26"/>
        <v>0</v>
      </c>
      <c r="Q546" s="71" t="str">
        <f t="shared" si="24"/>
        <v/>
      </c>
    </row>
    <row r="547" spans="1:17" ht="15" customHeight="1" x14ac:dyDescent="0.25">
      <c r="A547" s="198" t="str">
        <f>IF($C547="","",IFERROR(INDEX('Work report'!$A$2:$A$1500,MATCH(ROWS($C$2:C547),'Work report'!$AA$2:$AA$1500,0)),""))</f>
        <v/>
      </c>
      <c r="B547" s="199" t="str">
        <f>IF($C547="","",Setup!$B$4)</f>
        <v/>
      </c>
      <c r="C547" s="200" t="str">
        <f>IFERROR(INDEX('Work report'!$R$2:$R$1500,MATCH(ROWS($C$2:C547),'Work report'!$AA$2:$AA$1500,0)),"")</f>
        <v/>
      </c>
      <c r="D547" s="200" t="str">
        <f>IFERROR(INDEX('Work report'!$S$2:$S$1500,MATCH(ROWS($D$2:D547),'Work report'!$AA$2:$AA$1500,0)),"")</f>
        <v/>
      </c>
      <c r="E547" s="193" t="str">
        <f>IF($C547="","",IFERROR(INDEX('Work report'!$C$2:$C$1500,MATCH(ROWS($C$2:C547),'Work report'!$AA$2:$AA$1500,0)),""))</f>
        <v/>
      </c>
      <c r="F547" s="201" t="str">
        <f>IF($C547="","",IFERROR(INDEX('Work report'!$F$2:$F$1500,MATCH(ROWS($C$2:C547),'Work report'!$AA$2:$AA$1500,0)),""))</f>
        <v/>
      </c>
      <c r="G547" s="202" t="str">
        <f>IF($C547="","",IFERROR(HYPERLINK(INDEX('Work report'!$Q$2:$Q$1500,MATCH(ROWS($C$2:C547),'Work report'!$AA$2:$AA$1500,0)),INDEX('Work report'!$Q$2:$Q$1500,MATCH(ROWS($C$2:C547),'Work report'!$AA$2:$AA$1500,0))),""))</f>
        <v/>
      </c>
      <c r="H547" s="203" t="str">
        <f>IF($C547="","",IFERROR(INDEX('Work report'!$M$2:$M$1500,MATCH(ROWS($C$2:C547),'Work report'!$AA$2:$AA$1500,0)),""))</f>
        <v/>
      </c>
      <c r="I547" s="198" t="str">
        <f>IF($C547="","",IFERROR(INDEX('Work report'!$A$2:$A$1500,MATCH(ROWS($C$2:C547),'Work report'!$AA$2:$AA$1500,0)),""))</f>
        <v/>
      </c>
      <c r="J547" s="201" t="str">
        <f>IF($C547="","",IFERROR(INDEX('Work report'!$I$2:$I$1500,MATCH(ROWS($C$2:C547),'Work report'!$AA$2:$AA$1500,0)),""))</f>
        <v/>
      </c>
      <c r="K547" s="105"/>
      <c r="L547" s="105"/>
      <c r="M547" s="105"/>
      <c r="N547" s="105"/>
      <c r="O547" s="71">
        <f t="shared" si="25"/>
        <v>0</v>
      </c>
      <c r="P547" s="71">
        <f t="shared" si="26"/>
        <v>0</v>
      </c>
      <c r="Q547" s="71" t="str">
        <f t="shared" si="24"/>
        <v/>
      </c>
    </row>
    <row r="548" spans="1:17" ht="15" customHeight="1" x14ac:dyDescent="0.25">
      <c r="A548" s="198" t="str">
        <f>IF($C548="","",IFERROR(INDEX('Work report'!$A$2:$A$1500,MATCH(ROWS($C$2:C548),'Work report'!$AA$2:$AA$1500,0)),""))</f>
        <v/>
      </c>
      <c r="B548" s="199" t="str">
        <f>IF($C548="","",Setup!$B$4)</f>
        <v/>
      </c>
      <c r="C548" s="200" t="str">
        <f>IFERROR(INDEX('Work report'!$R$2:$R$1500,MATCH(ROWS($C$2:C548),'Work report'!$AA$2:$AA$1500,0)),"")</f>
        <v/>
      </c>
      <c r="D548" s="200" t="str">
        <f>IFERROR(INDEX('Work report'!$S$2:$S$1500,MATCH(ROWS($D$2:D548),'Work report'!$AA$2:$AA$1500,0)),"")</f>
        <v/>
      </c>
      <c r="E548" s="193" t="str">
        <f>IF($C548="","",IFERROR(INDEX('Work report'!$C$2:$C$1500,MATCH(ROWS($C$2:C548),'Work report'!$AA$2:$AA$1500,0)),""))</f>
        <v/>
      </c>
      <c r="F548" s="201" t="str">
        <f>IF($C548="","",IFERROR(INDEX('Work report'!$F$2:$F$1500,MATCH(ROWS($C$2:C548),'Work report'!$AA$2:$AA$1500,0)),""))</f>
        <v/>
      </c>
      <c r="G548" s="202" t="str">
        <f>IF($C548="","",IFERROR(HYPERLINK(INDEX('Work report'!$Q$2:$Q$1500,MATCH(ROWS($C$2:C548),'Work report'!$AA$2:$AA$1500,0)),INDEX('Work report'!$Q$2:$Q$1500,MATCH(ROWS($C$2:C548),'Work report'!$AA$2:$AA$1500,0))),""))</f>
        <v/>
      </c>
      <c r="H548" s="203" t="str">
        <f>IF($C548="","",IFERROR(INDEX('Work report'!$M$2:$M$1500,MATCH(ROWS($C$2:C548),'Work report'!$AA$2:$AA$1500,0)),""))</f>
        <v/>
      </c>
      <c r="I548" s="198" t="str">
        <f>IF($C548="","",IFERROR(INDEX('Work report'!$A$2:$A$1500,MATCH(ROWS($C$2:C548),'Work report'!$AA$2:$AA$1500,0)),""))</f>
        <v/>
      </c>
      <c r="J548" s="201" t="str">
        <f>IF($C548="","",IFERROR(INDEX('Work report'!$I$2:$I$1500,MATCH(ROWS($C$2:C548),'Work report'!$AA$2:$AA$1500,0)),""))</f>
        <v/>
      </c>
      <c r="K548" s="105"/>
      <c r="L548" s="105"/>
      <c r="M548" s="105"/>
      <c r="N548" s="105"/>
      <c r="O548" s="71">
        <f t="shared" si="25"/>
        <v>0</v>
      </c>
      <c r="P548" s="71">
        <f t="shared" si="26"/>
        <v>0</v>
      </c>
      <c r="Q548" s="71" t="str">
        <f t="shared" si="24"/>
        <v/>
      </c>
    </row>
    <row r="549" spans="1:17" ht="15" customHeight="1" x14ac:dyDescent="0.25">
      <c r="A549" s="198" t="str">
        <f>IF($C549="","",IFERROR(INDEX('Work report'!$A$2:$A$1500,MATCH(ROWS($C$2:C549),'Work report'!$AA$2:$AA$1500,0)),""))</f>
        <v/>
      </c>
      <c r="B549" s="199" t="str">
        <f>IF($C549="","",Setup!$B$4)</f>
        <v/>
      </c>
      <c r="C549" s="200" t="str">
        <f>IFERROR(INDEX('Work report'!$R$2:$R$1500,MATCH(ROWS($C$2:C549),'Work report'!$AA$2:$AA$1500,0)),"")</f>
        <v/>
      </c>
      <c r="D549" s="200" t="str">
        <f>IFERROR(INDEX('Work report'!$S$2:$S$1500,MATCH(ROWS($D$2:D549),'Work report'!$AA$2:$AA$1500,0)),"")</f>
        <v/>
      </c>
      <c r="E549" s="193" t="str">
        <f>IF($C549="","",IFERROR(INDEX('Work report'!$C$2:$C$1500,MATCH(ROWS($C$2:C549),'Work report'!$AA$2:$AA$1500,0)),""))</f>
        <v/>
      </c>
      <c r="F549" s="201" t="str">
        <f>IF($C549="","",IFERROR(INDEX('Work report'!$F$2:$F$1500,MATCH(ROWS($C$2:C549),'Work report'!$AA$2:$AA$1500,0)),""))</f>
        <v/>
      </c>
      <c r="G549" s="202" t="str">
        <f>IF($C549="","",IFERROR(HYPERLINK(INDEX('Work report'!$Q$2:$Q$1500,MATCH(ROWS($C$2:C549),'Work report'!$AA$2:$AA$1500,0)),INDEX('Work report'!$Q$2:$Q$1500,MATCH(ROWS($C$2:C549),'Work report'!$AA$2:$AA$1500,0))),""))</f>
        <v/>
      </c>
      <c r="H549" s="203" t="str">
        <f>IF($C549="","",IFERROR(INDEX('Work report'!$M$2:$M$1500,MATCH(ROWS($C$2:C549),'Work report'!$AA$2:$AA$1500,0)),""))</f>
        <v/>
      </c>
      <c r="I549" s="198" t="str">
        <f>IF($C549="","",IFERROR(INDEX('Work report'!$A$2:$A$1500,MATCH(ROWS($C$2:C549),'Work report'!$AA$2:$AA$1500,0)),""))</f>
        <v/>
      </c>
      <c r="J549" s="201" t="str">
        <f>IF($C549="","",IFERROR(INDEX('Work report'!$I$2:$I$1500,MATCH(ROWS($C$2:C549),'Work report'!$AA$2:$AA$1500,0)),""))</f>
        <v/>
      </c>
      <c r="K549" s="105"/>
      <c r="L549" s="105"/>
      <c r="M549" s="105"/>
      <c r="N549" s="105"/>
      <c r="O549" s="71">
        <f t="shared" si="25"/>
        <v>0</v>
      </c>
      <c r="P549" s="71">
        <f t="shared" si="26"/>
        <v>0</v>
      </c>
      <c r="Q549" s="71" t="str">
        <f t="shared" si="24"/>
        <v/>
      </c>
    </row>
    <row r="550" spans="1:17" ht="15" customHeight="1" x14ac:dyDescent="0.25">
      <c r="A550" s="198" t="str">
        <f>IF($C550="","",IFERROR(INDEX('Work report'!$A$2:$A$1500,MATCH(ROWS($C$2:C550),'Work report'!$AA$2:$AA$1500,0)),""))</f>
        <v/>
      </c>
      <c r="B550" s="199" t="str">
        <f>IF($C550="","",Setup!$B$4)</f>
        <v/>
      </c>
      <c r="C550" s="200" t="str">
        <f>IFERROR(INDEX('Work report'!$R$2:$R$1500,MATCH(ROWS($C$2:C550),'Work report'!$AA$2:$AA$1500,0)),"")</f>
        <v/>
      </c>
      <c r="D550" s="200" t="str">
        <f>IFERROR(INDEX('Work report'!$S$2:$S$1500,MATCH(ROWS($D$2:D550),'Work report'!$AA$2:$AA$1500,0)),"")</f>
        <v/>
      </c>
      <c r="E550" s="193" t="str">
        <f>IF($C550="","",IFERROR(INDEX('Work report'!$C$2:$C$1500,MATCH(ROWS($C$2:C550),'Work report'!$AA$2:$AA$1500,0)),""))</f>
        <v/>
      </c>
      <c r="F550" s="201" t="str">
        <f>IF($C550="","",IFERROR(INDEX('Work report'!$F$2:$F$1500,MATCH(ROWS($C$2:C550),'Work report'!$AA$2:$AA$1500,0)),""))</f>
        <v/>
      </c>
      <c r="G550" s="202" t="str">
        <f>IF($C550="","",IFERROR(HYPERLINK(INDEX('Work report'!$Q$2:$Q$1500,MATCH(ROWS($C$2:C550),'Work report'!$AA$2:$AA$1500,0)),INDEX('Work report'!$Q$2:$Q$1500,MATCH(ROWS($C$2:C550),'Work report'!$AA$2:$AA$1500,0))),""))</f>
        <v/>
      </c>
      <c r="H550" s="203" t="str">
        <f>IF($C550="","",IFERROR(INDEX('Work report'!$M$2:$M$1500,MATCH(ROWS($C$2:C550),'Work report'!$AA$2:$AA$1500,0)),""))</f>
        <v/>
      </c>
      <c r="I550" s="198" t="str">
        <f>IF($C550="","",IFERROR(INDEX('Work report'!$A$2:$A$1500,MATCH(ROWS($C$2:C550),'Work report'!$AA$2:$AA$1500,0)),""))</f>
        <v/>
      </c>
      <c r="J550" s="201" t="str">
        <f>IF($C550="","",IFERROR(INDEX('Work report'!$I$2:$I$1500,MATCH(ROWS($C$2:C550),'Work report'!$AA$2:$AA$1500,0)),""))</f>
        <v/>
      </c>
      <c r="K550" s="105"/>
      <c r="L550" s="105"/>
      <c r="M550" s="105"/>
      <c r="N550" s="105"/>
      <c r="O550" s="71">
        <f t="shared" si="25"/>
        <v>0</v>
      </c>
      <c r="P550" s="71">
        <f t="shared" si="26"/>
        <v>0</v>
      </c>
      <c r="Q550" s="71" t="str">
        <f t="shared" ref="Q550:Q613" si="27">IF($C514&lt;&gt;"","System",IF($K514&lt;&gt;"","Manual",""))</f>
        <v/>
      </c>
    </row>
    <row r="551" spans="1:17" ht="15" customHeight="1" x14ac:dyDescent="0.25">
      <c r="A551" s="198" t="str">
        <f>IF($C551="","",IFERROR(INDEX('Work report'!$A$2:$A$1500,MATCH(ROWS($C$2:C551),'Work report'!$AA$2:$AA$1500,0)),""))</f>
        <v/>
      </c>
      <c r="B551" s="199" t="str">
        <f>IF($C551="","",Setup!$B$4)</f>
        <v/>
      </c>
      <c r="C551" s="200" t="str">
        <f>IFERROR(INDEX('Work report'!$R$2:$R$1500,MATCH(ROWS($C$2:C551),'Work report'!$AA$2:$AA$1500,0)),"")</f>
        <v/>
      </c>
      <c r="D551" s="200" t="str">
        <f>IFERROR(INDEX('Work report'!$S$2:$S$1500,MATCH(ROWS($D$2:D551),'Work report'!$AA$2:$AA$1500,0)),"")</f>
        <v/>
      </c>
      <c r="E551" s="193" t="str">
        <f>IF($C551="","",IFERROR(INDEX('Work report'!$C$2:$C$1500,MATCH(ROWS($C$2:C551),'Work report'!$AA$2:$AA$1500,0)),""))</f>
        <v/>
      </c>
      <c r="F551" s="201" t="str">
        <f>IF($C551="","",IFERROR(INDEX('Work report'!$F$2:$F$1500,MATCH(ROWS($C$2:C551),'Work report'!$AA$2:$AA$1500,0)),""))</f>
        <v/>
      </c>
      <c r="G551" s="202" t="str">
        <f>IF($C551="","",IFERROR(HYPERLINK(INDEX('Work report'!$Q$2:$Q$1500,MATCH(ROWS($C$2:C551),'Work report'!$AA$2:$AA$1500,0)),INDEX('Work report'!$Q$2:$Q$1500,MATCH(ROWS($C$2:C551),'Work report'!$AA$2:$AA$1500,0))),""))</f>
        <v/>
      </c>
      <c r="H551" s="203" t="str">
        <f>IF($C551="","",IFERROR(INDEX('Work report'!$M$2:$M$1500,MATCH(ROWS($C$2:C551),'Work report'!$AA$2:$AA$1500,0)),""))</f>
        <v/>
      </c>
      <c r="I551" s="198" t="str">
        <f>IF($C551="","",IFERROR(INDEX('Work report'!$A$2:$A$1500,MATCH(ROWS($C$2:C551),'Work report'!$AA$2:$AA$1500,0)),""))</f>
        <v/>
      </c>
      <c r="J551" s="201" t="str">
        <f>IF($C551="","",IFERROR(INDEX('Work report'!$I$2:$I$1500,MATCH(ROWS($C$2:C551),'Work report'!$AA$2:$AA$1500,0)),""))</f>
        <v/>
      </c>
      <c r="K551" s="105"/>
      <c r="L551" s="105"/>
      <c r="M551" s="105"/>
      <c r="N551" s="105"/>
      <c r="O551" s="71">
        <f t="shared" si="25"/>
        <v>0</v>
      </c>
      <c r="P551" s="71">
        <f t="shared" si="26"/>
        <v>0</v>
      </c>
      <c r="Q551" s="71" t="str">
        <f t="shared" si="27"/>
        <v/>
      </c>
    </row>
    <row r="552" spans="1:17" ht="15" customHeight="1" x14ac:dyDescent="0.25">
      <c r="A552" s="198" t="str">
        <f>IF($C552="","",IFERROR(INDEX('Work report'!$A$2:$A$1500,MATCH(ROWS($C$2:C552),'Work report'!$AA$2:$AA$1500,0)),""))</f>
        <v/>
      </c>
      <c r="B552" s="199" t="str">
        <f>IF($C552="","",Setup!$B$4)</f>
        <v/>
      </c>
      <c r="C552" s="200" t="str">
        <f>IFERROR(INDEX('Work report'!$R$2:$R$1500,MATCH(ROWS($C$2:C552),'Work report'!$AA$2:$AA$1500,0)),"")</f>
        <v/>
      </c>
      <c r="D552" s="200" t="str">
        <f>IFERROR(INDEX('Work report'!$S$2:$S$1500,MATCH(ROWS($D$2:D552),'Work report'!$AA$2:$AA$1500,0)),"")</f>
        <v/>
      </c>
      <c r="E552" s="193" t="str">
        <f>IF($C552="","",IFERROR(INDEX('Work report'!$C$2:$C$1500,MATCH(ROWS($C$2:C552),'Work report'!$AA$2:$AA$1500,0)),""))</f>
        <v/>
      </c>
      <c r="F552" s="201" t="str">
        <f>IF($C552="","",IFERROR(INDEX('Work report'!$F$2:$F$1500,MATCH(ROWS($C$2:C552),'Work report'!$AA$2:$AA$1500,0)),""))</f>
        <v/>
      </c>
      <c r="G552" s="202" t="str">
        <f>IF($C552="","",IFERROR(HYPERLINK(INDEX('Work report'!$Q$2:$Q$1500,MATCH(ROWS($C$2:C552),'Work report'!$AA$2:$AA$1500,0)),INDEX('Work report'!$Q$2:$Q$1500,MATCH(ROWS($C$2:C552),'Work report'!$AA$2:$AA$1500,0))),""))</f>
        <v/>
      </c>
      <c r="H552" s="203" t="str">
        <f>IF($C552="","",IFERROR(INDEX('Work report'!$M$2:$M$1500,MATCH(ROWS($C$2:C552),'Work report'!$AA$2:$AA$1500,0)),""))</f>
        <v/>
      </c>
      <c r="I552" s="198" t="str">
        <f>IF($C552="","",IFERROR(INDEX('Work report'!$A$2:$A$1500,MATCH(ROWS($C$2:C552),'Work report'!$AA$2:$AA$1500,0)),""))</f>
        <v/>
      </c>
      <c r="J552" s="201" t="str">
        <f>IF($C552="","",IFERROR(INDEX('Work report'!$I$2:$I$1500,MATCH(ROWS($C$2:C552),'Work report'!$AA$2:$AA$1500,0)),""))</f>
        <v/>
      </c>
      <c r="K552" s="105"/>
      <c r="L552" s="105"/>
      <c r="M552" s="105"/>
      <c r="N552" s="105"/>
      <c r="O552" s="71">
        <f t="shared" si="25"/>
        <v>0</v>
      </c>
      <c r="P552" s="71">
        <f t="shared" si="26"/>
        <v>0</v>
      </c>
      <c r="Q552" s="71" t="str">
        <f t="shared" si="27"/>
        <v/>
      </c>
    </row>
    <row r="553" spans="1:17" ht="15" customHeight="1" x14ac:dyDescent="0.25">
      <c r="A553" s="198" t="str">
        <f>IF($C553="","",IFERROR(INDEX('Work report'!$A$2:$A$1500,MATCH(ROWS($C$2:C553),'Work report'!$AA$2:$AA$1500,0)),""))</f>
        <v/>
      </c>
      <c r="B553" s="199" t="str">
        <f>IF($C553="","",Setup!$B$4)</f>
        <v/>
      </c>
      <c r="C553" s="200" t="str">
        <f>IFERROR(INDEX('Work report'!$R$2:$R$1500,MATCH(ROWS($C$2:C553),'Work report'!$AA$2:$AA$1500,0)),"")</f>
        <v/>
      </c>
      <c r="D553" s="200" t="str">
        <f>IFERROR(INDEX('Work report'!$S$2:$S$1500,MATCH(ROWS($D$2:D553),'Work report'!$AA$2:$AA$1500,0)),"")</f>
        <v/>
      </c>
      <c r="E553" s="193" t="str">
        <f>IF($C553="","",IFERROR(INDEX('Work report'!$C$2:$C$1500,MATCH(ROWS($C$2:C553),'Work report'!$AA$2:$AA$1500,0)),""))</f>
        <v/>
      </c>
      <c r="F553" s="201" t="str">
        <f>IF($C553="","",IFERROR(INDEX('Work report'!$F$2:$F$1500,MATCH(ROWS($C$2:C553),'Work report'!$AA$2:$AA$1500,0)),""))</f>
        <v/>
      </c>
      <c r="G553" s="202" t="str">
        <f>IF($C553="","",IFERROR(HYPERLINK(INDEX('Work report'!$Q$2:$Q$1500,MATCH(ROWS($C$2:C553),'Work report'!$AA$2:$AA$1500,0)),INDEX('Work report'!$Q$2:$Q$1500,MATCH(ROWS($C$2:C553),'Work report'!$AA$2:$AA$1500,0))),""))</f>
        <v/>
      </c>
      <c r="H553" s="203" t="str">
        <f>IF($C553="","",IFERROR(INDEX('Work report'!$M$2:$M$1500,MATCH(ROWS($C$2:C553),'Work report'!$AA$2:$AA$1500,0)),""))</f>
        <v/>
      </c>
      <c r="I553" s="198" t="str">
        <f>IF($C553="","",IFERROR(INDEX('Work report'!$A$2:$A$1500,MATCH(ROWS($C$2:C553),'Work report'!$AA$2:$AA$1500,0)),""))</f>
        <v/>
      </c>
      <c r="J553" s="201" t="str">
        <f>IF($C553="","",IFERROR(INDEX('Work report'!$I$2:$I$1500,MATCH(ROWS($C$2:C553),'Work report'!$AA$2:$AA$1500,0)),""))</f>
        <v/>
      </c>
      <c r="K553" s="105"/>
      <c r="L553" s="105"/>
      <c r="M553" s="105"/>
      <c r="N553" s="105"/>
      <c r="O553" s="71">
        <f t="shared" si="25"/>
        <v>0</v>
      </c>
      <c r="P553" s="71">
        <f t="shared" si="26"/>
        <v>0</v>
      </c>
      <c r="Q553" s="71" t="str">
        <f t="shared" si="27"/>
        <v/>
      </c>
    </row>
    <row r="554" spans="1:17" ht="15" customHeight="1" x14ac:dyDescent="0.25">
      <c r="A554" s="198" t="str">
        <f>IF($C554="","",IFERROR(INDEX('Work report'!$A$2:$A$1500,MATCH(ROWS($C$2:C554),'Work report'!$AA$2:$AA$1500,0)),""))</f>
        <v/>
      </c>
      <c r="B554" s="199" t="str">
        <f>IF($C554="","",Setup!$B$4)</f>
        <v/>
      </c>
      <c r="C554" s="200" t="str">
        <f>IFERROR(INDEX('Work report'!$R$2:$R$1500,MATCH(ROWS($C$2:C554),'Work report'!$AA$2:$AA$1500,0)),"")</f>
        <v/>
      </c>
      <c r="D554" s="200" t="str">
        <f>IFERROR(INDEX('Work report'!$S$2:$S$1500,MATCH(ROWS($D$2:D554),'Work report'!$AA$2:$AA$1500,0)),"")</f>
        <v/>
      </c>
      <c r="E554" s="193" t="str">
        <f>IF($C554="","",IFERROR(INDEX('Work report'!$C$2:$C$1500,MATCH(ROWS($C$2:C554),'Work report'!$AA$2:$AA$1500,0)),""))</f>
        <v/>
      </c>
      <c r="F554" s="201" t="str">
        <f>IF($C554="","",IFERROR(INDEX('Work report'!$F$2:$F$1500,MATCH(ROWS($C$2:C554),'Work report'!$AA$2:$AA$1500,0)),""))</f>
        <v/>
      </c>
      <c r="G554" s="202" t="str">
        <f>IF($C554="","",IFERROR(HYPERLINK(INDEX('Work report'!$Q$2:$Q$1500,MATCH(ROWS($C$2:C554),'Work report'!$AA$2:$AA$1500,0)),INDEX('Work report'!$Q$2:$Q$1500,MATCH(ROWS($C$2:C554),'Work report'!$AA$2:$AA$1500,0))),""))</f>
        <v/>
      </c>
      <c r="H554" s="203" t="str">
        <f>IF($C554="","",IFERROR(INDEX('Work report'!$M$2:$M$1500,MATCH(ROWS($C$2:C554),'Work report'!$AA$2:$AA$1500,0)),""))</f>
        <v/>
      </c>
      <c r="I554" s="198" t="str">
        <f>IF($C554="","",IFERROR(INDEX('Work report'!$A$2:$A$1500,MATCH(ROWS($C$2:C554),'Work report'!$AA$2:$AA$1500,0)),""))</f>
        <v/>
      </c>
      <c r="J554" s="201" t="str">
        <f>IF($C554="","",IFERROR(INDEX('Work report'!$I$2:$I$1500,MATCH(ROWS($C$2:C554),'Work report'!$AA$2:$AA$1500,0)),""))</f>
        <v/>
      </c>
      <c r="K554" s="105"/>
      <c r="L554" s="105"/>
      <c r="M554" s="105"/>
      <c r="N554" s="105"/>
      <c r="O554" s="71">
        <f t="shared" si="25"/>
        <v>0</v>
      </c>
      <c r="P554" s="71">
        <f t="shared" si="26"/>
        <v>0</v>
      </c>
      <c r="Q554" s="71" t="str">
        <f t="shared" si="27"/>
        <v/>
      </c>
    </row>
    <row r="555" spans="1:17" ht="15" customHeight="1" x14ac:dyDescent="0.25">
      <c r="A555" s="198" t="str">
        <f>IF($C555="","",IFERROR(INDEX('Work report'!$A$2:$A$1500,MATCH(ROWS($C$2:C555),'Work report'!$AA$2:$AA$1500,0)),""))</f>
        <v/>
      </c>
      <c r="B555" s="199" t="str">
        <f>IF($C555="","",Setup!$B$4)</f>
        <v/>
      </c>
      <c r="C555" s="200" t="str">
        <f>IFERROR(INDEX('Work report'!$R$2:$R$1500,MATCH(ROWS($C$2:C555),'Work report'!$AA$2:$AA$1500,0)),"")</f>
        <v/>
      </c>
      <c r="D555" s="200" t="str">
        <f>IFERROR(INDEX('Work report'!$S$2:$S$1500,MATCH(ROWS($D$2:D555),'Work report'!$AA$2:$AA$1500,0)),"")</f>
        <v/>
      </c>
      <c r="E555" s="193" t="str">
        <f>IF($C555="","",IFERROR(INDEX('Work report'!$C$2:$C$1500,MATCH(ROWS($C$2:C555),'Work report'!$AA$2:$AA$1500,0)),""))</f>
        <v/>
      </c>
      <c r="F555" s="201" t="str">
        <f>IF($C555="","",IFERROR(INDEX('Work report'!$F$2:$F$1500,MATCH(ROWS($C$2:C555),'Work report'!$AA$2:$AA$1500,0)),""))</f>
        <v/>
      </c>
      <c r="G555" s="202" t="str">
        <f>IF($C555="","",IFERROR(HYPERLINK(INDEX('Work report'!$Q$2:$Q$1500,MATCH(ROWS($C$2:C555),'Work report'!$AA$2:$AA$1500,0)),INDEX('Work report'!$Q$2:$Q$1500,MATCH(ROWS($C$2:C555),'Work report'!$AA$2:$AA$1500,0))),""))</f>
        <v/>
      </c>
      <c r="H555" s="203" t="str">
        <f>IF($C555="","",IFERROR(INDEX('Work report'!$M$2:$M$1500,MATCH(ROWS($C$2:C555),'Work report'!$AA$2:$AA$1500,0)),""))</f>
        <v/>
      </c>
      <c r="I555" s="198" t="str">
        <f>IF($C555="","",IFERROR(INDEX('Work report'!$A$2:$A$1500,MATCH(ROWS($C$2:C555),'Work report'!$AA$2:$AA$1500,0)),""))</f>
        <v/>
      </c>
      <c r="J555" s="201" t="str">
        <f>IF($C555="","",IFERROR(INDEX('Work report'!$I$2:$I$1500,MATCH(ROWS($C$2:C555),'Work report'!$AA$2:$AA$1500,0)),""))</f>
        <v/>
      </c>
      <c r="K555" s="105"/>
      <c r="L555" s="105"/>
      <c r="M555" s="105"/>
      <c r="N555" s="105"/>
      <c r="O555" s="71">
        <f t="shared" si="25"/>
        <v>0</v>
      </c>
      <c r="P555" s="71">
        <f t="shared" si="26"/>
        <v>0</v>
      </c>
      <c r="Q555" s="71" t="str">
        <f t="shared" si="27"/>
        <v/>
      </c>
    </row>
    <row r="556" spans="1:17" ht="15" customHeight="1" x14ac:dyDescent="0.25">
      <c r="A556" s="198" t="str">
        <f>IF($C556="","",IFERROR(INDEX('Work report'!$A$2:$A$1500,MATCH(ROWS($C$2:C556),'Work report'!$AA$2:$AA$1500,0)),""))</f>
        <v/>
      </c>
      <c r="B556" s="199" t="str">
        <f>IF($C556="","",Setup!$B$4)</f>
        <v/>
      </c>
      <c r="C556" s="200" t="str">
        <f>IFERROR(INDEX('Work report'!$R$2:$R$1500,MATCH(ROWS($C$2:C556),'Work report'!$AA$2:$AA$1500,0)),"")</f>
        <v/>
      </c>
      <c r="D556" s="200" t="str">
        <f>IFERROR(INDEX('Work report'!$S$2:$S$1500,MATCH(ROWS($D$2:D556),'Work report'!$AA$2:$AA$1500,0)),"")</f>
        <v/>
      </c>
      <c r="E556" s="193" t="str">
        <f>IF($C556="","",IFERROR(INDEX('Work report'!$C$2:$C$1500,MATCH(ROWS($C$2:C556),'Work report'!$AA$2:$AA$1500,0)),""))</f>
        <v/>
      </c>
      <c r="F556" s="201" t="str">
        <f>IF($C556="","",IFERROR(INDEX('Work report'!$F$2:$F$1500,MATCH(ROWS($C$2:C556),'Work report'!$AA$2:$AA$1500,0)),""))</f>
        <v/>
      </c>
      <c r="G556" s="202" t="str">
        <f>IF($C556="","",IFERROR(HYPERLINK(INDEX('Work report'!$Q$2:$Q$1500,MATCH(ROWS($C$2:C556),'Work report'!$AA$2:$AA$1500,0)),INDEX('Work report'!$Q$2:$Q$1500,MATCH(ROWS($C$2:C556),'Work report'!$AA$2:$AA$1500,0))),""))</f>
        <v/>
      </c>
      <c r="H556" s="203" t="str">
        <f>IF($C556="","",IFERROR(INDEX('Work report'!$M$2:$M$1500,MATCH(ROWS($C$2:C556),'Work report'!$AA$2:$AA$1500,0)),""))</f>
        <v/>
      </c>
      <c r="I556" s="198" t="str">
        <f>IF($C556="","",IFERROR(INDEX('Work report'!$A$2:$A$1500,MATCH(ROWS($C$2:C556),'Work report'!$AA$2:$AA$1500,0)),""))</f>
        <v/>
      </c>
      <c r="J556" s="201" t="str">
        <f>IF($C556="","",IFERROR(INDEX('Work report'!$I$2:$I$1500,MATCH(ROWS($C$2:C556),'Work report'!$AA$2:$AA$1500,0)),""))</f>
        <v/>
      </c>
      <c r="K556" s="105"/>
      <c r="L556" s="105"/>
      <c r="M556" s="105"/>
      <c r="N556" s="105"/>
      <c r="O556" s="71">
        <f t="shared" si="25"/>
        <v>0</v>
      </c>
      <c r="P556" s="71">
        <f t="shared" si="26"/>
        <v>0</v>
      </c>
      <c r="Q556" s="71" t="str">
        <f t="shared" si="27"/>
        <v/>
      </c>
    </row>
    <row r="557" spans="1:17" ht="15" customHeight="1" x14ac:dyDescent="0.25">
      <c r="A557" s="198" t="str">
        <f>IF($C557="","",IFERROR(INDEX('Work report'!$A$2:$A$1500,MATCH(ROWS($C$2:C557),'Work report'!$AA$2:$AA$1500,0)),""))</f>
        <v/>
      </c>
      <c r="B557" s="199" t="str">
        <f>IF($C557="","",Setup!$B$4)</f>
        <v/>
      </c>
      <c r="C557" s="200" t="str">
        <f>IFERROR(INDEX('Work report'!$R$2:$R$1500,MATCH(ROWS($C$2:C557),'Work report'!$AA$2:$AA$1500,0)),"")</f>
        <v/>
      </c>
      <c r="D557" s="200" t="str">
        <f>IFERROR(INDEX('Work report'!$S$2:$S$1500,MATCH(ROWS($D$2:D557),'Work report'!$AA$2:$AA$1500,0)),"")</f>
        <v/>
      </c>
      <c r="E557" s="193" t="str">
        <f>IF($C557="","",IFERROR(INDEX('Work report'!$C$2:$C$1500,MATCH(ROWS($C$2:C557),'Work report'!$AA$2:$AA$1500,0)),""))</f>
        <v/>
      </c>
      <c r="F557" s="201" t="str">
        <f>IF($C557="","",IFERROR(INDEX('Work report'!$F$2:$F$1500,MATCH(ROWS($C$2:C557),'Work report'!$AA$2:$AA$1500,0)),""))</f>
        <v/>
      </c>
      <c r="G557" s="202" t="str">
        <f>IF($C557="","",IFERROR(HYPERLINK(INDEX('Work report'!$Q$2:$Q$1500,MATCH(ROWS($C$2:C557),'Work report'!$AA$2:$AA$1500,0)),INDEX('Work report'!$Q$2:$Q$1500,MATCH(ROWS($C$2:C557),'Work report'!$AA$2:$AA$1500,0))),""))</f>
        <v/>
      </c>
      <c r="H557" s="203" t="str">
        <f>IF($C557="","",IFERROR(INDEX('Work report'!$M$2:$M$1500,MATCH(ROWS($C$2:C557),'Work report'!$AA$2:$AA$1500,0)),""))</f>
        <v/>
      </c>
      <c r="I557" s="198" t="str">
        <f>IF($C557="","",IFERROR(INDEX('Work report'!$A$2:$A$1500,MATCH(ROWS($C$2:C557),'Work report'!$AA$2:$AA$1500,0)),""))</f>
        <v/>
      </c>
      <c r="J557" s="201" t="str">
        <f>IF($C557="","",IFERROR(INDEX('Work report'!$I$2:$I$1500,MATCH(ROWS($C$2:C557),'Work report'!$AA$2:$AA$1500,0)),""))</f>
        <v/>
      </c>
      <c r="K557" s="105"/>
      <c r="L557" s="105"/>
      <c r="M557" s="105"/>
      <c r="N557" s="105"/>
      <c r="O557" s="71">
        <f t="shared" si="25"/>
        <v>0</v>
      </c>
      <c r="P557" s="71">
        <f t="shared" si="26"/>
        <v>0</v>
      </c>
      <c r="Q557" s="71" t="str">
        <f t="shared" si="27"/>
        <v/>
      </c>
    </row>
    <row r="558" spans="1:17" ht="15" customHeight="1" x14ac:dyDescent="0.25">
      <c r="A558" s="198" t="str">
        <f>IF($C558="","",IFERROR(INDEX('Work report'!$A$2:$A$1500,MATCH(ROWS($C$2:C558),'Work report'!$AA$2:$AA$1500,0)),""))</f>
        <v/>
      </c>
      <c r="B558" s="199" t="str">
        <f>IF($C558="","",Setup!$B$4)</f>
        <v/>
      </c>
      <c r="C558" s="200" t="str">
        <f>IFERROR(INDEX('Work report'!$R$2:$R$1500,MATCH(ROWS($C$2:C558),'Work report'!$AA$2:$AA$1500,0)),"")</f>
        <v/>
      </c>
      <c r="D558" s="200" t="str">
        <f>IFERROR(INDEX('Work report'!$S$2:$S$1500,MATCH(ROWS($D$2:D558),'Work report'!$AA$2:$AA$1500,0)),"")</f>
        <v/>
      </c>
      <c r="E558" s="193" t="str">
        <f>IF($C558="","",IFERROR(INDEX('Work report'!$C$2:$C$1500,MATCH(ROWS($C$2:C558),'Work report'!$AA$2:$AA$1500,0)),""))</f>
        <v/>
      </c>
      <c r="F558" s="201" t="str">
        <f>IF($C558="","",IFERROR(INDEX('Work report'!$F$2:$F$1500,MATCH(ROWS($C$2:C558),'Work report'!$AA$2:$AA$1500,0)),""))</f>
        <v/>
      </c>
      <c r="G558" s="202" t="str">
        <f>IF($C558="","",IFERROR(HYPERLINK(INDEX('Work report'!$Q$2:$Q$1500,MATCH(ROWS($C$2:C558),'Work report'!$AA$2:$AA$1500,0)),INDEX('Work report'!$Q$2:$Q$1500,MATCH(ROWS($C$2:C558),'Work report'!$AA$2:$AA$1500,0))),""))</f>
        <v/>
      </c>
      <c r="H558" s="203" t="str">
        <f>IF($C558="","",IFERROR(INDEX('Work report'!$M$2:$M$1500,MATCH(ROWS($C$2:C558),'Work report'!$AA$2:$AA$1500,0)),""))</f>
        <v/>
      </c>
      <c r="I558" s="198" t="str">
        <f>IF($C558="","",IFERROR(INDEX('Work report'!$A$2:$A$1500,MATCH(ROWS($C$2:C558),'Work report'!$AA$2:$AA$1500,0)),""))</f>
        <v/>
      </c>
      <c r="J558" s="201" t="str">
        <f>IF($C558="","",IFERROR(INDEX('Work report'!$I$2:$I$1500,MATCH(ROWS($C$2:C558),'Work report'!$AA$2:$AA$1500,0)),""))</f>
        <v/>
      </c>
      <c r="K558" s="105"/>
      <c r="L558" s="105"/>
      <c r="M558" s="105"/>
      <c r="N558" s="105"/>
      <c r="O558" s="71">
        <f t="shared" si="25"/>
        <v>0</v>
      </c>
      <c r="P558" s="71">
        <f t="shared" si="26"/>
        <v>0</v>
      </c>
      <c r="Q558" s="71" t="str">
        <f t="shared" si="27"/>
        <v/>
      </c>
    </row>
    <row r="559" spans="1:17" ht="15" customHeight="1" x14ac:dyDescent="0.25">
      <c r="A559" s="198" t="str">
        <f>IF($C559="","",IFERROR(INDEX('Work report'!$A$2:$A$1500,MATCH(ROWS($C$2:C559),'Work report'!$AA$2:$AA$1500,0)),""))</f>
        <v/>
      </c>
      <c r="B559" s="199" t="str">
        <f>IF($C559="","",Setup!$B$4)</f>
        <v/>
      </c>
      <c r="C559" s="200" t="str">
        <f>IFERROR(INDEX('Work report'!$R$2:$R$1500,MATCH(ROWS($C$2:C559),'Work report'!$AA$2:$AA$1500,0)),"")</f>
        <v/>
      </c>
      <c r="D559" s="200" t="str">
        <f>IFERROR(INDEX('Work report'!$S$2:$S$1500,MATCH(ROWS($D$2:D559),'Work report'!$AA$2:$AA$1500,0)),"")</f>
        <v/>
      </c>
      <c r="E559" s="193" t="str">
        <f>IF($C559="","",IFERROR(INDEX('Work report'!$C$2:$C$1500,MATCH(ROWS($C$2:C559),'Work report'!$AA$2:$AA$1500,0)),""))</f>
        <v/>
      </c>
      <c r="F559" s="201" t="str">
        <f>IF($C559="","",IFERROR(INDEX('Work report'!$F$2:$F$1500,MATCH(ROWS($C$2:C559),'Work report'!$AA$2:$AA$1500,0)),""))</f>
        <v/>
      </c>
      <c r="G559" s="202" t="str">
        <f>IF($C559="","",IFERROR(HYPERLINK(INDEX('Work report'!$Q$2:$Q$1500,MATCH(ROWS($C$2:C559),'Work report'!$AA$2:$AA$1500,0)),INDEX('Work report'!$Q$2:$Q$1500,MATCH(ROWS($C$2:C559),'Work report'!$AA$2:$AA$1500,0))),""))</f>
        <v/>
      </c>
      <c r="H559" s="203" t="str">
        <f>IF($C559="","",IFERROR(INDEX('Work report'!$M$2:$M$1500,MATCH(ROWS($C$2:C559),'Work report'!$AA$2:$AA$1500,0)),""))</f>
        <v/>
      </c>
      <c r="I559" s="198" t="str">
        <f>IF($C559="","",IFERROR(INDEX('Work report'!$A$2:$A$1500,MATCH(ROWS($C$2:C559),'Work report'!$AA$2:$AA$1500,0)),""))</f>
        <v/>
      </c>
      <c r="J559" s="201" t="str">
        <f>IF($C559="","",IFERROR(INDEX('Work report'!$I$2:$I$1500,MATCH(ROWS($C$2:C559),'Work report'!$AA$2:$AA$1500,0)),""))</f>
        <v/>
      </c>
      <c r="K559" s="105"/>
      <c r="L559" s="105"/>
      <c r="M559" s="105"/>
      <c r="N559" s="105"/>
      <c r="O559" s="71">
        <f t="shared" si="25"/>
        <v>0</v>
      </c>
      <c r="P559" s="71">
        <f t="shared" si="26"/>
        <v>0</v>
      </c>
      <c r="Q559" s="71" t="str">
        <f t="shared" si="27"/>
        <v/>
      </c>
    </row>
    <row r="560" spans="1:17" ht="15" customHeight="1" x14ac:dyDescent="0.25">
      <c r="A560" s="198" t="str">
        <f>IF($C560="","",IFERROR(INDEX('Work report'!$A$2:$A$1500,MATCH(ROWS($C$2:C560),'Work report'!$AA$2:$AA$1500,0)),""))</f>
        <v/>
      </c>
      <c r="B560" s="199" t="str">
        <f>IF($C560="","",Setup!$B$4)</f>
        <v/>
      </c>
      <c r="C560" s="200" t="str">
        <f>IFERROR(INDEX('Work report'!$R$2:$R$1500,MATCH(ROWS($C$2:C560),'Work report'!$AA$2:$AA$1500,0)),"")</f>
        <v/>
      </c>
      <c r="D560" s="200" t="str">
        <f>IFERROR(INDEX('Work report'!$S$2:$S$1500,MATCH(ROWS($D$2:D560),'Work report'!$AA$2:$AA$1500,0)),"")</f>
        <v/>
      </c>
      <c r="E560" s="193" t="str">
        <f>IF($C560="","",IFERROR(INDEX('Work report'!$C$2:$C$1500,MATCH(ROWS($C$2:C560),'Work report'!$AA$2:$AA$1500,0)),""))</f>
        <v/>
      </c>
      <c r="F560" s="201" t="str">
        <f>IF($C560="","",IFERROR(INDEX('Work report'!$F$2:$F$1500,MATCH(ROWS($C$2:C560),'Work report'!$AA$2:$AA$1500,0)),""))</f>
        <v/>
      </c>
      <c r="G560" s="202" t="str">
        <f>IF($C560="","",IFERROR(HYPERLINK(INDEX('Work report'!$Q$2:$Q$1500,MATCH(ROWS($C$2:C560),'Work report'!$AA$2:$AA$1500,0)),INDEX('Work report'!$Q$2:$Q$1500,MATCH(ROWS($C$2:C560),'Work report'!$AA$2:$AA$1500,0))),""))</f>
        <v/>
      </c>
      <c r="H560" s="203" t="str">
        <f>IF($C560="","",IFERROR(INDEX('Work report'!$M$2:$M$1500,MATCH(ROWS($C$2:C560),'Work report'!$AA$2:$AA$1500,0)),""))</f>
        <v/>
      </c>
      <c r="I560" s="198" t="str">
        <f>IF($C560="","",IFERROR(INDEX('Work report'!$A$2:$A$1500,MATCH(ROWS($C$2:C560),'Work report'!$AA$2:$AA$1500,0)),""))</f>
        <v/>
      </c>
      <c r="J560" s="201" t="str">
        <f>IF($C560="","",IFERROR(INDEX('Work report'!$I$2:$I$1500,MATCH(ROWS($C$2:C560),'Work report'!$AA$2:$AA$1500,0)),""))</f>
        <v/>
      </c>
      <c r="K560" s="105"/>
      <c r="L560" s="105"/>
      <c r="M560" s="105"/>
      <c r="N560" s="105"/>
      <c r="O560" s="71">
        <f t="shared" si="25"/>
        <v>0</v>
      </c>
      <c r="P560" s="71">
        <f t="shared" si="26"/>
        <v>0</v>
      </c>
      <c r="Q560" s="71" t="str">
        <f t="shared" si="27"/>
        <v/>
      </c>
    </row>
    <row r="561" spans="1:17" ht="15" customHeight="1" x14ac:dyDescent="0.25">
      <c r="A561" s="198" t="str">
        <f>IF($C561="","",IFERROR(INDEX('Work report'!$A$2:$A$1500,MATCH(ROWS($C$2:C561),'Work report'!$AA$2:$AA$1500,0)),""))</f>
        <v/>
      </c>
      <c r="B561" s="199" t="str">
        <f>IF($C561="","",Setup!$B$4)</f>
        <v/>
      </c>
      <c r="C561" s="200" t="str">
        <f>IFERROR(INDEX('Work report'!$R$2:$R$1500,MATCH(ROWS($C$2:C561),'Work report'!$AA$2:$AA$1500,0)),"")</f>
        <v/>
      </c>
      <c r="D561" s="200" t="str">
        <f>IFERROR(INDEX('Work report'!$S$2:$S$1500,MATCH(ROWS($D$2:D561),'Work report'!$AA$2:$AA$1500,0)),"")</f>
        <v/>
      </c>
      <c r="E561" s="193" t="str">
        <f>IF($C561="","",IFERROR(INDEX('Work report'!$C$2:$C$1500,MATCH(ROWS($C$2:C561),'Work report'!$AA$2:$AA$1500,0)),""))</f>
        <v/>
      </c>
      <c r="F561" s="201" t="str">
        <f>IF($C561="","",IFERROR(INDEX('Work report'!$F$2:$F$1500,MATCH(ROWS($C$2:C561),'Work report'!$AA$2:$AA$1500,0)),""))</f>
        <v/>
      </c>
      <c r="G561" s="202" t="str">
        <f>IF($C561="","",IFERROR(HYPERLINK(INDEX('Work report'!$Q$2:$Q$1500,MATCH(ROWS($C$2:C561),'Work report'!$AA$2:$AA$1500,0)),INDEX('Work report'!$Q$2:$Q$1500,MATCH(ROWS($C$2:C561),'Work report'!$AA$2:$AA$1500,0))),""))</f>
        <v/>
      </c>
      <c r="H561" s="203" t="str">
        <f>IF($C561="","",IFERROR(INDEX('Work report'!$M$2:$M$1500,MATCH(ROWS($C$2:C561),'Work report'!$AA$2:$AA$1500,0)),""))</f>
        <v/>
      </c>
      <c r="I561" s="198" t="str">
        <f>IF($C561="","",IFERROR(INDEX('Work report'!$A$2:$A$1500,MATCH(ROWS($C$2:C561),'Work report'!$AA$2:$AA$1500,0)),""))</f>
        <v/>
      </c>
      <c r="J561" s="201" t="str">
        <f>IF($C561="","",IFERROR(INDEX('Work report'!$I$2:$I$1500,MATCH(ROWS($C$2:C561),'Work report'!$AA$2:$AA$1500,0)),""))</f>
        <v/>
      </c>
      <c r="K561" s="105"/>
      <c r="L561" s="105"/>
      <c r="M561" s="105"/>
      <c r="N561" s="105"/>
      <c r="O561" s="71">
        <f t="shared" si="25"/>
        <v>0</v>
      </c>
      <c r="P561" s="71">
        <f t="shared" si="26"/>
        <v>0</v>
      </c>
      <c r="Q561" s="71" t="str">
        <f t="shared" si="27"/>
        <v/>
      </c>
    </row>
    <row r="562" spans="1:17" ht="15" customHeight="1" x14ac:dyDescent="0.25">
      <c r="A562" s="198" t="str">
        <f>IF($C562="","",IFERROR(INDEX('Work report'!$A$2:$A$1500,MATCH(ROWS($C$2:C562),'Work report'!$AA$2:$AA$1500,0)),""))</f>
        <v/>
      </c>
      <c r="B562" s="199" t="str">
        <f>IF($C562="","",Setup!$B$4)</f>
        <v/>
      </c>
      <c r="C562" s="200" t="str">
        <f>IFERROR(INDEX('Work report'!$R$2:$R$1500,MATCH(ROWS($C$2:C562),'Work report'!$AA$2:$AA$1500,0)),"")</f>
        <v/>
      </c>
      <c r="D562" s="200" t="str">
        <f>IFERROR(INDEX('Work report'!$S$2:$S$1500,MATCH(ROWS($D$2:D562),'Work report'!$AA$2:$AA$1500,0)),"")</f>
        <v/>
      </c>
      <c r="E562" s="193" t="str">
        <f>IF($C562="","",IFERROR(INDEX('Work report'!$C$2:$C$1500,MATCH(ROWS($C$2:C562),'Work report'!$AA$2:$AA$1500,0)),""))</f>
        <v/>
      </c>
      <c r="F562" s="201" t="str">
        <f>IF($C562="","",IFERROR(INDEX('Work report'!$F$2:$F$1500,MATCH(ROWS($C$2:C562),'Work report'!$AA$2:$AA$1500,0)),""))</f>
        <v/>
      </c>
      <c r="G562" s="202" t="str">
        <f>IF($C562="","",IFERROR(HYPERLINK(INDEX('Work report'!$Q$2:$Q$1500,MATCH(ROWS($C$2:C562),'Work report'!$AA$2:$AA$1500,0)),INDEX('Work report'!$Q$2:$Q$1500,MATCH(ROWS($C$2:C562),'Work report'!$AA$2:$AA$1500,0))),""))</f>
        <v/>
      </c>
      <c r="H562" s="203" t="str">
        <f>IF($C562="","",IFERROR(INDEX('Work report'!$M$2:$M$1500,MATCH(ROWS($C$2:C562),'Work report'!$AA$2:$AA$1500,0)),""))</f>
        <v/>
      </c>
      <c r="I562" s="198" t="str">
        <f>IF($C562="","",IFERROR(INDEX('Work report'!$A$2:$A$1500,MATCH(ROWS($C$2:C562),'Work report'!$AA$2:$AA$1500,0)),""))</f>
        <v/>
      </c>
      <c r="J562" s="201" t="str">
        <f>IF($C562="","",IFERROR(INDEX('Work report'!$I$2:$I$1500,MATCH(ROWS($C$2:C562),'Work report'!$AA$2:$AA$1500,0)),""))</f>
        <v/>
      </c>
      <c r="K562" s="105"/>
      <c r="L562" s="105"/>
      <c r="M562" s="105"/>
      <c r="N562" s="105"/>
      <c r="O562" s="71">
        <f t="shared" si="25"/>
        <v>0</v>
      </c>
      <c r="P562" s="71">
        <f t="shared" si="26"/>
        <v>0</v>
      </c>
      <c r="Q562" s="71" t="str">
        <f t="shared" si="27"/>
        <v/>
      </c>
    </row>
    <row r="563" spans="1:17" ht="15" customHeight="1" x14ac:dyDescent="0.25">
      <c r="A563" s="198" t="str">
        <f>IF($C563="","",IFERROR(INDEX('Work report'!$A$2:$A$1500,MATCH(ROWS($C$2:C563),'Work report'!$AA$2:$AA$1500,0)),""))</f>
        <v/>
      </c>
      <c r="B563" s="199" t="str">
        <f>IF($C563="","",Setup!$B$4)</f>
        <v/>
      </c>
      <c r="C563" s="200" t="str">
        <f>IFERROR(INDEX('Work report'!$R$2:$R$1500,MATCH(ROWS($C$2:C563),'Work report'!$AA$2:$AA$1500,0)),"")</f>
        <v/>
      </c>
      <c r="D563" s="200" t="str">
        <f>IFERROR(INDEX('Work report'!$S$2:$S$1500,MATCH(ROWS($D$2:D563),'Work report'!$AA$2:$AA$1500,0)),"")</f>
        <v/>
      </c>
      <c r="E563" s="193" t="str">
        <f>IF($C563="","",IFERROR(INDEX('Work report'!$C$2:$C$1500,MATCH(ROWS($C$2:C563),'Work report'!$AA$2:$AA$1500,0)),""))</f>
        <v/>
      </c>
      <c r="F563" s="201" t="str">
        <f>IF($C563="","",IFERROR(INDEX('Work report'!$F$2:$F$1500,MATCH(ROWS($C$2:C563),'Work report'!$AA$2:$AA$1500,0)),""))</f>
        <v/>
      </c>
      <c r="G563" s="202" t="str">
        <f>IF($C563="","",IFERROR(HYPERLINK(INDEX('Work report'!$Q$2:$Q$1500,MATCH(ROWS($C$2:C563),'Work report'!$AA$2:$AA$1500,0)),INDEX('Work report'!$Q$2:$Q$1500,MATCH(ROWS($C$2:C563),'Work report'!$AA$2:$AA$1500,0))),""))</f>
        <v/>
      </c>
      <c r="H563" s="203" t="str">
        <f>IF($C563="","",IFERROR(INDEX('Work report'!$M$2:$M$1500,MATCH(ROWS($C$2:C563),'Work report'!$AA$2:$AA$1500,0)),""))</f>
        <v/>
      </c>
      <c r="I563" s="198" t="str">
        <f>IF($C563="","",IFERROR(INDEX('Work report'!$A$2:$A$1500,MATCH(ROWS($C$2:C563),'Work report'!$AA$2:$AA$1500,0)),""))</f>
        <v/>
      </c>
      <c r="J563" s="201" t="str">
        <f>IF($C563="","",IFERROR(INDEX('Work report'!$I$2:$I$1500,MATCH(ROWS($C$2:C563),'Work report'!$AA$2:$AA$1500,0)),""))</f>
        <v/>
      </c>
      <c r="K563" s="105"/>
      <c r="L563" s="105"/>
      <c r="M563" s="105"/>
      <c r="N563" s="105"/>
      <c r="O563" s="71">
        <f t="shared" si="25"/>
        <v>0</v>
      </c>
      <c r="P563" s="71">
        <f t="shared" si="26"/>
        <v>0</v>
      </c>
      <c r="Q563" s="71" t="str">
        <f t="shared" si="27"/>
        <v/>
      </c>
    </row>
    <row r="564" spans="1:17" ht="15" customHeight="1" x14ac:dyDescent="0.25">
      <c r="A564" s="198" t="str">
        <f>IF($C564="","",IFERROR(INDEX('Work report'!$A$2:$A$1500,MATCH(ROWS($C$2:C564),'Work report'!$AA$2:$AA$1500,0)),""))</f>
        <v/>
      </c>
      <c r="B564" s="199" t="str">
        <f>IF($C564="","",Setup!$B$4)</f>
        <v/>
      </c>
      <c r="C564" s="200" t="str">
        <f>IFERROR(INDEX('Work report'!$R$2:$R$1500,MATCH(ROWS($C$2:C564),'Work report'!$AA$2:$AA$1500,0)),"")</f>
        <v/>
      </c>
      <c r="D564" s="200" t="str">
        <f>IFERROR(INDEX('Work report'!$S$2:$S$1500,MATCH(ROWS($D$2:D564),'Work report'!$AA$2:$AA$1500,0)),"")</f>
        <v/>
      </c>
      <c r="E564" s="193" t="str">
        <f>IF($C564="","",IFERROR(INDEX('Work report'!$C$2:$C$1500,MATCH(ROWS($C$2:C564),'Work report'!$AA$2:$AA$1500,0)),""))</f>
        <v/>
      </c>
      <c r="F564" s="201" t="str">
        <f>IF($C564="","",IFERROR(INDEX('Work report'!$F$2:$F$1500,MATCH(ROWS($C$2:C564),'Work report'!$AA$2:$AA$1500,0)),""))</f>
        <v/>
      </c>
      <c r="G564" s="202" t="str">
        <f>IF($C564="","",IFERROR(HYPERLINK(INDEX('Work report'!$Q$2:$Q$1500,MATCH(ROWS($C$2:C564),'Work report'!$AA$2:$AA$1500,0)),INDEX('Work report'!$Q$2:$Q$1500,MATCH(ROWS($C$2:C564),'Work report'!$AA$2:$AA$1500,0))),""))</f>
        <v/>
      </c>
      <c r="H564" s="203" t="str">
        <f>IF($C564="","",IFERROR(INDEX('Work report'!$M$2:$M$1500,MATCH(ROWS($C$2:C564),'Work report'!$AA$2:$AA$1500,0)),""))</f>
        <v/>
      </c>
      <c r="I564" s="198" t="str">
        <f>IF($C564="","",IFERROR(INDEX('Work report'!$A$2:$A$1500,MATCH(ROWS($C$2:C564),'Work report'!$AA$2:$AA$1500,0)),""))</f>
        <v/>
      </c>
      <c r="J564" s="201" t="str">
        <f>IF($C564="","",IFERROR(INDEX('Work report'!$I$2:$I$1500,MATCH(ROWS($C$2:C564),'Work report'!$AA$2:$AA$1500,0)),""))</f>
        <v/>
      </c>
      <c r="K564" s="105"/>
      <c r="L564" s="105"/>
      <c r="M564" s="105"/>
      <c r="N564" s="105"/>
      <c r="O564" s="71">
        <f t="shared" si="25"/>
        <v>0</v>
      </c>
      <c r="P564" s="71">
        <f t="shared" si="26"/>
        <v>0</v>
      </c>
      <c r="Q564" s="71" t="str">
        <f t="shared" si="27"/>
        <v/>
      </c>
    </row>
    <row r="565" spans="1:17" ht="15" customHeight="1" x14ac:dyDescent="0.25">
      <c r="A565" s="198" t="str">
        <f>IF($C565="","",IFERROR(INDEX('Work report'!$A$2:$A$1500,MATCH(ROWS($C$2:C565),'Work report'!$AA$2:$AA$1500,0)),""))</f>
        <v/>
      </c>
      <c r="B565" s="199" t="str">
        <f>IF($C565="","",Setup!$B$4)</f>
        <v/>
      </c>
      <c r="C565" s="200" t="str">
        <f>IFERROR(INDEX('Work report'!$R$2:$R$1500,MATCH(ROWS($C$2:C565),'Work report'!$AA$2:$AA$1500,0)),"")</f>
        <v/>
      </c>
      <c r="D565" s="200" t="str">
        <f>IFERROR(INDEX('Work report'!$S$2:$S$1500,MATCH(ROWS($D$2:D565),'Work report'!$AA$2:$AA$1500,0)),"")</f>
        <v/>
      </c>
      <c r="E565" s="193" t="str">
        <f>IF($C565="","",IFERROR(INDEX('Work report'!$C$2:$C$1500,MATCH(ROWS($C$2:C565),'Work report'!$AA$2:$AA$1500,0)),""))</f>
        <v/>
      </c>
      <c r="F565" s="201" t="str">
        <f>IF($C565="","",IFERROR(INDEX('Work report'!$F$2:$F$1500,MATCH(ROWS($C$2:C565),'Work report'!$AA$2:$AA$1500,0)),""))</f>
        <v/>
      </c>
      <c r="G565" s="202" t="str">
        <f>IF($C565="","",IFERROR(HYPERLINK(INDEX('Work report'!$Q$2:$Q$1500,MATCH(ROWS($C$2:C565),'Work report'!$AA$2:$AA$1500,0)),INDEX('Work report'!$Q$2:$Q$1500,MATCH(ROWS($C$2:C565),'Work report'!$AA$2:$AA$1500,0))),""))</f>
        <v/>
      </c>
      <c r="H565" s="203" t="str">
        <f>IF($C565="","",IFERROR(INDEX('Work report'!$M$2:$M$1500,MATCH(ROWS($C$2:C565),'Work report'!$AA$2:$AA$1500,0)),""))</f>
        <v/>
      </c>
      <c r="I565" s="198" t="str">
        <f>IF($C565="","",IFERROR(INDEX('Work report'!$A$2:$A$1500,MATCH(ROWS($C$2:C565),'Work report'!$AA$2:$AA$1500,0)),""))</f>
        <v/>
      </c>
      <c r="J565" s="201" t="str">
        <f>IF($C565="","",IFERROR(INDEX('Work report'!$I$2:$I$1500,MATCH(ROWS($C$2:C565),'Work report'!$AA$2:$AA$1500,0)),""))</f>
        <v/>
      </c>
      <c r="K565" s="105"/>
      <c r="L565" s="105"/>
      <c r="M565" s="105"/>
      <c r="N565" s="105"/>
      <c r="O565" s="71">
        <f t="shared" si="25"/>
        <v>0</v>
      </c>
      <c r="P565" s="71">
        <f t="shared" si="26"/>
        <v>0</v>
      </c>
      <c r="Q565" s="71" t="str">
        <f t="shared" si="27"/>
        <v/>
      </c>
    </row>
    <row r="566" spans="1:17" ht="15" customHeight="1" x14ac:dyDescent="0.25">
      <c r="A566" s="198" t="str">
        <f>IF($C566="","",IFERROR(INDEX('Work report'!$A$2:$A$1500,MATCH(ROWS($C$2:C566),'Work report'!$AA$2:$AA$1500,0)),""))</f>
        <v/>
      </c>
      <c r="B566" s="199" t="str">
        <f>IF($C566="","",Setup!$B$4)</f>
        <v/>
      </c>
      <c r="C566" s="200" t="str">
        <f>IFERROR(INDEX('Work report'!$R$2:$R$1500,MATCH(ROWS($C$2:C566),'Work report'!$AA$2:$AA$1500,0)),"")</f>
        <v/>
      </c>
      <c r="D566" s="200" t="str">
        <f>IFERROR(INDEX('Work report'!$S$2:$S$1500,MATCH(ROWS($D$2:D566),'Work report'!$AA$2:$AA$1500,0)),"")</f>
        <v/>
      </c>
      <c r="E566" s="193" t="str">
        <f>IF($C566="","",IFERROR(INDEX('Work report'!$C$2:$C$1500,MATCH(ROWS($C$2:C566),'Work report'!$AA$2:$AA$1500,0)),""))</f>
        <v/>
      </c>
      <c r="F566" s="201" t="str">
        <f>IF($C566="","",IFERROR(INDEX('Work report'!$F$2:$F$1500,MATCH(ROWS($C$2:C566),'Work report'!$AA$2:$AA$1500,0)),""))</f>
        <v/>
      </c>
      <c r="G566" s="202" t="str">
        <f>IF($C566="","",IFERROR(HYPERLINK(INDEX('Work report'!$Q$2:$Q$1500,MATCH(ROWS($C$2:C566),'Work report'!$AA$2:$AA$1500,0)),INDEX('Work report'!$Q$2:$Q$1500,MATCH(ROWS($C$2:C566),'Work report'!$AA$2:$AA$1500,0))),""))</f>
        <v/>
      </c>
      <c r="H566" s="203" t="str">
        <f>IF($C566="","",IFERROR(INDEX('Work report'!$M$2:$M$1500,MATCH(ROWS($C$2:C566),'Work report'!$AA$2:$AA$1500,0)),""))</f>
        <v/>
      </c>
      <c r="I566" s="198" t="str">
        <f>IF($C566="","",IFERROR(INDEX('Work report'!$A$2:$A$1500,MATCH(ROWS($C$2:C566),'Work report'!$AA$2:$AA$1500,0)),""))</f>
        <v/>
      </c>
      <c r="J566" s="201" t="str">
        <f>IF($C566="","",IFERROR(INDEX('Work report'!$I$2:$I$1500,MATCH(ROWS($C$2:C566),'Work report'!$AA$2:$AA$1500,0)),""))</f>
        <v/>
      </c>
      <c r="K566" s="105"/>
      <c r="L566" s="105"/>
      <c r="M566" s="105"/>
      <c r="N566" s="105"/>
      <c r="O566" s="71">
        <f t="shared" si="25"/>
        <v>0</v>
      </c>
      <c r="P566" s="71">
        <f t="shared" si="26"/>
        <v>0</v>
      </c>
      <c r="Q566" s="71" t="str">
        <f t="shared" si="27"/>
        <v/>
      </c>
    </row>
    <row r="567" spans="1:17" ht="15" customHeight="1" x14ac:dyDescent="0.25">
      <c r="A567" s="198" t="str">
        <f>IF($C567="","",IFERROR(INDEX('Work report'!$A$2:$A$1500,MATCH(ROWS($C$2:C567),'Work report'!$AA$2:$AA$1500,0)),""))</f>
        <v/>
      </c>
      <c r="B567" s="199" t="str">
        <f>IF($C567="","",Setup!$B$4)</f>
        <v/>
      </c>
      <c r="C567" s="200" t="str">
        <f>IFERROR(INDEX('Work report'!$R$2:$R$1500,MATCH(ROWS($C$2:C567),'Work report'!$AA$2:$AA$1500,0)),"")</f>
        <v/>
      </c>
      <c r="D567" s="200" t="str">
        <f>IFERROR(INDEX('Work report'!$S$2:$S$1500,MATCH(ROWS($D$2:D567),'Work report'!$AA$2:$AA$1500,0)),"")</f>
        <v/>
      </c>
      <c r="E567" s="193" t="str">
        <f>IF($C567="","",IFERROR(INDEX('Work report'!$C$2:$C$1500,MATCH(ROWS($C$2:C567),'Work report'!$AA$2:$AA$1500,0)),""))</f>
        <v/>
      </c>
      <c r="F567" s="201" t="str">
        <f>IF($C567="","",IFERROR(INDEX('Work report'!$F$2:$F$1500,MATCH(ROWS($C$2:C567),'Work report'!$AA$2:$AA$1500,0)),""))</f>
        <v/>
      </c>
      <c r="G567" s="202" t="str">
        <f>IF($C567="","",IFERROR(HYPERLINK(INDEX('Work report'!$Q$2:$Q$1500,MATCH(ROWS($C$2:C567),'Work report'!$AA$2:$AA$1500,0)),INDEX('Work report'!$Q$2:$Q$1500,MATCH(ROWS($C$2:C567),'Work report'!$AA$2:$AA$1500,0))),""))</f>
        <v/>
      </c>
      <c r="H567" s="203" t="str">
        <f>IF($C567="","",IFERROR(INDEX('Work report'!$M$2:$M$1500,MATCH(ROWS($C$2:C567),'Work report'!$AA$2:$AA$1500,0)),""))</f>
        <v/>
      </c>
      <c r="I567" s="198" t="str">
        <f>IF($C567="","",IFERROR(INDEX('Work report'!$A$2:$A$1500,MATCH(ROWS($C$2:C567),'Work report'!$AA$2:$AA$1500,0)),""))</f>
        <v/>
      </c>
      <c r="J567" s="201" t="str">
        <f>IF($C567="","",IFERROR(INDEX('Work report'!$I$2:$I$1500,MATCH(ROWS($C$2:C567),'Work report'!$AA$2:$AA$1500,0)),""))</f>
        <v/>
      </c>
      <c r="K567" s="105"/>
      <c r="L567" s="105"/>
      <c r="M567" s="105"/>
      <c r="N567" s="105"/>
      <c r="O567" s="71">
        <f t="shared" si="25"/>
        <v>0</v>
      </c>
      <c r="P567" s="71">
        <f t="shared" si="26"/>
        <v>0</v>
      </c>
      <c r="Q567" s="71" t="str">
        <f t="shared" si="27"/>
        <v/>
      </c>
    </row>
    <row r="568" spans="1:17" ht="15" customHeight="1" x14ac:dyDescent="0.25">
      <c r="A568" s="198" t="str">
        <f>IF($C568="","",IFERROR(INDEX('Work report'!$A$2:$A$1500,MATCH(ROWS($C$2:C568),'Work report'!$AA$2:$AA$1500,0)),""))</f>
        <v/>
      </c>
      <c r="B568" s="199" t="str">
        <f>IF($C568="","",Setup!$B$4)</f>
        <v/>
      </c>
      <c r="C568" s="200" t="str">
        <f>IFERROR(INDEX('Work report'!$R$2:$R$1500,MATCH(ROWS($C$2:C568),'Work report'!$AA$2:$AA$1500,0)),"")</f>
        <v/>
      </c>
      <c r="D568" s="200" t="str">
        <f>IFERROR(INDEX('Work report'!$S$2:$S$1500,MATCH(ROWS($D$2:D568),'Work report'!$AA$2:$AA$1500,0)),"")</f>
        <v/>
      </c>
      <c r="E568" s="193" t="str">
        <f>IF($C568="","",IFERROR(INDEX('Work report'!$C$2:$C$1500,MATCH(ROWS($C$2:C568),'Work report'!$AA$2:$AA$1500,0)),""))</f>
        <v/>
      </c>
      <c r="F568" s="201" t="str">
        <f>IF($C568="","",IFERROR(INDEX('Work report'!$F$2:$F$1500,MATCH(ROWS($C$2:C568),'Work report'!$AA$2:$AA$1500,0)),""))</f>
        <v/>
      </c>
      <c r="G568" s="202" t="str">
        <f>IF($C568="","",IFERROR(HYPERLINK(INDEX('Work report'!$Q$2:$Q$1500,MATCH(ROWS($C$2:C568),'Work report'!$AA$2:$AA$1500,0)),INDEX('Work report'!$Q$2:$Q$1500,MATCH(ROWS($C$2:C568),'Work report'!$AA$2:$AA$1500,0))),""))</f>
        <v/>
      </c>
      <c r="H568" s="203" t="str">
        <f>IF($C568="","",IFERROR(INDEX('Work report'!$M$2:$M$1500,MATCH(ROWS($C$2:C568),'Work report'!$AA$2:$AA$1500,0)),""))</f>
        <v/>
      </c>
      <c r="I568" s="198" t="str">
        <f>IF($C568="","",IFERROR(INDEX('Work report'!$A$2:$A$1500,MATCH(ROWS($C$2:C568),'Work report'!$AA$2:$AA$1500,0)),""))</f>
        <v/>
      </c>
      <c r="J568" s="201" t="str">
        <f>IF($C568="","",IFERROR(INDEX('Work report'!$I$2:$I$1500,MATCH(ROWS($C$2:C568),'Work report'!$AA$2:$AA$1500,0)),""))</f>
        <v/>
      </c>
      <c r="K568" s="105"/>
      <c r="L568" s="105"/>
      <c r="M568" s="105"/>
      <c r="N568" s="105"/>
      <c r="O568" s="71">
        <f t="shared" si="25"/>
        <v>0</v>
      </c>
      <c r="P568" s="71">
        <f t="shared" si="26"/>
        <v>0</v>
      </c>
      <c r="Q568" s="71" t="str">
        <f t="shared" si="27"/>
        <v/>
      </c>
    </row>
    <row r="569" spans="1:17" ht="15" customHeight="1" x14ac:dyDescent="0.25">
      <c r="A569" s="198" t="str">
        <f>IF($C569="","",IFERROR(INDEX('Work report'!$A$2:$A$1500,MATCH(ROWS($C$2:C569),'Work report'!$AA$2:$AA$1500,0)),""))</f>
        <v/>
      </c>
      <c r="B569" s="199" t="str">
        <f>IF($C569="","",Setup!$B$4)</f>
        <v/>
      </c>
      <c r="C569" s="200" t="str">
        <f>IFERROR(INDEX('Work report'!$R$2:$R$1500,MATCH(ROWS($C$2:C569),'Work report'!$AA$2:$AA$1500,0)),"")</f>
        <v/>
      </c>
      <c r="D569" s="200" t="str">
        <f>IFERROR(INDEX('Work report'!$S$2:$S$1500,MATCH(ROWS($D$2:D569),'Work report'!$AA$2:$AA$1500,0)),"")</f>
        <v/>
      </c>
      <c r="E569" s="193" t="str">
        <f>IF($C569="","",IFERROR(INDEX('Work report'!$C$2:$C$1500,MATCH(ROWS($C$2:C569),'Work report'!$AA$2:$AA$1500,0)),""))</f>
        <v/>
      </c>
      <c r="F569" s="201" t="str">
        <f>IF($C569="","",IFERROR(INDEX('Work report'!$F$2:$F$1500,MATCH(ROWS($C$2:C569),'Work report'!$AA$2:$AA$1500,0)),""))</f>
        <v/>
      </c>
      <c r="G569" s="202" t="str">
        <f>IF($C569="","",IFERROR(HYPERLINK(INDEX('Work report'!$Q$2:$Q$1500,MATCH(ROWS($C$2:C569),'Work report'!$AA$2:$AA$1500,0)),INDEX('Work report'!$Q$2:$Q$1500,MATCH(ROWS($C$2:C569),'Work report'!$AA$2:$AA$1500,0))),""))</f>
        <v/>
      </c>
      <c r="H569" s="203" t="str">
        <f>IF($C569="","",IFERROR(INDEX('Work report'!$M$2:$M$1500,MATCH(ROWS($C$2:C569),'Work report'!$AA$2:$AA$1500,0)),""))</f>
        <v/>
      </c>
      <c r="I569" s="198" t="str">
        <f>IF($C569="","",IFERROR(INDEX('Work report'!$A$2:$A$1500,MATCH(ROWS($C$2:C569),'Work report'!$AA$2:$AA$1500,0)),""))</f>
        <v/>
      </c>
      <c r="J569" s="201" t="str">
        <f>IF($C569="","",IFERROR(INDEX('Work report'!$I$2:$I$1500,MATCH(ROWS($C$2:C569),'Work report'!$AA$2:$AA$1500,0)),""))</f>
        <v/>
      </c>
      <c r="K569" s="105"/>
      <c r="L569" s="105"/>
      <c r="M569" s="105"/>
      <c r="N569" s="105"/>
      <c r="O569" s="71">
        <f t="shared" si="25"/>
        <v>0</v>
      </c>
      <c r="P569" s="71">
        <f t="shared" si="26"/>
        <v>0</v>
      </c>
      <c r="Q569" s="71" t="str">
        <f t="shared" si="27"/>
        <v/>
      </c>
    </row>
    <row r="570" spans="1:17" ht="15" customHeight="1" x14ac:dyDescent="0.25">
      <c r="A570" s="198" t="str">
        <f>IF($C570="","",IFERROR(INDEX('Work report'!$A$2:$A$1500,MATCH(ROWS($C$2:C570),'Work report'!$AA$2:$AA$1500,0)),""))</f>
        <v/>
      </c>
      <c r="B570" s="199" t="str">
        <f>IF($C570="","",Setup!$B$4)</f>
        <v/>
      </c>
      <c r="C570" s="200" t="str">
        <f>IFERROR(INDEX('Work report'!$R$2:$R$1500,MATCH(ROWS($C$2:C570),'Work report'!$AA$2:$AA$1500,0)),"")</f>
        <v/>
      </c>
      <c r="D570" s="200" t="str">
        <f>IFERROR(INDEX('Work report'!$S$2:$S$1500,MATCH(ROWS($D$2:D570),'Work report'!$AA$2:$AA$1500,0)),"")</f>
        <v/>
      </c>
      <c r="E570" s="193" t="str">
        <f>IF($C570="","",IFERROR(INDEX('Work report'!$C$2:$C$1500,MATCH(ROWS($C$2:C570),'Work report'!$AA$2:$AA$1500,0)),""))</f>
        <v/>
      </c>
      <c r="F570" s="201" t="str">
        <f>IF($C570="","",IFERROR(INDEX('Work report'!$F$2:$F$1500,MATCH(ROWS($C$2:C570),'Work report'!$AA$2:$AA$1500,0)),""))</f>
        <v/>
      </c>
      <c r="G570" s="202" t="str">
        <f>IF($C570="","",IFERROR(HYPERLINK(INDEX('Work report'!$Q$2:$Q$1500,MATCH(ROWS($C$2:C570),'Work report'!$AA$2:$AA$1500,0)),INDEX('Work report'!$Q$2:$Q$1500,MATCH(ROWS($C$2:C570),'Work report'!$AA$2:$AA$1500,0))),""))</f>
        <v/>
      </c>
      <c r="H570" s="203" t="str">
        <f>IF($C570="","",IFERROR(INDEX('Work report'!$M$2:$M$1500,MATCH(ROWS($C$2:C570),'Work report'!$AA$2:$AA$1500,0)),""))</f>
        <v/>
      </c>
      <c r="I570" s="198" t="str">
        <f>IF($C570="","",IFERROR(INDEX('Work report'!$A$2:$A$1500,MATCH(ROWS($C$2:C570),'Work report'!$AA$2:$AA$1500,0)),""))</f>
        <v/>
      </c>
      <c r="J570" s="201" t="str">
        <f>IF($C570="","",IFERROR(INDEX('Work report'!$I$2:$I$1500,MATCH(ROWS($C$2:C570),'Work report'!$AA$2:$AA$1500,0)),""))</f>
        <v/>
      </c>
      <c r="K570" s="105"/>
      <c r="L570" s="105"/>
      <c r="M570" s="105"/>
      <c r="N570" s="105"/>
      <c r="O570" s="71">
        <f t="shared" si="25"/>
        <v>0</v>
      </c>
      <c r="P570" s="71">
        <f t="shared" si="26"/>
        <v>0</v>
      </c>
      <c r="Q570" s="71" t="str">
        <f t="shared" si="27"/>
        <v/>
      </c>
    </row>
    <row r="571" spans="1:17" ht="15" customHeight="1" x14ac:dyDescent="0.25">
      <c r="A571" s="198" t="str">
        <f>IF($C571="","",IFERROR(INDEX('Work report'!$A$2:$A$1500,MATCH(ROWS($C$2:C571),'Work report'!$AA$2:$AA$1500,0)),""))</f>
        <v/>
      </c>
      <c r="B571" s="199" t="str">
        <f>IF($C571="","",Setup!$B$4)</f>
        <v/>
      </c>
      <c r="C571" s="200" t="str">
        <f>IFERROR(INDEX('Work report'!$R$2:$R$1500,MATCH(ROWS($C$2:C571),'Work report'!$AA$2:$AA$1500,0)),"")</f>
        <v/>
      </c>
      <c r="D571" s="200" t="str">
        <f>IFERROR(INDEX('Work report'!$S$2:$S$1500,MATCH(ROWS($D$2:D571),'Work report'!$AA$2:$AA$1500,0)),"")</f>
        <v/>
      </c>
      <c r="E571" s="193" t="str">
        <f>IF($C571="","",IFERROR(INDEX('Work report'!$C$2:$C$1500,MATCH(ROWS($C$2:C571),'Work report'!$AA$2:$AA$1500,0)),""))</f>
        <v/>
      </c>
      <c r="F571" s="201" t="str">
        <f>IF($C571="","",IFERROR(INDEX('Work report'!$F$2:$F$1500,MATCH(ROWS($C$2:C571),'Work report'!$AA$2:$AA$1500,0)),""))</f>
        <v/>
      </c>
      <c r="G571" s="202" t="str">
        <f>IF($C571="","",IFERROR(HYPERLINK(INDEX('Work report'!$Q$2:$Q$1500,MATCH(ROWS($C$2:C571),'Work report'!$AA$2:$AA$1500,0)),INDEX('Work report'!$Q$2:$Q$1500,MATCH(ROWS($C$2:C571),'Work report'!$AA$2:$AA$1500,0))),""))</f>
        <v/>
      </c>
      <c r="H571" s="203" t="str">
        <f>IF($C571="","",IFERROR(INDEX('Work report'!$M$2:$M$1500,MATCH(ROWS($C$2:C571),'Work report'!$AA$2:$AA$1500,0)),""))</f>
        <v/>
      </c>
      <c r="I571" s="198" t="str">
        <f>IF($C571="","",IFERROR(INDEX('Work report'!$A$2:$A$1500,MATCH(ROWS($C$2:C571),'Work report'!$AA$2:$AA$1500,0)),""))</f>
        <v/>
      </c>
      <c r="J571" s="201" t="str">
        <f>IF($C571="","",IFERROR(INDEX('Work report'!$I$2:$I$1500,MATCH(ROWS($C$2:C571),'Work report'!$AA$2:$AA$1500,0)),""))</f>
        <v/>
      </c>
      <c r="K571" s="105"/>
      <c r="L571" s="105"/>
      <c r="M571" s="105"/>
      <c r="N571" s="105"/>
      <c r="O571" s="71">
        <f t="shared" si="25"/>
        <v>0</v>
      </c>
      <c r="P571" s="71">
        <f t="shared" si="26"/>
        <v>0</v>
      </c>
      <c r="Q571" s="71" t="str">
        <f t="shared" si="27"/>
        <v/>
      </c>
    </row>
    <row r="572" spans="1:17" ht="15" customHeight="1" x14ac:dyDescent="0.25">
      <c r="A572" s="198" t="str">
        <f>IF($C572="","",IFERROR(INDEX('Work report'!$A$2:$A$1500,MATCH(ROWS($C$2:C572),'Work report'!$AA$2:$AA$1500,0)),""))</f>
        <v/>
      </c>
      <c r="B572" s="199" t="str">
        <f>IF($C572="","",Setup!$B$4)</f>
        <v/>
      </c>
      <c r="C572" s="200" t="str">
        <f>IFERROR(INDEX('Work report'!$R$2:$R$1500,MATCH(ROWS($C$2:C572),'Work report'!$AA$2:$AA$1500,0)),"")</f>
        <v/>
      </c>
      <c r="D572" s="200" t="str">
        <f>IFERROR(INDEX('Work report'!$S$2:$S$1500,MATCH(ROWS($D$2:D572),'Work report'!$AA$2:$AA$1500,0)),"")</f>
        <v/>
      </c>
      <c r="E572" s="193" t="str">
        <f>IF($C572="","",IFERROR(INDEX('Work report'!$C$2:$C$1500,MATCH(ROWS($C$2:C572),'Work report'!$AA$2:$AA$1500,0)),""))</f>
        <v/>
      </c>
      <c r="F572" s="201" t="str">
        <f>IF($C572="","",IFERROR(INDEX('Work report'!$F$2:$F$1500,MATCH(ROWS($C$2:C572),'Work report'!$AA$2:$AA$1500,0)),""))</f>
        <v/>
      </c>
      <c r="G572" s="202" t="str">
        <f>IF($C572="","",IFERROR(HYPERLINK(INDEX('Work report'!$Q$2:$Q$1500,MATCH(ROWS($C$2:C572),'Work report'!$AA$2:$AA$1500,0)),INDEX('Work report'!$Q$2:$Q$1500,MATCH(ROWS($C$2:C572),'Work report'!$AA$2:$AA$1500,0))),""))</f>
        <v/>
      </c>
      <c r="H572" s="203" t="str">
        <f>IF($C572="","",IFERROR(INDEX('Work report'!$M$2:$M$1500,MATCH(ROWS($C$2:C572),'Work report'!$AA$2:$AA$1500,0)),""))</f>
        <v/>
      </c>
      <c r="I572" s="198" t="str">
        <f>IF($C572="","",IFERROR(INDEX('Work report'!$A$2:$A$1500,MATCH(ROWS($C$2:C572),'Work report'!$AA$2:$AA$1500,0)),""))</f>
        <v/>
      </c>
      <c r="J572" s="201" t="str">
        <f>IF($C572="","",IFERROR(INDEX('Work report'!$I$2:$I$1500,MATCH(ROWS($C$2:C572),'Work report'!$AA$2:$AA$1500,0)),""))</f>
        <v/>
      </c>
      <c r="K572" s="105"/>
      <c r="L572" s="105"/>
      <c r="M572" s="105"/>
      <c r="N572" s="105"/>
      <c r="O572" s="71">
        <f t="shared" si="25"/>
        <v>0</v>
      </c>
      <c r="P572" s="71">
        <f t="shared" si="26"/>
        <v>0</v>
      </c>
      <c r="Q572" s="71" t="str">
        <f t="shared" si="27"/>
        <v/>
      </c>
    </row>
    <row r="573" spans="1:17" ht="15" customHeight="1" x14ac:dyDescent="0.25">
      <c r="A573" s="198" t="str">
        <f>IF($C573="","",IFERROR(INDEX('Work report'!$A$2:$A$1500,MATCH(ROWS($C$2:C573),'Work report'!$AA$2:$AA$1500,0)),""))</f>
        <v/>
      </c>
      <c r="B573" s="199" t="str">
        <f>IF($C573="","",Setup!$B$4)</f>
        <v/>
      </c>
      <c r="C573" s="200" t="str">
        <f>IFERROR(INDEX('Work report'!$R$2:$R$1500,MATCH(ROWS($C$2:C573),'Work report'!$AA$2:$AA$1500,0)),"")</f>
        <v/>
      </c>
      <c r="D573" s="200" t="str">
        <f>IFERROR(INDEX('Work report'!$S$2:$S$1500,MATCH(ROWS($D$2:D573),'Work report'!$AA$2:$AA$1500,0)),"")</f>
        <v/>
      </c>
      <c r="E573" s="193" t="str">
        <f>IF($C573="","",IFERROR(INDEX('Work report'!$C$2:$C$1500,MATCH(ROWS($C$2:C573),'Work report'!$AA$2:$AA$1500,0)),""))</f>
        <v/>
      </c>
      <c r="F573" s="201" t="str">
        <f>IF($C573="","",IFERROR(INDEX('Work report'!$F$2:$F$1500,MATCH(ROWS($C$2:C573),'Work report'!$AA$2:$AA$1500,0)),""))</f>
        <v/>
      </c>
      <c r="G573" s="202" t="str">
        <f>IF($C573="","",IFERROR(HYPERLINK(INDEX('Work report'!$Q$2:$Q$1500,MATCH(ROWS($C$2:C573),'Work report'!$AA$2:$AA$1500,0)),INDEX('Work report'!$Q$2:$Q$1500,MATCH(ROWS($C$2:C573),'Work report'!$AA$2:$AA$1500,0))),""))</f>
        <v/>
      </c>
      <c r="H573" s="203" t="str">
        <f>IF($C573="","",IFERROR(INDEX('Work report'!$M$2:$M$1500,MATCH(ROWS($C$2:C573),'Work report'!$AA$2:$AA$1500,0)),""))</f>
        <v/>
      </c>
      <c r="I573" s="198" t="str">
        <f>IF($C573="","",IFERROR(INDEX('Work report'!$A$2:$A$1500,MATCH(ROWS($C$2:C573),'Work report'!$AA$2:$AA$1500,0)),""))</f>
        <v/>
      </c>
      <c r="J573" s="201" t="str">
        <f>IF($C573="","",IFERROR(INDEX('Work report'!$I$2:$I$1500,MATCH(ROWS($C$2:C573),'Work report'!$AA$2:$AA$1500,0)),""))</f>
        <v/>
      </c>
      <c r="K573" s="105"/>
      <c r="L573" s="105"/>
      <c r="M573" s="105"/>
      <c r="N573" s="105"/>
      <c r="O573" s="71">
        <f t="shared" si="25"/>
        <v>0</v>
      </c>
      <c r="P573" s="71">
        <f t="shared" si="26"/>
        <v>0</v>
      </c>
      <c r="Q573" s="71" t="str">
        <f t="shared" si="27"/>
        <v/>
      </c>
    </row>
    <row r="574" spans="1:17" ht="15" customHeight="1" x14ac:dyDescent="0.25">
      <c r="A574" s="198" t="str">
        <f>IF($C574="","",IFERROR(INDEX('Work report'!$A$2:$A$1500,MATCH(ROWS($C$2:C574),'Work report'!$AA$2:$AA$1500,0)),""))</f>
        <v/>
      </c>
      <c r="B574" s="199" t="str">
        <f>IF($C574="","",Setup!$B$4)</f>
        <v/>
      </c>
      <c r="C574" s="200" t="str">
        <f>IFERROR(INDEX('Work report'!$R$2:$R$1500,MATCH(ROWS($C$2:C574),'Work report'!$AA$2:$AA$1500,0)),"")</f>
        <v/>
      </c>
      <c r="D574" s="200" t="str">
        <f>IFERROR(INDEX('Work report'!$S$2:$S$1500,MATCH(ROWS($D$2:D574),'Work report'!$AA$2:$AA$1500,0)),"")</f>
        <v/>
      </c>
      <c r="E574" s="193" t="str">
        <f>IF($C574="","",IFERROR(INDEX('Work report'!$C$2:$C$1500,MATCH(ROWS($C$2:C574),'Work report'!$AA$2:$AA$1500,0)),""))</f>
        <v/>
      </c>
      <c r="F574" s="201" t="str">
        <f>IF($C574="","",IFERROR(INDEX('Work report'!$F$2:$F$1500,MATCH(ROWS($C$2:C574),'Work report'!$AA$2:$AA$1500,0)),""))</f>
        <v/>
      </c>
      <c r="G574" s="202" t="str">
        <f>IF($C574="","",IFERROR(HYPERLINK(INDEX('Work report'!$Q$2:$Q$1500,MATCH(ROWS($C$2:C574),'Work report'!$AA$2:$AA$1500,0)),INDEX('Work report'!$Q$2:$Q$1500,MATCH(ROWS($C$2:C574),'Work report'!$AA$2:$AA$1500,0))),""))</f>
        <v/>
      </c>
      <c r="H574" s="203" t="str">
        <f>IF($C574="","",IFERROR(INDEX('Work report'!$M$2:$M$1500,MATCH(ROWS($C$2:C574),'Work report'!$AA$2:$AA$1500,0)),""))</f>
        <v/>
      </c>
      <c r="I574" s="198" t="str">
        <f>IF($C574="","",IFERROR(INDEX('Work report'!$A$2:$A$1500,MATCH(ROWS($C$2:C574),'Work report'!$AA$2:$AA$1500,0)),""))</f>
        <v/>
      </c>
      <c r="J574" s="201" t="str">
        <f>IF($C574="","",IFERROR(INDEX('Work report'!$I$2:$I$1500,MATCH(ROWS($C$2:C574),'Work report'!$AA$2:$AA$1500,0)),""))</f>
        <v/>
      </c>
      <c r="K574" s="105"/>
      <c r="L574" s="105"/>
      <c r="M574" s="105"/>
      <c r="N574" s="105"/>
      <c r="O574" s="71">
        <f t="shared" si="25"/>
        <v>0</v>
      </c>
      <c r="P574" s="71">
        <f t="shared" si="26"/>
        <v>0</v>
      </c>
      <c r="Q574" s="71" t="str">
        <f t="shared" si="27"/>
        <v/>
      </c>
    </row>
    <row r="575" spans="1:17" ht="15" customHeight="1" x14ac:dyDescent="0.25">
      <c r="A575" s="198" t="str">
        <f>IF($C575="","",IFERROR(INDEX('Work report'!$A$2:$A$1500,MATCH(ROWS($C$2:C575),'Work report'!$AA$2:$AA$1500,0)),""))</f>
        <v/>
      </c>
      <c r="B575" s="199" t="str">
        <f>IF($C575="","",Setup!$B$4)</f>
        <v/>
      </c>
      <c r="C575" s="200" t="str">
        <f>IFERROR(INDEX('Work report'!$R$2:$R$1500,MATCH(ROWS($C$2:C575),'Work report'!$AA$2:$AA$1500,0)),"")</f>
        <v/>
      </c>
      <c r="D575" s="200" t="str">
        <f>IFERROR(INDEX('Work report'!$S$2:$S$1500,MATCH(ROWS($D$2:D575),'Work report'!$AA$2:$AA$1500,0)),"")</f>
        <v/>
      </c>
      <c r="E575" s="193" t="str">
        <f>IF($C575="","",IFERROR(INDEX('Work report'!$C$2:$C$1500,MATCH(ROWS($C$2:C575),'Work report'!$AA$2:$AA$1500,0)),""))</f>
        <v/>
      </c>
      <c r="F575" s="201" t="str">
        <f>IF($C575="","",IFERROR(INDEX('Work report'!$F$2:$F$1500,MATCH(ROWS($C$2:C575),'Work report'!$AA$2:$AA$1500,0)),""))</f>
        <v/>
      </c>
      <c r="G575" s="202" t="str">
        <f>IF($C575="","",IFERROR(HYPERLINK(INDEX('Work report'!$Q$2:$Q$1500,MATCH(ROWS($C$2:C575),'Work report'!$AA$2:$AA$1500,0)),INDEX('Work report'!$Q$2:$Q$1500,MATCH(ROWS($C$2:C575),'Work report'!$AA$2:$AA$1500,0))),""))</f>
        <v/>
      </c>
      <c r="H575" s="203" t="str">
        <f>IF($C575="","",IFERROR(INDEX('Work report'!$M$2:$M$1500,MATCH(ROWS($C$2:C575),'Work report'!$AA$2:$AA$1500,0)),""))</f>
        <v/>
      </c>
      <c r="I575" s="198" t="str">
        <f>IF($C575="","",IFERROR(INDEX('Work report'!$A$2:$A$1500,MATCH(ROWS($C$2:C575),'Work report'!$AA$2:$AA$1500,0)),""))</f>
        <v/>
      </c>
      <c r="J575" s="201" t="str">
        <f>IF($C575="","",IFERROR(INDEX('Work report'!$I$2:$I$1500,MATCH(ROWS($C$2:C575),'Work report'!$AA$2:$AA$1500,0)),""))</f>
        <v/>
      </c>
      <c r="K575" s="105"/>
      <c r="L575" s="105"/>
      <c r="M575" s="105"/>
      <c r="N575" s="105"/>
      <c r="O575" s="71">
        <f t="shared" si="25"/>
        <v>0</v>
      </c>
      <c r="P575" s="71">
        <f t="shared" si="26"/>
        <v>0</v>
      </c>
      <c r="Q575" s="71" t="str">
        <f t="shared" si="27"/>
        <v/>
      </c>
    </row>
    <row r="576" spans="1:17" ht="15" customHeight="1" x14ac:dyDescent="0.25">
      <c r="A576" s="198" t="str">
        <f>IF($C576="","",IFERROR(INDEX('Work report'!$A$2:$A$1500,MATCH(ROWS($C$2:C576),'Work report'!$AA$2:$AA$1500,0)),""))</f>
        <v/>
      </c>
      <c r="B576" s="199" t="str">
        <f>IF($C576="","",Setup!$B$4)</f>
        <v/>
      </c>
      <c r="C576" s="200" t="str">
        <f>IFERROR(INDEX('Work report'!$R$2:$R$1500,MATCH(ROWS($C$2:C576),'Work report'!$AA$2:$AA$1500,0)),"")</f>
        <v/>
      </c>
      <c r="D576" s="200" t="str">
        <f>IFERROR(INDEX('Work report'!$S$2:$S$1500,MATCH(ROWS($D$2:D576),'Work report'!$AA$2:$AA$1500,0)),"")</f>
        <v/>
      </c>
      <c r="E576" s="193" t="str">
        <f>IF($C576="","",IFERROR(INDEX('Work report'!$C$2:$C$1500,MATCH(ROWS($C$2:C576),'Work report'!$AA$2:$AA$1500,0)),""))</f>
        <v/>
      </c>
      <c r="F576" s="201" t="str">
        <f>IF($C576="","",IFERROR(INDEX('Work report'!$F$2:$F$1500,MATCH(ROWS($C$2:C576),'Work report'!$AA$2:$AA$1500,0)),""))</f>
        <v/>
      </c>
      <c r="G576" s="202" t="str">
        <f>IF($C576="","",IFERROR(HYPERLINK(INDEX('Work report'!$Q$2:$Q$1500,MATCH(ROWS($C$2:C576),'Work report'!$AA$2:$AA$1500,0)),INDEX('Work report'!$Q$2:$Q$1500,MATCH(ROWS($C$2:C576),'Work report'!$AA$2:$AA$1500,0))),""))</f>
        <v/>
      </c>
      <c r="H576" s="203" t="str">
        <f>IF($C576="","",IFERROR(INDEX('Work report'!$M$2:$M$1500,MATCH(ROWS($C$2:C576),'Work report'!$AA$2:$AA$1500,0)),""))</f>
        <v/>
      </c>
      <c r="I576" s="198" t="str">
        <f>IF($C576="","",IFERROR(INDEX('Work report'!$A$2:$A$1500,MATCH(ROWS($C$2:C576),'Work report'!$AA$2:$AA$1500,0)),""))</f>
        <v/>
      </c>
      <c r="J576" s="201" t="str">
        <f>IF($C576="","",IFERROR(INDEX('Work report'!$I$2:$I$1500,MATCH(ROWS($C$2:C576),'Work report'!$AA$2:$AA$1500,0)),""))</f>
        <v/>
      </c>
      <c r="K576" s="105"/>
      <c r="L576" s="105"/>
      <c r="M576" s="105"/>
      <c r="N576" s="105"/>
      <c r="O576" s="71">
        <f t="shared" si="25"/>
        <v>0</v>
      </c>
      <c r="P576" s="71">
        <f t="shared" si="26"/>
        <v>0</v>
      </c>
      <c r="Q576" s="71" t="str">
        <f t="shared" si="27"/>
        <v/>
      </c>
    </row>
    <row r="577" spans="1:17" ht="15" customHeight="1" x14ac:dyDescent="0.25">
      <c r="A577" s="198" t="str">
        <f>IF($C577="","",IFERROR(INDEX('Work report'!$A$2:$A$1500,MATCH(ROWS($C$2:C577),'Work report'!$AA$2:$AA$1500,0)),""))</f>
        <v/>
      </c>
      <c r="B577" s="199" t="str">
        <f>IF($C577="","",Setup!$B$4)</f>
        <v/>
      </c>
      <c r="C577" s="200" t="str">
        <f>IFERROR(INDEX('Work report'!$R$2:$R$1500,MATCH(ROWS($C$2:C577),'Work report'!$AA$2:$AA$1500,0)),"")</f>
        <v/>
      </c>
      <c r="D577" s="200" t="str">
        <f>IFERROR(INDEX('Work report'!$S$2:$S$1500,MATCH(ROWS($D$2:D577),'Work report'!$AA$2:$AA$1500,0)),"")</f>
        <v/>
      </c>
      <c r="E577" s="193" t="str">
        <f>IF($C577="","",IFERROR(INDEX('Work report'!$C$2:$C$1500,MATCH(ROWS($C$2:C577),'Work report'!$AA$2:$AA$1500,0)),""))</f>
        <v/>
      </c>
      <c r="F577" s="201" t="str">
        <f>IF($C577="","",IFERROR(INDEX('Work report'!$F$2:$F$1500,MATCH(ROWS($C$2:C577),'Work report'!$AA$2:$AA$1500,0)),""))</f>
        <v/>
      </c>
      <c r="G577" s="202" t="str">
        <f>IF($C577="","",IFERROR(HYPERLINK(INDEX('Work report'!$Q$2:$Q$1500,MATCH(ROWS($C$2:C577),'Work report'!$AA$2:$AA$1500,0)),INDEX('Work report'!$Q$2:$Q$1500,MATCH(ROWS($C$2:C577),'Work report'!$AA$2:$AA$1500,0))),""))</f>
        <v/>
      </c>
      <c r="H577" s="203" t="str">
        <f>IF($C577="","",IFERROR(INDEX('Work report'!$M$2:$M$1500,MATCH(ROWS($C$2:C577),'Work report'!$AA$2:$AA$1500,0)),""))</f>
        <v/>
      </c>
      <c r="I577" s="198" t="str">
        <f>IF($C577="","",IFERROR(INDEX('Work report'!$A$2:$A$1500,MATCH(ROWS($C$2:C577),'Work report'!$AA$2:$AA$1500,0)),""))</f>
        <v/>
      </c>
      <c r="J577" s="201" t="str">
        <f>IF($C577="","",IFERROR(INDEX('Work report'!$I$2:$I$1500,MATCH(ROWS($C$2:C577),'Work report'!$AA$2:$AA$1500,0)),""))</f>
        <v/>
      </c>
      <c r="K577" s="105"/>
      <c r="L577" s="105"/>
      <c r="M577" s="105"/>
      <c r="N577" s="105"/>
      <c r="O577" s="71">
        <f t="shared" si="25"/>
        <v>0</v>
      </c>
      <c r="P577" s="71">
        <f t="shared" si="26"/>
        <v>0</v>
      </c>
      <c r="Q577" s="71" t="str">
        <f t="shared" si="27"/>
        <v/>
      </c>
    </row>
    <row r="578" spans="1:17" ht="15" customHeight="1" x14ac:dyDescent="0.25">
      <c r="A578" s="198" t="str">
        <f>IF($C578="","",IFERROR(INDEX('Work report'!$A$2:$A$1500,MATCH(ROWS($C$2:C578),'Work report'!$AA$2:$AA$1500,0)),""))</f>
        <v/>
      </c>
      <c r="B578" s="199" t="str">
        <f>IF($C578="","",Setup!$B$4)</f>
        <v/>
      </c>
      <c r="C578" s="200" t="str">
        <f>IFERROR(INDEX('Work report'!$R$2:$R$1500,MATCH(ROWS($C$2:C578),'Work report'!$AA$2:$AA$1500,0)),"")</f>
        <v/>
      </c>
      <c r="D578" s="200" t="str">
        <f>IFERROR(INDEX('Work report'!$S$2:$S$1500,MATCH(ROWS($D$2:D578),'Work report'!$AA$2:$AA$1500,0)),"")</f>
        <v/>
      </c>
      <c r="E578" s="193" t="str">
        <f>IF($C578="","",IFERROR(INDEX('Work report'!$C$2:$C$1500,MATCH(ROWS($C$2:C578),'Work report'!$AA$2:$AA$1500,0)),""))</f>
        <v/>
      </c>
      <c r="F578" s="201" t="str">
        <f>IF($C578="","",IFERROR(INDEX('Work report'!$F$2:$F$1500,MATCH(ROWS($C$2:C578),'Work report'!$AA$2:$AA$1500,0)),""))</f>
        <v/>
      </c>
      <c r="G578" s="202" t="str">
        <f>IF($C578="","",IFERROR(HYPERLINK(INDEX('Work report'!$Q$2:$Q$1500,MATCH(ROWS($C$2:C578),'Work report'!$AA$2:$AA$1500,0)),INDEX('Work report'!$Q$2:$Q$1500,MATCH(ROWS($C$2:C578),'Work report'!$AA$2:$AA$1500,0))),""))</f>
        <v/>
      </c>
      <c r="H578" s="203" t="str">
        <f>IF($C578="","",IFERROR(INDEX('Work report'!$M$2:$M$1500,MATCH(ROWS($C$2:C578),'Work report'!$AA$2:$AA$1500,0)),""))</f>
        <v/>
      </c>
      <c r="I578" s="198" t="str">
        <f>IF($C578="","",IFERROR(INDEX('Work report'!$A$2:$A$1500,MATCH(ROWS($C$2:C578),'Work report'!$AA$2:$AA$1500,0)),""))</f>
        <v/>
      </c>
      <c r="J578" s="201" t="str">
        <f>IF($C578="","",IFERROR(INDEX('Work report'!$I$2:$I$1500,MATCH(ROWS($C$2:C578),'Work report'!$AA$2:$AA$1500,0)),""))</f>
        <v/>
      </c>
      <c r="K578" s="105"/>
      <c r="L578" s="105"/>
      <c r="M578" s="105"/>
      <c r="N578" s="105"/>
      <c r="O578" s="71">
        <f t="shared" ref="O578:O641" si="28">IF($C578&lt;&gt;"",$C578,$K578)</f>
        <v>0</v>
      </c>
      <c r="P578" s="71">
        <f t="shared" ref="P578:P641" si="29">IF($D578&lt;&gt;"",$D578,$L578)</f>
        <v>0</v>
      </c>
      <c r="Q578" s="71" t="str">
        <f t="shared" si="27"/>
        <v/>
      </c>
    </row>
    <row r="579" spans="1:17" ht="15" customHeight="1" x14ac:dyDescent="0.25">
      <c r="A579" s="198" t="str">
        <f>IF($C579="","",IFERROR(INDEX('Work report'!$A$2:$A$1500,MATCH(ROWS($C$2:C579),'Work report'!$AA$2:$AA$1500,0)),""))</f>
        <v/>
      </c>
      <c r="B579" s="199" t="str">
        <f>IF($C579="","",Setup!$B$4)</f>
        <v/>
      </c>
      <c r="C579" s="200" t="str">
        <f>IFERROR(INDEX('Work report'!$R$2:$R$1500,MATCH(ROWS($C$2:C579),'Work report'!$AA$2:$AA$1500,0)),"")</f>
        <v/>
      </c>
      <c r="D579" s="200" t="str">
        <f>IFERROR(INDEX('Work report'!$S$2:$S$1500,MATCH(ROWS($D$2:D579),'Work report'!$AA$2:$AA$1500,0)),"")</f>
        <v/>
      </c>
      <c r="E579" s="193" t="str">
        <f>IF($C579="","",IFERROR(INDEX('Work report'!$C$2:$C$1500,MATCH(ROWS($C$2:C579),'Work report'!$AA$2:$AA$1500,0)),""))</f>
        <v/>
      </c>
      <c r="F579" s="201" t="str">
        <f>IF($C579="","",IFERROR(INDEX('Work report'!$F$2:$F$1500,MATCH(ROWS($C$2:C579),'Work report'!$AA$2:$AA$1500,0)),""))</f>
        <v/>
      </c>
      <c r="G579" s="202" t="str">
        <f>IF($C579="","",IFERROR(HYPERLINK(INDEX('Work report'!$Q$2:$Q$1500,MATCH(ROWS($C$2:C579),'Work report'!$AA$2:$AA$1500,0)),INDEX('Work report'!$Q$2:$Q$1500,MATCH(ROWS($C$2:C579),'Work report'!$AA$2:$AA$1500,0))),""))</f>
        <v/>
      </c>
      <c r="H579" s="203" t="str">
        <f>IF($C579="","",IFERROR(INDEX('Work report'!$M$2:$M$1500,MATCH(ROWS($C$2:C579),'Work report'!$AA$2:$AA$1500,0)),""))</f>
        <v/>
      </c>
      <c r="I579" s="198" t="str">
        <f>IF($C579="","",IFERROR(INDEX('Work report'!$A$2:$A$1500,MATCH(ROWS($C$2:C579),'Work report'!$AA$2:$AA$1500,0)),""))</f>
        <v/>
      </c>
      <c r="J579" s="201" t="str">
        <f>IF($C579="","",IFERROR(INDEX('Work report'!$I$2:$I$1500,MATCH(ROWS($C$2:C579),'Work report'!$AA$2:$AA$1500,0)),""))</f>
        <v/>
      </c>
      <c r="K579" s="105"/>
      <c r="L579" s="105"/>
      <c r="M579" s="105"/>
      <c r="N579" s="105"/>
      <c r="O579" s="71">
        <f t="shared" si="28"/>
        <v>0</v>
      </c>
      <c r="P579" s="71">
        <f t="shared" si="29"/>
        <v>0</v>
      </c>
      <c r="Q579" s="71" t="str">
        <f t="shared" si="27"/>
        <v/>
      </c>
    </row>
    <row r="580" spans="1:17" ht="15" customHeight="1" x14ac:dyDescent="0.25">
      <c r="A580" s="198" t="str">
        <f>IF($C580="","",IFERROR(INDEX('Work report'!$A$2:$A$1500,MATCH(ROWS($C$2:C580),'Work report'!$AA$2:$AA$1500,0)),""))</f>
        <v/>
      </c>
      <c r="B580" s="199" t="str">
        <f>IF($C580="","",Setup!$B$4)</f>
        <v/>
      </c>
      <c r="C580" s="200" t="str">
        <f>IFERROR(INDEX('Work report'!$R$2:$R$1500,MATCH(ROWS($C$2:C580),'Work report'!$AA$2:$AA$1500,0)),"")</f>
        <v/>
      </c>
      <c r="D580" s="200" t="str">
        <f>IFERROR(INDEX('Work report'!$S$2:$S$1500,MATCH(ROWS($D$2:D580),'Work report'!$AA$2:$AA$1500,0)),"")</f>
        <v/>
      </c>
      <c r="E580" s="193" t="str">
        <f>IF($C580="","",IFERROR(INDEX('Work report'!$C$2:$C$1500,MATCH(ROWS($C$2:C580),'Work report'!$AA$2:$AA$1500,0)),""))</f>
        <v/>
      </c>
      <c r="F580" s="201" t="str">
        <f>IF($C580="","",IFERROR(INDEX('Work report'!$F$2:$F$1500,MATCH(ROWS($C$2:C580),'Work report'!$AA$2:$AA$1500,0)),""))</f>
        <v/>
      </c>
      <c r="G580" s="202" t="str">
        <f>IF($C580="","",IFERROR(HYPERLINK(INDEX('Work report'!$Q$2:$Q$1500,MATCH(ROWS($C$2:C580),'Work report'!$AA$2:$AA$1500,0)),INDEX('Work report'!$Q$2:$Q$1500,MATCH(ROWS($C$2:C580),'Work report'!$AA$2:$AA$1500,0))),""))</f>
        <v/>
      </c>
      <c r="H580" s="203" t="str">
        <f>IF($C580="","",IFERROR(INDEX('Work report'!$M$2:$M$1500,MATCH(ROWS($C$2:C580),'Work report'!$AA$2:$AA$1500,0)),""))</f>
        <v/>
      </c>
      <c r="I580" s="198" t="str">
        <f>IF($C580="","",IFERROR(INDEX('Work report'!$A$2:$A$1500,MATCH(ROWS($C$2:C580),'Work report'!$AA$2:$AA$1500,0)),""))</f>
        <v/>
      </c>
      <c r="J580" s="201" t="str">
        <f>IF($C580="","",IFERROR(INDEX('Work report'!$I$2:$I$1500,MATCH(ROWS($C$2:C580),'Work report'!$AA$2:$AA$1500,0)),""))</f>
        <v/>
      </c>
      <c r="K580" s="105"/>
      <c r="L580" s="105"/>
      <c r="M580" s="105"/>
      <c r="N580" s="105"/>
      <c r="O580" s="71">
        <f t="shared" si="28"/>
        <v>0</v>
      </c>
      <c r="P580" s="71">
        <f t="shared" si="29"/>
        <v>0</v>
      </c>
      <c r="Q580" s="71" t="str">
        <f t="shared" si="27"/>
        <v/>
      </c>
    </row>
    <row r="581" spans="1:17" ht="15" customHeight="1" x14ac:dyDescent="0.25">
      <c r="A581" s="198" t="str">
        <f>IF($C581="","",IFERROR(INDEX('Work report'!$A$2:$A$1500,MATCH(ROWS($C$2:C581),'Work report'!$AA$2:$AA$1500,0)),""))</f>
        <v/>
      </c>
      <c r="B581" s="199" t="str">
        <f>IF($C581="","",Setup!$B$4)</f>
        <v/>
      </c>
      <c r="C581" s="200" t="str">
        <f>IFERROR(INDEX('Work report'!$R$2:$R$1500,MATCH(ROWS($C$2:C581),'Work report'!$AA$2:$AA$1500,0)),"")</f>
        <v/>
      </c>
      <c r="D581" s="200" t="str">
        <f>IFERROR(INDEX('Work report'!$S$2:$S$1500,MATCH(ROWS($D$2:D581),'Work report'!$AA$2:$AA$1500,0)),"")</f>
        <v/>
      </c>
      <c r="E581" s="193" t="str">
        <f>IF($C581="","",IFERROR(INDEX('Work report'!$C$2:$C$1500,MATCH(ROWS($C$2:C581),'Work report'!$AA$2:$AA$1500,0)),""))</f>
        <v/>
      </c>
      <c r="F581" s="201" t="str">
        <f>IF($C581="","",IFERROR(INDEX('Work report'!$F$2:$F$1500,MATCH(ROWS($C$2:C581),'Work report'!$AA$2:$AA$1500,0)),""))</f>
        <v/>
      </c>
      <c r="G581" s="202" t="str">
        <f>IF($C581="","",IFERROR(HYPERLINK(INDEX('Work report'!$Q$2:$Q$1500,MATCH(ROWS($C$2:C581),'Work report'!$AA$2:$AA$1500,0)),INDEX('Work report'!$Q$2:$Q$1500,MATCH(ROWS($C$2:C581),'Work report'!$AA$2:$AA$1500,0))),""))</f>
        <v/>
      </c>
      <c r="H581" s="203" t="str">
        <f>IF($C581="","",IFERROR(INDEX('Work report'!$M$2:$M$1500,MATCH(ROWS($C$2:C581),'Work report'!$AA$2:$AA$1500,0)),""))</f>
        <v/>
      </c>
      <c r="I581" s="198" t="str">
        <f>IF($C581="","",IFERROR(INDEX('Work report'!$A$2:$A$1500,MATCH(ROWS($C$2:C581),'Work report'!$AA$2:$AA$1500,0)),""))</f>
        <v/>
      </c>
      <c r="J581" s="201" t="str">
        <f>IF($C581="","",IFERROR(INDEX('Work report'!$I$2:$I$1500,MATCH(ROWS($C$2:C581),'Work report'!$AA$2:$AA$1500,0)),""))</f>
        <v/>
      </c>
      <c r="K581" s="105"/>
      <c r="L581" s="105"/>
      <c r="M581" s="105"/>
      <c r="N581" s="105"/>
      <c r="O581" s="71">
        <f t="shared" si="28"/>
        <v>0</v>
      </c>
      <c r="P581" s="71">
        <f t="shared" si="29"/>
        <v>0</v>
      </c>
      <c r="Q581" s="71" t="str">
        <f t="shared" si="27"/>
        <v/>
      </c>
    </row>
    <row r="582" spans="1:17" ht="15" customHeight="1" x14ac:dyDescent="0.25">
      <c r="A582" s="198" t="str">
        <f>IF($C582="","",IFERROR(INDEX('Work report'!$A$2:$A$1500,MATCH(ROWS($C$2:C582),'Work report'!$AA$2:$AA$1500,0)),""))</f>
        <v/>
      </c>
      <c r="B582" s="199" t="str">
        <f>IF($C582="","",Setup!$B$4)</f>
        <v/>
      </c>
      <c r="C582" s="200" t="str">
        <f>IFERROR(INDEX('Work report'!$R$2:$R$1500,MATCH(ROWS($C$2:C582),'Work report'!$AA$2:$AA$1500,0)),"")</f>
        <v/>
      </c>
      <c r="D582" s="200" t="str">
        <f>IFERROR(INDEX('Work report'!$S$2:$S$1500,MATCH(ROWS($D$2:D582),'Work report'!$AA$2:$AA$1500,0)),"")</f>
        <v/>
      </c>
      <c r="E582" s="193" t="str">
        <f>IF($C582="","",IFERROR(INDEX('Work report'!$C$2:$C$1500,MATCH(ROWS($C$2:C582),'Work report'!$AA$2:$AA$1500,0)),""))</f>
        <v/>
      </c>
      <c r="F582" s="201" t="str">
        <f>IF($C582="","",IFERROR(INDEX('Work report'!$F$2:$F$1500,MATCH(ROWS($C$2:C582),'Work report'!$AA$2:$AA$1500,0)),""))</f>
        <v/>
      </c>
      <c r="G582" s="202" t="str">
        <f>IF($C582="","",IFERROR(HYPERLINK(INDEX('Work report'!$Q$2:$Q$1500,MATCH(ROWS($C$2:C582),'Work report'!$AA$2:$AA$1500,0)),INDEX('Work report'!$Q$2:$Q$1500,MATCH(ROWS($C$2:C582),'Work report'!$AA$2:$AA$1500,0))),""))</f>
        <v/>
      </c>
      <c r="H582" s="203" t="str">
        <f>IF($C582="","",IFERROR(INDEX('Work report'!$M$2:$M$1500,MATCH(ROWS($C$2:C582),'Work report'!$AA$2:$AA$1500,0)),""))</f>
        <v/>
      </c>
      <c r="I582" s="198" t="str">
        <f>IF($C582="","",IFERROR(INDEX('Work report'!$A$2:$A$1500,MATCH(ROWS($C$2:C582),'Work report'!$AA$2:$AA$1500,0)),""))</f>
        <v/>
      </c>
      <c r="J582" s="201" t="str">
        <f>IF($C582="","",IFERROR(INDEX('Work report'!$I$2:$I$1500,MATCH(ROWS($C$2:C582),'Work report'!$AA$2:$AA$1500,0)),""))</f>
        <v/>
      </c>
      <c r="K582" s="105"/>
      <c r="L582" s="105"/>
      <c r="M582" s="105"/>
      <c r="N582" s="105"/>
      <c r="O582" s="71">
        <f t="shared" si="28"/>
        <v>0</v>
      </c>
      <c r="P582" s="71">
        <f t="shared" si="29"/>
        <v>0</v>
      </c>
      <c r="Q582" s="71" t="str">
        <f t="shared" si="27"/>
        <v/>
      </c>
    </row>
    <row r="583" spans="1:17" ht="15" customHeight="1" x14ac:dyDescent="0.25">
      <c r="A583" s="198" t="str">
        <f>IF($C583="","",IFERROR(INDEX('Work report'!$A$2:$A$1500,MATCH(ROWS($C$2:C583),'Work report'!$AA$2:$AA$1500,0)),""))</f>
        <v/>
      </c>
      <c r="B583" s="199" t="str">
        <f>IF($C583="","",Setup!$B$4)</f>
        <v/>
      </c>
      <c r="C583" s="200" t="str">
        <f>IFERROR(INDEX('Work report'!$R$2:$R$1500,MATCH(ROWS($C$2:C583),'Work report'!$AA$2:$AA$1500,0)),"")</f>
        <v/>
      </c>
      <c r="D583" s="200" t="str">
        <f>IFERROR(INDEX('Work report'!$S$2:$S$1500,MATCH(ROWS($D$2:D583),'Work report'!$AA$2:$AA$1500,0)),"")</f>
        <v/>
      </c>
      <c r="E583" s="193" t="str">
        <f>IF($C583="","",IFERROR(INDEX('Work report'!$C$2:$C$1500,MATCH(ROWS($C$2:C583),'Work report'!$AA$2:$AA$1500,0)),""))</f>
        <v/>
      </c>
      <c r="F583" s="201" t="str">
        <f>IF($C583="","",IFERROR(INDEX('Work report'!$F$2:$F$1500,MATCH(ROWS($C$2:C583),'Work report'!$AA$2:$AA$1500,0)),""))</f>
        <v/>
      </c>
      <c r="G583" s="202" t="str">
        <f>IF($C583="","",IFERROR(HYPERLINK(INDEX('Work report'!$Q$2:$Q$1500,MATCH(ROWS($C$2:C583),'Work report'!$AA$2:$AA$1500,0)),INDEX('Work report'!$Q$2:$Q$1500,MATCH(ROWS($C$2:C583),'Work report'!$AA$2:$AA$1500,0))),""))</f>
        <v/>
      </c>
      <c r="H583" s="203" t="str">
        <f>IF($C583="","",IFERROR(INDEX('Work report'!$M$2:$M$1500,MATCH(ROWS($C$2:C583),'Work report'!$AA$2:$AA$1500,0)),""))</f>
        <v/>
      </c>
      <c r="I583" s="198" t="str">
        <f>IF($C583="","",IFERROR(INDEX('Work report'!$A$2:$A$1500,MATCH(ROWS($C$2:C583),'Work report'!$AA$2:$AA$1500,0)),""))</f>
        <v/>
      </c>
      <c r="J583" s="201" t="str">
        <f>IF($C583="","",IFERROR(INDEX('Work report'!$I$2:$I$1500,MATCH(ROWS($C$2:C583),'Work report'!$AA$2:$AA$1500,0)),""))</f>
        <v/>
      </c>
      <c r="K583" s="105"/>
      <c r="L583" s="105"/>
      <c r="M583" s="105"/>
      <c r="N583" s="105"/>
      <c r="O583" s="71">
        <f t="shared" si="28"/>
        <v>0</v>
      </c>
      <c r="P583" s="71">
        <f t="shared" si="29"/>
        <v>0</v>
      </c>
      <c r="Q583" s="71" t="str">
        <f t="shared" si="27"/>
        <v/>
      </c>
    </row>
    <row r="584" spans="1:17" ht="15" customHeight="1" x14ac:dyDescent="0.25">
      <c r="A584" s="198" t="str">
        <f>IF($C584="","",IFERROR(INDEX('Work report'!$A$2:$A$1500,MATCH(ROWS($C$2:C584),'Work report'!$AA$2:$AA$1500,0)),""))</f>
        <v/>
      </c>
      <c r="B584" s="199" t="str">
        <f>IF($C584="","",Setup!$B$4)</f>
        <v/>
      </c>
      <c r="C584" s="200" t="str">
        <f>IFERROR(INDEX('Work report'!$R$2:$R$1500,MATCH(ROWS($C$2:C584),'Work report'!$AA$2:$AA$1500,0)),"")</f>
        <v/>
      </c>
      <c r="D584" s="200" t="str">
        <f>IFERROR(INDEX('Work report'!$S$2:$S$1500,MATCH(ROWS($D$2:D584),'Work report'!$AA$2:$AA$1500,0)),"")</f>
        <v/>
      </c>
      <c r="E584" s="193" t="str">
        <f>IF($C584="","",IFERROR(INDEX('Work report'!$C$2:$C$1500,MATCH(ROWS($C$2:C584),'Work report'!$AA$2:$AA$1500,0)),""))</f>
        <v/>
      </c>
      <c r="F584" s="201" t="str">
        <f>IF($C584="","",IFERROR(INDEX('Work report'!$F$2:$F$1500,MATCH(ROWS($C$2:C584),'Work report'!$AA$2:$AA$1500,0)),""))</f>
        <v/>
      </c>
      <c r="G584" s="202" t="str">
        <f>IF($C584="","",IFERROR(HYPERLINK(INDEX('Work report'!$Q$2:$Q$1500,MATCH(ROWS($C$2:C584),'Work report'!$AA$2:$AA$1500,0)),INDEX('Work report'!$Q$2:$Q$1500,MATCH(ROWS($C$2:C584),'Work report'!$AA$2:$AA$1500,0))),""))</f>
        <v/>
      </c>
      <c r="H584" s="203" t="str">
        <f>IF($C584="","",IFERROR(INDEX('Work report'!$M$2:$M$1500,MATCH(ROWS($C$2:C584),'Work report'!$AA$2:$AA$1500,0)),""))</f>
        <v/>
      </c>
      <c r="I584" s="198" t="str">
        <f>IF($C584="","",IFERROR(INDEX('Work report'!$A$2:$A$1500,MATCH(ROWS($C$2:C584),'Work report'!$AA$2:$AA$1500,0)),""))</f>
        <v/>
      </c>
      <c r="J584" s="201" t="str">
        <f>IF($C584="","",IFERROR(INDEX('Work report'!$I$2:$I$1500,MATCH(ROWS($C$2:C584),'Work report'!$AA$2:$AA$1500,0)),""))</f>
        <v/>
      </c>
      <c r="K584" s="105"/>
      <c r="L584" s="105"/>
      <c r="M584" s="105"/>
      <c r="N584" s="105"/>
      <c r="O584" s="71">
        <f t="shared" si="28"/>
        <v>0</v>
      </c>
      <c r="P584" s="71">
        <f t="shared" si="29"/>
        <v>0</v>
      </c>
      <c r="Q584" s="71" t="str">
        <f t="shared" si="27"/>
        <v/>
      </c>
    </row>
    <row r="585" spans="1:17" ht="15" customHeight="1" x14ac:dyDescent="0.25">
      <c r="A585" s="198" t="str">
        <f>IF($C585="","",IFERROR(INDEX('Work report'!$A$2:$A$1500,MATCH(ROWS($C$2:C585),'Work report'!$AA$2:$AA$1500,0)),""))</f>
        <v/>
      </c>
      <c r="B585" s="199" t="str">
        <f>IF($C585="","",Setup!$B$4)</f>
        <v/>
      </c>
      <c r="C585" s="200" t="str">
        <f>IFERROR(INDEX('Work report'!$R$2:$R$1500,MATCH(ROWS($C$2:C585),'Work report'!$AA$2:$AA$1500,0)),"")</f>
        <v/>
      </c>
      <c r="D585" s="200" t="str">
        <f>IFERROR(INDEX('Work report'!$S$2:$S$1500,MATCH(ROWS($D$2:D585),'Work report'!$AA$2:$AA$1500,0)),"")</f>
        <v/>
      </c>
      <c r="E585" s="193" t="str">
        <f>IF($C585="","",IFERROR(INDEX('Work report'!$C$2:$C$1500,MATCH(ROWS($C$2:C585),'Work report'!$AA$2:$AA$1500,0)),""))</f>
        <v/>
      </c>
      <c r="F585" s="201" t="str">
        <f>IF($C585="","",IFERROR(INDEX('Work report'!$F$2:$F$1500,MATCH(ROWS($C$2:C585),'Work report'!$AA$2:$AA$1500,0)),""))</f>
        <v/>
      </c>
      <c r="G585" s="202" t="str">
        <f>IF($C585="","",IFERROR(HYPERLINK(INDEX('Work report'!$Q$2:$Q$1500,MATCH(ROWS($C$2:C585),'Work report'!$AA$2:$AA$1500,0)),INDEX('Work report'!$Q$2:$Q$1500,MATCH(ROWS($C$2:C585),'Work report'!$AA$2:$AA$1500,0))),""))</f>
        <v/>
      </c>
      <c r="H585" s="203" t="str">
        <f>IF($C585="","",IFERROR(INDEX('Work report'!$M$2:$M$1500,MATCH(ROWS($C$2:C585),'Work report'!$AA$2:$AA$1500,0)),""))</f>
        <v/>
      </c>
      <c r="I585" s="198" t="str">
        <f>IF($C585="","",IFERROR(INDEX('Work report'!$A$2:$A$1500,MATCH(ROWS($C$2:C585),'Work report'!$AA$2:$AA$1500,0)),""))</f>
        <v/>
      </c>
      <c r="J585" s="201" t="str">
        <f>IF($C585="","",IFERROR(INDEX('Work report'!$I$2:$I$1500,MATCH(ROWS($C$2:C585),'Work report'!$AA$2:$AA$1500,0)),""))</f>
        <v/>
      </c>
      <c r="K585" s="105"/>
      <c r="L585" s="105"/>
      <c r="M585" s="105"/>
      <c r="N585" s="105"/>
      <c r="O585" s="71">
        <f t="shared" si="28"/>
        <v>0</v>
      </c>
      <c r="P585" s="71">
        <f t="shared" si="29"/>
        <v>0</v>
      </c>
      <c r="Q585" s="71" t="str">
        <f t="shared" si="27"/>
        <v/>
      </c>
    </row>
    <row r="586" spans="1:17" ht="15" customHeight="1" x14ac:dyDescent="0.25">
      <c r="A586" s="198" t="str">
        <f>IF($C586="","",IFERROR(INDEX('Work report'!$A$2:$A$1500,MATCH(ROWS($C$2:C586),'Work report'!$AA$2:$AA$1500,0)),""))</f>
        <v/>
      </c>
      <c r="B586" s="199" t="str">
        <f>IF($C586="","",Setup!$B$4)</f>
        <v/>
      </c>
      <c r="C586" s="200" t="str">
        <f>IFERROR(INDEX('Work report'!$R$2:$R$1500,MATCH(ROWS($C$2:C586),'Work report'!$AA$2:$AA$1500,0)),"")</f>
        <v/>
      </c>
      <c r="D586" s="200" t="str">
        <f>IFERROR(INDEX('Work report'!$S$2:$S$1500,MATCH(ROWS($D$2:D586),'Work report'!$AA$2:$AA$1500,0)),"")</f>
        <v/>
      </c>
      <c r="E586" s="193" t="str">
        <f>IF($C586="","",IFERROR(INDEX('Work report'!$C$2:$C$1500,MATCH(ROWS($C$2:C586),'Work report'!$AA$2:$AA$1500,0)),""))</f>
        <v/>
      </c>
      <c r="F586" s="201" t="str">
        <f>IF($C586="","",IFERROR(INDEX('Work report'!$F$2:$F$1500,MATCH(ROWS($C$2:C586),'Work report'!$AA$2:$AA$1500,0)),""))</f>
        <v/>
      </c>
      <c r="G586" s="202" t="str">
        <f>IF($C586="","",IFERROR(HYPERLINK(INDEX('Work report'!$Q$2:$Q$1500,MATCH(ROWS($C$2:C586),'Work report'!$AA$2:$AA$1500,0)),INDEX('Work report'!$Q$2:$Q$1500,MATCH(ROWS($C$2:C586),'Work report'!$AA$2:$AA$1500,0))),""))</f>
        <v/>
      </c>
      <c r="H586" s="203" t="str">
        <f>IF($C586="","",IFERROR(INDEX('Work report'!$M$2:$M$1500,MATCH(ROWS($C$2:C586),'Work report'!$AA$2:$AA$1500,0)),""))</f>
        <v/>
      </c>
      <c r="I586" s="198" t="str">
        <f>IF($C586="","",IFERROR(INDEX('Work report'!$A$2:$A$1500,MATCH(ROWS($C$2:C586),'Work report'!$AA$2:$AA$1500,0)),""))</f>
        <v/>
      </c>
      <c r="J586" s="201" t="str">
        <f>IF($C586="","",IFERROR(INDEX('Work report'!$I$2:$I$1500,MATCH(ROWS($C$2:C586),'Work report'!$AA$2:$AA$1500,0)),""))</f>
        <v/>
      </c>
      <c r="K586" s="105"/>
      <c r="L586" s="105"/>
      <c r="M586" s="105"/>
      <c r="N586" s="105"/>
      <c r="O586" s="71">
        <f t="shared" si="28"/>
        <v>0</v>
      </c>
      <c r="P586" s="71">
        <f t="shared" si="29"/>
        <v>0</v>
      </c>
      <c r="Q586" s="71" t="str">
        <f t="shared" si="27"/>
        <v/>
      </c>
    </row>
    <row r="587" spans="1:17" ht="15" customHeight="1" x14ac:dyDescent="0.25">
      <c r="A587" s="198" t="str">
        <f>IF($C587="","",IFERROR(INDEX('Work report'!$A$2:$A$1500,MATCH(ROWS($C$2:C587),'Work report'!$AA$2:$AA$1500,0)),""))</f>
        <v/>
      </c>
      <c r="B587" s="199" t="str">
        <f>IF($C587="","",Setup!$B$4)</f>
        <v/>
      </c>
      <c r="C587" s="200" t="str">
        <f>IFERROR(INDEX('Work report'!$R$2:$R$1500,MATCH(ROWS($C$2:C587),'Work report'!$AA$2:$AA$1500,0)),"")</f>
        <v/>
      </c>
      <c r="D587" s="200" t="str">
        <f>IFERROR(INDEX('Work report'!$S$2:$S$1500,MATCH(ROWS($D$2:D587),'Work report'!$AA$2:$AA$1500,0)),"")</f>
        <v/>
      </c>
      <c r="E587" s="193" t="str">
        <f>IF($C587="","",IFERROR(INDEX('Work report'!$C$2:$C$1500,MATCH(ROWS($C$2:C587),'Work report'!$AA$2:$AA$1500,0)),""))</f>
        <v/>
      </c>
      <c r="F587" s="201" t="str">
        <f>IF($C587="","",IFERROR(INDEX('Work report'!$F$2:$F$1500,MATCH(ROWS($C$2:C587),'Work report'!$AA$2:$AA$1500,0)),""))</f>
        <v/>
      </c>
      <c r="G587" s="202" t="str">
        <f>IF($C587="","",IFERROR(HYPERLINK(INDEX('Work report'!$Q$2:$Q$1500,MATCH(ROWS($C$2:C587),'Work report'!$AA$2:$AA$1500,0)),INDEX('Work report'!$Q$2:$Q$1500,MATCH(ROWS($C$2:C587),'Work report'!$AA$2:$AA$1500,0))),""))</f>
        <v/>
      </c>
      <c r="H587" s="203" t="str">
        <f>IF($C587="","",IFERROR(INDEX('Work report'!$M$2:$M$1500,MATCH(ROWS($C$2:C587),'Work report'!$AA$2:$AA$1500,0)),""))</f>
        <v/>
      </c>
      <c r="I587" s="198" t="str">
        <f>IF($C587="","",IFERROR(INDEX('Work report'!$A$2:$A$1500,MATCH(ROWS($C$2:C587),'Work report'!$AA$2:$AA$1500,0)),""))</f>
        <v/>
      </c>
      <c r="J587" s="201" t="str">
        <f>IF($C587="","",IFERROR(INDEX('Work report'!$I$2:$I$1500,MATCH(ROWS($C$2:C587),'Work report'!$AA$2:$AA$1500,0)),""))</f>
        <v/>
      </c>
      <c r="K587" s="105"/>
      <c r="L587" s="105"/>
      <c r="M587" s="105"/>
      <c r="N587" s="105"/>
      <c r="O587" s="71">
        <f t="shared" si="28"/>
        <v>0</v>
      </c>
      <c r="P587" s="71">
        <f t="shared" si="29"/>
        <v>0</v>
      </c>
      <c r="Q587" s="71" t="str">
        <f t="shared" si="27"/>
        <v/>
      </c>
    </row>
    <row r="588" spans="1:17" ht="15" customHeight="1" x14ac:dyDescent="0.25">
      <c r="A588" s="198" t="str">
        <f>IF($C588="","",IFERROR(INDEX('Work report'!$A$2:$A$1500,MATCH(ROWS($C$2:C588),'Work report'!$AA$2:$AA$1500,0)),""))</f>
        <v/>
      </c>
      <c r="B588" s="199" t="str">
        <f>IF($C588="","",Setup!$B$4)</f>
        <v/>
      </c>
      <c r="C588" s="200" t="str">
        <f>IFERROR(INDEX('Work report'!$R$2:$R$1500,MATCH(ROWS($C$2:C588),'Work report'!$AA$2:$AA$1500,0)),"")</f>
        <v/>
      </c>
      <c r="D588" s="200" t="str">
        <f>IFERROR(INDEX('Work report'!$S$2:$S$1500,MATCH(ROWS($D$2:D588),'Work report'!$AA$2:$AA$1500,0)),"")</f>
        <v/>
      </c>
      <c r="E588" s="193" t="str">
        <f>IF($C588="","",IFERROR(INDEX('Work report'!$C$2:$C$1500,MATCH(ROWS($C$2:C588),'Work report'!$AA$2:$AA$1500,0)),""))</f>
        <v/>
      </c>
      <c r="F588" s="201" t="str">
        <f>IF($C588="","",IFERROR(INDEX('Work report'!$F$2:$F$1500,MATCH(ROWS($C$2:C588),'Work report'!$AA$2:$AA$1500,0)),""))</f>
        <v/>
      </c>
      <c r="G588" s="202" t="str">
        <f>IF($C588="","",IFERROR(HYPERLINK(INDEX('Work report'!$Q$2:$Q$1500,MATCH(ROWS($C$2:C588),'Work report'!$AA$2:$AA$1500,0)),INDEX('Work report'!$Q$2:$Q$1500,MATCH(ROWS($C$2:C588),'Work report'!$AA$2:$AA$1500,0))),""))</f>
        <v/>
      </c>
      <c r="H588" s="203" t="str">
        <f>IF($C588="","",IFERROR(INDEX('Work report'!$M$2:$M$1500,MATCH(ROWS($C$2:C588),'Work report'!$AA$2:$AA$1500,0)),""))</f>
        <v/>
      </c>
      <c r="I588" s="198" t="str">
        <f>IF($C588="","",IFERROR(INDEX('Work report'!$A$2:$A$1500,MATCH(ROWS($C$2:C588),'Work report'!$AA$2:$AA$1500,0)),""))</f>
        <v/>
      </c>
      <c r="J588" s="201" t="str">
        <f>IF($C588="","",IFERROR(INDEX('Work report'!$I$2:$I$1500,MATCH(ROWS($C$2:C588),'Work report'!$AA$2:$AA$1500,0)),""))</f>
        <v/>
      </c>
      <c r="K588" s="105"/>
      <c r="L588" s="105"/>
      <c r="M588" s="105"/>
      <c r="N588" s="105"/>
      <c r="O588" s="71">
        <f t="shared" si="28"/>
        <v>0</v>
      </c>
      <c r="P588" s="71">
        <f t="shared" si="29"/>
        <v>0</v>
      </c>
      <c r="Q588" s="71" t="str">
        <f t="shared" si="27"/>
        <v/>
      </c>
    </row>
    <row r="589" spans="1:17" ht="15" customHeight="1" x14ac:dyDescent="0.25">
      <c r="A589" s="198" t="str">
        <f>IF($C589="","",IFERROR(INDEX('Work report'!$A$2:$A$1500,MATCH(ROWS($C$2:C589),'Work report'!$AA$2:$AA$1500,0)),""))</f>
        <v/>
      </c>
      <c r="B589" s="199" t="str">
        <f>IF($C589="","",Setup!$B$4)</f>
        <v/>
      </c>
      <c r="C589" s="200" t="str">
        <f>IFERROR(INDEX('Work report'!$R$2:$R$1500,MATCH(ROWS($C$2:C589),'Work report'!$AA$2:$AA$1500,0)),"")</f>
        <v/>
      </c>
      <c r="D589" s="200" t="str">
        <f>IFERROR(INDEX('Work report'!$S$2:$S$1500,MATCH(ROWS($D$2:D589),'Work report'!$AA$2:$AA$1500,0)),"")</f>
        <v/>
      </c>
      <c r="E589" s="193" t="str">
        <f>IF($C589="","",IFERROR(INDEX('Work report'!$C$2:$C$1500,MATCH(ROWS($C$2:C589),'Work report'!$AA$2:$AA$1500,0)),""))</f>
        <v/>
      </c>
      <c r="F589" s="201" t="str">
        <f>IF($C589="","",IFERROR(INDEX('Work report'!$F$2:$F$1500,MATCH(ROWS($C$2:C589),'Work report'!$AA$2:$AA$1500,0)),""))</f>
        <v/>
      </c>
      <c r="G589" s="202" t="str">
        <f>IF($C589="","",IFERROR(HYPERLINK(INDEX('Work report'!$Q$2:$Q$1500,MATCH(ROWS($C$2:C589),'Work report'!$AA$2:$AA$1500,0)),INDEX('Work report'!$Q$2:$Q$1500,MATCH(ROWS($C$2:C589),'Work report'!$AA$2:$AA$1500,0))),""))</f>
        <v/>
      </c>
      <c r="H589" s="203" t="str">
        <f>IF($C589="","",IFERROR(INDEX('Work report'!$M$2:$M$1500,MATCH(ROWS($C$2:C589),'Work report'!$AA$2:$AA$1500,0)),""))</f>
        <v/>
      </c>
      <c r="I589" s="198" t="str">
        <f>IF($C589="","",IFERROR(INDEX('Work report'!$A$2:$A$1500,MATCH(ROWS($C$2:C589),'Work report'!$AA$2:$AA$1500,0)),""))</f>
        <v/>
      </c>
      <c r="J589" s="201" t="str">
        <f>IF($C589="","",IFERROR(INDEX('Work report'!$I$2:$I$1500,MATCH(ROWS($C$2:C589),'Work report'!$AA$2:$AA$1500,0)),""))</f>
        <v/>
      </c>
      <c r="K589" s="105"/>
      <c r="L589" s="105"/>
      <c r="M589" s="105"/>
      <c r="N589" s="105"/>
      <c r="O589" s="71">
        <f t="shared" si="28"/>
        <v>0</v>
      </c>
      <c r="P589" s="71">
        <f t="shared" si="29"/>
        <v>0</v>
      </c>
      <c r="Q589" s="71" t="str">
        <f t="shared" si="27"/>
        <v/>
      </c>
    </row>
    <row r="590" spans="1:17" ht="15" customHeight="1" x14ac:dyDescent="0.25">
      <c r="A590" s="198" t="str">
        <f>IF($C590="","",IFERROR(INDEX('Work report'!$A$2:$A$1500,MATCH(ROWS($C$2:C590),'Work report'!$AA$2:$AA$1500,0)),""))</f>
        <v/>
      </c>
      <c r="B590" s="199" t="str">
        <f>IF($C590="","",Setup!$B$4)</f>
        <v/>
      </c>
      <c r="C590" s="200" t="str">
        <f>IFERROR(INDEX('Work report'!$R$2:$R$1500,MATCH(ROWS($C$2:C590),'Work report'!$AA$2:$AA$1500,0)),"")</f>
        <v/>
      </c>
      <c r="D590" s="200" t="str">
        <f>IFERROR(INDEX('Work report'!$S$2:$S$1500,MATCH(ROWS($D$2:D590),'Work report'!$AA$2:$AA$1500,0)),"")</f>
        <v/>
      </c>
      <c r="E590" s="193" t="str">
        <f>IF($C590="","",IFERROR(INDEX('Work report'!$C$2:$C$1500,MATCH(ROWS($C$2:C590),'Work report'!$AA$2:$AA$1500,0)),""))</f>
        <v/>
      </c>
      <c r="F590" s="201" t="str">
        <f>IF($C590="","",IFERROR(INDEX('Work report'!$F$2:$F$1500,MATCH(ROWS($C$2:C590),'Work report'!$AA$2:$AA$1500,0)),""))</f>
        <v/>
      </c>
      <c r="G590" s="202" t="str">
        <f>IF($C590="","",IFERROR(HYPERLINK(INDEX('Work report'!$Q$2:$Q$1500,MATCH(ROWS($C$2:C590),'Work report'!$AA$2:$AA$1500,0)),INDEX('Work report'!$Q$2:$Q$1500,MATCH(ROWS($C$2:C590),'Work report'!$AA$2:$AA$1500,0))),""))</f>
        <v/>
      </c>
      <c r="H590" s="203" t="str">
        <f>IF($C590="","",IFERROR(INDEX('Work report'!$M$2:$M$1500,MATCH(ROWS($C$2:C590),'Work report'!$AA$2:$AA$1500,0)),""))</f>
        <v/>
      </c>
      <c r="I590" s="198" t="str">
        <f>IF($C590="","",IFERROR(INDEX('Work report'!$A$2:$A$1500,MATCH(ROWS($C$2:C590),'Work report'!$AA$2:$AA$1500,0)),""))</f>
        <v/>
      </c>
      <c r="J590" s="201" t="str">
        <f>IF($C590="","",IFERROR(INDEX('Work report'!$I$2:$I$1500,MATCH(ROWS($C$2:C590),'Work report'!$AA$2:$AA$1500,0)),""))</f>
        <v/>
      </c>
      <c r="K590" s="105"/>
      <c r="L590" s="105"/>
      <c r="M590" s="105"/>
      <c r="N590" s="105"/>
      <c r="O590" s="71">
        <f t="shared" si="28"/>
        <v>0</v>
      </c>
      <c r="P590" s="71">
        <f t="shared" si="29"/>
        <v>0</v>
      </c>
      <c r="Q590" s="71" t="str">
        <f t="shared" si="27"/>
        <v/>
      </c>
    </row>
    <row r="591" spans="1:17" ht="15" customHeight="1" x14ac:dyDescent="0.25">
      <c r="A591" s="198" t="str">
        <f>IF($C591="","",IFERROR(INDEX('Work report'!$A$2:$A$1500,MATCH(ROWS($C$2:C591),'Work report'!$AA$2:$AA$1500,0)),""))</f>
        <v/>
      </c>
      <c r="B591" s="199" t="str">
        <f>IF($C591="","",Setup!$B$4)</f>
        <v/>
      </c>
      <c r="C591" s="200" t="str">
        <f>IFERROR(INDEX('Work report'!$R$2:$R$1500,MATCH(ROWS($C$2:C591),'Work report'!$AA$2:$AA$1500,0)),"")</f>
        <v/>
      </c>
      <c r="D591" s="200" t="str">
        <f>IFERROR(INDEX('Work report'!$S$2:$S$1500,MATCH(ROWS($D$2:D591),'Work report'!$AA$2:$AA$1500,0)),"")</f>
        <v/>
      </c>
      <c r="E591" s="193" t="str">
        <f>IF($C591="","",IFERROR(INDEX('Work report'!$C$2:$C$1500,MATCH(ROWS($C$2:C591),'Work report'!$AA$2:$AA$1500,0)),""))</f>
        <v/>
      </c>
      <c r="F591" s="201" t="str">
        <f>IF($C591="","",IFERROR(INDEX('Work report'!$F$2:$F$1500,MATCH(ROWS($C$2:C591),'Work report'!$AA$2:$AA$1500,0)),""))</f>
        <v/>
      </c>
      <c r="G591" s="202" t="str">
        <f>IF($C591="","",IFERROR(HYPERLINK(INDEX('Work report'!$Q$2:$Q$1500,MATCH(ROWS($C$2:C591),'Work report'!$AA$2:$AA$1500,0)),INDEX('Work report'!$Q$2:$Q$1500,MATCH(ROWS($C$2:C591),'Work report'!$AA$2:$AA$1500,0))),""))</f>
        <v/>
      </c>
      <c r="H591" s="203" t="str">
        <f>IF($C591="","",IFERROR(INDEX('Work report'!$M$2:$M$1500,MATCH(ROWS($C$2:C591),'Work report'!$AA$2:$AA$1500,0)),""))</f>
        <v/>
      </c>
      <c r="I591" s="198" t="str">
        <f>IF($C591="","",IFERROR(INDEX('Work report'!$A$2:$A$1500,MATCH(ROWS($C$2:C591),'Work report'!$AA$2:$AA$1500,0)),""))</f>
        <v/>
      </c>
      <c r="J591" s="201" t="str">
        <f>IF($C591="","",IFERROR(INDEX('Work report'!$I$2:$I$1500,MATCH(ROWS($C$2:C591),'Work report'!$AA$2:$AA$1500,0)),""))</f>
        <v/>
      </c>
      <c r="K591" s="105"/>
      <c r="L591" s="105"/>
      <c r="M591" s="105"/>
      <c r="N591" s="105"/>
      <c r="O591" s="71">
        <f t="shared" si="28"/>
        <v>0</v>
      </c>
      <c r="P591" s="71">
        <f t="shared" si="29"/>
        <v>0</v>
      </c>
      <c r="Q591" s="71" t="str">
        <f t="shared" si="27"/>
        <v/>
      </c>
    </row>
    <row r="592" spans="1:17" ht="15" customHeight="1" x14ac:dyDescent="0.25">
      <c r="A592" s="198" t="str">
        <f>IF($C592="","",IFERROR(INDEX('Work report'!$A$2:$A$1500,MATCH(ROWS($C$2:C592),'Work report'!$AA$2:$AA$1500,0)),""))</f>
        <v/>
      </c>
      <c r="B592" s="199" t="str">
        <f>IF($C592="","",Setup!$B$4)</f>
        <v/>
      </c>
      <c r="C592" s="200" t="str">
        <f>IFERROR(INDEX('Work report'!$R$2:$R$1500,MATCH(ROWS($C$2:C592),'Work report'!$AA$2:$AA$1500,0)),"")</f>
        <v/>
      </c>
      <c r="D592" s="200" t="str">
        <f>IFERROR(INDEX('Work report'!$S$2:$S$1500,MATCH(ROWS($D$2:D592),'Work report'!$AA$2:$AA$1500,0)),"")</f>
        <v/>
      </c>
      <c r="E592" s="193" t="str">
        <f>IF($C592="","",IFERROR(INDEX('Work report'!$C$2:$C$1500,MATCH(ROWS($C$2:C592),'Work report'!$AA$2:$AA$1500,0)),""))</f>
        <v/>
      </c>
      <c r="F592" s="201" t="str">
        <f>IF($C592="","",IFERROR(INDEX('Work report'!$F$2:$F$1500,MATCH(ROWS($C$2:C592),'Work report'!$AA$2:$AA$1500,0)),""))</f>
        <v/>
      </c>
      <c r="G592" s="202" t="str">
        <f>IF($C592="","",IFERROR(HYPERLINK(INDEX('Work report'!$Q$2:$Q$1500,MATCH(ROWS($C$2:C592),'Work report'!$AA$2:$AA$1500,0)),INDEX('Work report'!$Q$2:$Q$1500,MATCH(ROWS($C$2:C592),'Work report'!$AA$2:$AA$1500,0))),""))</f>
        <v/>
      </c>
      <c r="H592" s="203" t="str">
        <f>IF($C592="","",IFERROR(INDEX('Work report'!$M$2:$M$1500,MATCH(ROWS($C$2:C592),'Work report'!$AA$2:$AA$1500,0)),""))</f>
        <v/>
      </c>
      <c r="I592" s="198" t="str">
        <f>IF($C592="","",IFERROR(INDEX('Work report'!$A$2:$A$1500,MATCH(ROWS($C$2:C592),'Work report'!$AA$2:$AA$1500,0)),""))</f>
        <v/>
      </c>
      <c r="J592" s="201" t="str">
        <f>IF($C592="","",IFERROR(INDEX('Work report'!$I$2:$I$1500,MATCH(ROWS($C$2:C592),'Work report'!$AA$2:$AA$1500,0)),""))</f>
        <v/>
      </c>
      <c r="K592" s="105"/>
      <c r="L592" s="105"/>
      <c r="M592" s="105"/>
      <c r="N592" s="105"/>
      <c r="O592" s="71">
        <f t="shared" si="28"/>
        <v>0</v>
      </c>
      <c r="P592" s="71">
        <f t="shared" si="29"/>
        <v>0</v>
      </c>
      <c r="Q592" s="71" t="str">
        <f t="shared" si="27"/>
        <v/>
      </c>
    </row>
    <row r="593" spans="1:17" ht="15" customHeight="1" x14ac:dyDescent="0.25">
      <c r="A593" s="198" t="str">
        <f>IF($C593="","",IFERROR(INDEX('Work report'!$A$2:$A$1500,MATCH(ROWS($C$2:C593),'Work report'!$AA$2:$AA$1500,0)),""))</f>
        <v/>
      </c>
      <c r="B593" s="199" t="str">
        <f>IF($C593="","",Setup!$B$4)</f>
        <v/>
      </c>
      <c r="C593" s="200" t="str">
        <f>IFERROR(INDEX('Work report'!$R$2:$R$1500,MATCH(ROWS($C$2:C593),'Work report'!$AA$2:$AA$1500,0)),"")</f>
        <v/>
      </c>
      <c r="D593" s="200" t="str">
        <f>IFERROR(INDEX('Work report'!$S$2:$S$1500,MATCH(ROWS($D$2:D593),'Work report'!$AA$2:$AA$1500,0)),"")</f>
        <v/>
      </c>
      <c r="E593" s="193" t="str">
        <f>IF($C593="","",IFERROR(INDEX('Work report'!$C$2:$C$1500,MATCH(ROWS($C$2:C593),'Work report'!$AA$2:$AA$1500,0)),""))</f>
        <v/>
      </c>
      <c r="F593" s="201" t="str">
        <f>IF($C593="","",IFERROR(INDEX('Work report'!$F$2:$F$1500,MATCH(ROWS($C$2:C593),'Work report'!$AA$2:$AA$1500,0)),""))</f>
        <v/>
      </c>
      <c r="G593" s="202" t="str">
        <f>IF($C593="","",IFERROR(HYPERLINK(INDEX('Work report'!$Q$2:$Q$1500,MATCH(ROWS($C$2:C593),'Work report'!$AA$2:$AA$1500,0)),INDEX('Work report'!$Q$2:$Q$1500,MATCH(ROWS($C$2:C593),'Work report'!$AA$2:$AA$1500,0))),""))</f>
        <v/>
      </c>
      <c r="H593" s="203" t="str">
        <f>IF($C593="","",IFERROR(INDEX('Work report'!$M$2:$M$1500,MATCH(ROWS($C$2:C593),'Work report'!$AA$2:$AA$1500,0)),""))</f>
        <v/>
      </c>
      <c r="I593" s="198" t="str">
        <f>IF($C593="","",IFERROR(INDEX('Work report'!$A$2:$A$1500,MATCH(ROWS($C$2:C593),'Work report'!$AA$2:$AA$1500,0)),""))</f>
        <v/>
      </c>
      <c r="J593" s="201" t="str">
        <f>IF($C593="","",IFERROR(INDEX('Work report'!$I$2:$I$1500,MATCH(ROWS($C$2:C593),'Work report'!$AA$2:$AA$1500,0)),""))</f>
        <v/>
      </c>
      <c r="K593" s="105"/>
      <c r="L593" s="105"/>
      <c r="M593" s="105"/>
      <c r="N593" s="105"/>
      <c r="O593" s="71">
        <f t="shared" si="28"/>
        <v>0</v>
      </c>
      <c r="P593" s="71">
        <f t="shared" si="29"/>
        <v>0</v>
      </c>
      <c r="Q593" s="71" t="str">
        <f t="shared" si="27"/>
        <v/>
      </c>
    </row>
    <row r="594" spans="1:17" ht="15" customHeight="1" x14ac:dyDescent="0.25">
      <c r="A594" s="198" t="str">
        <f>IF($C594="","",IFERROR(INDEX('Work report'!$A$2:$A$1500,MATCH(ROWS($C$2:C594),'Work report'!$AA$2:$AA$1500,0)),""))</f>
        <v/>
      </c>
      <c r="B594" s="199" t="str">
        <f>IF($C594="","",Setup!$B$4)</f>
        <v/>
      </c>
      <c r="C594" s="200" t="str">
        <f>IFERROR(INDEX('Work report'!$R$2:$R$1500,MATCH(ROWS($C$2:C594),'Work report'!$AA$2:$AA$1500,0)),"")</f>
        <v/>
      </c>
      <c r="D594" s="200" t="str">
        <f>IFERROR(INDEX('Work report'!$S$2:$S$1500,MATCH(ROWS($D$2:D594),'Work report'!$AA$2:$AA$1500,0)),"")</f>
        <v/>
      </c>
      <c r="E594" s="193" t="str">
        <f>IF($C594="","",IFERROR(INDEX('Work report'!$C$2:$C$1500,MATCH(ROWS($C$2:C594),'Work report'!$AA$2:$AA$1500,0)),""))</f>
        <v/>
      </c>
      <c r="F594" s="201" t="str">
        <f>IF($C594="","",IFERROR(INDEX('Work report'!$F$2:$F$1500,MATCH(ROWS($C$2:C594),'Work report'!$AA$2:$AA$1500,0)),""))</f>
        <v/>
      </c>
      <c r="G594" s="202" t="str">
        <f>IF($C594="","",IFERROR(HYPERLINK(INDEX('Work report'!$Q$2:$Q$1500,MATCH(ROWS($C$2:C594),'Work report'!$AA$2:$AA$1500,0)),INDEX('Work report'!$Q$2:$Q$1500,MATCH(ROWS($C$2:C594),'Work report'!$AA$2:$AA$1500,0))),""))</f>
        <v/>
      </c>
      <c r="H594" s="203" t="str">
        <f>IF($C594="","",IFERROR(INDEX('Work report'!$M$2:$M$1500,MATCH(ROWS($C$2:C594),'Work report'!$AA$2:$AA$1500,0)),""))</f>
        <v/>
      </c>
      <c r="I594" s="198" t="str">
        <f>IF($C594="","",IFERROR(INDEX('Work report'!$A$2:$A$1500,MATCH(ROWS($C$2:C594),'Work report'!$AA$2:$AA$1500,0)),""))</f>
        <v/>
      </c>
      <c r="J594" s="201" t="str">
        <f>IF($C594="","",IFERROR(INDEX('Work report'!$I$2:$I$1500,MATCH(ROWS($C$2:C594),'Work report'!$AA$2:$AA$1500,0)),""))</f>
        <v/>
      </c>
      <c r="K594" s="105"/>
      <c r="L594" s="105"/>
      <c r="M594" s="105"/>
      <c r="N594" s="105"/>
      <c r="O594" s="71">
        <f t="shared" si="28"/>
        <v>0</v>
      </c>
      <c r="P594" s="71">
        <f t="shared" si="29"/>
        <v>0</v>
      </c>
      <c r="Q594" s="71" t="str">
        <f t="shared" si="27"/>
        <v/>
      </c>
    </row>
    <row r="595" spans="1:17" ht="15" customHeight="1" x14ac:dyDescent="0.25">
      <c r="A595" s="198" t="str">
        <f>IF($C595="","",IFERROR(INDEX('Work report'!$A$2:$A$1500,MATCH(ROWS($C$2:C595),'Work report'!$AA$2:$AA$1500,0)),""))</f>
        <v/>
      </c>
      <c r="B595" s="199" t="str">
        <f>IF($C595="","",Setup!$B$4)</f>
        <v/>
      </c>
      <c r="C595" s="200" t="str">
        <f>IFERROR(INDEX('Work report'!$R$2:$R$1500,MATCH(ROWS($C$2:C595),'Work report'!$AA$2:$AA$1500,0)),"")</f>
        <v/>
      </c>
      <c r="D595" s="200" t="str">
        <f>IFERROR(INDEX('Work report'!$S$2:$S$1500,MATCH(ROWS($D$2:D595),'Work report'!$AA$2:$AA$1500,0)),"")</f>
        <v/>
      </c>
      <c r="E595" s="193" t="str">
        <f>IF($C595="","",IFERROR(INDEX('Work report'!$C$2:$C$1500,MATCH(ROWS($C$2:C595),'Work report'!$AA$2:$AA$1500,0)),""))</f>
        <v/>
      </c>
      <c r="F595" s="201" t="str">
        <f>IF($C595="","",IFERROR(INDEX('Work report'!$F$2:$F$1500,MATCH(ROWS($C$2:C595),'Work report'!$AA$2:$AA$1500,0)),""))</f>
        <v/>
      </c>
      <c r="G595" s="202" t="str">
        <f>IF($C595="","",IFERROR(HYPERLINK(INDEX('Work report'!$Q$2:$Q$1500,MATCH(ROWS($C$2:C595),'Work report'!$AA$2:$AA$1500,0)),INDEX('Work report'!$Q$2:$Q$1500,MATCH(ROWS($C$2:C595),'Work report'!$AA$2:$AA$1500,0))),""))</f>
        <v/>
      </c>
      <c r="H595" s="203" t="str">
        <f>IF($C595="","",IFERROR(INDEX('Work report'!$M$2:$M$1500,MATCH(ROWS($C$2:C595),'Work report'!$AA$2:$AA$1500,0)),""))</f>
        <v/>
      </c>
      <c r="I595" s="198" t="str">
        <f>IF($C595="","",IFERROR(INDEX('Work report'!$A$2:$A$1500,MATCH(ROWS($C$2:C595),'Work report'!$AA$2:$AA$1500,0)),""))</f>
        <v/>
      </c>
      <c r="J595" s="201" t="str">
        <f>IF($C595="","",IFERROR(INDEX('Work report'!$I$2:$I$1500,MATCH(ROWS($C$2:C595),'Work report'!$AA$2:$AA$1500,0)),""))</f>
        <v/>
      </c>
      <c r="K595" s="105"/>
      <c r="L595" s="105"/>
      <c r="M595" s="105"/>
      <c r="N595" s="105"/>
      <c r="O595" s="71">
        <f t="shared" si="28"/>
        <v>0</v>
      </c>
      <c r="P595" s="71">
        <f t="shared" si="29"/>
        <v>0</v>
      </c>
      <c r="Q595" s="71" t="str">
        <f t="shared" si="27"/>
        <v/>
      </c>
    </row>
    <row r="596" spans="1:17" ht="15" customHeight="1" x14ac:dyDescent="0.25">
      <c r="A596" s="198" t="str">
        <f>IF($C596="","",IFERROR(INDEX('Work report'!$A$2:$A$1500,MATCH(ROWS($C$2:C596),'Work report'!$AA$2:$AA$1500,0)),""))</f>
        <v/>
      </c>
      <c r="B596" s="199" t="str">
        <f>IF($C596="","",Setup!$B$4)</f>
        <v/>
      </c>
      <c r="C596" s="200" t="str">
        <f>IFERROR(INDEX('Work report'!$R$2:$R$1500,MATCH(ROWS($C$2:C596),'Work report'!$AA$2:$AA$1500,0)),"")</f>
        <v/>
      </c>
      <c r="D596" s="200" t="str">
        <f>IFERROR(INDEX('Work report'!$S$2:$S$1500,MATCH(ROWS($D$2:D596),'Work report'!$AA$2:$AA$1500,0)),"")</f>
        <v/>
      </c>
      <c r="E596" s="193" t="str">
        <f>IF($C596="","",IFERROR(INDEX('Work report'!$C$2:$C$1500,MATCH(ROWS($C$2:C596),'Work report'!$AA$2:$AA$1500,0)),""))</f>
        <v/>
      </c>
      <c r="F596" s="201" t="str">
        <f>IF($C596="","",IFERROR(INDEX('Work report'!$F$2:$F$1500,MATCH(ROWS($C$2:C596),'Work report'!$AA$2:$AA$1500,0)),""))</f>
        <v/>
      </c>
      <c r="G596" s="202" t="str">
        <f>IF($C596="","",IFERROR(HYPERLINK(INDEX('Work report'!$Q$2:$Q$1500,MATCH(ROWS($C$2:C596),'Work report'!$AA$2:$AA$1500,0)),INDEX('Work report'!$Q$2:$Q$1500,MATCH(ROWS($C$2:C596),'Work report'!$AA$2:$AA$1500,0))),""))</f>
        <v/>
      </c>
      <c r="H596" s="203" t="str">
        <f>IF($C596="","",IFERROR(INDEX('Work report'!$M$2:$M$1500,MATCH(ROWS($C$2:C596),'Work report'!$AA$2:$AA$1500,0)),""))</f>
        <v/>
      </c>
      <c r="I596" s="198" t="str">
        <f>IF($C596="","",IFERROR(INDEX('Work report'!$A$2:$A$1500,MATCH(ROWS($C$2:C596),'Work report'!$AA$2:$AA$1500,0)),""))</f>
        <v/>
      </c>
      <c r="J596" s="201" t="str">
        <f>IF($C596="","",IFERROR(INDEX('Work report'!$I$2:$I$1500,MATCH(ROWS($C$2:C596),'Work report'!$AA$2:$AA$1500,0)),""))</f>
        <v/>
      </c>
      <c r="K596" s="105"/>
      <c r="L596" s="105"/>
      <c r="M596" s="105"/>
      <c r="N596" s="105"/>
      <c r="O596" s="71">
        <f t="shared" si="28"/>
        <v>0</v>
      </c>
      <c r="P596" s="71">
        <f t="shared" si="29"/>
        <v>0</v>
      </c>
      <c r="Q596" s="71" t="str">
        <f t="shared" si="27"/>
        <v/>
      </c>
    </row>
    <row r="597" spans="1:17" ht="15" customHeight="1" x14ac:dyDescent="0.25">
      <c r="A597" s="198" t="str">
        <f>IF($C597="","",IFERROR(INDEX('Work report'!$A$2:$A$1500,MATCH(ROWS($C$2:C597),'Work report'!$AA$2:$AA$1500,0)),""))</f>
        <v/>
      </c>
      <c r="B597" s="199" t="str">
        <f>IF($C597="","",Setup!$B$4)</f>
        <v/>
      </c>
      <c r="C597" s="200" t="str">
        <f>IFERROR(INDEX('Work report'!$R$2:$R$1500,MATCH(ROWS($C$2:C597),'Work report'!$AA$2:$AA$1500,0)),"")</f>
        <v/>
      </c>
      <c r="D597" s="200" t="str">
        <f>IFERROR(INDEX('Work report'!$S$2:$S$1500,MATCH(ROWS($D$2:D597),'Work report'!$AA$2:$AA$1500,0)),"")</f>
        <v/>
      </c>
      <c r="E597" s="193" t="str">
        <f>IF($C597="","",IFERROR(INDEX('Work report'!$C$2:$C$1500,MATCH(ROWS($C$2:C597),'Work report'!$AA$2:$AA$1500,0)),""))</f>
        <v/>
      </c>
      <c r="F597" s="201" t="str">
        <f>IF($C597="","",IFERROR(INDEX('Work report'!$F$2:$F$1500,MATCH(ROWS($C$2:C597),'Work report'!$AA$2:$AA$1500,0)),""))</f>
        <v/>
      </c>
      <c r="G597" s="202" t="str">
        <f>IF($C597="","",IFERROR(HYPERLINK(INDEX('Work report'!$Q$2:$Q$1500,MATCH(ROWS($C$2:C597),'Work report'!$AA$2:$AA$1500,0)),INDEX('Work report'!$Q$2:$Q$1500,MATCH(ROWS($C$2:C597),'Work report'!$AA$2:$AA$1500,0))),""))</f>
        <v/>
      </c>
      <c r="H597" s="203" t="str">
        <f>IF($C597="","",IFERROR(INDEX('Work report'!$M$2:$M$1500,MATCH(ROWS($C$2:C597),'Work report'!$AA$2:$AA$1500,0)),""))</f>
        <v/>
      </c>
      <c r="I597" s="198" t="str">
        <f>IF($C597="","",IFERROR(INDEX('Work report'!$A$2:$A$1500,MATCH(ROWS($C$2:C597),'Work report'!$AA$2:$AA$1500,0)),""))</f>
        <v/>
      </c>
      <c r="J597" s="201" t="str">
        <f>IF($C597="","",IFERROR(INDEX('Work report'!$I$2:$I$1500,MATCH(ROWS($C$2:C597),'Work report'!$AA$2:$AA$1500,0)),""))</f>
        <v/>
      </c>
      <c r="K597" s="105"/>
      <c r="L597" s="105"/>
      <c r="M597" s="105"/>
      <c r="N597" s="105"/>
      <c r="O597" s="71">
        <f t="shared" si="28"/>
        <v>0</v>
      </c>
      <c r="P597" s="71">
        <f t="shared" si="29"/>
        <v>0</v>
      </c>
      <c r="Q597" s="71" t="str">
        <f t="shared" si="27"/>
        <v/>
      </c>
    </row>
    <row r="598" spans="1:17" ht="15" customHeight="1" x14ac:dyDescent="0.25">
      <c r="A598" s="198" t="str">
        <f>IF($C598="","",IFERROR(INDEX('Work report'!$A$2:$A$1500,MATCH(ROWS($C$2:C598),'Work report'!$AA$2:$AA$1500,0)),""))</f>
        <v/>
      </c>
      <c r="B598" s="199" t="str">
        <f>IF($C598="","",Setup!$B$4)</f>
        <v/>
      </c>
      <c r="C598" s="200" t="str">
        <f>IFERROR(INDEX('Work report'!$R$2:$R$1500,MATCH(ROWS($C$2:C598),'Work report'!$AA$2:$AA$1500,0)),"")</f>
        <v/>
      </c>
      <c r="D598" s="200" t="str">
        <f>IFERROR(INDEX('Work report'!$S$2:$S$1500,MATCH(ROWS($D$2:D598),'Work report'!$AA$2:$AA$1500,0)),"")</f>
        <v/>
      </c>
      <c r="E598" s="193" t="str">
        <f>IF($C598="","",IFERROR(INDEX('Work report'!$C$2:$C$1500,MATCH(ROWS($C$2:C598),'Work report'!$AA$2:$AA$1500,0)),""))</f>
        <v/>
      </c>
      <c r="F598" s="201" t="str">
        <f>IF($C598="","",IFERROR(INDEX('Work report'!$F$2:$F$1500,MATCH(ROWS($C$2:C598),'Work report'!$AA$2:$AA$1500,0)),""))</f>
        <v/>
      </c>
      <c r="G598" s="202" t="str">
        <f>IF($C598="","",IFERROR(HYPERLINK(INDEX('Work report'!$Q$2:$Q$1500,MATCH(ROWS($C$2:C598),'Work report'!$AA$2:$AA$1500,0)),INDEX('Work report'!$Q$2:$Q$1500,MATCH(ROWS($C$2:C598),'Work report'!$AA$2:$AA$1500,0))),""))</f>
        <v/>
      </c>
      <c r="H598" s="203" t="str">
        <f>IF($C598="","",IFERROR(INDEX('Work report'!$M$2:$M$1500,MATCH(ROWS($C$2:C598),'Work report'!$AA$2:$AA$1500,0)),""))</f>
        <v/>
      </c>
      <c r="I598" s="198" t="str">
        <f>IF($C598="","",IFERROR(INDEX('Work report'!$A$2:$A$1500,MATCH(ROWS($C$2:C598),'Work report'!$AA$2:$AA$1500,0)),""))</f>
        <v/>
      </c>
      <c r="J598" s="201" t="str">
        <f>IF($C598="","",IFERROR(INDEX('Work report'!$I$2:$I$1500,MATCH(ROWS($C$2:C598),'Work report'!$AA$2:$AA$1500,0)),""))</f>
        <v/>
      </c>
      <c r="K598" s="105"/>
      <c r="L598" s="105"/>
      <c r="M598" s="105"/>
      <c r="N598" s="105"/>
      <c r="O598" s="71">
        <f t="shared" si="28"/>
        <v>0</v>
      </c>
      <c r="P598" s="71">
        <f t="shared" si="29"/>
        <v>0</v>
      </c>
      <c r="Q598" s="71" t="str">
        <f t="shared" si="27"/>
        <v/>
      </c>
    </row>
    <row r="599" spans="1:17" ht="15" customHeight="1" x14ac:dyDescent="0.25">
      <c r="A599" s="198" t="str">
        <f>IF($C599="","",IFERROR(INDEX('Work report'!$A$2:$A$1500,MATCH(ROWS($C$2:C599),'Work report'!$AA$2:$AA$1500,0)),""))</f>
        <v/>
      </c>
      <c r="B599" s="199" t="str">
        <f>IF($C599="","",Setup!$B$4)</f>
        <v/>
      </c>
      <c r="C599" s="200" t="str">
        <f>IFERROR(INDEX('Work report'!$R$2:$R$1500,MATCH(ROWS($C$2:C599),'Work report'!$AA$2:$AA$1500,0)),"")</f>
        <v/>
      </c>
      <c r="D599" s="200" t="str">
        <f>IFERROR(INDEX('Work report'!$S$2:$S$1500,MATCH(ROWS($D$2:D599),'Work report'!$AA$2:$AA$1500,0)),"")</f>
        <v/>
      </c>
      <c r="E599" s="193" t="str">
        <f>IF($C599="","",IFERROR(INDEX('Work report'!$C$2:$C$1500,MATCH(ROWS($C$2:C599),'Work report'!$AA$2:$AA$1500,0)),""))</f>
        <v/>
      </c>
      <c r="F599" s="201" t="str">
        <f>IF($C599="","",IFERROR(INDEX('Work report'!$F$2:$F$1500,MATCH(ROWS($C$2:C599),'Work report'!$AA$2:$AA$1500,0)),""))</f>
        <v/>
      </c>
      <c r="G599" s="202" t="str">
        <f>IF($C599="","",IFERROR(HYPERLINK(INDEX('Work report'!$Q$2:$Q$1500,MATCH(ROWS($C$2:C599),'Work report'!$AA$2:$AA$1500,0)),INDEX('Work report'!$Q$2:$Q$1500,MATCH(ROWS($C$2:C599),'Work report'!$AA$2:$AA$1500,0))),""))</f>
        <v/>
      </c>
      <c r="H599" s="203" t="str">
        <f>IF($C599="","",IFERROR(INDEX('Work report'!$M$2:$M$1500,MATCH(ROWS($C$2:C599),'Work report'!$AA$2:$AA$1500,0)),""))</f>
        <v/>
      </c>
      <c r="I599" s="198" t="str">
        <f>IF($C599="","",IFERROR(INDEX('Work report'!$A$2:$A$1500,MATCH(ROWS($C$2:C599),'Work report'!$AA$2:$AA$1500,0)),""))</f>
        <v/>
      </c>
      <c r="J599" s="201" t="str">
        <f>IF($C599="","",IFERROR(INDEX('Work report'!$I$2:$I$1500,MATCH(ROWS($C$2:C599),'Work report'!$AA$2:$AA$1500,0)),""))</f>
        <v/>
      </c>
      <c r="K599" s="105"/>
      <c r="L599" s="105"/>
      <c r="M599" s="105"/>
      <c r="N599" s="105"/>
      <c r="O599" s="71">
        <f t="shared" si="28"/>
        <v>0</v>
      </c>
      <c r="P599" s="71">
        <f t="shared" si="29"/>
        <v>0</v>
      </c>
      <c r="Q599" s="71" t="str">
        <f t="shared" si="27"/>
        <v/>
      </c>
    </row>
    <row r="600" spans="1:17" ht="15" customHeight="1" x14ac:dyDescent="0.25">
      <c r="A600" s="198" t="str">
        <f>IF($C600="","",IFERROR(INDEX('Work report'!$A$2:$A$1500,MATCH(ROWS($C$2:C600),'Work report'!$AA$2:$AA$1500,0)),""))</f>
        <v/>
      </c>
      <c r="B600" s="199" t="str">
        <f>IF($C600="","",Setup!$B$4)</f>
        <v/>
      </c>
      <c r="C600" s="200" t="str">
        <f>IFERROR(INDEX('Work report'!$R$2:$R$1500,MATCH(ROWS($C$2:C600),'Work report'!$AA$2:$AA$1500,0)),"")</f>
        <v/>
      </c>
      <c r="D600" s="200" t="str">
        <f>IFERROR(INDEX('Work report'!$S$2:$S$1500,MATCH(ROWS($D$2:D600),'Work report'!$AA$2:$AA$1500,0)),"")</f>
        <v/>
      </c>
      <c r="E600" s="193" t="str">
        <f>IF($C600="","",IFERROR(INDEX('Work report'!$C$2:$C$1500,MATCH(ROWS($C$2:C600),'Work report'!$AA$2:$AA$1500,0)),""))</f>
        <v/>
      </c>
      <c r="F600" s="201" t="str">
        <f>IF($C600="","",IFERROR(INDEX('Work report'!$F$2:$F$1500,MATCH(ROWS($C$2:C600),'Work report'!$AA$2:$AA$1500,0)),""))</f>
        <v/>
      </c>
      <c r="G600" s="202" t="str">
        <f>IF($C600="","",IFERROR(HYPERLINK(INDEX('Work report'!$Q$2:$Q$1500,MATCH(ROWS($C$2:C600),'Work report'!$AA$2:$AA$1500,0)),INDEX('Work report'!$Q$2:$Q$1500,MATCH(ROWS($C$2:C600),'Work report'!$AA$2:$AA$1500,0))),""))</f>
        <v/>
      </c>
      <c r="H600" s="203" t="str">
        <f>IF($C600="","",IFERROR(INDEX('Work report'!$M$2:$M$1500,MATCH(ROWS($C$2:C600),'Work report'!$AA$2:$AA$1500,0)),""))</f>
        <v/>
      </c>
      <c r="I600" s="198" t="str">
        <f>IF($C600="","",IFERROR(INDEX('Work report'!$A$2:$A$1500,MATCH(ROWS($C$2:C600),'Work report'!$AA$2:$AA$1500,0)),""))</f>
        <v/>
      </c>
      <c r="J600" s="201" t="str">
        <f>IF($C600="","",IFERROR(INDEX('Work report'!$I$2:$I$1500,MATCH(ROWS($C$2:C600),'Work report'!$AA$2:$AA$1500,0)),""))</f>
        <v/>
      </c>
      <c r="K600" s="105"/>
      <c r="L600" s="105"/>
      <c r="M600" s="105"/>
      <c r="N600" s="105"/>
      <c r="O600" s="71">
        <f t="shared" si="28"/>
        <v>0</v>
      </c>
      <c r="P600" s="71">
        <f t="shared" si="29"/>
        <v>0</v>
      </c>
      <c r="Q600" s="71" t="str">
        <f t="shared" si="27"/>
        <v/>
      </c>
    </row>
    <row r="601" spans="1:17" ht="15" customHeight="1" x14ac:dyDescent="0.25">
      <c r="A601" s="198" t="str">
        <f>IF($C601="","",IFERROR(INDEX('Work report'!$A$2:$A$1500,MATCH(ROWS($C$2:C601),'Work report'!$AA$2:$AA$1500,0)),""))</f>
        <v/>
      </c>
      <c r="B601" s="199" t="str">
        <f>IF($C601="","",Setup!$B$4)</f>
        <v/>
      </c>
      <c r="C601" s="200" t="str">
        <f>IFERROR(INDEX('Work report'!$R$2:$R$1500,MATCH(ROWS($C$2:C601),'Work report'!$AA$2:$AA$1500,0)),"")</f>
        <v/>
      </c>
      <c r="D601" s="200" t="str">
        <f>IFERROR(INDEX('Work report'!$S$2:$S$1500,MATCH(ROWS($D$2:D601),'Work report'!$AA$2:$AA$1500,0)),"")</f>
        <v/>
      </c>
      <c r="E601" s="193" t="str">
        <f>IF($C601="","",IFERROR(INDEX('Work report'!$C$2:$C$1500,MATCH(ROWS($C$2:C601),'Work report'!$AA$2:$AA$1500,0)),""))</f>
        <v/>
      </c>
      <c r="F601" s="201" t="str">
        <f>IF($C601="","",IFERROR(INDEX('Work report'!$F$2:$F$1500,MATCH(ROWS($C$2:C601),'Work report'!$AA$2:$AA$1500,0)),""))</f>
        <v/>
      </c>
      <c r="G601" s="202" t="str">
        <f>IF($C601="","",IFERROR(HYPERLINK(INDEX('Work report'!$Q$2:$Q$1500,MATCH(ROWS($C$2:C601),'Work report'!$AA$2:$AA$1500,0)),INDEX('Work report'!$Q$2:$Q$1500,MATCH(ROWS($C$2:C601),'Work report'!$AA$2:$AA$1500,0))),""))</f>
        <v/>
      </c>
      <c r="H601" s="203" t="str">
        <f>IF($C601="","",IFERROR(INDEX('Work report'!$M$2:$M$1500,MATCH(ROWS($C$2:C601),'Work report'!$AA$2:$AA$1500,0)),""))</f>
        <v/>
      </c>
      <c r="I601" s="198" t="str">
        <f>IF($C601="","",IFERROR(INDEX('Work report'!$A$2:$A$1500,MATCH(ROWS($C$2:C601),'Work report'!$AA$2:$AA$1500,0)),""))</f>
        <v/>
      </c>
      <c r="J601" s="201" t="str">
        <f>IF($C601="","",IFERROR(INDEX('Work report'!$I$2:$I$1500,MATCH(ROWS($C$2:C601),'Work report'!$AA$2:$AA$1500,0)),""))</f>
        <v/>
      </c>
      <c r="K601" s="105"/>
      <c r="L601" s="105"/>
      <c r="M601" s="105"/>
      <c r="N601" s="105"/>
      <c r="O601" s="71">
        <f t="shared" si="28"/>
        <v>0</v>
      </c>
      <c r="P601" s="71">
        <f t="shared" si="29"/>
        <v>0</v>
      </c>
      <c r="Q601" s="71" t="str">
        <f t="shared" si="27"/>
        <v/>
      </c>
    </row>
    <row r="602" spans="1:17" ht="15" customHeight="1" x14ac:dyDescent="0.25">
      <c r="A602" s="198" t="str">
        <f>IF($C602="","",IFERROR(INDEX('Work report'!$A$2:$A$1500,MATCH(ROWS($C$2:C602),'Work report'!$AA$2:$AA$1500,0)),""))</f>
        <v/>
      </c>
      <c r="B602" s="199" t="str">
        <f>IF($C602="","",Setup!$B$4)</f>
        <v/>
      </c>
      <c r="C602" s="200" t="str">
        <f>IFERROR(INDEX('Work report'!$R$2:$R$1500,MATCH(ROWS($C$2:C602),'Work report'!$AA$2:$AA$1500,0)),"")</f>
        <v/>
      </c>
      <c r="D602" s="200" t="str">
        <f>IFERROR(INDEX('Work report'!$S$2:$S$1500,MATCH(ROWS($D$2:D602),'Work report'!$AA$2:$AA$1500,0)),"")</f>
        <v/>
      </c>
      <c r="E602" s="193" t="str">
        <f>IF($C602="","",IFERROR(INDEX('Work report'!$C$2:$C$1500,MATCH(ROWS($C$2:C602),'Work report'!$AA$2:$AA$1500,0)),""))</f>
        <v/>
      </c>
      <c r="F602" s="201" t="str">
        <f>IF($C602="","",IFERROR(INDEX('Work report'!$F$2:$F$1500,MATCH(ROWS($C$2:C602),'Work report'!$AA$2:$AA$1500,0)),""))</f>
        <v/>
      </c>
      <c r="G602" s="202" t="str">
        <f>IF($C602="","",IFERROR(HYPERLINK(INDEX('Work report'!$Q$2:$Q$1500,MATCH(ROWS($C$2:C602),'Work report'!$AA$2:$AA$1500,0)),INDEX('Work report'!$Q$2:$Q$1500,MATCH(ROWS($C$2:C602),'Work report'!$AA$2:$AA$1500,0))),""))</f>
        <v/>
      </c>
      <c r="H602" s="203" t="str">
        <f>IF($C602="","",IFERROR(INDEX('Work report'!$M$2:$M$1500,MATCH(ROWS($C$2:C602),'Work report'!$AA$2:$AA$1500,0)),""))</f>
        <v/>
      </c>
      <c r="I602" s="198" t="str">
        <f>IF($C602="","",IFERROR(INDEX('Work report'!$A$2:$A$1500,MATCH(ROWS($C$2:C602),'Work report'!$AA$2:$AA$1500,0)),""))</f>
        <v/>
      </c>
      <c r="J602" s="201" t="str">
        <f>IF($C602="","",IFERROR(INDEX('Work report'!$I$2:$I$1500,MATCH(ROWS($C$2:C602),'Work report'!$AA$2:$AA$1500,0)),""))</f>
        <v/>
      </c>
      <c r="K602" s="105"/>
      <c r="L602" s="105"/>
      <c r="M602" s="105"/>
      <c r="N602" s="105"/>
      <c r="O602" s="71">
        <f t="shared" si="28"/>
        <v>0</v>
      </c>
      <c r="P602" s="71">
        <f t="shared" si="29"/>
        <v>0</v>
      </c>
      <c r="Q602" s="71" t="str">
        <f t="shared" si="27"/>
        <v/>
      </c>
    </row>
    <row r="603" spans="1:17" ht="15" customHeight="1" x14ac:dyDescent="0.25">
      <c r="A603" s="198" t="str">
        <f>IF($C603="","",IFERROR(INDEX('Work report'!$A$2:$A$1500,MATCH(ROWS($C$2:C603),'Work report'!$AA$2:$AA$1500,0)),""))</f>
        <v/>
      </c>
      <c r="B603" s="199" t="str">
        <f>IF($C603="","",Setup!$B$4)</f>
        <v/>
      </c>
      <c r="C603" s="200" t="str">
        <f>IFERROR(INDEX('Work report'!$R$2:$R$1500,MATCH(ROWS($C$2:C603),'Work report'!$AA$2:$AA$1500,0)),"")</f>
        <v/>
      </c>
      <c r="D603" s="200" t="str">
        <f>IFERROR(INDEX('Work report'!$S$2:$S$1500,MATCH(ROWS($D$2:D603),'Work report'!$AA$2:$AA$1500,0)),"")</f>
        <v/>
      </c>
      <c r="E603" s="193" t="str">
        <f>IF($C603="","",IFERROR(INDEX('Work report'!$C$2:$C$1500,MATCH(ROWS($C$2:C603),'Work report'!$AA$2:$AA$1500,0)),""))</f>
        <v/>
      </c>
      <c r="F603" s="201" t="str">
        <f>IF($C603="","",IFERROR(INDEX('Work report'!$F$2:$F$1500,MATCH(ROWS($C$2:C603),'Work report'!$AA$2:$AA$1500,0)),""))</f>
        <v/>
      </c>
      <c r="G603" s="202" t="str">
        <f>IF($C603="","",IFERROR(HYPERLINK(INDEX('Work report'!$Q$2:$Q$1500,MATCH(ROWS($C$2:C603),'Work report'!$AA$2:$AA$1500,0)),INDEX('Work report'!$Q$2:$Q$1500,MATCH(ROWS($C$2:C603),'Work report'!$AA$2:$AA$1500,0))),""))</f>
        <v/>
      </c>
      <c r="H603" s="203" t="str">
        <f>IF($C603="","",IFERROR(INDEX('Work report'!$M$2:$M$1500,MATCH(ROWS($C$2:C603),'Work report'!$AA$2:$AA$1500,0)),""))</f>
        <v/>
      </c>
      <c r="I603" s="198" t="str">
        <f>IF($C603="","",IFERROR(INDEX('Work report'!$A$2:$A$1500,MATCH(ROWS($C$2:C603),'Work report'!$AA$2:$AA$1500,0)),""))</f>
        <v/>
      </c>
      <c r="J603" s="201" t="str">
        <f>IF($C603="","",IFERROR(INDEX('Work report'!$I$2:$I$1500,MATCH(ROWS($C$2:C603),'Work report'!$AA$2:$AA$1500,0)),""))</f>
        <v/>
      </c>
      <c r="K603" s="105"/>
      <c r="L603" s="105"/>
      <c r="M603" s="105"/>
      <c r="N603" s="105"/>
      <c r="O603" s="71">
        <f t="shared" si="28"/>
        <v>0</v>
      </c>
      <c r="P603" s="71">
        <f t="shared" si="29"/>
        <v>0</v>
      </c>
      <c r="Q603" s="71" t="str">
        <f t="shared" si="27"/>
        <v/>
      </c>
    </row>
    <row r="604" spans="1:17" ht="15" customHeight="1" x14ac:dyDescent="0.25">
      <c r="A604" s="198" t="str">
        <f>IF($C604="","",IFERROR(INDEX('Work report'!$A$2:$A$1500,MATCH(ROWS($C$2:C604),'Work report'!$AA$2:$AA$1500,0)),""))</f>
        <v/>
      </c>
      <c r="B604" s="199" t="str">
        <f>IF($C604="","",Setup!$B$4)</f>
        <v/>
      </c>
      <c r="C604" s="200" t="str">
        <f>IFERROR(INDEX('Work report'!$R$2:$R$1500,MATCH(ROWS($C$2:C604),'Work report'!$AA$2:$AA$1500,0)),"")</f>
        <v/>
      </c>
      <c r="D604" s="200" t="str">
        <f>IFERROR(INDEX('Work report'!$S$2:$S$1500,MATCH(ROWS($D$2:D604),'Work report'!$AA$2:$AA$1500,0)),"")</f>
        <v/>
      </c>
      <c r="E604" s="193" t="str">
        <f>IF($C604="","",IFERROR(INDEX('Work report'!$C$2:$C$1500,MATCH(ROWS($C$2:C604),'Work report'!$AA$2:$AA$1500,0)),""))</f>
        <v/>
      </c>
      <c r="F604" s="201" t="str">
        <f>IF($C604="","",IFERROR(INDEX('Work report'!$F$2:$F$1500,MATCH(ROWS($C$2:C604),'Work report'!$AA$2:$AA$1500,0)),""))</f>
        <v/>
      </c>
      <c r="G604" s="202" t="str">
        <f>IF($C604="","",IFERROR(HYPERLINK(INDEX('Work report'!$Q$2:$Q$1500,MATCH(ROWS($C$2:C604),'Work report'!$AA$2:$AA$1500,0)),INDEX('Work report'!$Q$2:$Q$1500,MATCH(ROWS($C$2:C604),'Work report'!$AA$2:$AA$1500,0))),""))</f>
        <v/>
      </c>
      <c r="H604" s="203" t="str">
        <f>IF($C604="","",IFERROR(INDEX('Work report'!$M$2:$M$1500,MATCH(ROWS($C$2:C604),'Work report'!$AA$2:$AA$1500,0)),""))</f>
        <v/>
      </c>
      <c r="I604" s="198" t="str">
        <f>IF($C604="","",IFERROR(INDEX('Work report'!$A$2:$A$1500,MATCH(ROWS($C$2:C604),'Work report'!$AA$2:$AA$1500,0)),""))</f>
        <v/>
      </c>
      <c r="J604" s="201" t="str">
        <f>IF($C604="","",IFERROR(INDEX('Work report'!$I$2:$I$1500,MATCH(ROWS($C$2:C604),'Work report'!$AA$2:$AA$1500,0)),""))</f>
        <v/>
      </c>
      <c r="K604" s="105"/>
      <c r="L604" s="105"/>
      <c r="M604" s="105"/>
      <c r="N604" s="105"/>
      <c r="O604" s="71">
        <f t="shared" si="28"/>
        <v>0</v>
      </c>
      <c r="P604" s="71">
        <f t="shared" si="29"/>
        <v>0</v>
      </c>
      <c r="Q604" s="71" t="str">
        <f t="shared" si="27"/>
        <v/>
      </c>
    </row>
    <row r="605" spans="1:17" ht="15" customHeight="1" x14ac:dyDescent="0.25">
      <c r="A605" s="198" t="str">
        <f>IF($C605="","",IFERROR(INDEX('Work report'!$A$2:$A$1500,MATCH(ROWS($C$2:C605),'Work report'!$AA$2:$AA$1500,0)),""))</f>
        <v/>
      </c>
      <c r="B605" s="199" t="str">
        <f>IF($C605="","",Setup!$B$4)</f>
        <v/>
      </c>
      <c r="C605" s="200" t="str">
        <f>IFERROR(INDEX('Work report'!$R$2:$R$1500,MATCH(ROWS($C$2:C605),'Work report'!$AA$2:$AA$1500,0)),"")</f>
        <v/>
      </c>
      <c r="D605" s="200" t="str">
        <f>IFERROR(INDEX('Work report'!$S$2:$S$1500,MATCH(ROWS($D$2:D605),'Work report'!$AA$2:$AA$1500,0)),"")</f>
        <v/>
      </c>
      <c r="E605" s="193" t="str">
        <f>IF($C605="","",IFERROR(INDEX('Work report'!$C$2:$C$1500,MATCH(ROWS($C$2:C605),'Work report'!$AA$2:$AA$1500,0)),""))</f>
        <v/>
      </c>
      <c r="F605" s="201" t="str">
        <f>IF($C605="","",IFERROR(INDEX('Work report'!$F$2:$F$1500,MATCH(ROWS($C$2:C605),'Work report'!$AA$2:$AA$1500,0)),""))</f>
        <v/>
      </c>
      <c r="G605" s="202" t="str">
        <f>IF($C605="","",IFERROR(HYPERLINK(INDEX('Work report'!$Q$2:$Q$1500,MATCH(ROWS($C$2:C605),'Work report'!$AA$2:$AA$1500,0)),INDEX('Work report'!$Q$2:$Q$1500,MATCH(ROWS($C$2:C605),'Work report'!$AA$2:$AA$1500,0))),""))</f>
        <v/>
      </c>
      <c r="H605" s="203" t="str">
        <f>IF($C605="","",IFERROR(INDEX('Work report'!$M$2:$M$1500,MATCH(ROWS($C$2:C605),'Work report'!$AA$2:$AA$1500,0)),""))</f>
        <v/>
      </c>
      <c r="I605" s="198" t="str">
        <f>IF($C605="","",IFERROR(INDEX('Work report'!$A$2:$A$1500,MATCH(ROWS($C$2:C605),'Work report'!$AA$2:$AA$1500,0)),""))</f>
        <v/>
      </c>
      <c r="J605" s="201" t="str">
        <f>IF($C605="","",IFERROR(INDEX('Work report'!$I$2:$I$1500,MATCH(ROWS($C$2:C605),'Work report'!$AA$2:$AA$1500,0)),""))</f>
        <v/>
      </c>
      <c r="K605" s="105"/>
      <c r="L605" s="105"/>
      <c r="M605" s="105"/>
      <c r="N605" s="105"/>
      <c r="O605" s="71">
        <f t="shared" si="28"/>
        <v>0</v>
      </c>
      <c r="P605" s="71">
        <f t="shared" si="29"/>
        <v>0</v>
      </c>
      <c r="Q605" s="71" t="str">
        <f t="shared" si="27"/>
        <v/>
      </c>
    </row>
    <row r="606" spans="1:17" ht="15" customHeight="1" x14ac:dyDescent="0.25">
      <c r="A606" s="198" t="str">
        <f>IF($C606="","",IFERROR(INDEX('Work report'!$A$2:$A$1500,MATCH(ROWS($C$2:C606),'Work report'!$AA$2:$AA$1500,0)),""))</f>
        <v/>
      </c>
      <c r="B606" s="199" t="str">
        <f>IF($C606="","",Setup!$B$4)</f>
        <v/>
      </c>
      <c r="C606" s="200" t="str">
        <f>IFERROR(INDEX('Work report'!$R$2:$R$1500,MATCH(ROWS($C$2:C606),'Work report'!$AA$2:$AA$1500,0)),"")</f>
        <v/>
      </c>
      <c r="D606" s="200" t="str">
        <f>IFERROR(INDEX('Work report'!$S$2:$S$1500,MATCH(ROWS($D$2:D606),'Work report'!$AA$2:$AA$1500,0)),"")</f>
        <v/>
      </c>
      <c r="E606" s="193" t="str">
        <f>IF($C606="","",IFERROR(INDEX('Work report'!$C$2:$C$1500,MATCH(ROWS($C$2:C606),'Work report'!$AA$2:$AA$1500,0)),""))</f>
        <v/>
      </c>
      <c r="F606" s="201" t="str">
        <f>IF($C606="","",IFERROR(INDEX('Work report'!$F$2:$F$1500,MATCH(ROWS($C$2:C606),'Work report'!$AA$2:$AA$1500,0)),""))</f>
        <v/>
      </c>
      <c r="G606" s="202" t="str">
        <f>IF($C606="","",IFERROR(HYPERLINK(INDEX('Work report'!$Q$2:$Q$1500,MATCH(ROWS($C$2:C606),'Work report'!$AA$2:$AA$1500,0)),INDEX('Work report'!$Q$2:$Q$1500,MATCH(ROWS($C$2:C606),'Work report'!$AA$2:$AA$1500,0))),""))</f>
        <v/>
      </c>
      <c r="H606" s="203" t="str">
        <f>IF($C606="","",IFERROR(INDEX('Work report'!$M$2:$M$1500,MATCH(ROWS($C$2:C606),'Work report'!$AA$2:$AA$1500,0)),""))</f>
        <v/>
      </c>
      <c r="I606" s="198" t="str">
        <f>IF($C606="","",IFERROR(INDEX('Work report'!$A$2:$A$1500,MATCH(ROWS($C$2:C606),'Work report'!$AA$2:$AA$1500,0)),""))</f>
        <v/>
      </c>
      <c r="J606" s="201" t="str">
        <f>IF($C606="","",IFERROR(INDEX('Work report'!$I$2:$I$1500,MATCH(ROWS($C$2:C606),'Work report'!$AA$2:$AA$1500,0)),""))</f>
        <v/>
      </c>
      <c r="K606" s="105"/>
      <c r="L606" s="105"/>
      <c r="M606" s="105"/>
      <c r="N606" s="105"/>
      <c r="O606" s="71">
        <f t="shared" si="28"/>
        <v>0</v>
      </c>
      <c r="P606" s="71">
        <f t="shared" si="29"/>
        <v>0</v>
      </c>
      <c r="Q606" s="71" t="str">
        <f t="shared" si="27"/>
        <v/>
      </c>
    </row>
    <row r="607" spans="1:17" ht="15" customHeight="1" x14ac:dyDescent="0.25">
      <c r="A607" s="198" t="str">
        <f>IF($C607="","",IFERROR(INDEX('Work report'!$A$2:$A$1500,MATCH(ROWS($C$2:C607),'Work report'!$AA$2:$AA$1500,0)),""))</f>
        <v/>
      </c>
      <c r="B607" s="199" t="str">
        <f>IF($C607="","",Setup!$B$4)</f>
        <v/>
      </c>
      <c r="C607" s="200" t="str">
        <f>IFERROR(INDEX('Work report'!$R$2:$R$1500,MATCH(ROWS($C$2:C607),'Work report'!$AA$2:$AA$1500,0)),"")</f>
        <v/>
      </c>
      <c r="D607" s="200" t="str">
        <f>IFERROR(INDEX('Work report'!$S$2:$S$1500,MATCH(ROWS($D$2:D607),'Work report'!$AA$2:$AA$1500,0)),"")</f>
        <v/>
      </c>
      <c r="E607" s="193" t="str">
        <f>IF($C607="","",IFERROR(INDEX('Work report'!$C$2:$C$1500,MATCH(ROWS($C$2:C607),'Work report'!$AA$2:$AA$1500,0)),""))</f>
        <v/>
      </c>
      <c r="F607" s="201" t="str">
        <f>IF($C607="","",IFERROR(INDEX('Work report'!$F$2:$F$1500,MATCH(ROWS($C$2:C607),'Work report'!$AA$2:$AA$1500,0)),""))</f>
        <v/>
      </c>
      <c r="G607" s="202" t="str">
        <f>IF($C607="","",IFERROR(HYPERLINK(INDEX('Work report'!$Q$2:$Q$1500,MATCH(ROWS($C$2:C607),'Work report'!$AA$2:$AA$1500,0)),INDEX('Work report'!$Q$2:$Q$1500,MATCH(ROWS($C$2:C607),'Work report'!$AA$2:$AA$1500,0))),""))</f>
        <v/>
      </c>
      <c r="H607" s="203" t="str">
        <f>IF($C607="","",IFERROR(INDEX('Work report'!$M$2:$M$1500,MATCH(ROWS($C$2:C607),'Work report'!$AA$2:$AA$1500,0)),""))</f>
        <v/>
      </c>
      <c r="I607" s="198" t="str">
        <f>IF($C607="","",IFERROR(INDEX('Work report'!$A$2:$A$1500,MATCH(ROWS($C$2:C607),'Work report'!$AA$2:$AA$1500,0)),""))</f>
        <v/>
      </c>
      <c r="J607" s="201" t="str">
        <f>IF($C607="","",IFERROR(INDEX('Work report'!$I$2:$I$1500,MATCH(ROWS($C$2:C607),'Work report'!$AA$2:$AA$1500,0)),""))</f>
        <v/>
      </c>
      <c r="K607" s="105"/>
      <c r="L607" s="105"/>
      <c r="M607" s="105"/>
      <c r="N607" s="105"/>
      <c r="O607" s="71">
        <f t="shared" si="28"/>
        <v>0</v>
      </c>
      <c r="P607" s="71">
        <f t="shared" si="29"/>
        <v>0</v>
      </c>
      <c r="Q607" s="71" t="str">
        <f t="shared" si="27"/>
        <v/>
      </c>
    </row>
    <row r="608" spans="1:17" ht="15" customHeight="1" x14ac:dyDescent="0.25">
      <c r="A608" s="198" t="str">
        <f>IF($C608="","",IFERROR(INDEX('Work report'!$A$2:$A$1500,MATCH(ROWS($C$2:C608),'Work report'!$AA$2:$AA$1500,0)),""))</f>
        <v/>
      </c>
      <c r="B608" s="199" t="str">
        <f>IF($C608="","",Setup!$B$4)</f>
        <v/>
      </c>
      <c r="C608" s="200" t="str">
        <f>IFERROR(INDEX('Work report'!$R$2:$R$1500,MATCH(ROWS($C$2:C608),'Work report'!$AA$2:$AA$1500,0)),"")</f>
        <v/>
      </c>
      <c r="D608" s="200" t="str">
        <f>IFERROR(INDEX('Work report'!$S$2:$S$1500,MATCH(ROWS($D$2:D608),'Work report'!$AA$2:$AA$1500,0)),"")</f>
        <v/>
      </c>
      <c r="E608" s="193" t="str">
        <f>IF($C608="","",IFERROR(INDEX('Work report'!$C$2:$C$1500,MATCH(ROWS($C$2:C608),'Work report'!$AA$2:$AA$1500,0)),""))</f>
        <v/>
      </c>
      <c r="F608" s="201" t="str">
        <f>IF($C608="","",IFERROR(INDEX('Work report'!$F$2:$F$1500,MATCH(ROWS($C$2:C608),'Work report'!$AA$2:$AA$1500,0)),""))</f>
        <v/>
      </c>
      <c r="G608" s="202" t="str">
        <f>IF($C608="","",IFERROR(HYPERLINK(INDEX('Work report'!$Q$2:$Q$1500,MATCH(ROWS($C$2:C608),'Work report'!$AA$2:$AA$1500,0)),INDEX('Work report'!$Q$2:$Q$1500,MATCH(ROWS($C$2:C608),'Work report'!$AA$2:$AA$1500,0))),""))</f>
        <v/>
      </c>
      <c r="H608" s="203" t="str">
        <f>IF($C608="","",IFERROR(INDEX('Work report'!$M$2:$M$1500,MATCH(ROWS($C$2:C608),'Work report'!$AA$2:$AA$1500,0)),""))</f>
        <v/>
      </c>
      <c r="I608" s="198" t="str">
        <f>IF($C608="","",IFERROR(INDEX('Work report'!$A$2:$A$1500,MATCH(ROWS($C$2:C608),'Work report'!$AA$2:$AA$1500,0)),""))</f>
        <v/>
      </c>
      <c r="J608" s="201" t="str">
        <f>IF($C608="","",IFERROR(INDEX('Work report'!$I$2:$I$1500,MATCH(ROWS($C$2:C608),'Work report'!$AA$2:$AA$1500,0)),""))</f>
        <v/>
      </c>
      <c r="K608" s="105"/>
      <c r="L608" s="105"/>
      <c r="M608" s="105"/>
      <c r="N608" s="105"/>
      <c r="O608" s="71">
        <f t="shared" si="28"/>
        <v>0</v>
      </c>
      <c r="P608" s="71">
        <f t="shared" si="29"/>
        <v>0</v>
      </c>
      <c r="Q608" s="71" t="str">
        <f t="shared" si="27"/>
        <v/>
      </c>
    </row>
    <row r="609" spans="1:17" ht="15" customHeight="1" x14ac:dyDescent="0.25">
      <c r="A609" s="198" t="str">
        <f>IF($C609="","",IFERROR(INDEX('Work report'!$A$2:$A$1500,MATCH(ROWS($C$2:C609),'Work report'!$AA$2:$AA$1500,0)),""))</f>
        <v/>
      </c>
      <c r="B609" s="199" t="str">
        <f>IF($C609="","",Setup!$B$4)</f>
        <v/>
      </c>
      <c r="C609" s="200" t="str">
        <f>IFERROR(INDEX('Work report'!$R$2:$R$1500,MATCH(ROWS($C$2:C609),'Work report'!$AA$2:$AA$1500,0)),"")</f>
        <v/>
      </c>
      <c r="D609" s="200" t="str">
        <f>IFERROR(INDEX('Work report'!$S$2:$S$1500,MATCH(ROWS($D$2:D609),'Work report'!$AA$2:$AA$1500,0)),"")</f>
        <v/>
      </c>
      <c r="E609" s="193" t="str">
        <f>IF($C609="","",IFERROR(INDEX('Work report'!$C$2:$C$1500,MATCH(ROWS($C$2:C609),'Work report'!$AA$2:$AA$1500,0)),""))</f>
        <v/>
      </c>
      <c r="F609" s="201" t="str">
        <f>IF($C609="","",IFERROR(INDEX('Work report'!$F$2:$F$1500,MATCH(ROWS($C$2:C609),'Work report'!$AA$2:$AA$1500,0)),""))</f>
        <v/>
      </c>
      <c r="G609" s="202" t="str">
        <f>IF($C609="","",IFERROR(HYPERLINK(INDEX('Work report'!$Q$2:$Q$1500,MATCH(ROWS($C$2:C609),'Work report'!$AA$2:$AA$1500,0)),INDEX('Work report'!$Q$2:$Q$1500,MATCH(ROWS($C$2:C609),'Work report'!$AA$2:$AA$1500,0))),""))</f>
        <v/>
      </c>
      <c r="H609" s="203" t="str">
        <f>IF($C609="","",IFERROR(INDEX('Work report'!$M$2:$M$1500,MATCH(ROWS($C$2:C609),'Work report'!$AA$2:$AA$1500,0)),""))</f>
        <v/>
      </c>
      <c r="I609" s="198" t="str">
        <f>IF($C609="","",IFERROR(INDEX('Work report'!$A$2:$A$1500,MATCH(ROWS($C$2:C609),'Work report'!$AA$2:$AA$1500,0)),""))</f>
        <v/>
      </c>
      <c r="J609" s="201" t="str">
        <f>IF($C609="","",IFERROR(INDEX('Work report'!$I$2:$I$1500,MATCH(ROWS($C$2:C609),'Work report'!$AA$2:$AA$1500,0)),""))</f>
        <v/>
      </c>
      <c r="K609" s="105"/>
      <c r="L609" s="105"/>
      <c r="M609" s="105"/>
      <c r="N609" s="105"/>
      <c r="O609" s="71">
        <f t="shared" si="28"/>
        <v>0</v>
      </c>
      <c r="P609" s="71">
        <f t="shared" si="29"/>
        <v>0</v>
      </c>
      <c r="Q609" s="71" t="str">
        <f t="shared" si="27"/>
        <v/>
      </c>
    </row>
    <row r="610" spans="1:17" ht="15" customHeight="1" x14ac:dyDescent="0.25">
      <c r="A610" s="198" t="str">
        <f>IF($C610="","",IFERROR(INDEX('Work report'!$A$2:$A$1500,MATCH(ROWS($C$2:C610),'Work report'!$AA$2:$AA$1500,0)),""))</f>
        <v/>
      </c>
      <c r="B610" s="199" t="str">
        <f>IF($C610="","",Setup!$B$4)</f>
        <v/>
      </c>
      <c r="C610" s="200" t="str">
        <f>IFERROR(INDEX('Work report'!$R$2:$R$1500,MATCH(ROWS($C$2:C610),'Work report'!$AA$2:$AA$1500,0)),"")</f>
        <v/>
      </c>
      <c r="D610" s="200" t="str">
        <f>IFERROR(INDEX('Work report'!$S$2:$S$1500,MATCH(ROWS($D$2:D610),'Work report'!$AA$2:$AA$1500,0)),"")</f>
        <v/>
      </c>
      <c r="E610" s="193" t="str">
        <f>IF($C610="","",IFERROR(INDEX('Work report'!$C$2:$C$1500,MATCH(ROWS($C$2:C610),'Work report'!$AA$2:$AA$1500,0)),""))</f>
        <v/>
      </c>
      <c r="F610" s="201" t="str">
        <f>IF($C610="","",IFERROR(INDEX('Work report'!$F$2:$F$1500,MATCH(ROWS($C$2:C610),'Work report'!$AA$2:$AA$1500,0)),""))</f>
        <v/>
      </c>
      <c r="G610" s="202" t="str">
        <f>IF($C610="","",IFERROR(HYPERLINK(INDEX('Work report'!$Q$2:$Q$1500,MATCH(ROWS($C$2:C610),'Work report'!$AA$2:$AA$1500,0)),INDEX('Work report'!$Q$2:$Q$1500,MATCH(ROWS($C$2:C610),'Work report'!$AA$2:$AA$1500,0))),""))</f>
        <v/>
      </c>
      <c r="H610" s="203" t="str">
        <f>IF($C610="","",IFERROR(INDEX('Work report'!$M$2:$M$1500,MATCH(ROWS($C$2:C610),'Work report'!$AA$2:$AA$1500,0)),""))</f>
        <v/>
      </c>
      <c r="I610" s="198" t="str">
        <f>IF($C610="","",IFERROR(INDEX('Work report'!$A$2:$A$1500,MATCH(ROWS($C$2:C610),'Work report'!$AA$2:$AA$1500,0)),""))</f>
        <v/>
      </c>
      <c r="J610" s="201" t="str">
        <f>IF($C610="","",IFERROR(INDEX('Work report'!$I$2:$I$1500,MATCH(ROWS($C$2:C610),'Work report'!$AA$2:$AA$1500,0)),""))</f>
        <v/>
      </c>
      <c r="K610" s="105"/>
      <c r="L610" s="105"/>
      <c r="M610" s="105"/>
      <c r="N610" s="105"/>
      <c r="O610" s="71">
        <f t="shared" si="28"/>
        <v>0</v>
      </c>
      <c r="P610" s="71">
        <f t="shared" si="29"/>
        <v>0</v>
      </c>
      <c r="Q610" s="71" t="str">
        <f t="shared" si="27"/>
        <v/>
      </c>
    </row>
    <row r="611" spans="1:17" ht="15" customHeight="1" x14ac:dyDescent="0.25">
      <c r="A611" s="198" t="str">
        <f>IF($C611="","",IFERROR(INDEX('Work report'!$A$2:$A$1500,MATCH(ROWS($C$2:C611),'Work report'!$AA$2:$AA$1500,0)),""))</f>
        <v/>
      </c>
      <c r="B611" s="199" t="str">
        <f>IF($C611="","",Setup!$B$4)</f>
        <v/>
      </c>
      <c r="C611" s="200" t="str">
        <f>IFERROR(INDEX('Work report'!$R$2:$R$1500,MATCH(ROWS($C$2:C611),'Work report'!$AA$2:$AA$1500,0)),"")</f>
        <v/>
      </c>
      <c r="D611" s="200" t="str">
        <f>IFERROR(INDEX('Work report'!$S$2:$S$1500,MATCH(ROWS($D$2:D611),'Work report'!$AA$2:$AA$1500,0)),"")</f>
        <v/>
      </c>
      <c r="E611" s="193" t="str">
        <f>IF($C611="","",IFERROR(INDEX('Work report'!$C$2:$C$1500,MATCH(ROWS($C$2:C611),'Work report'!$AA$2:$AA$1500,0)),""))</f>
        <v/>
      </c>
      <c r="F611" s="201" t="str">
        <f>IF($C611="","",IFERROR(INDEX('Work report'!$F$2:$F$1500,MATCH(ROWS($C$2:C611),'Work report'!$AA$2:$AA$1500,0)),""))</f>
        <v/>
      </c>
      <c r="G611" s="202" t="str">
        <f>IF($C611="","",IFERROR(HYPERLINK(INDEX('Work report'!$Q$2:$Q$1500,MATCH(ROWS($C$2:C611),'Work report'!$AA$2:$AA$1500,0)),INDEX('Work report'!$Q$2:$Q$1500,MATCH(ROWS($C$2:C611),'Work report'!$AA$2:$AA$1500,0))),""))</f>
        <v/>
      </c>
      <c r="H611" s="203" t="str">
        <f>IF($C611="","",IFERROR(INDEX('Work report'!$M$2:$M$1500,MATCH(ROWS($C$2:C611),'Work report'!$AA$2:$AA$1500,0)),""))</f>
        <v/>
      </c>
      <c r="I611" s="198" t="str">
        <f>IF($C611="","",IFERROR(INDEX('Work report'!$A$2:$A$1500,MATCH(ROWS($C$2:C611),'Work report'!$AA$2:$AA$1500,0)),""))</f>
        <v/>
      </c>
      <c r="J611" s="201" t="str">
        <f>IF($C611="","",IFERROR(INDEX('Work report'!$I$2:$I$1500,MATCH(ROWS($C$2:C611),'Work report'!$AA$2:$AA$1500,0)),""))</f>
        <v/>
      </c>
      <c r="K611" s="105"/>
      <c r="L611" s="105"/>
      <c r="M611" s="105"/>
      <c r="N611" s="105"/>
      <c r="O611" s="71">
        <f t="shared" si="28"/>
        <v>0</v>
      </c>
      <c r="P611" s="71">
        <f t="shared" si="29"/>
        <v>0</v>
      </c>
      <c r="Q611" s="71" t="str">
        <f t="shared" si="27"/>
        <v/>
      </c>
    </row>
    <row r="612" spans="1:17" ht="15" customHeight="1" x14ac:dyDescent="0.25">
      <c r="A612" s="198" t="str">
        <f>IF($C612="","",IFERROR(INDEX('Work report'!$A$2:$A$1500,MATCH(ROWS($C$2:C612),'Work report'!$AA$2:$AA$1500,0)),""))</f>
        <v/>
      </c>
      <c r="B612" s="199" t="str">
        <f>IF($C612="","",Setup!$B$4)</f>
        <v/>
      </c>
      <c r="C612" s="200" t="str">
        <f>IFERROR(INDEX('Work report'!$R$2:$R$1500,MATCH(ROWS($C$2:C612),'Work report'!$AA$2:$AA$1500,0)),"")</f>
        <v/>
      </c>
      <c r="D612" s="200" t="str">
        <f>IFERROR(INDEX('Work report'!$S$2:$S$1500,MATCH(ROWS($D$2:D612),'Work report'!$AA$2:$AA$1500,0)),"")</f>
        <v/>
      </c>
      <c r="E612" s="193" t="str">
        <f>IF($C612="","",IFERROR(INDEX('Work report'!$C$2:$C$1500,MATCH(ROWS($C$2:C612),'Work report'!$AA$2:$AA$1500,0)),""))</f>
        <v/>
      </c>
      <c r="F612" s="201" t="str">
        <f>IF($C612="","",IFERROR(INDEX('Work report'!$F$2:$F$1500,MATCH(ROWS($C$2:C612),'Work report'!$AA$2:$AA$1500,0)),""))</f>
        <v/>
      </c>
      <c r="G612" s="202" t="str">
        <f>IF($C612="","",IFERROR(HYPERLINK(INDEX('Work report'!$Q$2:$Q$1500,MATCH(ROWS($C$2:C612),'Work report'!$AA$2:$AA$1500,0)),INDEX('Work report'!$Q$2:$Q$1500,MATCH(ROWS($C$2:C612),'Work report'!$AA$2:$AA$1500,0))),""))</f>
        <v/>
      </c>
      <c r="H612" s="203" t="str">
        <f>IF($C612="","",IFERROR(INDEX('Work report'!$M$2:$M$1500,MATCH(ROWS($C$2:C612),'Work report'!$AA$2:$AA$1500,0)),""))</f>
        <v/>
      </c>
      <c r="I612" s="198" t="str">
        <f>IF($C612="","",IFERROR(INDEX('Work report'!$A$2:$A$1500,MATCH(ROWS($C$2:C612),'Work report'!$AA$2:$AA$1500,0)),""))</f>
        <v/>
      </c>
      <c r="J612" s="201" t="str">
        <f>IF($C612="","",IFERROR(INDEX('Work report'!$I$2:$I$1500,MATCH(ROWS($C$2:C612),'Work report'!$AA$2:$AA$1500,0)),""))</f>
        <v/>
      </c>
      <c r="K612" s="105"/>
      <c r="L612" s="105"/>
      <c r="M612" s="105"/>
      <c r="N612" s="105"/>
      <c r="O612" s="71">
        <f t="shared" si="28"/>
        <v>0</v>
      </c>
      <c r="P612" s="71">
        <f t="shared" si="29"/>
        <v>0</v>
      </c>
      <c r="Q612" s="71" t="str">
        <f t="shared" si="27"/>
        <v/>
      </c>
    </row>
    <row r="613" spans="1:17" ht="15" customHeight="1" x14ac:dyDescent="0.25">
      <c r="A613" s="198" t="str">
        <f>IF($C613="","",IFERROR(INDEX('Work report'!$A$2:$A$1500,MATCH(ROWS($C$2:C613),'Work report'!$AA$2:$AA$1500,0)),""))</f>
        <v/>
      </c>
      <c r="B613" s="199" t="str">
        <f>IF($C613="","",Setup!$B$4)</f>
        <v/>
      </c>
      <c r="C613" s="200" t="str">
        <f>IFERROR(INDEX('Work report'!$R$2:$R$1500,MATCH(ROWS($C$2:C613),'Work report'!$AA$2:$AA$1500,0)),"")</f>
        <v/>
      </c>
      <c r="D613" s="200" t="str">
        <f>IFERROR(INDEX('Work report'!$S$2:$S$1500,MATCH(ROWS($D$2:D613),'Work report'!$AA$2:$AA$1500,0)),"")</f>
        <v/>
      </c>
      <c r="E613" s="193" t="str">
        <f>IF($C613="","",IFERROR(INDEX('Work report'!$C$2:$C$1500,MATCH(ROWS($C$2:C613),'Work report'!$AA$2:$AA$1500,0)),""))</f>
        <v/>
      </c>
      <c r="F613" s="201" t="str">
        <f>IF($C613="","",IFERROR(INDEX('Work report'!$F$2:$F$1500,MATCH(ROWS($C$2:C613),'Work report'!$AA$2:$AA$1500,0)),""))</f>
        <v/>
      </c>
      <c r="G613" s="202" t="str">
        <f>IF($C613="","",IFERROR(HYPERLINK(INDEX('Work report'!$Q$2:$Q$1500,MATCH(ROWS($C$2:C613),'Work report'!$AA$2:$AA$1500,0)),INDEX('Work report'!$Q$2:$Q$1500,MATCH(ROWS($C$2:C613),'Work report'!$AA$2:$AA$1500,0))),""))</f>
        <v/>
      </c>
      <c r="H613" s="203" t="str">
        <f>IF($C613="","",IFERROR(INDEX('Work report'!$M$2:$M$1500,MATCH(ROWS($C$2:C613),'Work report'!$AA$2:$AA$1500,0)),""))</f>
        <v/>
      </c>
      <c r="I613" s="198" t="str">
        <f>IF($C613="","",IFERROR(INDEX('Work report'!$A$2:$A$1500,MATCH(ROWS($C$2:C613),'Work report'!$AA$2:$AA$1500,0)),""))</f>
        <v/>
      </c>
      <c r="J613" s="201" t="str">
        <f>IF($C613="","",IFERROR(INDEX('Work report'!$I$2:$I$1500,MATCH(ROWS($C$2:C613),'Work report'!$AA$2:$AA$1500,0)),""))</f>
        <v/>
      </c>
      <c r="K613" s="105"/>
      <c r="L613" s="105"/>
      <c r="M613" s="105"/>
      <c r="N613" s="105"/>
      <c r="O613" s="71">
        <f t="shared" si="28"/>
        <v>0</v>
      </c>
      <c r="P613" s="71">
        <f t="shared" si="29"/>
        <v>0</v>
      </c>
      <c r="Q613" s="71" t="str">
        <f t="shared" si="27"/>
        <v/>
      </c>
    </row>
    <row r="614" spans="1:17" ht="15" customHeight="1" x14ac:dyDescent="0.25">
      <c r="A614" s="198" t="str">
        <f>IF($C614="","",IFERROR(INDEX('Work report'!$A$2:$A$1500,MATCH(ROWS($C$2:C614),'Work report'!$AA$2:$AA$1500,0)),""))</f>
        <v/>
      </c>
      <c r="B614" s="199" t="str">
        <f>IF($C614="","",Setup!$B$4)</f>
        <v/>
      </c>
      <c r="C614" s="200" t="str">
        <f>IFERROR(INDEX('Work report'!$R$2:$R$1500,MATCH(ROWS($C$2:C614),'Work report'!$AA$2:$AA$1500,0)),"")</f>
        <v/>
      </c>
      <c r="D614" s="200" t="str">
        <f>IFERROR(INDEX('Work report'!$S$2:$S$1500,MATCH(ROWS($D$2:D614),'Work report'!$AA$2:$AA$1500,0)),"")</f>
        <v/>
      </c>
      <c r="E614" s="193" t="str">
        <f>IF($C614="","",IFERROR(INDEX('Work report'!$C$2:$C$1500,MATCH(ROWS($C$2:C614),'Work report'!$AA$2:$AA$1500,0)),""))</f>
        <v/>
      </c>
      <c r="F614" s="201" t="str">
        <f>IF($C614="","",IFERROR(INDEX('Work report'!$F$2:$F$1500,MATCH(ROWS($C$2:C614),'Work report'!$AA$2:$AA$1500,0)),""))</f>
        <v/>
      </c>
      <c r="G614" s="202" t="str">
        <f>IF($C614="","",IFERROR(HYPERLINK(INDEX('Work report'!$Q$2:$Q$1500,MATCH(ROWS($C$2:C614),'Work report'!$AA$2:$AA$1500,0)),INDEX('Work report'!$Q$2:$Q$1500,MATCH(ROWS($C$2:C614),'Work report'!$AA$2:$AA$1500,0))),""))</f>
        <v/>
      </c>
      <c r="H614" s="203" t="str">
        <f>IF($C614="","",IFERROR(INDEX('Work report'!$M$2:$M$1500,MATCH(ROWS($C$2:C614),'Work report'!$AA$2:$AA$1500,0)),""))</f>
        <v/>
      </c>
      <c r="I614" s="198" t="str">
        <f>IF($C614="","",IFERROR(INDEX('Work report'!$A$2:$A$1500,MATCH(ROWS($C$2:C614),'Work report'!$AA$2:$AA$1500,0)),""))</f>
        <v/>
      </c>
      <c r="J614" s="201" t="str">
        <f>IF($C614="","",IFERROR(INDEX('Work report'!$I$2:$I$1500,MATCH(ROWS($C$2:C614),'Work report'!$AA$2:$AA$1500,0)),""))</f>
        <v/>
      </c>
      <c r="K614" s="105"/>
      <c r="L614" s="105"/>
      <c r="M614" s="105"/>
      <c r="N614" s="105"/>
      <c r="O614" s="71">
        <f t="shared" si="28"/>
        <v>0</v>
      </c>
      <c r="P614" s="71">
        <f t="shared" si="29"/>
        <v>0</v>
      </c>
      <c r="Q614" s="71" t="str">
        <f t="shared" ref="Q614:Q677" si="30">IF($C578&lt;&gt;"","System",IF($K578&lt;&gt;"","Manual",""))</f>
        <v/>
      </c>
    </row>
    <row r="615" spans="1:17" ht="15" customHeight="1" x14ac:dyDescent="0.25">
      <c r="A615" s="198" t="str">
        <f>IF($C615="","",IFERROR(INDEX('Work report'!$A$2:$A$1500,MATCH(ROWS($C$2:C615),'Work report'!$AA$2:$AA$1500,0)),""))</f>
        <v/>
      </c>
      <c r="B615" s="199" t="str">
        <f>IF($C615="","",Setup!$B$4)</f>
        <v/>
      </c>
      <c r="C615" s="200" t="str">
        <f>IFERROR(INDEX('Work report'!$R$2:$R$1500,MATCH(ROWS($C$2:C615),'Work report'!$AA$2:$AA$1500,0)),"")</f>
        <v/>
      </c>
      <c r="D615" s="200" t="str">
        <f>IFERROR(INDEX('Work report'!$S$2:$S$1500,MATCH(ROWS($D$2:D615),'Work report'!$AA$2:$AA$1500,0)),"")</f>
        <v/>
      </c>
      <c r="E615" s="193" t="str">
        <f>IF($C615="","",IFERROR(INDEX('Work report'!$C$2:$C$1500,MATCH(ROWS($C$2:C615),'Work report'!$AA$2:$AA$1500,0)),""))</f>
        <v/>
      </c>
      <c r="F615" s="201" t="str">
        <f>IF($C615="","",IFERROR(INDEX('Work report'!$F$2:$F$1500,MATCH(ROWS($C$2:C615),'Work report'!$AA$2:$AA$1500,0)),""))</f>
        <v/>
      </c>
      <c r="G615" s="202" t="str">
        <f>IF($C615="","",IFERROR(HYPERLINK(INDEX('Work report'!$Q$2:$Q$1500,MATCH(ROWS($C$2:C615),'Work report'!$AA$2:$AA$1500,0)),INDEX('Work report'!$Q$2:$Q$1500,MATCH(ROWS($C$2:C615),'Work report'!$AA$2:$AA$1500,0))),""))</f>
        <v/>
      </c>
      <c r="H615" s="203" t="str">
        <f>IF($C615="","",IFERROR(INDEX('Work report'!$M$2:$M$1500,MATCH(ROWS($C$2:C615),'Work report'!$AA$2:$AA$1500,0)),""))</f>
        <v/>
      </c>
      <c r="I615" s="198" t="str">
        <f>IF($C615="","",IFERROR(INDEX('Work report'!$A$2:$A$1500,MATCH(ROWS($C$2:C615),'Work report'!$AA$2:$AA$1500,0)),""))</f>
        <v/>
      </c>
      <c r="J615" s="201" t="str">
        <f>IF($C615="","",IFERROR(INDEX('Work report'!$I$2:$I$1500,MATCH(ROWS($C$2:C615),'Work report'!$AA$2:$AA$1500,0)),""))</f>
        <v/>
      </c>
      <c r="K615" s="105"/>
      <c r="L615" s="105"/>
      <c r="M615" s="105"/>
      <c r="N615" s="105"/>
      <c r="O615" s="71">
        <f t="shared" si="28"/>
        <v>0</v>
      </c>
      <c r="P615" s="71">
        <f t="shared" si="29"/>
        <v>0</v>
      </c>
      <c r="Q615" s="71" t="str">
        <f t="shared" si="30"/>
        <v/>
      </c>
    </row>
    <row r="616" spans="1:17" ht="15" customHeight="1" x14ac:dyDescent="0.25">
      <c r="A616" s="198" t="str">
        <f>IF($C616="","",IFERROR(INDEX('Work report'!$A$2:$A$1500,MATCH(ROWS($C$2:C616),'Work report'!$AA$2:$AA$1500,0)),""))</f>
        <v/>
      </c>
      <c r="B616" s="199" t="str">
        <f>IF($C616="","",Setup!$B$4)</f>
        <v/>
      </c>
      <c r="C616" s="200" t="str">
        <f>IFERROR(INDEX('Work report'!$R$2:$R$1500,MATCH(ROWS($C$2:C616),'Work report'!$AA$2:$AA$1500,0)),"")</f>
        <v/>
      </c>
      <c r="D616" s="200" t="str">
        <f>IFERROR(INDEX('Work report'!$S$2:$S$1500,MATCH(ROWS($D$2:D616),'Work report'!$AA$2:$AA$1500,0)),"")</f>
        <v/>
      </c>
      <c r="E616" s="193" t="str">
        <f>IF($C616="","",IFERROR(INDEX('Work report'!$C$2:$C$1500,MATCH(ROWS($C$2:C616),'Work report'!$AA$2:$AA$1500,0)),""))</f>
        <v/>
      </c>
      <c r="F616" s="201" t="str">
        <f>IF($C616="","",IFERROR(INDEX('Work report'!$F$2:$F$1500,MATCH(ROWS($C$2:C616),'Work report'!$AA$2:$AA$1500,0)),""))</f>
        <v/>
      </c>
      <c r="G616" s="202" t="str">
        <f>IF($C616="","",IFERROR(HYPERLINK(INDEX('Work report'!$Q$2:$Q$1500,MATCH(ROWS($C$2:C616),'Work report'!$AA$2:$AA$1500,0)),INDEX('Work report'!$Q$2:$Q$1500,MATCH(ROWS($C$2:C616),'Work report'!$AA$2:$AA$1500,0))),""))</f>
        <v/>
      </c>
      <c r="H616" s="203" t="str">
        <f>IF($C616="","",IFERROR(INDEX('Work report'!$M$2:$M$1500,MATCH(ROWS($C$2:C616),'Work report'!$AA$2:$AA$1500,0)),""))</f>
        <v/>
      </c>
      <c r="I616" s="198" t="str">
        <f>IF($C616="","",IFERROR(INDEX('Work report'!$A$2:$A$1500,MATCH(ROWS($C$2:C616),'Work report'!$AA$2:$AA$1500,0)),""))</f>
        <v/>
      </c>
      <c r="J616" s="201" t="str">
        <f>IF($C616="","",IFERROR(INDEX('Work report'!$I$2:$I$1500,MATCH(ROWS($C$2:C616),'Work report'!$AA$2:$AA$1500,0)),""))</f>
        <v/>
      </c>
      <c r="K616" s="105"/>
      <c r="L616" s="105"/>
      <c r="M616" s="105"/>
      <c r="N616" s="105"/>
      <c r="O616" s="71">
        <f t="shared" si="28"/>
        <v>0</v>
      </c>
      <c r="P616" s="71">
        <f t="shared" si="29"/>
        <v>0</v>
      </c>
      <c r="Q616" s="71" t="str">
        <f t="shared" si="30"/>
        <v/>
      </c>
    </row>
    <row r="617" spans="1:17" ht="15" customHeight="1" x14ac:dyDescent="0.25">
      <c r="A617" s="198" t="str">
        <f>IF($C617="","",IFERROR(INDEX('Work report'!$A$2:$A$1500,MATCH(ROWS($C$2:C617),'Work report'!$AA$2:$AA$1500,0)),""))</f>
        <v/>
      </c>
      <c r="B617" s="199" t="str">
        <f>IF($C617="","",Setup!$B$4)</f>
        <v/>
      </c>
      <c r="C617" s="200" t="str">
        <f>IFERROR(INDEX('Work report'!$R$2:$R$1500,MATCH(ROWS($C$2:C617),'Work report'!$AA$2:$AA$1500,0)),"")</f>
        <v/>
      </c>
      <c r="D617" s="200" t="str">
        <f>IFERROR(INDEX('Work report'!$S$2:$S$1500,MATCH(ROWS($D$2:D617),'Work report'!$AA$2:$AA$1500,0)),"")</f>
        <v/>
      </c>
      <c r="E617" s="193" t="str">
        <f>IF($C617="","",IFERROR(INDEX('Work report'!$C$2:$C$1500,MATCH(ROWS($C$2:C617),'Work report'!$AA$2:$AA$1500,0)),""))</f>
        <v/>
      </c>
      <c r="F617" s="201" t="str">
        <f>IF($C617="","",IFERROR(INDEX('Work report'!$F$2:$F$1500,MATCH(ROWS($C$2:C617),'Work report'!$AA$2:$AA$1500,0)),""))</f>
        <v/>
      </c>
      <c r="G617" s="202" t="str">
        <f>IF($C617="","",IFERROR(HYPERLINK(INDEX('Work report'!$Q$2:$Q$1500,MATCH(ROWS($C$2:C617),'Work report'!$AA$2:$AA$1500,0)),INDEX('Work report'!$Q$2:$Q$1500,MATCH(ROWS($C$2:C617),'Work report'!$AA$2:$AA$1500,0))),""))</f>
        <v/>
      </c>
      <c r="H617" s="203" t="str">
        <f>IF($C617="","",IFERROR(INDEX('Work report'!$M$2:$M$1500,MATCH(ROWS($C$2:C617),'Work report'!$AA$2:$AA$1500,0)),""))</f>
        <v/>
      </c>
      <c r="I617" s="198" t="str">
        <f>IF($C617="","",IFERROR(INDEX('Work report'!$A$2:$A$1500,MATCH(ROWS($C$2:C617),'Work report'!$AA$2:$AA$1500,0)),""))</f>
        <v/>
      </c>
      <c r="J617" s="201" t="str">
        <f>IF($C617="","",IFERROR(INDEX('Work report'!$I$2:$I$1500,MATCH(ROWS($C$2:C617),'Work report'!$AA$2:$AA$1500,0)),""))</f>
        <v/>
      </c>
      <c r="K617" s="105"/>
      <c r="L617" s="105"/>
      <c r="M617" s="105"/>
      <c r="N617" s="105"/>
      <c r="O617" s="71">
        <f t="shared" si="28"/>
        <v>0</v>
      </c>
      <c r="P617" s="71">
        <f t="shared" si="29"/>
        <v>0</v>
      </c>
      <c r="Q617" s="71" t="str">
        <f t="shared" si="30"/>
        <v/>
      </c>
    </row>
    <row r="618" spans="1:17" ht="15" customHeight="1" x14ac:dyDescent="0.25">
      <c r="A618" s="198" t="str">
        <f>IF($C618="","",IFERROR(INDEX('Work report'!$A$2:$A$1500,MATCH(ROWS($C$2:C618),'Work report'!$AA$2:$AA$1500,0)),""))</f>
        <v/>
      </c>
      <c r="B618" s="199" t="str">
        <f>IF($C618="","",Setup!$B$4)</f>
        <v/>
      </c>
      <c r="C618" s="200" t="str">
        <f>IFERROR(INDEX('Work report'!$R$2:$R$1500,MATCH(ROWS($C$2:C618),'Work report'!$AA$2:$AA$1500,0)),"")</f>
        <v/>
      </c>
      <c r="D618" s="200" t="str">
        <f>IFERROR(INDEX('Work report'!$S$2:$S$1500,MATCH(ROWS($D$2:D618),'Work report'!$AA$2:$AA$1500,0)),"")</f>
        <v/>
      </c>
      <c r="E618" s="193" t="str">
        <f>IF($C618="","",IFERROR(INDEX('Work report'!$C$2:$C$1500,MATCH(ROWS($C$2:C618),'Work report'!$AA$2:$AA$1500,0)),""))</f>
        <v/>
      </c>
      <c r="F618" s="201" t="str">
        <f>IF($C618="","",IFERROR(INDEX('Work report'!$F$2:$F$1500,MATCH(ROWS($C$2:C618),'Work report'!$AA$2:$AA$1500,0)),""))</f>
        <v/>
      </c>
      <c r="G618" s="202" t="str">
        <f>IF($C618="","",IFERROR(HYPERLINK(INDEX('Work report'!$Q$2:$Q$1500,MATCH(ROWS($C$2:C618),'Work report'!$AA$2:$AA$1500,0)),INDEX('Work report'!$Q$2:$Q$1500,MATCH(ROWS($C$2:C618),'Work report'!$AA$2:$AA$1500,0))),""))</f>
        <v/>
      </c>
      <c r="H618" s="203" t="str">
        <f>IF($C618="","",IFERROR(INDEX('Work report'!$M$2:$M$1500,MATCH(ROWS($C$2:C618),'Work report'!$AA$2:$AA$1500,0)),""))</f>
        <v/>
      </c>
      <c r="I618" s="198" t="str">
        <f>IF($C618="","",IFERROR(INDEX('Work report'!$A$2:$A$1500,MATCH(ROWS($C$2:C618),'Work report'!$AA$2:$AA$1500,0)),""))</f>
        <v/>
      </c>
      <c r="J618" s="201" t="str">
        <f>IF($C618="","",IFERROR(INDEX('Work report'!$I$2:$I$1500,MATCH(ROWS($C$2:C618),'Work report'!$AA$2:$AA$1500,0)),""))</f>
        <v/>
      </c>
      <c r="K618" s="105"/>
      <c r="L618" s="105"/>
      <c r="M618" s="105"/>
      <c r="N618" s="105"/>
      <c r="O618" s="71">
        <f t="shared" si="28"/>
        <v>0</v>
      </c>
      <c r="P618" s="71">
        <f t="shared" si="29"/>
        <v>0</v>
      </c>
      <c r="Q618" s="71" t="str">
        <f t="shared" si="30"/>
        <v/>
      </c>
    </row>
    <row r="619" spans="1:17" ht="15" customHeight="1" x14ac:dyDescent="0.25">
      <c r="A619" s="198" t="str">
        <f>IF($C619="","",IFERROR(INDEX('Work report'!$A$2:$A$1500,MATCH(ROWS($C$2:C619),'Work report'!$AA$2:$AA$1500,0)),""))</f>
        <v/>
      </c>
      <c r="B619" s="199" t="str">
        <f>IF($C619="","",Setup!$B$4)</f>
        <v/>
      </c>
      <c r="C619" s="200" t="str">
        <f>IFERROR(INDEX('Work report'!$R$2:$R$1500,MATCH(ROWS($C$2:C619),'Work report'!$AA$2:$AA$1500,0)),"")</f>
        <v/>
      </c>
      <c r="D619" s="200" t="str">
        <f>IFERROR(INDEX('Work report'!$S$2:$S$1500,MATCH(ROWS($D$2:D619),'Work report'!$AA$2:$AA$1500,0)),"")</f>
        <v/>
      </c>
      <c r="E619" s="193" t="str">
        <f>IF($C619="","",IFERROR(INDEX('Work report'!$C$2:$C$1500,MATCH(ROWS($C$2:C619),'Work report'!$AA$2:$AA$1500,0)),""))</f>
        <v/>
      </c>
      <c r="F619" s="201" t="str">
        <f>IF($C619="","",IFERROR(INDEX('Work report'!$F$2:$F$1500,MATCH(ROWS($C$2:C619),'Work report'!$AA$2:$AA$1500,0)),""))</f>
        <v/>
      </c>
      <c r="G619" s="202" t="str">
        <f>IF($C619="","",IFERROR(HYPERLINK(INDEX('Work report'!$Q$2:$Q$1500,MATCH(ROWS($C$2:C619),'Work report'!$AA$2:$AA$1500,0)),INDEX('Work report'!$Q$2:$Q$1500,MATCH(ROWS($C$2:C619),'Work report'!$AA$2:$AA$1500,0))),""))</f>
        <v/>
      </c>
      <c r="H619" s="203" t="str">
        <f>IF($C619="","",IFERROR(INDEX('Work report'!$M$2:$M$1500,MATCH(ROWS($C$2:C619),'Work report'!$AA$2:$AA$1500,0)),""))</f>
        <v/>
      </c>
      <c r="I619" s="198" t="str">
        <f>IF($C619="","",IFERROR(INDEX('Work report'!$A$2:$A$1500,MATCH(ROWS($C$2:C619),'Work report'!$AA$2:$AA$1500,0)),""))</f>
        <v/>
      </c>
      <c r="J619" s="201" t="str">
        <f>IF($C619="","",IFERROR(INDEX('Work report'!$I$2:$I$1500,MATCH(ROWS($C$2:C619),'Work report'!$AA$2:$AA$1500,0)),""))</f>
        <v/>
      </c>
      <c r="K619" s="105"/>
      <c r="L619" s="105"/>
      <c r="M619" s="105"/>
      <c r="N619" s="105"/>
      <c r="O619" s="71">
        <f t="shared" si="28"/>
        <v>0</v>
      </c>
      <c r="P619" s="71">
        <f t="shared" si="29"/>
        <v>0</v>
      </c>
      <c r="Q619" s="71" t="str">
        <f t="shared" si="30"/>
        <v/>
      </c>
    </row>
    <row r="620" spans="1:17" ht="15" customHeight="1" x14ac:dyDescent="0.25">
      <c r="A620" s="198" t="str">
        <f>IF($C620="","",IFERROR(INDEX('Work report'!$A$2:$A$1500,MATCH(ROWS($C$2:C620),'Work report'!$AA$2:$AA$1500,0)),""))</f>
        <v/>
      </c>
      <c r="B620" s="199" t="str">
        <f>IF($C620="","",Setup!$B$4)</f>
        <v/>
      </c>
      <c r="C620" s="200" t="str">
        <f>IFERROR(INDEX('Work report'!$R$2:$R$1500,MATCH(ROWS($C$2:C620),'Work report'!$AA$2:$AA$1500,0)),"")</f>
        <v/>
      </c>
      <c r="D620" s="200" t="str">
        <f>IFERROR(INDEX('Work report'!$S$2:$S$1500,MATCH(ROWS($D$2:D620),'Work report'!$AA$2:$AA$1500,0)),"")</f>
        <v/>
      </c>
      <c r="E620" s="193" t="str">
        <f>IF($C620="","",IFERROR(INDEX('Work report'!$C$2:$C$1500,MATCH(ROWS($C$2:C620),'Work report'!$AA$2:$AA$1500,0)),""))</f>
        <v/>
      </c>
      <c r="F620" s="201" t="str">
        <f>IF($C620="","",IFERROR(INDEX('Work report'!$F$2:$F$1500,MATCH(ROWS($C$2:C620),'Work report'!$AA$2:$AA$1500,0)),""))</f>
        <v/>
      </c>
      <c r="G620" s="202" t="str">
        <f>IF($C620="","",IFERROR(HYPERLINK(INDEX('Work report'!$Q$2:$Q$1500,MATCH(ROWS($C$2:C620),'Work report'!$AA$2:$AA$1500,0)),INDEX('Work report'!$Q$2:$Q$1500,MATCH(ROWS($C$2:C620),'Work report'!$AA$2:$AA$1500,0))),""))</f>
        <v/>
      </c>
      <c r="H620" s="203" t="str">
        <f>IF($C620="","",IFERROR(INDEX('Work report'!$M$2:$M$1500,MATCH(ROWS($C$2:C620),'Work report'!$AA$2:$AA$1500,0)),""))</f>
        <v/>
      </c>
      <c r="I620" s="198" t="str">
        <f>IF($C620="","",IFERROR(INDEX('Work report'!$A$2:$A$1500,MATCH(ROWS($C$2:C620),'Work report'!$AA$2:$AA$1500,0)),""))</f>
        <v/>
      </c>
      <c r="J620" s="201" t="str">
        <f>IF($C620="","",IFERROR(INDEX('Work report'!$I$2:$I$1500,MATCH(ROWS($C$2:C620),'Work report'!$AA$2:$AA$1500,0)),""))</f>
        <v/>
      </c>
      <c r="K620" s="105"/>
      <c r="L620" s="105"/>
      <c r="M620" s="105"/>
      <c r="N620" s="105"/>
      <c r="O620" s="71">
        <f t="shared" si="28"/>
        <v>0</v>
      </c>
      <c r="P620" s="71">
        <f t="shared" si="29"/>
        <v>0</v>
      </c>
      <c r="Q620" s="71" t="str">
        <f t="shared" si="30"/>
        <v/>
      </c>
    </row>
    <row r="621" spans="1:17" ht="15" customHeight="1" x14ac:dyDescent="0.25">
      <c r="A621" s="198" t="str">
        <f>IF($C621="","",IFERROR(INDEX('Work report'!$A$2:$A$1500,MATCH(ROWS($C$2:C621),'Work report'!$AA$2:$AA$1500,0)),""))</f>
        <v/>
      </c>
      <c r="B621" s="199" t="str">
        <f>IF($C621="","",Setup!$B$4)</f>
        <v/>
      </c>
      <c r="C621" s="200" t="str">
        <f>IFERROR(INDEX('Work report'!$R$2:$R$1500,MATCH(ROWS($C$2:C621),'Work report'!$AA$2:$AA$1500,0)),"")</f>
        <v/>
      </c>
      <c r="D621" s="200" t="str">
        <f>IFERROR(INDEX('Work report'!$S$2:$S$1500,MATCH(ROWS($D$2:D621),'Work report'!$AA$2:$AA$1500,0)),"")</f>
        <v/>
      </c>
      <c r="E621" s="193" t="str">
        <f>IF($C621="","",IFERROR(INDEX('Work report'!$C$2:$C$1500,MATCH(ROWS($C$2:C621),'Work report'!$AA$2:$AA$1500,0)),""))</f>
        <v/>
      </c>
      <c r="F621" s="201" t="str">
        <f>IF($C621="","",IFERROR(INDEX('Work report'!$F$2:$F$1500,MATCH(ROWS($C$2:C621),'Work report'!$AA$2:$AA$1500,0)),""))</f>
        <v/>
      </c>
      <c r="G621" s="202" t="str">
        <f>IF($C621="","",IFERROR(HYPERLINK(INDEX('Work report'!$Q$2:$Q$1500,MATCH(ROWS($C$2:C621),'Work report'!$AA$2:$AA$1500,0)),INDEX('Work report'!$Q$2:$Q$1500,MATCH(ROWS($C$2:C621),'Work report'!$AA$2:$AA$1500,0))),""))</f>
        <v/>
      </c>
      <c r="H621" s="203" t="str">
        <f>IF($C621="","",IFERROR(INDEX('Work report'!$M$2:$M$1500,MATCH(ROWS($C$2:C621),'Work report'!$AA$2:$AA$1500,0)),""))</f>
        <v/>
      </c>
      <c r="I621" s="198" t="str">
        <f>IF($C621="","",IFERROR(INDEX('Work report'!$A$2:$A$1500,MATCH(ROWS($C$2:C621),'Work report'!$AA$2:$AA$1500,0)),""))</f>
        <v/>
      </c>
      <c r="J621" s="201" t="str">
        <f>IF($C621="","",IFERROR(INDEX('Work report'!$I$2:$I$1500,MATCH(ROWS($C$2:C621),'Work report'!$AA$2:$AA$1500,0)),""))</f>
        <v/>
      </c>
      <c r="K621" s="105"/>
      <c r="L621" s="105"/>
      <c r="M621" s="105"/>
      <c r="N621" s="105"/>
      <c r="O621" s="71">
        <f t="shared" si="28"/>
        <v>0</v>
      </c>
      <c r="P621" s="71">
        <f t="shared" si="29"/>
        <v>0</v>
      </c>
      <c r="Q621" s="71" t="str">
        <f t="shared" si="30"/>
        <v/>
      </c>
    </row>
    <row r="622" spans="1:17" ht="15" customHeight="1" x14ac:dyDescent="0.25">
      <c r="A622" s="198" t="str">
        <f>IF($C622="","",IFERROR(INDEX('Work report'!$A$2:$A$1500,MATCH(ROWS($C$2:C622),'Work report'!$AA$2:$AA$1500,0)),""))</f>
        <v/>
      </c>
      <c r="B622" s="199" t="str">
        <f>IF($C622="","",Setup!$B$4)</f>
        <v/>
      </c>
      <c r="C622" s="200" t="str">
        <f>IFERROR(INDEX('Work report'!$R$2:$R$1500,MATCH(ROWS($C$2:C622),'Work report'!$AA$2:$AA$1500,0)),"")</f>
        <v/>
      </c>
      <c r="D622" s="200" t="str">
        <f>IFERROR(INDEX('Work report'!$S$2:$S$1500,MATCH(ROWS($D$2:D622),'Work report'!$AA$2:$AA$1500,0)),"")</f>
        <v/>
      </c>
      <c r="E622" s="193" t="str">
        <f>IF($C622="","",IFERROR(INDEX('Work report'!$C$2:$C$1500,MATCH(ROWS($C$2:C622),'Work report'!$AA$2:$AA$1500,0)),""))</f>
        <v/>
      </c>
      <c r="F622" s="201" t="str">
        <f>IF($C622="","",IFERROR(INDEX('Work report'!$F$2:$F$1500,MATCH(ROWS($C$2:C622),'Work report'!$AA$2:$AA$1500,0)),""))</f>
        <v/>
      </c>
      <c r="G622" s="202" t="str">
        <f>IF($C622="","",IFERROR(HYPERLINK(INDEX('Work report'!$Q$2:$Q$1500,MATCH(ROWS($C$2:C622),'Work report'!$AA$2:$AA$1500,0)),INDEX('Work report'!$Q$2:$Q$1500,MATCH(ROWS($C$2:C622),'Work report'!$AA$2:$AA$1500,0))),""))</f>
        <v/>
      </c>
      <c r="H622" s="203" t="str">
        <f>IF($C622="","",IFERROR(INDEX('Work report'!$M$2:$M$1500,MATCH(ROWS($C$2:C622),'Work report'!$AA$2:$AA$1500,0)),""))</f>
        <v/>
      </c>
      <c r="I622" s="198" t="str">
        <f>IF($C622="","",IFERROR(INDEX('Work report'!$A$2:$A$1500,MATCH(ROWS($C$2:C622),'Work report'!$AA$2:$AA$1500,0)),""))</f>
        <v/>
      </c>
      <c r="J622" s="201" t="str">
        <f>IF($C622="","",IFERROR(INDEX('Work report'!$I$2:$I$1500,MATCH(ROWS($C$2:C622),'Work report'!$AA$2:$AA$1500,0)),""))</f>
        <v/>
      </c>
      <c r="K622" s="105"/>
      <c r="L622" s="105"/>
      <c r="M622" s="105"/>
      <c r="N622" s="105"/>
      <c r="O622" s="71">
        <f t="shared" si="28"/>
        <v>0</v>
      </c>
      <c r="P622" s="71">
        <f t="shared" si="29"/>
        <v>0</v>
      </c>
      <c r="Q622" s="71" t="str">
        <f t="shared" si="30"/>
        <v/>
      </c>
    </row>
    <row r="623" spans="1:17" ht="15" customHeight="1" x14ac:dyDescent="0.25">
      <c r="A623" s="198" t="str">
        <f>IF($C623="","",IFERROR(INDEX('Work report'!$A$2:$A$1500,MATCH(ROWS($C$2:C623),'Work report'!$AA$2:$AA$1500,0)),""))</f>
        <v/>
      </c>
      <c r="B623" s="199" t="str">
        <f>IF($C623="","",Setup!$B$4)</f>
        <v/>
      </c>
      <c r="C623" s="200" t="str">
        <f>IFERROR(INDEX('Work report'!$R$2:$R$1500,MATCH(ROWS($C$2:C623),'Work report'!$AA$2:$AA$1500,0)),"")</f>
        <v/>
      </c>
      <c r="D623" s="200" t="str">
        <f>IFERROR(INDEX('Work report'!$S$2:$S$1500,MATCH(ROWS($D$2:D623),'Work report'!$AA$2:$AA$1500,0)),"")</f>
        <v/>
      </c>
      <c r="E623" s="193" t="str">
        <f>IF($C623="","",IFERROR(INDEX('Work report'!$C$2:$C$1500,MATCH(ROWS($C$2:C623),'Work report'!$AA$2:$AA$1500,0)),""))</f>
        <v/>
      </c>
      <c r="F623" s="201" t="str">
        <f>IF($C623="","",IFERROR(INDEX('Work report'!$F$2:$F$1500,MATCH(ROWS($C$2:C623),'Work report'!$AA$2:$AA$1500,0)),""))</f>
        <v/>
      </c>
      <c r="G623" s="202" t="str">
        <f>IF($C623="","",IFERROR(HYPERLINK(INDEX('Work report'!$Q$2:$Q$1500,MATCH(ROWS($C$2:C623),'Work report'!$AA$2:$AA$1500,0)),INDEX('Work report'!$Q$2:$Q$1500,MATCH(ROWS($C$2:C623),'Work report'!$AA$2:$AA$1500,0))),""))</f>
        <v/>
      </c>
      <c r="H623" s="203" t="str">
        <f>IF($C623="","",IFERROR(INDEX('Work report'!$M$2:$M$1500,MATCH(ROWS($C$2:C623),'Work report'!$AA$2:$AA$1500,0)),""))</f>
        <v/>
      </c>
      <c r="I623" s="198" t="str">
        <f>IF($C623="","",IFERROR(INDEX('Work report'!$A$2:$A$1500,MATCH(ROWS($C$2:C623),'Work report'!$AA$2:$AA$1500,0)),""))</f>
        <v/>
      </c>
      <c r="J623" s="201" t="str">
        <f>IF($C623="","",IFERROR(INDEX('Work report'!$I$2:$I$1500,MATCH(ROWS($C$2:C623),'Work report'!$AA$2:$AA$1500,0)),""))</f>
        <v/>
      </c>
      <c r="K623" s="105"/>
      <c r="L623" s="105"/>
      <c r="M623" s="105"/>
      <c r="N623" s="105"/>
      <c r="O623" s="71">
        <f t="shared" si="28"/>
        <v>0</v>
      </c>
      <c r="P623" s="71">
        <f t="shared" si="29"/>
        <v>0</v>
      </c>
      <c r="Q623" s="71" t="str">
        <f t="shared" si="30"/>
        <v/>
      </c>
    </row>
    <row r="624" spans="1:17" ht="15" customHeight="1" x14ac:dyDescent="0.25">
      <c r="A624" s="198" t="str">
        <f>IF($C624="","",IFERROR(INDEX('Work report'!$A$2:$A$1500,MATCH(ROWS($C$2:C624),'Work report'!$AA$2:$AA$1500,0)),""))</f>
        <v/>
      </c>
      <c r="B624" s="199" t="str">
        <f>IF($C624="","",Setup!$B$4)</f>
        <v/>
      </c>
      <c r="C624" s="200" t="str">
        <f>IFERROR(INDEX('Work report'!$R$2:$R$1500,MATCH(ROWS($C$2:C624),'Work report'!$AA$2:$AA$1500,0)),"")</f>
        <v/>
      </c>
      <c r="D624" s="200" t="str">
        <f>IFERROR(INDEX('Work report'!$S$2:$S$1500,MATCH(ROWS($D$2:D624),'Work report'!$AA$2:$AA$1500,0)),"")</f>
        <v/>
      </c>
      <c r="E624" s="193" t="str">
        <f>IF($C624="","",IFERROR(INDEX('Work report'!$C$2:$C$1500,MATCH(ROWS($C$2:C624),'Work report'!$AA$2:$AA$1500,0)),""))</f>
        <v/>
      </c>
      <c r="F624" s="201" t="str">
        <f>IF($C624="","",IFERROR(INDEX('Work report'!$F$2:$F$1500,MATCH(ROWS($C$2:C624),'Work report'!$AA$2:$AA$1500,0)),""))</f>
        <v/>
      </c>
      <c r="G624" s="202" t="str">
        <f>IF($C624="","",IFERROR(HYPERLINK(INDEX('Work report'!$Q$2:$Q$1500,MATCH(ROWS($C$2:C624),'Work report'!$AA$2:$AA$1500,0)),INDEX('Work report'!$Q$2:$Q$1500,MATCH(ROWS($C$2:C624),'Work report'!$AA$2:$AA$1500,0))),""))</f>
        <v/>
      </c>
      <c r="H624" s="203" t="str">
        <f>IF($C624="","",IFERROR(INDEX('Work report'!$M$2:$M$1500,MATCH(ROWS($C$2:C624),'Work report'!$AA$2:$AA$1500,0)),""))</f>
        <v/>
      </c>
      <c r="I624" s="198" t="str">
        <f>IF($C624="","",IFERROR(INDEX('Work report'!$A$2:$A$1500,MATCH(ROWS($C$2:C624),'Work report'!$AA$2:$AA$1500,0)),""))</f>
        <v/>
      </c>
      <c r="J624" s="201" t="str">
        <f>IF($C624="","",IFERROR(INDEX('Work report'!$I$2:$I$1500,MATCH(ROWS($C$2:C624),'Work report'!$AA$2:$AA$1500,0)),""))</f>
        <v/>
      </c>
      <c r="K624" s="105"/>
      <c r="L624" s="105"/>
      <c r="M624" s="105"/>
      <c r="N624" s="105"/>
      <c r="O624" s="71">
        <f t="shared" si="28"/>
        <v>0</v>
      </c>
      <c r="P624" s="71">
        <f t="shared" si="29"/>
        <v>0</v>
      </c>
      <c r="Q624" s="71" t="str">
        <f t="shared" si="30"/>
        <v/>
      </c>
    </row>
    <row r="625" spans="1:17" ht="15" customHeight="1" x14ac:dyDescent="0.25">
      <c r="A625" s="198" t="str">
        <f>IF($C625="","",IFERROR(INDEX('Work report'!$A$2:$A$1500,MATCH(ROWS($C$2:C625),'Work report'!$AA$2:$AA$1500,0)),""))</f>
        <v/>
      </c>
      <c r="B625" s="199" t="str">
        <f>IF($C625="","",Setup!$B$4)</f>
        <v/>
      </c>
      <c r="C625" s="200" t="str">
        <f>IFERROR(INDEX('Work report'!$R$2:$R$1500,MATCH(ROWS($C$2:C625),'Work report'!$AA$2:$AA$1500,0)),"")</f>
        <v/>
      </c>
      <c r="D625" s="200" t="str">
        <f>IFERROR(INDEX('Work report'!$S$2:$S$1500,MATCH(ROWS($D$2:D625),'Work report'!$AA$2:$AA$1500,0)),"")</f>
        <v/>
      </c>
      <c r="E625" s="193" t="str">
        <f>IF($C625="","",IFERROR(INDEX('Work report'!$C$2:$C$1500,MATCH(ROWS($C$2:C625),'Work report'!$AA$2:$AA$1500,0)),""))</f>
        <v/>
      </c>
      <c r="F625" s="201" t="str">
        <f>IF($C625="","",IFERROR(INDEX('Work report'!$F$2:$F$1500,MATCH(ROWS($C$2:C625),'Work report'!$AA$2:$AA$1500,0)),""))</f>
        <v/>
      </c>
      <c r="G625" s="202" t="str">
        <f>IF($C625="","",IFERROR(HYPERLINK(INDEX('Work report'!$Q$2:$Q$1500,MATCH(ROWS($C$2:C625),'Work report'!$AA$2:$AA$1500,0)),INDEX('Work report'!$Q$2:$Q$1500,MATCH(ROWS($C$2:C625),'Work report'!$AA$2:$AA$1500,0))),""))</f>
        <v/>
      </c>
      <c r="H625" s="203" t="str">
        <f>IF($C625="","",IFERROR(INDEX('Work report'!$M$2:$M$1500,MATCH(ROWS($C$2:C625),'Work report'!$AA$2:$AA$1500,0)),""))</f>
        <v/>
      </c>
      <c r="I625" s="198" t="str">
        <f>IF($C625="","",IFERROR(INDEX('Work report'!$A$2:$A$1500,MATCH(ROWS($C$2:C625),'Work report'!$AA$2:$AA$1500,0)),""))</f>
        <v/>
      </c>
      <c r="J625" s="201" t="str">
        <f>IF($C625="","",IFERROR(INDEX('Work report'!$I$2:$I$1500,MATCH(ROWS($C$2:C625),'Work report'!$AA$2:$AA$1500,0)),""))</f>
        <v/>
      </c>
      <c r="K625" s="105"/>
      <c r="L625" s="105"/>
      <c r="M625" s="105"/>
      <c r="N625" s="105"/>
      <c r="O625" s="71">
        <f t="shared" si="28"/>
        <v>0</v>
      </c>
      <c r="P625" s="71">
        <f t="shared" si="29"/>
        <v>0</v>
      </c>
      <c r="Q625" s="71" t="str">
        <f t="shared" si="30"/>
        <v/>
      </c>
    </row>
    <row r="626" spans="1:17" ht="15" customHeight="1" x14ac:dyDescent="0.25">
      <c r="A626" s="198" t="str">
        <f>IF($C626="","",IFERROR(INDEX('Work report'!$A$2:$A$1500,MATCH(ROWS($C$2:C626),'Work report'!$AA$2:$AA$1500,0)),""))</f>
        <v/>
      </c>
      <c r="B626" s="199" t="str">
        <f>IF($C626="","",Setup!$B$4)</f>
        <v/>
      </c>
      <c r="C626" s="200" t="str">
        <f>IFERROR(INDEX('Work report'!$R$2:$R$1500,MATCH(ROWS($C$2:C626),'Work report'!$AA$2:$AA$1500,0)),"")</f>
        <v/>
      </c>
      <c r="D626" s="200" t="str">
        <f>IFERROR(INDEX('Work report'!$S$2:$S$1500,MATCH(ROWS($D$2:D626),'Work report'!$AA$2:$AA$1500,0)),"")</f>
        <v/>
      </c>
      <c r="E626" s="193" t="str">
        <f>IF($C626="","",IFERROR(INDEX('Work report'!$C$2:$C$1500,MATCH(ROWS($C$2:C626),'Work report'!$AA$2:$AA$1500,0)),""))</f>
        <v/>
      </c>
      <c r="F626" s="201" t="str">
        <f>IF($C626="","",IFERROR(INDEX('Work report'!$F$2:$F$1500,MATCH(ROWS($C$2:C626),'Work report'!$AA$2:$AA$1500,0)),""))</f>
        <v/>
      </c>
      <c r="G626" s="202" t="str">
        <f>IF($C626="","",IFERROR(HYPERLINK(INDEX('Work report'!$Q$2:$Q$1500,MATCH(ROWS($C$2:C626),'Work report'!$AA$2:$AA$1500,0)),INDEX('Work report'!$Q$2:$Q$1500,MATCH(ROWS($C$2:C626),'Work report'!$AA$2:$AA$1500,0))),""))</f>
        <v/>
      </c>
      <c r="H626" s="203" t="str">
        <f>IF($C626="","",IFERROR(INDEX('Work report'!$M$2:$M$1500,MATCH(ROWS($C$2:C626),'Work report'!$AA$2:$AA$1500,0)),""))</f>
        <v/>
      </c>
      <c r="I626" s="198" t="str">
        <f>IF($C626="","",IFERROR(INDEX('Work report'!$A$2:$A$1500,MATCH(ROWS($C$2:C626),'Work report'!$AA$2:$AA$1500,0)),""))</f>
        <v/>
      </c>
      <c r="J626" s="201" t="str">
        <f>IF($C626="","",IFERROR(INDEX('Work report'!$I$2:$I$1500,MATCH(ROWS($C$2:C626),'Work report'!$AA$2:$AA$1500,0)),""))</f>
        <v/>
      </c>
      <c r="K626" s="105"/>
      <c r="L626" s="105"/>
      <c r="M626" s="105"/>
      <c r="N626" s="105"/>
      <c r="O626" s="71">
        <f t="shared" si="28"/>
        <v>0</v>
      </c>
      <c r="P626" s="71">
        <f t="shared" si="29"/>
        <v>0</v>
      </c>
      <c r="Q626" s="71" t="str">
        <f t="shared" si="30"/>
        <v/>
      </c>
    </row>
    <row r="627" spans="1:17" ht="15" customHeight="1" x14ac:dyDescent="0.25">
      <c r="A627" s="198" t="str">
        <f>IF($C627="","",IFERROR(INDEX('Work report'!$A$2:$A$1500,MATCH(ROWS($C$2:C627),'Work report'!$AA$2:$AA$1500,0)),""))</f>
        <v/>
      </c>
      <c r="B627" s="199" t="str">
        <f>IF($C627="","",Setup!$B$4)</f>
        <v/>
      </c>
      <c r="C627" s="200" t="str">
        <f>IFERROR(INDEX('Work report'!$R$2:$R$1500,MATCH(ROWS($C$2:C627),'Work report'!$AA$2:$AA$1500,0)),"")</f>
        <v/>
      </c>
      <c r="D627" s="200" t="str">
        <f>IFERROR(INDEX('Work report'!$S$2:$S$1500,MATCH(ROWS($D$2:D627),'Work report'!$AA$2:$AA$1500,0)),"")</f>
        <v/>
      </c>
      <c r="E627" s="193" t="str">
        <f>IF($C627="","",IFERROR(INDEX('Work report'!$C$2:$C$1500,MATCH(ROWS($C$2:C627),'Work report'!$AA$2:$AA$1500,0)),""))</f>
        <v/>
      </c>
      <c r="F627" s="201" t="str">
        <f>IF($C627="","",IFERROR(INDEX('Work report'!$F$2:$F$1500,MATCH(ROWS($C$2:C627),'Work report'!$AA$2:$AA$1500,0)),""))</f>
        <v/>
      </c>
      <c r="G627" s="202" t="str">
        <f>IF($C627="","",IFERROR(HYPERLINK(INDEX('Work report'!$Q$2:$Q$1500,MATCH(ROWS($C$2:C627),'Work report'!$AA$2:$AA$1500,0)),INDEX('Work report'!$Q$2:$Q$1500,MATCH(ROWS($C$2:C627),'Work report'!$AA$2:$AA$1500,0))),""))</f>
        <v/>
      </c>
      <c r="H627" s="203" t="str">
        <f>IF($C627="","",IFERROR(INDEX('Work report'!$M$2:$M$1500,MATCH(ROWS($C$2:C627),'Work report'!$AA$2:$AA$1500,0)),""))</f>
        <v/>
      </c>
      <c r="I627" s="198" t="str">
        <f>IF($C627="","",IFERROR(INDEX('Work report'!$A$2:$A$1500,MATCH(ROWS($C$2:C627),'Work report'!$AA$2:$AA$1500,0)),""))</f>
        <v/>
      </c>
      <c r="J627" s="201" t="str">
        <f>IF($C627="","",IFERROR(INDEX('Work report'!$I$2:$I$1500,MATCH(ROWS($C$2:C627),'Work report'!$AA$2:$AA$1500,0)),""))</f>
        <v/>
      </c>
      <c r="K627" s="105"/>
      <c r="L627" s="105"/>
      <c r="M627" s="105"/>
      <c r="N627" s="105"/>
      <c r="O627" s="71">
        <f t="shared" si="28"/>
        <v>0</v>
      </c>
      <c r="P627" s="71">
        <f t="shared" si="29"/>
        <v>0</v>
      </c>
      <c r="Q627" s="71" t="str">
        <f t="shared" si="30"/>
        <v/>
      </c>
    </row>
    <row r="628" spans="1:17" ht="15" customHeight="1" x14ac:dyDescent="0.25">
      <c r="A628" s="198" t="str">
        <f>IF($C628="","",IFERROR(INDEX('Work report'!$A$2:$A$1500,MATCH(ROWS($C$2:C628),'Work report'!$AA$2:$AA$1500,0)),""))</f>
        <v/>
      </c>
      <c r="B628" s="199" t="str">
        <f>IF($C628="","",Setup!$B$4)</f>
        <v/>
      </c>
      <c r="C628" s="200" t="str">
        <f>IFERROR(INDEX('Work report'!$R$2:$R$1500,MATCH(ROWS($C$2:C628),'Work report'!$AA$2:$AA$1500,0)),"")</f>
        <v/>
      </c>
      <c r="D628" s="200" t="str">
        <f>IFERROR(INDEX('Work report'!$S$2:$S$1500,MATCH(ROWS($D$2:D628),'Work report'!$AA$2:$AA$1500,0)),"")</f>
        <v/>
      </c>
      <c r="E628" s="193" t="str">
        <f>IF($C628="","",IFERROR(INDEX('Work report'!$C$2:$C$1500,MATCH(ROWS($C$2:C628),'Work report'!$AA$2:$AA$1500,0)),""))</f>
        <v/>
      </c>
      <c r="F628" s="201" t="str">
        <f>IF($C628="","",IFERROR(INDEX('Work report'!$F$2:$F$1500,MATCH(ROWS($C$2:C628),'Work report'!$AA$2:$AA$1500,0)),""))</f>
        <v/>
      </c>
      <c r="G628" s="202" t="str">
        <f>IF($C628="","",IFERROR(HYPERLINK(INDEX('Work report'!$Q$2:$Q$1500,MATCH(ROWS($C$2:C628),'Work report'!$AA$2:$AA$1500,0)),INDEX('Work report'!$Q$2:$Q$1500,MATCH(ROWS($C$2:C628),'Work report'!$AA$2:$AA$1500,0))),""))</f>
        <v/>
      </c>
      <c r="H628" s="203" t="str">
        <f>IF($C628="","",IFERROR(INDEX('Work report'!$M$2:$M$1500,MATCH(ROWS($C$2:C628),'Work report'!$AA$2:$AA$1500,0)),""))</f>
        <v/>
      </c>
      <c r="I628" s="198" t="str">
        <f>IF($C628="","",IFERROR(INDEX('Work report'!$A$2:$A$1500,MATCH(ROWS($C$2:C628),'Work report'!$AA$2:$AA$1500,0)),""))</f>
        <v/>
      </c>
      <c r="J628" s="201" t="str">
        <f>IF($C628="","",IFERROR(INDEX('Work report'!$I$2:$I$1500,MATCH(ROWS($C$2:C628),'Work report'!$AA$2:$AA$1500,0)),""))</f>
        <v/>
      </c>
      <c r="K628" s="105"/>
      <c r="L628" s="105"/>
      <c r="M628" s="105"/>
      <c r="N628" s="105"/>
      <c r="O628" s="71">
        <f t="shared" si="28"/>
        <v>0</v>
      </c>
      <c r="P628" s="71">
        <f t="shared" si="29"/>
        <v>0</v>
      </c>
      <c r="Q628" s="71" t="str">
        <f t="shared" si="30"/>
        <v/>
      </c>
    </row>
    <row r="629" spans="1:17" ht="15" customHeight="1" x14ac:dyDescent="0.25">
      <c r="A629" s="198" t="str">
        <f>IF($C629="","",IFERROR(INDEX('Work report'!$A$2:$A$1500,MATCH(ROWS($C$2:C629),'Work report'!$AA$2:$AA$1500,0)),""))</f>
        <v/>
      </c>
      <c r="B629" s="199" t="str">
        <f>IF($C629="","",Setup!$B$4)</f>
        <v/>
      </c>
      <c r="C629" s="200" t="str">
        <f>IFERROR(INDEX('Work report'!$R$2:$R$1500,MATCH(ROWS($C$2:C629),'Work report'!$AA$2:$AA$1500,0)),"")</f>
        <v/>
      </c>
      <c r="D629" s="200" t="str">
        <f>IFERROR(INDEX('Work report'!$S$2:$S$1500,MATCH(ROWS($D$2:D629),'Work report'!$AA$2:$AA$1500,0)),"")</f>
        <v/>
      </c>
      <c r="E629" s="193" t="str">
        <f>IF($C629="","",IFERROR(INDEX('Work report'!$C$2:$C$1500,MATCH(ROWS($C$2:C629),'Work report'!$AA$2:$AA$1500,0)),""))</f>
        <v/>
      </c>
      <c r="F629" s="201" t="str">
        <f>IF($C629="","",IFERROR(INDEX('Work report'!$F$2:$F$1500,MATCH(ROWS($C$2:C629),'Work report'!$AA$2:$AA$1500,0)),""))</f>
        <v/>
      </c>
      <c r="G629" s="202" t="str">
        <f>IF($C629="","",IFERROR(HYPERLINK(INDEX('Work report'!$Q$2:$Q$1500,MATCH(ROWS($C$2:C629),'Work report'!$AA$2:$AA$1500,0)),INDEX('Work report'!$Q$2:$Q$1500,MATCH(ROWS($C$2:C629),'Work report'!$AA$2:$AA$1500,0))),""))</f>
        <v/>
      </c>
      <c r="H629" s="203" t="str">
        <f>IF($C629="","",IFERROR(INDEX('Work report'!$M$2:$M$1500,MATCH(ROWS($C$2:C629),'Work report'!$AA$2:$AA$1500,0)),""))</f>
        <v/>
      </c>
      <c r="I629" s="198" t="str">
        <f>IF($C629="","",IFERROR(INDEX('Work report'!$A$2:$A$1500,MATCH(ROWS($C$2:C629),'Work report'!$AA$2:$AA$1500,0)),""))</f>
        <v/>
      </c>
      <c r="J629" s="201" t="str">
        <f>IF($C629="","",IFERROR(INDEX('Work report'!$I$2:$I$1500,MATCH(ROWS($C$2:C629),'Work report'!$AA$2:$AA$1500,0)),""))</f>
        <v/>
      </c>
      <c r="K629" s="105"/>
      <c r="L629" s="105"/>
      <c r="M629" s="105"/>
      <c r="N629" s="105"/>
      <c r="O629" s="71">
        <f t="shared" si="28"/>
        <v>0</v>
      </c>
      <c r="P629" s="71">
        <f t="shared" si="29"/>
        <v>0</v>
      </c>
      <c r="Q629" s="71" t="str">
        <f t="shared" si="30"/>
        <v/>
      </c>
    </row>
    <row r="630" spans="1:17" ht="15" customHeight="1" x14ac:dyDescent="0.25">
      <c r="A630" s="198" t="str">
        <f>IF($C630="","",IFERROR(INDEX('Work report'!$A$2:$A$1500,MATCH(ROWS($C$2:C630),'Work report'!$AA$2:$AA$1500,0)),""))</f>
        <v/>
      </c>
      <c r="B630" s="199" t="str">
        <f>IF($C630="","",Setup!$B$4)</f>
        <v/>
      </c>
      <c r="C630" s="200" t="str">
        <f>IFERROR(INDEX('Work report'!$R$2:$R$1500,MATCH(ROWS($C$2:C630),'Work report'!$AA$2:$AA$1500,0)),"")</f>
        <v/>
      </c>
      <c r="D630" s="200" t="str">
        <f>IFERROR(INDEX('Work report'!$S$2:$S$1500,MATCH(ROWS($D$2:D630),'Work report'!$AA$2:$AA$1500,0)),"")</f>
        <v/>
      </c>
      <c r="E630" s="193" t="str">
        <f>IF($C630="","",IFERROR(INDEX('Work report'!$C$2:$C$1500,MATCH(ROWS($C$2:C630),'Work report'!$AA$2:$AA$1500,0)),""))</f>
        <v/>
      </c>
      <c r="F630" s="201" t="str">
        <f>IF($C630="","",IFERROR(INDEX('Work report'!$F$2:$F$1500,MATCH(ROWS($C$2:C630),'Work report'!$AA$2:$AA$1500,0)),""))</f>
        <v/>
      </c>
      <c r="G630" s="202" t="str">
        <f>IF($C630="","",IFERROR(HYPERLINK(INDEX('Work report'!$Q$2:$Q$1500,MATCH(ROWS($C$2:C630),'Work report'!$AA$2:$AA$1500,0)),INDEX('Work report'!$Q$2:$Q$1500,MATCH(ROWS($C$2:C630),'Work report'!$AA$2:$AA$1500,0))),""))</f>
        <v/>
      </c>
      <c r="H630" s="203" t="str">
        <f>IF($C630="","",IFERROR(INDEX('Work report'!$M$2:$M$1500,MATCH(ROWS($C$2:C630),'Work report'!$AA$2:$AA$1500,0)),""))</f>
        <v/>
      </c>
      <c r="I630" s="198" t="str">
        <f>IF($C630="","",IFERROR(INDEX('Work report'!$A$2:$A$1500,MATCH(ROWS($C$2:C630),'Work report'!$AA$2:$AA$1500,0)),""))</f>
        <v/>
      </c>
      <c r="J630" s="201" t="str">
        <f>IF($C630="","",IFERROR(INDEX('Work report'!$I$2:$I$1500,MATCH(ROWS($C$2:C630),'Work report'!$AA$2:$AA$1500,0)),""))</f>
        <v/>
      </c>
      <c r="K630" s="105"/>
      <c r="L630" s="105"/>
      <c r="M630" s="105"/>
      <c r="N630" s="105"/>
      <c r="O630" s="71">
        <f t="shared" si="28"/>
        <v>0</v>
      </c>
      <c r="P630" s="71">
        <f t="shared" si="29"/>
        <v>0</v>
      </c>
      <c r="Q630" s="71" t="str">
        <f t="shared" si="30"/>
        <v/>
      </c>
    </row>
    <row r="631" spans="1:17" ht="15" customHeight="1" x14ac:dyDescent="0.25">
      <c r="A631" s="198" t="str">
        <f>IF($C631="","",IFERROR(INDEX('Work report'!$A$2:$A$1500,MATCH(ROWS($C$2:C631),'Work report'!$AA$2:$AA$1500,0)),""))</f>
        <v/>
      </c>
      <c r="B631" s="199" t="str">
        <f>IF($C631="","",Setup!$B$4)</f>
        <v/>
      </c>
      <c r="C631" s="200" t="str">
        <f>IFERROR(INDEX('Work report'!$R$2:$R$1500,MATCH(ROWS($C$2:C631),'Work report'!$AA$2:$AA$1500,0)),"")</f>
        <v/>
      </c>
      <c r="D631" s="200" t="str">
        <f>IFERROR(INDEX('Work report'!$S$2:$S$1500,MATCH(ROWS($D$2:D631),'Work report'!$AA$2:$AA$1500,0)),"")</f>
        <v/>
      </c>
      <c r="E631" s="193" t="str">
        <f>IF($C631="","",IFERROR(INDEX('Work report'!$C$2:$C$1500,MATCH(ROWS($C$2:C631),'Work report'!$AA$2:$AA$1500,0)),""))</f>
        <v/>
      </c>
      <c r="F631" s="201" t="str">
        <f>IF($C631="","",IFERROR(INDEX('Work report'!$F$2:$F$1500,MATCH(ROWS($C$2:C631),'Work report'!$AA$2:$AA$1500,0)),""))</f>
        <v/>
      </c>
      <c r="G631" s="202" t="str">
        <f>IF($C631="","",IFERROR(HYPERLINK(INDEX('Work report'!$Q$2:$Q$1500,MATCH(ROWS($C$2:C631),'Work report'!$AA$2:$AA$1500,0)),INDEX('Work report'!$Q$2:$Q$1500,MATCH(ROWS($C$2:C631),'Work report'!$AA$2:$AA$1500,0))),""))</f>
        <v/>
      </c>
      <c r="H631" s="203" t="str">
        <f>IF($C631="","",IFERROR(INDEX('Work report'!$M$2:$M$1500,MATCH(ROWS($C$2:C631),'Work report'!$AA$2:$AA$1500,0)),""))</f>
        <v/>
      </c>
      <c r="I631" s="198" t="str">
        <f>IF($C631="","",IFERROR(INDEX('Work report'!$A$2:$A$1500,MATCH(ROWS($C$2:C631),'Work report'!$AA$2:$AA$1500,0)),""))</f>
        <v/>
      </c>
      <c r="J631" s="201" t="str">
        <f>IF($C631="","",IFERROR(INDEX('Work report'!$I$2:$I$1500,MATCH(ROWS($C$2:C631),'Work report'!$AA$2:$AA$1500,0)),""))</f>
        <v/>
      </c>
      <c r="K631" s="105"/>
      <c r="L631" s="105"/>
      <c r="M631" s="105"/>
      <c r="N631" s="105"/>
      <c r="O631" s="71">
        <f t="shared" si="28"/>
        <v>0</v>
      </c>
      <c r="P631" s="71">
        <f t="shared" si="29"/>
        <v>0</v>
      </c>
      <c r="Q631" s="71" t="str">
        <f t="shared" si="30"/>
        <v/>
      </c>
    </row>
    <row r="632" spans="1:17" ht="15" customHeight="1" x14ac:dyDescent="0.25">
      <c r="A632" s="198" t="str">
        <f>IF($C632="","",IFERROR(INDEX('Work report'!$A$2:$A$1500,MATCH(ROWS($C$2:C632),'Work report'!$AA$2:$AA$1500,0)),""))</f>
        <v/>
      </c>
      <c r="B632" s="199" t="str">
        <f>IF($C632="","",Setup!$B$4)</f>
        <v/>
      </c>
      <c r="C632" s="200" t="str">
        <f>IFERROR(INDEX('Work report'!$R$2:$R$1500,MATCH(ROWS($C$2:C632),'Work report'!$AA$2:$AA$1500,0)),"")</f>
        <v/>
      </c>
      <c r="D632" s="200" t="str">
        <f>IFERROR(INDEX('Work report'!$S$2:$S$1500,MATCH(ROWS($D$2:D632),'Work report'!$AA$2:$AA$1500,0)),"")</f>
        <v/>
      </c>
      <c r="E632" s="193" t="str">
        <f>IF($C632="","",IFERROR(INDEX('Work report'!$C$2:$C$1500,MATCH(ROWS($C$2:C632),'Work report'!$AA$2:$AA$1500,0)),""))</f>
        <v/>
      </c>
      <c r="F632" s="201" t="str">
        <f>IF($C632="","",IFERROR(INDEX('Work report'!$F$2:$F$1500,MATCH(ROWS($C$2:C632),'Work report'!$AA$2:$AA$1500,0)),""))</f>
        <v/>
      </c>
      <c r="G632" s="202" t="str">
        <f>IF($C632="","",IFERROR(HYPERLINK(INDEX('Work report'!$Q$2:$Q$1500,MATCH(ROWS($C$2:C632),'Work report'!$AA$2:$AA$1500,0)),INDEX('Work report'!$Q$2:$Q$1500,MATCH(ROWS($C$2:C632),'Work report'!$AA$2:$AA$1500,0))),""))</f>
        <v/>
      </c>
      <c r="H632" s="203" t="str">
        <f>IF($C632="","",IFERROR(INDEX('Work report'!$M$2:$M$1500,MATCH(ROWS($C$2:C632),'Work report'!$AA$2:$AA$1500,0)),""))</f>
        <v/>
      </c>
      <c r="I632" s="198" t="str">
        <f>IF($C632="","",IFERROR(INDEX('Work report'!$A$2:$A$1500,MATCH(ROWS($C$2:C632),'Work report'!$AA$2:$AA$1500,0)),""))</f>
        <v/>
      </c>
      <c r="J632" s="201" t="str">
        <f>IF($C632="","",IFERROR(INDEX('Work report'!$I$2:$I$1500,MATCH(ROWS($C$2:C632),'Work report'!$AA$2:$AA$1500,0)),""))</f>
        <v/>
      </c>
      <c r="K632" s="105"/>
      <c r="L632" s="105"/>
      <c r="M632" s="105"/>
      <c r="N632" s="105"/>
      <c r="O632" s="71">
        <f t="shared" si="28"/>
        <v>0</v>
      </c>
      <c r="P632" s="71">
        <f t="shared" si="29"/>
        <v>0</v>
      </c>
      <c r="Q632" s="71" t="str">
        <f t="shared" si="30"/>
        <v/>
      </c>
    </row>
    <row r="633" spans="1:17" ht="15" customHeight="1" x14ac:dyDescent="0.25">
      <c r="A633" s="198" t="str">
        <f>IF($C633="","",IFERROR(INDEX('Work report'!$A$2:$A$1500,MATCH(ROWS($C$2:C633),'Work report'!$AA$2:$AA$1500,0)),""))</f>
        <v/>
      </c>
      <c r="B633" s="199" t="str">
        <f>IF($C633="","",Setup!$B$4)</f>
        <v/>
      </c>
      <c r="C633" s="200" t="str">
        <f>IFERROR(INDEX('Work report'!$R$2:$R$1500,MATCH(ROWS($C$2:C633),'Work report'!$AA$2:$AA$1500,0)),"")</f>
        <v/>
      </c>
      <c r="D633" s="200" t="str">
        <f>IFERROR(INDEX('Work report'!$S$2:$S$1500,MATCH(ROWS($D$2:D633),'Work report'!$AA$2:$AA$1500,0)),"")</f>
        <v/>
      </c>
      <c r="E633" s="193" t="str">
        <f>IF($C633="","",IFERROR(INDEX('Work report'!$C$2:$C$1500,MATCH(ROWS($C$2:C633),'Work report'!$AA$2:$AA$1500,0)),""))</f>
        <v/>
      </c>
      <c r="F633" s="201" t="str">
        <f>IF($C633="","",IFERROR(INDEX('Work report'!$F$2:$F$1500,MATCH(ROWS($C$2:C633),'Work report'!$AA$2:$AA$1500,0)),""))</f>
        <v/>
      </c>
      <c r="G633" s="202" t="str">
        <f>IF($C633="","",IFERROR(HYPERLINK(INDEX('Work report'!$Q$2:$Q$1500,MATCH(ROWS($C$2:C633),'Work report'!$AA$2:$AA$1500,0)),INDEX('Work report'!$Q$2:$Q$1500,MATCH(ROWS($C$2:C633),'Work report'!$AA$2:$AA$1500,0))),""))</f>
        <v/>
      </c>
      <c r="H633" s="203" t="str">
        <f>IF($C633="","",IFERROR(INDEX('Work report'!$M$2:$M$1500,MATCH(ROWS($C$2:C633),'Work report'!$AA$2:$AA$1500,0)),""))</f>
        <v/>
      </c>
      <c r="I633" s="198" t="str">
        <f>IF($C633="","",IFERROR(INDEX('Work report'!$A$2:$A$1500,MATCH(ROWS($C$2:C633),'Work report'!$AA$2:$AA$1500,0)),""))</f>
        <v/>
      </c>
      <c r="J633" s="201" t="str">
        <f>IF($C633="","",IFERROR(INDEX('Work report'!$I$2:$I$1500,MATCH(ROWS($C$2:C633),'Work report'!$AA$2:$AA$1500,0)),""))</f>
        <v/>
      </c>
      <c r="K633" s="105"/>
      <c r="L633" s="105"/>
      <c r="M633" s="105"/>
      <c r="N633" s="105"/>
      <c r="O633" s="71">
        <f t="shared" si="28"/>
        <v>0</v>
      </c>
      <c r="P633" s="71">
        <f t="shared" si="29"/>
        <v>0</v>
      </c>
      <c r="Q633" s="71" t="str">
        <f t="shared" si="30"/>
        <v/>
      </c>
    </row>
    <row r="634" spans="1:17" ht="15" customHeight="1" x14ac:dyDescent="0.25">
      <c r="A634" s="198" t="str">
        <f>IF($C634="","",IFERROR(INDEX('Work report'!$A$2:$A$1500,MATCH(ROWS($C$2:C634),'Work report'!$AA$2:$AA$1500,0)),""))</f>
        <v/>
      </c>
      <c r="B634" s="199" t="str">
        <f>IF($C634="","",Setup!$B$4)</f>
        <v/>
      </c>
      <c r="C634" s="200" t="str">
        <f>IFERROR(INDEX('Work report'!$R$2:$R$1500,MATCH(ROWS($C$2:C634),'Work report'!$AA$2:$AA$1500,0)),"")</f>
        <v/>
      </c>
      <c r="D634" s="200" t="str">
        <f>IFERROR(INDEX('Work report'!$S$2:$S$1500,MATCH(ROWS($D$2:D634),'Work report'!$AA$2:$AA$1500,0)),"")</f>
        <v/>
      </c>
      <c r="E634" s="193" t="str">
        <f>IF($C634="","",IFERROR(INDEX('Work report'!$C$2:$C$1500,MATCH(ROWS($C$2:C634),'Work report'!$AA$2:$AA$1500,0)),""))</f>
        <v/>
      </c>
      <c r="F634" s="201" t="str">
        <f>IF($C634="","",IFERROR(INDEX('Work report'!$F$2:$F$1500,MATCH(ROWS($C$2:C634),'Work report'!$AA$2:$AA$1500,0)),""))</f>
        <v/>
      </c>
      <c r="G634" s="202" t="str">
        <f>IF($C634="","",IFERROR(HYPERLINK(INDEX('Work report'!$Q$2:$Q$1500,MATCH(ROWS($C$2:C634),'Work report'!$AA$2:$AA$1500,0)),INDEX('Work report'!$Q$2:$Q$1500,MATCH(ROWS($C$2:C634),'Work report'!$AA$2:$AA$1500,0))),""))</f>
        <v/>
      </c>
      <c r="H634" s="203" t="str">
        <f>IF($C634="","",IFERROR(INDEX('Work report'!$M$2:$M$1500,MATCH(ROWS($C$2:C634),'Work report'!$AA$2:$AA$1500,0)),""))</f>
        <v/>
      </c>
      <c r="I634" s="198" t="str">
        <f>IF($C634="","",IFERROR(INDEX('Work report'!$A$2:$A$1500,MATCH(ROWS($C$2:C634),'Work report'!$AA$2:$AA$1500,0)),""))</f>
        <v/>
      </c>
      <c r="J634" s="201" t="str">
        <f>IF($C634="","",IFERROR(INDEX('Work report'!$I$2:$I$1500,MATCH(ROWS($C$2:C634),'Work report'!$AA$2:$AA$1500,0)),""))</f>
        <v/>
      </c>
      <c r="K634" s="105"/>
      <c r="L634" s="105"/>
      <c r="M634" s="105"/>
      <c r="N634" s="105"/>
      <c r="O634" s="71">
        <f t="shared" si="28"/>
        <v>0</v>
      </c>
      <c r="P634" s="71">
        <f t="shared" si="29"/>
        <v>0</v>
      </c>
      <c r="Q634" s="71" t="str">
        <f t="shared" si="30"/>
        <v/>
      </c>
    </row>
    <row r="635" spans="1:17" ht="15" customHeight="1" x14ac:dyDescent="0.25">
      <c r="A635" s="198" t="str">
        <f>IF($C635="","",IFERROR(INDEX('Work report'!$A$2:$A$1500,MATCH(ROWS($C$2:C635),'Work report'!$AA$2:$AA$1500,0)),""))</f>
        <v/>
      </c>
      <c r="B635" s="199" t="str">
        <f>IF($C635="","",Setup!$B$4)</f>
        <v/>
      </c>
      <c r="C635" s="200" t="str">
        <f>IFERROR(INDEX('Work report'!$R$2:$R$1500,MATCH(ROWS($C$2:C635),'Work report'!$AA$2:$AA$1500,0)),"")</f>
        <v/>
      </c>
      <c r="D635" s="200" t="str">
        <f>IFERROR(INDEX('Work report'!$S$2:$S$1500,MATCH(ROWS($D$2:D635),'Work report'!$AA$2:$AA$1500,0)),"")</f>
        <v/>
      </c>
      <c r="E635" s="193" t="str">
        <f>IF($C635="","",IFERROR(INDEX('Work report'!$C$2:$C$1500,MATCH(ROWS($C$2:C635),'Work report'!$AA$2:$AA$1500,0)),""))</f>
        <v/>
      </c>
      <c r="F635" s="201" t="str">
        <f>IF($C635="","",IFERROR(INDEX('Work report'!$F$2:$F$1500,MATCH(ROWS($C$2:C635),'Work report'!$AA$2:$AA$1500,0)),""))</f>
        <v/>
      </c>
      <c r="G635" s="202" t="str">
        <f>IF($C635="","",IFERROR(HYPERLINK(INDEX('Work report'!$Q$2:$Q$1500,MATCH(ROWS($C$2:C635),'Work report'!$AA$2:$AA$1500,0)),INDEX('Work report'!$Q$2:$Q$1500,MATCH(ROWS($C$2:C635),'Work report'!$AA$2:$AA$1500,0))),""))</f>
        <v/>
      </c>
      <c r="H635" s="203" t="str">
        <f>IF($C635="","",IFERROR(INDEX('Work report'!$M$2:$M$1500,MATCH(ROWS($C$2:C635),'Work report'!$AA$2:$AA$1500,0)),""))</f>
        <v/>
      </c>
      <c r="I635" s="198" t="str">
        <f>IF($C635="","",IFERROR(INDEX('Work report'!$A$2:$A$1500,MATCH(ROWS($C$2:C635),'Work report'!$AA$2:$AA$1500,0)),""))</f>
        <v/>
      </c>
      <c r="J635" s="201" t="str">
        <f>IF($C635="","",IFERROR(INDEX('Work report'!$I$2:$I$1500,MATCH(ROWS($C$2:C635),'Work report'!$AA$2:$AA$1500,0)),""))</f>
        <v/>
      </c>
      <c r="K635" s="105"/>
      <c r="L635" s="105"/>
      <c r="M635" s="105"/>
      <c r="N635" s="105"/>
      <c r="O635" s="71">
        <f t="shared" si="28"/>
        <v>0</v>
      </c>
      <c r="P635" s="71">
        <f t="shared" si="29"/>
        <v>0</v>
      </c>
      <c r="Q635" s="71" t="str">
        <f t="shared" si="30"/>
        <v/>
      </c>
    </row>
    <row r="636" spans="1:17" ht="15" customHeight="1" x14ac:dyDescent="0.25">
      <c r="A636" s="198" t="str">
        <f>IF($C636="","",IFERROR(INDEX('Work report'!$A$2:$A$1500,MATCH(ROWS($C$2:C636),'Work report'!$AA$2:$AA$1500,0)),""))</f>
        <v/>
      </c>
      <c r="B636" s="199" t="str">
        <f>IF($C636="","",Setup!$B$4)</f>
        <v/>
      </c>
      <c r="C636" s="200" t="str">
        <f>IFERROR(INDEX('Work report'!$R$2:$R$1500,MATCH(ROWS($C$2:C636),'Work report'!$AA$2:$AA$1500,0)),"")</f>
        <v/>
      </c>
      <c r="D636" s="200" t="str">
        <f>IFERROR(INDEX('Work report'!$S$2:$S$1500,MATCH(ROWS($D$2:D636),'Work report'!$AA$2:$AA$1500,0)),"")</f>
        <v/>
      </c>
      <c r="E636" s="193" t="str">
        <f>IF($C636="","",IFERROR(INDEX('Work report'!$C$2:$C$1500,MATCH(ROWS($C$2:C636),'Work report'!$AA$2:$AA$1500,0)),""))</f>
        <v/>
      </c>
      <c r="F636" s="201" t="str">
        <f>IF($C636="","",IFERROR(INDEX('Work report'!$F$2:$F$1500,MATCH(ROWS($C$2:C636),'Work report'!$AA$2:$AA$1500,0)),""))</f>
        <v/>
      </c>
      <c r="G636" s="202" t="str">
        <f>IF($C636="","",IFERROR(HYPERLINK(INDEX('Work report'!$Q$2:$Q$1500,MATCH(ROWS($C$2:C636),'Work report'!$AA$2:$AA$1500,0)),INDEX('Work report'!$Q$2:$Q$1500,MATCH(ROWS($C$2:C636),'Work report'!$AA$2:$AA$1500,0))),""))</f>
        <v/>
      </c>
      <c r="H636" s="203" t="str">
        <f>IF($C636="","",IFERROR(INDEX('Work report'!$M$2:$M$1500,MATCH(ROWS($C$2:C636),'Work report'!$AA$2:$AA$1500,0)),""))</f>
        <v/>
      </c>
      <c r="I636" s="198" t="str">
        <f>IF($C636="","",IFERROR(INDEX('Work report'!$A$2:$A$1500,MATCH(ROWS($C$2:C636),'Work report'!$AA$2:$AA$1500,0)),""))</f>
        <v/>
      </c>
      <c r="J636" s="201" t="str">
        <f>IF($C636="","",IFERROR(INDEX('Work report'!$I$2:$I$1500,MATCH(ROWS($C$2:C636),'Work report'!$AA$2:$AA$1500,0)),""))</f>
        <v/>
      </c>
      <c r="K636" s="105"/>
      <c r="L636" s="105"/>
      <c r="M636" s="105"/>
      <c r="N636" s="105"/>
      <c r="O636" s="71">
        <f t="shared" si="28"/>
        <v>0</v>
      </c>
      <c r="P636" s="71">
        <f t="shared" si="29"/>
        <v>0</v>
      </c>
      <c r="Q636" s="71" t="str">
        <f t="shared" si="30"/>
        <v/>
      </c>
    </row>
    <row r="637" spans="1:17" ht="15" customHeight="1" x14ac:dyDescent="0.25">
      <c r="A637" s="198" t="str">
        <f>IF($C637="","",IFERROR(INDEX('Work report'!$A$2:$A$1500,MATCH(ROWS($C$2:C637),'Work report'!$AA$2:$AA$1500,0)),""))</f>
        <v/>
      </c>
      <c r="B637" s="199" t="str">
        <f>IF($C637="","",Setup!$B$4)</f>
        <v/>
      </c>
      <c r="C637" s="200" t="str">
        <f>IFERROR(INDEX('Work report'!$R$2:$R$1500,MATCH(ROWS($C$2:C637),'Work report'!$AA$2:$AA$1500,0)),"")</f>
        <v/>
      </c>
      <c r="D637" s="200" t="str">
        <f>IFERROR(INDEX('Work report'!$S$2:$S$1500,MATCH(ROWS($D$2:D637),'Work report'!$AA$2:$AA$1500,0)),"")</f>
        <v/>
      </c>
      <c r="E637" s="193" t="str">
        <f>IF($C637="","",IFERROR(INDEX('Work report'!$C$2:$C$1500,MATCH(ROWS($C$2:C637),'Work report'!$AA$2:$AA$1500,0)),""))</f>
        <v/>
      </c>
      <c r="F637" s="201" t="str">
        <f>IF($C637="","",IFERROR(INDEX('Work report'!$F$2:$F$1500,MATCH(ROWS($C$2:C637),'Work report'!$AA$2:$AA$1500,0)),""))</f>
        <v/>
      </c>
      <c r="G637" s="202" t="str">
        <f>IF($C637="","",IFERROR(HYPERLINK(INDEX('Work report'!$Q$2:$Q$1500,MATCH(ROWS($C$2:C637),'Work report'!$AA$2:$AA$1500,0)),INDEX('Work report'!$Q$2:$Q$1500,MATCH(ROWS($C$2:C637),'Work report'!$AA$2:$AA$1500,0))),""))</f>
        <v/>
      </c>
      <c r="H637" s="203" t="str">
        <f>IF($C637="","",IFERROR(INDEX('Work report'!$M$2:$M$1500,MATCH(ROWS($C$2:C637),'Work report'!$AA$2:$AA$1500,0)),""))</f>
        <v/>
      </c>
      <c r="I637" s="198" t="str">
        <f>IF($C637="","",IFERROR(INDEX('Work report'!$A$2:$A$1500,MATCH(ROWS($C$2:C637),'Work report'!$AA$2:$AA$1500,0)),""))</f>
        <v/>
      </c>
      <c r="J637" s="201" t="str">
        <f>IF($C637="","",IFERROR(INDEX('Work report'!$I$2:$I$1500,MATCH(ROWS($C$2:C637),'Work report'!$AA$2:$AA$1500,0)),""))</f>
        <v/>
      </c>
      <c r="K637" s="105"/>
      <c r="L637" s="105"/>
      <c r="M637" s="105"/>
      <c r="N637" s="105"/>
      <c r="O637" s="71">
        <f t="shared" si="28"/>
        <v>0</v>
      </c>
      <c r="P637" s="71">
        <f t="shared" si="29"/>
        <v>0</v>
      </c>
      <c r="Q637" s="71" t="str">
        <f t="shared" si="30"/>
        <v/>
      </c>
    </row>
    <row r="638" spans="1:17" ht="15" customHeight="1" x14ac:dyDescent="0.25">
      <c r="A638" s="198" t="str">
        <f>IF($C638="","",IFERROR(INDEX('Work report'!$A$2:$A$1500,MATCH(ROWS($C$2:C638),'Work report'!$AA$2:$AA$1500,0)),""))</f>
        <v/>
      </c>
      <c r="B638" s="199" t="str">
        <f>IF($C638="","",Setup!$B$4)</f>
        <v/>
      </c>
      <c r="C638" s="200" t="str">
        <f>IFERROR(INDEX('Work report'!$R$2:$R$1500,MATCH(ROWS($C$2:C638),'Work report'!$AA$2:$AA$1500,0)),"")</f>
        <v/>
      </c>
      <c r="D638" s="200" t="str">
        <f>IFERROR(INDEX('Work report'!$S$2:$S$1500,MATCH(ROWS($D$2:D638),'Work report'!$AA$2:$AA$1500,0)),"")</f>
        <v/>
      </c>
      <c r="E638" s="193" t="str">
        <f>IF($C638="","",IFERROR(INDEX('Work report'!$C$2:$C$1500,MATCH(ROWS($C$2:C638),'Work report'!$AA$2:$AA$1500,0)),""))</f>
        <v/>
      </c>
      <c r="F638" s="201" t="str">
        <f>IF($C638="","",IFERROR(INDEX('Work report'!$F$2:$F$1500,MATCH(ROWS($C$2:C638),'Work report'!$AA$2:$AA$1500,0)),""))</f>
        <v/>
      </c>
      <c r="G638" s="202" t="str">
        <f>IF($C638="","",IFERROR(HYPERLINK(INDEX('Work report'!$Q$2:$Q$1500,MATCH(ROWS($C$2:C638),'Work report'!$AA$2:$AA$1500,0)),INDEX('Work report'!$Q$2:$Q$1500,MATCH(ROWS($C$2:C638),'Work report'!$AA$2:$AA$1500,0))),""))</f>
        <v/>
      </c>
      <c r="H638" s="203" t="str">
        <f>IF($C638="","",IFERROR(INDEX('Work report'!$M$2:$M$1500,MATCH(ROWS($C$2:C638),'Work report'!$AA$2:$AA$1500,0)),""))</f>
        <v/>
      </c>
      <c r="I638" s="198" t="str">
        <f>IF($C638="","",IFERROR(INDEX('Work report'!$A$2:$A$1500,MATCH(ROWS($C$2:C638),'Work report'!$AA$2:$AA$1500,0)),""))</f>
        <v/>
      </c>
      <c r="J638" s="201" t="str">
        <f>IF($C638="","",IFERROR(INDEX('Work report'!$I$2:$I$1500,MATCH(ROWS($C$2:C638),'Work report'!$AA$2:$AA$1500,0)),""))</f>
        <v/>
      </c>
      <c r="K638" s="105"/>
      <c r="L638" s="105"/>
      <c r="M638" s="105"/>
      <c r="N638" s="105"/>
      <c r="O638" s="71">
        <f t="shared" si="28"/>
        <v>0</v>
      </c>
      <c r="P638" s="71">
        <f t="shared" si="29"/>
        <v>0</v>
      </c>
      <c r="Q638" s="71" t="str">
        <f t="shared" si="30"/>
        <v/>
      </c>
    </row>
    <row r="639" spans="1:17" ht="15" customHeight="1" x14ac:dyDescent="0.25">
      <c r="A639" s="198" t="str">
        <f>IF($C639="","",IFERROR(INDEX('Work report'!$A$2:$A$1500,MATCH(ROWS($C$2:C639),'Work report'!$AA$2:$AA$1500,0)),""))</f>
        <v/>
      </c>
      <c r="B639" s="199" t="str">
        <f>IF($C639="","",Setup!$B$4)</f>
        <v/>
      </c>
      <c r="C639" s="200" t="str">
        <f>IFERROR(INDEX('Work report'!$R$2:$R$1500,MATCH(ROWS($C$2:C639),'Work report'!$AA$2:$AA$1500,0)),"")</f>
        <v/>
      </c>
      <c r="D639" s="200" t="str">
        <f>IFERROR(INDEX('Work report'!$S$2:$S$1500,MATCH(ROWS($D$2:D639),'Work report'!$AA$2:$AA$1500,0)),"")</f>
        <v/>
      </c>
      <c r="E639" s="193" t="str">
        <f>IF($C639="","",IFERROR(INDEX('Work report'!$C$2:$C$1500,MATCH(ROWS($C$2:C639),'Work report'!$AA$2:$AA$1500,0)),""))</f>
        <v/>
      </c>
      <c r="F639" s="201" t="str">
        <f>IF($C639="","",IFERROR(INDEX('Work report'!$F$2:$F$1500,MATCH(ROWS($C$2:C639),'Work report'!$AA$2:$AA$1500,0)),""))</f>
        <v/>
      </c>
      <c r="G639" s="202" t="str">
        <f>IF($C639="","",IFERROR(HYPERLINK(INDEX('Work report'!$Q$2:$Q$1500,MATCH(ROWS($C$2:C639),'Work report'!$AA$2:$AA$1500,0)),INDEX('Work report'!$Q$2:$Q$1500,MATCH(ROWS($C$2:C639),'Work report'!$AA$2:$AA$1500,0))),""))</f>
        <v/>
      </c>
      <c r="H639" s="203" t="str">
        <f>IF($C639="","",IFERROR(INDEX('Work report'!$M$2:$M$1500,MATCH(ROWS($C$2:C639),'Work report'!$AA$2:$AA$1500,0)),""))</f>
        <v/>
      </c>
      <c r="I639" s="198" t="str">
        <f>IF($C639="","",IFERROR(INDEX('Work report'!$A$2:$A$1500,MATCH(ROWS($C$2:C639),'Work report'!$AA$2:$AA$1500,0)),""))</f>
        <v/>
      </c>
      <c r="J639" s="201" t="str">
        <f>IF($C639="","",IFERROR(INDEX('Work report'!$I$2:$I$1500,MATCH(ROWS($C$2:C639),'Work report'!$AA$2:$AA$1500,0)),""))</f>
        <v/>
      </c>
      <c r="K639" s="105"/>
      <c r="L639" s="105"/>
      <c r="M639" s="105"/>
      <c r="N639" s="105"/>
      <c r="O639" s="71">
        <f t="shared" si="28"/>
        <v>0</v>
      </c>
      <c r="P639" s="71">
        <f t="shared" si="29"/>
        <v>0</v>
      </c>
      <c r="Q639" s="71" t="str">
        <f t="shared" si="30"/>
        <v/>
      </c>
    </row>
    <row r="640" spans="1:17" ht="15" customHeight="1" x14ac:dyDescent="0.25">
      <c r="A640" s="198" t="str">
        <f>IF($C640="","",IFERROR(INDEX('Work report'!$A$2:$A$1500,MATCH(ROWS($C$2:C640),'Work report'!$AA$2:$AA$1500,0)),""))</f>
        <v/>
      </c>
      <c r="B640" s="199" t="str">
        <f>IF($C640="","",Setup!$B$4)</f>
        <v/>
      </c>
      <c r="C640" s="200" t="str">
        <f>IFERROR(INDEX('Work report'!$R$2:$R$1500,MATCH(ROWS($C$2:C640),'Work report'!$AA$2:$AA$1500,0)),"")</f>
        <v/>
      </c>
      <c r="D640" s="200" t="str">
        <f>IFERROR(INDEX('Work report'!$S$2:$S$1500,MATCH(ROWS($D$2:D640),'Work report'!$AA$2:$AA$1500,0)),"")</f>
        <v/>
      </c>
      <c r="E640" s="193" t="str">
        <f>IF($C640="","",IFERROR(INDEX('Work report'!$C$2:$C$1500,MATCH(ROWS($C$2:C640),'Work report'!$AA$2:$AA$1500,0)),""))</f>
        <v/>
      </c>
      <c r="F640" s="201" t="str">
        <f>IF($C640="","",IFERROR(INDEX('Work report'!$F$2:$F$1500,MATCH(ROWS($C$2:C640),'Work report'!$AA$2:$AA$1500,0)),""))</f>
        <v/>
      </c>
      <c r="G640" s="202" t="str">
        <f>IF($C640="","",IFERROR(HYPERLINK(INDEX('Work report'!$Q$2:$Q$1500,MATCH(ROWS($C$2:C640),'Work report'!$AA$2:$AA$1500,0)),INDEX('Work report'!$Q$2:$Q$1500,MATCH(ROWS($C$2:C640),'Work report'!$AA$2:$AA$1500,0))),""))</f>
        <v/>
      </c>
      <c r="H640" s="203" t="str">
        <f>IF($C640="","",IFERROR(INDEX('Work report'!$M$2:$M$1500,MATCH(ROWS($C$2:C640),'Work report'!$AA$2:$AA$1500,0)),""))</f>
        <v/>
      </c>
      <c r="I640" s="198" t="str">
        <f>IF($C640="","",IFERROR(INDEX('Work report'!$A$2:$A$1500,MATCH(ROWS($C$2:C640),'Work report'!$AA$2:$AA$1500,0)),""))</f>
        <v/>
      </c>
      <c r="J640" s="201" t="str">
        <f>IF($C640="","",IFERROR(INDEX('Work report'!$I$2:$I$1500,MATCH(ROWS($C$2:C640),'Work report'!$AA$2:$AA$1500,0)),""))</f>
        <v/>
      </c>
      <c r="K640" s="105"/>
      <c r="L640" s="105"/>
      <c r="M640" s="105"/>
      <c r="N640" s="105"/>
      <c r="O640" s="71">
        <f t="shared" si="28"/>
        <v>0</v>
      </c>
      <c r="P640" s="71">
        <f t="shared" si="29"/>
        <v>0</v>
      </c>
      <c r="Q640" s="71" t="str">
        <f t="shared" si="30"/>
        <v/>
      </c>
    </row>
    <row r="641" spans="1:17" ht="15" customHeight="1" x14ac:dyDescent="0.25">
      <c r="A641" s="198" t="str">
        <f>IF($C641="","",IFERROR(INDEX('Work report'!$A$2:$A$1500,MATCH(ROWS($C$2:C641),'Work report'!$AA$2:$AA$1500,0)),""))</f>
        <v/>
      </c>
      <c r="B641" s="199" t="str">
        <f>IF($C641="","",Setup!$B$4)</f>
        <v/>
      </c>
      <c r="C641" s="200" t="str">
        <f>IFERROR(INDEX('Work report'!$R$2:$R$1500,MATCH(ROWS($C$2:C641),'Work report'!$AA$2:$AA$1500,0)),"")</f>
        <v/>
      </c>
      <c r="D641" s="200" t="str">
        <f>IFERROR(INDEX('Work report'!$S$2:$S$1500,MATCH(ROWS($D$2:D641),'Work report'!$AA$2:$AA$1500,0)),"")</f>
        <v/>
      </c>
      <c r="E641" s="193" t="str">
        <f>IF($C641="","",IFERROR(INDEX('Work report'!$C$2:$C$1500,MATCH(ROWS($C$2:C641),'Work report'!$AA$2:$AA$1500,0)),""))</f>
        <v/>
      </c>
      <c r="F641" s="201" t="str">
        <f>IF($C641="","",IFERROR(INDEX('Work report'!$F$2:$F$1500,MATCH(ROWS($C$2:C641),'Work report'!$AA$2:$AA$1500,0)),""))</f>
        <v/>
      </c>
      <c r="G641" s="202" t="str">
        <f>IF($C641="","",IFERROR(HYPERLINK(INDEX('Work report'!$Q$2:$Q$1500,MATCH(ROWS($C$2:C641),'Work report'!$AA$2:$AA$1500,0)),INDEX('Work report'!$Q$2:$Q$1500,MATCH(ROWS($C$2:C641),'Work report'!$AA$2:$AA$1500,0))),""))</f>
        <v/>
      </c>
      <c r="H641" s="203" t="str">
        <f>IF($C641="","",IFERROR(INDEX('Work report'!$M$2:$M$1500,MATCH(ROWS($C$2:C641),'Work report'!$AA$2:$AA$1500,0)),""))</f>
        <v/>
      </c>
      <c r="I641" s="198" t="str">
        <f>IF($C641="","",IFERROR(INDEX('Work report'!$A$2:$A$1500,MATCH(ROWS($C$2:C641),'Work report'!$AA$2:$AA$1500,0)),""))</f>
        <v/>
      </c>
      <c r="J641" s="201" t="str">
        <f>IF($C641="","",IFERROR(INDEX('Work report'!$I$2:$I$1500,MATCH(ROWS($C$2:C641),'Work report'!$AA$2:$AA$1500,0)),""))</f>
        <v/>
      </c>
      <c r="K641" s="105"/>
      <c r="L641" s="105"/>
      <c r="M641" s="105"/>
      <c r="N641" s="105"/>
      <c r="O641" s="71">
        <f t="shared" si="28"/>
        <v>0</v>
      </c>
      <c r="P641" s="71">
        <f t="shared" si="29"/>
        <v>0</v>
      </c>
      <c r="Q641" s="71" t="str">
        <f t="shared" si="30"/>
        <v/>
      </c>
    </row>
    <row r="642" spans="1:17" ht="15" customHeight="1" x14ac:dyDescent="0.25">
      <c r="A642" s="198" t="str">
        <f>IF($C642="","",IFERROR(INDEX('Work report'!$A$2:$A$1500,MATCH(ROWS($C$2:C642),'Work report'!$AA$2:$AA$1500,0)),""))</f>
        <v/>
      </c>
      <c r="B642" s="199" t="str">
        <f>IF($C642="","",Setup!$B$4)</f>
        <v/>
      </c>
      <c r="C642" s="200" t="str">
        <f>IFERROR(INDEX('Work report'!$R$2:$R$1500,MATCH(ROWS($C$2:C642),'Work report'!$AA$2:$AA$1500,0)),"")</f>
        <v/>
      </c>
      <c r="D642" s="200" t="str">
        <f>IFERROR(INDEX('Work report'!$S$2:$S$1500,MATCH(ROWS($D$2:D642),'Work report'!$AA$2:$AA$1500,0)),"")</f>
        <v/>
      </c>
      <c r="E642" s="193" t="str">
        <f>IF($C642="","",IFERROR(INDEX('Work report'!$C$2:$C$1500,MATCH(ROWS($C$2:C642),'Work report'!$AA$2:$AA$1500,0)),""))</f>
        <v/>
      </c>
      <c r="F642" s="201" t="str">
        <f>IF($C642="","",IFERROR(INDEX('Work report'!$F$2:$F$1500,MATCH(ROWS($C$2:C642),'Work report'!$AA$2:$AA$1500,0)),""))</f>
        <v/>
      </c>
      <c r="G642" s="202" t="str">
        <f>IF($C642="","",IFERROR(HYPERLINK(INDEX('Work report'!$Q$2:$Q$1500,MATCH(ROWS($C$2:C642),'Work report'!$AA$2:$AA$1500,0)),INDEX('Work report'!$Q$2:$Q$1500,MATCH(ROWS($C$2:C642),'Work report'!$AA$2:$AA$1500,0))),""))</f>
        <v/>
      </c>
      <c r="H642" s="203" t="str">
        <f>IF($C642="","",IFERROR(INDEX('Work report'!$M$2:$M$1500,MATCH(ROWS($C$2:C642),'Work report'!$AA$2:$AA$1500,0)),""))</f>
        <v/>
      </c>
      <c r="I642" s="198" t="str">
        <f>IF($C642="","",IFERROR(INDEX('Work report'!$A$2:$A$1500,MATCH(ROWS($C$2:C642),'Work report'!$AA$2:$AA$1500,0)),""))</f>
        <v/>
      </c>
      <c r="J642" s="201" t="str">
        <f>IF($C642="","",IFERROR(INDEX('Work report'!$I$2:$I$1500,MATCH(ROWS($C$2:C642),'Work report'!$AA$2:$AA$1500,0)),""))</f>
        <v/>
      </c>
      <c r="K642" s="105"/>
      <c r="L642" s="105"/>
      <c r="M642" s="105"/>
      <c r="N642" s="105"/>
      <c r="O642" s="71">
        <f t="shared" ref="O642:O705" si="31">IF($C642&lt;&gt;"",$C642,$K642)</f>
        <v>0</v>
      </c>
      <c r="P642" s="71">
        <f t="shared" ref="P642:P705" si="32">IF($D642&lt;&gt;"",$D642,$L642)</f>
        <v>0</v>
      </c>
      <c r="Q642" s="71" t="str">
        <f t="shared" si="30"/>
        <v/>
      </c>
    </row>
    <row r="643" spans="1:17" ht="15" customHeight="1" x14ac:dyDescent="0.25">
      <c r="A643" s="198" t="str">
        <f>IF($C643="","",IFERROR(INDEX('Work report'!$A$2:$A$1500,MATCH(ROWS($C$2:C643),'Work report'!$AA$2:$AA$1500,0)),""))</f>
        <v/>
      </c>
      <c r="B643" s="199" t="str">
        <f>IF($C643="","",Setup!$B$4)</f>
        <v/>
      </c>
      <c r="C643" s="200" t="str">
        <f>IFERROR(INDEX('Work report'!$R$2:$R$1500,MATCH(ROWS($C$2:C643),'Work report'!$AA$2:$AA$1500,0)),"")</f>
        <v/>
      </c>
      <c r="D643" s="200" t="str">
        <f>IFERROR(INDEX('Work report'!$S$2:$S$1500,MATCH(ROWS($D$2:D643),'Work report'!$AA$2:$AA$1500,0)),"")</f>
        <v/>
      </c>
      <c r="E643" s="193" t="str">
        <f>IF($C643="","",IFERROR(INDEX('Work report'!$C$2:$C$1500,MATCH(ROWS($C$2:C643),'Work report'!$AA$2:$AA$1500,0)),""))</f>
        <v/>
      </c>
      <c r="F643" s="201" t="str">
        <f>IF($C643="","",IFERROR(INDEX('Work report'!$F$2:$F$1500,MATCH(ROWS($C$2:C643),'Work report'!$AA$2:$AA$1500,0)),""))</f>
        <v/>
      </c>
      <c r="G643" s="202" t="str">
        <f>IF($C643="","",IFERROR(HYPERLINK(INDEX('Work report'!$Q$2:$Q$1500,MATCH(ROWS($C$2:C643),'Work report'!$AA$2:$AA$1500,0)),INDEX('Work report'!$Q$2:$Q$1500,MATCH(ROWS($C$2:C643),'Work report'!$AA$2:$AA$1500,0))),""))</f>
        <v/>
      </c>
      <c r="H643" s="203" t="str">
        <f>IF($C643="","",IFERROR(INDEX('Work report'!$M$2:$M$1500,MATCH(ROWS($C$2:C643),'Work report'!$AA$2:$AA$1500,0)),""))</f>
        <v/>
      </c>
      <c r="I643" s="198" t="str">
        <f>IF($C643="","",IFERROR(INDEX('Work report'!$A$2:$A$1500,MATCH(ROWS($C$2:C643),'Work report'!$AA$2:$AA$1500,0)),""))</f>
        <v/>
      </c>
      <c r="J643" s="201" t="str">
        <f>IF($C643="","",IFERROR(INDEX('Work report'!$I$2:$I$1500,MATCH(ROWS($C$2:C643),'Work report'!$AA$2:$AA$1500,0)),""))</f>
        <v/>
      </c>
      <c r="K643" s="105"/>
      <c r="L643" s="105"/>
      <c r="M643" s="105"/>
      <c r="N643" s="105"/>
      <c r="O643" s="71">
        <f t="shared" si="31"/>
        <v>0</v>
      </c>
      <c r="P643" s="71">
        <f t="shared" si="32"/>
        <v>0</v>
      </c>
      <c r="Q643" s="71" t="str">
        <f t="shared" si="30"/>
        <v/>
      </c>
    </row>
    <row r="644" spans="1:17" ht="15" customHeight="1" x14ac:dyDescent="0.25">
      <c r="A644" s="198" t="str">
        <f>IF($C644="","",IFERROR(INDEX('Work report'!$A$2:$A$1500,MATCH(ROWS($C$2:C644),'Work report'!$AA$2:$AA$1500,0)),""))</f>
        <v/>
      </c>
      <c r="B644" s="199" t="str">
        <f>IF($C644="","",Setup!$B$4)</f>
        <v/>
      </c>
      <c r="C644" s="200" t="str">
        <f>IFERROR(INDEX('Work report'!$R$2:$R$1500,MATCH(ROWS($C$2:C644),'Work report'!$AA$2:$AA$1500,0)),"")</f>
        <v/>
      </c>
      <c r="D644" s="200" t="str">
        <f>IFERROR(INDEX('Work report'!$S$2:$S$1500,MATCH(ROWS($D$2:D644),'Work report'!$AA$2:$AA$1500,0)),"")</f>
        <v/>
      </c>
      <c r="E644" s="193" t="str">
        <f>IF($C644="","",IFERROR(INDEX('Work report'!$C$2:$C$1500,MATCH(ROWS($C$2:C644),'Work report'!$AA$2:$AA$1500,0)),""))</f>
        <v/>
      </c>
      <c r="F644" s="201" t="str">
        <f>IF($C644="","",IFERROR(INDEX('Work report'!$F$2:$F$1500,MATCH(ROWS($C$2:C644),'Work report'!$AA$2:$AA$1500,0)),""))</f>
        <v/>
      </c>
      <c r="G644" s="202" t="str">
        <f>IF($C644="","",IFERROR(HYPERLINK(INDEX('Work report'!$Q$2:$Q$1500,MATCH(ROWS($C$2:C644),'Work report'!$AA$2:$AA$1500,0)),INDEX('Work report'!$Q$2:$Q$1500,MATCH(ROWS($C$2:C644),'Work report'!$AA$2:$AA$1500,0))),""))</f>
        <v/>
      </c>
      <c r="H644" s="203" t="str">
        <f>IF($C644="","",IFERROR(INDEX('Work report'!$M$2:$M$1500,MATCH(ROWS($C$2:C644),'Work report'!$AA$2:$AA$1500,0)),""))</f>
        <v/>
      </c>
      <c r="I644" s="198" t="str">
        <f>IF($C644="","",IFERROR(INDEX('Work report'!$A$2:$A$1500,MATCH(ROWS($C$2:C644),'Work report'!$AA$2:$AA$1500,0)),""))</f>
        <v/>
      </c>
      <c r="J644" s="201" t="str">
        <f>IF($C644="","",IFERROR(INDEX('Work report'!$I$2:$I$1500,MATCH(ROWS($C$2:C644),'Work report'!$AA$2:$AA$1500,0)),""))</f>
        <v/>
      </c>
      <c r="K644" s="105"/>
      <c r="L644" s="105"/>
      <c r="M644" s="105"/>
      <c r="N644" s="105"/>
      <c r="O644" s="71">
        <f t="shared" si="31"/>
        <v>0</v>
      </c>
      <c r="P644" s="71">
        <f t="shared" si="32"/>
        <v>0</v>
      </c>
      <c r="Q644" s="71" t="str">
        <f t="shared" si="30"/>
        <v/>
      </c>
    </row>
    <row r="645" spans="1:17" ht="15" customHeight="1" x14ac:dyDescent="0.25">
      <c r="A645" s="198" t="str">
        <f>IF($C645="","",IFERROR(INDEX('Work report'!$A$2:$A$1500,MATCH(ROWS($C$2:C645),'Work report'!$AA$2:$AA$1500,0)),""))</f>
        <v/>
      </c>
      <c r="B645" s="199" t="str">
        <f>IF($C645="","",Setup!$B$4)</f>
        <v/>
      </c>
      <c r="C645" s="200" t="str">
        <f>IFERROR(INDEX('Work report'!$R$2:$R$1500,MATCH(ROWS($C$2:C645),'Work report'!$AA$2:$AA$1500,0)),"")</f>
        <v/>
      </c>
      <c r="D645" s="200" t="str">
        <f>IFERROR(INDEX('Work report'!$S$2:$S$1500,MATCH(ROWS($D$2:D645),'Work report'!$AA$2:$AA$1500,0)),"")</f>
        <v/>
      </c>
      <c r="E645" s="193" t="str">
        <f>IF($C645="","",IFERROR(INDEX('Work report'!$C$2:$C$1500,MATCH(ROWS($C$2:C645),'Work report'!$AA$2:$AA$1500,0)),""))</f>
        <v/>
      </c>
      <c r="F645" s="201" t="str">
        <f>IF($C645="","",IFERROR(INDEX('Work report'!$F$2:$F$1500,MATCH(ROWS($C$2:C645),'Work report'!$AA$2:$AA$1500,0)),""))</f>
        <v/>
      </c>
      <c r="G645" s="202" t="str">
        <f>IF($C645="","",IFERROR(HYPERLINK(INDEX('Work report'!$Q$2:$Q$1500,MATCH(ROWS($C$2:C645),'Work report'!$AA$2:$AA$1500,0)),INDEX('Work report'!$Q$2:$Q$1500,MATCH(ROWS($C$2:C645),'Work report'!$AA$2:$AA$1500,0))),""))</f>
        <v/>
      </c>
      <c r="H645" s="203" t="str">
        <f>IF($C645="","",IFERROR(INDEX('Work report'!$M$2:$M$1500,MATCH(ROWS($C$2:C645),'Work report'!$AA$2:$AA$1500,0)),""))</f>
        <v/>
      </c>
      <c r="I645" s="198" t="str">
        <f>IF($C645="","",IFERROR(INDEX('Work report'!$A$2:$A$1500,MATCH(ROWS($C$2:C645),'Work report'!$AA$2:$AA$1500,0)),""))</f>
        <v/>
      </c>
      <c r="J645" s="201" t="str">
        <f>IF($C645="","",IFERROR(INDEX('Work report'!$I$2:$I$1500,MATCH(ROWS($C$2:C645),'Work report'!$AA$2:$AA$1500,0)),""))</f>
        <v/>
      </c>
      <c r="K645" s="105"/>
      <c r="L645" s="105"/>
      <c r="M645" s="105"/>
      <c r="N645" s="105"/>
      <c r="O645" s="71">
        <f t="shared" si="31"/>
        <v>0</v>
      </c>
      <c r="P645" s="71">
        <f t="shared" si="32"/>
        <v>0</v>
      </c>
      <c r="Q645" s="71" t="str">
        <f t="shared" si="30"/>
        <v/>
      </c>
    </row>
    <row r="646" spans="1:17" ht="15" customHeight="1" x14ac:dyDescent="0.25">
      <c r="A646" s="198" t="str">
        <f>IF($C646="","",IFERROR(INDEX('Work report'!$A$2:$A$1500,MATCH(ROWS($C$2:C646),'Work report'!$AA$2:$AA$1500,0)),""))</f>
        <v/>
      </c>
      <c r="B646" s="199" t="str">
        <f>IF($C646="","",Setup!$B$4)</f>
        <v/>
      </c>
      <c r="C646" s="200" t="str">
        <f>IFERROR(INDEX('Work report'!$R$2:$R$1500,MATCH(ROWS($C$2:C646),'Work report'!$AA$2:$AA$1500,0)),"")</f>
        <v/>
      </c>
      <c r="D646" s="200" t="str">
        <f>IFERROR(INDEX('Work report'!$S$2:$S$1500,MATCH(ROWS($D$2:D646),'Work report'!$AA$2:$AA$1500,0)),"")</f>
        <v/>
      </c>
      <c r="E646" s="193" t="str">
        <f>IF($C646="","",IFERROR(INDEX('Work report'!$C$2:$C$1500,MATCH(ROWS($C$2:C646),'Work report'!$AA$2:$AA$1500,0)),""))</f>
        <v/>
      </c>
      <c r="F646" s="201" t="str">
        <f>IF($C646="","",IFERROR(INDEX('Work report'!$F$2:$F$1500,MATCH(ROWS($C$2:C646),'Work report'!$AA$2:$AA$1500,0)),""))</f>
        <v/>
      </c>
      <c r="G646" s="202" t="str">
        <f>IF($C646="","",IFERROR(HYPERLINK(INDEX('Work report'!$Q$2:$Q$1500,MATCH(ROWS($C$2:C646),'Work report'!$AA$2:$AA$1500,0)),INDEX('Work report'!$Q$2:$Q$1500,MATCH(ROWS($C$2:C646),'Work report'!$AA$2:$AA$1500,0))),""))</f>
        <v/>
      </c>
      <c r="H646" s="203" t="str">
        <f>IF($C646="","",IFERROR(INDEX('Work report'!$M$2:$M$1500,MATCH(ROWS($C$2:C646),'Work report'!$AA$2:$AA$1500,0)),""))</f>
        <v/>
      </c>
      <c r="I646" s="198" t="str">
        <f>IF($C646="","",IFERROR(INDEX('Work report'!$A$2:$A$1500,MATCH(ROWS($C$2:C646),'Work report'!$AA$2:$AA$1500,0)),""))</f>
        <v/>
      </c>
      <c r="J646" s="201" t="str">
        <f>IF($C646="","",IFERROR(INDEX('Work report'!$I$2:$I$1500,MATCH(ROWS($C$2:C646),'Work report'!$AA$2:$AA$1500,0)),""))</f>
        <v/>
      </c>
      <c r="K646" s="105"/>
      <c r="L646" s="105"/>
      <c r="M646" s="105"/>
      <c r="N646" s="105"/>
      <c r="O646" s="71">
        <f t="shared" si="31"/>
        <v>0</v>
      </c>
      <c r="P646" s="71">
        <f t="shared" si="32"/>
        <v>0</v>
      </c>
      <c r="Q646" s="71" t="str">
        <f t="shared" si="30"/>
        <v/>
      </c>
    </row>
    <row r="647" spans="1:17" ht="15" customHeight="1" x14ac:dyDescent="0.25">
      <c r="A647" s="198" t="str">
        <f>IF($C647="","",IFERROR(INDEX('Work report'!$A$2:$A$1500,MATCH(ROWS($C$2:C647),'Work report'!$AA$2:$AA$1500,0)),""))</f>
        <v/>
      </c>
      <c r="B647" s="199" t="str">
        <f>IF($C647="","",Setup!$B$4)</f>
        <v/>
      </c>
      <c r="C647" s="200" t="str">
        <f>IFERROR(INDEX('Work report'!$R$2:$R$1500,MATCH(ROWS($C$2:C647),'Work report'!$AA$2:$AA$1500,0)),"")</f>
        <v/>
      </c>
      <c r="D647" s="200" t="str">
        <f>IFERROR(INDEX('Work report'!$S$2:$S$1500,MATCH(ROWS($D$2:D647),'Work report'!$AA$2:$AA$1500,0)),"")</f>
        <v/>
      </c>
      <c r="E647" s="193" t="str">
        <f>IF($C647="","",IFERROR(INDEX('Work report'!$C$2:$C$1500,MATCH(ROWS($C$2:C647),'Work report'!$AA$2:$AA$1500,0)),""))</f>
        <v/>
      </c>
      <c r="F647" s="201" t="str">
        <f>IF($C647="","",IFERROR(INDEX('Work report'!$F$2:$F$1500,MATCH(ROWS($C$2:C647),'Work report'!$AA$2:$AA$1500,0)),""))</f>
        <v/>
      </c>
      <c r="G647" s="202" t="str">
        <f>IF($C647="","",IFERROR(HYPERLINK(INDEX('Work report'!$Q$2:$Q$1500,MATCH(ROWS($C$2:C647),'Work report'!$AA$2:$AA$1500,0)),INDEX('Work report'!$Q$2:$Q$1500,MATCH(ROWS($C$2:C647),'Work report'!$AA$2:$AA$1500,0))),""))</f>
        <v/>
      </c>
      <c r="H647" s="203" t="str">
        <f>IF($C647="","",IFERROR(INDEX('Work report'!$M$2:$M$1500,MATCH(ROWS($C$2:C647),'Work report'!$AA$2:$AA$1500,0)),""))</f>
        <v/>
      </c>
      <c r="I647" s="198" t="str">
        <f>IF($C647="","",IFERROR(INDEX('Work report'!$A$2:$A$1500,MATCH(ROWS($C$2:C647),'Work report'!$AA$2:$AA$1500,0)),""))</f>
        <v/>
      </c>
      <c r="J647" s="201" t="str">
        <f>IF($C647="","",IFERROR(INDEX('Work report'!$I$2:$I$1500,MATCH(ROWS($C$2:C647),'Work report'!$AA$2:$AA$1500,0)),""))</f>
        <v/>
      </c>
      <c r="K647" s="105"/>
      <c r="L647" s="105"/>
      <c r="M647" s="105"/>
      <c r="N647" s="105"/>
      <c r="O647" s="71">
        <f t="shared" si="31"/>
        <v>0</v>
      </c>
      <c r="P647" s="71">
        <f t="shared" si="32"/>
        <v>0</v>
      </c>
      <c r="Q647" s="71" t="str">
        <f t="shared" si="30"/>
        <v/>
      </c>
    </row>
    <row r="648" spans="1:17" ht="15" customHeight="1" x14ac:dyDescent="0.25">
      <c r="A648" s="198" t="str">
        <f>IF($C648="","",IFERROR(INDEX('Work report'!$A$2:$A$1500,MATCH(ROWS($C$2:C648),'Work report'!$AA$2:$AA$1500,0)),""))</f>
        <v/>
      </c>
      <c r="B648" s="199" t="str">
        <f>IF($C648="","",Setup!$B$4)</f>
        <v/>
      </c>
      <c r="C648" s="200" t="str">
        <f>IFERROR(INDEX('Work report'!$R$2:$R$1500,MATCH(ROWS($C$2:C648),'Work report'!$AA$2:$AA$1500,0)),"")</f>
        <v/>
      </c>
      <c r="D648" s="200" t="str">
        <f>IFERROR(INDEX('Work report'!$S$2:$S$1500,MATCH(ROWS($D$2:D648),'Work report'!$AA$2:$AA$1500,0)),"")</f>
        <v/>
      </c>
      <c r="E648" s="193" t="str">
        <f>IF($C648="","",IFERROR(INDEX('Work report'!$C$2:$C$1500,MATCH(ROWS($C$2:C648),'Work report'!$AA$2:$AA$1500,0)),""))</f>
        <v/>
      </c>
      <c r="F648" s="201" t="str">
        <f>IF($C648="","",IFERROR(INDEX('Work report'!$F$2:$F$1500,MATCH(ROWS($C$2:C648),'Work report'!$AA$2:$AA$1500,0)),""))</f>
        <v/>
      </c>
      <c r="G648" s="202" t="str">
        <f>IF($C648="","",IFERROR(HYPERLINK(INDEX('Work report'!$Q$2:$Q$1500,MATCH(ROWS($C$2:C648),'Work report'!$AA$2:$AA$1500,0)),INDEX('Work report'!$Q$2:$Q$1500,MATCH(ROWS($C$2:C648),'Work report'!$AA$2:$AA$1500,0))),""))</f>
        <v/>
      </c>
      <c r="H648" s="203" t="str">
        <f>IF($C648="","",IFERROR(INDEX('Work report'!$M$2:$M$1500,MATCH(ROWS($C$2:C648),'Work report'!$AA$2:$AA$1500,0)),""))</f>
        <v/>
      </c>
      <c r="I648" s="198" t="str">
        <f>IF($C648="","",IFERROR(INDEX('Work report'!$A$2:$A$1500,MATCH(ROWS($C$2:C648),'Work report'!$AA$2:$AA$1500,0)),""))</f>
        <v/>
      </c>
      <c r="J648" s="201" t="str">
        <f>IF($C648="","",IFERROR(INDEX('Work report'!$I$2:$I$1500,MATCH(ROWS($C$2:C648),'Work report'!$AA$2:$AA$1500,0)),""))</f>
        <v/>
      </c>
      <c r="K648" s="105"/>
      <c r="L648" s="105"/>
      <c r="M648" s="105"/>
      <c r="N648" s="105"/>
      <c r="O648" s="71">
        <f t="shared" si="31"/>
        <v>0</v>
      </c>
      <c r="P648" s="71">
        <f t="shared" si="32"/>
        <v>0</v>
      </c>
      <c r="Q648" s="71" t="str">
        <f t="shared" si="30"/>
        <v/>
      </c>
    </row>
    <row r="649" spans="1:17" ht="15" customHeight="1" x14ac:dyDescent="0.25">
      <c r="A649" s="198" t="str">
        <f>IF($C649="","",IFERROR(INDEX('Work report'!$A$2:$A$1500,MATCH(ROWS($C$2:C649),'Work report'!$AA$2:$AA$1500,0)),""))</f>
        <v/>
      </c>
      <c r="B649" s="199" t="str">
        <f>IF($C649="","",Setup!$B$4)</f>
        <v/>
      </c>
      <c r="C649" s="200" t="str">
        <f>IFERROR(INDEX('Work report'!$R$2:$R$1500,MATCH(ROWS($C$2:C649),'Work report'!$AA$2:$AA$1500,0)),"")</f>
        <v/>
      </c>
      <c r="D649" s="200" t="str">
        <f>IFERROR(INDEX('Work report'!$S$2:$S$1500,MATCH(ROWS($D$2:D649),'Work report'!$AA$2:$AA$1500,0)),"")</f>
        <v/>
      </c>
      <c r="E649" s="193" t="str">
        <f>IF($C649="","",IFERROR(INDEX('Work report'!$C$2:$C$1500,MATCH(ROWS($C$2:C649),'Work report'!$AA$2:$AA$1500,0)),""))</f>
        <v/>
      </c>
      <c r="F649" s="201" t="str">
        <f>IF($C649="","",IFERROR(INDEX('Work report'!$F$2:$F$1500,MATCH(ROWS($C$2:C649),'Work report'!$AA$2:$AA$1500,0)),""))</f>
        <v/>
      </c>
      <c r="G649" s="202" t="str">
        <f>IF($C649="","",IFERROR(HYPERLINK(INDEX('Work report'!$Q$2:$Q$1500,MATCH(ROWS($C$2:C649),'Work report'!$AA$2:$AA$1500,0)),INDEX('Work report'!$Q$2:$Q$1500,MATCH(ROWS($C$2:C649),'Work report'!$AA$2:$AA$1500,0))),""))</f>
        <v/>
      </c>
      <c r="H649" s="203" t="str">
        <f>IF($C649="","",IFERROR(INDEX('Work report'!$M$2:$M$1500,MATCH(ROWS($C$2:C649),'Work report'!$AA$2:$AA$1500,0)),""))</f>
        <v/>
      </c>
      <c r="I649" s="198" t="str">
        <f>IF($C649="","",IFERROR(INDEX('Work report'!$A$2:$A$1500,MATCH(ROWS($C$2:C649),'Work report'!$AA$2:$AA$1500,0)),""))</f>
        <v/>
      </c>
      <c r="J649" s="201" t="str">
        <f>IF($C649="","",IFERROR(INDEX('Work report'!$I$2:$I$1500,MATCH(ROWS($C$2:C649),'Work report'!$AA$2:$AA$1500,0)),""))</f>
        <v/>
      </c>
      <c r="K649" s="105"/>
      <c r="L649" s="105"/>
      <c r="M649" s="105"/>
      <c r="N649" s="105"/>
      <c r="O649" s="71">
        <f t="shared" si="31"/>
        <v>0</v>
      </c>
      <c r="P649" s="71">
        <f t="shared" si="32"/>
        <v>0</v>
      </c>
      <c r="Q649" s="71" t="str">
        <f t="shared" si="30"/>
        <v/>
      </c>
    </row>
    <row r="650" spans="1:17" ht="15" customHeight="1" x14ac:dyDescent="0.25">
      <c r="A650" s="198" t="str">
        <f>IF($C650="","",IFERROR(INDEX('Work report'!$A$2:$A$1500,MATCH(ROWS($C$2:C650),'Work report'!$AA$2:$AA$1500,0)),""))</f>
        <v/>
      </c>
      <c r="B650" s="199" t="str">
        <f>IF($C650="","",Setup!$B$4)</f>
        <v/>
      </c>
      <c r="C650" s="200" t="str">
        <f>IFERROR(INDEX('Work report'!$R$2:$R$1500,MATCH(ROWS($C$2:C650),'Work report'!$AA$2:$AA$1500,0)),"")</f>
        <v/>
      </c>
      <c r="D650" s="200" t="str">
        <f>IFERROR(INDEX('Work report'!$S$2:$S$1500,MATCH(ROWS($D$2:D650),'Work report'!$AA$2:$AA$1500,0)),"")</f>
        <v/>
      </c>
      <c r="E650" s="193" t="str">
        <f>IF($C650="","",IFERROR(INDEX('Work report'!$C$2:$C$1500,MATCH(ROWS($C$2:C650),'Work report'!$AA$2:$AA$1500,0)),""))</f>
        <v/>
      </c>
      <c r="F650" s="201" t="str">
        <f>IF($C650="","",IFERROR(INDEX('Work report'!$F$2:$F$1500,MATCH(ROWS($C$2:C650),'Work report'!$AA$2:$AA$1500,0)),""))</f>
        <v/>
      </c>
      <c r="G650" s="202" t="str">
        <f>IF($C650="","",IFERROR(HYPERLINK(INDEX('Work report'!$Q$2:$Q$1500,MATCH(ROWS($C$2:C650),'Work report'!$AA$2:$AA$1500,0)),INDEX('Work report'!$Q$2:$Q$1500,MATCH(ROWS($C$2:C650),'Work report'!$AA$2:$AA$1500,0))),""))</f>
        <v/>
      </c>
      <c r="H650" s="203" t="str">
        <f>IF($C650="","",IFERROR(INDEX('Work report'!$M$2:$M$1500,MATCH(ROWS($C$2:C650),'Work report'!$AA$2:$AA$1500,0)),""))</f>
        <v/>
      </c>
      <c r="I650" s="198" t="str">
        <f>IF($C650="","",IFERROR(INDEX('Work report'!$A$2:$A$1500,MATCH(ROWS($C$2:C650),'Work report'!$AA$2:$AA$1500,0)),""))</f>
        <v/>
      </c>
      <c r="J650" s="201" t="str">
        <f>IF($C650="","",IFERROR(INDEX('Work report'!$I$2:$I$1500,MATCH(ROWS($C$2:C650),'Work report'!$AA$2:$AA$1500,0)),""))</f>
        <v/>
      </c>
      <c r="K650" s="105"/>
      <c r="L650" s="105"/>
      <c r="M650" s="105"/>
      <c r="N650" s="105"/>
      <c r="O650" s="71">
        <f t="shared" si="31"/>
        <v>0</v>
      </c>
      <c r="P650" s="71">
        <f t="shared" si="32"/>
        <v>0</v>
      </c>
      <c r="Q650" s="71" t="str">
        <f t="shared" si="30"/>
        <v/>
      </c>
    </row>
    <row r="651" spans="1:17" ht="15" customHeight="1" x14ac:dyDescent="0.25">
      <c r="A651" s="198" t="str">
        <f>IF($C651="","",IFERROR(INDEX('Work report'!$A$2:$A$1500,MATCH(ROWS($C$2:C651),'Work report'!$AA$2:$AA$1500,0)),""))</f>
        <v/>
      </c>
      <c r="B651" s="199" t="str">
        <f>IF($C651="","",Setup!$B$4)</f>
        <v/>
      </c>
      <c r="C651" s="200" t="str">
        <f>IFERROR(INDEX('Work report'!$R$2:$R$1500,MATCH(ROWS($C$2:C651),'Work report'!$AA$2:$AA$1500,0)),"")</f>
        <v/>
      </c>
      <c r="D651" s="200" t="str">
        <f>IFERROR(INDEX('Work report'!$S$2:$S$1500,MATCH(ROWS($D$2:D651),'Work report'!$AA$2:$AA$1500,0)),"")</f>
        <v/>
      </c>
      <c r="E651" s="193" t="str">
        <f>IF($C651="","",IFERROR(INDEX('Work report'!$C$2:$C$1500,MATCH(ROWS($C$2:C651),'Work report'!$AA$2:$AA$1500,0)),""))</f>
        <v/>
      </c>
      <c r="F651" s="201" t="str">
        <f>IF($C651="","",IFERROR(INDEX('Work report'!$F$2:$F$1500,MATCH(ROWS($C$2:C651),'Work report'!$AA$2:$AA$1500,0)),""))</f>
        <v/>
      </c>
      <c r="G651" s="202" t="str">
        <f>IF($C651="","",IFERROR(HYPERLINK(INDEX('Work report'!$Q$2:$Q$1500,MATCH(ROWS($C$2:C651),'Work report'!$AA$2:$AA$1500,0)),INDEX('Work report'!$Q$2:$Q$1500,MATCH(ROWS($C$2:C651),'Work report'!$AA$2:$AA$1500,0))),""))</f>
        <v/>
      </c>
      <c r="H651" s="203" t="str">
        <f>IF($C651="","",IFERROR(INDEX('Work report'!$M$2:$M$1500,MATCH(ROWS($C$2:C651),'Work report'!$AA$2:$AA$1500,0)),""))</f>
        <v/>
      </c>
      <c r="I651" s="198" t="str">
        <f>IF($C651="","",IFERROR(INDEX('Work report'!$A$2:$A$1500,MATCH(ROWS($C$2:C651),'Work report'!$AA$2:$AA$1500,0)),""))</f>
        <v/>
      </c>
      <c r="J651" s="201" t="str">
        <f>IF($C651="","",IFERROR(INDEX('Work report'!$I$2:$I$1500,MATCH(ROWS($C$2:C651),'Work report'!$AA$2:$AA$1500,0)),""))</f>
        <v/>
      </c>
      <c r="K651" s="105"/>
      <c r="L651" s="105"/>
      <c r="M651" s="105"/>
      <c r="N651" s="105"/>
      <c r="O651" s="71">
        <f t="shared" si="31"/>
        <v>0</v>
      </c>
      <c r="P651" s="71">
        <f t="shared" si="32"/>
        <v>0</v>
      </c>
      <c r="Q651" s="71" t="str">
        <f t="shared" si="30"/>
        <v/>
      </c>
    </row>
    <row r="652" spans="1:17" ht="15" customHeight="1" x14ac:dyDescent="0.25">
      <c r="A652" s="198" t="str">
        <f>IF($C652="","",IFERROR(INDEX('Work report'!$A$2:$A$1500,MATCH(ROWS($C$2:C652),'Work report'!$AA$2:$AA$1500,0)),""))</f>
        <v/>
      </c>
      <c r="B652" s="199" t="str">
        <f>IF($C652="","",Setup!$B$4)</f>
        <v/>
      </c>
      <c r="C652" s="200" t="str">
        <f>IFERROR(INDEX('Work report'!$R$2:$R$1500,MATCH(ROWS($C$2:C652),'Work report'!$AA$2:$AA$1500,0)),"")</f>
        <v/>
      </c>
      <c r="D652" s="200" t="str">
        <f>IFERROR(INDEX('Work report'!$S$2:$S$1500,MATCH(ROWS($D$2:D652),'Work report'!$AA$2:$AA$1500,0)),"")</f>
        <v/>
      </c>
      <c r="E652" s="193" t="str">
        <f>IF($C652="","",IFERROR(INDEX('Work report'!$C$2:$C$1500,MATCH(ROWS($C$2:C652),'Work report'!$AA$2:$AA$1500,0)),""))</f>
        <v/>
      </c>
      <c r="F652" s="201" t="str">
        <f>IF($C652="","",IFERROR(INDEX('Work report'!$F$2:$F$1500,MATCH(ROWS($C$2:C652),'Work report'!$AA$2:$AA$1500,0)),""))</f>
        <v/>
      </c>
      <c r="G652" s="202" t="str">
        <f>IF($C652="","",IFERROR(HYPERLINK(INDEX('Work report'!$Q$2:$Q$1500,MATCH(ROWS($C$2:C652),'Work report'!$AA$2:$AA$1500,0)),INDEX('Work report'!$Q$2:$Q$1500,MATCH(ROWS($C$2:C652),'Work report'!$AA$2:$AA$1500,0))),""))</f>
        <v/>
      </c>
      <c r="H652" s="203" t="str">
        <f>IF($C652="","",IFERROR(INDEX('Work report'!$M$2:$M$1500,MATCH(ROWS($C$2:C652),'Work report'!$AA$2:$AA$1500,0)),""))</f>
        <v/>
      </c>
      <c r="I652" s="198" t="str">
        <f>IF($C652="","",IFERROR(INDEX('Work report'!$A$2:$A$1500,MATCH(ROWS($C$2:C652),'Work report'!$AA$2:$AA$1500,0)),""))</f>
        <v/>
      </c>
      <c r="J652" s="201" t="str">
        <f>IF($C652="","",IFERROR(INDEX('Work report'!$I$2:$I$1500,MATCH(ROWS($C$2:C652),'Work report'!$AA$2:$AA$1500,0)),""))</f>
        <v/>
      </c>
      <c r="K652" s="105"/>
      <c r="L652" s="105"/>
      <c r="M652" s="105"/>
      <c r="N652" s="105"/>
      <c r="O652" s="71">
        <f t="shared" si="31"/>
        <v>0</v>
      </c>
      <c r="P652" s="71">
        <f t="shared" si="32"/>
        <v>0</v>
      </c>
      <c r="Q652" s="71" t="str">
        <f t="shared" si="30"/>
        <v/>
      </c>
    </row>
    <row r="653" spans="1:17" ht="15" customHeight="1" x14ac:dyDescent="0.25">
      <c r="A653" s="198" t="str">
        <f>IF($C653="","",IFERROR(INDEX('Work report'!$A$2:$A$1500,MATCH(ROWS($C$2:C653),'Work report'!$AA$2:$AA$1500,0)),""))</f>
        <v/>
      </c>
      <c r="B653" s="199" t="str">
        <f>IF($C653="","",Setup!$B$4)</f>
        <v/>
      </c>
      <c r="C653" s="200" t="str">
        <f>IFERROR(INDEX('Work report'!$R$2:$R$1500,MATCH(ROWS($C$2:C653),'Work report'!$AA$2:$AA$1500,0)),"")</f>
        <v/>
      </c>
      <c r="D653" s="200" t="str">
        <f>IFERROR(INDEX('Work report'!$S$2:$S$1500,MATCH(ROWS($D$2:D653),'Work report'!$AA$2:$AA$1500,0)),"")</f>
        <v/>
      </c>
      <c r="E653" s="193" t="str">
        <f>IF($C653="","",IFERROR(INDEX('Work report'!$C$2:$C$1500,MATCH(ROWS($C$2:C653),'Work report'!$AA$2:$AA$1500,0)),""))</f>
        <v/>
      </c>
      <c r="F653" s="201" t="str">
        <f>IF($C653="","",IFERROR(INDEX('Work report'!$F$2:$F$1500,MATCH(ROWS($C$2:C653),'Work report'!$AA$2:$AA$1500,0)),""))</f>
        <v/>
      </c>
      <c r="G653" s="202" t="str">
        <f>IF($C653="","",IFERROR(HYPERLINK(INDEX('Work report'!$Q$2:$Q$1500,MATCH(ROWS($C$2:C653),'Work report'!$AA$2:$AA$1500,0)),INDEX('Work report'!$Q$2:$Q$1500,MATCH(ROWS($C$2:C653),'Work report'!$AA$2:$AA$1500,0))),""))</f>
        <v/>
      </c>
      <c r="H653" s="203" t="str">
        <f>IF($C653="","",IFERROR(INDEX('Work report'!$M$2:$M$1500,MATCH(ROWS($C$2:C653),'Work report'!$AA$2:$AA$1500,0)),""))</f>
        <v/>
      </c>
      <c r="I653" s="198" t="str">
        <f>IF($C653="","",IFERROR(INDEX('Work report'!$A$2:$A$1500,MATCH(ROWS($C$2:C653),'Work report'!$AA$2:$AA$1500,0)),""))</f>
        <v/>
      </c>
      <c r="J653" s="201" t="str">
        <f>IF($C653="","",IFERROR(INDEX('Work report'!$I$2:$I$1500,MATCH(ROWS($C$2:C653),'Work report'!$AA$2:$AA$1500,0)),""))</f>
        <v/>
      </c>
      <c r="K653" s="105"/>
      <c r="L653" s="105"/>
      <c r="M653" s="105"/>
      <c r="N653" s="105"/>
      <c r="O653" s="71">
        <f t="shared" si="31"/>
        <v>0</v>
      </c>
      <c r="P653" s="71">
        <f t="shared" si="32"/>
        <v>0</v>
      </c>
      <c r="Q653" s="71" t="str">
        <f t="shared" si="30"/>
        <v/>
      </c>
    </row>
    <row r="654" spans="1:17" ht="15" customHeight="1" x14ac:dyDescent="0.25">
      <c r="A654" s="198" t="str">
        <f>IF($C654="","",IFERROR(INDEX('Work report'!$A$2:$A$1500,MATCH(ROWS($C$2:C654),'Work report'!$AA$2:$AA$1500,0)),""))</f>
        <v/>
      </c>
      <c r="B654" s="199" t="str">
        <f>IF($C654="","",Setup!$B$4)</f>
        <v/>
      </c>
      <c r="C654" s="200" t="str">
        <f>IFERROR(INDEX('Work report'!$R$2:$R$1500,MATCH(ROWS($C$2:C654),'Work report'!$AA$2:$AA$1500,0)),"")</f>
        <v/>
      </c>
      <c r="D654" s="200" t="str">
        <f>IFERROR(INDEX('Work report'!$S$2:$S$1500,MATCH(ROWS($D$2:D654),'Work report'!$AA$2:$AA$1500,0)),"")</f>
        <v/>
      </c>
      <c r="E654" s="193" t="str">
        <f>IF($C654="","",IFERROR(INDEX('Work report'!$C$2:$C$1500,MATCH(ROWS($C$2:C654),'Work report'!$AA$2:$AA$1500,0)),""))</f>
        <v/>
      </c>
      <c r="F654" s="201" t="str">
        <f>IF($C654="","",IFERROR(INDEX('Work report'!$F$2:$F$1500,MATCH(ROWS($C$2:C654),'Work report'!$AA$2:$AA$1500,0)),""))</f>
        <v/>
      </c>
      <c r="G654" s="202" t="str">
        <f>IF($C654="","",IFERROR(HYPERLINK(INDEX('Work report'!$Q$2:$Q$1500,MATCH(ROWS($C$2:C654),'Work report'!$AA$2:$AA$1500,0)),INDEX('Work report'!$Q$2:$Q$1500,MATCH(ROWS($C$2:C654),'Work report'!$AA$2:$AA$1500,0))),""))</f>
        <v/>
      </c>
      <c r="H654" s="203" t="str">
        <f>IF($C654="","",IFERROR(INDEX('Work report'!$M$2:$M$1500,MATCH(ROWS($C$2:C654),'Work report'!$AA$2:$AA$1500,0)),""))</f>
        <v/>
      </c>
      <c r="I654" s="198" t="str">
        <f>IF($C654="","",IFERROR(INDEX('Work report'!$A$2:$A$1500,MATCH(ROWS($C$2:C654),'Work report'!$AA$2:$AA$1500,0)),""))</f>
        <v/>
      </c>
      <c r="J654" s="201" t="str">
        <f>IF($C654="","",IFERROR(INDEX('Work report'!$I$2:$I$1500,MATCH(ROWS($C$2:C654),'Work report'!$AA$2:$AA$1500,0)),""))</f>
        <v/>
      </c>
      <c r="K654" s="105"/>
      <c r="L654" s="105"/>
      <c r="M654" s="105"/>
      <c r="N654" s="105"/>
      <c r="O654" s="71">
        <f t="shared" si="31"/>
        <v>0</v>
      </c>
      <c r="P654" s="71">
        <f t="shared" si="32"/>
        <v>0</v>
      </c>
      <c r="Q654" s="71" t="str">
        <f t="shared" si="30"/>
        <v/>
      </c>
    </row>
    <row r="655" spans="1:17" ht="15" customHeight="1" x14ac:dyDescent="0.25">
      <c r="A655" s="198" t="str">
        <f>IF($C655="","",IFERROR(INDEX('Work report'!$A$2:$A$1500,MATCH(ROWS($C$2:C655),'Work report'!$AA$2:$AA$1500,0)),""))</f>
        <v/>
      </c>
      <c r="B655" s="199" t="str">
        <f>IF($C655="","",Setup!$B$4)</f>
        <v/>
      </c>
      <c r="C655" s="200" t="str">
        <f>IFERROR(INDEX('Work report'!$R$2:$R$1500,MATCH(ROWS($C$2:C655),'Work report'!$AA$2:$AA$1500,0)),"")</f>
        <v/>
      </c>
      <c r="D655" s="200" t="str">
        <f>IFERROR(INDEX('Work report'!$S$2:$S$1500,MATCH(ROWS($D$2:D655),'Work report'!$AA$2:$AA$1500,0)),"")</f>
        <v/>
      </c>
      <c r="E655" s="193" t="str">
        <f>IF($C655="","",IFERROR(INDEX('Work report'!$C$2:$C$1500,MATCH(ROWS($C$2:C655),'Work report'!$AA$2:$AA$1500,0)),""))</f>
        <v/>
      </c>
      <c r="F655" s="201" t="str">
        <f>IF($C655="","",IFERROR(INDEX('Work report'!$F$2:$F$1500,MATCH(ROWS($C$2:C655),'Work report'!$AA$2:$AA$1500,0)),""))</f>
        <v/>
      </c>
      <c r="G655" s="202" t="str">
        <f>IF($C655="","",IFERROR(HYPERLINK(INDEX('Work report'!$Q$2:$Q$1500,MATCH(ROWS($C$2:C655),'Work report'!$AA$2:$AA$1500,0)),INDEX('Work report'!$Q$2:$Q$1500,MATCH(ROWS($C$2:C655),'Work report'!$AA$2:$AA$1500,0))),""))</f>
        <v/>
      </c>
      <c r="H655" s="203" t="str">
        <f>IF($C655="","",IFERROR(INDEX('Work report'!$M$2:$M$1500,MATCH(ROWS($C$2:C655),'Work report'!$AA$2:$AA$1500,0)),""))</f>
        <v/>
      </c>
      <c r="I655" s="198" t="str">
        <f>IF($C655="","",IFERROR(INDEX('Work report'!$A$2:$A$1500,MATCH(ROWS($C$2:C655),'Work report'!$AA$2:$AA$1500,0)),""))</f>
        <v/>
      </c>
      <c r="J655" s="201" t="str">
        <f>IF($C655="","",IFERROR(INDEX('Work report'!$I$2:$I$1500,MATCH(ROWS($C$2:C655),'Work report'!$AA$2:$AA$1500,0)),""))</f>
        <v/>
      </c>
      <c r="K655" s="105"/>
      <c r="L655" s="105"/>
      <c r="M655" s="105"/>
      <c r="N655" s="105"/>
      <c r="O655" s="71">
        <f t="shared" si="31"/>
        <v>0</v>
      </c>
      <c r="P655" s="71">
        <f t="shared" si="32"/>
        <v>0</v>
      </c>
      <c r="Q655" s="71" t="str">
        <f t="shared" si="30"/>
        <v/>
      </c>
    </row>
    <row r="656" spans="1:17" ht="15" customHeight="1" x14ac:dyDescent="0.25">
      <c r="A656" s="198" t="str">
        <f>IF($C656="","",IFERROR(INDEX('Work report'!$A$2:$A$1500,MATCH(ROWS($C$2:C656),'Work report'!$AA$2:$AA$1500,0)),""))</f>
        <v/>
      </c>
      <c r="B656" s="199" t="str">
        <f>IF($C656="","",Setup!$B$4)</f>
        <v/>
      </c>
      <c r="C656" s="200" t="str">
        <f>IFERROR(INDEX('Work report'!$R$2:$R$1500,MATCH(ROWS($C$2:C656),'Work report'!$AA$2:$AA$1500,0)),"")</f>
        <v/>
      </c>
      <c r="D656" s="200" t="str">
        <f>IFERROR(INDEX('Work report'!$S$2:$S$1500,MATCH(ROWS($D$2:D656),'Work report'!$AA$2:$AA$1500,0)),"")</f>
        <v/>
      </c>
      <c r="E656" s="193" t="str">
        <f>IF($C656="","",IFERROR(INDEX('Work report'!$C$2:$C$1500,MATCH(ROWS($C$2:C656),'Work report'!$AA$2:$AA$1500,0)),""))</f>
        <v/>
      </c>
      <c r="F656" s="201" t="str">
        <f>IF($C656="","",IFERROR(INDEX('Work report'!$F$2:$F$1500,MATCH(ROWS($C$2:C656),'Work report'!$AA$2:$AA$1500,0)),""))</f>
        <v/>
      </c>
      <c r="G656" s="202" t="str">
        <f>IF($C656="","",IFERROR(HYPERLINK(INDEX('Work report'!$Q$2:$Q$1500,MATCH(ROWS($C$2:C656),'Work report'!$AA$2:$AA$1500,0)),INDEX('Work report'!$Q$2:$Q$1500,MATCH(ROWS($C$2:C656),'Work report'!$AA$2:$AA$1500,0))),""))</f>
        <v/>
      </c>
      <c r="H656" s="203" t="str">
        <f>IF($C656="","",IFERROR(INDEX('Work report'!$M$2:$M$1500,MATCH(ROWS($C$2:C656),'Work report'!$AA$2:$AA$1500,0)),""))</f>
        <v/>
      </c>
      <c r="I656" s="198" t="str">
        <f>IF($C656="","",IFERROR(INDEX('Work report'!$A$2:$A$1500,MATCH(ROWS($C$2:C656),'Work report'!$AA$2:$AA$1500,0)),""))</f>
        <v/>
      </c>
      <c r="J656" s="201" t="str">
        <f>IF($C656="","",IFERROR(INDEX('Work report'!$I$2:$I$1500,MATCH(ROWS($C$2:C656),'Work report'!$AA$2:$AA$1500,0)),""))</f>
        <v/>
      </c>
      <c r="K656" s="105"/>
      <c r="L656" s="105"/>
      <c r="M656" s="105"/>
      <c r="N656" s="105"/>
      <c r="O656" s="71">
        <f t="shared" si="31"/>
        <v>0</v>
      </c>
      <c r="P656" s="71">
        <f t="shared" si="32"/>
        <v>0</v>
      </c>
      <c r="Q656" s="71" t="str">
        <f t="shared" si="30"/>
        <v/>
      </c>
    </row>
    <row r="657" spans="1:17" ht="15" customHeight="1" x14ac:dyDescent="0.25">
      <c r="A657" s="198" t="str">
        <f>IF($C657="","",IFERROR(INDEX('Work report'!$A$2:$A$1500,MATCH(ROWS($C$2:C657),'Work report'!$AA$2:$AA$1500,0)),""))</f>
        <v/>
      </c>
      <c r="B657" s="199" t="str">
        <f>IF($C657="","",Setup!$B$4)</f>
        <v/>
      </c>
      <c r="C657" s="200" t="str">
        <f>IFERROR(INDEX('Work report'!$R$2:$R$1500,MATCH(ROWS($C$2:C657),'Work report'!$AA$2:$AA$1500,0)),"")</f>
        <v/>
      </c>
      <c r="D657" s="200" t="str">
        <f>IFERROR(INDEX('Work report'!$S$2:$S$1500,MATCH(ROWS($D$2:D657),'Work report'!$AA$2:$AA$1500,0)),"")</f>
        <v/>
      </c>
      <c r="E657" s="193" t="str">
        <f>IF($C657="","",IFERROR(INDEX('Work report'!$C$2:$C$1500,MATCH(ROWS($C$2:C657),'Work report'!$AA$2:$AA$1500,0)),""))</f>
        <v/>
      </c>
      <c r="F657" s="201" t="str">
        <f>IF($C657="","",IFERROR(INDEX('Work report'!$F$2:$F$1500,MATCH(ROWS($C$2:C657),'Work report'!$AA$2:$AA$1500,0)),""))</f>
        <v/>
      </c>
      <c r="G657" s="202" t="str">
        <f>IF($C657="","",IFERROR(HYPERLINK(INDEX('Work report'!$Q$2:$Q$1500,MATCH(ROWS($C$2:C657),'Work report'!$AA$2:$AA$1500,0)),INDEX('Work report'!$Q$2:$Q$1500,MATCH(ROWS($C$2:C657),'Work report'!$AA$2:$AA$1500,0))),""))</f>
        <v/>
      </c>
      <c r="H657" s="203" t="str">
        <f>IF($C657="","",IFERROR(INDEX('Work report'!$M$2:$M$1500,MATCH(ROWS($C$2:C657),'Work report'!$AA$2:$AA$1500,0)),""))</f>
        <v/>
      </c>
      <c r="I657" s="198" t="str">
        <f>IF($C657="","",IFERROR(INDEX('Work report'!$A$2:$A$1500,MATCH(ROWS($C$2:C657),'Work report'!$AA$2:$AA$1500,0)),""))</f>
        <v/>
      </c>
      <c r="J657" s="201" t="str">
        <f>IF($C657="","",IFERROR(INDEX('Work report'!$I$2:$I$1500,MATCH(ROWS($C$2:C657),'Work report'!$AA$2:$AA$1500,0)),""))</f>
        <v/>
      </c>
      <c r="K657" s="105"/>
      <c r="L657" s="105"/>
      <c r="M657" s="105"/>
      <c r="N657" s="105"/>
      <c r="O657" s="71">
        <f t="shared" si="31"/>
        <v>0</v>
      </c>
      <c r="P657" s="71">
        <f t="shared" si="32"/>
        <v>0</v>
      </c>
      <c r="Q657" s="71" t="str">
        <f t="shared" si="30"/>
        <v/>
      </c>
    </row>
    <row r="658" spans="1:17" ht="15" customHeight="1" x14ac:dyDescent="0.25">
      <c r="A658" s="198" t="str">
        <f>IF($C658="","",IFERROR(INDEX('Work report'!$A$2:$A$1500,MATCH(ROWS($C$2:C658),'Work report'!$AA$2:$AA$1500,0)),""))</f>
        <v/>
      </c>
      <c r="B658" s="199" t="str">
        <f>IF($C658="","",Setup!$B$4)</f>
        <v/>
      </c>
      <c r="C658" s="200" t="str">
        <f>IFERROR(INDEX('Work report'!$R$2:$R$1500,MATCH(ROWS($C$2:C658),'Work report'!$AA$2:$AA$1500,0)),"")</f>
        <v/>
      </c>
      <c r="D658" s="200" t="str">
        <f>IFERROR(INDEX('Work report'!$S$2:$S$1500,MATCH(ROWS($D$2:D658),'Work report'!$AA$2:$AA$1500,0)),"")</f>
        <v/>
      </c>
      <c r="E658" s="193" t="str">
        <f>IF($C658="","",IFERROR(INDEX('Work report'!$C$2:$C$1500,MATCH(ROWS($C$2:C658),'Work report'!$AA$2:$AA$1500,0)),""))</f>
        <v/>
      </c>
      <c r="F658" s="201" t="str">
        <f>IF($C658="","",IFERROR(INDEX('Work report'!$F$2:$F$1500,MATCH(ROWS($C$2:C658),'Work report'!$AA$2:$AA$1500,0)),""))</f>
        <v/>
      </c>
      <c r="G658" s="202" t="str">
        <f>IF($C658="","",IFERROR(HYPERLINK(INDEX('Work report'!$Q$2:$Q$1500,MATCH(ROWS($C$2:C658),'Work report'!$AA$2:$AA$1500,0)),INDEX('Work report'!$Q$2:$Q$1500,MATCH(ROWS($C$2:C658),'Work report'!$AA$2:$AA$1500,0))),""))</f>
        <v/>
      </c>
      <c r="H658" s="203" t="str">
        <f>IF($C658="","",IFERROR(INDEX('Work report'!$M$2:$M$1500,MATCH(ROWS($C$2:C658),'Work report'!$AA$2:$AA$1500,0)),""))</f>
        <v/>
      </c>
      <c r="I658" s="198" t="str">
        <f>IF($C658="","",IFERROR(INDEX('Work report'!$A$2:$A$1500,MATCH(ROWS($C$2:C658),'Work report'!$AA$2:$AA$1500,0)),""))</f>
        <v/>
      </c>
      <c r="J658" s="201" t="str">
        <f>IF($C658="","",IFERROR(INDEX('Work report'!$I$2:$I$1500,MATCH(ROWS($C$2:C658),'Work report'!$AA$2:$AA$1500,0)),""))</f>
        <v/>
      </c>
      <c r="K658" s="105"/>
      <c r="L658" s="105"/>
      <c r="M658" s="105"/>
      <c r="N658" s="105"/>
      <c r="O658" s="71">
        <f t="shared" si="31"/>
        <v>0</v>
      </c>
      <c r="P658" s="71">
        <f t="shared" si="32"/>
        <v>0</v>
      </c>
      <c r="Q658" s="71" t="str">
        <f t="shared" si="30"/>
        <v/>
      </c>
    </row>
    <row r="659" spans="1:17" ht="15" customHeight="1" x14ac:dyDescent="0.25">
      <c r="A659" s="198" t="str">
        <f>IF($C659="","",IFERROR(INDEX('Work report'!$A$2:$A$1500,MATCH(ROWS($C$2:C659),'Work report'!$AA$2:$AA$1500,0)),""))</f>
        <v/>
      </c>
      <c r="B659" s="199" t="str">
        <f>IF($C659="","",Setup!$B$4)</f>
        <v/>
      </c>
      <c r="C659" s="200" t="str">
        <f>IFERROR(INDEX('Work report'!$R$2:$R$1500,MATCH(ROWS($C$2:C659),'Work report'!$AA$2:$AA$1500,0)),"")</f>
        <v/>
      </c>
      <c r="D659" s="200" t="str">
        <f>IFERROR(INDEX('Work report'!$S$2:$S$1500,MATCH(ROWS($D$2:D659),'Work report'!$AA$2:$AA$1500,0)),"")</f>
        <v/>
      </c>
      <c r="E659" s="193" t="str">
        <f>IF($C659="","",IFERROR(INDEX('Work report'!$C$2:$C$1500,MATCH(ROWS($C$2:C659),'Work report'!$AA$2:$AA$1500,0)),""))</f>
        <v/>
      </c>
      <c r="F659" s="201" t="str">
        <f>IF($C659="","",IFERROR(INDEX('Work report'!$F$2:$F$1500,MATCH(ROWS($C$2:C659),'Work report'!$AA$2:$AA$1500,0)),""))</f>
        <v/>
      </c>
      <c r="G659" s="202" t="str">
        <f>IF($C659="","",IFERROR(HYPERLINK(INDEX('Work report'!$Q$2:$Q$1500,MATCH(ROWS($C$2:C659),'Work report'!$AA$2:$AA$1500,0)),INDEX('Work report'!$Q$2:$Q$1500,MATCH(ROWS($C$2:C659),'Work report'!$AA$2:$AA$1500,0))),""))</f>
        <v/>
      </c>
      <c r="H659" s="203" t="str">
        <f>IF($C659="","",IFERROR(INDEX('Work report'!$M$2:$M$1500,MATCH(ROWS($C$2:C659),'Work report'!$AA$2:$AA$1500,0)),""))</f>
        <v/>
      </c>
      <c r="I659" s="198" t="str">
        <f>IF($C659="","",IFERROR(INDEX('Work report'!$A$2:$A$1500,MATCH(ROWS($C$2:C659),'Work report'!$AA$2:$AA$1500,0)),""))</f>
        <v/>
      </c>
      <c r="J659" s="201" t="str">
        <f>IF($C659="","",IFERROR(INDEX('Work report'!$I$2:$I$1500,MATCH(ROWS($C$2:C659),'Work report'!$AA$2:$AA$1500,0)),""))</f>
        <v/>
      </c>
      <c r="K659" s="105"/>
      <c r="L659" s="105"/>
      <c r="M659" s="105"/>
      <c r="N659" s="105"/>
      <c r="O659" s="71">
        <f t="shared" si="31"/>
        <v>0</v>
      </c>
      <c r="P659" s="71">
        <f t="shared" si="32"/>
        <v>0</v>
      </c>
      <c r="Q659" s="71" t="str">
        <f t="shared" si="30"/>
        <v/>
      </c>
    </row>
    <row r="660" spans="1:17" ht="15" customHeight="1" x14ac:dyDescent="0.25">
      <c r="A660" s="198" t="str">
        <f>IF($C660="","",IFERROR(INDEX('Work report'!$A$2:$A$1500,MATCH(ROWS($C$2:C660),'Work report'!$AA$2:$AA$1500,0)),""))</f>
        <v/>
      </c>
      <c r="B660" s="199" t="str">
        <f>IF($C660="","",Setup!$B$4)</f>
        <v/>
      </c>
      <c r="C660" s="200" t="str">
        <f>IFERROR(INDEX('Work report'!$R$2:$R$1500,MATCH(ROWS($C$2:C660),'Work report'!$AA$2:$AA$1500,0)),"")</f>
        <v/>
      </c>
      <c r="D660" s="200" t="str">
        <f>IFERROR(INDEX('Work report'!$S$2:$S$1500,MATCH(ROWS($D$2:D660),'Work report'!$AA$2:$AA$1500,0)),"")</f>
        <v/>
      </c>
      <c r="E660" s="193" t="str">
        <f>IF($C660="","",IFERROR(INDEX('Work report'!$C$2:$C$1500,MATCH(ROWS($C$2:C660),'Work report'!$AA$2:$AA$1500,0)),""))</f>
        <v/>
      </c>
      <c r="F660" s="201" t="str">
        <f>IF($C660="","",IFERROR(INDEX('Work report'!$F$2:$F$1500,MATCH(ROWS($C$2:C660),'Work report'!$AA$2:$AA$1500,0)),""))</f>
        <v/>
      </c>
      <c r="G660" s="202" t="str">
        <f>IF($C660="","",IFERROR(HYPERLINK(INDEX('Work report'!$Q$2:$Q$1500,MATCH(ROWS($C$2:C660),'Work report'!$AA$2:$AA$1500,0)),INDEX('Work report'!$Q$2:$Q$1500,MATCH(ROWS($C$2:C660),'Work report'!$AA$2:$AA$1500,0))),""))</f>
        <v/>
      </c>
      <c r="H660" s="203" t="str">
        <f>IF($C660="","",IFERROR(INDEX('Work report'!$M$2:$M$1500,MATCH(ROWS($C$2:C660),'Work report'!$AA$2:$AA$1500,0)),""))</f>
        <v/>
      </c>
      <c r="I660" s="198" t="str">
        <f>IF($C660="","",IFERROR(INDEX('Work report'!$A$2:$A$1500,MATCH(ROWS($C$2:C660),'Work report'!$AA$2:$AA$1500,0)),""))</f>
        <v/>
      </c>
      <c r="J660" s="201" t="str">
        <f>IF($C660="","",IFERROR(INDEX('Work report'!$I$2:$I$1500,MATCH(ROWS($C$2:C660),'Work report'!$AA$2:$AA$1500,0)),""))</f>
        <v/>
      </c>
      <c r="K660" s="105"/>
      <c r="L660" s="105"/>
      <c r="M660" s="105"/>
      <c r="N660" s="105"/>
      <c r="O660" s="71">
        <f t="shared" si="31"/>
        <v>0</v>
      </c>
      <c r="P660" s="71">
        <f t="shared" si="32"/>
        <v>0</v>
      </c>
      <c r="Q660" s="71" t="str">
        <f t="shared" si="30"/>
        <v/>
      </c>
    </row>
    <row r="661" spans="1:17" ht="15" customHeight="1" x14ac:dyDescent="0.25">
      <c r="A661" s="198" t="str">
        <f>IF($C661="","",IFERROR(INDEX('Work report'!$A$2:$A$1500,MATCH(ROWS($C$2:C661),'Work report'!$AA$2:$AA$1500,0)),""))</f>
        <v/>
      </c>
      <c r="B661" s="199" t="str">
        <f>IF($C661="","",Setup!$B$4)</f>
        <v/>
      </c>
      <c r="C661" s="200" t="str">
        <f>IFERROR(INDEX('Work report'!$R$2:$R$1500,MATCH(ROWS($C$2:C661),'Work report'!$AA$2:$AA$1500,0)),"")</f>
        <v/>
      </c>
      <c r="D661" s="200" t="str">
        <f>IFERROR(INDEX('Work report'!$S$2:$S$1500,MATCH(ROWS($D$2:D661),'Work report'!$AA$2:$AA$1500,0)),"")</f>
        <v/>
      </c>
      <c r="E661" s="193" t="str">
        <f>IF($C661="","",IFERROR(INDEX('Work report'!$C$2:$C$1500,MATCH(ROWS($C$2:C661),'Work report'!$AA$2:$AA$1500,0)),""))</f>
        <v/>
      </c>
      <c r="F661" s="201" t="str">
        <f>IF($C661="","",IFERROR(INDEX('Work report'!$F$2:$F$1500,MATCH(ROWS($C$2:C661),'Work report'!$AA$2:$AA$1500,0)),""))</f>
        <v/>
      </c>
      <c r="G661" s="202" t="str">
        <f>IF($C661="","",IFERROR(HYPERLINK(INDEX('Work report'!$Q$2:$Q$1500,MATCH(ROWS($C$2:C661),'Work report'!$AA$2:$AA$1500,0)),INDEX('Work report'!$Q$2:$Q$1500,MATCH(ROWS($C$2:C661),'Work report'!$AA$2:$AA$1500,0))),""))</f>
        <v/>
      </c>
      <c r="H661" s="203" t="str">
        <f>IF($C661="","",IFERROR(INDEX('Work report'!$M$2:$M$1500,MATCH(ROWS($C$2:C661),'Work report'!$AA$2:$AA$1500,0)),""))</f>
        <v/>
      </c>
      <c r="I661" s="198" t="str">
        <f>IF($C661="","",IFERROR(INDEX('Work report'!$A$2:$A$1500,MATCH(ROWS($C$2:C661),'Work report'!$AA$2:$AA$1500,0)),""))</f>
        <v/>
      </c>
      <c r="J661" s="201" t="str">
        <f>IF($C661="","",IFERROR(INDEX('Work report'!$I$2:$I$1500,MATCH(ROWS($C$2:C661),'Work report'!$AA$2:$AA$1500,0)),""))</f>
        <v/>
      </c>
      <c r="K661" s="105"/>
      <c r="L661" s="105"/>
      <c r="M661" s="105"/>
      <c r="N661" s="105"/>
      <c r="O661" s="71">
        <f t="shared" si="31"/>
        <v>0</v>
      </c>
      <c r="P661" s="71">
        <f t="shared" si="32"/>
        <v>0</v>
      </c>
      <c r="Q661" s="71" t="str">
        <f t="shared" si="30"/>
        <v/>
      </c>
    </row>
    <row r="662" spans="1:17" ht="15" customHeight="1" x14ac:dyDescent="0.25">
      <c r="A662" s="198" t="str">
        <f>IF($C662="","",IFERROR(INDEX('Work report'!$A$2:$A$1500,MATCH(ROWS($C$2:C662),'Work report'!$AA$2:$AA$1500,0)),""))</f>
        <v/>
      </c>
      <c r="B662" s="199" t="str">
        <f>IF($C662="","",Setup!$B$4)</f>
        <v/>
      </c>
      <c r="C662" s="200" t="str">
        <f>IFERROR(INDEX('Work report'!$R$2:$R$1500,MATCH(ROWS($C$2:C662),'Work report'!$AA$2:$AA$1500,0)),"")</f>
        <v/>
      </c>
      <c r="D662" s="200" t="str">
        <f>IFERROR(INDEX('Work report'!$S$2:$S$1500,MATCH(ROWS($D$2:D662),'Work report'!$AA$2:$AA$1500,0)),"")</f>
        <v/>
      </c>
      <c r="E662" s="193" t="str">
        <f>IF($C662="","",IFERROR(INDEX('Work report'!$C$2:$C$1500,MATCH(ROWS($C$2:C662),'Work report'!$AA$2:$AA$1500,0)),""))</f>
        <v/>
      </c>
      <c r="F662" s="201" t="str">
        <f>IF($C662="","",IFERROR(INDEX('Work report'!$F$2:$F$1500,MATCH(ROWS($C$2:C662),'Work report'!$AA$2:$AA$1500,0)),""))</f>
        <v/>
      </c>
      <c r="G662" s="202" t="str">
        <f>IF($C662="","",IFERROR(HYPERLINK(INDEX('Work report'!$Q$2:$Q$1500,MATCH(ROWS($C$2:C662),'Work report'!$AA$2:$AA$1500,0)),INDEX('Work report'!$Q$2:$Q$1500,MATCH(ROWS($C$2:C662),'Work report'!$AA$2:$AA$1500,0))),""))</f>
        <v/>
      </c>
      <c r="H662" s="203" t="str">
        <f>IF($C662="","",IFERROR(INDEX('Work report'!$M$2:$M$1500,MATCH(ROWS($C$2:C662),'Work report'!$AA$2:$AA$1500,0)),""))</f>
        <v/>
      </c>
      <c r="I662" s="198" t="str">
        <f>IF($C662="","",IFERROR(INDEX('Work report'!$A$2:$A$1500,MATCH(ROWS($C$2:C662),'Work report'!$AA$2:$AA$1500,0)),""))</f>
        <v/>
      </c>
      <c r="J662" s="201" t="str">
        <f>IF($C662="","",IFERROR(INDEX('Work report'!$I$2:$I$1500,MATCH(ROWS($C$2:C662),'Work report'!$AA$2:$AA$1500,0)),""))</f>
        <v/>
      </c>
      <c r="K662" s="105"/>
      <c r="L662" s="105"/>
      <c r="M662" s="105"/>
      <c r="N662" s="105"/>
      <c r="O662" s="71">
        <f t="shared" si="31"/>
        <v>0</v>
      </c>
      <c r="P662" s="71">
        <f t="shared" si="32"/>
        <v>0</v>
      </c>
      <c r="Q662" s="71" t="str">
        <f t="shared" si="30"/>
        <v/>
      </c>
    </row>
    <row r="663" spans="1:17" ht="15" customHeight="1" x14ac:dyDescent="0.25">
      <c r="A663" s="198" t="str">
        <f>IF($C663="","",IFERROR(INDEX('Work report'!$A$2:$A$1500,MATCH(ROWS($C$2:C663),'Work report'!$AA$2:$AA$1500,0)),""))</f>
        <v/>
      </c>
      <c r="B663" s="199" t="str">
        <f>IF($C663="","",Setup!$B$4)</f>
        <v/>
      </c>
      <c r="C663" s="200" t="str">
        <f>IFERROR(INDEX('Work report'!$R$2:$R$1500,MATCH(ROWS($C$2:C663),'Work report'!$AA$2:$AA$1500,0)),"")</f>
        <v/>
      </c>
      <c r="D663" s="200" t="str">
        <f>IFERROR(INDEX('Work report'!$S$2:$S$1500,MATCH(ROWS($D$2:D663),'Work report'!$AA$2:$AA$1500,0)),"")</f>
        <v/>
      </c>
      <c r="E663" s="193" t="str">
        <f>IF($C663="","",IFERROR(INDEX('Work report'!$C$2:$C$1500,MATCH(ROWS($C$2:C663),'Work report'!$AA$2:$AA$1500,0)),""))</f>
        <v/>
      </c>
      <c r="F663" s="201" t="str">
        <f>IF($C663="","",IFERROR(INDEX('Work report'!$F$2:$F$1500,MATCH(ROWS($C$2:C663),'Work report'!$AA$2:$AA$1500,0)),""))</f>
        <v/>
      </c>
      <c r="G663" s="202" t="str">
        <f>IF($C663="","",IFERROR(HYPERLINK(INDEX('Work report'!$Q$2:$Q$1500,MATCH(ROWS($C$2:C663),'Work report'!$AA$2:$AA$1500,0)),INDEX('Work report'!$Q$2:$Q$1500,MATCH(ROWS($C$2:C663),'Work report'!$AA$2:$AA$1500,0))),""))</f>
        <v/>
      </c>
      <c r="H663" s="203" t="str">
        <f>IF($C663="","",IFERROR(INDEX('Work report'!$M$2:$M$1500,MATCH(ROWS($C$2:C663),'Work report'!$AA$2:$AA$1500,0)),""))</f>
        <v/>
      </c>
      <c r="I663" s="198" t="str">
        <f>IF($C663="","",IFERROR(INDEX('Work report'!$A$2:$A$1500,MATCH(ROWS($C$2:C663),'Work report'!$AA$2:$AA$1500,0)),""))</f>
        <v/>
      </c>
      <c r="J663" s="201" t="str">
        <f>IF($C663="","",IFERROR(INDEX('Work report'!$I$2:$I$1500,MATCH(ROWS($C$2:C663),'Work report'!$AA$2:$AA$1500,0)),""))</f>
        <v/>
      </c>
      <c r="K663" s="105"/>
      <c r="L663" s="105"/>
      <c r="M663" s="105"/>
      <c r="N663" s="105"/>
      <c r="O663" s="71">
        <f t="shared" si="31"/>
        <v>0</v>
      </c>
      <c r="P663" s="71">
        <f t="shared" si="32"/>
        <v>0</v>
      </c>
      <c r="Q663" s="71" t="str">
        <f t="shared" si="30"/>
        <v/>
      </c>
    </row>
    <row r="664" spans="1:17" ht="15" customHeight="1" x14ac:dyDescent="0.25">
      <c r="A664" s="198" t="str">
        <f>IF($C664="","",IFERROR(INDEX('Work report'!$A$2:$A$1500,MATCH(ROWS($C$2:C664),'Work report'!$AA$2:$AA$1500,0)),""))</f>
        <v/>
      </c>
      <c r="B664" s="199" t="str">
        <f>IF($C664="","",Setup!$B$4)</f>
        <v/>
      </c>
      <c r="C664" s="200" t="str">
        <f>IFERROR(INDEX('Work report'!$R$2:$R$1500,MATCH(ROWS($C$2:C664),'Work report'!$AA$2:$AA$1500,0)),"")</f>
        <v/>
      </c>
      <c r="D664" s="200" t="str">
        <f>IFERROR(INDEX('Work report'!$S$2:$S$1500,MATCH(ROWS($D$2:D664),'Work report'!$AA$2:$AA$1500,0)),"")</f>
        <v/>
      </c>
      <c r="E664" s="193" t="str">
        <f>IF($C664="","",IFERROR(INDEX('Work report'!$C$2:$C$1500,MATCH(ROWS($C$2:C664),'Work report'!$AA$2:$AA$1500,0)),""))</f>
        <v/>
      </c>
      <c r="F664" s="201" t="str">
        <f>IF($C664="","",IFERROR(INDEX('Work report'!$F$2:$F$1500,MATCH(ROWS($C$2:C664),'Work report'!$AA$2:$AA$1500,0)),""))</f>
        <v/>
      </c>
      <c r="G664" s="202" t="str">
        <f>IF($C664="","",IFERROR(HYPERLINK(INDEX('Work report'!$Q$2:$Q$1500,MATCH(ROWS($C$2:C664),'Work report'!$AA$2:$AA$1500,0)),INDEX('Work report'!$Q$2:$Q$1500,MATCH(ROWS($C$2:C664),'Work report'!$AA$2:$AA$1500,0))),""))</f>
        <v/>
      </c>
      <c r="H664" s="203" t="str">
        <f>IF($C664="","",IFERROR(INDEX('Work report'!$M$2:$M$1500,MATCH(ROWS($C$2:C664),'Work report'!$AA$2:$AA$1500,0)),""))</f>
        <v/>
      </c>
      <c r="I664" s="198" t="str">
        <f>IF($C664="","",IFERROR(INDEX('Work report'!$A$2:$A$1500,MATCH(ROWS($C$2:C664),'Work report'!$AA$2:$AA$1500,0)),""))</f>
        <v/>
      </c>
      <c r="J664" s="201" t="str">
        <f>IF($C664="","",IFERROR(INDEX('Work report'!$I$2:$I$1500,MATCH(ROWS($C$2:C664),'Work report'!$AA$2:$AA$1500,0)),""))</f>
        <v/>
      </c>
      <c r="K664" s="105"/>
      <c r="L664" s="105"/>
      <c r="M664" s="105"/>
      <c r="N664" s="105"/>
      <c r="O664" s="71">
        <f t="shared" si="31"/>
        <v>0</v>
      </c>
      <c r="P664" s="71">
        <f t="shared" si="32"/>
        <v>0</v>
      </c>
      <c r="Q664" s="71" t="str">
        <f t="shared" si="30"/>
        <v/>
      </c>
    </row>
    <row r="665" spans="1:17" ht="15" customHeight="1" x14ac:dyDescent="0.25">
      <c r="A665" s="198" t="str">
        <f>IF($C665="","",IFERROR(INDEX('Work report'!$A$2:$A$1500,MATCH(ROWS($C$2:C665),'Work report'!$AA$2:$AA$1500,0)),""))</f>
        <v/>
      </c>
      <c r="B665" s="199" t="str">
        <f>IF($C665="","",Setup!$B$4)</f>
        <v/>
      </c>
      <c r="C665" s="200" t="str">
        <f>IFERROR(INDEX('Work report'!$R$2:$R$1500,MATCH(ROWS($C$2:C665),'Work report'!$AA$2:$AA$1500,0)),"")</f>
        <v/>
      </c>
      <c r="D665" s="200" t="str">
        <f>IFERROR(INDEX('Work report'!$S$2:$S$1500,MATCH(ROWS($D$2:D665),'Work report'!$AA$2:$AA$1500,0)),"")</f>
        <v/>
      </c>
      <c r="E665" s="193" t="str">
        <f>IF($C665="","",IFERROR(INDEX('Work report'!$C$2:$C$1500,MATCH(ROWS($C$2:C665),'Work report'!$AA$2:$AA$1500,0)),""))</f>
        <v/>
      </c>
      <c r="F665" s="201" t="str">
        <f>IF($C665="","",IFERROR(INDEX('Work report'!$F$2:$F$1500,MATCH(ROWS($C$2:C665),'Work report'!$AA$2:$AA$1500,0)),""))</f>
        <v/>
      </c>
      <c r="G665" s="202" t="str">
        <f>IF($C665="","",IFERROR(HYPERLINK(INDEX('Work report'!$Q$2:$Q$1500,MATCH(ROWS($C$2:C665),'Work report'!$AA$2:$AA$1500,0)),INDEX('Work report'!$Q$2:$Q$1500,MATCH(ROWS($C$2:C665),'Work report'!$AA$2:$AA$1500,0))),""))</f>
        <v/>
      </c>
      <c r="H665" s="203" t="str">
        <f>IF($C665="","",IFERROR(INDEX('Work report'!$M$2:$M$1500,MATCH(ROWS($C$2:C665),'Work report'!$AA$2:$AA$1500,0)),""))</f>
        <v/>
      </c>
      <c r="I665" s="198" t="str">
        <f>IF($C665="","",IFERROR(INDEX('Work report'!$A$2:$A$1500,MATCH(ROWS($C$2:C665),'Work report'!$AA$2:$AA$1500,0)),""))</f>
        <v/>
      </c>
      <c r="J665" s="201" t="str">
        <f>IF($C665="","",IFERROR(INDEX('Work report'!$I$2:$I$1500,MATCH(ROWS($C$2:C665),'Work report'!$AA$2:$AA$1500,0)),""))</f>
        <v/>
      </c>
      <c r="K665" s="105"/>
      <c r="L665" s="105"/>
      <c r="M665" s="105"/>
      <c r="N665" s="105"/>
      <c r="O665" s="71">
        <f t="shared" si="31"/>
        <v>0</v>
      </c>
      <c r="P665" s="71">
        <f t="shared" si="32"/>
        <v>0</v>
      </c>
      <c r="Q665" s="71" t="str">
        <f t="shared" si="30"/>
        <v/>
      </c>
    </row>
    <row r="666" spans="1:17" ht="15" customHeight="1" x14ac:dyDescent="0.25">
      <c r="A666" s="198" t="str">
        <f>IF($C666="","",IFERROR(INDEX('Work report'!$A$2:$A$1500,MATCH(ROWS($C$2:C666),'Work report'!$AA$2:$AA$1500,0)),""))</f>
        <v/>
      </c>
      <c r="B666" s="199" t="str">
        <f>IF($C666="","",Setup!$B$4)</f>
        <v/>
      </c>
      <c r="C666" s="200" t="str">
        <f>IFERROR(INDEX('Work report'!$R$2:$R$1500,MATCH(ROWS($C$2:C666),'Work report'!$AA$2:$AA$1500,0)),"")</f>
        <v/>
      </c>
      <c r="D666" s="200" t="str">
        <f>IFERROR(INDEX('Work report'!$S$2:$S$1500,MATCH(ROWS($D$2:D666),'Work report'!$AA$2:$AA$1500,0)),"")</f>
        <v/>
      </c>
      <c r="E666" s="193" t="str">
        <f>IF($C666="","",IFERROR(INDEX('Work report'!$C$2:$C$1500,MATCH(ROWS($C$2:C666),'Work report'!$AA$2:$AA$1500,0)),""))</f>
        <v/>
      </c>
      <c r="F666" s="201" t="str">
        <f>IF($C666="","",IFERROR(INDEX('Work report'!$F$2:$F$1500,MATCH(ROWS($C$2:C666),'Work report'!$AA$2:$AA$1500,0)),""))</f>
        <v/>
      </c>
      <c r="G666" s="202" t="str">
        <f>IF($C666="","",IFERROR(HYPERLINK(INDEX('Work report'!$Q$2:$Q$1500,MATCH(ROWS($C$2:C666),'Work report'!$AA$2:$AA$1500,0)),INDEX('Work report'!$Q$2:$Q$1500,MATCH(ROWS($C$2:C666),'Work report'!$AA$2:$AA$1500,0))),""))</f>
        <v/>
      </c>
      <c r="H666" s="203" t="str">
        <f>IF($C666="","",IFERROR(INDEX('Work report'!$M$2:$M$1500,MATCH(ROWS($C$2:C666),'Work report'!$AA$2:$AA$1500,0)),""))</f>
        <v/>
      </c>
      <c r="I666" s="198" t="str">
        <f>IF($C666="","",IFERROR(INDEX('Work report'!$A$2:$A$1500,MATCH(ROWS($C$2:C666),'Work report'!$AA$2:$AA$1500,0)),""))</f>
        <v/>
      </c>
      <c r="J666" s="201" t="str">
        <f>IF($C666="","",IFERROR(INDEX('Work report'!$I$2:$I$1500,MATCH(ROWS($C$2:C666),'Work report'!$AA$2:$AA$1500,0)),""))</f>
        <v/>
      </c>
      <c r="K666" s="105"/>
      <c r="L666" s="105"/>
      <c r="M666" s="105"/>
      <c r="N666" s="105"/>
      <c r="O666" s="71">
        <f t="shared" si="31"/>
        <v>0</v>
      </c>
      <c r="P666" s="71">
        <f t="shared" si="32"/>
        <v>0</v>
      </c>
      <c r="Q666" s="71" t="str">
        <f t="shared" si="30"/>
        <v/>
      </c>
    </row>
    <row r="667" spans="1:17" ht="15" customHeight="1" x14ac:dyDescent="0.25">
      <c r="A667" s="198" t="str">
        <f>IF($C667="","",IFERROR(INDEX('Work report'!$A$2:$A$1500,MATCH(ROWS($C$2:C667),'Work report'!$AA$2:$AA$1500,0)),""))</f>
        <v/>
      </c>
      <c r="B667" s="199" t="str">
        <f>IF($C667="","",Setup!$B$4)</f>
        <v/>
      </c>
      <c r="C667" s="200" t="str">
        <f>IFERROR(INDEX('Work report'!$R$2:$R$1500,MATCH(ROWS($C$2:C667),'Work report'!$AA$2:$AA$1500,0)),"")</f>
        <v/>
      </c>
      <c r="D667" s="200" t="str">
        <f>IFERROR(INDEX('Work report'!$S$2:$S$1500,MATCH(ROWS($D$2:D667),'Work report'!$AA$2:$AA$1500,0)),"")</f>
        <v/>
      </c>
      <c r="E667" s="193" t="str">
        <f>IF($C667="","",IFERROR(INDEX('Work report'!$C$2:$C$1500,MATCH(ROWS($C$2:C667),'Work report'!$AA$2:$AA$1500,0)),""))</f>
        <v/>
      </c>
      <c r="F667" s="201" t="str">
        <f>IF($C667="","",IFERROR(INDEX('Work report'!$F$2:$F$1500,MATCH(ROWS($C$2:C667),'Work report'!$AA$2:$AA$1500,0)),""))</f>
        <v/>
      </c>
      <c r="G667" s="202" t="str">
        <f>IF($C667="","",IFERROR(HYPERLINK(INDEX('Work report'!$Q$2:$Q$1500,MATCH(ROWS($C$2:C667),'Work report'!$AA$2:$AA$1500,0)),INDEX('Work report'!$Q$2:$Q$1500,MATCH(ROWS($C$2:C667),'Work report'!$AA$2:$AA$1500,0))),""))</f>
        <v/>
      </c>
      <c r="H667" s="203" t="str">
        <f>IF($C667="","",IFERROR(INDEX('Work report'!$M$2:$M$1500,MATCH(ROWS($C$2:C667),'Work report'!$AA$2:$AA$1500,0)),""))</f>
        <v/>
      </c>
      <c r="I667" s="198" t="str">
        <f>IF($C667="","",IFERROR(INDEX('Work report'!$A$2:$A$1500,MATCH(ROWS($C$2:C667),'Work report'!$AA$2:$AA$1500,0)),""))</f>
        <v/>
      </c>
      <c r="J667" s="201" t="str">
        <f>IF($C667="","",IFERROR(INDEX('Work report'!$I$2:$I$1500,MATCH(ROWS($C$2:C667),'Work report'!$AA$2:$AA$1500,0)),""))</f>
        <v/>
      </c>
      <c r="K667" s="105"/>
      <c r="L667" s="105"/>
      <c r="M667" s="105"/>
      <c r="N667" s="105"/>
      <c r="O667" s="71">
        <f t="shared" si="31"/>
        <v>0</v>
      </c>
      <c r="P667" s="71">
        <f t="shared" si="32"/>
        <v>0</v>
      </c>
      <c r="Q667" s="71" t="str">
        <f t="shared" si="30"/>
        <v/>
      </c>
    </row>
    <row r="668" spans="1:17" ht="15" customHeight="1" x14ac:dyDescent="0.25">
      <c r="A668" s="198" t="str">
        <f>IF($C668="","",IFERROR(INDEX('Work report'!$A$2:$A$1500,MATCH(ROWS($C$2:C668),'Work report'!$AA$2:$AA$1500,0)),""))</f>
        <v/>
      </c>
      <c r="B668" s="199" t="str">
        <f>IF($C668="","",Setup!$B$4)</f>
        <v/>
      </c>
      <c r="C668" s="200" t="str">
        <f>IFERROR(INDEX('Work report'!$R$2:$R$1500,MATCH(ROWS($C$2:C668),'Work report'!$AA$2:$AA$1500,0)),"")</f>
        <v/>
      </c>
      <c r="D668" s="200" t="str">
        <f>IFERROR(INDEX('Work report'!$S$2:$S$1500,MATCH(ROWS($D$2:D668),'Work report'!$AA$2:$AA$1500,0)),"")</f>
        <v/>
      </c>
      <c r="E668" s="193" t="str">
        <f>IF($C668="","",IFERROR(INDEX('Work report'!$C$2:$C$1500,MATCH(ROWS($C$2:C668),'Work report'!$AA$2:$AA$1500,0)),""))</f>
        <v/>
      </c>
      <c r="F668" s="201" t="str">
        <f>IF($C668="","",IFERROR(INDEX('Work report'!$F$2:$F$1500,MATCH(ROWS($C$2:C668),'Work report'!$AA$2:$AA$1500,0)),""))</f>
        <v/>
      </c>
      <c r="G668" s="202" t="str">
        <f>IF($C668="","",IFERROR(HYPERLINK(INDEX('Work report'!$Q$2:$Q$1500,MATCH(ROWS($C$2:C668),'Work report'!$AA$2:$AA$1500,0)),INDEX('Work report'!$Q$2:$Q$1500,MATCH(ROWS($C$2:C668),'Work report'!$AA$2:$AA$1500,0))),""))</f>
        <v/>
      </c>
      <c r="H668" s="203" t="str">
        <f>IF($C668="","",IFERROR(INDEX('Work report'!$M$2:$M$1500,MATCH(ROWS($C$2:C668),'Work report'!$AA$2:$AA$1500,0)),""))</f>
        <v/>
      </c>
      <c r="I668" s="198" t="str">
        <f>IF($C668="","",IFERROR(INDEX('Work report'!$A$2:$A$1500,MATCH(ROWS($C$2:C668),'Work report'!$AA$2:$AA$1500,0)),""))</f>
        <v/>
      </c>
      <c r="J668" s="201" t="str">
        <f>IF($C668="","",IFERROR(INDEX('Work report'!$I$2:$I$1500,MATCH(ROWS($C$2:C668),'Work report'!$AA$2:$AA$1500,0)),""))</f>
        <v/>
      </c>
      <c r="K668" s="105"/>
      <c r="L668" s="105"/>
      <c r="M668" s="105"/>
      <c r="N668" s="105"/>
      <c r="O668" s="71">
        <f t="shared" si="31"/>
        <v>0</v>
      </c>
      <c r="P668" s="71">
        <f t="shared" si="32"/>
        <v>0</v>
      </c>
      <c r="Q668" s="71" t="str">
        <f t="shared" si="30"/>
        <v/>
      </c>
    </row>
    <row r="669" spans="1:17" ht="15" customHeight="1" x14ac:dyDescent="0.25">
      <c r="A669" s="198" t="str">
        <f>IF($C669="","",IFERROR(INDEX('Work report'!$A$2:$A$1500,MATCH(ROWS($C$2:C669),'Work report'!$AA$2:$AA$1500,0)),""))</f>
        <v/>
      </c>
      <c r="B669" s="199" t="str">
        <f>IF($C669="","",Setup!$B$4)</f>
        <v/>
      </c>
      <c r="C669" s="200" t="str">
        <f>IFERROR(INDEX('Work report'!$R$2:$R$1500,MATCH(ROWS($C$2:C669),'Work report'!$AA$2:$AA$1500,0)),"")</f>
        <v/>
      </c>
      <c r="D669" s="200" t="str">
        <f>IFERROR(INDEX('Work report'!$S$2:$S$1500,MATCH(ROWS($D$2:D669),'Work report'!$AA$2:$AA$1500,0)),"")</f>
        <v/>
      </c>
      <c r="E669" s="193" t="str">
        <f>IF($C669="","",IFERROR(INDEX('Work report'!$C$2:$C$1500,MATCH(ROWS($C$2:C669),'Work report'!$AA$2:$AA$1500,0)),""))</f>
        <v/>
      </c>
      <c r="F669" s="201" t="str">
        <f>IF($C669="","",IFERROR(INDEX('Work report'!$F$2:$F$1500,MATCH(ROWS($C$2:C669),'Work report'!$AA$2:$AA$1500,0)),""))</f>
        <v/>
      </c>
      <c r="G669" s="202" t="str">
        <f>IF($C669="","",IFERROR(HYPERLINK(INDEX('Work report'!$Q$2:$Q$1500,MATCH(ROWS($C$2:C669),'Work report'!$AA$2:$AA$1500,0)),INDEX('Work report'!$Q$2:$Q$1500,MATCH(ROWS($C$2:C669),'Work report'!$AA$2:$AA$1500,0))),""))</f>
        <v/>
      </c>
      <c r="H669" s="203" t="str">
        <f>IF($C669="","",IFERROR(INDEX('Work report'!$M$2:$M$1500,MATCH(ROWS($C$2:C669),'Work report'!$AA$2:$AA$1500,0)),""))</f>
        <v/>
      </c>
      <c r="I669" s="198" t="str">
        <f>IF($C669="","",IFERROR(INDEX('Work report'!$A$2:$A$1500,MATCH(ROWS($C$2:C669),'Work report'!$AA$2:$AA$1500,0)),""))</f>
        <v/>
      </c>
      <c r="J669" s="201" t="str">
        <f>IF($C669="","",IFERROR(INDEX('Work report'!$I$2:$I$1500,MATCH(ROWS($C$2:C669),'Work report'!$AA$2:$AA$1500,0)),""))</f>
        <v/>
      </c>
      <c r="K669" s="105"/>
      <c r="L669" s="105"/>
      <c r="M669" s="105"/>
      <c r="N669" s="105"/>
      <c r="O669" s="71">
        <f t="shared" si="31"/>
        <v>0</v>
      </c>
      <c r="P669" s="71">
        <f t="shared" si="32"/>
        <v>0</v>
      </c>
      <c r="Q669" s="71" t="str">
        <f t="shared" si="30"/>
        <v/>
      </c>
    </row>
    <row r="670" spans="1:17" ht="15" customHeight="1" x14ac:dyDescent="0.25">
      <c r="A670" s="198" t="str">
        <f>IF($C670="","",IFERROR(INDEX('Work report'!$A$2:$A$1500,MATCH(ROWS($C$2:C670),'Work report'!$AA$2:$AA$1500,0)),""))</f>
        <v/>
      </c>
      <c r="B670" s="199" t="str">
        <f>IF($C670="","",Setup!$B$4)</f>
        <v/>
      </c>
      <c r="C670" s="200" t="str">
        <f>IFERROR(INDEX('Work report'!$R$2:$R$1500,MATCH(ROWS($C$2:C670),'Work report'!$AA$2:$AA$1500,0)),"")</f>
        <v/>
      </c>
      <c r="D670" s="200" t="str">
        <f>IFERROR(INDEX('Work report'!$S$2:$S$1500,MATCH(ROWS($D$2:D670),'Work report'!$AA$2:$AA$1500,0)),"")</f>
        <v/>
      </c>
      <c r="E670" s="193" t="str">
        <f>IF($C670="","",IFERROR(INDEX('Work report'!$C$2:$C$1500,MATCH(ROWS($C$2:C670),'Work report'!$AA$2:$AA$1500,0)),""))</f>
        <v/>
      </c>
      <c r="F670" s="201" t="str">
        <f>IF($C670="","",IFERROR(INDEX('Work report'!$F$2:$F$1500,MATCH(ROWS($C$2:C670),'Work report'!$AA$2:$AA$1500,0)),""))</f>
        <v/>
      </c>
      <c r="G670" s="202" t="str">
        <f>IF($C670="","",IFERROR(HYPERLINK(INDEX('Work report'!$Q$2:$Q$1500,MATCH(ROWS($C$2:C670),'Work report'!$AA$2:$AA$1500,0)),INDEX('Work report'!$Q$2:$Q$1500,MATCH(ROWS($C$2:C670),'Work report'!$AA$2:$AA$1500,0))),""))</f>
        <v/>
      </c>
      <c r="H670" s="203" t="str">
        <f>IF($C670="","",IFERROR(INDEX('Work report'!$M$2:$M$1500,MATCH(ROWS($C$2:C670),'Work report'!$AA$2:$AA$1500,0)),""))</f>
        <v/>
      </c>
      <c r="I670" s="198" t="str">
        <f>IF($C670="","",IFERROR(INDEX('Work report'!$A$2:$A$1500,MATCH(ROWS($C$2:C670),'Work report'!$AA$2:$AA$1500,0)),""))</f>
        <v/>
      </c>
      <c r="J670" s="201" t="str">
        <f>IF($C670="","",IFERROR(INDEX('Work report'!$I$2:$I$1500,MATCH(ROWS($C$2:C670),'Work report'!$AA$2:$AA$1500,0)),""))</f>
        <v/>
      </c>
      <c r="K670" s="105"/>
      <c r="L670" s="105"/>
      <c r="M670" s="105"/>
      <c r="N670" s="105"/>
      <c r="O670" s="71">
        <f t="shared" si="31"/>
        <v>0</v>
      </c>
      <c r="P670" s="71">
        <f t="shared" si="32"/>
        <v>0</v>
      </c>
      <c r="Q670" s="71" t="str">
        <f t="shared" si="30"/>
        <v/>
      </c>
    </row>
    <row r="671" spans="1:17" ht="15" customHeight="1" x14ac:dyDescent="0.25">
      <c r="A671" s="198" t="str">
        <f>IF($C671="","",IFERROR(INDEX('Work report'!$A$2:$A$1500,MATCH(ROWS($C$2:C671),'Work report'!$AA$2:$AA$1500,0)),""))</f>
        <v/>
      </c>
      <c r="B671" s="199" t="str">
        <f>IF($C671="","",Setup!$B$4)</f>
        <v/>
      </c>
      <c r="C671" s="200" t="str">
        <f>IFERROR(INDEX('Work report'!$R$2:$R$1500,MATCH(ROWS($C$2:C671),'Work report'!$AA$2:$AA$1500,0)),"")</f>
        <v/>
      </c>
      <c r="D671" s="200" t="str">
        <f>IFERROR(INDEX('Work report'!$S$2:$S$1500,MATCH(ROWS($D$2:D671),'Work report'!$AA$2:$AA$1500,0)),"")</f>
        <v/>
      </c>
      <c r="E671" s="193" t="str">
        <f>IF($C671="","",IFERROR(INDEX('Work report'!$C$2:$C$1500,MATCH(ROWS($C$2:C671),'Work report'!$AA$2:$AA$1500,0)),""))</f>
        <v/>
      </c>
      <c r="F671" s="201" t="str">
        <f>IF($C671="","",IFERROR(INDEX('Work report'!$F$2:$F$1500,MATCH(ROWS($C$2:C671),'Work report'!$AA$2:$AA$1500,0)),""))</f>
        <v/>
      </c>
      <c r="G671" s="202" t="str">
        <f>IF($C671="","",IFERROR(HYPERLINK(INDEX('Work report'!$Q$2:$Q$1500,MATCH(ROWS($C$2:C671),'Work report'!$AA$2:$AA$1500,0)),INDEX('Work report'!$Q$2:$Q$1500,MATCH(ROWS($C$2:C671),'Work report'!$AA$2:$AA$1500,0))),""))</f>
        <v/>
      </c>
      <c r="H671" s="203" t="str">
        <f>IF($C671="","",IFERROR(INDEX('Work report'!$M$2:$M$1500,MATCH(ROWS($C$2:C671),'Work report'!$AA$2:$AA$1500,0)),""))</f>
        <v/>
      </c>
      <c r="I671" s="198" t="str">
        <f>IF($C671="","",IFERROR(INDEX('Work report'!$A$2:$A$1500,MATCH(ROWS($C$2:C671),'Work report'!$AA$2:$AA$1500,0)),""))</f>
        <v/>
      </c>
      <c r="J671" s="201" t="str">
        <f>IF($C671="","",IFERROR(INDEX('Work report'!$I$2:$I$1500,MATCH(ROWS($C$2:C671),'Work report'!$AA$2:$AA$1500,0)),""))</f>
        <v/>
      </c>
      <c r="K671" s="105"/>
      <c r="L671" s="105"/>
      <c r="M671" s="105"/>
      <c r="N671" s="105"/>
      <c r="O671" s="71">
        <f t="shared" si="31"/>
        <v>0</v>
      </c>
      <c r="P671" s="71">
        <f t="shared" si="32"/>
        <v>0</v>
      </c>
      <c r="Q671" s="71" t="str">
        <f t="shared" si="30"/>
        <v/>
      </c>
    </row>
    <row r="672" spans="1:17" ht="15" customHeight="1" x14ac:dyDescent="0.25">
      <c r="A672" s="198" t="str">
        <f>IF($C672="","",IFERROR(INDEX('Work report'!$A$2:$A$1500,MATCH(ROWS($C$2:C672),'Work report'!$AA$2:$AA$1500,0)),""))</f>
        <v/>
      </c>
      <c r="B672" s="199" t="str">
        <f>IF($C672="","",Setup!$B$4)</f>
        <v/>
      </c>
      <c r="C672" s="200" t="str">
        <f>IFERROR(INDEX('Work report'!$R$2:$R$1500,MATCH(ROWS($C$2:C672),'Work report'!$AA$2:$AA$1500,0)),"")</f>
        <v/>
      </c>
      <c r="D672" s="200" t="str">
        <f>IFERROR(INDEX('Work report'!$S$2:$S$1500,MATCH(ROWS($D$2:D672),'Work report'!$AA$2:$AA$1500,0)),"")</f>
        <v/>
      </c>
      <c r="E672" s="193" t="str">
        <f>IF($C672="","",IFERROR(INDEX('Work report'!$C$2:$C$1500,MATCH(ROWS($C$2:C672),'Work report'!$AA$2:$AA$1500,0)),""))</f>
        <v/>
      </c>
      <c r="F672" s="201" t="str">
        <f>IF($C672="","",IFERROR(INDEX('Work report'!$F$2:$F$1500,MATCH(ROWS($C$2:C672),'Work report'!$AA$2:$AA$1500,0)),""))</f>
        <v/>
      </c>
      <c r="G672" s="202" t="str">
        <f>IF($C672="","",IFERROR(HYPERLINK(INDEX('Work report'!$Q$2:$Q$1500,MATCH(ROWS($C$2:C672),'Work report'!$AA$2:$AA$1500,0)),INDEX('Work report'!$Q$2:$Q$1500,MATCH(ROWS($C$2:C672),'Work report'!$AA$2:$AA$1500,0))),""))</f>
        <v/>
      </c>
      <c r="H672" s="203" t="str">
        <f>IF($C672="","",IFERROR(INDEX('Work report'!$M$2:$M$1500,MATCH(ROWS($C$2:C672),'Work report'!$AA$2:$AA$1500,0)),""))</f>
        <v/>
      </c>
      <c r="I672" s="198" t="str">
        <f>IF($C672="","",IFERROR(INDEX('Work report'!$A$2:$A$1500,MATCH(ROWS($C$2:C672),'Work report'!$AA$2:$AA$1500,0)),""))</f>
        <v/>
      </c>
      <c r="J672" s="201" t="str">
        <f>IF($C672="","",IFERROR(INDEX('Work report'!$I$2:$I$1500,MATCH(ROWS($C$2:C672),'Work report'!$AA$2:$AA$1500,0)),""))</f>
        <v/>
      </c>
      <c r="K672" s="105"/>
      <c r="L672" s="105"/>
      <c r="M672" s="105"/>
      <c r="N672" s="105"/>
      <c r="O672" s="71">
        <f t="shared" si="31"/>
        <v>0</v>
      </c>
      <c r="P672" s="71">
        <f t="shared" si="32"/>
        <v>0</v>
      </c>
      <c r="Q672" s="71" t="str">
        <f t="shared" si="30"/>
        <v/>
      </c>
    </row>
    <row r="673" spans="1:17" ht="15" customHeight="1" x14ac:dyDescent="0.25">
      <c r="A673" s="198" t="str">
        <f>IF($C673="","",IFERROR(INDEX('Work report'!$A$2:$A$1500,MATCH(ROWS($C$2:C673),'Work report'!$AA$2:$AA$1500,0)),""))</f>
        <v/>
      </c>
      <c r="B673" s="199" t="str">
        <f>IF($C673="","",Setup!$B$4)</f>
        <v/>
      </c>
      <c r="C673" s="200" t="str">
        <f>IFERROR(INDEX('Work report'!$R$2:$R$1500,MATCH(ROWS($C$2:C673),'Work report'!$AA$2:$AA$1500,0)),"")</f>
        <v/>
      </c>
      <c r="D673" s="200" t="str">
        <f>IFERROR(INDEX('Work report'!$S$2:$S$1500,MATCH(ROWS($D$2:D673),'Work report'!$AA$2:$AA$1500,0)),"")</f>
        <v/>
      </c>
      <c r="E673" s="193" t="str">
        <f>IF($C673="","",IFERROR(INDEX('Work report'!$C$2:$C$1500,MATCH(ROWS($C$2:C673),'Work report'!$AA$2:$AA$1500,0)),""))</f>
        <v/>
      </c>
      <c r="F673" s="201" t="str">
        <f>IF($C673="","",IFERROR(INDEX('Work report'!$F$2:$F$1500,MATCH(ROWS($C$2:C673),'Work report'!$AA$2:$AA$1500,0)),""))</f>
        <v/>
      </c>
      <c r="G673" s="202" t="str">
        <f>IF($C673="","",IFERROR(HYPERLINK(INDEX('Work report'!$Q$2:$Q$1500,MATCH(ROWS($C$2:C673),'Work report'!$AA$2:$AA$1500,0)),INDEX('Work report'!$Q$2:$Q$1500,MATCH(ROWS($C$2:C673),'Work report'!$AA$2:$AA$1500,0))),""))</f>
        <v/>
      </c>
      <c r="H673" s="203" t="str">
        <f>IF($C673="","",IFERROR(INDEX('Work report'!$M$2:$M$1500,MATCH(ROWS($C$2:C673),'Work report'!$AA$2:$AA$1500,0)),""))</f>
        <v/>
      </c>
      <c r="I673" s="198" t="str">
        <f>IF($C673="","",IFERROR(INDEX('Work report'!$A$2:$A$1500,MATCH(ROWS($C$2:C673),'Work report'!$AA$2:$AA$1500,0)),""))</f>
        <v/>
      </c>
      <c r="J673" s="201" t="str">
        <f>IF($C673="","",IFERROR(INDEX('Work report'!$I$2:$I$1500,MATCH(ROWS($C$2:C673),'Work report'!$AA$2:$AA$1500,0)),""))</f>
        <v/>
      </c>
      <c r="K673" s="105"/>
      <c r="L673" s="105"/>
      <c r="M673" s="105"/>
      <c r="N673" s="105"/>
      <c r="O673" s="71">
        <f t="shared" si="31"/>
        <v>0</v>
      </c>
      <c r="P673" s="71">
        <f t="shared" si="32"/>
        <v>0</v>
      </c>
      <c r="Q673" s="71" t="str">
        <f t="shared" si="30"/>
        <v/>
      </c>
    </row>
    <row r="674" spans="1:17" ht="15" customHeight="1" x14ac:dyDescent="0.25">
      <c r="A674" s="198" t="str">
        <f>IF($C674="","",IFERROR(INDEX('Work report'!$A$2:$A$1500,MATCH(ROWS($C$2:C674),'Work report'!$AA$2:$AA$1500,0)),""))</f>
        <v/>
      </c>
      <c r="B674" s="199" t="str">
        <f>IF($C674="","",Setup!$B$4)</f>
        <v/>
      </c>
      <c r="C674" s="200" t="str">
        <f>IFERROR(INDEX('Work report'!$R$2:$R$1500,MATCH(ROWS($C$2:C674),'Work report'!$AA$2:$AA$1500,0)),"")</f>
        <v/>
      </c>
      <c r="D674" s="200" t="str">
        <f>IFERROR(INDEX('Work report'!$S$2:$S$1500,MATCH(ROWS($D$2:D674),'Work report'!$AA$2:$AA$1500,0)),"")</f>
        <v/>
      </c>
      <c r="E674" s="193" t="str">
        <f>IF($C674="","",IFERROR(INDEX('Work report'!$C$2:$C$1500,MATCH(ROWS($C$2:C674),'Work report'!$AA$2:$AA$1500,0)),""))</f>
        <v/>
      </c>
      <c r="F674" s="201" t="str">
        <f>IF($C674="","",IFERROR(INDEX('Work report'!$F$2:$F$1500,MATCH(ROWS($C$2:C674),'Work report'!$AA$2:$AA$1500,0)),""))</f>
        <v/>
      </c>
      <c r="G674" s="202" t="str">
        <f>IF($C674="","",IFERROR(HYPERLINK(INDEX('Work report'!$Q$2:$Q$1500,MATCH(ROWS($C$2:C674),'Work report'!$AA$2:$AA$1500,0)),INDEX('Work report'!$Q$2:$Q$1500,MATCH(ROWS($C$2:C674),'Work report'!$AA$2:$AA$1500,0))),""))</f>
        <v/>
      </c>
      <c r="H674" s="203" t="str">
        <f>IF($C674="","",IFERROR(INDEX('Work report'!$M$2:$M$1500,MATCH(ROWS($C$2:C674),'Work report'!$AA$2:$AA$1500,0)),""))</f>
        <v/>
      </c>
      <c r="I674" s="198" t="str">
        <f>IF($C674="","",IFERROR(INDEX('Work report'!$A$2:$A$1500,MATCH(ROWS($C$2:C674),'Work report'!$AA$2:$AA$1500,0)),""))</f>
        <v/>
      </c>
      <c r="J674" s="201" t="str">
        <f>IF($C674="","",IFERROR(INDEX('Work report'!$I$2:$I$1500,MATCH(ROWS($C$2:C674),'Work report'!$AA$2:$AA$1500,0)),""))</f>
        <v/>
      </c>
      <c r="K674" s="105"/>
      <c r="L674" s="105"/>
      <c r="M674" s="105"/>
      <c r="N674" s="105"/>
      <c r="O674" s="71">
        <f t="shared" si="31"/>
        <v>0</v>
      </c>
      <c r="P674" s="71">
        <f t="shared" si="32"/>
        <v>0</v>
      </c>
      <c r="Q674" s="71" t="str">
        <f t="shared" si="30"/>
        <v/>
      </c>
    </row>
    <row r="675" spans="1:17" ht="15" customHeight="1" x14ac:dyDescent="0.25">
      <c r="A675" s="198" t="str">
        <f>IF($C675="","",IFERROR(INDEX('Work report'!$A$2:$A$1500,MATCH(ROWS($C$2:C675),'Work report'!$AA$2:$AA$1500,0)),""))</f>
        <v/>
      </c>
      <c r="B675" s="199" t="str">
        <f>IF($C675="","",Setup!$B$4)</f>
        <v/>
      </c>
      <c r="C675" s="200" t="str">
        <f>IFERROR(INDEX('Work report'!$R$2:$R$1500,MATCH(ROWS($C$2:C675),'Work report'!$AA$2:$AA$1500,0)),"")</f>
        <v/>
      </c>
      <c r="D675" s="200" t="str">
        <f>IFERROR(INDEX('Work report'!$S$2:$S$1500,MATCH(ROWS($D$2:D675),'Work report'!$AA$2:$AA$1500,0)),"")</f>
        <v/>
      </c>
      <c r="E675" s="193" t="str">
        <f>IF($C675="","",IFERROR(INDEX('Work report'!$C$2:$C$1500,MATCH(ROWS($C$2:C675),'Work report'!$AA$2:$AA$1500,0)),""))</f>
        <v/>
      </c>
      <c r="F675" s="201" t="str">
        <f>IF($C675="","",IFERROR(INDEX('Work report'!$F$2:$F$1500,MATCH(ROWS($C$2:C675),'Work report'!$AA$2:$AA$1500,0)),""))</f>
        <v/>
      </c>
      <c r="G675" s="202" t="str">
        <f>IF($C675="","",IFERROR(HYPERLINK(INDEX('Work report'!$Q$2:$Q$1500,MATCH(ROWS($C$2:C675),'Work report'!$AA$2:$AA$1500,0)),INDEX('Work report'!$Q$2:$Q$1500,MATCH(ROWS($C$2:C675),'Work report'!$AA$2:$AA$1500,0))),""))</f>
        <v/>
      </c>
      <c r="H675" s="203" t="str">
        <f>IF($C675="","",IFERROR(INDEX('Work report'!$M$2:$M$1500,MATCH(ROWS($C$2:C675),'Work report'!$AA$2:$AA$1500,0)),""))</f>
        <v/>
      </c>
      <c r="I675" s="198" t="str">
        <f>IF($C675="","",IFERROR(INDEX('Work report'!$A$2:$A$1500,MATCH(ROWS($C$2:C675),'Work report'!$AA$2:$AA$1500,0)),""))</f>
        <v/>
      </c>
      <c r="J675" s="201" t="str">
        <f>IF($C675="","",IFERROR(INDEX('Work report'!$I$2:$I$1500,MATCH(ROWS($C$2:C675),'Work report'!$AA$2:$AA$1500,0)),""))</f>
        <v/>
      </c>
      <c r="K675" s="105"/>
      <c r="L675" s="105"/>
      <c r="M675" s="105"/>
      <c r="N675" s="105"/>
      <c r="O675" s="71">
        <f t="shared" si="31"/>
        <v>0</v>
      </c>
      <c r="P675" s="71">
        <f t="shared" si="32"/>
        <v>0</v>
      </c>
      <c r="Q675" s="71" t="str">
        <f t="shared" si="30"/>
        <v/>
      </c>
    </row>
    <row r="676" spans="1:17" ht="15" customHeight="1" x14ac:dyDescent="0.25">
      <c r="A676" s="198" t="str">
        <f>IF($C676="","",IFERROR(INDEX('Work report'!$A$2:$A$1500,MATCH(ROWS($C$2:C676),'Work report'!$AA$2:$AA$1500,0)),""))</f>
        <v/>
      </c>
      <c r="B676" s="199" t="str">
        <f>IF($C676="","",Setup!$B$4)</f>
        <v/>
      </c>
      <c r="C676" s="200" t="str">
        <f>IFERROR(INDEX('Work report'!$R$2:$R$1500,MATCH(ROWS($C$2:C676),'Work report'!$AA$2:$AA$1500,0)),"")</f>
        <v/>
      </c>
      <c r="D676" s="200" t="str">
        <f>IFERROR(INDEX('Work report'!$S$2:$S$1500,MATCH(ROWS($D$2:D676),'Work report'!$AA$2:$AA$1500,0)),"")</f>
        <v/>
      </c>
      <c r="E676" s="193" t="str">
        <f>IF($C676="","",IFERROR(INDEX('Work report'!$C$2:$C$1500,MATCH(ROWS($C$2:C676),'Work report'!$AA$2:$AA$1500,0)),""))</f>
        <v/>
      </c>
      <c r="F676" s="201" t="str">
        <f>IF($C676="","",IFERROR(INDEX('Work report'!$F$2:$F$1500,MATCH(ROWS($C$2:C676),'Work report'!$AA$2:$AA$1500,0)),""))</f>
        <v/>
      </c>
      <c r="G676" s="202" t="str">
        <f>IF($C676="","",IFERROR(HYPERLINK(INDEX('Work report'!$Q$2:$Q$1500,MATCH(ROWS($C$2:C676),'Work report'!$AA$2:$AA$1500,0)),INDEX('Work report'!$Q$2:$Q$1500,MATCH(ROWS($C$2:C676),'Work report'!$AA$2:$AA$1500,0))),""))</f>
        <v/>
      </c>
      <c r="H676" s="203" t="str">
        <f>IF($C676="","",IFERROR(INDEX('Work report'!$M$2:$M$1500,MATCH(ROWS($C$2:C676),'Work report'!$AA$2:$AA$1500,0)),""))</f>
        <v/>
      </c>
      <c r="I676" s="198" t="str">
        <f>IF($C676="","",IFERROR(INDEX('Work report'!$A$2:$A$1500,MATCH(ROWS($C$2:C676),'Work report'!$AA$2:$AA$1500,0)),""))</f>
        <v/>
      </c>
      <c r="J676" s="201" t="str">
        <f>IF($C676="","",IFERROR(INDEX('Work report'!$I$2:$I$1500,MATCH(ROWS($C$2:C676),'Work report'!$AA$2:$AA$1500,0)),""))</f>
        <v/>
      </c>
      <c r="K676" s="105"/>
      <c r="L676" s="105"/>
      <c r="M676" s="105"/>
      <c r="N676" s="105"/>
      <c r="O676" s="71">
        <f t="shared" si="31"/>
        <v>0</v>
      </c>
      <c r="P676" s="71">
        <f t="shared" si="32"/>
        <v>0</v>
      </c>
      <c r="Q676" s="71" t="str">
        <f t="shared" si="30"/>
        <v/>
      </c>
    </row>
    <row r="677" spans="1:17" ht="15" customHeight="1" x14ac:dyDescent="0.25">
      <c r="A677" s="198" t="str">
        <f>IF($C677="","",IFERROR(INDEX('Work report'!$A$2:$A$1500,MATCH(ROWS($C$2:C677),'Work report'!$AA$2:$AA$1500,0)),""))</f>
        <v/>
      </c>
      <c r="B677" s="199" t="str">
        <f>IF($C677="","",Setup!$B$4)</f>
        <v/>
      </c>
      <c r="C677" s="200" t="str">
        <f>IFERROR(INDEX('Work report'!$R$2:$R$1500,MATCH(ROWS($C$2:C677),'Work report'!$AA$2:$AA$1500,0)),"")</f>
        <v/>
      </c>
      <c r="D677" s="200" t="str">
        <f>IFERROR(INDEX('Work report'!$S$2:$S$1500,MATCH(ROWS($D$2:D677),'Work report'!$AA$2:$AA$1500,0)),"")</f>
        <v/>
      </c>
      <c r="E677" s="193" t="str">
        <f>IF($C677="","",IFERROR(INDEX('Work report'!$C$2:$C$1500,MATCH(ROWS($C$2:C677),'Work report'!$AA$2:$AA$1500,0)),""))</f>
        <v/>
      </c>
      <c r="F677" s="201" t="str">
        <f>IF($C677="","",IFERROR(INDEX('Work report'!$F$2:$F$1500,MATCH(ROWS($C$2:C677),'Work report'!$AA$2:$AA$1500,0)),""))</f>
        <v/>
      </c>
      <c r="G677" s="202" t="str">
        <f>IF($C677="","",IFERROR(HYPERLINK(INDEX('Work report'!$Q$2:$Q$1500,MATCH(ROWS($C$2:C677),'Work report'!$AA$2:$AA$1500,0)),INDEX('Work report'!$Q$2:$Q$1500,MATCH(ROWS($C$2:C677),'Work report'!$AA$2:$AA$1500,0))),""))</f>
        <v/>
      </c>
      <c r="H677" s="203" t="str">
        <f>IF($C677="","",IFERROR(INDEX('Work report'!$M$2:$M$1500,MATCH(ROWS($C$2:C677),'Work report'!$AA$2:$AA$1500,0)),""))</f>
        <v/>
      </c>
      <c r="I677" s="198" t="str">
        <f>IF($C677="","",IFERROR(INDEX('Work report'!$A$2:$A$1500,MATCH(ROWS($C$2:C677),'Work report'!$AA$2:$AA$1500,0)),""))</f>
        <v/>
      </c>
      <c r="J677" s="201" t="str">
        <f>IF($C677="","",IFERROR(INDEX('Work report'!$I$2:$I$1500,MATCH(ROWS($C$2:C677),'Work report'!$AA$2:$AA$1500,0)),""))</f>
        <v/>
      </c>
      <c r="K677" s="105"/>
      <c r="L677" s="105"/>
      <c r="M677" s="105"/>
      <c r="N677" s="105"/>
      <c r="O677" s="71">
        <f t="shared" si="31"/>
        <v>0</v>
      </c>
      <c r="P677" s="71">
        <f t="shared" si="32"/>
        <v>0</v>
      </c>
      <c r="Q677" s="71" t="str">
        <f t="shared" si="30"/>
        <v/>
      </c>
    </row>
    <row r="678" spans="1:17" ht="15" customHeight="1" x14ac:dyDescent="0.25">
      <c r="A678" s="198" t="str">
        <f>IF($C678="","",IFERROR(INDEX('Work report'!$A$2:$A$1500,MATCH(ROWS($C$2:C678),'Work report'!$AA$2:$AA$1500,0)),""))</f>
        <v/>
      </c>
      <c r="B678" s="199" t="str">
        <f>IF($C678="","",Setup!$B$4)</f>
        <v/>
      </c>
      <c r="C678" s="200" t="str">
        <f>IFERROR(INDEX('Work report'!$R$2:$R$1500,MATCH(ROWS($C$2:C678),'Work report'!$AA$2:$AA$1500,0)),"")</f>
        <v/>
      </c>
      <c r="D678" s="200" t="str">
        <f>IFERROR(INDEX('Work report'!$S$2:$S$1500,MATCH(ROWS($D$2:D678),'Work report'!$AA$2:$AA$1500,0)),"")</f>
        <v/>
      </c>
      <c r="E678" s="193" t="str">
        <f>IF($C678="","",IFERROR(INDEX('Work report'!$C$2:$C$1500,MATCH(ROWS($C$2:C678),'Work report'!$AA$2:$AA$1500,0)),""))</f>
        <v/>
      </c>
      <c r="F678" s="201" t="str">
        <f>IF($C678="","",IFERROR(INDEX('Work report'!$F$2:$F$1500,MATCH(ROWS($C$2:C678),'Work report'!$AA$2:$AA$1500,0)),""))</f>
        <v/>
      </c>
      <c r="G678" s="202" t="str">
        <f>IF($C678="","",IFERROR(HYPERLINK(INDEX('Work report'!$Q$2:$Q$1500,MATCH(ROWS($C$2:C678),'Work report'!$AA$2:$AA$1500,0)),INDEX('Work report'!$Q$2:$Q$1500,MATCH(ROWS($C$2:C678),'Work report'!$AA$2:$AA$1500,0))),""))</f>
        <v/>
      </c>
      <c r="H678" s="203" t="str">
        <f>IF($C678="","",IFERROR(INDEX('Work report'!$M$2:$M$1500,MATCH(ROWS($C$2:C678),'Work report'!$AA$2:$AA$1500,0)),""))</f>
        <v/>
      </c>
      <c r="I678" s="198" t="str">
        <f>IF($C678="","",IFERROR(INDEX('Work report'!$A$2:$A$1500,MATCH(ROWS($C$2:C678),'Work report'!$AA$2:$AA$1500,0)),""))</f>
        <v/>
      </c>
      <c r="J678" s="201" t="str">
        <f>IF($C678="","",IFERROR(INDEX('Work report'!$I$2:$I$1500,MATCH(ROWS($C$2:C678),'Work report'!$AA$2:$AA$1500,0)),""))</f>
        <v/>
      </c>
      <c r="K678" s="105"/>
      <c r="L678" s="105"/>
      <c r="M678" s="105"/>
      <c r="N678" s="105"/>
      <c r="O678" s="71">
        <f t="shared" si="31"/>
        <v>0</v>
      </c>
      <c r="P678" s="71">
        <f t="shared" si="32"/>
        <v>0</v>
      </c>
      <c r="Q678" s="71" t="str">
        <f t="shared" ref="Q678:Q741" si="33">IF($C642&lt;&gt;"","System",IF($K642&lt;&gt;"","Manual",""))</f>
        <v/>
      </c>
    </row>
    <row r="679" spans="1:17" ht="15" customHeight="1" x14ac:dyDescent="0.25">
      <c r="A679" s="198" t="str">
        <f>IF($C679="","",IFERROR(INDEX('Work report'!$A$2:$A$1500,MATCH(ROWS($C$2:C679),'Work report'!$AA$2:$AA$1500,0)),""))</f>
        <v/>
      </c>
      <c r="B679" s="199" t="str">
        <f>IF($C679="","",Setup!$B$4)</f>
        <v/>
      </c>
      <c r="C679" s="200" t="str">
        <f>IFERROR(INDEX('Work report'!$R$2:$R$1500,MATCH(ROWS($C$2:C679),'Work report'!$AA$2:$AA$1500,0)),"")</f>
        <v/>
      </c>
      <c r="D679" s="200" t="str">
        <f>IFERROR(INDEX('Work report'!$S$2:$S$1500,MATCH(ROWS($D$2:D679),'Work report'!$AA$2:$AA$1500,0)),"")</f>
        <v/>
      </c>
      <c r="E679" s="193" t="str">
        <f>IF($C679="","",IFERROR(INDEX('Work report'!$C$2:$C$1500,MATCH(ROWS($C$2:C679),'Work report'!$AA$2:$AA$1500,0)),""))</f>
        <v/>
      </c>
      <c r="F679" s="201" t="str">
        <f>IF($C679="","",IFERROR(INDEX('Work report'!$F$2:$F$1500,MATCH(ROWS($C$2:C679),'Work report'!$AA$2:$AA$1500,0)),""))</f>
        <v/>
      </c>
      <c r="G679" s="202" t="str">
        <f>IF($C679="","",IFERROR(HYPERLINK(INDEX('Work report'!$Q$2:$Q$1500,MATCH(ROWS($C$2:C679),'Work report'!$AA$2:$AA$1500,0)),INDEX('Work report'!$Q$2:$Q$1500,MATCH(ROWS($C$2:C679),'Work report'!$AA$2:$AA$1500,0))),""))</f>
        <v/>
      </c>
      <c r="H679" s="203" t="str">
        <f>IF($C679="","",IFERROR(INDEX('Work report'!$M$2:$M$1500,MATCH(ROWS($C$2:C679),'Work report'!$AA$2:$AA$1500,0)),""))</f>
        <v/>
      </c>
      <c r="I679" s="198" t="str">
        <f>IF($C679="","",IFERROR(INDEX('Work report'!$A$2:$A$1500,MATCH(ROWS($C$2:C679),'Work report'!$AA$2:$AA$1500,0)),""))</f>
        <v/>
      </c>
      <c r="J679" s="201" t="str">
        <f>IF($C679="","",IFERROR(INDEX('Work report'!$I$2:$I$1500,MATCH(ROWS($C$2:C679),'Work report'!$AA$2:$AA$1500,0)),""))</f>
        <v/>
      </c>
      <c r="K679" s="105"/>
      <c r="L679" s="105"/>
      <c r="M679" s="105"/>
      <c r="N679" s="105"/>
      <c r="O679" s="71">
        <f t="shared" si="31"/>
        <v>0</v>
      </c>
      <c r="P679" s="71">
        <f t="shared" si="32"/>
        <v>0</v>
      </c>
      <c r="Q679" s="71" t="str">
        <f t="shared" si="33"/>
        <v/>
      </c>
    </row>
    <row r="680" spans="1:17" ht="15" customHeight="1" x14ac:dyDescent="0.25">
      <c r="A680" s="198" t="str">
        <f>IF($C680="","",IFERROR(INDEX('Work report'!$A$2:$A$1500,MATCH(ROWS($C$2:C680),'Work report'!$AA$2:$AA$1500,0)),""))</f>
        <v/>
      </c>
      <c r="B680" s="199" t="str">
        <f>IF($C680="","",Setup!$B$4)</f>
        <v/>
      </c>
      <c r="C680" s="200" t="str">
        <f>IFERROR(INDEX('Work report'!$R$2:$R$1500,MATCH(ROWS($C$2:C680),'Work report'!$AA$2:$AA$1500,0)),"")</f>
        <v/>
      </c>
      <c r="D680" s="200" t="str">
        <f>IFERROR(INDEX('Work report'!$S$2:$S$1500,MATCH(ROWS($D$2:D680),'Work report'!$AA$2:$AA$1500,0)),"")</f>
        <v/>
      </c>
      <c r="E680" s="193" t="str">
        <f>IF($C680="","",IFERROR(INDEX('Work report'!$C$2:$C$1500,MATCH(ROWS($C$2:C680),'Work report'!$AA$2:$AA$1500,0)),""))</f>
        <v/>
      </c>
      <c r="F680" s="201" t="str">
        <f>IF($C680="","",IFERROR(INDEX('Work report'!$F$2:$F$1500,MATCH(ROWS($C$2:C680),'Work report'!$AA$2:$AA$1500,0)),""))</f>
        <v/>
      </c>
      <c r="G680" s="202" t="str">
        <f>IF($C680="","",IFERROR(HYPERLINK(INDEX('Work report'!$Q$2:$Q$1500,MATCH(ROWS($C$2:C680),'Work report'!$AA$2:$AA$1500,0)),INDEX('Work report'!$Q$2:$Q$1500,MATCH(ROWS($C$2:C680),'Work report'!$AA$2:$AA$1500,0))),""))</f>
        <v/>
      </c>
      <c r="H680" s="203" t="str">
        <f>IF($C680="","",IFERROR(INDEX('Work report'!$M$2:$M$1500,MATCH(ROWS($C$2:C680),'Work report'!$AA$2:$AA$1500,0)),""))</f>
        <v/>
      </c>
      <c r="I680" s="198" t="str">
        <f>IF($C680="","",IFERROR(INDEX('Work report'!$A$2:$A$1500,MATCH(ROWS($C$2:C680),'Work report'!$AA$2:$AA$1500,0)),""))</f>
        <v/>
      </c>
      <c r="J680" s="201" t="str">
        <f>IF($C680="","",IFERROR(INDEX('Work report'!$I$2:$I$1500,MATCH(ROWS($C$2:C680),'Work report'!$AA$2:$AA$1500,0)),""))</f>
        <v/>
      </c>
      <c r="K680" s="105"/>
      <c r="L680" s="105"/>
      <c r="M680" s="105"/>
      <c r="N680" s="105"/>
      <c r="O680" s="71">
        <f t="shared" si="31"/>
        <v>0</v>
      </c>
      <c r="P680" s="71">
        <f t="shared" si="32"/>
        <v>0</v>
      </c>
      <c r="Q680" s="71" t="str">
        <f t="shared" si="33"/>
        <v/>
      </c>
    </row>
    <row r="681" spans="1:17" ht="15" customHeight="1" x14ac:dyDescent="0.25">
      <c r="A681" s="198" t="str">
        <f>IF($C681="","",IFERROR(INDEX('Work report'!$A$2:$A$1500,MATCH(ROWS($C$2:C681),'Work report'!$AA$2:$AA$1500,0)),""))</f>
        <v/>
      </c>
      <c r="B681" s="199" t="str">
        <f>IF($C681="","",Setup!$B$4)</f>
        <v/>
      </c>
      <c r="C681" s="200" t="str">
        <f>IFERROR(INDEX('Work report'!$R$2:$R$1500,MATCH(ROWS($C$2:C681),'Work report'!$AA$2:$AA$1500,0)),"")</f>
        <v/>
      </c>
      <c r="D681" s="200" t="str">
        <f>IFERROR(INDEX('Work report'!$S$2:$S$1500,MATCH(ROWS($D$2:D681),'Work report'!$AA$2:$AA$1500,0)),"")</f>
        <v/>
      </c>
      <c r="E681" s="193" t="str">
        <f>IF($C681="","",IFERROR(INDEX('Work report'!$C$2:$C$1500,MATCH(ROWS($C$2:C681),'Work report'!$AA$2:$AA$1500,0)),""))</f>
        <v/>
      </c>
      <c r="F681" s="201" t="str">
        <f>IF($C681="","",IFERROR(INDEX('Work report'!$F$2:$F$1500,MATCH(ROWS($C$2:C681),'Work report'!$AA$2:$AA$1500,0)),""))</f>
        <v/>
      </c>
      <c r="G681" s="202" t="str">
        <f>IF($C681="","",IFERROR(HYPERLINK(INDEX('Work report'!$Q$2:$Q$1500,MATCH(ROWS($C$2:C681),'Work report'!$AA$2:$AA$1500,0)),INDEX('Work report'!$Q$2:$Q$1500,MATCH(ROWS($C$2:C681),'Work report'!$AA$2:$AA$1500,0))),""))</f>
        <v/>
      </c>
      <c r="H681" s="203" t="str">
        <f>IF($C681="","",IFERROR(INDEX('Work report'!$M$2:$M$1500,MATCH(ROWS($C$2:C681),'Work report'!$AA$2:$AA$1500,0)),""))</f>
        <v/>
      </c>
      <c r="I681" s="198" t="str">
        <f>IF($C681="","",IFERROR(INDEX('Work report'!$A$2:$A$1500,MATCH(ROWS($C$2:C681),'Work report'!$AA$2:$AA$1500,0)),""))</f>
        <v/>
      </c>
      <c r="J681" s="201" t="str">
        <f>IF($C681="","",IFERROR(INDEX('Work report'!$I$2:$I$1500,MATCH(ROWS($C$2:C681),'Work report'!$AA$2:$AA$1500,0)),""))</f>
        <v/>
      </c>
      <c r="K681" s="105"/>
      <c r="L681" s="105"/>
      <c r="M681" s="105"/>
      <c r="N681" s="105"/>
      <c r="O681" s="71">
        <f t="shared" si="31"/>
        <v>0</v>
      </c>
      <c r="P681" s="71">
        <f t="shared" si="32"/>
        <v>0</v>
      </c>
      <c r="Q681" s="71" t="str">
        <f t="shared" si="33"/>
        <v/>
      </c>
    </row>
    <row r="682" spans="1:17" ht="15" customHeight="1" x14ac:dyDescent="0.25">
      <c r="A682" s="198" t="str">
        <f>IF($C682="","",IFERROR(INDEX('Work report'!$A$2:$A$1500,MATCH(ROWS($C$2:C682),'Work report'!$AA$2:$AA$1500,0)),""))</f>
        <v/>
      </c>
      <c r="B682" s="199" t="str">
        <f>IF($C682="","",Setup!$B$4)</f>
        <v/>
      </c>
      <c r="C682" s="200" t="str">
        <f>IFERROR(INDEX('Work report'!$R$2:$R$1500,MATCH(ROWS($C$2:C682),'Work report'!$AA$2:$AA$1500,0)),"")</f>
        <v/>
      </c>
      <c r="D682" s="200" t="str">
        <f>IFERROR(INDEX('Work report'!$S$2:$S$1500,MATCH(ROWS($D$2:D682),'Work report'!$AA$2:$AA$1500,0)),"")</f>
        <v/>
      </c>
      <c r="E682" s="193" t="str">
        <f>IF($C682="","",IFERROR(INDEX('Work report'!$C$2:$C$1500,MATCH(ROWS($C$2:C682),'Work report'!$AA$2:$AA$1500,0)),""))</f>
        <v/>
      </c>
      <c r="F682" s="201" t="str">
        <f>IF($C682="","",IFERROR(INDEX('Work report'!$F$2:$F$1500,MATCH(ROWS($C$2:C682),'Work report'!$AA$2:$AA$1500,0)),""))</f>
        <v/>
      </c>
      <c r="G682" s="202" t="str">
        <f>IF($C682="","",IFERROR(HYPERLINK(INDEX('Work report'!$Q$2:$Q$1500,MATCH(ROWS($C$2:C682),'Work report'!$AA$2:$AA$1500,0)),INDEX('Work report'!$Q$2:$Q$1500,MATCH(ROWS($C$2:C682),'Work report'!$AA$2:$AA$1500,0))),""))</f>
        <v/>
      </c>
      <c r="H682" s="203" t="str">
        <f>IF($C682="","",IFERROR(INDEX('Work report'!$M$2:$M$1500,MATCH(ROWS($C$2:C682),'Work report'!$AA$2:$AA$1500,0)),""))</f>
        <v/>
      </c>
      <c r="I682" s="198" t="str">
        <f>IF($C682="","",IFERROR(INDEX('Work report'!$A$2:$A$1500,MATCH(ROWS($C$2:C682),'Work report'!$AA$2:$AA$1500,0)),""))</f>
        <v/>
      </c>
      <c r="J682" s="201" t="str">
        <f>IF($C682="","",IFERROR(INDEX('Work report'!$I$2:$I$1500,MATCH(ROWS($C$2:C682),'Work report'!$AA$2:$AA$1500,0)),""))</f>
        <v/>
      </c>
      <c r="K682" s="105"/>
      <c r="L682" s="105"/>
      <c r="M682" s="105"/>
      <c r="N682" s="105"/>
      <c r="O682" s="71">
        <f t="shared" si="31"/>
        <v>0</v>
      </c>
      <c r="P682" s="71">
        <f t="shared" si="32"/>
        <v>0</v>
      </c>
      <c r="Q682" s="71" t="str">
        <f t="shared" si="33"/>
        <v/>
      </c>
    </row>
    <row r="683" spans="1:17" ht="15" customHeight="1" x14ac:dyDescent="0.25">
      <c r="A683" s="198" t="str">
        <f>IF($C683="","",IFERROR(INDEX('Work report'!$A$2:$A$1500,MATCH(ROWS($C$2:C683),'Work report'!$AA$2:$AA$1500,0)),""))</f>
        <v/>
      </c>
      <c r="B683" s="199" t="str">
        <f>IF($C683="","",Setup!$B$4)</f>
        <v/>
      </c>
      <c r="C683" s="200" t="str">
        <f>IFERROR(INDEX('Work report'!$R$2:$R$1500,MATCH(ROWS($C$2:C683),'Work report'!$AA$2:$AA$1500,0)),"")</f>
        <v/>
      </c>
      <c r="D683" s="200" t="str">
        <f>IFERROR(INDEX('Work report'!$S$2:$S$1500,MATCH(ROWS($D$2:D683),'Work report'!$AA$2:$AA$1500,0)),"")</f>
        <v/>
      </c>
      <c r="E683" s="193" t="str">
        <f>IF($C683="","",IFERROR(INDEX('Work report'!$C$2:$C$1500,MATCH(ROWS($C$2:C683),'Work report'!$AA$2:$AA$1500,0)),""))</f>
        <v/>
      </c>
      <c r="F683" s="201" t="str">
        <f>IF($C683="","",IFERROR(INDEX('Work report'!$F$2:$F$1500,MATCH(ROWS($C$2:C683),'Work report'!$AA$2:$AA$1500,0)),""))</f>
        <v/>
      </c>
      <c r="G683" s="202" t="str">
        <f>IF($C683="","",IFERROR(HYPERLINK(INDEX('Work report'!$Q$2:$Q$1500,MATCH(ROWS($C$2:C683),'Work report'!$AA$2:$AA$1500,0)),INDEX('Work report'!$Q$2:$Q$1500,MATCH(ROWS($C$2:C683),'Work report'!$AA$2:$AA$1500,0))),""))</f>
        <v/>
      </c>
      <c r="H683" s="203" t="str">
        <f>IF($C683="","",IFERROR(INDEX('Work report'!$M$2:$M$1500,MATCH(ROWS($C$2:C683),'Work report'!$AA$2:$AA$1500,0)),""))</f>
        <v/>
      </c>
      <c r="I683" s="198" t="str">
        <f>IF($C683="","",IFERROR(INDEX('Work report'!$A$2:$A$1500,MATCH(ROWS($C$2:C683),'Work report'!$AA$2:$AA$1500,0)),""))</f>
        <v/>
      </c>
      <c r="J683" s="201" t="str">
        <f>IF($C683="","",IFERROR(INDEX('Work report'!$I$2:$I$1500,MATCH(ROWS($C$2:C683),'Work report'!$AA$2:$AA$1500,0)),""))</f>
        <v/>
      </c>
      <c r="K683" s="105"/>
      <c r="L683" s="105"/>
      <c r="M683" s="105"/>
      <c r="N683" s="105"/>
      <c r="O683" s="71">
        <f t="shared" si="31"/>
        <v>0</v>
      </c>
      <c r="P683" s="71">
        <f t="shared" si="32"/>
        <v>0</v>
      </c>
      <c r="Q683" s="71" t="str">
        <f t="shared" si="33"/>
        <v/>
      </c>
    </row>
    <row r="684" spans="1:17" ht="15" customHeight="1" x14ac:dyDescent="0.25">
      <c r="A684" s="198" t="str">
        <f>IF($C684="","",IFERROR(INDEX('Work report'!$A$2:$A$1500,MATCH(ROWS($C$2:C684),'Work report'!$AA$2:$AA$1500,0)),""))</f>
        <v/>
      </c>
      <c r="B684" s="199" t="str">
        <f>IF($C684="","",Setup!$B$4)</f>
        <v/>
      </c>
      <c r="C684" s="200" t="str">
        <f>IFERROR(INDEX('Work report'!$R$2:$R$1500,MATCH(ROWS($C$2:C684),'Work report'!$AA$2:$AA$1500,0)),"")</f>
        <v/>
      </c>
      <c r="D684" s="200" t="str">
        <f>IFERROR(INDEX('Work report'!$S$2:$S$1500,MATCH(ROWS($D$2:D684),'Work report'!$AA$2:$AA$1500,0)),"")</f>
        <v/>
      </c>
      <c r="E684" s="193" t="str">
        <f>IF($C684="","",IFERROR(INDEX('Work report'!$C$2:$C$1500,MATCH(ROWS($C$2:C684),'Work report'!$AA$2:$AA$1500,0)),""))</f>
        <v/>
      </c>
      <c r="F684" s="201" t="str">
        <f>IF($C684="","",IFERROR(INDEX('Work report'!$F$2:$F$1500,MATCH(ROWS($C$2:C684),'Work report'!$AA$2:$AA$1500,0)),""))</f>
        <v/>
      </c>
      <c r="G684" s="202" t="str">
        <f>IF($C684="","",IFERROR(HYPERLINK(INDEX('Work report'!$Q$2:$Q$1500,MATCH(ROWS($C$2:C684),'Work report'!$AA$2:$AA$1500,0)),INDEX('Work report'!$Q$2:$Q$1500,MATCH(ROWS($C$2:C684),'Work report'!$AA$2:$AA$1500,0))),""))</f>
        <v/>
      </c>
      <c r="H684" s="203" t="str">
        <f>IF($C684="","",IFERROR(INDEX('Work report'!$M$2:$M$1500,MATCH(ROWS($C$2:C684),'Work report'!$AA$2:$AA$1500,0)),""))</f>
        <v/>
      </c>
      <c r="I684" s="198" t="str">
        <f>IF($C684="","",IFERROR(INDEX('Work report'!$A$2:$A$1500,MATCH(ROWS($C$2:C684),'Work report'!$AA$2:$AA$1500,0)),""))</f>
        <v/>
      </c>
      <c r="J684" s="201" t="str">
        <f>IF($C684="","",IFERROR(INDEX('Work report'!$I$2:$I$1500,MATCH(ROWS($C$2:C684),'Work report'!$AA$2:$AA$1500,0)),""))</f>
        <v/>
      </c>
      <c r="K684" s="105"/>
      <c r="L684" s="105"/>
      <c r="M684" s="105"/>
      <c r="N684" s="105"/>
      <c r="O684" s="71">
        <f t="shared" si="31"/>
        <v>0</v>
      </c>
      <c r="P684" s="71">
        <f t="shared" si="32"/>
        <v>0</v>
      </c>
      <c r="Q684" s="71" t="str">
        <f t="shared" si="33"/>
        <v/>
      </c>
    </row>
    <row r="685" spans="1:17" ht="15" customHeight="1" x14ac:dyDescent="0.25">
      <c r="A685" s="198" t="str">
        <f>IF($C685="","",IFERROR(INDEX('Work report'!$A$2:$A$1500,MATCH(ROWS($C$2:C685),'Work report'!$AA$2:$AA$1500,0)),""))</f>
        <v/>
      </c>
      <c r="B685" s="199" t="str">
        <f>IF($C685="","",Setup!$B$4)</f>
        <v/>
      </c>
      <c r="C685" s="200" t="str">
        <f>IFERROR(INDEX('Work report'!$R$2:$R$1500,MATCH(ROWS($C$2:C685),'Work report'!$AA$2:$AA$1500,0)),"")</f>
        <v/>
      </c>
      <c r="D685" s="200" t="str">
        <f>IFERROR(INDEX('Work report'!$S$2:$S$1500,MATCH(ROWS($D$2:D685),'Work report'!$AA$2:$AA$1500,0)),"")</f>
        <v/>
      </c>
      <c r="E685" s="193" t="str">
        <f>IF($C685="","",IFERROR(INDEX('Work report'!$C$2:$C$1500,MATCH(ROWS($C$2:C685),'Work report'!$AA$2:$AA$1500,0)),""))</f>
        <v/>
      </c>
      <c r="F685" s="201" t="str">
        <f>IF($C685="","",IFERROR(INDEX('Work report'!$F$2:$F$1500,MATCH(ROWS($C$2:C685),'Work report'!$AA$2:$AA$1500,0)),""))</f>
        <v/>
      </c>
      <c r="G685" s="202" t="str">
        <f>IF($C685="","",IFERROR(HYPERLINK(INDEX('Work report'!$Q$2:$Q$1500,MATCH(ROWS($C$2:C685),'Work report'!$AA$2:$AA$1500,0)),INDEX('Work report'!$Q$2:$Q$1500,MATCH(ROWS($C$2:C685),'Work report'!$AA$2:$AA$1500,0))),""))</f>
        <v/>
      </c>
      <c r="H685" s="203" t="str">
        <f>IF($C685="","",IFERROR(INDEX('Work report'!$M$2:$M$1500,MATCH(ROWS($C$2:C685),'Work report'!$AA$2:$AA$1500,0)),""))</f>
        <v/>
      </c>
      <c r="I685" s="198" t="str">
        <f>IF($C685="","",IFERROR(INDEX('Work report'!$A$2:$A$1500,MATCH(ROWS($C$2:C685),'Work report'!$AA$2:$AA$1500,0)),""))</f>
        <v/>
      </c>
      <c r="J685" s="201" t="str">
        <f>IF($C685="","",IFERROR(INDEX('Work report'!$I$2:$I$1500,MATCH(ROWS($C$2:C685),'Work report'!$AA$2:$AA$1500,0)),""))</f>
        <v/>
      </c>
      <c r="K685" s="105"/>
      <c r="L685" s="105"/>
      <c r="M685" s="105"/>
      <c r="N685" s="105"/>
      <c r="O685" s="71">
        <f t="shared" si="31"/>
        <v>0</v>
      </c>
      <c r="P685" s="71">
        <f t="shared" si="32"/>
        <v>0</v>
      </c>
      <c r="Q685" s="71" t="str">
        <f t="shared" si="33"/>
        <v/>
      </c>
    </row>
    <row r="686" spans="1:17" ht="15" customHeight="1" x14ac:dyDescent="0.25">
      <c r="A686" s="198" t="str">
        <f>IF($C686="","",IFERROR(INDEX('Work report'!$A$2:$A$1500,MATCH(ROWS($C$2:C686),'Work report'!$AA$2:$AA$1500,0)),""))</f>
        <v/>
      </c>
      <c r="B686" s="199" t="str">
        <f>IF($C686="","",Setup!$B$4)</f>
        <v/>
      </c>
      <c r="C686" s="200" t="str">
        <f>IFERROR(INDEX('Work report'!$R$2:$R$1500,MATCH(ROWS($C$2:C686),'Work report'!$AA$2:$AA$1500,0)),"")</f>
        <v/>
      </c>
      <c r="D686" s="200" t="str">
        <f>IFERROR(INDEX('Work report'!$S$2:$S$1500,MATCH(ROWS($D$2:D686),'Work report'!$AA$2:$AA$1500,0)),"")</f>
        <v/>
      </c>
      <c r="E686" s="193" t="str">
        <f>IF($C686="","",IFERROR(INDEX('Work report'!$C$2:$C$1500,MATCH(ROWS($C$2:C686),'Work report'!$AA$2:$AA$1500,0)),""))</f>
        <v/>
      </c>
      <c r="F686" s="201" t="str">
        <f>IF($C686="","",IFERROR(INDEX('Work report'!$F$2:$F$1500,MATCH(ROWS($C$2:C686),'Work report'!$AA$2:$AA$1500,0)),""))</f>
        <v/>
      </c>
      <c r="G686" s="202" t="str">
        <f>IF($C686="","",IFERROR(HYPERLINK(INDEX('Work report'!$Q$2:$Q$1500,MATCH(ROWS($C$2:C686),'Work report'!$AA$2:$AA$1500,0)),INDEX('Work report'!$Q$2:$Q$1500,MATCH(ROWS($C$2:C686),'Work report'!$AA$2:$AA$1500,0))),""))</f>
        <v/>
      </c>
      <c r="H686" s="203" t="str">
        <f>IF($C686="","",IFERROR(INDEX('Work report'!$M$2:$M$1500,MATCH(ROWS($C$2:C686),'Work report'!$AA$2:$AA$1500,0)),""))</f>
        <v/>
      </c>
      <c r="I686" s="198" t="str">
        <f>IF($C686="","",IFERROR(INDEX('Work report'!$A$2:$A$1500,MATCH(ROWS($C$2:C686),'Work report'!$AA$2:$AA$1500,0)),""))</f>
        <v/>
      </c>
      <c r="J686" s="201" t="str">
        <f>IF($C686="","",IFERROR(INDEX('Work report'!$I$2:$I$1500,MATCH(ROWS($C$2:C686),'Work report'!$AA$2:$AA$1500,0)),""))</f>
        <v/>
      </c>
      <c r="K686" s="105"/>
      <c r="L686" s="105"/>
      <c r="M686" s="105"/>
      <c r="N686" s="105"/>
      <c r="O686" s="71">
        <f t="shared" si="31"/>
        <v>0</v>
      </c>
      <c r="P686" s="71">
        <f t="shared" si="32"/>
        <v>0</v>
      </c>
      <c r="Q686" s="71" t="str">
        <f t="shared" si="33"/>
        <v/>
      </c>
    </row>
    <row r="687" spans="1:17" ht="15" customHeight="1" x14ac:dyDescent="0.25">
      <c r="A687" s="198" t="str">
        <f>IF($C687="","",IFERROR(INDEX('Work report'!$A$2:$A$1500,MATCH(ROWS($C$2:C687),'Work report'!$AA$2:$AA$1500,0)),""))</f>
        <v/>
      </c>
      <c r="B687" s="199" t="str">
        <f>IF($C687="","",Setup!$B$4)</f>
        <v/>
      </c>
      <c r="C687" s="200" t="str">
        <f>IFERROR(INDEX('Work report'!$R$2:$R$1500,MATCH(ROWS($C$2:C687),'Work report'!$AA$2:$AA$1500,0)),"")</f>
        <v/>
      </c>
      <c r="D687" s="200" t="str">
        <f>IFERROR(INDEX('Work report'!$S$2:$S$1500,MATCH(ROWS($D$2:D687),'Work report'!$AA$2:$AA$1500,0)),"")</f>
        <v/>
      </c>
      <c r="E687" s="193" t="str">
        <f>IF($C687="","",IFERROR(INDEX('Work report'!$C$2:$C$1500,MATCH(ROWS($C$2:C687),'Work report'!$AA$2:$AA$1500,0)),""))</f>
        <v/>
      </c>
      <c r="F687" s="201" t="str">
        <f>IF($C687="","",IFERROR(INDEX('Work report'!$F$2:$F$1500,MATCH(ROWS($C$2:C687),'Work report'!$AA$2:$AA$1500,0)),""))</f>
        <v/>
      </c>
      <c r="G687" s="202" t="str">
        <f>IF($C687="","",IFERROR(HYPERLINK(INDEX('Work report'!$Q$2:$Q$1500,MATCH(ROWS($C$2:C687),'Work report'!$AA$2:$AA$1500,0)),INDEX('Work report'!$Q$2:$Q$1500,MATCH(ROWS($C$2:C687),'Work report'!$AA$2:$AA$1500,0))),""))</f>
        <v/>
      </c>
      <c r="H687" s="203" t="str">
        <f>IF($C687="","",IFERROR(INDEX('Work report'!$M$2:$M$1500,MATCH(ROWS($C$2:C687),'Work report'!$AA$2:$AA$1500,0)),""))</f>
        <v/>
      </c>
      <c r="I687" s="198" t="str">
        <f>IF($C687="","",IFERROR(INDEX('Work report'!$A$2:$A$1500,MATCH(ROWS($C$2:C687),'Work report'!$AA$2:$AA$1500,0)),""))</f>
        <v/>
      </c>
      <c r="J687" s="201" t="str">
        <f>IF($C687="","",IFERROR(INDEX('Work report'!$I$2:$I$1500,MATCH(ROWS($C$2:C687),'Work report'!$AA$2:$AA$1500,0)),""))</f>
        <v/>
      </c>
      <c r="K687" s="105"/>
      <c r="L687" s="105"/>
      <c r="M687" s="105"/>
      <c r="N687" s="105"/>
      <c r="O687" s="71">
        <f t="shared" si="31"/>
        <v>0</v>
      </c>
      <c r="P687" s="71">
        <f t="shared" si="32"/>
        <v>0</v>
      </c>
      <c r="Q687" s="71" t="str">
        <f t="shared" si="33"/>
        <v/>
      </c>
    </row>
    <row r="688" spans="1:17" ht="15" customHeight="1" x14ac:dyDescent="0.25">
      <c r="A688" s="198" t="str">
        <f>IF($C688="","",IFERROR(INDEX('Work report'!$A$2:$A$1500,MATCH(ROWS($C$2:C688),'Work report'!$AA$2:$AA$1500,0)),""))</f>
        <v/>
      </c>
      <c r="B688" s="199" t="str">
        <f>IF($C688="","",Setup!$B$4)</f>
        <v/>
      </c>
      <c r="C688" s="200" t="str">
        <f>IFERROR(INDEX('Work report'!$R$2:$R$1500,MATCH(ROWS($C$2:C688),'Work report'!$AA$2:$AA$1500,0)),"")</f>
        <v/>
      </c>
      <c r="D688" s="200" t="str">
        <f>IFERROR(INDEX('Work report'!$S$2:$S$1500,MATCH(ROWS($D$2:D688),'Work report'!$AA$2:$AA$1500,0)),"")</f>
        <v/>
      </c>
      <c r="E688" s="193" t="str">
        <f>IF($C688="","",IFERROR(INDEX('Work report'!$C$2:$C$1500,MATCH(ROWS($C$2:C688),'Work report'!$AA$2:$AA$1500,0)),""))</f>
        <v/>
      </c>
      <c r="F688" s="201" t="str">
        <f>IF($C688="","",IFERROR(INDEX('Work report'!$F$2:$F$1500,MATCH(ROWS($C$2:C688),'Work report'!$AA$2:$AA$1500,0)),""))</f>
        <v/>
      </c>
      <c r="G688" s="202" t="str">
        <f>IF($C688="","",IFERROR(HYPERLINK(INDEX('Work report'!$Q$2:$Q$1500,MATCH(ROWS($C$2:C688),'Work report'!$AA$2:$AA$1500,0)),INDEX('Work report'!$Q$2:$Q$1500,MATCH(ROWS($C$2:C688),'Work report'!$AA$2:$AA$1500,0))),""))</f>
        <v/>
      </c>
      <c r="H688" s="203" t="str">
        <f>IF($C688="","",IFERROR(INDEX('Work report'!$M$2:$M$1500,MATCH(ROWS($C$2:C688),'Work report'!$AA$2:$AA$1500,0)),""))</f>
        <v/>
      </c>
      <c r="I688" s="198" t="str">
        <f>IF($C688="","",IFERROR(INDEX('Work report'!$A$2:$A$1500,MATCH(ROWS($C$2:C688),'Work report'!$AA$2:$AA$1500,0)),""))</f>
        <v/>
      </c>
      <c r="J688" s="201" t="str">
        <f>IF($C688="","",IFERROR(INDEX('Work report'!$I$2:$I$1500,MATCH(ROWS($C$2:C688),'Work report'!$AA$2:$AA$1500,0)),""))</f>
        <v/>
      </c>
      <c r="K688" s="105"/>
      <c r="L688" s="105"/>
      <c r="M688" s="105"/>
      <c r="N688" s="105"/>
      <c r="O688" s="71">
        <f t="shared" si="31"/>
        <v>0</v>
      </c>
      <c r="P688" s="71">
        <f t="shared" si="32"/>
        <v>0</v>
      </c>
      <c r="Q688" s="71" t="str">
        <f t="shared" si="33"/>
        <v/>
      </c>
    </row>
    <row r="689" spans="1:17" ht="15" customHeight="1" x14ac:dyDescent="0.25">
      <c r="A689" s="198" t="str">
        <f>IF($C689="","",IFERROR(INDEX('Work report'!$A$2:$A$1500,MATCH(ROWS($C$2:C689),'Work report'!$AA$2:$AA$1500,0)),""))</f>
        <v/>
      </c>
      <c r="B689" s="199" t="str">
        <f>IF($C689="","",Setup!$B$4)</f>
        <v/>
      </c>
      <c r="C689" s="200" t="str">
        <f>IFERROR(INDEX('Work report'!$R$2:$R$1500,MATCH(ROWS($C$2:C689),'Work report'!$AA$2:$AA$1500,0)),"")</f>
        <v/>
      </c>
      <c r="D689" s="200" t="str">
        <f>IFERROR(INDEX('Work report'!$S$2:$S$1500,MATCH(ROWS($D$2:D689),'Work report'!$AA$2:$AA$1500,0)),"")</f>
        <v/>
      </c>
      <c r="E689" s="193" t="str">
        <f>IF($C689="","",IFERROR(INDEX('Work report'!$C$2:$C$1500,MATCH(ROWS($C$2:C689),'Work report'!$AA$2:$AA$1500,0)),""))</f>
        <v/>
      </c>
      <c r="F689" s="201" t="str">
        <f>IF($C689="","",IFERROR(INDEX('Work report'!$F$2:$F$1500,MATCH(ROWS($C$2:C689),'Work report'!$AA$2:$AA$1500,0)),""))</f>
        <v/>
      </c>
      <c r="G689" s="202" t="str">
        <f>IF($C689="","",IFERROR(HYPERLINK(INDEX('Work report'!$Q$2:$Q$1500,MATCH(ROWS($C$2:C689),'Work report'!$AA$2:$AA$1500,0)),INDEX('Work report'!$Q$2:$Q$1500,MATCH(ROWS($C$2:C689),'Work report'!$AA$2:$AA$1500,0))),""))</f>
        <v/>
      </c>
      <c r="H689" s="203" t="str">
        <f>IF($C689="","",IFERROR(INDEX('Work report'!$M$2:$M$1500,MATCH(ROWS($C$2:C689),'Work report'!$AA$2:$AA$1500,0)),""))</f>
        <v/>
      </c>
      <c r="I689" s="198" t="str">
        <f>IF($C689="","",IFERROR(INDEX('Work report'!$A$2:$A$1500,MATCH(ROWS($C$2:C689),'Work report'!$AA$2:$AA$1500,0)),""))</f>
        <v/>
      </c>
      <c r="J689" s="201" t="str">
        <f>IF($C689="","",IFERROR(INDEX('Work report'!$I$2:$I$1500,MATCH(ROWS($C$2:C689),'Work report'!$AA$2:$AA$1500,0)),""))</f>
        <v/>
      </c>
      <c r="K689" s="105"/>
      <c r="L689" s="105"/>
      <c r="M689" s="105"/>
      <c r="N689" s="105"/>
      <c r="O689" s="71">
        <f t="shared" si="31"/>
        <v>0</v>
      </c>
      <c r="P689" s="71">
        <f t="shared" si="32"/>
        <v>0</v>
      </c>
      <c r="Q689" s="71" t="str">
        <f t="shared" si="33"/>
        <v/>
      </c>
    </row>
    <row r="690" spans="1:17" ht="15" customHeight="1" x14ac:dyDescent="0.25">
      <c r="A690" s="198" t="str">
        <f>IF($C690="","",IFERROR(INDEX('Work report'!$A$2:$A$1500,MATCH(ROWS($C$2:C690),'Work report'!$AA$2:$AA$1500,0)),""))</f>
        <v/>
      </c>
      <c r="B690" s="199" t="str">
        <f>IF($C690="","",Setup!$B$4)</f>
        <v/>
      </c>
      <c r="C690" s="200" t="str">
        <f>IFERROR(INDEX('Work report'!$R$2:$R$1500,MATCH(ROWS($C$2:C690),'Work report'!$AA$2:$AA$1500,0)),"")</f>
        <v/>
      </c>
      <c r="D690" s="200" t="str">
        <f>IFERROR(INDEX('Work report'!$S$2:$S$1500,MATCH(ROWS($D$2:D690),'Work report'!$AA$2:$AA$1500,0)),"")</f>
        <v/>
      </c>
      <c r="E690" s="193" t="str">
        <f>IF($C690="","",IFERROR(INDEX('Work report'!$C$2:$C$1500,MATCH(ROWS($C$2:C690),'Work report'!$AA$2:$AA$1500,0)),""))</f>
        <v/>
      </c>
      <c r="F690" s="201" t="str">
        <f>IF($C690="","",IFERROR(INDEX('Work report'!$F$2:$F$1500,MATCH(ROWS($C$2:C690),'Work report'!$AA$2:$AA$1500,0)),""))</f>
        <v/>
      </c>
      <c r="G690" s="202" t="str">
        <f>IF($C690="","",IFERROR(HYPERLINK(INDEX('Work report'!$Q$2:$Q$1500,MATCH(ROWS($C$2:C690),'Work report'!$AA$2:$AA$1500,0)),INDEX('Work report'!$Q$2:$Q$1500,MATCH(ROWS($C$2:C690),'Work report'!$AA$2:$AA$1500,0))),""))</f>
        <v/>
      </c>
      <c r="H690" s="203" t="str">
        <f>IF($C690="","",IFERROR(INDEX('Work report'!$M$2:$M$1500,MATCH(ROWS($C$2:C690),'Work report'!$AA$2:$AA$1500,0)),""))</f>
        <v/>
      </c>
      <c r="I690" s="198" t="str">
        <f>IF($C690="","",IFERROR(INDEX('Work report'!$A$2:$A$1500,MATCH(ROWS($C$2:C690),'Work report'!$AA$2:$AA$1500,0)),""))</f>
        <v/>
      </c>
      <c r="J690" s="201" t="str">
        <f>IF($C690="","",IFERROR(INDEX('Work report'!$I$2:$I$1500,MATCH(ROWS($C$2:C690),'Work report'!$AA$2:$AA$1500,0)),""))</f>
        <v/>
      </c>
      <c r="K690" s="105"/>
      <c r="L690" s="105"/>
      <c r="M690" s="105"/>
      <c r="N690" s="105"/>
      <c r="O690" s="71">
        <f t="shared" si="31"/>
        <v>0</v>
      </c>
      <c r="P690" s="71">
        <f t="shared" si="32"/>
        <v>0</v>
      </c>
      <c r="Q690" s="71" t="str">
        <f t="shared" si="33"/>
        <v/>
      </c>
    </row>
    <row r="691" spans="1:17" ht="15" customHeight="1" x14ac:dyDescent="0.25">
      <c r="A691" s="198" t="str">
        <f>IF($C691="","",IFERROR(INDEX('Work report'!$A$2:$A$1500,MATCH(ROWS($C$2:C691),'Work report'!$AA$2:$AA$1500,0)),""))</f>
        <v/>
      </c>
      <c r="B691" s="199" t="str">
        <f>IF($C691="","",Setup!$B$4)</f>
        <v/>
      </c>
      <c r="C691" s="200" t="str">
        <f>IFERROR(INDEX('Work report'!$R$2:$R$1500,MATCH(ROWS($C$2:C691),'Work report'!$AA$2:$AA$1500,0)),"")</f>
        <v/>
      </c>
      <c r="D691" s="200" t="str">
        <f>IFERROR(INDEX('Work report'!$S$2:$S$1500,MATCH(ROWS($D$2:D691),'Work report'!$AA$2:$AA$1500,0)),"")</f>
        <v/>
      </c>
      <c r="E691" s="193" t="str">
        <f>IF($C691="","",IFERROR(INDEX('Work report'!$C$2:$C$1500,MATCH(ROWS($C$2:C691),'Work report'!$AA$2:$AA$1500,0)),""))</f>
        <v/>
      </c>
      <c r="F691" s="201" t="str">
        <f>IF($C691="","",IFERROR(INDEX('Work report'!$F$2:$F$1500,MATCH(ROWS($C$2:C691),'Work report'!$AA$2:$AA$1500,0)),""))</f>
        <v/>
      </c>
      <c r="G691" s="202" t="str">
        <f>IF($C691="","",IFERROR(HYPERLINK(INDEX('Work report'!$Q$2:$Q$1500,MATCH(ROWS($C$2:C691),'Work report'!$AA$2:$AA$1500,0)),INDEX('Work report'!$Q$2:$Q$1500,MATCH(ROWS($C$2:C691),'Work report'!$AA$2:$AA$1500,0))),""))</f>
        <v/>
      </c>
      <c r="H691" s="203" t="str">
        <f>IF($C691="","",IFERROR(INDEX('Work report'!$M$2:$M$1500,MATCH(ROWS($C$2:C691),'Work report'!$AA$2:$AA$1500,0)),""))</f>
        <v/>
      </c>
      <c r="I691" s="198" t="str">
        <f>IF($C691="","",IFERROR(INDEX('Work report'!$A$2:$A$1500,MATCH(ROWS($C$2:C691),'Work report'!$AA$2:$AA$1500,0)),""))</f>
        <v/>
      </c>
      <c r="J691" s="201" t="str">
        <f>IF($C691="","",IFERROR(INDEX('Work report'!$I$2:$I$1500,MATCH(ROWS($C$2:C691),'Work report'!$AA$2:$AA$1500,0)),""))</f>
        <v/>
      </c>
      <c r="K691" s="105"/>
      <c r="L691" s="105"/>
      <c r="M691" s="105"/>
      <c r="N691" s="105"/>
      <c r="O691" s="71">
        <f t="shared" si="31"/>
        <v>0</v>
      </c>
      <c r="P691" s="71">
        <f t="shared" si="32"/>
        <v>0</v>
      </c>
      <c r="Q691" s="71" t="str">
        <f t="shared" si="33"/>
        <v/>
      </c>
    </row>
    <row r="692" spans="1:17" ht="15" customHeight="1" x14ac:dyDescent="0.25">
      <c r="A692" s="198" t="str">
        <f>IF($C692="","",IFERROR(INDEX('Work report'!$A$2:$A$1500,MATCH(ROWS($C$2:C692),'Work report'!$AA$2:$AA$1500,0)),""))</f>
        <v/>
      </c>
      <c r="B692" s="199" t="str">
        <f>IF($C692="","",Setup!$B$4)</f>
        <v/>
      </c>
      <c r="C692" s="200" t="str">
        <f>IFERROR(INDEX('Work report'!$R$2:$R$1500,MATCH(ROWS($C$2:C692),'Work report'!$AA$2:$AA$1500,0)),"")</f>
        <v/>
      </c>
      <c r="D692" s="200" t="str">
        <f>IFERROR(INDEX('Work report'!$S$2:$S$1500,MATCH(ROWS($D$2:D692),'Work report'!$AA$2:$AA$1500,0)),"")</f>
        <v/>
      </c>
      <c r="E692" s="193" t="str">
        <f>IF($C692="","",IFERROR(INDEX('Work report'!$C$2:$C$1500,MATCH(ROWS($C$2:C692),'Work report'!$AA$2:$AA$1500,0)),""))</f>
        <v/>
      </c>
      <c r="F692" s="201" t="str">
        <f>IF($C692="","",IFERROR(INDEX('Work report'!$F$2:$F$1500,MATCH(ROWS($C$2:C692),'Work report'!$AA$2:$AA$1500,0)),""))</f>
        <v/>
      </c>
      <c r="G692" s="202" t="str">
        <f>IF($C692="","",IFERROR(HYPERLINK(INDEX('Work report'!$Q$2:$Q$1500,MATCH(ROWS($C$2:C692),'Work report'!$AA$2:$AA$1500,0)),INDEX('Work report'!$Q$2:$Q$1500,MATCH(ROWS($C$2:C692),'Work report'!$AA$2:$AA$1500,0))),""))</f>
        <v/>
      </c>
      <c r="H692" s="203" t="str">
        <f>IF($C692="","",IFERROR(INDEX('Work report'!$M$2:$M$1500,MATCH(ROWS($C$2:C692),'Work report'!$AA$2:$AA$1500,0)),""))</f>
        <v/>
      </c>
      <c r="I692" s="198" t="str">
        <f>IF($C692="","",IFERROR(INDEX('Work report'!$A$2:$A$1500,MATCH(ROWS($C$2:C692),'Work report'!$AA$2:$AA$1500,0)),""))</f>
        <v/>
      </c>
      <c r="J692" s="201" t="str">
        <f>IF($C692="","",IFERROR(INDEX('Work report'!$I$2:$I$1500,MATCH(ROWS($C$2:C692),'Work report'!$AA$2:$AA$1500,0)),""))</f>
        <v/>
      </c>
      <c r="K692" s="105"/>
      <c r="L692" s="105"/>
      <c r="M692" s="105"/>
      <c r="N692" s="105"/>
      <c r="O692" s="71">
        <f t="shared" si="31"/>
        <v>0</v>
      </c>
      <c r="P692" s="71">
        <f t="shared" si="32"/>
        <v>0</v>
      </c>
      <c r="Q692" s="71" t="str">
        <f t="shared" si="33"/>
        <v/>
      </c>
    </row>
    <row r="693" spans="1:17" ht="15" customHeight="1" x14ac:dyDescent="0.25">
      <c r="A693" s="198" t="str">
        <f>IF($C693="","",IFERROR(INDEX('Work report'!$A$2:$A$1500,MATCH(ROWS($C$2:C693),'Work report'!$AA$2:$AA$1500,0)),""))</f>
        <v/>
      </c>
      <c r="B693" s="199" t="str">
        <f>IF($C693="","",Setup!$B$4)</f>
        <v/>
      </c>
      <c r="C693" s="200" t="str">
        <f>IFERROR(INDEX('Work report'!$R$2:$R$1500,MATCH(ROWS($C$2:C693),'Work report'!$AA$2:$AA$1500,0)),"")</f>
        <v/>
      </c>
      <c r="D693" s="200" t="str">
        <f>IFERROR(INDEX('Work report'!$S$2:$S$1500,MATCH(ROWS($D$2:D693),'Work report'!$AA$2:$AA$1500,0)),"")</f>
        <v/>
      </c>
      <c r="E693" s="193" t="str">
        <f>IF($C693="","",IFERROR(INDEX('Work report'!$C$2:$C$1500,MATCH(ROWS($C$2:C693),'Work report'!$AA$2:$AA$1500,0)),""))</f>
        <v/>
      </c>
      <c r="F693" s="201" t="str">
        <f>IF($C693="","",IFERROR(INDEX('Work report'!$F$2:$F$1500,MATCH(ROWS($C$2:C693),'Work report'!$AA$2:$AA$1500,0)),""))</f>
        <v/>
      </c>
      <c r="G693" s="202" t="str">
        <f>IF($C693="","",IFERROR(HYPERLINK(INDEX('Work report'!$Q$2:$Q$1500,MATCH(ROWS($C$2:C693),'Work report'!$AA$2:$AA$1500,0)),INDEX('Work report'!$Q$2:$Q$1500,MATCH(ROWS($C$2:C693),'Work report'!$AA$2:$AA$1500,0))),""))</f>
        <v/>
      </c>
      <c r="H693" s="203" t="str">
        <f>IF($C693="","",IFERROR(INDEX('Work report'!$M$2:$M$1500,MATCH(ROWS($C$2:C693),'Work report'!$AA$2:$AA$1500,0)),""))</f>
        <v/>
      </c>
      <c r="I693" s="198" t="str">
        <f>IF($C693="","",IFERROR(INDEX('Work report'!$A$2:$A$1500,MATCH(ROWS($C$2:C693),'Work report'!$AA$2:$AA$1500,0)),""))</f>
        <v/>
      </c>
      <c r="J693" s="201" t="str">
        <f>IF($C693="","",IFERROR(INDEX('Work report'!$I$2:$I$1500,MATCH(ROWS($C$2:C693),'Work report'!$AA$2:$AA$1500,0)),""))</f>
        <v/>
      </c>
      <c r="K693" s="105"/>
      <c r="L693" s="105"/>
      <c r="M693" s="105"/>
      <c r="N693" s="105"/>
      <c r="O693" s="71">
        <f t="shared" si="31"/>
        <v>0</v>
      </c>
      <c r="P693" s="71">
        <f t="shared" si="32"/>
        <v>0</v>
      </c>
      <c r="Q693" s="71" t="str">
        <f t="shared" si="33"/>
        <v/>
      </c>
    </row>
    <row r="694" spans="1:17" ht="15" customHeight="1" x14ac:dyDescent="0.25">
      <c r="A694" s="198" t="str">
        <f>IF($C694="","",IFERROR(INDEX('Work report'!$A$2:$A$1500,MATCH(ROWS($C$2:C694),'Work report'!$AA$2:$AA$1500,0)),""))</f>
        <v/>
      </c>
      <c r="B694" s="199" t="str">
        <f>IF($C694="","",Setup!$B$4)</f>
        <v/>
      </c>
      <c r="C694" s="200" t="str">
        <f>IFERROR(INDEX('Work report'!$R$2:$R$1500,MATCH(ROWS($C$2:C694),'Work report'!$AA$2:$AA$1500,0)),"")</f>
        <v/>
      </c>
      <c r="D694" s="200" t="str">
        <f>IFERROR(INDEX('Work report'!$S$2:$S$1500,MATCH(ROWS($D$2:D694),'Work report'!$AA$2:$AA$1500,0)),"")</f>
        <v/>
      </c>
      <c r="E694" s="193" t="str">
        <f>IF($C694="","",IFERROR(INDEX('Work report'!$C$2:$C$1500,MATCH(ROWS($C$2:C694),'Work report'!$AA$2:$AA$1500,0)),""))</f>
        <v/>
      </c>
      <c r="F694" s="201" t="str">
        <f>IF($C694="","",IFERROR(INDEX('Work report'!$F$2:$F$1500,MATCH(ROWS($C$2:C694),'Work report'!$AA$2:$AA$1500,0)),""))</f>
        <v/>
      </c>
      <c r="G694" s="202" t="str">
        <f>IF($C694="","",IFERROR(HYPERLINK(INDEX('Work report'!$Q$2:$Q$1500,MATCH(ROWS($C$2:C694),'Work report'!$AA$2:$AA$1500,0)),INDEX('Work report'!$Q$2:$Q$1500,MATCH(ROWS($C$2:C694),'Work report'!$AA$2:$AA$1500,0))),""))</f>
        <v/>
      </c>
      <c r="H694" s="203" t="str">
        <f>IF($C694="","",IFERROR(INDEX('Work report'!$M$2:$M$1500,MATCH(ROWS($C$2:C694),'Work report'!$AA$2:$AA$1500,0)),""))</f>
        <v/>
      </c>
      <c r="I694" s="198" t="str">
        <f>IF($C694="","",IFERROR(INDEX('Work report'!$A$2:$A$1500,MATCH(ROWS($C$2:C694),'Work report'!$AA$2:$AA$1500,0)),""))</f>
        <v/>
      </c>
      <c r="J694" s="201" t="str">
        <f>IF($C694="","",IFERROR(INDEX('Work report'!$I$2:$I$1500,MATCH(ROWS($C$2:C694),'Work report'!$AA$2:$AA$1500,0)),""))</f>
        <v/>
      </c>
      <c r="K694" s="105"/>
      <c r="L694" s="105"/>
      <c r="M694" s="105"/>
      <c r="N694" s="105"/>
      <c r="O694" s="71">
        <f t="shared" si="31"/>
        <v>0</v>
      </c>
      <c r="P694" s="71">
        <f t="shared" si="32"/>
        <v>0</v>
      </c>
      <c r="Q694" s="71" t="str">
        <f t="shared" si="33"/>
        <v/>
      </c>
    </row>
    <row r="695" spans="1:17" ht="15" customHeight="1" x14ac:dyDescent="0.25">
      <c r="A695" s="198" t="str">
        <f>IF($C695="","",IFERROR(INDEX('Work report'!$A$2:$A$1500,MATCH(ROWS($C$2:C695),'Work report'!$AA$2:$AA$1500,0)),""))</f>
        <v/>
      </c>
      <c r="B695" s="199" t="str">
        <f>IF($C695="","",Setup!$B$4)</f>
        <v/>
      </c>
      <c r="C695" s="200" t="str">
        <f>IFERROR(INDEX('Work report'!$R$2:$R$1500,MATCH(ROWS($C$2:C695),'Work report'!$AA$2:$AA$1500,0)),"")</f>
        <v/>
      </c>
      <c r="D695" s="200" t="str">
        <f>IFERROR(INDEX('Work report'!$S$2:$S$1500,MATCH(ROWS($D$2:D695),'Work report'!$AA$2:$AA$1500,0)),"")</f>
        <v/>
      </c>
      <c r="E695" s="193" t="str">
        <f>IF($C695="","",IFERROR(INDEX('Work report'!$C$2:$C$1500,MATCH(ROWS($C$2:C695),'Work report'!$AA$2:$AA$1500,0)),""))</f>
        <v/>
      </c>
      <c r="F695" s="201" t="str">
        <f>IF($C695="","",IFERROR(INDEX('Work report'!$F$2:$F$1500,MATCH(ROWS($C$2:C695),'Work report'!$AA$2:$AA$1500,0)),""))</f>
        <v/>
      </c>
      <c r="G695" s="202" t="str">
        <f>IF($C695="","",IFERROR(HYPERLINK(INDEX('Work report'!$Q$2:$Q$1500,MATCH(ROWS($C$2:C695),'Work report'!$AA$2:$AA$1500,0)),INDEX('Work report'!$Q$2:$Q$1500,MATCH(ROWS($C$2:C695),'Work report'!$AA$2:$AA$1500,0))),""))</f>
        <v/>
      </c>
      <c r="H695" s="203" t="str">
        <f>IF($C695="","",IFERROR(INDEX('Work report'!$M$2:$M$1500,MATCH(ROWS($C$2:C695),'Work report'!$AA$2:$AA$1500,0)),""))</f>
        <v/>
      </c>
      <c r="I695" s="198" t="str">
        <f>IF($C695="","",IFERROR(INDEX('Work report'!$A$2:$A$1500,MATCH(ROWS($C$2:C695),'Work report'!$AA$2:$AA$1500,0)),""))</f>
        <v/>
      </c>
      <c r="J695" s="201" t="str">
        <f>IF($C695="","",IFERROR(INDEX('Work report'!$I$2:$I$1500,MATCH(ROWS($C$2:C695),'Work report'!$AA$2:$AA$1500,0)),""))</f>
        <v/>
      </c>
      <c r="K695" s="105"/>
      <c r="L695" s="105"/>
      <c r="M695" s="105"/>
      <c r="N695" s="105"/>
      <c r="O695" s="71">
        <f t="shared" si="31"/>
        <v>0</v>
      </c>
      <c r="P695" s="71">
        <f t="shared" si="32"/>
        <v>0</v>
      </c>
      <c r="Q695" s="71" t="str">
        <f t="shared" si="33"/>
        <v/>
      </c>
    </row>
    <row r="696" spans="1:17" ht="15" customHeight="1" x14ac:dyDescent="0.25">
      <c r="A696" s="198" t="str">
        <f>IF($C696="","",IFERROR(INDEX('Work report'!$A$2:$A$1500,MATCH(ROWS($C$2:C696),'Work report'!$AA$2:$AA$1500,0)),""))</f>
        <v/>
      </c>
      <c r="B696" s="199" t="str">
        <f>IF($C696="","",Setup!$B$4)</f>
        <v/>
      </c>
      <c r="C696" s="200" t="str">
        <f>IFERROR(INDEX('Work report'!$R$2:$R$1500,MATCH(ROWS($C$2:C696),'Work report'!$AA$2:$AA$1500,0)),"")</f>
        <v/>
      </c>
      <c r="D696" s="200" t="str">
        <f>IFERROR(INDEX('Work report'!$S$2:$S$1500,MATCH(ROWS($D$2:D696),'Work report'!$AA$2:$AA$1500,0)),"")</f>
        <v/>
      </c>
      <c r="E696" s="193" t="str">
        <f>IF($C696="","",IFERROR(INDEX('Work report'!$C$2:$C$1500,MATCH(ROWS($C$2:C696),'Work report'!$AA$2:$AA$1500,0)),""))</f>
        <v/>
      </c>
      <c r="F696" s="201" t="str">
        <f>IF($C696="","",IFERROR(INDEX('Work report'!$F$2:$F$1500,MATCH(ROWS($C$2:C696),'Work report'!$AA$2:$AA$1500,0)),""))</f>
        <v/>
      </c>
      <c r="G696" s="202" t="str">
        <f>IF($C696="","",IFERROR(HYPERLINK(INDEX('Work report'!$Q$2:$Q$1500,MATCH(ROWS($C$2:C696),'Work report'!$AA$2:$AA$1500,0)),INDEX('Work report'!$Q$2:$Q$1500,MATCH(ROWS($C$2:C696),'Work report'!$AA$2:$AA$1500,0))),""))</f>
        <v/>
      </c>
      <c r="H696" s="203" t="str">
        <f>IF($C696="","",IFERROR(INDEX('Work report'!$M$2:$M$1500,MATCH(ROWS($C$2:C696),'Work report'!$AA$2:$AA$1500,0)),""))</f>
        <v/>
      </c>
      <c r="I696" s="198" t="str">
        <f>IF($C696="","",IFERROR(INDEX('Work report'!$A$2:$A$1500,MATCH(ROWS($C$2:C696),'Work report'!$AA$2:$AA$1500,0)),""))</f>
        <v/>
      </c>
      <c r="J696" s="201" t="str">
        <f>IF($C696="","",IFERROR(INDEX('Work report'!$I$2:$I$1500,MATCH(ROWS($C$2:C696),'Work report'!$AA$2:$AA$1500,0)),""))</f>
        <v/>
      </c>
      <c r="K696" s="105"/>
      <c r="L696" s="105"/>
      <c r="M696" s="105"/>
      <c r="N696" s="105"/>
      <c r="O696" s="71">
        <f t="shared" si="31"/>
        <v>0</v>
      </c>
      <c r="P696" s="71">
        <f t="shared" si="32"/>
        <v>0</v>
      </c>
      <c r="Q696" s="71" t="str">
        <f t="shared" si="33"/>
        <v/>
      </c>
    </row>
    <row r="697" spans="1:17" ht="15" customHeight="1" x14ac:dyDescent="0.25">
      <c r="A697" s="198" t="str">
        <f>IF($C697="","",IFERROR(INDEX('Work report'!$A$2:$A$1500,MATCH(ROWS($C$2:C697),'Work report'!$AA$2:$AA$1500,0)),""))</f>
        <v/>
      </c>
      <c r="B697" s="199" t="str">
        <f>IF($C697="","",Setup!$B$4)</f>
        <v/>
      </c>
      <c r="C697" s="200" t="str">
        <f>IFERROR(INDEX('Work report'!$R$2:$R$1500,MATCH(ROWS($C$2:C697),'Work report'!$AA$2:$AA$1500,0)),"")</f>
        <v/>
      </c>
      <c r="D697" s="200" t="str">
        <f>IFERROR(INDEX('Work report'!$S$2:$S$1500,MATCH(ROWS($D$2:D697),'Work report'!$AA$2:$AA$1500,0)),"")</f>
        <v/>
      </c>
      <c r="E697" s="193" t="str">
        <f>IF($C697="","",IFERROR(INDEX('Work report'!$C$2:$C$1500,MATCH(ROWS($C$2:C697),'Work report'!$AA$2:$AA$1500,0)),""))</f>
        <v/>
      </c>
      <c r="F697" s="201" t="str">
        <f>IF($C697="","",IFERROR(INDEX('Work report'!$F$2:$F$1500,MATCH(ROWS($C$2:C697),'Work report'!$AA$2:$AA$1500,0)),""))</f>
        <v/>
      </c>
      <c r="G697" s="202" t="str">
        <f>IF($C697="","",IFERROR(HYPERLINK(INDEX('Work report'!$Q$2:$Q$1500,MATCH(ROWS($C$2:C697),'Work report'!$AA$2:$AA$1500,0)),INDEX('Work report'!$Q$2:$Q$1500,MATCH(ROWS($C$2:C697),'Work report'!$AA$2:$AA$1500,0))),""))</f>
        <v/>
      </c>
      <c r="H697" s="203" t="str">
        <f>IF($C697="","",IFERROR(INDEX('Work report'!$M$2:$M$1500,MATCH(ROWS($C$2:C697),'Work report'!$AA$2:$AA$1500,0)),""))</f>
        <v/>
      </c>
      <c r="I697" s="198" t="str">
        <f>IF($C697="","",IFERROR(INDEX('Work report'!$A$2:$A$1500,MATCH(ROWS($C$2:C697),'Work report'!$AA$2:$AA$1500,0)),""))</f>
        <v/>
      </c>
      <c r="J697" s="201" t="str">
        <f>IF($C697="","",IFERROR(INDEX('Work report'!$I$2:$I$1500,MATCH(ROWS($C$2:C697),'Work report'!$AA$2:$AA$1500,0)),""))</f>
        <v/>
      </c>
      <c r="K697" s="105"/>
      <c r="L697" s="105"/>
      <c r="M697" s="105"/>
      <c r="N697" s="105"/>
      <c r="O697" s="71">
        <f t="shared" si="31"/>
        <v>0</v>
      </c>
      <c r="P697" s="71">
        <f t="shared" si="32"/>
        <v>0</v>
      </c>
      <c r="Q697" s="71" t="str">
        <f t="shared" si="33"/>
        <v/>
      </c>
    </row>
    <row r="698" spans="1:17" ht="15" customHeight="1" x14ac:dyDescent="0.25">
      <c r="A698" s="198" t="str">
        <f>IF($C698="","",IFERROR(INDEX('Work report'!$A$2:$A$1500,MATCH(ROWS($C$2:C698),'Work report'!$AA$2:$AA$1500,0)),""))</f>
        <v/>
      </c>
      <c r="B698" s="199" t="str">
        <f>IF($C698="","",Setup!$B$4)</f>
        <v/>
      </c>
      <c r="C698" s="200" t="str">
        <f>IFERROR(INDEX('Work report'!$R$2:$R$1500,MATCH(ROWS($C$2:C698),'Work report'!$AA$2:$AA$1500,0)),"")</f>
        <v/>
      </c>
      <c r="D698" s="200" t="str">
        <f>IFERROR(INDEX('Work report'!$S$2:$S$1500,MATCH(ROWS($D$2:D698),'Work report'!$AA$2:$AA$1500,0)),"")</f>
        <v/>
      </c>
      <c r="E698" s="193" t="str">
        <f>IF($C698="","",IFERROR(INDEX('Work report'!$C$2:$C$1500,MATCH(ROWS($C$2:C698),'Work report'!$AA$2:$AA$1500,0)),""))</f>
        <v/>
      </c>
      <c r="F698" s="201" t="str">
        <f>IF($C698="","",IFERROR(INDEX('Work report'!$F$2:$F$1500,MATCH(ROWS($C$2:C698),'Work report'!$AA$2:$AA$1500,0)),""))</f>
        <v/>
      </c>
      <c r="G698" s="202" t="str">
        <f>IF($C698="","",IFERROR(HYPERLINK(INDEX('Work report'!$Q$2:$Q$1500,MATCH(ROWS($C$2:C698),'Work report'!$AA$2:$AA$1500,0)),INDEX('Work report'!$Q$2:$Q$1500,MATCH(ROWS($C$2:C698),'Work report'!$AA$2:$AA$1500,0))),""))</f>
        <v/>
      </c>
      <c r="H698" s="203" t="str">
        <f>IF($C698="","",IFERROR(INDEX('Work report'!$M$2:$M$1500,MATCH(ROWS($C$2:C698),'Work report'!$AA$2:$AA$1500,0)),""))</f>
        <v/>
      </c>
      <c r="I698" s="198" t="str">
        <f>IF($C698="","",IFERROR(INDEX('Work report'!$A$2:$A$1500,MATCH(ROWS($C$2:C698),'Work report'!$AA$2:$AA$1500,0)),""))</f>
        <v/>
      </c>
      <c r="J698" s="201" t="str">
        <f>IF($C698="","",IFERROR(INDEX('Work report'!$I$2:$I$1500,MATCH(ROWS($C$2:C698),'Work report'!$AA$2:$AA$1500,0)),""))</f>
        <v/>
      </c>
      <c r="K698" s="105"/>
      <c r="L698" s="105"/>
      <c r="M698" s="105"/>
      <c r="N698" s="105"/>
      <c r="O698" s="71">
        <f t="shared" si="31"/>
        <v>0</v>
      </c>
      <c r="P698" s="71">
        <f t="shared" si="32"/>
        <v>0</v>
      </c>
      <c r="Q698" s="71" t="str">
        <f t="shared" si="33"/>
        <v/>
      </c>
    </row>
    <row r="699" spans="1:17" ht="15" customHeight="1" x14ac:dyDescent="0.25">
      <c r="A699" s="198" t="str">
        <f>IF($C699="","",IFERROR(INDEX('Work report'!$A$2:$A$1500,MATCH(ROWS($C$2:C699),'Work report'!$AA$2:$AA$1500,0)),""))</f>
        <v/>
      </c>
      <c r="B699" s="199" t="str">
        <f>IF($C699="","",Setup!$B$4)</f>
        <v/>
      </c>
      <c r="C699" s="200" t="str">
        <f>IFERROR(INDEX('Work report'!$R$2:$R$1500,MATCH(ROWS($C$2:C699),'Work report'!$AA$2:$AA$1500,0)),"")</f>
        <v/>
      </c>
      <c r="D699" s="200" t="str">
        <f>IFERROR(INDEX('Work report'!$S$2:$S$1500,MATCH(ROWS($D$2:D699),'Work report'!$AA$2:$AA$1500,0)),"")</f>
        <v/>
      </c>
      <c r="E699" s="193" t="str">
        <f>IF($C699="","",IFERROR(INDEX('Work report'!$C$2:$C$1500,MATCH(ROWS($C$2:C699),'Work report'!$AA$2:$AA$1500,0)),""))</f>
        <v/>
      </c>
      <c r="F699" s="201" t="str">
        <f>IF($C699="","",IFERROR(INDEX('Work report'!$F$2:$F$1500,MATCH(ROWS($C$2:C699),'Work report'!$AA$2:$AA$1500,0)),""))</f>
        <v/>
      </c>
      <c r="G699" s="202" t="str">
        <f>IF($C699="","",IFERROR(HYPERLINK(INDEX('Work report'!$Q$2:$Q$1500,MATCH(ROWS($C$2:C699),'Work report'!$AA$2:$AA$1500,0)),INDEX('Work report'!$Q$2:$Q$1500,MATCH(ROWS($C$2:C699),'Work report'!$AA$2:$AA$1500,0))),""))</f>
        <v/>
      </c>
      <c r="H699" s="203" t="str">
        <f>IF($C699="","",IFERROR(INDEX('Work report'!$M$2:$M$1500,MATCH(ROWS($C$2:C699),'Work report'!$AA$2:$AA$1500,0)),""))</f>
        <v/>
      </c>
      <c r="I699" s="198" t="str">
        <f>IF($C699="","",IFERROR(INDEX('Work report'!$A$2:$A$1500,MATCH(ROWS($C$2:C699),'Work report'!$AA$2:$AA$1500,0)),""))</f>
        <v/>
      </c>
      <c r="J699" s="201" t="str">
        <f>IF($C699="","",IFERROR(INDEX('Work report'!$I$2:$I$1500,MATCH(ROWS($C$2:C699),'Work report'!$AA$2:$AA$1500,0)),""))</f>
        <v/>
      </c>
      <c r="K699" s="105"/>
      <c r="L699" s="105"/>
      <c r="M699" s="105"/>
      <c r="N699" s="105"/>
      <c r="O699" s="71">
        <f t="shared" si="31"/>
        <v>0</v>
      </c>
      <c r="P699" s="71">
        <f t="shared" si="32"/>
        <v>0</v>
      </c>
      <c r="Q699" s="71" t="str">
        <f t="shared" si="33"/>
        <v/>
      </c>
    </row>
    <row r="700" spans="1:17" ht="15" customHeight="1" x14ac:dyDescent="0.25">
      <c r="A700" s="198" t="str">
        <f>IF($C700="","",IFERROR(INDEX('Work report'!$A$2:$A$1500,MATCH(ROWS($C$2:C700),'Work report'!$AA$2:$AA$1500,0)),""))</f>
        <v/>
      </c>
      <c r="B700" s="199" t="str">
        <f>IF($C700="","",Setup!$B$4)</f>
        <v/>
      </c>
      <c r="C700" s="200" t="str">
        <f>IFERROR(INDEX('Work report'!$R$2:$R$1500,MATCH(ROWS($C$2:C700),'Work report'!$AA$2:$AA$1500,0)),"")</f>
        <v/>
      </c>
      <c r="D700" s="200" t="str">
        <f>IFERROR(INDEX('Work report'!$S$2:$S$1500,MATCH(ROWS($D$2:D700),'Work report'!$AA$2:$AA$1500,0)),"")</f>
        <v/>
      </c>
      <c r="E700" s="193" t="str">
        <f>IF($C700="","",IFERROR(INDEX('Work report'!$C$2:$C$1500,MATCH(ROWS($C$2:C700),'Work report'!$AA$2:$AA$1500,0)),""))</f>
        <v/>
      </c>
      <c r="F700" s="201" t="str">
        <f>IF($C700="","",IFERROR(INDEX('Work report'!$F$2:$F$1500,MATCH(ROWS($C$2:C700),'Work report'!$AA$2:$AA$1500,0)),""))</f>
        <v/>
      </c>
      <c r="G700" s="202" t="str">
        <f>IF($C700="","",IFERROR(HYPERLINK(INDEX('Work report'!$Q$2:$Q$1500,MATCH(ROWS($C$2:C700),'Work report'!$AA$2:$AA$1500,0)),INDEX('Work report'!$Q$2:$Q$1500,MATCH(ROWS($C$2:C700),'Work report'!$AA$2:$AA$1500,0))),""))</f>
        <v/>
      </c>
      <c r="H700" s="203" t="str">
        <f>IF($C700="","",IFERROR(INDEX('Work report'!$M$2:$M$1500,MATCH(ROWS($C$2:C700),'Work report'!$AA$2:$AA$1500,0)),""))</f>
        <v/>
      </c>
      <c r="I700" s="198" t="str">
        <f>IF($C700="","",IFERROR(INDEX('Work report'!$A$2:$A$1500,MATCH(ROWS($C$2:C700),'Work report'!$AA$2:$AA$1500,0)),""))</f>
        <v/>
      </c>
      <c r="J700" s="201" t="str">
        <f>IF($C700="","",IFERROR(INDEX('Work report'!$I$2:$I$1500,MATCH(ROWS($C$2:C700),'Work report'!$AA$2:$AA$1500,0)),""))</f>
        <v/>
      </c>
      <c r="K700" s="105"/>
      <c r="L700" s="105"/>
      <c r="M700" s="105"/>
      <c r="N700" s="105"/>
      <c r="O700" s="71">
        <f t="shared" si="31"/>
        <v>0</v>
      </c>
      <c r="P700" s="71">
        <f t="shared" si="32"/>
        <v>0</v>
      </c>
      <c r="Q700" s="71" t="str">
        <f t="shared" si="33"/>
        <v/>
      </c>
    </row>
    <row r="701" spans="1:17" ht="15" customHeight="1" x14ac:dyDescent="0.25">
      <c r="A701" s="198" t="str">
        <f>IF($C701="","",IFERROR(INDEX('Work report'!$A$2:$A$1500,MATCH(ROWS($C$2:C701),'Work report'!$AA$2:$AA$1500,0)),""))</f>
        <v/>
      </c>
      <c r="B701" s="199" t="str">
        <f>IF($C701="","",Setup!$B$4)</f>
        <v/>
      </c>
      <c r="C701" s="200" t="str">
        <f>IFERROR(INDEX('Work report'!$R$2:$R$1500,MATCH(ROWS($C$2:C701),'Work report'!$AA$2:$AA$1500,0)),"")</f>
        <v/>
      </c>
      <c r="D701" s="200" t="str">
        <f>IFERROR(INDEX('Work report'!$S$2:$S$1500,MATCH(ROWS($D$2:D701),'Work report'!$AA$2:$AA$1500,0)),"")</f>
        <v/>
      </c>
      <c r="E701" s="193" t="str">
        <f>IF($C701="","",IFERROR(INDEX('Work report'!$C$2:$C$1500,MATCH(ROWS($C$2:C701),'Work report'!$AA$2:$AA$1500,0)),""))</f>
        <v/>
      </c>
      <c r="F701" s="201" t="str">
        <f>IF($C701="","",IFERROR(INDEX('Work report'!$F$2:$F$1500,MATCH(ROWS($C$2:C701),'Work report'!$AA$2:$AA$1500,0)),""))</f>
        <v/>
      </c>
      <c r="G701" s="202" t="str">
        <f>IF($C701="","",IFERROR(HYPERLINK(INDEX('Work report'!$Q$2:$Q$1500,MATCH(ROWS($C$2:C701),'Work report'!$AA$2:$AA$1500,0)),INDEX('Work report'!$Q$2:$Q$1500,MATCH(ROWS($C$2:C701),'Work report'!$AA$2:$AA$1500,0))),""))</f>
        <v/>
      </c>
      <c r="H701" s="203" t="str">
        <f>IF($C701="","",IFERROR(INDEX('Work report'!$M$2:$M$1500,MATCH(ROWS($C$2:C701),'Work report'!$AA$2:$AA$1500,0)),""))</f>
        <v/>
      </c>
      <c r="I701" s="198" t="str">
        <f>IF($C701="","",IFERROR(INDEX('Work report'!$A$2:$A$1500,MATCH(ROWS($C$2:C701),'Work report'!$AA$2:$AA$1500,0)),""))</f>
        <v/>
      </c>
      <c r="J701" s="201" t="str">
        <f>IF($C701="","",IFERROR(INDEX('Work report'!$I$2:$I$1500,MATCH(ROWS($C$2:C701),'Work report'!$AA$2:$AA$1500,0)),""))</f>
        <v/>
      </c>
      <c r="K701" s="105"/>
      <c r="L701" s="105"/>
      <c r="M701" s="105"/>
      <c r="N701" s="105"/>
      <c r="O701" s="71">
        <f t="shared" si="31"/>
        <v>0</v>
      </c>
      <c r="P701" s="71">
        <f t="shared" si="32"/>
        <v>0</v>
      </c>
      <c r="Q701" s="71" t="str">
        <f t="shared" si="33"/>
        <v/>
      </c>
    </row>
    <row r="702" spans="1:17" ht="15" customHeight="1" x14ac:dyDescent="0.25">
      <c r="A702" s="198" t="str">
        <f>IF($C702="","",IFERROR(INDEX('Work report'!$A$2:$A$1500,MATCH(ROWS($C$2:C702),'Work report'!$AA$2:$AA$1500,0)),""))</f>
        <v/>
      </c>
      <c r="B702" s="199" t="str">
        <f>IF($C702="","",Setup!$B$4)</f>
        <v/>
      </c>
      <c r="C702" s="200" t="str">
        <f>IFERROR(INDEX('Work report'!$R$2:$R$1500,MATCH(ROWS($C$2:C702),'Work report'!$AA$2:$AA$1500,0)),"")</f>
        <v/>
      </c>
      <c r="D702" s="200" t="str">
        <f>IFERROR(INDEX('Work report'!$S$2:$S$1500,MATCH(ROWS($D$2:D702),'Work report'!$AA$2:$AA$1500,0)),"")</f>
        <v/>
      </c>
      <c r="E702" s="193" t="str">
        <f>IF($C702="","",IFERROR(INDEX('Work report'!$C$2:$C$1500,MATCH(ROWS($C$2:C702),'Work report'!$AA$2:$AA$1500,0)),""))</f>
        <v/>
      </c>
      <c r="F702" s="201" t="str">
        <f>IF($C702="","",IFERROR(INDEX('Work report'!$F$2:$F$1500,MATCH(ROWS($C$2:C702),'Work report'!$AA$2:$AA$1500,0)),""))</f>
        <v/>
      </c>
      <c r="G702" s="202" t="str">
        <f>IF($C702="","",IFERROR(HYPERLINK(INDEX('Work report'!$Q$2:$Q$1500,MATCH(ROWS($C$2:C702),'Work report'!$AA$2:$AA$1500,0)),INDEX('Work report'!$Q$2:$Q$1500,MATCH(ROWS($C$2:C702),'Work report'!$AA$2:$AA$1500,0))),""))</f>
        <v/>
      </c>
      <c r="H702" s="203" t="str">
        <f>IF($C702="","",IFERROR(INDEX('Work report'!$M$2:$M$1500,MATCH(ROWS($C$2:C702),'Work report'!$AA$2:$AA$1500,0)),""))</f>
        <v/>
      </c>
      <c r="I702" s="198" t="str">
        <f>IF($C702="","",IFERROR(INDEX('Work report'!$A$2:$A$1500,MATCH(ROWS($C$2:C702),'Work report'!$AA$2:$AA$1500,0)),""))</f>
        <v/>
      </c>
      <c r="J702" s="201" t="str">
        <f>IF($C702="","",IFERROR(INDEX('Work report'!$I$2:$I$1500,MATCH(ROWS($C$2:C702),'Work report'!$AA$2:$AA$1500,0)),""))</f>
        <v/>
      </c>
      <c r="K702" s="105"/>
      <c r="L702" s="105"/>
      <c r="M702" s="105"/>
      <c r="N702" s="105"/>
      <c r="O702" s="71">
        <f t="shared" si="31"/>
        <v>0</v>
      </c>
      <c r="P702" s="71">
        <f t="shared" si="32"/>
        <v>0</v>
      </c>
      <c r="Q702" s="71" t="str">
        <f t="shared" si="33"/>
        <v/>
      </c>
    </row>
    <row r="703" spans="1:17" ht="15" customHeight="1" x14ac:dyDescent="0.25">
      <c r="A703" s="198" t="str">
        <f>IF($C703="","",IFERROR(INDEX('Work report'!$A$2:$A$1500,MATCH(ROWS($C$2:C703),'Work report'!$AA$2:$AA$1500,0)),""))</f>
        <v/>
      </c>
      <c r="B703" s="199" t="str">
        <f>IF($C703="","",Setup!$B$4)</f>
        <v/>
      </c>
      <c r="C703" s="200" t="str">
        <f>IFERROR(INDEX('Work report'!$R$2:$R$1500,MATCH(ROWS($C$2:C703),'Work report'!$AA$2:$AA$1500,0)),"")</f>
        <v/>
      </c>
      <c r="D703" s="200" t="str">
        <f>IFERROR(INDEX('Work report'!$S$2:$S$1500,MATCH(ROWS($D$2:D703),'Work report'!$AA$2:$AA$1500,0)),"")</f>
        <v/>
      </c>
      <c r="E703" s="193" t="str">
        <f>IF($C703="","",IFERROR(INDEX('Work report'!$C$2:$C$1500,MATCH(ROWS($C$2:C703),'Work report'!$AA$2:$AA$1500,0)),""))</f>
        <v/>
      </c>
      <c r="F703" s="201" t="str">
        <f>IF($C703="","",IFERROR(INDEX('Work report'!$F$2:$F$1500,MATCH(ROWS($C$2:C703),'Work report'!$AA$2:$AA$1500,0)),""))</f>
        <v/>
      </c>
      <c r="G703" s="202" t="str">
        <f>IF($C703="","",IFERROR(HYPERLINK(INDEX('Work report'!$Q$2:$Q$1500,MATCH(ROWS($C$2:C703),'Work report'!$AA$2:$AA$1500,0)),INDEX('Work report'!$Q$2:$Q$1500,MATCH(ROWS($C$2:C703),'Work report'!$AA$2:$AA$1500,0))),""))</f>
        <v/>
      </c>
      <c r="H703" s="203" t="str">
        <f>IF($C703="","",IFERROR(INDEX('Work report'!$M$2:$M$1500,MATCH(ROWS($C$2:C703),'Work report'!$AA$2:$AA$1500,0)),""))</f>
        <v/>
      </c>
      <c r="I703" s="198" t="str">
        <f>IF($C703="","",IFERROR(INDEX('Work report'!$A$2:$A$1500,MATCH(ROWS($C$2:C703),'Work report'!$AA$2:$AA$1500,0)),""))</f>
        <v/>
      </c>
      <c r="J703" s="201" t="str">
        <f>IF($C703="","",IFERROR(INDEX('Work report'!$I$2:$I$1500,MATCH(ROWS($C$2:C703),'Work report'!$AA$2:$AA$1500,0)),""))</f>
        <v/>
      </c>
      <c r="K703" s="105"/>
      <c r="L703" s="105"/>
      <c r="M703" s="105"/>
      <c r="N703" s="105"/>
      <c r="O703" s="71">
        <f t="shared" si="31"/>
        <v>0</v>
      </c>
      <c r="P703" s="71">
        <f t="shared" si="32"/>
        <v>0</v>
      </c>
      <c r="Q703" s="71" t="str">
        <f t="shared" si="33"/>
        <v/>
      </c>
    </row>
    <row r="704" spans="1:17" ht="15" customHeight="1" x14ac:dyDescent="0.25">
      <c r="A704" s="198" t="str">
        <f>IF($C704="","",IFERROR(INDEX('Work report'!$A$2:$A$1500,MATCH(ROWS($C$2:C704),'Work report'!$AA$2:$AA$1500,0)),""))</f>
        <v/>
      </c>
      <c r="B704" s="199" t="str">
        <f>IF($C704="","",Setup!$B$4)</f>
        <v/>
      </c>
      <c r="C704" s="200" t="str">
        <f>IFERROR(INDEX('Work report'!$R$2:$R$1500,MATCH(ROWS($C$2:C704),'Work report'!$AA$2:$AA$1500,0)),"")</f>
        <v/>
      </c>
      <c r="D704" s="200" t="str">
        <f>IFERROR(INDEX('Work report'!$S$2:$S$1500,MATCH(ROWS($D$2:D704),'Work report'!$AA$2:$AA$1500,0)),"")</f>
        <v/>
      </c>
      <c r="E704" s="193" t="str">
        <f>IF($C704="","",IFERROR(INDEX('Work report'!$C$2:$C$1500,MATCH(ROWS($C$2:C704),'Work report'!$AA$2:$AA$1500,0)),""))</f>
        <v/>
      </c>
      <c r="F704" s="201" t="str">
        <f>IF($C704="","",IFERROR(INDEX('Work report'!$F$2:$F$1500,MATCH(ROWS($C$2:C704),'Work report'!$AA$2:$AA$1500,0)),""))</f>
        <v/>
      </c>
      <c r="G704" s="202" t="str">
        <f>IF($C704="","",IFERROR(HYPERLINK(INDEX('Work report'!$Q$2:$Q$1500,MATCH(ROWS($C$2:C704),'Work report'!$AA$2:$AA$1500,0)),INDEX('Work report'!$Q$2:$Q$1500,MATCH(ROWS($C$2:C704),'Work report'!$AA$2:$AA$1500,0))),""))</f>
        <v/>
      </c>
      <c r="H704" s="203" t="str">
        <f>IF($C704="","",IFERROR(INDEX('Work report'!$M$2:$M$1500,MATCH(ROWS($C$2:C704),'Work report'!$AA$2:$AA$1500,0)),""))</f>
        <v/>
      </c>
      <c r="I704" s="198" t="str">
        <f>IF($C704="","",IFERROR(INDEX('Work report'!$A$2:$A$1500,MATCH(ROWS($C$2:C704),'Work report'!$AA$2:$AA$1500,0)),""))</f>
        <v/>
      </c>
      <c r="J704" s="201" t="str">
        <f>IF($C704="","",IFERROR(INDEX('Work report'!$I$2:$I$1500,MATCH(ROWS($C$2:C704),'Work report'!$AA$2:$AA$1500,0)),""))</f>
        <v/>
      </c>
      <c r="K704" s="105"/>
      <c r="L704" s="105"/>
      <c r="M704" s="105"/>
      <c r="N704" s="105"/>
      <c r="O704" s="71">
        <f t="shared" si="31"/>
        <v>0</v>
      </c>
      <c r="P704" s="71">
        <f t="shared" si="32"/>
        <v>0</v>
      </c>
      <c r="Q704" s="71" t="str">
        <f t="shared" si="33"/>
        <v/>
      </c>
    </row>
    <row r="705" spans="1:17" ht="15" customHeight="1" x14ac:dyDescent="0.25">
      <c r="A705" s="198" t="str">
        <f>IF($C705="","",IFERROR(INDEX('Work report'!$A$2:$A$1500,MATCH(ROWS($C$2:C705),'Work report'!$AA$2:$AA$1500,0)),""))</f>
        <v/>
      </c>
      <c r="B705" s="199" t="str">
        <f>IF($C705="","",Setup!$B$4)</f>
        <v/>
      </c>
      <c r="C705" s="200" t="str">
        <f>IFERROR(INDEX('Work report'!$R$2:$R$1500,MATCH(ROWS($C$2:C705),'Work report'!$AA$2:$AA$1500,0)),"")</f>
        <v/>
      </c>
      <c r="D705" s="200" t="str">
        <f>IFERROR(INDEX('Work report'!$S$2:$S$1500,MATCH(ROWS($D$2:D705),'Work report'!$AA$2:$AA$1500,0)),"")</f>
        <v/>
      </c>
      <c r="E705" s="193" t="str">
        <f>IF($C705="","",IFERROR(INDEX('Work report'!$C$2:$C$1500,MATCH(ROWS($C$2:C705),'Work report'!$AA$2:$AA$1500,0)),""))</f>
        <v/>
      </c>
      <c r="F705" s="201" t="str">
        <f>IF($C705="","",IFERROR(INDEX('Work report'!$F$2:$F$1500,MATCH(ROWS($C$2:C705),'Work report'!$AA$2:$AA$1500,0)),""))</f>
        <v/>
      </c>
      <c r="G705" s="202" t="str">
        <f>IF($C705="","",IFERROR(HYPERLINK(INDEX('Work report'!$Q$2:$Q$1500,MATCH(ROWS($C$2:C705),'Work report'!$AA$2:$AA$1500,0)),INDEX('Work report'!$Q$2:$Q$1500,MATCH(ROWS($C$2:C705),'Work report'!$AA$2:$AA$1500,0))),""))</f>
        <v/>
      </c>
      <c r="H705" s="203" t="str">
        <f>IF($C705="","",IFERROR(INDEX('Work report'!$M$2:$M$1500,MATCH(ROWS($C$2:C705),'Work report'!$AA$2:$AA$1500,0)),""))</f>
        <v/>
      </c>
      <c r="I705" s="198" t="str">
        <f>IF($C705="","",IFERROR(INDEX('Work report'!$A$2:$A$1500,MATCH(ROWS($C$2:C705),'Work report'!$AA$2:$AA$1500,0)),""))</f>
        <v/>
      </c>
      <c r="J705" s="201" t="str">
        <f>IF($C705="","",IFERROR(INDEX('Work report'!$I$2:$I$1500,MATCH(ROWS($C$2:C705),'Work report'!$AA$2:$AA$1500,0)),""))</f>
        <v/>
      </c>
      <c r="K705" s="105"/>
      <c r="L705" s="105"/>
      <c r="M705" s="105"/>
      <c r="N705" s="105"/>
      <c r="O705" s="71">
        <f t="shared" si="31"/>
        <v>0</v>
      </c>
      <c r="P705" s="71">
        <f t="shared" si="32"/>
        <v>0</v>
      </c>
      <c r="Q705" s="71" t="str">
        <f t="shared" si="33"/>
        <v/>
      </c>
    </row>
    <row r="706" spans="1:17" ht="15" customHeight="1" x14ac:dyDescent="0.25">
      <c r="A706" s="198" t="str">
        <f>IF($C706="","",IFERROR(INDEX('Work report'!$A$2:$A$1500,MATCH(ROWS($C$2:C706),'Work report'!$AA$2:$AA$1500,0)),""))</f>
        <v/>
      </c>
      <c r="B706" s="199" t="str">
        <f>IF($C706="","",Setup!$B$4)</f>
        <v/>
      </c>
      <c r="C706" s="200" t="str">
        <f>IFERROR(INDEX('Work report'!$R$2:$R$1500,MATCH(ROWS($C$2:C706),'Work report'!$AA$2:$AA$1500,0)),"")</f>
        <v/>
      </c>
      <c r="D706" s="200" t="str">
        <f>IFERROR(INDEX('Work report'!$S$2:$S$1500,MATCH(ROWS($D$2:D706),'Work report'!$AA$2:$AA$1500,0)),"")</f>
        <v/>
      </c>
      <c r="E706" s="193" t="str">
        <f>IF($C706="","",IFERROR(INDEX('Work report'!$C$2:$C$1500,MATCH(ROWS($C$2:C706),'Work report'!$AA$2:$AA$1500,0)),""))</f>
        <v/>
      </c>
      <c r="F706" s="201" t="str">
        <f>IF($C706="","",IFERROR(INDEX('Work report'!$F$2:$F$1500,MATCH(ROWS($C$2:C706),'Work report'!$AA$2:$AA$1500,0)),""))</f>
        <v/>
      </c>
      <c r="G706" s="202" t="str">
        <f>IF($C706="","",IFERROR(HYPERLINK(INDEX('Work report'!$Q$2:$Q$1500,MATCH(ROWS($C$2:C706),'Work report'!$AA$2:$AA$1500,0)),INDEX('Work report'!$Q$2:$Q$1500,MATCH(ROWS($C$2:C706),'Work report'!$AA$2:$AA$1500,0))),""))</f>
        <v/>
      </c>
      <c r="H706" s="203" t="str">
        <f>IF($C706="","",IFERROR(INDEX('Work report'!$M$2:$M$1500,MATCH(ROWS($C$2:C706),'Work report'!$AA$2:$AA$1500,0)),""))</f>
        <v/>
      </c>
      <c r="I706" s="198" t="str">
        <f>IF($C706="","",IFERROR(INDEX('Work report'!$A$2:$A$1500,MATCH(ROWS($C$2:C706),'Work report'!$AA$2:$AA$1500,0)),""))</f>
        <v/>
      </c>
      <c r="J706" s="201" t="str">
        <f>IF($C706="","",IFERROR(INDEX('Work report'!$I$2:$I$1500,MATCH(ROWS($C$2:C706),'Work report'!$AA$2:$AA$1500,0)),""))</f>
        <v/>
      </c>
      <c r="K706" s="105"/>
      <c r="L706" s="105"/>
      <c r="M706" s="105"/>
      <c r="N706" s="105"/>
      <c r="O706" s="71">
        <f t="shared" ref="O706:O769" si="34">IF($C706&lt;&gt;"",$C706,$K706)</f>
        <v>0</v>
      </c>
      <c r="P706" s="71">
        <f t="shared" ref="P706:P769" si="35">IF($D706&lt;&gt;"",$D706,$L706)</f>
        <v>0</v>
      </c>
      <c r="Q706" s="71" t="str">
        <f t="shared" si="33"/>
        <v/>
      </c>
    </row>
    <row r="707" spans="1:17" ht="15" customHeight="1" x14ac:dyDescent="0.25">
      <c r="A707" s="198" t="str">
        <f>IF($C707="","",IFERROR(INDEX('Work report'!$A$2:$A$1500,MATCH(ROWS($C$2:C707),'Work report'!$AA$2:$AA$1500,0)),""))</f>
        <v/>
      </c>
      <c r="B707" s="199" t="str">
        <f>IF($C707="","",Setup!$B$4)</f>
        <v/>
      </c>
      <c r="C707" s="200" t="str">
        <f>IFERROR(INDEX('Work report'!$R$2:$R$1500,MATCH(ROWS($C$2:C707),'Work report'!$AA$2:$AA$1500,0)),"")</f>
        <v/>
      </c>
      <c r="D707" s="200" t="str">
        <f>IFERROR(INDEX('Work report'!$S$2:$S$1500,MATCH(ROWS($D$2:D707),'Work report'!$AA$2:$AA$1500,0)),"")</f>
        <v/>
      </c>
      <c r="E707" s="193" t="str">
        <f>IF($C707="","",IFERROR(INDEX('Work report'!$C$2:$C$1500,MATCH(ROWS($C$2:C707),'Work report'!$AA$2:$AA$1500,0)),""))</f>
        <v/>
      </c>
      <c r="F707" s="201" t="str">
        <f>IF($C707="","",IFERROR(INDEX('Work report'!$F$2:$F$1500,MATCH(ROWS($C$2:C707),'Work report'!$AA$2:$AA$1500,0)),""))</f>
        <v/>
      </c>
      <c r="G707" s="202" t="str">
        <f>IF($C707="","",IFERROR(HYPERLINK(INDEX('Work report'!$Q$2:$Q$1500,MATCH(ROWS($C$2:C707),'Work report'!$AA$2:$AA$1500,0)),INDEX('Work report'!$Q$2:$Q$1500,MATCH(ROWS($C$2:C707),'Work report'!$AA$2:$AA$1500,0))),""))</f>
        <v/>
      </c>
      <c r="H707" s="203" t="str">
        <f>IF($C707="","",IFERROR(INDEX('Work report'!$M$2:$M$1500,MATCH(ROWS($C$2:C707),'Work report'!$AA$2:$AA$1500,0)),""))</f>
        <v/>
      </c>
      <c r="I707" s="198" t="str">
        <f>IF($C707="","",IFERROR(INDEX('Work report'!$A$2:$A$1500,MATCH(ROWS($C$2:C707),'Work report'!$AA$2:$AA$1500,0)),""))</f>
        <v/>
      </c>
      <c r="J707" s="201" t="str">
        <f>IF($C707="","",IFERROR(INDEX('Work report'!$I$2:$I$1500,MATCH(ROWS($C$2:C707),'Work report'!$AA$2:$AA$1500,0)),""))</f>
        <v/>
      </c>
      <c r="K707" s="105"/>
      <c r="L707" s="105"/>
      <c r="M707" s="105"/>
      <c r="N707" s="105"/>
      <c r="O707" s="71">
        <f t="shared" si="34"/>
        <v>0</v>
      </c>
      <c r="P707" s="71">
        <f t="shared" si="35"/>
        <v>0</v>
      </c>
      <c r="Q707" s="71" t="str">
        <f t="shared" si="33"/>
        <v/>
      </c>
    </row>
    <row r="708" spans="1:17" ht="15" customHeight="1" x14ac:dyDescent="0.25">
      <c r="A708" s="198" t="str">
        <f>IF($C708="","",IFERROR(INDEX('Work report'!$A$2:$A$1500,MATCH(ROWS($C$2:C708),'Work report'!$AA$2:$AA$1500,0)),""))</f>
        <v/>
      </c>
      <c r="B708" s="199" t="str">
        <f>IF($C708="","",Setup!$B$4)</f>
        <v/>
      </c>
      <c r="C708" s="200" t="str">
        <f>IFERROR(INDEX('Work report'!$R$2:$R$1500,MATCH(ROWS($C$2:C708),'Work report'!$AA$2:$AA$1500,0)),"")</f>
        <v/>
      </c>
      <c r="D708" s="200" t="str">
        <f>IFERROR(INDEX('Work report'!$S$2:$S$1500,MATCH(ROWS($D$2:D708),'Work report'!$AA$2:$AA$1500,0)),"")</f>
        <v/>
      </c>
      <c r="E708" s="193" t="str">
        <f>IF($C708="","",IFERROR(INDEX('Work report'!$C$2:$C$1500,MATCH(ROWS($C$2:C708),'Work report'!$AA$2:$AA$1500,0)),""))</f>
        <v/>
      </c>
      <c r="F708" s="201" t="str">
        <f>IF($C708="","",IFERROR(INDEX('Work report'!$F$2:$F$1500,MATCH(ROWS($C$2:C708),'Work report'!$AA$2:$AA$1500,0)),""))</f>
        <v/>
      </c>
      <c r="G708" s="202" t="str">
        <f>IF($C708="","",IFERROR(HYPERLINK(INDEX('Work report'!$Q$2:$Q$1500,MATCH(ROWS($C$2:C708),'Work report'!$AA$2:$AA$1500,0)),INDEX('Work report'!$Q$2:$Q$1500,MATCH(ROWS($C$2:C708),'Work report'!$AA$2:$AA$1500,0))),""))</f>
        <v/>
      </c>
      <c r="H708" s="203" t="str">
        <f>IF($C708="","",IFERROR(INDEX('Work report'!$M$2:$M$1500,MATCH(ROWS($C$2:C708),'Work report'!$AA$2:$AA$1500,0)),""))</f>
        <v/>
      </c>
      <c r="I708" s="198" t="str">
        <f>IF($C708="","",IFERROR(INDEX('Work report'!$A$2:$A$1500,MATCH(ROWS($C$2:C708),'Work report'!$AA$2:$AA$1500,0)),""))</f>
        <v/>
      </c>
      <c r="J708" s="201" t="str">
        <f>IF($C708="","",IFERROR(INDEX('Work report'!$I$2:$I$1500,MATCH(ROWS($C$2:C708),'Work report'!$AA$2:$AA$1500,0)),""))</f>
        <v/>
      </c>
      <c r="K708" s="105"/>
      <c r="L708" s="105"/>
      <c r="M708" s="105"/>
      <c r="N708" s="105"/>
      <c r="O708" s="71">
        <f t="shared" si="34"/>
        <v>0</v>
      </c>
      <c r="P708" s="71">
        <f t="shared" si="35"/>
        <v>0</v>
      </c>
      <c r="Q708" s="71" t="str">
        <f t="shared" si="33"/>
        <v/>
      </c>
    </row>
    <row r="709" spans="1:17" ht="15" customHeight="1" x14ac:dyDescent="0.25">
      <c r="A709" s="198" t="str">
        <f>IF($C709="","",IFERROR(INDEX('Work report'!$A$2:$A$1500,MATCH(ROWS($C$2:C709),'Work report'!$AA$2:$AA$1500,0)),""))</f>
        <v/>
      </c>
      <c r="B709" s="199" t="str">
        <f>IF($C709="","",Setup!$B$4)</f>
        <v/>
      </c>
      <c r="C709" s="200" t="str">
        <f>IFERROR(INDEX('Work report'!$R$2:$R$1500,MATCH(ROWS($C$2:C709),'Work report'!$AA$2:$AA$1500,0)),"")</f>
        <v/>
      </c>
      <c r="D709" s="200" t="str">
        <f>IFERROR(INDEX('Work report'!$S$2:$S$1500,MATCH(ROWS($D$2:D709),'Work report'!$AA$2:$AA$1500,0)),"")</f>
        <v/>
      </c>
      <c r="E709" s="193" t="str">
        <f>IF($C709="","",IFERROR(INDEX('Work report'!$C$2:$C$1500,MATCH(ROWS($C$2:C709),'Work report'!$AA$2:$AA$1500,0)),""))</f>
        <v/>
      </c>
      <c r="F709" s="201" t="str">
        <f>IF($C709="","",IFERROR(INDEX('Work report'!$F$2:$F$1500,MATCH(ROWS($C$2:C709),'Work report'!$AA$2:$AA$1500,0)),""))</f>
        <v/>
      </c>
      <c r="G709" s="202" t="str">
        <f>IF($C709="","",IFERROR(HYPERLINK(INDEX('Work report'!$Q$2:$Q$1500,MATCH(ROWS($C$2:C709),'Work report'!$AA$2:$AA$1500,0)),INDEX('Work report'!$Q$2:$Q$1500,MATCH(ROWS($C$2:C709),'Work report'!$AA$2:$AA$1500,0))),""))</f>
        <v/>
      </c>
      <c r="H709" s="203" t="str">
        <f>IF($C709="","",IFERROR(INDEX('Work report'!$M$2:$M$1500,MATCH(ROWS($C$2:C709),'Work report'!$AA$2:$AA$1500,0)),""))</f>
        <v/>
      </c>
      <c r="I709" s="198" t="str">
        <f>IF($C709="","",IFERROR(INDEX('Work report'!$A$2:$A$1500,MATCH(ROWS($C$2:C709),'Work report'!$AA$2:$AA$1500,0)),""))</f>
        <v/>
      </c>
      <c r="J709" s="201" t="str">
        <f>IF($C709="","",IFERROR(INDEX('Work report'!$I$2:$I$1500,MATCH(ROWS($C$2:C709),'Work report'!$AA$2:$AA$1500,0)),""))</f>
        <v/>
      </c>
      <c r="K709" s="105"/>
      <c r="L709" s="105"/>
      <c r="M709" s="105"/>
      <c r="N709" s="105"/>
      <c r="O709" s="71">
        <f t="shared" si="34"/>
        <v>0</v>
      </c>
      <c r="P709" s="71">
        <f t="shared" si="35"/>
        <v>0</v>
      </c>
      <c r="Q709" s="71" t="str">
        <f t="shared" si="33"/>
        <v/>
      </c>
    </row>
    <row r="710" spans="1:17" ht="15" customHeight="1" x14ac:dyDescent="0.25">
      <c r="A710" s="198" t="str">
        <f>IF($C710="","",IFERROR(INDEX('Work report'!$A$2:$A$1500,MATCH(ROWS($C$2:C710),'Work report'!$AA$2:$AA$1500,0)),""))</f>
        <v/>
      </c>
      <c r="B710" s="199" t="str">
        <f>IF($C710="","",Setup!$B$4)</f>
        <v/>
      </c>
      <c r="C710" s="200" t="str">
        <f>IFERROR(INDEX('Work report'!$R$2:$R$1500,MATCH(ROWS($C$2:C710),'Work report'!$AA$2:$AA$1500,0)),"")</f>
        <v/>
      </c>
      <c r="D710" s="200" t="str">
        <f>IFERROR(INDEX('Work report'!$S$2:$S$1500,MATCH(ROWS($D$2:D710),'Work report'!$AA$2:$AA$1500,0)),"")</f>
        <v/>
      </c>
      <c r="E710" s="193" t="str">
        <f>IF($C710="","",IFERROR(INDEX('Work report'!$C$2:$C$1500,MATCH(ROWS($C$2:C710),'Work report'!$AA$2:$AA$1500,0)),""))</f>
        <v/>
      </c>
      <c r="F710" s="201" t="str">
        <f>IF($C710="","",IFERROR(INDEX('Work report'!$F$2:$F$1500,MATCH(ROWS($C$2:C710),'Work report'!$AA$2:$AA$1500,0)),""))</f>
        <v/>
      </c>
      <c r="G710" s="202" t="str">
        <f>IF($C710="","",IFERROR(HYPERLINK(INDEX('Work report'!$Q$2:$Q$1500,MATCH(ROWS($C$2:C710),'Work report'!$AA$2:$AA$1500,0)),INDEX('Work report'!$Q$2:$Q$1500,MATCH(ROWS($C$2:C710),'Work report'!$AA$2:$AA$1500,0))),""))</f>
        <v/>
      </c>
      <c r="H710" s="203" t="str">
        <f>IF($C710="","",IFERROR(INDEX('Work report'!$M$2:$M$1500,MATCH(ROWS($C$2:C710),'Work report'!$AA$2:$AA$1500,0)),""))</f>
        <v/>
      </c>
      <c r="I710" s="198" t="str">
        <f>IF($C710="","",IFERROR(INDEX('Work report'!$A$2:$A$1500,MATCH(ROWS($C$2:C710),'Work report'!$AA$2:$AA$1500,0)),""))</f>
        <v/>
      </c>
      <c r="J710" s="201" t="str">
        <f>IF($C710="","",IFERROR(INDEX('Work report'!$I$2:$I$1500,MATCH(ROWS($C$2:C710),'Work report'!$AA$2:$AA$1500,0)),""))</f>
        <v/>
      </c>
      <c r="K710" s="105"/>
      <c r="L710" s="105"/>
      <c r="M710" s="105"/>
      <c r="N710" s="105"/>
      <c r="O710" s="71">
        <f t="shared" si="34"/>
        <v>0</v>
      </c>
      <c r="P710" s="71">
        <f t="shared" si="35"/>
        <v>0</v>
      </c>
      <c r="Q710" s="71" t="str">
        <f t="shared" si="33"/>
        <v/>
      </c>
    </row>
    <row r="711" spans="1:17" ht="15" customHeight="1" x14ac:dyDescent="0.25">
      <c r="A711" s="198" t="str">
        <f>IF($C711="","",IFERROR(INDEX('Work report'!$A$2:$A$1500,MATCH(ROWS($C$2:C711),'Work report'!$AA$2:$AA$1500,0)),""))</f>
        <v/>
      </c>
      <c r="B711" s="199" t="str">
        <f>IF($C711="","",Setup!$B$4)</f>
        <v/>
      </c>
      <c r="C711" s="200" t="str">
        <f>IFERROR(INDEX('Work report'!$R$2:$R$1500,MATCH(ROWS($C$2:C711),'Work report'!$AA$2:$AA$1500,0)),"")</f>
        <v/>
      </c>
      <c r="D711" s="200" t="str">
        <f>IFERROR(INDEX('Work report'!$S$2:$S$1500,MATCH(ROWS($D$2:D711),'Work report'!$AA$2:$AA$1500,0)),"")</f>
        <v/>
      </c>
      <c r="E711" s="193" t="str">
        <f>IF($C711="","",IFERROR(INDEX('Work report'!$C$2:$C$1500,MATCH(ROWS($C$2:C711),'Work report'!$AA$2:$AA$1500,0)),""))</f>
        <v/>
      </c>
      <c r="F711" s="201" t="str">
        <f>IF($C711="","",IFERROR(INDEX('Work report'!$F$2:$F$1500,MATCH(ROWS($C$2:C711),'Work report'!$AA$2:$AA$1500,0)),""))</f>
        <v/>
      </c>
      <c r="G711" s="202" t="str">
        <f>IF($C711="","",IFERROR(HYPERLINK(INDEX('Work report'!$Q$2:$Q$1500,MATCH(ROWS($C$2:C711),'Work report'!$AA$2:$AA$1500,0)),INDEX('Work report'!$Q$2:$Q$1500,MATCH(ROWS($C$2:C711),'Work report'!$AA$2:$AA$1500,0))),""))</f>
        <v/>
      </c>
      <c r="H711" s="203" t="str">
        <f>IF($C711="","",IFERROR(INDEX('Work report'!$M$2:$M$1500,MATCH(ROWS($C$2:C711),'Work report'!$AA$2:$AA$1500,0)),""))</f>
        <v/>
      </c>
      <c r="I711" s="198" t="str">
        <f>IF($C711="","",IFERROR(INDEX('Work report'!$A$2:$A$1500,MATCH(ROWS($C$2:C711),'Work report'!$AA$2:$AA$1500,0)),""))</f>
        <v/>
      </c>
      <c r="J711" s="201" t="str">
        <f>IF($C711="","",IFERROR(INDEX('Work report'!$I$2:$I$1500,MATCH(ROWS($C$2:C711),'Work report'!$AA$2:$AA$1500,0)),""))</f>
        <v/>
      </c>
      <c r="K711" s="105"/>
      <c r="L711" s="105"/>
      <c r="M711" s="105"/>
      <c r="N711" s="105"/>
      <c r="O711" s="71">
        <f t="shared" si="34"/>
        <v>0</v>
      </c>
      <c r="P711" s="71">
        <f t="shared" si="35"/>
        <v>0</v>
      </c>
      <c r="Q711" s="71" t="str">
        <f t="shared" si="33"/>
        <v/>
      </c>
    </row>
    <row r="712" spans="1:17" ht="15" customHeight="1" x14ac:dyDescent="0.25">
      <c r="A712" s="198" t="str">
        <f>IF($C712="","",IFERROR(INDEX('Work report'!$A$2:$A$1500,MATCH(ROWS($C$2:C712),'Work report'!$AA$2:$AA$1500,0)),""))</f>
        <v/>
      </c>
      <c r="B712" s="199" t="str">
        <f>IF($C712="","",Setup!$B$4)</f>
        <v/>
      </c>
      <c r="C712" s="200" t="str">
        <f>IFERROR(INDEX('Work report'!$R$2:$R$1500,MATCH(ROWS($C$2:C712),'Work report'!$AA$2:$AA$1500,0)),"")</f>
        <v/>
      </c>
      <c r="D712" s="200" t="str">
        <f>IFERROR(INDEX('Work report'!$S$2:$S$1500,MATCH(ROWS($D$2:D712),'Work report'!$AA$2:$AA$1500,0)),"")</f>
        <v/>
      </c>
      <c r="E712" s="193" t="str">
        <f>IF($C712="","",IFERROR(INDEX('Work report'!$C$2:$C$1500,MATCH(ROWS($C$2:C712),'Work report'!$AA$2:$AA$1500,0)),""))</f>
        <v/>
      </c>
      <c r="F712" s="201" t="str">
        <f>IF($C712="","",IFERROR(INDEX('Work report'!$F$2:$F$1500,MATCH(ROWS($C$2:C712),'Work report'!$AA$2:$AA$1500,0)),""))</f>
        <v/>
      </c>
      <c r="G712" s="202" t="str">
        <f>IF($C712="","",IFERROR(HYPERLINK(INDEX('Work report'!$Q$2:$Q$1500,MATCH(ROWS($C$2:C712),'Work report'!$AA$2:$AA$1500,0)),INDEX('Work report'!$Q$2:$Q$1500,MATCH(ROWS($C$2:C712),'Work report'!$AA$2:$AA$1500,0))),""))</f>
        <v/>
      </c>
      <c r="H712" s="203" t="str">
        <f>IF($C712="","",IFERROR(INDEX('Work report'!$M$2:$M$1500,MATCH(ROWS($C$2:C712),'Work report'!$AA$2:$AA$1500,0)),""))</f>
        <v/>
      </c>
      <c r="I712" s="198" t="str">
        <f>IF($C712="","",IFERROR(INDEX('Work report'!$A$2:$A$1500,MATCH(ROWS($C$2:C712),'Work report'!$AA$2:$AA$1500,0)),""))</f>
        <v/>
      </c>
      <c r="J712" s="201" t="str">
        <f>IF($C712="","",IFERROR(INDEX('Work report'!$I$2:$I$1500,MATCH(ROWS($C$2:C712),'Work report'!$AA$2:$AA$1500,0)),""))</f>
        <v/>
      </c>
      <c r="K712" s="105"/>
      <c r="L712" s="105"/>
      <c r="M712" s="105"/>
      <c r="N712" s="105"/>
      <c r="O712" s="71">
        <f t="shared" si="34"/>
        <v>0</v>
      </c>
      <c r="P712" s="71">
        <f t="shared" si="35"/>
        <v>0</v>
      </c>
      <c r="Q712" s="71" t="str">
        <f t="shared" si="33"/>
        <v/>
      </c>
    </row>
    <row r="713" spans="1:17" ht="15" customHeight="1" x14ac:dyDescent="0.25">
      <c r="A713" s="198" t="str">
        <f>IF($C713="","",IFERROR(INDEX('Work report'!$A$2:$A$1500,MATCH(ROWS($C$2:C713),'Work report'!$AA$2:$AA$1500,0)),""))</f>
        <v/>
      </c>
      <c r="B713" s="199" t="str">
        <f>IF($C713="","",Setup!$B$4)</f>
        <v/>
      </c>
      <c r="C713" s="200" t="str">
        <f>IFERROR(INDEX('Work report'!$R$2:$R$1500,MATCH(ROWS($C$2:C713),'Work report'!$AA$2:$AA$1500,0)),"")</f>
        <v/>
      </c>
      <c r="D713" s="200" t="str">
        <f>IFERROR(INDEX('Work report'!$S$2:$S$1500,MATCH(ROWS($D$2:D713),'Work report'!$AA$2:$AA$1500,0)),"")</f>
        <v/>
      </c>
      <c r="E713" s="193" t="str">
        <f>IF($C713="","",IFERROR(INDEX('Work report'!$C$2:$C$1500,MATCH(ROWS($C$2:C713),'Work report'!$AA$2:$AA$1500,0)),""))</f>
        <v/>
      </c>
      <c r="F713" s="201" t="str">
        <f>IF($C713="","",IFERROR(INDEX('Work report'!$F$2:$F$1500,MATCH(ROWS($C$2:C713),'Work report'!$AA$2:$AA$1500,0)),""))</f>
        <v/>
      </c>
      <c r="G713" s="202" t="str">
        <f>IF($C713="","",IFERROR(HYPERLINK(INDEX('Work report'!$Q$2:$Q$1500,MATCH(ROWS($C$2:C713),'Work report'!$AA$2:$AA$1500,0)),INDEX('Work report'!$Q$2:$Q$1500,MATCH(ROWS($C$2:C713),'Work report'!$AA$2:$AA$1500,0))),""))</f>
        <v/>
      </c>
      <c r="H713" s="203" t="str">
        <f>IF($C713="","",IFERROR(INDEX('Work report'!$M$2:$M$1500,MATCH(ROWS($C$2:C713),'Work report'!$AA$2:$AA$1500,0)),""))</f>
        <v/>
      </c>
      <c r="I713" s="198" t="str">
        <f>IF($C713="","",IFERROR(INDEX('Work report'!$A$2:$A$1500,MATCH(ROWS($C$2:C713),'Work report'!$AA$2:$AA$1500,0)),""))</f>
        <v/>
      </c>
      <c r="J713" s="201" t="str">
        <f>IF($C713="","",IFERROR(INDEX('Work report'!$I$2:$I$1500,MATCH(ROWS($C$2:C713),'Work report'!$AA$2:$AA$1500,0)),""))</f>
        <v/>
      </c>
      <c r="K713" s="105"/>
      <c r="L713" s="105"/>
      <c r="M713" s="105"/>
      <c r="N713" s="105"/>
      <c r="O713" s="71">
        <f t="shared" si="34"/>
        <v>0</v>
      </c>
      <c r="P713" s="71">
        <f t="shared" si="35"/>
        <v>0</v>
      </c>
      <c r="Q713" s="71" t="str">
        <f t="shared" si="33"/>
        <v/>
      </c>
    </row>
    <row r="714" spans="1:17" ht="15" customHeight="1" x14ac:dyDescent="0.25">
      <c r="A714" s="198" t="str">
        <f>IF($C714="","",IFERROR(INDEX('Work report'!$A$2:$A$1500,MATCH(ROWS($C$2:C714),'Work report'!$AA$2:$AA$1500,0)),""))</f>
        <v/>
      </c>
      <c r="B714" s="199" t="str">
        <f>IF($C714="","",Setup!$B$4)</f>
        <v/>
      </c>
      <c r="C714" s="200" t="str">
        <f>IFERROR(INDEX('Work report'!$R$2:$R$1500,MATCH(ROWS($C$2:C714),'Work report'!$AA$2:$AA$1500,0)),"")</f>
        <v/>
      </c>
      <c r="D714" s="200" t="str">
        <f>IFERROR(INDEX('Work report'!$S$2:$S$1500,MATCH(ROWS($D$2:D714),'Work report'!$AA$2:$AA$1500,0)),"")</f>
        <v/>
      </c>
      <c r="E714" s="193" t="str">
        <f>IF($C714="","",IFERROR(INDEX('Work report'!$C$2:$C$1500,MATCH(ROWS($C$2:C714),'Work report'!$AA$2:$AA$1500,0)),""))</f>
        <v/>
      </c>
      <c r="F714" s="201" t="str">
        <f>IF($C714="","",IFERROR(INDEX('Work report'!$F$2:$F$1500,MATCH(ROWS($C$2:C714),'Work report'!$AA$2:$AA$1500,0)),""))</f>
        <v/>
      </c>
      <c r="G714" s="202" t="str">
        <f>IF($C714="","",IFERROR(HYPERLINK(INDEX('Work report'!$Q$2:$Q$1500,MATCH(ROWS($C$2:C714),'Work report'!$AA$2:$AA$1500,0)),INDEX('Work report'!$Q$2:$Q$1500,MATCH(ROWS($C$2:C714),'Work report'!$AA$2:$AA$1500,0))),""))</f>
        <v/>
      </c>
      <c r="H714" s="203" t="str">
        <f>IF($C714="","",IFERROR(INDEX('Work report'!$M$2:$M$1500,MATCH(ROWS($C$2:C714),'Work report'!$AA$2:$AA$1500,0)),""))</f>
        <v/>
      </c>
      <c r="I714" s="198" t="str">
        <f>IF($C714="","",IFERROR(INDEX('Work report'!$A$2:$A$1500,MATCH(ROWS($C$2:C714),'Work report'!$AA$2:$AA$1500,0)),""))</f>
        <v/>
      </c>
      <c r="J714" s="201" t="str">
        <f>IF($C714="","",IFERROR(INDEX('Work report'!$I$2:$I$1500,MATCH(ROWS($C$2:C714),'Work report'!$AA$2:$AA$1500,0)),""))</f>
        <v/>
      </c>
      <c r="K714" s="105"/>
      <c r="L714" s="105"/>
      <c r="M714" s="105"/>
      <c r="N714" s="105"/>
      <c r="O714" s="71">
        <f t="shared" si="34"/>
        <v>0</v>
      </c>
      <c r="P714" s="71">
        <f t="shared" si="35"/>
        <v>0</v>
      </c>
      <c r="Q714" s="71" t="str">
        <f t="shared" si="33"/>
        <v/>
      </c>
    </row>
    <row r="715" spans="1:17" ht="15" customHeight="1" x14ac:dyDescent="0.25">
      <c r="A715" s="198" t="str">
        <f>IF($C715="","",IFERROR(INDEX('Work report'!$A$2:$A$1500,MATCH(ROWS($C$2:C715),'Work report'!$AA$2:$AA$1500,0)),""))</f>
        <v/>
      </c>
      <c r="B715" s="199" t="str">
        <f>IF($C715="","",Setup!$B$4)</f>
        <v/>
      </c>
      <c r="C715" s="200" t="str">
        <f>IFERROR(INDEX('Work report'!$R$2:$R$1500,MATCH(ROWS($C$2:C715),'Work report'!$AA$2:$AA$1500,0)),"")</f>
        <v/>
      </c>
      <c r="D715" s="200" t="str">
        <f>IFERROR(INDEX('Work report'!$S$2:$S$1500,MATCH(ROWS($D$2:D715),'Work report'!$AA$2:$AA$1500,0)),"")</f>
        <v/>
      </c>
      <c r="E715" s="193" t="str">
        <f>IF($C715="","",IFERROR(INDEX('Work report'!$C$2:$C$1500,MATCH(ROWS($C$2:C715),'Work report'!$AA$2:$AA$1500,0)),""))</f>
        <v/>
      </c>
      <c r="F715" s="201" t="str">
        <f>IF($C715="","",IFERROR(INDEX('Work report'!$F$2:$F$1500,MATCH(ROWS($C$2:C715),'Work report'!$AA$2:$AA$1500,0)),""))</f>
        <v/>
      </c>
      <c r="G715" s="202" t="str">
        <f>IF($C715="","",IFERROR(HYPERLINK(INDEX('Work report'!$Q$2:$Q$1500,MATCH(ROWS($C$2:C715),'Work report'!$AA$2:$AA$1500,0)),INDEX('Work report'!$Q$2:$Q$1500,MATCH(ROWS($C$2:C715),'Work report'!$AA$2:$AA$1500,0))),""))</f>
        <v/>
      </c>
      <c r="H715" s="203" t="str">
        <f>IF($C715="","",IFERROR(INDEX('Work report'!$M$2:$M$1500,MATCH(ROWS($C$2:C715),'Work report'!$AA$2:$AA$1500,0)),""))</f>
        <v/>
      </c>
      <c r="I715" s="198" t="str">
        <f>IF($C715="","",IFERROR(INDEX('Work report'!$A$2:$A$1500,MATCH(ROWS($C$2:C715),'Work report'!$AA$2:$AA$1500,0)),""))</f>
        <v/>
      </c>
      <c r="J715" s="201" t="str">
        <f>IF($C715="","",IFERROR(INDEX('Work report'!$I$2:$I$1500,MATCH(ROWS($C$2:C715),'Work report'!$AA$2:$AA$1500,0)),""))</f>
        <v/>
      </c>
      <c r="K715" s="105"/>
      <c r="L715" s="105"/>
      <c r="M715" s="105"/>
      <c r="N715" s="105"/>
      <c r="O715" s="71">
        <f t="shared" si="34"/>
        <v>0</v>
      </c>
      <c r="P715" s="71">
        <f t="shared" si="35"/>
        <v>0</v>
      </c>
      <c r="Q715" s="71" t="str">
        <f t="shared" si="33"/>
        <v/>
      </c>
    </row>
    <row r="716" spans="1:17" ht="15" customHeight="1" x14ac:dyDescent="0.25">
      <c r="A716" s="198" t="str">
        <f>IF($C716="","",IFERROR(INDEX('Work report'!$A$2:$A$1500,MATCH(ROWS($C$2:C716),'Work report'!$AA$2:$AA$1500,0)),""))</f>
        <v/>
      </c>
      <c r="B716" s="199" t="str">
        <f>IF($C716="","",Setup!$B$4)</f>
        <v/>
      </c>
      <c r="C716" s="200" t="str">
        <f>IFERROR(INDEX('Work report'!$R$2:$R$1500,MATCH(ROWS($C$2:C716),'Work report'!$AA$2:$AA$1500,0)),"")</f>
        <v/>
      </c>
      <c r="D716" s="200" t="str">
        <f>IFERROR(INDEX('Work report'!$S$2:$S$1500,MATCH(ROWS($D$2:D716),'Work report'!$AA$2:$AA$1500,0)),"")</f>
        <v/>
      </c>
      <c r="E716" s="193" t="str">
        <f>IF($C716="","",IFERROR(INDEX('Work report'!$C$2:$C$1500,MATCH(ROWS($C$2:C716),'Work report'!$AA$2:$AA$1500,0)),""))</f>
        <v/>
      </c>
      <c r="F716" s="201" t="str">
        <f>IF($C716="","",IFERROR(INDEX('Work report'!$F$2:$F$1500,MATCH(ROWS($C$2:C716),'Work report'!$AA$2:$AA$1500,0)),""))</f>
        <v/>
      </c>
      <c r="G716" s="202" t="str">
        <f>IF($C716="","",IFERROR(HYPERLINK(INDEX('Work report'!$Q$2:$Q$1500,MATCH(ROWS($C$2:C716),'Work report'!$AA$2:$AA$1500,0)),INDEX('Work report'!$Q$2:$Q$1500,MATCH(ROWS($C$2:C716),'Work report'!$AA$2:$AA$1500,0))),""))</f>
        <v/>
      </c>
      <c r="H716" s="203" t="str">
        <f>IF($C716="","",IFERROR(INDEX('Work report'!$M$2:$M$1500,MATCH(ROWS($C$2:C716),'Work report'!$AA$2:$AA$1500,0)),""))</f>
        <v/>
      </c>
      <c r="I716" s="198" t="str">
        <f>IF($C716="","",IFERROR(INDEX('Work report'!$A$2:$A$1500,MATCH(ROWS($C$2:C716),'Work report'!$AA$2:$AA$1500,0)),""))</f>
        <v/>
      </c>
      <c r="J716" s="201" t="str">
        <f>IF($C716="","",IFERROR(INDEX('Work report'!$I$2:$I$1500,MATCH(ROWS($C$2:C716),'Work report'!$AA$2:$AA$1500,0)),""))</f>
        <v/>
      </c>
      <c r="K716" s="105"/>
      <c r="L716" s="105"/>
      <c r="M716" s="105"/>
      <c r="N716" s="105"/>
      <c r="O716" s="71">
        <f t="shared" si="34"/>
        <v>0</v>
      </c>
      <c r="P716" s="71">
        <f t="shared" si="35"/>
        <v>0</v>
      </c>
      <c r="Q716" s="71" t="str">
        <f t="shared" si="33"/>
        <v/>
      </c>
    </row>
    <row r="717" spans="1:17" ht="15" customHeight="1" x14ac:dyDescent="0.25">
      <c r="A717" s="198" t="str">
        <f>IF($C717="","",IFERROR(INDEX('Work report'!$A$2:$A$1500,MATCH(ROWS($C$2:C717),'Work report'!$AA$2:$AA$1500,0)),""))</f>
        <v/>
      </c>
      <c r="B717" s="199" t="str">
        <f>IF($C717="","",Setup!$B$4)</f>
        <v/>
      </c>
      <c r="C717" s="200" t="str">
        <f>IFERROR(INDEX('Work report'!$R$2:$R$1500,MATCH(ROWS($C$2:C717),'Work report'!$AA$2:$AA$1500,0)),"")</f>
        <v/>
      </c>
      <c r="D717" s="200" t="str">
        <f>IFERROR(INDEX('Work report'!$S$2:$S$1500,MATCH(ROWS($D$2:D717),'Work report'!$AA$2:$AA$1500,0)),"")</f>
        <v/>
      </c>
      <c r="E717" s="193" t="str">
        <f>IF($C717="","",IFERROR(INDEX('Work report'!$C$2:$C$1500,MATCH(ROWS($C$2:C717),'Work report'!$AA$2:$AA$1500,0)),""))</f>
        <v/>
      </c>
      <c r="F717" s="201" t="str">
        <f>IF($C717="","",IFERROR(INDEX('Work report'!$F$2:$F$1500,MATCH(ROWS($C$2:C717),'Work report'!$AA$2:$AA$1500,0)),""))</f>
        <v/>
      </c>
      <c r="G717" s="202" t="str">
        <f>IF($C717="","",IFERROR(HYPERLINK(INDEX('Work report'!$Q$2:$Q$1500,MATCH(ROWS($C$2:C717),'Work report'!$AA$2:$AA$1500,0)),INDEX('Work report'!$Q$2:$Q$1500,MATCH(ROWS($C$2:C717),'Work report'!$AA$2:$AA$1500,0))),""))</f>
        <v/>
      </c>
      <c r="H717" s="203" t="str">
        <f>IF($C717="","",IFERROR(INDEX('Work report'!$M$2:$M$1500,MATCH(ROWS($C$2:C717),'Work report'!$AA$2:$AA$1500,0)),""))</f>
        <v/>
      </c>
      <c r="I717" s="198" t="str">
        <f>IF($C717="","",IFERROR(INDEX('Work report'!$A$2:$A$1500,MATCH(ROWS($C$2:C717),'Work report'!$AA$2:$AA$1500,0)),""))</f>
        <v/>
      </c>
      <c r="J717" s="201" t="str">
        <f>IF($C717="","",IFERROR(INDEX('Work report'!$I$2:$I$1500,MATCH(ROWS($C$2:C717),'Work report'!$AA$2:$AA$1500,0)),""))</f>
        <v/>
      </c>
      <c r="K717" s="105"/>
      <c r="L717" s="105"/>
      <c r="M717" s="105"/>
      <c r="N717" s="105"/>
      <c r="O717" s="71">
        <f t="shared" si="34"/>
        <v>0</v>
      </c>
      <c r="P717" s="71">
        <f t="shared" si="35"/>
        <v>0</v>
      </c>
      <c r="Q717" s="71" t="str">
        <f t="shared" si="33"/>
        <v/>
      </c>
    </row>
    <row r="718" spans="1:17" ht="15" customHeight="1" x14ac:dyDescent="0.25">
      <c r="A718" s="198" t="str">
        <f>IF($C718="","",IFERROR(INDEX('Work report'!$A$2:$A$1500,MATCH(ROWS($C$2:C718),'Work report'!$AA$2:$AA$1500,0)),""))</f>
        <v/>
      </c>
      <c r="B718" s="199" t="str">
        <f>IF($C718="","",Setup!$B$4)</f>
        <v/>
      </c>
      <c r="C718" s="200" t="str">
        <f>IFERROR(INDEX('Work report'!$R$2:$R$1500,MATCH(ROWS($C$2:C718),'Work report'!$AA$2:$AA$1500,0)),"")</f>
        <v/>
      </c>
      <c r="D718" s="200" t="str">
        <f>IFERROR(INDEX('Work report'!$S$2:$S$1500,MATCH(ROWS($D$2:D718),'Work report'!$AA$2:$AA$1500,0)),"")</f>
        <v/>
      </c>
      <c r="E718" s="193" t="str">
        <f>IF($C718="","",IFERROR(INDEX('Work report'!$C$2:$C$1500,MATCH(ROWS($C$2:C718),'Work report'!$AA$2:$AA$1500,0)),""))</f>
        <v/>
      </c>
      <c r="F718" s="201" t="str">
        <f>IF($C718="","",IFERROR(INDEX('Work report'!$F$2:$F$1500,MATCH(ROWS($C$2:C718),'Work report'!$AA$2:$AA$1500,0)),""))</f>
        <v/>
      </c>
      <c r="G718" s="202" t="str">
        <f>IF($C718="","",IFERROR(HYPERLINK(INDEX('Work report'!$Q$2:$Q$1500,MATCH(ROWS($C$2:C718),'Work report'!$AA$2:$AA$1500,0)),INDEX('Work report'!$Q$2:$Q$1500,MATCH(ROWS($C$2:C718),'Work report'!$AA$2:$AA$1500,0))),""))</f>
        <v/>
      </c>
      <c r="H718" s="203" t="str">
        <f>IF($C718="","",IFERROR(INDEX('Work report'!$M$2:$M$1500,MATCH(ROWS($C$2:C718),'Work report'!$AA$2:$AA$1500,0)),""))</f>
        <v/>
      </c>
      <c r="I718" s="198" t="str">
        <f>IF($C718="","",IFERROR(INDEX('Work report'!$A$2:$A$1500,MATCH(ROWS($C$2:C718),'Work report'!$AA$2:$AA$1500,0)),""))</f>
        <v/>
      </c>
      <c r="J718" s="201" t="str">
        <f>IF($C718="","",IFERROR(INDEX('Work report'!$I$2:$I$1500,MATCH(ROWS($C$2:C718),'Work report'!$AA$2:$AA$1500,0)),""))</f>
        <v/>
      </c>
      <c r="K718" s="105"/>
      <c r="L718" s="105"/>
      <c r="M718" s="105"/>
      <c r="N718" s="105"/>
      <c r="O718" s="71">
        <f t="shared" si="34"/>
        <v>0</v>
      </c>
      <c r="P718" s="71">
        <f t="shared" si="35"/>
        <v>0</v>
      </c>
      <c r="Q718" s="71" t="str">
        <f t="shared" si="33"/>
        <v/>
      </c>
    </row>
    <row r="719" spans="1:17" ht="15" customHeight="1" x14ac:dyDescent="0.25">
      <c r="A719" s="198" t="str">
        <f>IF($C719="","",IFERROR(INDEX('Work report'!$A$2:$A$1500,MATCH(ROWS($C$2:C719),'Work report'!$AA$2:$AA$1500,0)),""))</f>
        <v/>
      </c>
      <c r="B719" s="199" t="str">
        <f>IF($C719="","",Setup!$B$4)</f>
        <v/>
      </c>
      <c r="C719" s="200" t="str">
        <f>IFERROR(INDEX('Work report'!$R$2:$R$1500,MATCH(ROWS($C$2:C719),'Work report'!$AA$2:$AA$1500,0)),"")</f>
        <v/>
      </c>
      <c r="D719" s="200" t="str">
        <f>IFERROR(INDEX('Work report'!$S$2:$S$1500,MATCH(ROWS($D$2:D719),'Work report'!$AA$2:$AA$1500,0)),"")</f>
        <v/>
      </c>
      <c r="E719" s="193" t="str">
        <f>IF($C719="","",IFERROR(INDEX('Work report'!$C$2:$C$1500,MATCH(ROWS($C$2:C719),'Work report'!$AA$2:$AA$1500,0)),""))</f>
        <v/>
      </c>
      <c r="F719" s="201" t="str">
        <f>IF($C719="","",IFERROR(INDEX('Work report'!$F$2:$F$1500,MATCH(ROWS($C$2:C719),'Work report'!$AA$2:$AA$1500,0)),""))</f>
        <v/>
      </c>
      <c r="G719" s="202" t="str">
        <f>IF($C719="","",IFERROR(HYPERLINK(INDEX('Work report'!$Q$2:$Q$1500,MATCH(ROWS($C$2:C719),'Work report'!$AA$2:$AA$1500,0)),INDEX('Work report'!$Q$2:$Q$1500,MATCH(ROWS($C$2:C719),'Work report'!$AA$2:$AA$1500,0))),""))</f>
        <v/>
      </c>
      <c r="H719" s="203" t="str">
        <f>IF($C719="","",IFERROR(INDEX('Work report'!$M$2:$M$1500,MATCH(ROWS($C$2:C719),'Work report'!$AA$2:$AA$1500,0)),""))</f>
        <v/>
      </c>
      <c r="I719" s="198" t="str">
        <f>IF($C719="","",IFERROR(INDEX('Work report'!$A$2:$A$1500,MATCH(ROWS($C$2:C719),'Work report'!$AA$2:$AA$1500,0)),""))</f>
        <v/>
      </c>
      <c r="J719" s="201" t="str">
        <f>IF($C719="","",IFERROR(INDEX('Work report'!$I$2:$I$1500,MATCH(ROWS($C$2:C719),'Work report'!$AA$2:$AA$1500,0)),""))</f>
        <v/>
      </c>
      <c r="K719" s="105"/>
      <c r="L719" s="105"/>
      <c r="M719" s="105"/>
      <c r="N719" s="105"/>
      <c r="O719" s="71">
        <f t="shared" si="34"/>
        <v>0</v>
      </c>
      <c r="P719" s="71">
        <f t="shared" si="35"/>
        <v>0</v>
      </c>
      <c r="Q719" s="71" t="str">
        <f t="shared" si="33"/>
        <v/>
      </c>
    </row>
    <row r="720" spans="1:17" ht="15" customHeight="1" x14ac:dyDescent="0.25">
      <c r="A720" s="198" t="str">
        <f>IF($C720="","",IFERROR(INDEX('Work report'!$A$2:$A$1500,MATCH(ROWS($C$2:C720),'Work report'!$AA$2:$AA$1500,0)),""))</f>
        <v/>
      </c>
      <c r="B720" s="199" t="str">
        <f>IF($C720="","",Setup!$B$4)</f>
        <v/>
      </c>
      <c r="C720" s="200" t="str">
        <f>IFERROR(INDEX('Work report'!$R$2:$R$1500,MATCH(ROWS($C$2:C720),'Work report'!$AA$2:$AA$1500,0)),"")</f>
        <v/>
      </c>
      <c r="D720" s="200" t="str">
        <f>IFERROR(INDEX('Work report'!$S$2:$S$1500,MATCH(ROWS($D$2:D720),'Work report'!$AA$2:$AA$1500,0)),"")</f>
        <v/>
      </c>
      <c r="E720" s="193" t="str">
        <f>IF($C720="","",IFERROR(INDEX('Work report'!$C$2:$C$1500,MATCH(ROWS($C$2:C720),'Work report'!$AA$2:$AA$1500,0)),""))</f>
        <v/>
      </c>
      <c r="F720" s="201" t="str">
        <f>IF($C720="","",IFERROR(INDEX('Work report'!$F$2:$F$1500,MATCH(ROWS($C$2:C720),'Work report'!$AA$2:$AA$1500,0)),""))</f>
        <v/>
      </c>
      <c r="G720" s="202" t="str">
        <f>IF($C720="","",IFERROR(HYPERLINK(INDEX('Work report'!$Q$2:$Q$1500,MATCH(ROWS($C$2:C720),'Work report'!$AA$2:$AA$1500,0)),INDEX('Work report'!$Q$2:$Q$1500,MATCH(ROWS($C$2:C720),'Work report'!$AA$2:$AA$1500,0))),""))</f>
        <v/>
      </c>
      <c r="H720" s="203" t="str">
        <f>IF($C720="","",IFERROR(INDEX('Work report'!$M$2:$M$1500,MATCH(ROWS($C$2:C720),'Work report'!$AA$2:$AA$1500,0)),""))</f>
        <v/>
      </c>
      <c r="I720" s="198" t="str">
        <f>IF($C720="","",IFERROR(INDEX('Work report'!$A$2:$A$1500,MATCH(ROWS($C$2:C720),'Work report'!$AA$2:$AA$1500,0)),""))</f>
        <v/>
      </c>
      <c r="J720" s="201" t="str">
        <f>IF($C720="","",IFERROR(INDEX('Work report'!$I$2:$I$1500,MATCH(ROWS($C$2:C720),'Work report'!$AA$2:$AA$1500,0)),""))</f>
        <v/>
      </c>
      <c r="K720" s="105"/>
      <c r="L720" s="105"/>
      <c r="M720" s="105"/>
      <c r="N720" s="105"/>
      <c r="O720" s="71">
        <f t="shared" si="34"/>
        <v>0</v>
      </c>
      <c r="P720" s="71">
        <f t="shared" si="35"/>
        <v>0</v>
      </c>
      <c r="Q720" s="71" t="str">
        <f t="shared" si="33"/>
        <v/>
      </c>
    </row>
    <row r="721" spans="1:17" ht="15" customHeight="1" x14ac:dyDescent="0.25">
      <c r="A721" s="198" t="str">
        <f>IF($C721="","",IFERROR(INDEX('Work report'!$A$2:$A$1500,MATCH(ROWS($C$2:C721),'Work report'!$AA$2:$AA$1500,0)),""))</f>
        <v/>
      </c>
      <c r="B721" s="199" t="str">
        <f>IF($C721="","",Setup!$B$4)</f>
        <v/>
      </c>
      <c r="C721" s="200" t="str">
        <f>IFERROR(INDEX('Work report'!$R$2:$R$1500,MATCH(ROWS($C$2:C721),'Work report'!$AA$2:$AA$1500,0)),"")</f>
        <v/>
      </c>
      <c r="D721" s="200" t="str">
        <f>IFERROR(INDEX('Work report'!$S$2:$S$1500,MATCH(ROWS($D$2:D721),'Work report'!$AA$2:$AA$1500,0)),"")</f>
        <v/>
      </c>
      <c r="E721" s="193" t="str">
        <f>IF($C721="","",IFERROR(INDEX('Work report'!$C$2:$C$1500,MATCH(ROWS($C$2:C721),'Work report'!$AA$2:$AA$1500,0)),""))</f>
        <v/>
      </c>
      <c r="F721" s="201" t="str">
        <f>IF($C721="","",IFERROR(INDEX('Work report'!$F$2:$F$1500,MATCH(ROWS($C$2:C721),'Work report'!$AA$2:$AA$1500,0)),""))</f>
        <v/>
      </c>
      <c r="G721" s="202" t="str">
        <f>IF($C721="","",IFERROR(HYPERLINK(INDEX('Work report'!$Q$2:$Q$1500,MATCH(ROWS($C$2:C721),'Work report'!$AA$2:$AA$1500,0)),INDEX('Work report'!$Q$2:$Q$1500,MATCH(ROWS($C$2:C721),'Work report'!$AA$2:$AA$1500,0))),""))</f>
        <v/>
      </c>
      <c r="H721" s="203" t="str">
        <f>IF($C721="","",IFERROR(INDEX('Work report'!$M$2:$M$1500,MATCH(ROWS($C$2:C721),'Work report'!$AA$2:$AA$1500,0)),""))</f>
        <v/>
      </c>
      <c r="I721" s="198" t="str">
        <f>IF($C721="","",IFERROR(INDEX('Work report'!$A$2:$A$1500,MATCH(ROWS($C$2:C721),'Work report'!$AA$2:$AA$1500,0)),""))</f>
        <v/>
      </c>
      <c r="J721" s="201" t="str">
        <f>IF($C721="","",IFERROR(INDEX('Work report'!$I$2:$I$1500,MATCH(ROWS($C$2:C721),'Work report'!$AA$2:$AA$1500,0)),""))</f>
        <v/>
      </c>
      <c r="K721" s="105"/>
      <c r="L721" s="105"/>
      <c r="M721" s="105"/>
      <c r="N721" s="105"/>
      <c r="O721" s="71">
        <f t="shared" si="34"/>
        <v>0</v>
      </c>
      <c r="P721" s="71">
        <f t="shared" si="35"/>
        <v>0</v>
      </c>
      <c r="Q721" s="71" t="str">
        <f t="shared" si="33"/>
        <v/>
      </c>
    </row>
    <row r="722" spans="1:17" ht="15" customHeight="1" x14ac:dyDescent="0.25">
      <c r="A722" s="198" t="str">
        <f>IF($C722="","",IFERROR(INDEX('Work report'!$A$2:$A$1500,MATCH(ROWS($C$2:C722),'Work report'!$AA$2:$AA$1500,0)),""))</f>
        <v/>
      </c>
      <c r="B722" s="199" t="str">
        <f>IF($C722="","",Setup!$B$4)</f>
        <v/>
      </c>
      <c r="C722" s="200" t="str">
        <f>IFERROR(INDEX('Work report'!$R$2:$R$1500,MATCH(ROWS($C$2:C722),'Work report'!$AA$2:$AA$1500,0)),"")</f>
        <v/>
      </c>
      <c r="D722" s="200" t="str">
        <f>IFERROR(INDEX('Work report'!$S$2:$S$1500,MATCH(ROWS($D$2:D722),'Work report'!$AA$2:$AA$1500,0)),"")</f>
        <v/>
      </c>
      <c r="E722" s="193" t="str">
        <f>IF($C722="","",IFERROR(INDEX('Work report'!$C$2:$C$1500,MATCH(ROWS($C$2:C722),'Work report'!$AA$2:$AA$1500,0)),""))</f>
        <v/>
      </c>
      <c r="F722" s="201" t="str">
        <f>IF($C722="","",IFERROR(INDEX('Work report'!$F$2:$F$1500,MATCH(ROWS($C$2:C722),'Work report'!$AA$2:$AA$1500,0)),""))</f>
        <v/>
      </c>
      <c r="G722" s="202" t="str">
        <f>IF($C722="","",IFERROR(HYPERLINK(INDEX('Work report'!$Q$2:$Q$1500,MATCH(ROWS($C$2:C722),'Work report'!$AA$2:$AA$1500,0)),INDEX('Work report'!$Q$2:$Q$1500,MATCH(ROWS($C$2:C722),'Work report'!$AA$2:$AA$1500,0))),""))</f>
        <v/>
      </c>
      <c r="H722" s="203" t="str">
        <f>IF($C722="","",IFERROR(INDEX('Work report'!$M$2:$M$1500,MATCH(ROWS($C$2:C722),'Work report'!$AA$2:$AA$1500,0)),""))</f>
        <v/>
      </c>
      <c r="I722" s="198" t="str">
        <f>IF($C722="","",IFERROR(INDEX('Work report'!$A$2:$A$1500,MATCH(ROWS($C$2:C722),'Work report'!$AA$2:$AA$1500,0)),""))</f>
        <v/>
      </c>
      <c r="J722" s="201" t="str">
        <f>IF($C722="","",IFERROR(INDEX('Work report'!$I$2:$I$1500,MATCH(ROWS($C$2:C722),'Work report'!$AA$2:$AA$1500,0)),""))</f>
        <v/>
      </c>
      <c r="K722" s="105"/>
      <c r="L722" s="105"/>
      <c r="M722" s="105"/>
      <c r="N722" s="105"/>
      <c r="O722" s="71">
        <f t="shared" si="34"/>
        <v>0</v>
      </c>
      <c r="P722" s="71">
        <f t="shared" si="35"/>
        <v>0</v>
      </c>
      <c r="Q722" s="71" t="str">
        <f t="shared" si="33"/>
        <v/>
      </c>
    </row>
    <row r="723" spans="1:17" ht="15" customHeight="1" x14ac:dyDescent="0.25">
      <c r="A723" s="198" t="str">
        <f>IF($C723="","",IFERROR(INDEX('Work report'!$A$2:$A$1500,MATCH(ROWS($C$2:C723),'Work report'!$AA$2:$AA$1500,0)),""))</f>
        <v/>
      </c>
      <c r="B723" s="199" t="str">
        <f>IF($C723="","",Setup!$B$4)</f>
        <v/>
      </c>
      <c r="C723" s="200" t="str">
        <f>IFERROR(INDEX('Work report'!$R$2:$R$1500,MATCH(ROWS($C$2:C723),'Work report'!$AA$2:$AA$1500,0)),"")</f>
        <v/>
      </c>
      <c r="D723" s="200" t="str">
        <f>IFERROR(INDEX('Work report'!$S$2:$S$1500,MATCH(ROWS($D$2:D723),'Work report'!$AA$2:$AA$1500,0)),"")</f>
        <v/>
      </c>
      <c r="E723" s="193" t="str">
        <f>IF($C723="","",IFERROR(INDEX('Work report'!$C$2:$C$1500,MATCH(ROWS($C$2:C723),'Work report'!$AA$2:$AA$1500,0)),""))</f>
        <v/>
      </c>
      <c r="F723" s="201" t="str">
        <f>IF($C723="","",IFERROR(INDEX('Work report'!$F$2:$F$1500,MATCH(ROWS($C$2:C723),'Work report'!$AA$2:$AA$1500,0)),""))</f>
        <v/>
      </c>
      <c r="G723" s="202" t="str">
        <f>IF($C723="","",IFERROR(HYPERLINK(INDEX('Work report'!$Q$2:$Q$1500,MATCH(ROWS($C$2:C723),'Work report'!$AA$2:$AA$1500,0)),INDEX('Work report'!$Q$2:$Q$1500,MATCH(ROWS($C$2:C723),'Work report'!$AA$2:$AA$1500,0))),""))</f>
        <v/>
      </c>
      <c r="H723" s="203" t="str">
        <f>IF($C723="","",IFERROR(INDEX('Work report'!$M$2:$M$1500,MATCH(ROWS($C$2:C723),'Work report'!$AA$2:$AA$1500,0)),""))</f>
        <v/>
      </c>
      <c r="I723" s="198" t="str">
        <f>IF($C723="","",IFERROR(INDEX('Work report'!$A$2:$A$1500,MATCH(ROWS($C$2:C723),'Work report'!$AA$2:$AA$1500,0)),""))</f>
        <v/>
      </c>
      <c r="J723" s="201" t="str">
        <f>IF($C723="","",IFERROR(INDEX('Work report'!$I$2:$I$1500,MATCH(ROWS($C$2:C723),'Work report'!$AA$2:$AA$1500,0)),""))</f>
        <v/>
      </c>
      <c r="K723" s="105"/>
      <c r="L723" s="105"/>
      <c r="M723" s="105"/>
      <c r="N723" s="105"/>
      <c r="O723" s="71">
        <f t="shared" si="34"/>
        <v>0</v>
      </c>
      <c r="P723" s="71">
        <f t="shared" si="35"/>
        <v>0</v>
      </c>
      <c r="Q723" s="71" t="str">
        <f t="shared" si="33"/>
        <v/>
      </c>
    </row>
    <row r="724" spans="1:17" ht="15" customHeight="1" x14ac:dyDescent="0.25">
      <c r="A724" s="198" t="str">
        <f>IF($C724="","",IFERROR(INDEX('Work report'!$A$2:$A$1500,MATCH(ROWS($C$2:C724),'Work report'!$AA$2:$AA$1500,0)),""))</f>
        <v/>
      </c>
      <c r="B724" s="199" t="str">
        <f>IF($C724="","",Setup!$B$4)</f>
        <v/>
      </c>
      <c r="C724" s="200" t="str">
        <f>IFERROR(INDEX('Work report'!$R$2:$R$1500,MATCH(ROWS($C$2:C724),'Work report'!$AA$2:$AA$1500,0)),"")</f>
        <v/>
      </c>
      <c r="D724" s="200" t="str">
        <f>IFERROR(INDEX('Work report'!$S$2:$S$1500,MATCH(ROWS($D$2:D724),'Work report'!$AA$2:$AA$1500,0)),"")</f>
        <v/>
      </c>
      <c r="E724" s="193" t="str">
        <f>IF($C724="","",IFERROR(INDEX('Work report'!$C$2:$C$1500,MATCH(ROWS($C$2:C724),'Work report'!$AA$2:$AA$1500,0)),""))</f>
        <v/>
      </c>
      <c r="F724" s="201" t="str">
        <f>IF($C724="","",IFERROR(INDEX('Work report'!$F$2:$F$1500,MATCH(ROWS($C$2:C724),'Work report'!$AA$2:$AA$1500,0)),""))</f>
        <v/>
      </c>
      <c r="G724" s="202" t="str">
        <f>IF($C724="","",IFERROR(HYPERLINK(INDEX('Work report'!$Q$2:$Q$1500,MATCH(ROWS($C$2:C724),'Work report'!$AA$2:$AA$1500,0)),INDEX('Work report'!$Q$2:$Q$1500,MATCH(ROWS($C$2:C724),'Work report'!$AA$2:$AA$1500,0))),""))</f>
        <v/>
      </c>
      <c r="H724" s="203" t="str">
        <f>IF($C724="","",IFERROR(INDEX('Work report'!$M$2:$M$1500,MATCH(ROWS($C$2:C724),'Work report'!$AA$2:$AA$1500,0)),""))</f>
        <v/>
      </c>
      <c r="I724" s="198" t="str">
        <f>IF($C724="","",IFERROR(INDEX('Work report'!$A$2:$A$1500,MATCH(ROWS($C$2:C724),'Work report'!$AA$2:$AA$1500,0)),""))</f>
        <v/>
      </c>
      <c r="J724" s="201" t="str">
        <f>IF($C724="","",IFERROR(INDEX('Work report'!$I$2:$I$1500,MATCH(ROWS($C$2:C724),'Work report'!$AA$2:$AA$1500,0)),""))</f>
        <v/>
      </c>
      <c r="K724" s="105"/>
      <c r="L724" s="105"/>
      <c r="M724" s="105"/>
      <c r="N724" s="105"/>
      <c r="O724" s="71">
        <f t="shared" si="34"/>
        <v>0</v>
      </c>
      <c r="P724" s="71">
        <f t="shared" si="35"/>
        <v>0</v>
      </c>
      <c r="Q724" s="71" t="str">
        <f t="shared" si="33"/>
        <v/>
      </c>
    </row>
    <row r="725" spans="1:17" ht="15" customHeight="1" x14ac:dyDescent="0.25">
      <c r="A725" s="198" t="str">
        <f>IF($C725="","",IFERROR(INDEX('Work report'!$A$2:$A$1500,MATCH(ROWS($C$2:C725),'Work report'!$AA$2:$AA$1500,0)),""))</f>
        <v/>
      </c>
      <c r="B725" s="199" t="str">
        <f>IF($C725="","",Setup!$B$4)</f>
        <v/>
      </c>
      <c r="C725" s="200" t="str">
        <f>IFERROR(INDEX('Work report'!$R$2:$R$1500,MATCH(ROWS($C$2:C725),'Work report'!$AA$2:$AA$1500,0)),"")</f>
        <v/>
      </c>
      <c r="D725" s="200" t="str">
        <f>IFERROR(INDEX('Work report'!$S$2:$S$1500,MATCH(ROWS($D$2:D725),'Work report'!$AA$2:$AA$1500,0)),"")</f>
        <v/>
      </c>
      <c r="E725" s="193" t="str">
        <f>IF($C725="","",IFERROR(INDEX('Work report'!$C$2:$C$1500,MATCH(ROWS($C$2:C725),'Work report'!$AA$2:$AA$1500,0)),""))</f>
        <v/>
      </c>
      <c r="F725" s="201" t="str">
        <f>IF($C725="","",IFERROR(INDEX('Work report'!$F$2:$F$1500,MATCH(ROWS($C$2:C725),'Work report'!$AA$2:$AA$1500,0)),""))</f>
        <v/>
      </c>
      <c r="G725" s="202" t="str">
        <f>IF($C725="","",IFERROR(HYPERLINK(INDEX('Work report'!$Q$2:$Q$1500,MATCH(ROWS($C$2:C725),'Work report'!$AA$2:$AA$1500,0)),INDEX('Work report'!$Q$2:$Q$1500,MATCH(ROWS($C$2:C725),'Work report'!$AA$2:$AA$1500,0))),""))</f>
        <v/>
      </c>
      <c r="H725" s="203" t="str">
        <f>IF($C725="","",IFERROR(INDEX('Work report'!$M$2:$M$1500,MATCH(ROWS($C$2:C725),'Work report'!$AA$2:$AA$1500,0)),""))</f>
        <v/>
      </c>
      <c r="I725" s="198" t="str">
        <f>IF($C725="","",IFERROR(INDEX('Work report'!$A$2:$A$1500,MATCH(ROWS($C$2:C725),'Work report'!$AA$2:$AA$1500,0)),""))</f>
        <v/>
      </c>
      <c r="J725" s="201" t="str">
        <f>IF($C725="","",IFERROR(INDEX('Work report'!$I$2:$I$1500,MATCH(ROWS($C$2:C725),'Work report'!$AA$2:$AA$1500,0)),""))</f>
        <v/>
      </c>
      <c r="K725" s="105"/>
      <c r="L725" s="105"/>
      <c r="M725" s="105"/>
      <c r="N725" s="105"/>
      <c r="O725" s="71">
        <f t="shared" si="34"/>
        <v>0</v>
      </c>
      <c r="P725" s="71">
        <f t="shared" si="35"/>
        <v>0</v>
      </c>
      <c r="Q725" s="71" t="str">
        <f t="shared" si="33"/>
        <v/>
      </c>
    </row>
    <row r="726" spans="1:17" ht="15" customHeight="1" x14ac:dyDescent="0.25">
      <c r="A726" s="198" t="str">
        <f>IF($C726="","",IFERROR(INDEX('Work report'!$A$2:$A$1500,MATCH(ROWS($C$2:C726),'Work report'!$AA$2:$AA$1500,0)),""))</f>
        <v/>
      </c>
      <c r="B726" s="199" t="str">
        <f>IF($C726="","",Setup!$B$4)</f>
        <v/>
      </c>
      <c r="C726" s="200" t="str">
        <f>IFERROR(INDEX('Work report'!$R$2:$R$1500,MATCH(ROWS($C$2:C726),'Work report'!$AA$2:$AA$1500,0)),"")</f>
        <v/>
      </c>
      <c r="D726" s="200" t="str">
        <f>IFERROR(INDEX('Work report'!$S$2:$S$1500,MATCH(ROWS($D$2:D726),'Work report'!$AA$2:$AA$1500,0)),"")</f>
        <v/>
      </c>
      <c r="E726" s="193" t="str">
        <f>IF($C726="","",IFERROR(INDEX('Work report'!$C$2:$C$1500,MATCH(ROWS($C$2:C726),'Work report'!$AA$2:$AA$1500,0)),""))</f>
        <v/>
      </c>
      <c r="F726" s="201" t="str">
        <f>IF($C726="","",IFERROR(INDEX('Work report'!$F$2:$F$1500,MATCH(ROWS($C$2:C726),'Work report'!$AA$2:$AA$1500,0)),""))</f>
        <v/>
      </c>
      <c r="G726" s="202" t="str">
        <f>IF($C726="","",IFERROR(HYPERLINK(INDEX('Work report'!$Q$2:$Q$1500,MATCH(ROWS($C$2:C726),'Work report'!$AA$2:$AA$1500,0)),INDEX('Work report'!$Q$2:$Q$1500,MATCH(ROWS($C$2:C726),'Work report'!$AA$2:$AA$1500,0))),""))</f>
        <v/>
      </c>
      <c r="H726" s="203" t="str">
        <f>IF($C726="","",IFERROR(INDEX('Work report'!$M$2:$M$1500,MATCH(ROWS($C$2:C726),'Work report'!$AA$2:$AA$1500,0)),""))</f>
        <v/>
      </c>
      <c r="I726" s="198" t="str">
        <f>IF($C726="","",IFERROR(INDEX('Work report'!$A$2:$A$1500,MATCH(ROWS($C$2:C726),'Work report'!$AA$2:$AA$1500,0)),""))</f>
        <v/>
      </c>
      <c r="J726" s="201" t="str">
        <f>IF($C726="","",IFERROR(INDEX('Work report'!$I$2:$I$1500,MATCH(ROWS($C$2:C726),'Work report'!$AA$2:$AA$1500,0)),""))</f>
        <v/>
      </c>
      <c r="K726" s="105"/>
      <c r="L726" s="105"/>
      <c r="M726" s="105"/>
      <c r="N726" s="105"/>
      <c r="O726" s="71">
        <f t="shared" si="34"/>
        <v>0</v>
      </c>
      <c r="P726" s="71">
        <f t="shared" si="35"/>
        <v>0</v>
      </c>
      <c r="Q726" s="71" t="str">
        <f t="shared" si="33"/>
        <v/>
      </c>
    </row>
    <row r="727" spans="1:17" ht="15" customHeight="1" x14ac:dyDescent="0.25">
      <c r="A727" s="198" t="str">
        <f>IF($C727="","",IFERROR(INDEX('Work report'!$A$2:$A$1500,MATCH(ROWS($C$2:C727),'Work report'!$AA$2:$AA$1500,0)),""))</f>
        <v/>
      </c>
      <c r="B727" s="199" t="str">
        <f>IF($C727="","",Setup!$B$4)</f>
        <v/>
      </c>
      <c r="C727" s="200" t="str">
        <f>IFERROR(INDEX('Work report'!$R$2:$R$1500,MATCH(ROWS($C$2:C727),'Work report'!$AA$2:$AA$1500,0)),"")</f>
        <v/>
      </c>
      <c r="D727" s="200" t="str">
        <f>IFERROR(INDEX('Work report'!$S$2:$S$1500,MATCH(ROWS($D$2:D727),'Work report'!$AA$2:$AA$1500,0)),"")</f>
        <v/>
      </c>
      <c r="E727" s="193" t="str">
        <f>IF($C727="","",IFERROR(INDEX('Work report'!$C$2:$C$1500,MATCH(ROWS($C$2:C727),'Work report'!$AA$2:$AA$1500,0)),""))</f>
        <v/>
      </c>
      <c r="F727" s="201" t="str">
        <f>IF($C727="","",IFERROR(INDEX('Work report'!$F$2:$F$1500,MATCH(ROWS($C$2:C727),'Work report'!$AA$2:$AA$1500,0)),""))</f>
        <v/>
      </c>
      <c r="G727" s="202" t="str">
        <f>IF($C727="","",IFERROR(HYPERLINK(INDEX('Work report'!$Q$2:$Q$1500,MATCH(ROWS($C$2:C727),'Work report'!$AA$2:$AA$1500,0)),INDEX('Work report'!$Q$2:$Q$1500,MATCH(ROWS($C$2:C727),'Work report'!$AA$2:$AA$1500,0))),""))</f>
        <v/>
      </c>
      <c r="H727" s="203" t="str">
        <f>IF($C727="","",IFERROR(INDEX('Work report'!$M$2:$M$1500,MATCH(ROWS($C$2:C727),'Work report'!$AA$2:$AA$1500,0)),""))</f>
        <v/>
      </c>
      <c r="I727" s="198" t="str">
        <f>IF($C727="","",IFERROR(INDEX('Work report'!$A$2:$A$1500,MATCH(ROWS($C$2:C727),'Work report'!$AA$2:$AA$1500,0)),""))</f>
        <v/>
      </c>
      <c r="J727" s="201" t="str">
        <f>IF($C727="","",IFERROR(INDEX('Work report'!$I$2:$I$1500,MATCH(ROWS($C$2:C727),'Work report'!$AA$2:$AA$1500,0)),""))</f>
        <v/>
      </c>
      <c r="K727" s="105"/>
      <c r="L727" s="105"/>
      <c r="M727" s="105"/>
      <c r="N727" s="105"/>
      <c r="O727" s="71">
        <f t="shared" si="34"/>
        <v>0</v>
      </c>
      <c r="P727" s="71">
        <f t="shared" si="35"/>
        <v>0</v>
      </c>
      <c r="Q727" s="71" t="str">
        <f t="shared" si="33"/>
        <v/>
      </c>
    </row>
    <row r="728" spans="1:17" ht="15" customHeight="1" x14ac:dyDescent="0.25">
      <c r="A728" s="198" t="str">
        <f>IF($C728="","",IFERROR(INDEX('Work report'!$A$2:$A$1500,MATCH(ROWS($C$2:C728),'Work report'!$AA$2:$AA$1500,0)),""))</f>
        <v/>
      </c>
      <c r="B728" s="199" t="str">
        <f>IF($C728="","",Setup!$B$4)</f>
        <v/>
      </c>
      <c r="C728" s="200" t="str">
        <f>IFERROR(INDEX('Work report'!$R$2:$R$1500,MATCH(ROWS($C$2:C728),'Work report'!$AA$2:$AA$1500,0)),"")</f>
        <v/>
      </c>
      <c r="D728" s="200" t="str">
        <f>IFERROR(INDEX('Work report'!$S$2:$S$1500,MATCH(ROWS($D$2:D728),'Work report'!$AA$2:$AA$1500,0)),"")</f>
        <v/>
      </c>
      <c r="E728" s="193" t="str">
        <f>IF($C728="","",IFERROR(INDEX('Work report'!$C$2:$C$1500,MATCH(ROWS($C$2:C728),'Work report'!$AA$2:$AA$1500,0)),""))</f>
        <v/>
      </c>
      <c r="F728" s="201" t="str">
        <f>IF($C728="","",IFERROR(INDEX('Work report'!$F$2:$F$1500,MATCH(ROWS($C$2:C728),'Work report'!$AA$2:$AA$1500,0)),""))</f>
        <v/>
      </c>
      <c r="G728" s="202" t="str">
        <f>IF($C728="","",IFERROR(HYPERLINK(INDEX('Work report'!$Q$2:$Q$1500,MATCH(ROWS($C$2:C728),'Work report'!$AA$2:$AA$1500,0)),INDEX('Work report'!$Q$2:$Q$1500,MATCH(ROWS($C$2:C728),'Work report'!$AA$2:$AA$1500,0))),""))</f>
        <v/>
      </c>
      <c r="H728" s="203" t="str">
        <f>IF($C728="","",IFERROR(INDEX('Work report'!$M$2:$M$1500,MATCH(ROWS($C$2:C728),'Work report'!$AA$2:$AA$1500,0)),""))</f>
        <v/>
      </c>
      <c r="I728" s="198" t="str">
        <f>IF($C728="","",IFERROR(INDEX('Work report'!$A$2:$A$1500,MATCH(ROWS($C$2:C728),'Work report'!$AA$2:$AA$1500,0)),""))</f>
        <v/>
      </c>
      <c r="J728" s="201" t="str">
        <f>IF($C728="","",IFERROR(INDEX('Work report'!$I$2:$I$1500,MATCH(ROWS($C$2:C728),'Work report'!$AA$2:$AA$1500,0)),""))</f>
        <v/>
      </c>
      <c r="K728" s="105"/>
      <c r="L728" s="105"/>
      <c r="M728" s="105"/>
      <c r="N728" s="105"/>
      <c r="O728" s="71">
        <f t="shared" si="34"/>
        <v>0</v>
      </c>
      <c r="P728" s="71">
        <f t="shared" si="35"/>
        <v>0</v>
      </c>
      <c r="Q728" s="71" t="str">
        <f t="shared" si="33"/>
        <v/>
      </c>
    </row>
    <row r="729" spans="1:17" ht="15" customHeight="1" x14ac:dyDescent="0.25">
      <c r="A729" s="198" t="str">
        <f>IF($C729="","",IFERROR(INDEX('Work report'!$A$2:$A$1500,MATCH(ROWS($C$2:C729),'Work report'!$AA$2:$AA$1500,0)),""))</f>
        <v/>
      </c>
      <c r="B729" s="199" t="str">
        <f>IF($C729="","",Setup!$B$4)</f>
        <v/>
      </c>
      <c r="C729" s="200" t="str">
        <f>IFERROR(INDEX('Work report'!$R$2:$R$1500,MATCH(ROWS($C$2:C729),'Work report'!$AA$2:$AA$1500,0)),"")</f>
        <v/>
      </c>
      <c r="D729" s="200" t="str">
        <f>IFERROR(INDEX('Work report'!$S$2:$S$1500,MATCH(ROWS($D$2:D729),'Work report'!$AA$2:$AA$1500,0)),"")</f>
        <v/>
      </c>
      <c r="E729" s="193" t="str">
        <f>IF($C729="","",IFERROR(INDEX('Work report'!$C$2:$C$1500,MATCH(ROWS($C$2:C729),'Work report'!$AA$2:$AA$1500,0)),""))</f>
        <v/>
      </c>
      <c r="F729" s="201" t="str">
        <f>IF($C729="","",IFERROR(INDEX('Work report'!$F$2:$F$1500,MATCH(ROWS($C$2:C729),'Work report'!$AA$2:$AA$1500,0)),""))</f>
        <v/>
      </c>
      <c r="G729" s="202" t="str">
        <f>IF($C729="","",IFERROR(HYPERLINK(INDEX('Work report'!$Q$2:$Q$1500,MATCH(ROWS($C$2:C729),'Work report'!$AA$2:$AA$1500,0)),INDEX('Work report'!$Q$2:$Q$1500,MATCH(ROWS($C$2:C729),'Work report'!$AA$2:$AA$1500,0))),""))</f>
        <v/>
      </c>
      <c r="H729" s="203" t="str">
        <f>IF($C729="","",IFERROR(INDEX('Work report'!$M$2:$M$1500,MATCH(ROWS($C$2:C729),'Work report'!$AA$2:$AA$1500,0)),""))</f>
        <v/>
      </c>
      <c r="I729" s="198" t="str">
        <f>IF($C729="","",IFERROR(INDEX('Work report'!$A$2:$A$1500,MATCH(ROWS($C$2:C729),'Work report'!$AA$2:$AA$1500,0)),""))</f>
        <v/>
      </c>
      <c r="J729" s="201" t="str">
        <f>IF($C729="","",IFERROR(INDEX('Work report'!$I$2:$I$1500,MATCH(ROWS($C$2:C729),'Work report'!$AA$2:$AA$1500,0)),""))</f>
        <v/>
      </c>
      <c r="K729" s="105"/>
      <c r="L729" s="105"/>
      <c r="M729" s="105"/>
      <c r="N729" s="105"/>
      <c r="O729" s="71">
        <f t="shared" si="34"/>
        <v>0</v>
      </c>
      <c r="P729" s="71">
        <f t="shared" si="35"/>
        <v>0</v>
      </c>
      <c r="Q729" s="71" t="str">
        <f t="shared" si="33"/>
        <v/>
      </c>
    </row>
    <row r="730" spans="1:17" ht="15" customHeight="1" x14ac:dyDescent="0.25">
      <c r="A730" s="198" t="str">
        <f>IF($C730="","",IFERROR(INDEX('Work report'!$A$2:$A$1500,MATCH(ROWS($C$2:C730),'Work report'!$AA$2:$AA$1500,0)),""))</f>
        <v/>
      </c>
      <c r="B730" s="199" t="str">
        <f>IF($C730="","",Setup!$B$4)</f>
        <v/>
      </c>
      <c r="C730" s="200" t="str">
        <f>IFERROR(INDEX('Work report'!$R$2:$R$1500,MATCH(ROWS($C$2:C730),'Work report'!$AA$2:$AA$1500,0)),"")</f>
        <v/>
      </c>
      <c r="D730" s="200" t="str">
        <f>IFERROR(INDEX('Work report'!$S$2:$S$1500,MATCH(ROWS($D$2:D730),'Work report'!$AA$2:$AA$1500,0)),"")</f>
        <v/>
      </c>
      <c r="E730" s="193" t="str">
        <f>IF($C730="","",IFERROR(INDEX('Work report'!$C$2:$C$1500,MATCH(ROWS($C$2:C730),'Work report'!$AA$2:$AA$1500,0)),""))</f>
        <v/>
      </c>
      <c r="F730" s="201" t="str">
        <f>IF($C730="","",IFERROR(INDEX('Work report'!$F$2:$F$1500,MATCH(ROWS($C$2:C730),'Work report'!$AA$2:$AA$1500,0)),""))</f>
        <v/>
      </c>
      <c r="G730" s="202" t="str">
        <f>IF($C730="","",IFERROR(HYPERLINK(INDEX('Work report'!$Q$2:$Q$1500,MATCH(ROWS($C$2:C730),'Work report'!$AA$2:$AA$1500,0)),INDEX('Work report'!$Q$2:$Q$1500,MATCH(ROWS($C$2:C730),'Work report'!$AA$2:$AA$1500,0))),""))</f>
        <v/>
      </c>
      <c r="H730" s="203" t="str">
        <f>IF($C730="","",IFERROR(INDEX('Work report'!$M$2:$M$1500,MATCH(ROWS($C$2:C730),'Work report'!$AA$2:$AA$1500,0)),""))</f>
        <v/>
      </c>
      <c r="I730" s="198" t="str">
        <f>IF($C730="","",IFERROR(INDEX('Work report'!$A$2:$A$1500,MATCH(ROWS($C$2:C730),'Work report'!$AA$2:$AA$1500,0)),""))</f>
        <v/>
      </c>
      <c r="J730" s="201" t="str">
        <f>IF($C730="","",IFERROR(INDEX('Work report'!$I$2:$I$1500,MATCH(ROWS($C$2:C730),'Work report'!$AA$2:$AA$1500,0)),""))</f>
        <v/>
      </c>
      <c r="K730" s="105"/>
      <c r="L730" s="105"/>
      <c r="M730" s="105"/>
      <c r="N730" s="105"/>
      <c r="O730" s="71">
        <f t="shared" si="34"/>
        <v>0</v>
      </c>
      <c r="P730" s="71">
        <f t="shared" si="35"/>
        <v>0</v>
      </c>
      <c r="Q730" s="71" t="str">
        <f t="shared" si="33"/>
        <v/>
      </c>
    </row>
    <row r="731" spans="1:17" ht="15" customHeight="1" x14ac:dyDescent="0.25">
      <c r="A731" s="198" t="str">
        <f>IF($C731="","",IFERROR(INDEX('Work report'!$A$2:$A$1500,MATCH(ROWS($C$2:C731),'Work report'!$AA$2:$AA$1500,0)),""))</f>
        <v/>
      </c>
      <c r="B731" s="199" t="str">
        <f>IF($C731="","",Setup!$B$4)</f>
        <v/>
      </c>
      <c r="C731" s="200" t="str">
        <f>IFERROR(INDEX('Work report'!$R$2:$R$1500,MATCH(ROWS($C$2:C731),'Work report'!$AA$2:$AA$1500,0)),"")</f>
        <v/>
      </c>
      <c r="D731" s="200" t="str">
        <f>IFERROR(INDEX('Work report'!$S$2:$S$1500,MATCH(ROWS($D$2:D731),'Work report'!$AA$2:$AA$1500,0)),"")</f>
        <v/>
      </c>
      <c r="E731" s="193" t="str">
        <f>IF($C731="","",IFERROR(INDEX('Work report'!$C$2:$C$1500,MATCH(ROWS($C$2:C731),'Work report'!$AA$2:$AA$1500,0)),""))</f>
        <v/>
      </c>
      <c r="F731" s="201" t="str">
        <f>IF($C731="","",IFERROR(INDEX('Work report'!$F$2:$F$1500,MATCH(ROWS($C$2:C731),'Work report'!$AA$2:$AA$1500,0)),""))</f>
        <v/>
      </c>
      <c r="G731" s="202" t="str">
        <f>IF($C731="","",IFERROR(HYPERLINK(INDEX('Work report'!$Q$2:$Q$1500,MATCH(ROWS($C$2:C731),'Work report'!$AA$2:$AA$1500,0)),INDEX('Work report'!$Q$2:$Q$1500,MATCH(ROWS($C$2:C731),'Work report'!$AA$2:$AA$1500,0))),""))</f>
        <v/>
      </c>
      <c r="H731" s="203" t="str">
        <f>IF($C731="","",IFERROR(INDEX('Work report'!$M$2:$M$1500,MATCH(ROWS($C$2:C731),'Work report'!$AA$2:$AA$1500,0)),""))</f>
        <v/>
      </c>
      <c r="I731" s="198" t="str">
        <f>IF($C731="","",IFERROR(INDEX('Work report'!$A$2:$A$1500,MATCH(ROWS($C$2:C731),'Work report'!$AA$2:$AA$1500,0)),""))</f>
        <v/>
      </c>
      <c r="J731" s="201" t="str">
        <f>IF($C731="","",IFERROR(INDEX('Work report'!$I$2:$I$1500,MATCH(ROWS($C$2:C731),'Work report'!$AA$2:$AA$1500,0)),""))</f>
        <v/>
      </c>
      <c r="K731" s="105"/>
      <c r="L731" s="105"/>
      <c r="M731" s="105"/>
      <c r="N731" s="105"/>
      <c r="O731" s="71">
        <f t="shared" si="34"/>
        <v>0</v>
      </c>
      <c r="P731" s="71">
        <f t="shared" si="35"/>
        <v>0</v>
      </c>
      <c r="Q731" s="71" t="str">
        <f t="shared" si="33"/>
        <v/>
      </c>
    </row>
    <row r="732" spans="1:17" ht="15" customHeight="1" x14ac:dyDescent="0.25">
      <c r="A732" s="198" t="str">
        <f>IF($C732="","",IFERROR(INDEX('Work report'!$A$2:$A$1500,MATCH(ROWS($C$2:C732),'Work report'!$AA$2:$AA$1500,0)),""))</f>
        <v/>
      </c>
      <c r="B732" s="199" t="str">
        <f>IF($C732="","",Setup!$B$4)</f>
        <v/>
      </c>
      <c r="C732" s="200" t="str">
        <f>IFERROR(INDEX('Work report'!$R$2:$R$1500,MATCH(ROWS($C$2:C732),'Work report'!$AA$2:$AA$1500,0)),"")</f>
        <v/>
      </c>
      <c r="D732" s="200" t="str">
        <f>IFERROR(INDEX('Work report'!$S$2:$S$1500,MATCH(ROWS($D$2:D732),'Work report'!$AA$2:$AA$1500,0)),"")</f>
        <v/>
      </c>
      <c r="E732" s="193" t="str">
        <f>IF($C732="","",IFERROR(INDEX('Work report'!$C$2:$C$1500,MATCH(ROWS($C$2:C732),'Work report'!$AA$2:$AA$1500,0)),""))</f>
        <v/>
      </c>
      <c r="F732" s="201" t="str">
        <f>IF($C732="","",IFERROR(INDEX('Work report'!$F$2:$F$1500,MATCH(ROWS($C$2:C732),'Work report'!$AA$2:$AA$1500,0)),""))</f>
        <v/>
      </c>
      <c r="G732" s="202" t="str">
        <f>IF($C732="","",IFERROR(HYPERLINK(INDEX('Work report'!$Q$2:$Q$1500,MATCH(ROWS($C$2:C732),'Work report'!$AA$2:$AA$1500,0)),INDEX('Work report'!$Q$2:$Q$1500,MATCH(ROWS($C$2:C732),'Work report'!$AA$2:$AA$1500,0))),""))</f>
        <v/>
      </c>
      <c r="H732" s="203" t="str">
        <f>IF($C732="","",IFERROR(INDEX('Work report'!$M$2:$M$1500,MATCH(ROWS($C$2:C732),'Work report'!$AA$2:$AA$1500,0)),""))</f>
        <v/>
      </c>
      <c r="I732" s="198" t="str">
        <f>IF($C732="","",IFERROR(INDEX('Work report'!$A$2:$A$1500,MATCH(ROWS($C$2:C732),'Work report'!$AA$2:$AA$1500,0)),""))</f>
        <v/>
      </c>
      <c r="J732" s="201" t="str">
        <f>IF($C732="","",IFERROR(INDEX('Work report'!$I$2:$I$1500,MATCH(ROWS($C$2:C732),'Work report'!$AA$2:$AA$1500,0)),""))</f>
        <v/>
      </c>
      <c r="K732" s="105"/>
      <c r="L732" s="105"/>
      <c r="M732" s="105"/>
      <c r="N732" s="105"/>
      <c r="O732" s="71">
        <f t="shared" si="34"/>
        <v>0</v>
      </c>
      <c r="P732" s="71">
        <f t="shared" si="35"/>
        <v>0</v>
      </c>
      <c r="Q732" s="71" t="str">
        <f t="shared" si="33"/>
        <v/>
      </c>
    </row>
    <row r="733" spans="1:17" ht="15" customHeight="1" x14ac:dyDescent="0.25">
      <c r="A733" s="198" t="str">
        <f>IF($C733="","",IFERROR(INDEX('Work report'!$A$2:$A$1500,MATCH(ROWS($C$2:C733),'Work report'!$AA$2:$AA$1500,0)),""))</f>
        <v/>
      </c>
      <c r="B733" s="199" t="str">
        <f>IF($C733="","",Setup!$B$4)</f>
        <v/>
      </c>
      <c r="C733" s="200" t="str">
        <f>IFERROR(INDEX('Work report'!$R$2:$R$1500,MATCH(ROWS($C$2:C733),'Work report'!$AA$2:$AA$1500,0)),"")</f>
        <v/>
      </c>
      <c r="D733" s="200" t="str">
        <f>IFERROR(INDEX('Work report'!$S$2:$S$1500,MATCH(ROWS($D$2:D733),'Work report'!$AA$2:$AA$1500,0)),"")</f>
        <v/>
      </c>
      <c r="E733" s="193" t="str">
        <f>IF($C733="","",IFERROR(INDEX('Work report'!$C$2:$C$1500,MATCH(ROWS($C$2:C733),'Work report'!$AA$2:$AA$1500,0)),""))</f>
        <v/>
      </c>
      <c r="F733" s="201" t="str">
        <f>IF($C733="","",IFERROR(INDEX('Work report'!$F$2:$F$1500,MATCH(ROWS($C$2:C733),'Work report'!$AA$2:$AA$1500,0)),""))</f>
        <v/>
      </c>
      <c r="G733" s="202" t="str">
        <f>IF($C733="","",IFERROR(HYPERLINK(INDEX('Work report'!$Q$2:$Q$1500,MATCH(ROWS($C$2:C733),'Work report'!$AA$2:$AA$1500,0)),INDEX('Work report'!$Q$2:$Q$1500,MATCH(ROWS($C$2:C733),'Work report'!$AA$2:$AA$1500,0))),""))</f>
        <v/>
      </c>
      <c r="H733" s="203" t="str">
        <f>IF($C733="","",IFERROR(INDEX('Work report'!$M$2:$M$1500,MATCH(ROWS($C$2:C733),'Work report'!$AA$2:$AA$1500,0)),""))</f>
        <v/>
      </c>
      <c r="I733" s="198" t="str">
        <f>IF($C733="","",IFERROR(INDEX('Work report'!$A$2:$A$1500,MATCH(ROWS($C$2:C733),'Work report'!$AA$2:$AA$1500,0)),""))</f>
        <v/>
      </c>
      <c r="J733" s="201" t="str">
        <f>IF($C733="","",IFERROR(INDEX('Work report'!$I$2:$I$1500,MATCH(ROWS($C$2:C733),'Work report'!$AA$2:$AA$1500,0)),""))</f>
        <v/>
      </c>
      <c r="K733" s="105"/>
      <c r="L733" s="105"/>
      <c r="M733" s="105"/>
      <c r="N733" s="105"/>
      <c r="O733" s="71">
        <f t="shared" si="34"/>
        <v>0</v>
      </c>
      <c r="P733" s="71">
        <f t="shared" si="35"/>
        <v>0</v>
      </c>
      <c r="Q733" s="71" t="str">
        <f t="shared" si="33"/>
        <v/>
      </c>
    </row>
    <row r="734" spans="1:17" ht="15" customHeight="1" x14ac:dyDescent="0.25">
      <c r="A734" s="198" t="str">
        <f>IF($C734="","",IFERROR(INDEX('Work report'!$A$2:$A$1500,MATCH(ROWS($C$2:C734),'Work report'!$AA$2:$AA$1500,0)),""))</f>
        <v/>
      </c>
      <c r="B734" s="199" t="str">
        <f>IF($C734="","",Setup!$B$4)</f>
        <v/>
      </c>
      <c r="C734" s="200" t="str">
        <f>IFERROR(INDEX('Work report'!$R$2:$R$1500,MATCH(ROWS($C$2:C734),'Work report'!$AA$2:$AA$1500,0)),"")</f>
        <v/>
      </c>
      <c r="D734" s="200" t="str">
        <f>IFERROR(INDEX('Work report'!$S$2:$S$1500,MATCH(ROWS($D$2:D734),'Work report'!$AA$2:$AA$1500,0)),"")</f>
        <v/>
      </c>
      <c r="E734" s="193" t="str">
        <f>IF($C734="","",IFERROR(INDEX('Work report'!$C$2:$C$1500,MATCH(ROWS($C$2:C734),'Work report'!$AA$2:$AA$1500,0)),""))</f>
        <v/>
      </c>
      <c r="F734" s="201" t="str">
        <f>IF($C734="","",IFERROR(INDEX('Work report'!$F$2:$F$1500,MATCH(ROWS($C$2:C734),'Work report'!$AA$2:$AA$1500,0)),""))</f>
        <v/>
      </c>
      <c r="G734" s="202" t="str">
        <f>IF($C734="","",IFERROR(HYPERLINK(INDEX('Work report'!$Q$2:$Q$1500,MATCH(ROWS($C$2:C734),'Work report'!$AA$2:$AA$1500,0)),INDEX('Work report'!$Q$2:$Q$1500,MATCH(ROWS($C$2:C734),'Work report'!$AA$2:$AA$1500,0))),""))</f>
        <v/>
      </c>
      <c r="H734" s="203" t="str">
        <f>IF($C734="","",IFERROR(INDEX('Work report'!$M$2:$M$1500,MATCH(ROWS($C$2:C734),'Work report'!$AA$2:$AA$1500,0)),""))</f>
        <v/>
      </c>
      <c r="I734" s="198" t="str">
        <f>IF($C734="","",IFERROR(INDEX('Work report'!$A$2:$A$1500,MATCH(ROWS($C$2:C734),'Work report'!$AA$2:$AA$1500,0)),""))</f>
        <v/>
      </c>
      <c r="J734" s="201" t="str">
        <f>IF($C734="","",IFERROR(INDEX('Work report'!$I$2:$I$1500,MATCH(ROWS($C$2:C734),'Work report'!$AA$2:$AA$1500,0)),""))</f>
        <v/>
      </c>
      <c r="K734" s="105"/>
      <c r="L734" s="105"/>
      <c r="M734" s="105"/>
      <c r="N734" s="105"/>
      <c r="O734" s="71">
        <f t="shared" si="34"/>
        <v>0</v>
      </c>
      <c r="P734" s="71">
        <f t="shared" si="35"/>
        <v>0</v>
      </c>
      <c r="Q734" s="71" t="str">
        <f t="shared" si="33"/>
        <v/>
      </c>
    </row>
    <row r="735" spans="1:17" ht="15" customHeight="1" x14ac:dyDescent="0.25">
      <c r="A735" s="198" t="str">
        <f>IF($C735="","",IFERROR(INDEX('Work report'!$A$2:$A$1500,MATCH(ROWS($C$2:C735),'Work report'!$AA$2:$AA$1500,0)),""))</f>
        <v/>
      </c>
      <c r="B735" s="199" t="str">
        <f>IF($C735="","",Setup!$B$4)</f>
        <v/>
      </c>
      <c r="C735" s="200" t="str">
        <f>IFERROR(INDEX('Work report'!$R$2:$R$1500,MATCH(ROWS($C$2:C735),'Work report'!$AA$2:$AA$1500,0)),"")</f>
        <v/>
      </c>
      <c r="D735" s="200" t="str">
        <f>IFERROR(INDEX('Work report'!$S$2:$S$1500,MATCH(ROWS($D$2:D735),'Work report'!$AA$2:$AA$1500,0)),"")</f>
        <v/>
      </c>
      <c r="E735" s="193" t="str">
        <f>IF($C735="","",IFERROR(INDEX('Work report'!$C$2:$C$1500,MATCH(ROWS($C$2:C735),'Work report'!$AA$2:$AA$1500,0)),""))</f>
        <v/>
      </c>
      <c r="F735" s="201" t="str">
        <f>IF($C735="","",IFERROR(INDEX('Work report'!$F$2:$F$1500,MATCH(ROWS($C$2:C735),'Work report'!$AA$2:$AA$1500,0)),""))</f>
        <v/>
      </c>
      <c r="G735" s="202" t="str">
        <f>IF($C735="","",IFERROR(HYPERLINK(INDEX('Work report'!$Q$2:$Q$1500,MATCH(ROWS($C$2:C735),'Work report'!$AA$2:$AA$1500,0)),INDEX('Work report'!$Q$2:$Q$1500,MATCH(ROWS($C$2:C735),'Work report'!$AA$2:$AA$1500,0))),""))</f>
        <v/>
      </c>
      <c r="H735" s="203" t="str">
        <f>IF($C735="","",IFERROR(INDEX('Work report'!$M$2:$M$1500,MATCH(ROWS($C$2:C735),'Work report'!$AA$2:$AA$1500,0)),""))</f>
        <v/>
      </c>
      <c r="I735" s="198" t="str">
        <f>IF($C735="","",IFERROR(INDEX('Work report'!$A$2:$A$1500,MATCH(ROWS($C$2:C735),'Work report'!$AA$2:$AA$1500,0)),""))</f>
        <v/>
      </c>
      <c r="J735" s="201" t="str">
        <f>IF($C735="","",IFERROR(INDEX('Work report'!$I$2:$I$1500,MATCH(ROWS($C$2:C735),'Work report'!$AA$2:$AA$1500,0)),""))</f>
        <v/>
      </c>
      <c r="K735" s="105"/>
      <c r="L735" s="105"/>
      <c r="M735" s="105"/>
      <c r="N735" s="105"/>
      <c r="O735" s="71">
        <f t="shared" si="34"/>
        <v>0</v>
      </c>
      <c r="P735" s="71">
        <f t="shared" si="35"/>
        <v>0</v>
      </c>
      <c r="Q735" s="71" t="str">
        <f t="shared" si="33"/>
        <v/>
      </c>
    </row>
    <row r="736" spans="1:17" ht="15" customHeight="1" x14ac:dyDescent="0.25">
      <c r="A736" s="198" t="str">
        <f>IF($C736="","",IFERROR(INDEX('Work report'!$A$2:$A$1500,MATCH(ROWS($C$2:C736),'Work report'!$AA$2:$AA$1500,0)),""))</f>
        <v/>
      </c>
      <c r="B736" s="199" t="str">
        <f>IF($C736="","",Setup!$B$4)</f>
        <v/>
      </c>
      <c r="C736" s="200" t="str">
        <f>IFERROR(INDEX('Work report'!$R$2:$R$1500,MATCH(ROWS($C$2:C736),'Work report'!$AA$2:$AA$1500,0)),"")</f>
        <v/>
      </c>
      <c r="D736" s="200" t="str">
        <f>IFERROR(INDEX('Work report'!$S$2:$S$1500,MATCH(ROWS($D$2:D736),'Work report'!$AA$2:$AA$1500,0)),"")</f>
        <v/>
      </c>
      <c r="E736" s="193" t="str">
        <f>IF($C736="","",IFERROR(INDEX('Work report'!$C$2:$C$1500,MATCH(ROWS($C$2:C736),'Work report'!$AA$2:$AA$1500,0)),""))</f>
        <v/>
      </c>
      <c r="F736" s="201" t="str">
        <f>IF($C736="","",IFERROR(INDEX('Work report'!$F$2:$F$1500,MATCH(ROWS($C$2:C736),'Work report'!$AA$2:$AA$1500,0)),""))</f>
        <v/>
      </c>
      <c r="G736" s="202" t="str">
        <f>IF($C736="","",IFERROR(HYPERLINK(INDEX('Work report'!$Q$2:$Q$1500,MATCH(ROWS($C$2:C736),'Work report'!$AA$2:$AA$1500,0)),INDEX('Work report'!$Q$2:$Q$1500,MATCH(ROWS($C$2:C736),'Work report'!$AA$2:$AA$1500,0))),""))</f>
        <v/>
      </c>
      <c r="H736" s="203" t="str">
        <f>IF($C736="","",IFERROR(INDEX('Work report'!$M$2:$M$1500,MATCH(ROWS($C$2:C736),'Work report'!$AA$2:$AA$1500,0)),""))</f>
        <v/>
      </c>
      <c r="I736" s="198" t="str">
        <f>IF($C736="","",IFERROR(INDEX('Work report'!$A$2:$A$1500,MATCH(ROWS($C$2:C736),'Work report'!$AA$2:$AA$1500,0)),""))</f>
        <v/>
      </c>
      <c r="J736" s="201" t="str">
        <f>IF($C736="","",IFERROR(INDEX('Work report'!$I$2:$I$1500,MATCH(ROWS($C$2:C736),'Work report'!$AA$2:$AA$1500,0)),""))</f>
        <v/>
      </c>
      <c r="K736" s="105"/>
      <c r="L736" s="105"/>
      <c r="M736" s="105"/>
      <c r="N736" s="105"/>
      <c r="O736" s="71">
        <f t="shared" si="34"/>
        <v>0</v>
      </c>
      <c r="P736" s="71">
        <f t="shared" si="35"/>
        <v>0</v>
      </c>
      <c r="Q736" s="71" t="str">
        <f t="shared" si="33"/>
        <v/>
      </c>
    </row>
    <row r="737" spans="1:17" ht="15" customHeight="1" x14ac:dyDescent="0.25">
      <c r="A737" s="198" t="str">
        <f>IF($C737="","",IFERROR(INDEX('Work report'!$A$2:$A$1500,MATCH(ROWS($C$2:C737),'Work report'!$AA$2:$AA$1500,0)),""))</f>
        <v/>
      </c>
      <c r="B737" s="199" t="str">
        <f>IF($C737="","",Setup!$B$4)</f>
        <v/>
      </c>
      <c r="C737" s="200" t="str">
        <f>IFERROR(INDEX('Work report'!$R$2:$R$1500,MATCH(ROWS($C$2:C737),'Work report'!$AA$2:$AA$1500,0)),"")</f>
        <v/>
      </c>
      <c r="D737" s="200" t="str">
        <f>IFERROR(INDEX('Work report'!$S$2:$S$1500,MATCH(ROWS($D$2:D737),'Work report'!$AA$2:$AA$1500,0)),"")</f>
        <v/>
      </c>
      <c r="E737" s="193" t="str">
        <f>IF($C737="","",IFERROR(INDEX('Work report'!$C$2:$C$1500,MATCH(ROWS($C$2:C737),'Work report'!$AA$2:$AA$1500,0)),""))</f>
        <v/>
      </c>
      <c r="F737" s="201" t="str">
        <f>IF($C737="","",IFERROR(INDEX('Work report'!$F$2:$F$1500,MATCH(ROWS($C$2:C737),'Work report'!$AA$2:$AA$1500,0)),""))</f>
        <v/>
      </c>
      <c r="G737" s="202" t="str">
        <f>IF($C737="","",IFERROR(HYPERLINK(INDEX('Work report'!$Q$2:$Q$1500,MATCH(ROWS($C$2:C737),'Work report'!$AA$2:$AA$1500,0)),INDEX('Work report'!$Q$2:$Q$1500,MATCH(ROWS($C$2:C737),'Work report'!$AA$2:$AA$1500,0))),""))</f>
        <v/>
      </c>
      <c r="H737" s="203" t="str">
        <f>IF($C737="","",IFERROR(INDEX('Work report'!$M$2:$M$1500,MATCH(ROWS($C$2:C737),'Work report'!$AA$2:$AA$1500,0)),""))</f>
        <v/>
      </c>
      <c r="I737" s="198" t="str">
        <f>IF($C737="","",IFERROR(INDEX('Work report'!$A$2:$A$1500,MATCH(ROWS($C$2:C737),'Work report'!$AA$2:$AA$1500,0)),""))</f>
        <v/>
      </c>
      <c r="J737" s="201" t="str">
        <f>IF($C737="","",IFERROR(INDEX('Work report'!$I$2:$I$1500,MATCH(ROWS($C$2:C737),'Work report'!$AA$2:$AA$1500,0)),""))</f>
        <v/>
      </c>
      <c r="K737" s="105"/>
      <c r="L737" s="105"/>
      <c r="M737" s="105"/>
      <c r="N737" s="105"/>
      <c r="O737" s="71">
        <f t="shared" si="34"/>
        <v>0</v>
      </c>
      <c r="P737" s="71">
        <f t="shared" si="35"/>
        <v>0</v>
      </c>
      <c r="Q737" s="71" t="str">
        <f t="shared" si="33"/>
        <v/>
      </c>
    </row>
    <row r="738" spans="1:17" ht="15" customHeight="1" x14ac:dyDescent="0.25">
      <c r="A738" s="198" t="str">
        <f>IF($C738="","",IFERROR(INDEX('Work report'!$A$2:$A$1500,MATCH(ROWS($C$2:C738),'Work report'!$AA$2:$AA$1500,0)),""))</f>
        <v/>
      </c>
      <c r="B738" s="199" t="str">
        <f>IF($C738="","",Setup!$B$4)</f>
        <v/>
      </c>
      <c r="C738" s="200" t="str">
        <f>IFERROR(INDEX('Work report'!$R$2:$R$1500,MATCH(ROWS($C$2:C738),'Work report'!$AA$2:$AA$1500,0)),"")</f>
        <v/>
      </c>
      <c r="D738" s="200" t="str">
        <f>IFERROR(INDEX('Work report'!$S$2:$S$1500,MATCH(ROWS($D$2:D738),'Work report'!$AA$2:$AA$1500,0)),"")</f>
        <v/>
      </c>
      <c r="E738" s="193" t="str">
        <f>IF($C738="","",IFERROR(INDEX('Work report'!$C$2:$C$1500,MATCH(ROWS($C$2:C738),'Work report'!$AA$2:$AA$1500,0)),""))</f>
        <v/>
      </c>
      <c r="F738" s="201" t="str">
        <f>IF($C738="","",IFERROR(INDEX('Work report'!$F$2:$F$1500,MATCH(ROWS($C$2:C738),'Work report'!$AA$2:$AA$1500,0)),""))</f>
        <v/>
      </c>
      <c r="G738" s="202" t="str">
        <f>IF($C738="","",IFERROR(HYPERLINK(INDEX('Work report'!$Q$2:$Q$1500,MATCH(ROWS($C$2:C738),'Work report'!$AA$2:$AA$1500,0)),INDEX('Work report'!$Q$2:$Q$1500,MATCH(ROWS($C$2:C738),'Work report'!$AA$2:$AA$1500,0))),""))</f>
        <v/>
      </c>
      <c r="H738" s="203" t="str">
        <f>IF($C738="","",IFERROR(INDEX('Work report'!$M$2:$M$1500,MATCH(ROWS($C$2:C738),'Work report'!$AA$2:$AA$1500,0)),""))</f>
        <v/>
      </c>
      <c r="I738" s="198" t="str">
        <f>IF($C738="","",IFERROR(INDEX('Work report'!$A$2:$A$1500,MATCH(ROWS($C$2:C738),'Work report'!$AA$2:$AA$1500,0)),""))</f>
        <v/>
      </c>
      <c r="J738" s="201" t="str">
        <f>IF($C738="","",IFERROR(INDEX('Work report'!$I$2:$I$1500,MATCH(ROWS($C$2:C738),'Work report'!$AA$2:$AA$1500,0)),""))</f>
        <v/>
      </c>
      <c r="K738" s="105"/>
      <c r="L738" s="105"/>
      <c r="M738" s="105"/>
      <c r="N738" s="105"/>
      <c r="O738" s="71">
        <f t="shared" si="34"/>
        <v>0</v>
      </c>
      <c r="P738" s="71">
        <f t="shared" si="35"/>
        <v>0</v>
      </c>
      <c r="Q738" s="71" t="str">
        <f t="shared" si="33"/>
        <v/>
      </c>
    </row>
    <row r="739" spans="1:17" ht="15" customHeight="1" x14ac:dyDescent="0.25">
      <c r="A739" s="198" t="str">
        <f>IF($C739="","",IFERROR(INDEX('Work report'!$A$2:$A$1500,MATCH(ROWS($C$2:C739),'Work report'!$AA$2:$AA$1500,0)),""))</f>
        <v/>
      </c>
      <c r="B739" s="199" t="str">
        <f>IF($C739="","",Setup!$B$4)</f>
        <v/>
      </c>
      <c r="C739" s="200" t="str">
        <f>IFERROR(INDEX('Work report'!$R$2:$R$1500,MATCH(ROWS($C$2:C739),'Work report'!$AA$2:$AA$1500,0)),"")</f>
        <v/>
      </c>
      <c r="D739" s="200" t="str">
        <f>IFERROR(INDEX('Work report'!$S$2:$S$1500,MATCH(ROWS($D$2:D739),'Work report'!$AA$2:$AA$1500,0)),"")</f>
        <v/>
      </c>
      <c r="E739" s="193" t="str">
        <f>IF($C739="","",IFERROR(INDEX('Work report'!$C$2:$C$1500,MATCH(ROWS($C$2:C739),'Work report'!$AA$2:$AA$1500,0)),""))</f>
        <v/>
      </c>
      <c r="F739" s="201" t="str">
        <f>IF($C739="","",IFERROR(INDEX('Work report'!$F$2:$F$1500,MATCH(ROWS($C$2:C739),'Work report'!$AA$2:$AA$1500,0)),""))</f>
        <v/>
      </c>
      <c r="G739" s="202" t="str">
        <f>IF($C739="","",IFERROR(HYPERLINK(INDEX('Work report'!$Q$2:$Q$1500,MATCH(ROWS($C$2:C739),'Work report'!$AA$2:$AA$1500,0)),INDEX('Work report'!$Q$2:$Q$1500,MATCH(ROWS($C$2:C739),'Work report'!$AA$2:$AA$1500,0))),""))</f>
        <v/>
      </c>
      <c r="H739" s="203" t="str">
        <f>IF($C739="","",IFERROR(INDEX('Work report'!$M$2:$M$1500,MATCH(ROWS($C$2:C739),'Work report'!$AA$2:$AA$1500,0)),""))</f>
        <v/>
      </c>
      <c r="I739" s="198" t="str">
        <f>IF($C739="","",IFERROR(INDEX('Work report'!$A$2:$A$1500,MATCH(ROWS($C$2:C739),'Work report'!$AA$2:$AA$1500,0)),""))</f>
        <v/>
      </c>
      <c r="J739" s="201" t="str">
        <f>IF($C739="","",IFERROR(INDEX('Work report'!$I$2:$I$1500,MATCH(ROWS($C$2:C739),'Work report'!$AA$2:$AA$1500,0)),""))</f>
        <v/>
      </c>
      <c r="K739" s="105"/>
      <c r="L739" s="105"/>
      <c r="M739" s="105"/>
      <c r="N739" s="105"/>
      <c r="O739" s="71">
        <f t="shared" si="34"/>
        <v>0</v>
      </c>
      <c r="P739" s="71">
        <f t="shared" si="35"/>
        <v>0</v>
      </c>
      <c r="Q739" s="71" t="str">
        <f t="shared" si="33"/>
        <v/>
      </c>
    </row>
    <row r="740" spans="1:17" ht="15" customHeight="1" x14ac:dyDescent="0.25">
      <c r="A740" s="198" t="str">
        <f>IF($C740="","",IFERROR(INDEX('Work report'!$A$2:$A$1500,MATCH(ROWS($C$2:C740),'Work report'!$AA$2:$AA$1500,0)),""))</f>
        <v/>
      </c>
      <c r="B740" s="199" t="str">
        <f>IF($C740="","",Setup!$B$4)</f>
        <v/>
      </c>
      <c r="C740" s="200" t="str">
        <f>IFERROR(INDEX('Work report'!$R$2:$R$1500,MATCH(ROWS($C$2:C740),'Work report'!$AA$2:$AA$1500,0)),"")</f>
        <v/>
      </c>
      <c r="D740" s="200" t="str">
        <f>IFERROR(INDEX('Work report'!$S$2:$S$1500,MATCH(ROWS($D$2:D740),'Work report'!$AA$2:$AA$1500,0)),"")</f>
        <v/>
      </c>
      <c r="E740" s="193" t="str">
        <f>IF($C740="","",IFERROR(INDEX('Work report'!$C$2:$C$1500,MATCH(ROWS($C$2:C740),'Work report'!$AA$2:$AA$1500,0)),""))</f>
        <v/>
      </c>
      <c r="F740" s="201" t="str">
        <f>IF($C740="","",IFERROR(INDEX('Work report'!$F$2:$F$1500,MATCH(ROWS($C$2:C740),'Work report'!$AA$2:$AA$1500,0)),""))</f>
        <v/>
      </c>
      <c r="G740" s="202" t="str">
        <f>IF($C740="","",IFERROR(HYPERLINK(INDEX('Work report'!$Q$2:$Q$1500,MATCH(ROWS($C$2:C740),'Work report'!$AA$2:$AA$1500,0)),INDEX('Work report'!$Q$2:$Q$1500,MATCH(ROWS($C$2:C740),'Work report'!$AA$2:$AA$1500,0))),""))</f>
        <v/>
      </c>
      <c r="H740" s="203" t="str">
        <f>IF($C740="","",IFERROR(INDEX('Work report'!$M$2:$M$1500,MATCH(ROWS($C$2:C740),'Work report'!$AA$2:$AA$1500,0)),""))</f>
        <v/>
      </c>
      <c r="I740" s="198" t="str">
        <f>IF($C740="","",IFERROR(INDEX('Work report'!$A$2:$A$1500,MATCH(ROWS($C$2:C740),'Work report'!$AA$2:$AA$1500,0)),""))</f>
        <v/>
      </c>
      <c r="J740" s="201" t="str">
        <f>IF($C740="","",IFERROR(INDEX('Work report'!$I$2:$I$1500,MATCH(ROWS($C$2:C740),'Work report'!$AA$2:$AA$1500,0)),""))</f>
        <v/>
      </c>
      <c r="K740" s="105"/>
      <c r="L740" s="105"/>
      <c r="M740" s="105"/>
      <c r="N740" s="105"/>
      <c r="O740" s="71">
        <f t="shared" si="34"/>
        <v>0</v>
      </c>
      <c r="P740" s="71">
        <f t="shared" si="35"/>
        <v>0</v>
      </c>
      <c r="Q740" s="71" t="str">
        <f t="shared" si="33"/>
        <v/>
      </c>
    </row>
    <row r="741" spans="1:17" ht="15" customHeight="1" x14ac:dyDescent="0.25">
      <c r="A741" s="198" t="str">
        <f>IF($C741="","",IFERROR(INDEX('Work report'!$A$2:$A$1500,MATCH(ROWS($C$2:C741),'Work report'!$AA$2:$AA$1500,0)),""))</f>
        <v/>
      </c>
      <c r="B741" s="199" t="str">
        <f>IF($C741="","",Setup!$B$4)</f>
        <v/>
      </c>
      <c r="C741" s="200" t="str">
        <f>IFERROR(INDEX('Work report'!$R$2:$R$1500,MATCH(ROWS($C$2:C741),'Work report'!$AA$2:$AA$1500,0)),"")</f>
        <v/>
      </c>
      <c r="D741" s="200" t="str">
        <f>IFERROR(INDEX('Work report'!$S$2:$S$1500,MATCH(ROWS($D$2:D741),'Work report'!$AA$2:$AA$1500,0)),"")</f>
        <v/>
      </c>
      <c r="E741" s="193" t="str">
        <f>IF($C741="","",IFERROR(INDEX('Work report'!$C$2:$C$1500,MATCH(ROWS($C$2:C741),'Work report'!$AA$2:$AA$1500,0)),""))</f>
        <v/>
      </c>
      <c r="F741" s="201" t="str">
        <f>IF($C741="","",IFERROR(INDEX('Work report'!$F$2:$F$1500,MATCH(ROWS($C$2:C741),'Work report'!$AA$2:$AA$1500,0)),""))</f>
        <v/>
      </c>
      <c r="G741" s="202" t="str">
        <f>IF($C741="","",IFERROR(HYPERLINK(INDEX('Work report'!$Q$2:$Q$1500,MATCH(ROWS($C$2:C741),'Work report'!$AA$2:$AA$1500,0)),INDEX('Work report'!$Q$2:$Q$1500,MATCH(ROWS($C$2:C741),'Work report'!$AA$2:$AA$1500,0))),""))</f>
        <v/>
      </c>
      <c r="H741" s="203" t="str">
        <f>IF($C741="","",IFERROR(INDEX('Work report'!$M$2:$M$1500,MATCH(ROWS($C$2:C741),'Work report'!$AA$2:$AA$1500,0)),""))</f>
        <v/>
      </c>
      <c r="I741" s="198" t="str">
        <f>IF($C741="","",IFERROR(INDEX('Work report'!$A$2:$A$1500,MATCH(ROWS($C$2:C741),'Work report'!$AA$2:$AA$1500,0)),""))</f>
        <v/>
      </c>
      <c r="J741" s="201" t="str">
        <f>IF($C741="","",IFERROR(INDEX('Work report'!$I$2:$I$1500,MATCH(ROWS($C$2:C741),'Work report'!$AA$2:$AA$1500,0)),""))</f>
        <v/>
      </c>
      <c r="K741" s="105"/>
      <c r="L741" s="105"/>
      <c r="M741" s="105"/>
      <c r="N741" s="105"/>
      <c r="O741" s="71">
        <f t="shared" si="34"/>
        <v>0</v>
      </c>
      <c r="P741" s="71">
        <f t="shared" si="35"/>
        <v>0</v>
      </c>
      <c r="Q741" s="71" t="str">
        <f t="shared" si="33"/>
        <v/>
      </c>
    </row>
    <row r="742" spans="1:17" ht="15" customHeight="1" x14ac:dyDescent="0.25">
      <c r="A742" s="198" t="str">
        <f>IF($C742="","",IFERROR(INDEX('Work report'!$A$2:$A$1500,MATCH(ROWS($C$2:C742),'Work report'!$AA$2:$AA$1500,0)),""))</f>
        <v/>
      </c>
      <c r="B742" s="199" t="str">
        <f>IF($C742="","",Setup!$B$4)</f>
        <v/>
      </c>
      <c r="C742" s="200" t="str">
        <f>IFERROR(INDEX('Work report'!$R$2:$R$1500,MATCH(ROWS($C$2:C742),'Work report'!$AA$2:$AA$1500,0)),"")</f>
        <v/>
      </c>
      <c r="D742" s="200" t="str">
        <f>IFERROR(INDEX('Work report'!$S$2:$S$1500,MATCH(ROWS($D$2:D742),'Work report'!$AA$2:$AA$1500,0)),"")</f>
        <v/>
      </c>
      <c r="E742" s="193" t="str">
        <f>IF($C742="","",IFERROR(INDEX('Work report'!$C$2:$C$1500,MATCH(ROWS($C$2:C742),'Work report'!$AA$2:$AA$1500,0)),""))</f>
        <v/>
      </c>
      <c r="F742" s="201" t="str">
        <f>IF($C742="","",IFERROR(INDEX('Work report'!$F$2:$F$1500,MATCH(ROWS($C$2:C742),'Work report'!$AA$2:$AA$1500,0)),""))</f>
        <v/>
      </c>
      <c r="G742" s="202" t="str">
        <f>IF($C742="","",IFERROR(HYPERLINK(INDEX('Work report'!$Q$2:$Q$1500,MATCH(ROWS($C$2:C742),'Work report'!$AA$2:$AA$1500,0)),INDEX('Work report'!$Q$2:$Q$1500,MATCH(ROWS($C$2:C742),'Work report'!$AA$2:$AA$1500,0))),""))</f>
        <v/>
      </c>
      <c r="H742" s="203" t="str">
        <f>IF($C742="","",IFERROR(INDEX('Work report'!$M$2:$M$1500,MATCH(ROWS($C$2:C742),'Work report'!$AA$2:$AA$1500,0)),""))</f>
        <v/>
      </c>
      <c r="I742" s="198" t="str">
        <f>IF($C742="","",IFERROR(INDEX('Work report'!$A$2:$A$1500,MATCH(ROWS($C$2:C742),'Work report'!$AA$2:$AA$1500,0)),""))</f>
        <v/>
      </c>
      <c r="J742" s="201" t="str">
        <f>IF($C742="","",IFERROR(INDEX('Work report'!$I$2:$I$1500,MATCH(ROWS($C$2:C742),'Work report'!$AA$2:$AA$1500,0)),""))</f>
        <v/>
      </c>
      <c r="K742" s="105"/>
      <c r="L742" s="105"/>
      <c r="M742" s="105"/>
      <c r="N742" s="105"/>
      <c r="O742" s="71">
        <f t="shared" si="34"/>
        <v>0</v>
      </c>
      <c r="P742" s="71">
        <f t="shared" si="35"/>
        <v>0</v>
      </c>
      <c r="Q742" s="71" t="str">
        <f t="shared" ref="Q742:Q805" si="36">IF($C706&lt;&gt;"","System",IF($K706&lt;&gt;"","Manual",""))</f>
        <v/>
      </c>
    </row>
    <row r="743" spans="1:17" ht="15" customHeight="1" x14ac:dyDescent="0.25">
      <c r="A743" s="198" t="str">
        <f>IF($C743="","",IFERROR(INDEX('Work report'!$A$2:$A$1500,MATCH(ROWS($C$2:C743),'Work report'!$AA$2:$AA$1500,0)),""))</f>
        <v/>
      </c>
      <c r="B743" s="199" t="str">
        <f>IF($C743="","",Setup!$B$4)</f>
        <v/>
      </c>
      <c r="C743" s="200" t="str">
        <f>IFERROR(INDEX('Work report'!$R$2:$R$1500,MATCH(ROWS($C$2:C743),'Work report'!$AA$2:$AA$1500,0)),"")</f>
        <v/>
      </c>
      <c r="D743" s="200" t="str">
        <f>IFERROR(INDEX('Work report'!$S$2:$S$1500,MATCH(ROWS($D$2:D743),'Work report'!$AA$2:$AA$1500,0)),"")</f>
        <v/>
      </c>
      <c r="E743" s="193" t="str">
        <f>IF($C743="","",IFERROR(INDEX('Work report'!$C$2:$C$1500,MATCH(ROWS($C$2:C743),'Work report'!$AA$2:$AA$1500,0)),""))</f>
        <v/>
      </c>
      <c r="F743" s="201" t="str">
        <f>IF($C743="","",IFERROR(INDEX('Work report'!$F$2:$F$1500,MATCH(ROWS($C$2:C743),'Work report'!$AA$2:$AA$1500,0)),""))</f>
        <v/>
      </c>
      <c r="G743" s="202" t="str">
        <f>IF($C743="","",IFERROR(HYPERLINK(INDEX('Work report'!$Q$2:$Q$1500,MATCH(ROWS($C$2:C743),'Work report'!$AA$2:$AA$1500,0)),INDEX('Work report'!$Q$2:$Q$1500,MATCH(ROWS($C$2:C743),'Work report'!$AA$2:$AA$1500,0))),""))</f>
        <v/>
      </c>
      <c r="H743" s="203" t="str">
        <f>IF($C743="","",IFERROR(INDEX('Work report'!$M$2:$M$1500,MATCH(ROWS($C$2:C743),'Work report'!$AA$2:$AA$1500,0)),""))</f>
        <v/>
      </c>
      <c r="I743" s="198" t="str">
        <f>IF($C743="","",IFERROR(INDEX('Work report'!$A$2:$A$1500,MATCH(ROWS($C$2:C743),'Work report'!$AA$2:$AA$1500,0)),""))</f>
        <v/>
      </c>
      <c r="J743" s="201" t="str">
        <f>IF($C743="","",IFERROR(INDEX('Work report'!$I$2:$I$1500,MATCH(ROWS($C$2:C743),'Work report'!$AA$2:$AA$1500,0)),""))</f>
        <v/>
      </c>
      <c r="K743" s="105"/>
      <c r="L743" s="105"/>
      <c r="M743" s="105"/>
      <c r="N743" s="105"/>
      <c r="O743" s="71">
        <f t="shared" si="34"/>
        <v>0</v>
      </c>
      <c r="P743" s="71">
        <f t="shared" si="35"/>
        <v>0</v>
      </c>
      <c r="Q743" s="71" t="str">
        <f t="shared" si="36"/>
        <v/>
      </c>
    </row>
    <row r="744" spans="1:17" ht="15" customHeight="1" x14ac:dyDescent="0.25">
      <c r="A744" s="198" t="str">
        <f>IF($C744="","",IFERROR(INDEX('Work report'!$A$2:$A$1500,MATCH(ROWS($C$2:C744),'Work report'!$AA$2:$AA$1500,0)),""))</f>
        <v/>
      </c>
      <c r="B744" s="199" t="str">
        <f>IF($C744="","",Setup!$B$4)</f>
        <v/>
      </c>
      <c r="C744" s="200" t="str">
        <f>IFERROR(INDEX('Work report'!$R$2:$R$1500,MATCH(ROWS($C$2:C744),'Work report'!$AA$2:$AA$1500,0)),"")</f>
        <v/>
      </c>
      <c r="D744" s="200" t="str">
        <f>IFERROR(INDEX('Work report'!$S$2:$S$1500,MATCH(ROWS($D$2:D744),'Work report'!$AA$2:$AA$1500,0)),"")</f>
        <v/>
      </c>
      <c r="E744" s="193" t="str">
        <f>IF($C744="","",IFERROR(INDEX('Work report'!$C$2:$C$1500,MATCH(ROWS($C$2:C744),'Work report'!$AA$2:$AA$1500,0)),""))</f>
        <v/>
      </c>
      <c r="F744" s="201" t="str">
        <f>IF($C744="","",IFERROR(INDEX('Work report'!$F$2:$F$1500,MATCH(ROWS($C$2:C744),'Work report'!$AA$2:$AA$1500,0)),""))</f>
        <v/>
      </c>
      <c r="G744" s="202" t="str">
        <f>IF($C744="","",IFERROR(HYPERLINK(INDEX('Work report'!$Q$2:$Q$1500,MATCH(ROWS($C$2:C744),'Work report'!$AA$2:$AA$1500,0)),INDEX('Work report'!$Q$2:$Q$1500,MATCH(ROWS($C$2:C744),'Work report'!$AA$2:$AA$1500,0))),""))</f>
        <v/>
      </c>
      <c r="H744" s="203" t="str">
        <f>IF($C744="","",IFERROR(INDEX('Work report'!$M$2:$M$1500,MATCH(ROWS($C$2:C744),'Work report'!$AA$2:$AA$1500,0)),""))</f>
        <v/>
      </c>
      <c r="I744" s="198" t="str">
        <f>IF($C744="","",IFERROR(INDEX('Work report'!$A$2:$A$1500,MATCH(ROWS($C$2:C744),'Work report'!$AA$2:$AA$1500,0)),""))</f>
        <v/>
      </c>
      <c r="J744" s="201" t="str">
        <f>IF($C744="","",IFERROR(INDEX('Work report'!$I$2:$I$1500,MATCH(ROWS($C$2:C744),'Work report'!$AA$2:$AA$1500,0)),""))</f>
        <v/>
      </c>
      <c r="K744" s="105"/>
      <c r="L744" s="105"/>
      <c r="M744" s="105"/>
      <c r="N744" s="105"/>
      <c r="O744" s="71">
        <f t="shared" si="34"/>
        <v>0</v>
      </c>
      <c r="P744" s="71">
        <f t="shared" si="35"/>
        <v>0</v>
      </c>
      <c r="Q744" s="71" t="str">
        <f t="shared" si="36"/>
        <v/>
      </c>
    </row>
    <row r="745" spans="1:17" ht="15" customHeight="1" x14ac:dyDescent="0.25">
      <c r="A745" s="198" t="str">
        <f>IF($C745="","",IFERROR(INDEX('Work report'!$A$2:$A$1500,MATCH(ROWS($C$2:C745),'Work report'!$AA$2:$AA$1500,0)),""))</f>
        <v/>
      </c>
      <c r="B745" s="199" t="str">
        <f>IF($C745="","",Setup!$B$4)</f>
        <v/>
      </c>
      <c r="C745" s="200" t="str">
        <f>IFERROR(INDEX('Work report'!$R$2:$R$1500,MATCH(ROWS($C$2:C745),'Work report'!$AA$2:$AA$1500,0)),"")</f>
        <v/>
      </c>
      <c r="D745" s="200" t="str">
        <f>IFERROR(INDEX('Work report'!$S$2:$S$1500,MATCH(ROWS($D$2:D745),'Work report'!$AA$2:$AA$1500,0)),"")</f>
        <v/>
      </c>
      <c r="E745" s="193" t="str">
        <f>IF($C745="","",IFERROR(INDEX('Work report'!$C$2:$C$1500,MATCH(ROWS($C$2:C745),'Work report'!$AA$2:$AA$1500,0)),""))</f>
        <v/>
      </c>
      <c r="F745" s="201" t="str">
        <f>IF($C745="","",IFERROR(INDEX('Work report'!$F$2:$F$1500,MATCH(ROWS($C$2:C745),'Work report'!$AA$2:$AA$1500,0)),""))</f>
        <v/>
      </c>
      <c r="G745" s="202" t="str">
        <f>IF($C745="","",IFERROR(HYPERLINK(INDEX('Work report'!$Q$2:$Q$1500,MATCH(ROWS($C$2:C745),'Work report'!$AA$2:$AA$1500,0)),INDEX('Work report'!$Q$2:$Q$1500,MATCH(ROWS($C$2:C745),'Work report'!$AA$2:$AA$1500,0))),""))</f>
        <v/>
      </c>
      <c r="H745" s="203" t="str">
        <f>IF($C745="","",IFERROR(INDEX('Work report'!$M$2:$M$1500,MATCH(ROWS($C$2:C745),'Work report'!$AA$2:$AA$1500,0)),""))</f>
        <v/>
      </c>
      <c r="I745" s="198" t="str">
        <f>IF($C745="","",IFERROR(INDEX('Work report'!$A$2:$A$1500,MATCH(ROWS($C$2:C745),'Work report'!$AA$2:$AA$1500,0)),""))</f>
        <v/>
      </c>
      <c r="J745" s="201" t="str">
        <f>IF($C745="","",IFERROR(INDEX('Work report'!$I$2:$I$1500,MATCH(ROWS($C$2:C745),'Work report'!$AA$2:$AA$1500,0)),""))</f>
        <v/>
      </c>
      <c r="K745" s="105"/>
      <c r="L745" s="105"/>
      <c r="M745" s="105"/>
      <c r="N745" s="105"/>
      <c r="O745" s="71">
        <f t="shared" si="34"/>
        <v>0</v>
      </c>
      <c r="P745" s="71">
        <f t="shared" si="35"/>
        <v>0</v>
      </c>
      <c r="Q745" s="71" t="str">
        <f t="shared" si="36"/>
        <v/>
      </c>
    </row>
    <row r="746" spans="1:17" ht="15" customHeight="1" x14ac:dyDescent="0.25">
      <c r="A746" s="198" t="str">
        <f>IF($C746="","",IFERROR(INDEX('Work report'!$A$2:$A$1500,MATCH(ROWS($C$2:C746),'Work report'!$AA$2:$AA$1500,0)),""))</f>
        <v/>
      </c>
      <c r="B746" s="199" t="str">
        <f>IF($C746="","",Setup!$B$4)</f>
        <v/>
      </c>
      <c r="C746" s="200" t="str">
        <f>IFERROR(INDEX('Work report'!$R$2:$R$1500,MATCH(ROWS($C$2:C746),'Work report'!$AA$2:$AA$1500,0)),"")</f>
        <v/>
      </c>
      <c r="D746" s="200" t="str">
        <f>IFERROR(INDEX('Work report'!$S$2:$S$1500,MATCH(ROWS($D$2:D746),'Work report'!$AA$2:$AA$1500,0)),"")</f>
        <v/>
      </c>
      <c r="E746" s="193" t="str">
        <f>IF($C746="","",IFERROR(INDEX('Work report'!$C$2:$C$1500,MATCH(ROWS($C$2:C746),'Work report'!$AA$2:$AA$1500,0)),""))</f>
        <v/>
      </c>
      <c r="F746" s="201" t="str">
        <f>IF($C746="","",IFERROR(INDEX('Work report'!$F$2:$F$1500,MATCH(ROWS($C$2:C746),'Work report'!$AA$2:$AA$1500,0)),""))</f>
        <v/>
      </c>
      <c r="G746" s="202" t="str">
        <f>IF($C746="","",IFERROR(HYPERLINK(INDEX('Work report'!$Q$2:$Q$1500,MATCH(ROWS($C$2:C746),'Work report'!$AA$2:$AA$1500,0)),INDEX('Work report'!$Q$2:$Q$1500,MATCH(ROWS($C$2:C746),'Work report'!$AA$2:$AA$1500,0))),""))</f>
        <v/>
      </c>
      <c r="H746" s="203" t="str">
        <f>IF($C746="","",IFERROR(INDEX('Work report'!$M$2:$M$1500,MATCH(ROWS($C$2:C746),'Work report'!$AA$2:$AA$1500,0)),""))</f>
        <v/>
      </c>
      <c r="I746" s="198" t="str">
        <f>IF($C746="","",IFERROR(INDEX('Work report'!$A$2:$A$1500,MATCH(ROWS($C$2:C746),'Work report'!$AA$2:$AA$1500,0)),""))</f>
        <v/>
      </c>
      <c r="J746" s="201" t="str">
        <f>IF($C746="","",IFERROR(INDEX('Work report'!$I$2:$I$1500,MATCH(ROWS($C$2:C746),'Work report'!$AA$2:$AA$1500,0)),""))</f>
        <v/>
      </c>
      <c r="K746" s="105"/>
      <c r="L746" s="105"/>
      <c r="M746" s="105"/>
      <c r="N746" s="105"/>
      <c r="O746" s="71">
        <f t="shared" si="34"/>
        <v>0</v>
      </c>
      <c r="P746" s="71">
        <f t="shared" si="35"/>
        <v>0</v>
      </c>
      <c r="Q746" s="71" t="str">
        <f t="shared" si="36"/>
        <v/>
      </c>
    </row>
    <row r="747" spans="1:17" ht="15" customHeight="1" x14ac:dyDescent="0.25">
      <c r="A747" s="198" t="str">
        <f>IF($C747="","",IFERROR(INDEX('Work report'!$A$2:$A$1500,MATCH(ROWS($C$2:C747),'Work report'!$AA$2:$AA$1500,0)),""))</f>
        <v/>
      </c>
      <c r="B747" s="199" t="str">
        <f>IF($C747="","",Setup!$B$4)</f>
        <v/>
      </c>
      <c r="C747" s="200" t="str">
        <f>IFERROR(INDEX('Work report'!$R$2:$R$1500,MATCH(ROWS($C$2:C747),'Work report'!$AA$2:$AA$1500,0)),"")</f>
        <v/>
      </c>
      <c r="D747" s="200" t="str">
        <f>IFERROR(INDEX('Work report'!$S$2:$S$1500,MATCH(ROWS($D$2:D747),'Work report'!$AA$2:$AA$1500,0)),"")</f>
        <v/>
      </c>
      <c r="E747" s="193" t="str">
        <f>IF($C747="","",IFERROR(INDEX('Work report'!$C$2:$C$1500,MATCH(ROWS($C$2:C747),'Work report'!$AA$2:$AA$1500,0)),""))</f>
        <v/>
      </c>
      <c r="F747" s="201" t="str">
        <f>IF($C747="","",IFERROR(INDEX('Work report'!$F$2:$F$1500,MATCH(ROWS($C$2:C747),'Work report'!$AA$2:$AA$1500,0)),""))</f>
        <v/>
      </c>
      <c r="G747" s="202" t="str">
        <f>IF($C747="","",IFERROR(HYPERLINK(INDEX('Work report'!$Q$2:$Q$1500,MATCH(ROWS($C$2:C747),'Work report'!$AA$2:$AA$1500,0)),INDEX('Work report'!$Q$2:$Q$1500,MATCH(ROWS($C$2:C747),'Work report'!$AA$2:$AA$1500,0))),""))</f>
        <v/>
      </c>
      <c r="H747" s="203" t="str">
        <f>IF($C747="","",IFERROR(INDEX('Work report'!$M$2:$M$1500,MATCH(ROWS($C$2:C747),'Work report'!$AA$2:$AA$1500,0)),""))</f>
        <v/>
      </c>
      <c r="I747" s="198" t="str">
        <f>IF($C747="","",IFERROR(INDEX('Work report'!$A$2:$A$1500,MATCH(ROWS($C$2:C747),'Work report'!$AA$2:$AA$1500,0)),""))</f>
        <v/>
      </c>
      <c r="J747" s="201" t="str">
        <f>IF($C747="","",IFERROR(INDEX('Work report'!$I$2:$I$1500,MATCH(ROWS($C$2:C747),'Work report'!$AA$2:$AA$1500,0)),""))</f>
        <v/>
      </c>
      <c r="K747" s="105"/>
      <c r="L747" s="105"/>
      <c r="M747" s="105"/>
      <c r="N747" s="105"/>
      <c r="O747" s="71">
        <f t="shared" si="34"/>
        <v>0</v>
      </c>
      <c r="P747" s="71">
        <f t="shared" si="35"/>
        <v>0</v>
      </c>
      <c r="Q747" s="71" t="str">
        <f t="shared" si="36"/>
        <v/>
      </c>
    </row>
    <row r="748" spans="1:17" ht="15" customHeight="1" x14ac:dyDescent="0.25">
      <c r="A748" s="198" t="str">
        <f>IF($C748="","",IFERROR(INDEX('Work report'!$A$2:$A$1500,MATCH(ROWS($C$2:C748),'Work report'!$AA$2:$AA$1500,0)),""))</f>
        <v/>
      </c>
      <c r="B748" s="199" t="str">
        <f>IF($C748="","",Setup!$B$4)</f>
        <v/>
      </c>
      <c r="C748" s="200" t="str">
        <f>IFERROR(INDEX('Work report'!$R$2:$R$1500,MATCH(ROWS($C$2:C748),'Work report'!$AA$2:$AA$1500,0)),"")</f>
        <v/>
      </c>
      <c r="D748" s="200" t="str">
        <f>IFERROR(INDEX('Work report'!$S$2:$S$1500,MATCH(ROWS($D$2:D748),'Work report'!$AA$2:$AA$1500,0)),"")</f>
        <v/>
      </c>
      <c r="E748" s="193" t="str">
        <f>IF($C748="","",IFERROR(INDEX('Work report'!$C$2:$C$1500,MATCH(ROWS($C$2:C748),'Work report'!$AA$2:$AA$1500,0)),""))</f>
        <v/>
      </c>
      <c r="F748" s="201" t="str">
        <f>IF($C748="","",IFERROR(INDEX('Work report'!$F$2:$F$1500,MATCH(ROWS($C$2:C748),'Work report'!$AA$2:$AA$1500,0)),""))</f>
        <v/>
      </c>
      <c r="G748" s="202" t="str">
        <f>IF($C748="","",IFERROR(HYPERLINK(INDEX('Work report'!$Q$2:$Q$1500,MATCH(ROWS($C$2:C748),'Work report'!$AA$2:$AA$1500,0)),INDEX('Work report'!$Q$2:$Q$1500,MATCH(ROWS($C$2:C748),'Work report'!$AA$2:$AA$1500,0))),""))</f>
        <v/>
      </c>
      <c r="H748" s="203" t="str">
        <f>IF($C748="","",IFERROR(INDEX('Work report'!$M$2:$M$1500,MATCH(ROWS($C$2:C748),'Work report'!$AA$2:$AA$1500,0)),""))</f>
        <v/>
      </c>
      <c r="I748" s="198" t="str">
        <f>IF($C748="","",IFERROR(INDEX('Work report'!$A$2:$A$1500,MATCH(ROWS($C$2:C748),'Work report'!$AA$2:$AA$1500,0)),""))</f>
        <v/>
      </c>
      <c r="J748" s="201" t="str">
        <f>IF($C748="","",IFERROR(INDEX('Work report'!$I$2:$I$1500,MATCH(ROWS($C$2:C748),'Work report'!$AA$2:$AA$1500,0)),""))</f>
        <v/>
      </c>
      <c r="K748" s="105"/>
      <c r="L748" s="105"/>
      <c r="M748" s="105"/>
      <c r="N748" s="105"/>
      <c r="O748" s="71">
        <f t="shared" si="34"/>
        <v>0</v>
      </c>
      <c r="P748" s="71">
        <f t="shared" si="35"/>
        <v>0</v>
      </c>
      <c r="Q748" s="71" t="str">
        <f t="shared" si="36"/>
        <v/>
      </c>
    </row>
    <row r="749" spans="1:17" ht="15" customHeight="1" x14ac:dyDescent="0.25">
      <c r="A749" s="198" t="str">
        <f>IF($C749="","",IFERROR(INDEX('Work report'!$A$2:$A$1500,MATCH(ROWS($C$2:C749),'Work report'!$AA$2:$AA$1500,0)),""))</f>
        <v/>
      </c>
      <c r="B749" s="199" t="str">
        <f>IF($C749="","",Setup!$B$4)</f>
        <v/>
      </c>
      <c r="C749" s="200" t="str">
        <f>IFERROR(INDEX('Work report'!$R$2:$R$1500,MATCH(ROWS($C$2:C749),'Work report'!$AA$2:$AA$1500,0)),"")</f>
        <v/>
      </c>
      <c r="D749" s="200" t="str">
        <f>IFERROR(INDEX('Work report'!$S$2:$S$1500,MATCH(ROWS($D$2:D749),'Work report'!$AA$2:$AA$1500,0)),"")</f>
        <v/>
      </c>
      <c r="E749" s="193" t="str">
        <f>IF($C749="","",IFERROR(INDEX('Work report'!$C$2:$C$1500,MATCH(ROWS($C$2:C749),'Work report'!$AA$2:$AA$1500,0)),""))</f>
        <v/>
      </c>
      <c r="F749" s="201" t="str">
        <f>IF($C749="","",IFERROR(INDEX('Work report'!$F$2:$F$1500,MATCH(ROWS($C$2:C749),'Work report'!$AA$2:$AA$1500,0)),""))</f>
        <v/>
      </c>
      <c r="G749" s="202" t="str">
        <f>IF($C749="","",IFERROR(HYPERLINK(INDEX('Work report'!$Q$2:$Q$1500,MATCH(ROWS($C$2:C749),'Work report'!$AA$2:$AA$1500,0)),INDEX('Work report'!$Q$2:$Q$1500,MATCH(ROWS($C$2:C749),'Work report'!$AA$2:$AA$1500,0))),""))</f>
        <v/>
      </c>
      <c r="H749" s="203" t="str">
        <f>IF($C749="","",IFERROR(INDEX('Work report'!$M$2:$M$1500,MATCH(ROWS($C$2:C749),'Work report'!$AA$2:$AA$1500,0)),""))</f>
        <v/>
      </c>
      <c r="I749" s="198" t="str">
        <f>IF($C749="","",IFERROR(INDEX('Work report'!$A$2:$A$1500,MATCH(ROWS($C$2:C749),'Work report'!$AA$2:$AA$1500,0)),""))</f>
        <v/>
      </c>
      <c r="J749" s="201" t="str">
        <f>IF($C749="","",IFERROR(INDEX('Work report'!$I$2:$I$1500,MATCH(ROWS($C$2:C749),'Work report'!$AA$2:$AA$1500,0)),""))</f>
        <v/>
      </c>
      <c r="K749" s="105"/>
      <c r="L749" s="105"/>
      <c r="M749" s="105"/>
      <c r="N749" s="105"/>
      <c r="O749" s="71">
        <f t="shared" si="34"/>
        <v>0</v>
      </c>
      <c r="P749" s="71">
        <f t="shared" si="35"/>
        <v>0</v>
      </c>
      <c r="Q749" s="71" t="str">
        <f t="shared" si="36"/>
        <v/>
      </c>
    </row>
    <row r="750" spans="1:17" ht="15" customHeight="1" x14ac:dyDescent="0.25">
      <c r="A750" s="198" t="str">
        <f>IF($C750="","",IFERROR(INDEX('Work report'!$A$2:$A$1500,MATCH(ROWS($C$2:C750),'Work report'!$AA$2:$AA$1500,0)),""))</f>
        <v/>
      </c>
      <c r="B750" s="199" t="str">
        <f>IF($C750="","",Setup!$B$4)</f>
        <v/>
      </c>
      <c r="C750" s="200" t="str">
        <f>IFERROR(INDEX('Work report'!$R$2:$R$1500,MATCH(ROWS($C$2:C750),'Work report'!$AA$2:$AA$1500,0)),"")</f>
        <v/>
      </c>
      <c r="D750" s="200" t="str">
        <f>IFERROR(INDEX('Work report'!$S$2:$S$1500,MATCH(ROWS($D$2:D750),'Work report'!$AA$2:$AA$1500,0)),"")</f>
        <v/>
      </c>
      <c r="E750" s="193" t="str">
        <f>IF($C750="","",IFERROR(INDEX('Work report'!$C$2:$C$1500,MATCH(ROWS($C$2:C750),'Work report'!$AA$2:$AA$1500,0)),""))</f>
        <v/>
      </c>
      <c r="F750" s="201" t="str">
        <f>IF($C750="","",IFERROR(INDEX('Work report'!$F$2:$F$1500,MATCH(ROWS($C$2:C750),'Work report'!$AA$2:$AA$1500,0)),""))</f>
        <v/>
      </c>
      <c r="G750" s="202" t="str">
        <f>IF($C750="","",IFERROR(HYPERLINK(INDEX('Work report'!$Q$2:$Q$1500,MATCH(ROWS($C$2:C750),'Work report'!$AA$2:$AA$1500,0)),INDEX('Work report'!$Q$2:$Q$1500,MATCH(ROWS($C$2:C750),'Work report'!$AA$2:$AA$1500,0))),""))</f>
        <v/>
      </c>
      <c r="H750" s="203" t="str">
        <f>IF($C750="","",IFERROR(INDEX('Work report'!$M$2:$M$1500,MATCH(ROWS($C$2:C750),'Work report'!$AA$2:$AA$1500,0)),""))</f>
        <v/>
      </c>
      <c r="I750" s="198" t="str">
        <f>IF($C750="","",IFERROR(INDEX('Work report'!$A$2:$A$1500,MATCH(ROWS($C$2:C750),'Work report'!$AA$2:$AA$1500,0)),""))</f>
        <v/>
      </c>
      <c r="J750" s="201" t="str">
        <f>IF($C750="","",IFERROR(INDEX('Work report'!$I$2:$I$1500,MATCH(ROWS($C$2:C750),'Work report'!$AA$2:$AA$1500,0)),""))</f>
        <v/>
      </c>
      <c r="K750" s="105"/>
      <c r="L750" s="105"/>
      <c r="M750" s="105"/>
      <c r="N750" s="105"/>
      <c r="O750" s="71">
        <f t="shared" si="34"/>
        <v>0</v>
      </c>
      <c r="P750" s="71">
        <f t="shared" si="35"/>
        <v>0</v>
      </c>
      <c r="Q750" s="71" t="str">
        <f t="shared" si="36"/>
        <v/>
      </c>
    </row>
    <row r="751" spans="1:17" ht="15" customHeight="1" x14ac:dyDescent="0.25">
      <c r="A751" s="198" t="str">
        <f>IF($C751="","",IFERROR(INDEX('Work report'!$A$2:$A$1500,MATCH(ROWS($C$2:C751),'Work report'!$AA$2:$AA$1500,0)),""))</f>
        <v/>
      </c>
      <c r="B751" s="199" t="str">
        <f>IF($C751="","",Setup!$B$4)</f>
        <v/>
      </c>
      <c r="C751" s="200" t="str">
        <f>IFERROR(INDEX('Work report'!$R$2:$R$1500,MATCH(ROWS($C$2:C751),'Work report'!$AA$2:$AA$1500,0)),"")</f>
        <v/>
      </c>
      <c r="D751" s="200" t="str">
        <f>IFERROR(INDEX('Work report'!$S$2:$S$1500,MATCH(ROWS($D$2:D751),'Work report'!$AA$2:$AA$1500,0)),"")</f>
        <v/>
      </c>
      <c r="E751" s="193" t="str">
        <f>IF($C751="","",IFERROR(INDEX('Work report'!$C$2:$C$1500,MATCH(ROWS($C$2:C751),'Work report'!$AA$2:$AA$1500,0)),""))</f>
        <v/>
      </c>
      <c r="F751" s="201" t="str">
        <f>IF($C751="","",IFERROR(INDEX('Work report'!$F$2:$F$1500,MATCH(ROWS($C$2:C751),'Work report'!$AA$2:$AA$1500,0)),""))</f>
        <v/>
      </c>
      <c r="G751" s="202" t="str">
        <f>IF($C751="","",IFERROR(HYPERLINK(INDEX('Work report'!$Q$2:$Q$1500,MATCH(ROWS($C$2:C751),'Work report'!$AA$2:$AA$1500,0)),INDEX('Work report'!$Q$2:$Q$1500,MATCH(ROWS($C$2:C751),'Work report'!$AA$2:$AA$1500,0))),""))</f>
        <v/>
      </c>
      <c r="H751" s="203" t="str">
        <f>IF($C751="","",IFERROR(INDEX('Work report'!$M$2:$M$1500,MATCH(ROWS($C$2:C751),'Work report'!$AA$2:$AA$1500,0)),""))</f>
        <v/>
      </c>
      <c r="I751" s="198" t="str">
        <f>IF($C751="","",IFERROR(INDEX('Work report'!$A$2:$A$1500,MATCH(ROWS($C$2:C751),'Work report'!$AA$2:$AA$1500,0)),""))</f>
        <v/>
      </c>
      <c r="J751" s="201" t="str">
        <f>IF($C751="","",IFERROR(INDEX('Work report'!$I$2:$I$1500,MATCH(ROWS($C$2:C751),'Work report'!$AA$2:$AA$1500,0)),""))</f>
        <v/>
      </c>
      <c r="K751" s="105"/>
      <c r="L751" s="105"/>
      <c r="M751" s="105"/>
      <c r="N751" s="105"/>
      <c r="O751" s="71">
        <f t="shared" si="34"/>
        <v>0</v>
      </c>
      <c r="P751" s="71">
        <f t="shared" si="35"/>
        <v>0</v>
      </c>
      <c r="Q751" s="71" t="str">
        <f t="shared" si="36"/>
        <v/>
      </c>
    </row>
    <row r="752" spans="1:17" ht="15" customHeight="1" x14ac:dyDescent="0.25">
      <c r="A752" s="198" t="str">
        <f>IF($C752="","",IFERROR(INDEX('Work report'!$A$2:$A$1500,MATCH(ROWS($C$2:C752),'Work report'!$AA$2:$AA$1500,0)),""))</f>
        <v/>
      </c>
      <c r="B752" s="199" t="str">
        <f>IF($C752="","",Setup!$B$4)</f>
        <v/>
      </c>
      <c r="C752" s="200" t="str">
        <f>IFERROR(INDEX('Work report'!$R$2:$R$1500,MATCH(ROWS($C$2:C752),'Work report'!$AA$2:$AA$1500,0)),"")</f>
        <v/>
      </c>
      <c r="D752" s="200" t="str">
        <f>IFERROR(INDEX('Work report'!$S$2:$S$1500,MATCH(ROWS($D$2:D752),'Work report'!$AA$2:$AA$1500,0)),"")</f>
        <v/>
      </c>
      <c r="E752" s="193" t="str">
        <f>IF($C752="","",IFERROR(INDEX('Work report'!$C$2:$C$1500,MATCH(ROWS($C$2:C752),'Work report'!$AA$2:$AA$1500,0)),""))</f>
        <v/>
      </c>
      <c r="F752" s="201" t="str">
        <f>IF($C752="","",IFERROR(INDEX('Work report'!$F$2:$F$1500,MATCH(ROWS($C$2:C752),'Work report'!$AA$2:$AA$1500,0)),""))</f>
        <v/>
      </c>
      <c r="G752" s="202" t="str">
        <f>IF($C752="","",IFERROR(HYPERLINK(INDEX('Work report'!$Q$2:$Q$1500,MATCH(ROWS($C$2:C752),'Work report'!$AA$2:$AA$1500,0)),INDEX('Work report'!$Q$2:$Q$1500,MATCH(ROWS($C$2:C752),'Work report'!$AA$2:$AA$1500,0))),""))</f>
        <v/>
      </c>
      <c r="H752" s="203" t="str">
        <f>IF($C752="","",IFERROR(INDEX('Work report'!$M$2:$M$1500,MATCH(ROWS($C$2:C752),'Work report'!$AA$2:$AA$1500,0)),""))</f>
        <v/>
      </c>
      <c r="I752" s="198" t="str">
        <f>IF($C752="","",IFERROR(INDEX('Work report'!$A$2:$A$1500,MATCH(ROWS($C$2:C752),'Work report'!$AA$2:$AA$1500,0)),""))</f>
        <v/>
      </c>
      <c r="J752" s="201" t="str">
        <f>IF($C752="","",IFERROR(INDEX('Work report'!$I$2:$I$1500,MATCH(ROWS($C$2:C752),'Work report'!$AA$2:$AA$1500,0)),""))</f>
        <v/>
      </c>
      <c r="K752" s="105"/>
      <c r="L752" s="105"/>
      <c r="M752" s="105"/>
      <c r="N752" s="105"/>
      <c r="O752" s="71">
        <f t="shared" si="34"/>
        <v>0</v>
      </c>
      <c r="P752" s="71">
        <f t="shared" si="35"/>
        <v>0</v>
      </c>
      <c r="Q752" s="71" t="str">
        <f t="shared" si="36"/>
        <v/>
      </c>
    </row>
    <row r="753" spans="1:17" ht="15" customHeight="1" x14ac:dyDescent="0.25">
      <c r="A753" s="198" t="str">
        <f>IF($C753="","",IFERROR(INDEX('Work report'!$A$2:$A$1500,MATCH(ROWS($C$2:C753),'Work report'!$AA$2:$AA$1500,0)),""))</f>
        <v/>
      </c>
      <c r="B753" s="199" t="str">
        <f>IF($C753="","",Setup!$B$4)</f>
        <v/>
      </c>
      <c r="C753" s="200" t="str">
        <f>IFERROR(INDEX('Work report'!$R$2:$R$1500,MATCH(ROWS($C$2:C753),'Work report'!$AA$2:$AA$1500,0)),"")</f>
        <v/>
      </c>
      <c r="D753" s="200" t="str">
        <f>IFERROR(INDEX('Work report'!$S$2:$S$1500,MATCH(ROWS($D$2:D753),'Work report'!$AA$2:$AA$1500,0)),"")</f>
        <v/>
      </c>
      <c r="E753" s="193" t="str">
        <f>IF($C753="","",IFERROR(INDEX('Work report'!$C$2:$C$1500,MATCH(ROWS($C$2:C753),'Work report'!$AA$2:$AA$1500,0)),""))</f>
        <v/>
      </c>
      <c r="F753" s="201" t="str">
        <f>IF($C753="","",IFERROR(INDEX('Work report'!$F$2:$F$1500,MATCH(ROWS($C$2:C753),'Work report'!$AA$2:$AA$1500,0)),""))</f>
        <v/>
      </c>
      <c r="G753" s="202" t="str">
        <f>IF($C753="","",IFERROR(HYPERLINK(INDEX('Work report'!$Q$2:$Q$1500,MATCH(ROWS($C$2:C753),'Work report'!$AA$2:$AA$1500,0)),INDEX('Work report'!$Q$2:$Q$1500,MATCH(ROWS($C$2:C753),'Work report'!$AA$2:$AA$1500,0))),""))</f>
        <v/>
      </c>
      <c r="H753" s="203" t="str">
        <f>IF($C753="","",IFERROR(INDEX('Work report'!$M$2:$M$1500,MATCH(ROWS($C$2:C753),'Work report'!$AA$2:$AA$1500,0)),""))</f>
        <v/>
      </c>
      <c r="I753" s="198" t="str">
        <f>IF($C753="","",IFERROR(INDEX('Work report'!$A$2:$A$1500,MATCH(ROWS($C$2:C753),'Work report'!$AA$2:$AA$1500,0)),""))</f>
        <v/>
      </c>
      <c r="J753" s="201" t="str">
        <f>IF($C753="","",IFERROR(INDEX('Work report'!$I$2:$I$1500,MATCH(ROWS($C$2:C753),'Work report'!$AA$2:$AA$1500,0)),""))</f>
        <v/>
      </c>
      <c r="K753" s="105"/>
      <c r="L753" s="105"/>
      <c r="M753" s="105"/>
      <c r="N753" s="105"/>
      <c r="O753" s="71">
        <f t="shared" si="34"/>
        <v>0</v>
      </c>
      <c r="P753" s="71">
        <f t="shared" si="35"/>
        <v>0</v>
      </c>
      <c r="Q753" s="71" t="str">
        <f t="shared" si="36"/>
        <v/>
      </c>
    </row>
    <row r="754" spans="1:17" ht="15" customHeight="1" x14ac:dyDescent="0.25">
      <c r="A754" s="198" t="str">
        <f>IF($C754="","",IFERROR(INDEX('Work report'!$A$2:$A$1500,MATCH(ROWS($C$2:C754),'Work report'!$AA$2:$AA$1500,0)),""))</f>
        <v/>
      </c>
      <c r="B754" s="199" t="str">
        <f>IF($C754="","",Setup!$B$4)</f>
        <v/>
      </c>
      <c r="C754" s="200" t="str">
        <f>IFERROR(INDEX('Work report'!$R$2:$R$1500,MATCH(ROWS($C$2:C754),'Work report'!$AA$2:$AA$1500,0)),"")</f>
        <v/>
      </c>
      <c r="D754" s="200" t="str">
        <f>IFERROR(INDEX('Work report'!$S$2:$S$1500,MATCH(ROWS($D$2:D754),'Work report'!$AA$2:$AA$1500,0)),"")</f>
        <v/>
      </c>
      <c r="E754" s="193" t="str">
        <f>IF($C754="","",IFERROR(INDEX('Work report'!$C$2:$C$1500,MATCH(ROWS($C$2:C754),'Work report'!$AA$2:$AA$1500,0)),""))</f>
        <v/>
      </c>
      <c r="F754" s="201" t="str">
        <f>IF($C754="","",IFERROR(INDEX('Work report'!$F$2:$F$1500,MATCH(ROWS($C$2:C754),'Work report'!$AA$2:$AA$1500,0)),""))</f>
        <v/>
      </c>
      <c r="G754" s="202" t="str">
        <f>IF($C754="","",IFERROR(HYPERLINK(INDEX('Work report'!$Q$2:$Q$1500,MATCH(ROWS($C$2:C754),'Work report'!$AA$2:$AA$1500,0)),INDEX('Work report'!$Q$2:$Q$1500,MATCH(ROWS($C$2:C754),'Work report'!$AA$2:$AA$1500,0))),""))</f>
        <v/>
      </c>
      <c r="H754" s="203" t="str">
        <f>IF($C754="","",IFERROR(INDEX('Work report'!$M$2:$M$1500,MATCH(ROWS($C$2:C754),'Work report'!$AA$2:$AA$1500,0)),""))</f>
        <v/>
      </c>
      <c r="I754" s="198" t="str">
        <f>IF($C754="","",IFERROR(INDEX('Work report'!$A$2:$A$1500,MATCH(ROWS($C$2:C754),'Work report'!$AA$2:$AA$1500,0)),""))</f>
        <v/>
      </c>
      <c r="J754" s="201" t="str">
        <f>IF($C754="","",IFERROR(INDEX('Work report'!$I$2:$I$1500,MATCH(ROWS($C$2:C754),'Work report'!$AA$2:$AA$1500,0)),""))</f>
        <v/>
      </c>
      <c r="K754" s="105"/>
      <c r="L754" s="105"/>
      <c r="M754" s="105"/>
      <c r="N754" s="105"/>
      <c r="O754" s="71">
        <f t="shared" si="34"/>
        <v>0</v>
      </c>
      <c r="P754" s="71">
        <f t="shared" si="35"/>
        <v>0</v>
      </c>
      <c r="Q754" s="71" t="str">
        <f t="shared" si="36"/>
        <v/>
      </c>
    </row>
    <row r="755" spans="1:17" ht="15" customHeight="1" x14ac:dyDescent="0.25">
      <c r="A755" s="198" t="str">
        <f>IF($C755="","",IFERROR(INDEX('Work report'!$A$2:$A$1500,MATCH(ROWS($C$2:C755),'Work report'!$AA$2:$AA$1500,0)),""))</f>
        <v/>
      </c>
      <c r="B755" s="199" t="str">
        <f>IF($C755="","",Setup!$B$4)</f>
        <v/>
      </c>
      <c r="C755" s="200" t="str">
        <f>IFERROR(INDEX('Work report'!$R$2:$R$1500,MATCH(ROWS($C$2:C755),'Work report'!$AA$2:$AA$1500,0)),"")</f>
        <v/>
      </c>
      <c r="D755" s="200" t="str">
        <f>IFERROR(INDEX('Work report'!$S$2:$S$1500,MATCH(ROWS($D$2:D755),'Work report'!$AA$2:$AA$1500,0)),"")</f>
        <v/>
      </c>
      <c r="E755" s="193" t="str">
        <f>IF($C755="","",IFERROR(INDEX('Work report'!$C$2:$C$1500,MATCH(ROWS($C$2:C755),'Work report'!$AA$2:$AA$1500,0)),""))</f>
        <v/>
      </c>
      <c r="F755" s="201" t="str">
        <f>IF($C755="","",IFERROR(INDEX('Work report'!$F$2:$F$1500,MATCH(ROWS($C$2:C755),'Work report'!$AA$2:$AA$1500,0)),""))</f>
        <v/>
      </c>
      <c r="G755" s="202" t="str">
        <f>IF($C755="","",IFERROR(HYPERLINK(INDEX('Work report'!$Q$2:$Q$1500,MATCH(ROWS($C$2:C755),'Work report'!$AA$2:$AA$1500,0)),INDEX('Work report'!$Q$2:$Q$1500,MATCH(ROWS($C$2:C755),'Work report'!$AA$2:$AA$1500,0))),""))</f>
        <v/>
      </c>
      <c r="H755" s="203" t="str">
        <f>IF($C755="","",IFERROR(INDEX('Work report'!$M$2:$M$1500,MATCH(ROWS($C$2:C755),'Work report'!$AA$2:$AA$1500,0)),""))</f>
        <v/>
      </c>
      <c r="I755" s="198" t="str">
        <f>IF($C755="","",IFERROR(INDEX('Work report'!$A$2:$A$1500,MATCH(ROWS($C$2:C755),'Work report'!$AA$2:$AA$1500,0)),""))</f>
        <v/>
      </c>
      <c r="J755" s="201" t="str">
        <f>IF($C755="","",IFERROR(INDEX('Work report'!$I$2:$I$1500,MATCH(ROWS($C$2:C755),'Work report'!$AA$2:$AA$1500,0)),""))</f>
        <v/>
      </c>
      <c r="K755" s="105"/>
      <c r="L755" s="105"/>
      <c r="M755" s="105"/>
      <c r="N755" s="105"/>
      <c r="O755" s="71">
        <f t="shared" si="34"/>
        <v>0</v>
      </c>
      <c r="P755" s="71">
        <f t="shared" si="35"/>
        <v>0</v>
      </c>
      <c r="Q755" s="71" t="str">
        <f t="shared" si="36"/>
        <v/>
      </c>
    </row>
    <row r="756" spans="1:17" ht="15" customHeight="1" x14ac:dyDescent="0.25">
      <c r="A756" s="198" t="str">
        <f>IF($C756="","",IFERROR(INDEX('Work report'!$A$2:$A$1500,MATCH(ROWS($C$2:C756),'Work report'!$AA$2:$AA$1500,0)),""))</f>
        <v/>
      </c>
      <c r="B756" s="199" t="str">
        <f>IF($C756="","",Setup!$B$4)</f>
        <v/>
      </c>
      <c r="C756" s="200" t="str">
        <f>IFERROR(INDEX('Work report'!$R$2:$R$1500,MATCH(ROWS($C$2:C756),'Work report'!$AA$2:$AA$1500,0)),"")</f>
        <v/>
      </c>
      <c r="D756" s="200" t="str">
        <f>IFERROR(INDEX('Work report'!$S$2:$S$1500,MATCH(ROWS($D$2:D756),'Work report'!$AA$2:$AA$1500,0)),"")</f>
        <v/>
      </c>
      <c r="E756" s="193" t="str">
        <f>IF($C756="","",IFERROR(INDEX('Work report'!$C$2:$C$1500,MATCH(ROWS($C$2:C756),'Work report'!$AA$2:$AA$1500,0)),""))</f>
        <v/>
      </c>
      <c r="F756" s="201" t="str">
        <f>IF($C756="","",IFERROR(INDEX('Work report'!$F$2:$F$1500,MATCH(ROWS($C$2:C756),'Work report'!$AA$2:$AA$1500,0)),""))</f>
        <v/>
      </c>
      <c r="G756" s="202" t="str">
        <f>IF($C756="","",IFERROR(HYPERLINK(INDEX('Work report'!$Q$2:$Q$1500,MATCH(ROWS($C$2:C756),'Work report'!$AA$2:$AA$1500,0)),INDEX('Work report'!$Q$2:$Q$1500,MATCH(ROWS($C$2:C756),'Work report'!$AA$2:$AA$1500,0))),""))</f>
        <v/>
      </c>
      <c r="H756" s="203" t="str">
        <f>IF($C756="","",IFERROR(INDEX('Work report'!$M$2:$M$1500,MATCH(ROWS($C$2:C756),'Work report'!$AA$2:$AA$1500,0)),""))</f>
        <v/>
      </c>
      <c r="I756" s="198" t="str">
        <f>IF($C756="","",IFERROR(INDEX('Work report'!$A$2:$A$1500,MATCH(ROWS($C$2:C756),'Work report'!$AA$2:$AA$1500,0)),""))</f>
        <v/>
      </c>
      <c r="J756" s="201" t="str">
        <f>IF($C756="","",IFERROR(INDEX('Work report'!$I$2:$I$1500,MATCH(ROWS($C$2:C756),'Work report'!$AA$2:$AA$1500,0)),""))</f>
        <v/>
      </c>
      <c r="K756" s="105"/>
      <c r="L756" s="105"/>
      <c r="M756" s="105"/>
      <c r="N756" s="105"/>
      <c r="O756" s="71">
        <f t="shared" si="34"/>
        <v>0</v>
      </c>
      <c r="P756" s="71">
        <f t="shared" si="35"/>
        <v>0</v>
      </c>
      <c r="Q756" s="71" t="str">
        <f t="shared" si="36"/>
        <v/>
      </c>
    </row>
    <row r="757" spans="1:17" ht="15" customHeight="1" x14ac:dyDescent="0.25">
      <c r="A757" s="198" t="str">
        <f>IF($C757="","",IFERROR(INDEX('Work report'!$A$2:$A$1500,MATCH(ROWS($C$2:C757),'Work report'!$AA$2:$AA$1500,0)),""))</f>
        <v/>
      </c>
      <c r="B757" s="199" t="str">
        <f>IF($C757="","",Setup!$B$4)</f>
        <v/>
      </c>
      <c r="C757" s="200" t="str">
        <f>IFERROR(INDEX('Work report'!$R$2:$R$1500,MATCH(ROWS($C$2:C757),'Work report'!$AA$2:$AA$1500,0)),"")</f>
        <v/>
      </c>
      <c r="D757" s="200" t="str">
        <f>IFERROR(INDEX('Work report'!$S$2:$S$1500,MATCH(ROWS($D$2:D757),'Work report'!$AA$2:$AA$1500,0)),"")</f>
        <v/>
      </c>
      <c r="E757" s="193" t="str">
        <f>IF($C757="","",IFERROR(INDEX('Work report'!$C$2:$C$1500,MATCH(ROWS($C$2:C757),'Work report'!$AA$2:$AA$1500,0)),""))</f>
        <v/>
      </c>
      <c r="F757" s="201" t="str">
        <f>IF($C757="","",IFERROR(INDEX('Work report'!$F$2:$F$1500,MATCH(ROWS($C$2:C757),'Work report'!$AA$2:$AA$1500,0)),""))</f>
        <v/>
      </c>
      <c r="G757" s="202" t="str">
        <f>IF($C757="","",IFERROR(HYPERLINK(INDEX('Work report'!$Q$2:$Q$1500,MATCH(ROWS($C$2:C757),'Work report'!$AA$2:$AA$1500,0)),INDEX('Work report'!$Q$2:$Q$1500,MATCH(ROWS($C$2:C757),'Work report'!$AA$2:$AA$1500,0))),""))</f>
        <v/>
      </c>
      <c r="H757" s="203" t="str">
        <f>IF($C757="","",IFERROR(INDEX('Work report'!$M$2:$M$1500,MATCH(ROWS($C$2:C757),'Work report'!$AA$2:$AA$1500,0)),""))</f>
        <v/>
      </c>
      <c r="I757" s="198" t="str">
        <f>IF($C757="","",IFERROR(INDEX('Work report'!$A$2:$A$1500,MATCH(ROWS($C$2:C757),'Work report'!$AA$2:$AA$1500,0)),""))</f>
        <v/>
      </c>
      <c r="J757" s="201" t="str">
        <f>IF($C757="","",IFERROR(INDEX('Work report'!$I$2:$I$1500,MATCH(ROWS($C$2:C757),'Work report'!$AA$2:$AA$1500,0)),""))</f>
        <v/>
      </c>
      <c r="K757" s="105"/>
      <c r="L757" s="105"/>
      <c r="M757" s="105"/>
      <c r="N757" s="105"/>
      <c r="O757" s="71">
        <f t="shared" si="34"/>
        <v>0</v>
      </c>
      <c r="P757" s="71">
        <f t="shared" si="35"/>
        <v>0</v>
      </c>
      <c r="Q757" s="71" t="str">
        <f t="shared" si="36"/>
        <v/>
      </c>
    </row>
    <row r="758" spans="1:17" ht="15" customHeight="1" x14ac:dyDescent="0.25">
      <c r="A758" s="198" t="str">
        <f>IF($C758="","",IFERROR(INDEX('Work report'!$A$2:$A$1500,MATCH(ROWS($C$2:C758),'Work report'!$AA$2:$AA$1500,0)),""))</f>
        <v/>
      </c>
      <c r="B758" s="199" t="str">
        <f>IF($C758="","",Setup!$B$4)</f>
        <v/>
      </c>
      <c r="C758" s="200" t="str">
        <f>IFERROR(INDEX('Work report'!$R$2:$R$1500,MATCH(ROWS($C$2:C758),'Work report'!$AA$2:$AA$1500,0)),"")</f>
        <v/>
      </c>
      <c r="D758" s="200" t="str">
        <f>IFERROR(INDEX('Work report'!$S$2:$S$1500,MATCH(ROWS($D$2:D758),'Work report'!$AA$2:$AA$1500,0)),"")</f>
        <v/>
      </c>
      <c r="E758" s="193" t="str">
        <f>IF($C758="","",IFERROR(INDEX('Work report'!$C$2:$C$1500,MATCH(ROWS($C$2:C758),'Work report'!$AA$2:$AA$1500,0)),""))</f>
        <v/>
      </c>
      <c r="F758" s="201" t="str">
        <f>IF($C758="","",IFERROR(INDEX('Work report'!$F$2:$F$1500,MATCH(ROWS($C$2:C758),'Work report'!$AA$2:$AA$1500,0)),""))</f>
        <v/>
      </c>
      <c r="G758" s="202" t="str">
        <f>IF($C758="","",IFERROR(HYPERLINK(INDEX('Work report'!$Q$2:$Q$1500,MATCH(ROWS($C$2:C758),'Work report'!$AA$2:$AA$1500,0)),INDEX('Work report'!$Q$2:$Q$1500,MATCH(ROWS($C$2:C758),'Work report'!$AA$2:$AA$1500,0))),""))</f>
        <v/>
      </c>
      <c r="H758" s="203" t="str">
        <f>IF($C758="","",IFERROR(INDEX('Work report'!$M$2:$M$1500,MATCH(ROWS($C$2:C758),'Work report'!$AA$2:$AA$1500,0)),""))</f>
        <v/>
      </c>
      <c r="I758" s="198" t="str">
        <f>IF($C758="","",IFERROR(INDEX('Work report'!$A$2:$A$1500,MATCH(ROWS($C$2:C758),'Work report'!$AA$2:$AA$1500,0)),""))</f>
        <v/>
      </c>
      <c r="J758" s="201" t="str">
        <f>IF($C758="","",IFERROR(INDEX('Work report'!$I$2:$I$1500,MATCH(ROWS($C$2:C758),'Work report'!$AA$2:$AA$1500,0)),""))</f>
        <v/>
      </c>
      <c r="K758" s="105"/>
      <c r="L758" s="105"/>
      <c r="M758" s="105"/>
      <c r="N758" s="105"/>
      <c r="O758" s="71">
        <f t="shared" si="34"/>
        <v>0</v>
      </c>
      <c r="P758" s="71">
        <f t="shared" si="35"/>
        <v>0</v>
      </c>
      <c r="Q758" s="71" t="str">
        <f t="shared" si="36"/>
        <v/>
      </c>
    </row>
    <row r="759" spans="1:17" ht="15" customHeight="1" x14ac:dyDescent="0.25">
      <c r="A759" s="198" t="str">
        <f>IF($C759="","",IFERROR(INDEX('Work report'!$A$2:$A$1500,MATCH(ROWS($C$2:C759),'Work report'!$AA$2:$AA$1500,0)),""))</f>
        <v/>
      </c>
      <c r="B759" s="199" t="str">
        <f>IF($C759="","",Setup!$B$4)</f>
        <v/>
      </c>
      <c r="C759" s="200" t="str">
        <f>IFERROR(INDEX('Work report'!$R$2:$R$1500,MATCH(ROWS($C$2:C759),'Work report'!$AA$2:$AA$1500,0)),"")</f>
        <v/>
      </c>
      <c r="D759" s="200" t="str">
        <f>IFERROR(INDEX('Work report'!$S$2:$S$1500,MATCH(ROWS($D$2:D759),'Work report'!$AA$2:$AA$1500,0)),"")</f>
        <v/>
      </c>
      <c r="E759" s="193" t="str">
        <f>IF($C759="","",IFERROR(INDEX('Work report'!$C$2:$C$1500,MATCH(ROWS($C$2:C759),'Work report'!$AA$2:$AA$1500,0)),""))</f>
        <v/>
      </c>
      <c r="F759" s="201" t="str">
        <f>IF($C759="","",IFERROR(INDEX('Work report'!$F$2:$F$1500,MATCH(ROWS($C$2:C759),'Work report'!$AA$2:$AA$1500,0)),""))</f>
        <v/>
      </c>
      <c r="G759" s="202" t="str">
        <f>IF($C759="","",IFERROR(HYPERLINK(INDEX('Work report'!$Q$2:$Q$1500,MATCH(ROWS($C$2:C759),'Work report'!$AA$2:$AA$1500,0)),INDEX('Work report'!$Q$2:$Q$1500,MATCH(ROWS($C$2:C759),'Work report'!$AA$2:$AA$1500,0))),""))</f>
        <v/>
      </c>
      <c r="H759" s="203" t="str">
        <f>IF($C759="","",IFERROR(INDEX('Work report'!$M$2:$M$1500,MATCH(ROWS($C$2:C759),'Work report'!$AA$2:$AA$1500,0)),""))</f>
        <v/>
      </c>
      <c r="I759" s="198" t="str">
        <f>IF($C759="","",IFERROR(INDEX('Work report'!$A$2:$A$1500,MATCH(ROWS($C$2:C759),'Work report'!$AA$2:$AA$1500,0)),""))</f>
        <v/>
      </c>
      <c r="J759" s="201" t="str">
        <f>IF($C759="","",IFERROR(INDEX('Work report'!$I$2:$I$1500,MATCH(ROWS($C$2:C759),'Work report'!$AA$2:$AA$1500,0)),""))</f>
        <v/>
      </c>
      <c r="K759" s="105"/>
      <c r="L759" s="105"/>
      <c r="M759" s="105"/>
      <c r="N759" s="105"/>
      <c r="O759" s="71">
        <f t="shared" si="34"/>
        <v>0</v>
      </c>
      <c r="P759" s="71">
        <f t="shared" si="35"/>
        <v>0</v>
      </c>
      <c r="Q759" s="71" t="str">
        <f t="shared" si="36"/>
        <v/>
      </c>
    </row>
    <row r="760" spans="1:17" ht="15" customHeight="1" x14ac:dyDescent="0.25">
      <c r="A760" s="198" t="str">
        <f>IF($C760="","",IFERROR(INDEX('Work report'!$A$2:$A$1500,MATCH(ROWS($C$2:C760),'Work report'!$AA$2:$AA$1500,0)),""))</f>
        <v/>
      </c>
      <c r="B760" s="199" t="str">
        <f>IF($C760="","",Setup!$B$4)</f>
        <v/>
      </c>
      <c r="C760" s="200" t="str">
        <f>IFERROR(INDEX('Work report'!$R$2:$R$1500,MATCH(ROWS($C$2:C760),'Work report'!$AA$2:$AA$1500,0)),"")</f>
        <v/>
      </c>
      <c r="D760" s="200" t="str">
        <f>IFERROR(INDEX('Work report'!$S$2:$S$1500,MATCH(ROWS($D$2:D760),'Work report'!$AA$2:$AA$1500,0)),"")</f>
        <v/>
      </c>
      <c r="E760" s="193" t="str">
        <f>IF($C760="","",IFERROR(INDEX('Work report'!$C$2:$C$1500,MATCH(ROWS($C$2:C760),'Work report'!$AA$2:$AA$1500,0)),""))</f>
        <v/>
      </c>
      <c r="F760" s="201" t="str">
        <f>IF($C760="","",IFERROR(INDEX('Work report'!$F$2:$F$1500,MATCH(ROWS($C$2:C760),'Work report'!$AA$2:$AA$1500,0)),""))</f>
        <v/>
      </c>
      <c r="G760" s="202" t="str">
        <f>IF($C760="","",IFERROR(HYPERLINK(INDEX('Work report'!$Q$2:$Q$1500,MATCH(ROWS($C$2:C760),'Work report'!$AA$2:$AA$1500,0)),INDEX('Work report'!$Q$2:$Q$1500,MATCH(ROWS($C$2:C760),'Work report'!$AA$2:$AA$1500,0))),""))</f>
        <v/>
      </c>
      <c r="H760" s="203" t="str">
        <f>IF($C760="","",IFERROR(INDEX('Work report'!$M$2:$M$1500,MATCH(ROWS($C$2:C760),'Work report'!$AA$2:$AA$1500,0)),""))</f>
        <v/>
      </c>
      <c r="I760" s="198" t="str">
        <f>IF($C760="","",IFERROR(INDEX('Work report'!$A$2:$A$1500,MATCH(ROWS($C$2:C760),'Work report'!$AA$2:$AA$1500,0)),""))</f>
        <v/>
      </c>
      <c r="J760" s="201" t="str">
        <f>IF($C760="","",IFERROR(INDEX('Work report'!$I$2:$I$1500,MATCH(ROWS($C$2:C760),'Work report'!$AA$2:$AA$1500,0)),""))</f>
        <v/>
      </c>
      <c r="K760" s="105"/>
      <c r="L760" s="105"/>
      <c r="M760" s="105"/>
      <c r="N760" s="105"/>
      <c r="O760" s="71">
        <f t="shared" si="34"/>
        <v>0</v>
      </c>
      <c r="P760" s="71">
        <f t="shared" si="35"/>
        <v>0</v>
      </c>
      <c r="Q760" s="71" t="str">
        <f t="shared" si="36"/>
        <v/>
      </c>
    </row>
    <row r="761" spans="1:17" ht="15" customHeight="1" x14ac:dyDescent="0.25">
      <c r="A761" s="198" t="str">
        <f>IF($C761="","",IFERROR(INDEX('Work report'!$A$2:$A$1500,MATCH(ROWS($C$2:C761),'Work report'!$AA$2:$AA$1500,0)),""))</f>
        <v/>
      </c>
      <c r="B761" s="199" t="str">
        <f>IF($C761="","",Setup!$B$4)</f>
        <v/>
      </c>
      <c r="C761" s="200" t="str">
        <f>IFERROR(INDEX('Work report'!$R$2:$R$1500,MATCH(ROWS($C$2:C761),'Work report'!$AA$2:$AA$1500,0)),"")</f>
        <v/>
      </c>
      <c r="D761" s="200" t="str">
        <f>IFERROR(INDEX('Work report'!$S$2:$S$1500,MATCH(ROWS($D$2:D761),'Work report'!$AA$2:$AA$1500,0)),"")</f>
        <v/>
      </c>
      <c r="E761" s="193" t="str">
        <f>IF($C761="","",IFERROR(INDEX('Work report'!$C$2:$C$1500,MATCH(ROWS($C$2:C761),'Work report'!$AA$2:$AA$1500,0)),""))</f>
        <v/>
      </c>
      <c r="F761" s="201" t="str">
        <f>IF($C761="","",IFERROR(INDEX('Work report'!$F$2:$F$1500,MATCH(ROWS($C$2:C761),'Work report'!$AA$2:$AA$1500,0)),""))</f>
        <v/>
      </c>
      <c r="G761" s="202" t="str">
        <f>IF($C761="","",IFERROR(HYPERLINK(INDEX('Work report'!$Q$2:$Q$1500,MATCH(ROWS($C$2:C761),'Work report'!$AA$2:$AA$1500,0)),INDEX('Work report'!$Q$2:$Q$1500,MATCH(ROWS($C$2:C761),'Work report'!$AA$2:$AA$1500,0))),""))</f>
        <v/>
      </c>
      <c r="H761" s="203" t="str">
        <f>IF($C761="","",IFERROR(INDEX('Work report'!$M$2:$M$1500,MATCH(ROWS($C$2:C761),'Work report'!$AA$2:$AA$1500,0)),""))</f>
        <v/>
      </c>
      <c r="I761" s="198" t="str">
        <f>IF($C761="","",IFERROR(INDEX('Work report'!$A$2:$A$1500,MATCH(ROWS($C$2:C761),'Work report'!$AA$2:$AA$1500,0)),""))</f>
        <v/>
      </c>
      <c r="J761" s="201" t="str">
        <f>IF($C761="","",IFERROR(INDEX('Work report'!$I$2:$I$1500,MATCH(ROWS($C$2:C761),'Work report'!$AA$2:$AA$1500,0)),""))</f>
        <v/>
      </c>
      <c r="K761" s="105"/>
      <c r="L761" s="105"/>
      <c r="M761" s="105"/>
      <c r="N761" s="105"/>
      <c r="O761" s="71">
        <f t="shared" si="34"/>
        <v>0</v>
      </c>
      <c r="P761" s="71">
        <f t="shared" si="35"/>
        <v>0</v>
      </c>
      <c r="Q761" s="71" t="str">
        <f t="shared" si="36"/>
        <v/>
      </c>
    </row>
    <row r="762" spans="1:17" ht="15" customHeight="1" x14ac:dyDescent="0.25">
      <c r="A762" s="198" t="str">
        <f>IF($C762="","",IFERROR(INDEX('Work report'!$A$2:$A$1500,MATCH(ROWS($C$2:C762),'Work report'!$AA$2:$AA$1500,0)),""))</f>
        <v/>
      </c>
      <c r="B762" s="199" t="str">
        <f>IF($C762="","",Setup!$B$4)</f>
        <v/>
      </c>
      <c r="C762" s="200" t="str">
        <f>IFERROR(INDEX('Work report'!$R$2:$R$1500,MATCH(ROWS($C$2:C762),'Work report'!$AA$2:$AA$1500,0)),"")</f>
        <v/>
      </c>
      <c r="D762" s="200" t="str">
        <f>IFERROR(INDEX('Work report'!$S$2:$S$1500,MATCH(ROWS($D$2:D762),'Work report'!$AA$2:$AA$1500,0)),"")</f>
        <v/>
      </c>
      <c r="E762" s="193" t="str">
        <f>IF($C762="","",IFERROR(INDEX('Work report'!$C$2:$C$1500,MATCH(ROWS($C$2:C762),'Work report'!$AA$2:$AA$1500,0)),""))</f>
        <v/>
      </c>
      <c r="F762" s="201" t="str">
        <f>IF($C762="","",IFERROR(INDEX('Work report'!$F$2:$F$1500,MATCH(ROWS($C$2:C762),'Work report'!$AA$2:$AA$1500,0)),""))</f>
        <v/>
      </c>
      <c r="G762" s="202" t="str">
        <f>IF($C762="","",IFERROR(HYPERLINK(INDEX('Work report'!$Q$2:$Q$1500,MATCH(ROWS($C$2:C762),'Work report'!$AA$2:$AA$1500,0)),INDEX('Work report'!$Q$2:$Q$1500,MATCH(ROWS($C$2:C762),'Work report'!$AA$2:$AA$1500,0))),""))</f>
        <v/>
      </c>
      <c r="H762" s="203" t="str">
        <f>IF($C762="","",IFERROR(INDEX('Work report'!$M$2:$M$1500,MATCH(ROWS($C$2:C762),'Work report'!$AA$2:$AA$1500,0)),""))</f>
        <v/>
      </c>
      <c r="I762" s="198" t="str">
        <f>IF($C762="","",IFERROR(INDEX('Work report'!$A$2:$A$1500,MATCH(ROWS($C$2:C762),'Work report'!$AA$2:$AA$1500,0)),""))</f>
        <v/>
      </c>
      <c r="J762" s="201" t="str">
        <f>IF($C762="","",IFERROR(INDEX('Work report'!$I$2:$I$1500,MATCH(ROWS($C$2:C762),'Work report'!$AA$2:$AA$1500,0)),""))</f>
        <v/>
      </c>
      <c r="K762" s="105"/>
      <c r="L762" s="105"/>
      <c r="M762" s="105"/>
      <c r="N762" s="105"/>
      <c r="O762" s="71">
        <f t="shared" si="34"/>
        <v>0</v>
      </c>
      <c r="P762" s="71">
        <f t="shared" si="35"/>
        <v>0</v>
      </c>
      <c r="Q762" s="71" t="str">
        <f t="shared" si="36"/>
        <v/>
      </c>
    </row>
    <row r="763" spans="1:17" ht="15" customHeight="1" x14ac:dyDescent="0.25">
      <c r="A763" s="198" t="str">
        <f>IF($C763="","",IFERROR(INDEX('Work report'!$A$2:$A$1500,MATCH(ROWS($C$2:C763),'Work report'!$AA$2:$AA$1500,0)),""))</f>
        <v/>
      </c>
      <c r="B763" s="199" t="str">
        <f>IF($C763="","",Setup!$B$4)</f>
        <v/>
      </c>
      <c r="C763" s="200" t="str">
        <f>IFERROR(INDEX('Work report'!$R$2:$R$1500,MATCH(ROWS($C$2:C763),'Work report'!$AA$2:$AA$1500,0)),"")</f>
        <v/>
      </c>
      <c r="D763" s="200" t="str">
        <f>IFERROR(INDEX('Work report'!$S$2:$S$1500,MATCH(ROWS($D$2:D763),'Work report'!$AA$2:$AA$1500,0)),"")</f>
        <v/>
      </c>
      <c r="E763" s="193" t="str">
        <f>IF($C763="","",IFERROR(INDEX('Work report'!$C$2:$C$1500,MATCH(ROWS($C$2:C763),'Work report'!$AA$2:$AA$1500,0)),""))</f>
        <v/>
      </c>
      <c r="F763" s="201" t="str">
        <f>IF($C763="","",IFERROR(INDEX('Work report'!$F$2:$F$1500,MATCH(ROWS($C$2:C763),'Work report'!$AA$2:$AA$1500,0)),""))</f>
        <v/>
      </c>
      <c r="G763" s="202" t="str">
        <f>IF($C763="","",IFERROR(HYPERLINK(INDEX('Work report'!$Q$2:$Q$1500,MATCH(ROWS($C$2:C763),'Work report'!$AA$2:$AA$1500,0)),INDEX('Work report'!$Q$2:$Q$1500,MATCH(ROWS($C$2:C763),'Work report'!$AA$2:$AA$1500,0))),""))</f>
        <v/>
      </c>
      <c r="H763" s="203" t="str">
        <f>IF($C763="","",IFERROR(INDEX('Work report'!$M$2:$M$1500,MATCH(ROWS($C$2:C763),'Work report'!$AA$2:$AA$1500,0)),""))</f>
        <v/>
      </c>
      <c r="I763" s="198" t="str">
        <f>IF($C763="","",IFERROR(INDEX('Work report'!$A$2:$A$1500,MATCH(ROWS($C$2:C763),'Work report'!$AA$2:$AA$1500,0)),""))</f>
        <v/>
      </c>
      <c r="J763" s="201" t="str">
        <f>IF($C763="","",IFERROR(INDEX('Work report'!$I$2:$I$1500,MATCH(ROWS($C$2:C763),'Work report'!$AA$2:$AA$1500,0)),""))</f>
        <v/>
      </c>
      <c r="K763" s="105"/>
      <c r="L763" s="105"/>
      <c r="M763" s="105"/>
      <c r="N763" s="105"/>
      <c r="O763" s="71">
        <f t="shared" si="34"/>
        <v>0</v>
      </c>
      <c r="P763" s="71">
        <f t="shared" si="35"/>
        <v>0</v>
      </c>
      <c r="Q763" s="71" t="str">
        <f t="shared" si="36"/>
        <v/>
      </c>
    </row>
    <row r="764" spans="1:17" ht="15" customHeight="1" x14ac:dyDescent="0.25">
      <c r="A764" s="198" t="str">
        <f>IF($C764="","",IFERROR(INDEX('Work report'!$A$2:$A$1500,MATCH(ROWS($C$2:C764),'Work report'!$AA$2:$AA$1500,0)),""))</f>
        <v/>
      </c>
      <c r="B764" s="199" t="str">
        <f>IF($C764="","",Setup!$B$4)</f>
        <v/>
      </c>
      <c r="C764" s="200" t="str">
        <f>IFERROR(INDEX('Work report'!$R$2:$R$1500,MATCH(ROWS($C$2:C764),'Work report'!$AA$2:$AA$1500,0)),"")</f>
        <v/>
      </c>
      <c r="D764" s="200" t="str">
        <f>IFERROR(INDEX('Work report'!$S$2:$S$1500,MATCH(ROWS($D$2:D764),'Work report'!$AA$2:$AA$1500,0)),"")</f>
        <v/>
      </c>
      <c r="E764" s="193" t="str">
        <f>IF($C764="","",IFERROR(INDEX('Work report'!$C$2:$C$1500,MATCH(ROWS($C$2:C764),'Work report'!$AA$2:$AA$1500,0)),""))</f>
        <v/>
      </c>
      <c r="F764" s="201" t="str">
        <f>IF($C764="","",IFERROR(INDEX('Work report'!$F$2:$F$1500,MATCH(ROWS($C$2:C764),'Work report'!$AA$2:$AA$1500,0)),""))</f>
        <v/>
      </c>
      <c r="G764" s="202" t="str">
        <f>IF($C764="","",IFERROR(HYPERLINK(INDEX('Work report'!$Q$2:$Q$1500,MATCH(ROWS($C$2:C764),'Work report'!$AA$2:$AA$1500,0)),INDEX('Work report'!$Q$2:$Q$1500,MATCH(ROWS($C$2:C764),'Work report'!$AA$2:$AA$1500,0))),""))</f>
        <v/>
      </c>
      <c r="H764" s="203" t="str">
        <f>IF($C764="","",IFERROR(INDEX('Work report'!$M$2:$M$1500,MATCH(ROWS($C$2:C764),'Work report'!$AA$2:$AA$1500,0)),""))</f>
        <v/>
      </c>
      <c r="I764" s="198" t="str">
        <f>IF($C764="","",IFERROR(INDEX('Work report'!$A$2:$A$1500,MATCH(ROWS($C$2:C764),'Work report'!$AA$2:$AA$1500,0)),""))</f>
        <v/>
      </c>
      <c r="J764" s="201" t="str">
        <f>IF($C764="","",IFERROR(INDEX('Work report'!$I$2:$I$1500,MATCH(ROWS($C$2:C764),'Work report'!$AA$2:$AA$1500,0)),""))</f>
        <v/>
      </c>
      <c r="K764" s="105"/>
      <c r="L764" s="105"/>
      <c r="M764" s="105"/>
      <c r="N764" s="105"/>
      <c r="O764" s="71">
        <f t="shared" si="34"/>
        <v>0</v>
      </c>
      <c r="P764" s="71">
        <f t="shared" si="35"/>
        <v>0</v>
      </c>
      <c r="Q764" s="71" t="str">
        <f t="shared" si="36"/>
        <v/>
      </c>
    </row>
    <row r="765" spans="1:17" ht="15" customHeight="1" x14ac:dyDescent="0.25">
      <c r="A765" s="198" t="str">
        <f>IF($C765="","",IFERROR(INDEX('Work report'!$A$2:$A$1500,MATCH(ROWS($C$2:C765),'Work report'!$AA$2:$AA$1500,0)),""))</f>
        <v/>
      </c>
      <c r="B765" s="199" t="str">
        <f>IF($C765="","",Setup!$B$4)</f>
        <v/>
      </c>
      <c r="C765" s="200" t="str">
        <f>IFERROR(INDEX('Work report'!$R$2:$R$1500,MATCH(ROWS($C$2:C765),'Work report'!$AA$2:$AA$1500,0)),"")</f>
        <v/>
      </c>
      <c r="D765" s="200" t="str">
        <f>IFERROR(INDEX('Work report'!$S$2:$S$1500,MATCH(ROWS($D$2:D765),'Work report'!$AA$2:$AA$1500,0)),"")</f>
        <v/>
      </c>
      <c r="E765" s="193" t="str">
        <f>IF($C765="","",IFERROR(INDEX('Work report'!$C$2:$C$1500,MATCH(ROWS($C$2:C765),'Work report'!$AA$2:$AA$1500,0)),""))</f>
        <v/>
      </c>
      <c r="F765" s="201" t="str">
        <f>IF($C765="","",IFERROR(INDEX('Work report'!$F$2:$F$1500,MATCH(ROWS($C$2:C765),'Work report'!$AA$2:$AA$1500,0)),""))</f>
        <v/>
      </c>
      <c r="G765" s="202" t="str">
        <f>IF($C765="","",IFERROR(HYPERLINK(INDEX('Work report'!$Q$2:$Q$1500,MATCH(ROWS($C$2:C765),'Work report'!$AA$2:$AA$1500,0)),INDEX('Work report'!$Q$2:$Q$1500,MATCH(ROWS($C$2:C765),'Work report'!$AA$2:$AA$1500,0))),""))</f>
        <v/>
      </c>
      <c r="H765" s="203" t="str">
        <f>IF($C765="","",IFERROR(INDEX('Work report'!$M$2:$M$1500,MATCH(ROWS($C$2:C765),'Work report'!$AA$2:$AA$1500,0)),""))</f>
        <v/>
      </c>
      <c r="I765" s="198" t="str">
        <f>IF($C765="","",IFERROR(INDEX('Work report'!$A$2:$A$1500,MATCH(ROWS($C$2:C765),'Work report'!$AA$2:$AA$1500,0)),""))</f>
        <v/>
      </c>
      <c r="J765" s="201" t="str">
        <f>IF($C765="","",IFERROR(INDEX('Work report'!$I$2:$I$1500,MATCH(ROWS($C$2:C765),'Work report'!$AA$2:$AA$1500,0)),""))</f>
        <v/>
      </c>
      <c r="K765" s="105"/>
      <c r="L765" s="105"/>
      <c r="M765" s="105"/>
      <c r="N765" s="105"/>
      <c r="O765" s="71">
        <f t="shared" si="34"/>
        <v>0</v>
      </c>
      <c r="P765" s="71">
        <f t="shared" si="35"/>
        <v>0</v>
      </c>
      <c r="Q765" s="71" t="str">
        <f t="shared" si="36"/>
        <v/>
      </c>
    </row>
    <row r="766" spans="1:17" ht="15" customHeight="1" x14ac:dyDescent="0.25">
      <c r="A766" s="198" t="str">
        <f>IF($C766="","",IFERROR(INDEX('Work report'!$A$2:$A$1500,MATCH(ROWS($C$2:C766),'Work report'!$AA$2:$AA$1500,0)),""))</f>
        <v/>
      </c>
      <c r="B766" s="199" t="str">
        <f>IF($C766="","",Setup!$B$4)</f>
        <v/>
      </c>
      <c r="C766" s="200" t="str">
        <f>IFERROR(INDEX('Work report'!$R$2:$R$1500,MATCH(ROWS($C$2:C766),'Work report'!$AA$2:$AA$1500,0)),"")</f>
        <v/>
      </c>
      <c r="D766" s="200" t="str">
        <f>IFERROR(INDEX('Work report'!$S$2:$S$1500,MATCH(ROWS($D$2:D766),'Work report'!$AA$2:$AA$1500,0)),"")</f>
        <v/>
      </c>
      <c r="E766" s="193" t="str">
        <f>IF($C766="","",IFERROR(INDEX('Work report'!$C$2:$C$1500,MATCH(ROWS($C$2:C766),'Work report'!$AA$2:$AA$1500,0)),""))</f>
        <v/>
      </c>
      <c r="F766" s="201" t="str">
        <f>IF($C766="","",IFERROR(INDEX('Work report'!$F$2:$F$1500,MATCH(ROWS($C$2:C766),'Work report'!$AA$2:$AA$1500,0)),""))</f>
        <v/>
      </c>
      <c r="G766" s="202" t="str">
        <f>IF($C766="","",IFERROR(HYPERLINK(INDEX('Work report'!$Q$2:$Q$1500,MATCH(ROWS($C$2:C766),'Work report'!$AA$2:$AA$1500,0)),INDEX('Work report'!$Q$2:$Q$1500,MATCH(ROWS($C$2:C766),'Work report'!$AA$2:$AA$1500,0))),""))</f>
        <v/>
      </c>
      <c r="H766" s="203" t="str">
        <f>IF($C766="","",IFERROR(INDEX('Work report'!$M$2:$M$1500,MATCH(ROWS($C$2:C766),'Work report'!$AA$2:$AA$1500,0)),""))</f>
        <v/>
      </c>
      <c r="I766" s="198" t="str">
        <f>IF($C766="","",IFERROR(INDEX('Work report'!$A$2:$A$1500,MATCH(ROWS($C$2:C766),'Work report'!$AA$2:$AA$1500,0)),""))</f>
        <v/>
      </c>
      <c r="J766" s="201" t="str">
        <f>IF($C766="","",IFERROR(INDEX('Work report'!$I$2:$I$1500,MATCH(ROWS($C$2:C766),'Work report'!$AA$2:$AA$1500,0)),""))</f>
        <v/>
      </c>
      <c r="K766" s="105"/>
      <c r="L766" s="105"/>
      <c r="M766" s="105"/>
      <c r="N766" s="105"/>
      <c r="O766" s="71">
        <f t="shared" si="34"/>
        <v>0</v>
      </c>
      <c r="P766" s="71">
        <f t="shared" si="35"/>
        <v>0</v>
      </c>
      <c r="Q766" s="71" t="str">
        <f t="shared" si="36"/>
        <v/>
      </c>
    </row>
    <row r="767" spans="1:17" ht="15" customHeight="1" x14ac:dyDescent="0.25">
      <c r="A767" s="198" t="str">
        <f>IF($C767="","",IFERROR(INDEX('Work report'!$A$2:$A$1500,MATCH(ROWS($C$2:C767),'Work report'!$AA$2:$AA$1500,0)),""))</f>
        <v/>
      </c>
      <c r="B767" s="199" t="str">
        <f>IF($C767="","",Setup!$B$4)</f>
        <v/>
      </c>
      <c r="C767" s="200" t="str">
        <f>IFERROR(INDEX('Work report'!$R$2:$R$1500,MATCH(ROWS($C$2:C767),'Work report'!$AA$2:$AA$1500,0)),"")</f>
        <v/>
      </c>
      <c r="D767" s="200" t="str">
        <f>IFERROR(INDEX('Work report'!$S$2:$S$1500,MATCH(ROWS($D$2:D767),'Work report'!$AA$2:$AA$1500,0)),"")</f>
        <v/>
      </c>
      <c r="E767" s="193" t="str">
        <f>IF($C767="","",IFERROR(INDEX('Work report'!$C$2:$C$1500,MATCH(ROWS($C$2:C767),'Work report'!$AA$2:$AA$1500,0)),""))</f>
        <v/>
      </c>
      <c r="F767" s="201" t="str">
        <f>IF($C767="","",IFERROR(INDEX('Work report'!$F$2:$F$1500,MATCH(ROWS($C$2:C767),'Work report'!$AA$2:$AA$1500,0)),""))</f>
        <v/>
      </c>
      <c r="G767" s="202" t="str">
        <f>IF($C767="","",IFERROR(HYPERLINK(INDEX('Work report'!$Q$2:$Q$1500,MATCH(ROWS($C$2:C767),'Work report'!$AA$2:$AA$1500,0)),INDEX('Work report'!$Q$2:$Q$1500,MATCH(ROWS($C$2:C767),'Work report'!$AA$2:$AA$1500,0))),""))</f>
        <v/>
      </c>
      <c r="H767" s="203" t="str">
        <f>IF($C767="","",IFERROR(INDEX('Work report'!$M$2:$M$1500,MATCH(ROWS($C$2:C767),'Work report'!$AA$2:$AA$1500,0)),""))</f>
        <v/>
      </c>
      <c r="I767" s="198" t="str">
        <f>IF($C767="","",IFERROR(INDEX('Work report'!$A$2:$A$1500,MATCH(ROWS($C$2:C767),'Work report'!$AA$2:$AA$1500,0)),""))</f>
        <v/>
      </c>
      <c r="J767" s="201" t="str">
        <f>IF($C767="","",IFERROR(INDEX('Work report'!$I$2:$I$1500,MATCH(ROWS($C$2:C767),'Work report'!$AA$2:$AA$1500,0)),""))</f>
        <v/>
      </c>
      <c r="K767" s="105"/>
      <c r="L767" s="105"/>
      <c r="M767" s="105"/>
      <c r="N767" s="105"/>
      <c r="O767" s="71">
        <f t="shared" si="34"/>
        <v>0</v>
      </c>
      <c r="P767" s="71">
        <f t="shared" si="35"/>
        <v>0</v>
      </c>
      <c r="Q767" s="71" t="str">
        <f t="shared" si="36"/>
        <v/>
      </c>
    </row>
    <row r="768" spans="1:17" ht="15" customHeight="1" x14ac:dyDescent="0.25">
      <c r="A768" s="198" t="str">
        <f>IF($C768="","",IFERROR(INDEX('Work report'!$A$2:$A$1500,MATCH(ROWS($C$2:C768),'Work report'!$AA$2:$AA$1500,0)),""))</f>
        <v/>
      </c>
      <c r="B768" s="199" t="str">
        <f>IF($C768="","",Setup!$B$4)</f>
        <v/>
      </c>
      <c r="C768" s="200" t="str">
        <f>IFERROR(INDEX('Work report'!$R$2:$R$1500,MATCH(ROWS($C$2:C768),'Work report'!$AA$2:$AA$1500,0)),"")</f>
        <v/>
      </c>
      <c r="D768" s="200" t="str">
        <f>IFERROR(INDEX('Work report'!$S$2:$S$1500,MATCH(ROWS($D$2:D768),'Work report'!$AA$2:$AA$1500,0)),"")</f>
        <v/>
      </c>
      <c r="E768" s="193" t="str">
        <f>IF($C768="","",IFERROR(INDEX('Work report'!$C$2:$C$1500,MATCH(ROWS($C$2:C768),'Work report'!$AA$2:$AA$1500,0)),""))</f>
        <v/>
      </c>
      <c r="F768" s="201" t="str">
        <f>IF($C768="","",IFERROR(INDEX('Work report'!$F$2:$F$1500,MATCH(ROWS($C$2:C768),'Work report'!$AA$2:$AA$1500,0)),""))</f>
        <v/>
      </c>
      <c r="G768" s="202" t="str">
        <f>IF($C768="","",IFERROR(HYPERLINK(INDEX('Work report'!$Q$2:$Q$1500,MATCH(ROWS($C$2:C768),'Work report'!$AA$2:$AA$1500,0)),INDEX('Work report'!$Q$2:$Q$1500,MATCH(ROWS($C$2:C768),'Work report'!$AA$2:$AA$1500,0))),""))</f>
        <v/>
      </c>
      <c r="H768" s="203" t="str">
        <f>IF($C768="","",IFERROR(INDEX('Work report'!$M$2:$M$1500,MATCH(ROWS($C$2:C768),'Work report'!$AA$2:$AA$1500,0)),""))</f>
        <v/>
      </c>
      <c r="I768" s="198" t="str">
        <f>IF($C768="","",IFERROR(INDEX('Work report'!$A$2:$A$1500,MATCH(ROWS($C$2:C768),'Work report'!$AA$2:$AA$1500,0)),""))</f>
        <v/>
      </c>
      <c r="J768" s="201" t="str">
        <f>IF($C768="","",IFERROR(INDEX('Work report'!$I$2:$I$1500,MATCH(ROWS($C$2:C768),'Work report'!$AA$2:$AA$1500,0)),""))</f>
        <v/>
      </c>
      <c r="K768" s="105"/>
      <c r="L768" s="105"/>
      <c r="M768" s="105"/>
      <c r="N768" s="105"/>
      <c r="O768" s="71">
        <f t="shared" si="34"/>
        <v>0</v>
      </c>
      <c r="P768" s="71">
        <f t="shared" si="35"/>
        <v>0</v>
      </c>
      <c r="Q768" s="71" t="str">
        <f t="shared" si="36"/>
        <v/>
      </c>
    </row>
    <row r="769" spans="1:17" ht="15" customHeight="1" x14ac:dyDescent="0.25">
      <c r="A769" s="198" t="str">
        <f>IF($C769="","",IFERROR(INDEX('Work report'!$A$2:$A$1500,MATCH(ROWS($C$2:C769),'Work report'!$AA$2:$AA$1500,0)),""))</f>
        <v/>
      </c>
      <c r="B769" s="199" t="str">
        <f>IF($C769="","",Setup!$B$4)</f>
        <v/>
      </c>
      <c r="C769" s="200" t="str">
        <f>IFERROR(INDEX('Work report'!$R$2:$R$1500,MATCH(ROWS($C$2:C769),'Work report'!$AA$2:$AA$1500,0)),"")</f>
        <v/>
      </c>
      <c r="D769" s="200" t="str">
        <f>IFERROR(INDEX('Work report'!$S$2:$S$1500,MATCH(ROWS($D$2:D769),'Work report'!$AA$2:$AA$1500,0)),"")</f>
        <v/>
      </c>
      <c r="E769" s="193" t="str">
        <f>IF($C769="","",IFERROR(INDEX('Work report'!$C$2:$C$1500,MATCH(ROWS($C$2:C769),'Work report'!$AA$2:$AA$1500,0)),""))</f>
        <v/>
      </c>
      <c r="F769" s="201" t="str">
        <f>IF($C769="","",IFERROR(INDEX('Work report'!$F$2:$F$1500,MATCH(ROWS($C$2:C769),'Work report'!$AA$2:$AA$1500,0)),""))</f>
        <v/>
      </c>
      <c r="G769" s="202" t="str">
        <f>IF($C769="","",IFERROR(HYPERLINK(INDEX('Work report'!$Q$2:$Q$1500,MATCH(ROWS($C$2:C769),'Work report'!$AA$2:$AA$1500,0)),INDEX('Work report'!$Q$2:$Q$1500,MATCH(ROWS($C$2:C769),'Work report'!$AA$2:$AA$1500,0))),""))</f>
        <v/>
      </c>
      <c r="H769" s="203" t="str">
        <f>IF($C769="","",IFERROR(INDEX('Work report'!$M$2:$M$1500,MATCH(ROWS($C$2:C769),'Work report'!$AA$2:$AA$1500,0)),""))</f>
        <v/>
      </c>
      <c r="I769" s="198" t="str">
        <f>IF($C769="","",IFERROR(INDEX('Work report'!$A$2:$A$1500,MATCH(ROWS($C$2:C769),'Work report'!$AA$2:$AA$1500,0)),""))</f>
        <v/>
      </c>
      <c r="J769" s="201" t="str">
        <f>IF($C769="","",IFERROR(INDEX('Work report'!$I$2:$I$1500,MATCH(ROWS($C$2:C769),'Work report'!$AA$2:$AA$1500,0)),""))</f>
        <v/>
      </c>
      <c r="K769" s="105"/>
      <c r="L769" s="105"/>
      <c r="M769" s="105"/>
      <c r="N769" s="105"/>
      <c r="O769" s="71">
        <f t="shared" si="34"/>
        <v>0</v>
      </c>
      <c r="P769" s="71">
        <f t="shared" si="35"/>
        <v>0</v>
      </c>
      <c r="Q769" s="71" t="str">
        <f t="shared" si="36"/>
        <v/>
      </c>
    </row>
    <row r="770" spans="1:17" ht="15" customHeight="1" x14ac:dyDescent="0.25">
      <c r="A770" s="198" t="str">
        <f>IF($C770="","",IFERROR(INDEX('Work report'!$A$2:$A$1500,MATCH(ROWS($C$2:C770),'Work report'!$AA$2:$AA$1500,0)),""))</f>
        <v/>
      </c>
      <c r="B770" s="199" t="str">
        <f>IF($C770="","",Setup!$B$4)</f>
        <v/>
      </c>
      <c r="C770" s="200" t="str">
        <f>IFERROR(INDEX('Work report'!$R$2:$R$1500,MATCH(ROWS($C$2:C770),'Work report'!$AA$2:$AA$1500,0)),"")</f>
        <v/>
      </c>
      <c r="D770" s="200" t="str">
        <f>IFERROR(INDEX('Work report'!$S$2:$S$1500,MATCH(ROWS($D$2:D770),'Work report'!$AA$2:$AA$1500,0)),"")</f>
        <v/>
      </c>
      <c r="E770" s="193" t="str">
        <f>IF($C770="","",IFERROR(INDEX('Work report'!$C$2:$C$1500,MATCH(ROWS($C$2:C770),'Work report'!$AA$2:$AA$1500,0)),""))</f>
        <v/>
      </c>
      <c r="F770" s="201" t="str">
        <f>IF($C770="","",IFERROR(INDEX('Work report'!$F$2:$F$1500,MATCH(ROWS($C$2:C770),'Work report'!$AA$2:$AA$1500,0)),""))</f>
        <v/>
      </c>
      <c r="G770" s="202" t="str">
        <f>IF($C770="","",IFERROR(HYPERLINK(INDEX('Work report'!$Q$2:$Q$1500,MATCH(ROWS($C$2:C770),'Work report'!$AA$2:$AA$1500,0)),INDEX('Work report'!$Q$2:$Q$1500,MATCH(ROWS($C$2:C770),'Work report'!$AA$2:$AA$1500,0))),""))</f>
        <v/>
      </c>
      <c r="H770" s="203" t="str">
        <f>IF($C770="","",IFERROR(INDEX('Work report'!$M$2:$M$1500,MATCH(ROWS($C$2:C770),'Work report'!$AA$2:$AA$1500,0)),""))</f>
        <v/>
      </c>
      <c r="I770" s="198" t="str">
        <f>IF($C770="","",IFERROR(INDEX('Work report'!$A$2:$A$1500,MATCH(ROWS($C$2:C770),'Work report'!$AA$2:$AA$1500,0)),""))</f>
        <v/>
      </c>
      <c r="J770" s="201" t="str">
        <f>IF($C770="","",IFERROR(INDEX('Work report'!$I$2:$I$1500,MATCH(ROWS($C$2:C770),'Work report'!$AA$2:$AA$1500,0)),""))</f>
        <v/>
      </c>
      <c r="K770" s="105"/>
      <c r="L770" s="105"/>
      <c r="M770" s="105"/>
      <c r="N770" s="105"/>
      <c r="O770" s="71">
        <f t="shared" ref="O770:O833" si="37">IF($C770&lt;&gt;"",$C770,$K770)</f>
        <v>0</v>
      </c>
      <c r="P770" s="71">
        <f t="shared" ref="P770:P833" si="38">IF($D770&lt;&gt;"",$D770,$L770)</f>
        <v>0</v>
      </c>
      <c r="Q770" s="71" t="str">
        <f t="shared" si="36"/>
        <v/>
      </c>
    </row>
    <row r="771" spans="1:17" ht="15" customHeight="1" x14ac:dyDescent="0.25">
      <c r="A771" s="198" t="str">
        <f>IF($C771="","",IFERROR(INDEX('Work report'!$A$2:$A$1500,MATCH(ROWS($C$2:C771),'Work report'!$AA$2:$AA$1500,0)),""))</f>
        <v/>
      </c>
      <c r="B771" s="199" t="str">
        <f>IF($C771="","",Setup!$B$4)</f>
        <v/>
      </c>
      <c r="C771" s="200" t="str">
        <f>IFERROR(INDEX('Work report'!$R$2:$R$1500,MATCH(ROWS($C$2:C771),'Work report'!$AA$2:$AA$1500,0)),"")</f>
        <v/>
      </c>
      <c r="D771" s="200" t="str">
        <f>IFERROR(INDEX('Work report'!$S$2:$S$1500,MATCH(ROWS($D$2:D771),'Work report'!$AA$2:$AA$1500,0)),"")</f>
        <v/>
      </c>
      <c r="E771" s="193" t="str">
        <f>IF($C771="","",IFERROR(INDEX('Work report'!$C$2:$C$1500,MATCH(ROWS($C$2:C771),'Work report'!$AA$2:$AA$1500,0)),""))</f>
        <v/>
      </c>
      <c r="F771" s="201" t="str">
        <f>IF($C771="","",IFERROR(INDEX('Work report'!$F$2:$F$1500,MATCH(ROWS($C$2:C771),'Work report'!$AA$2:$AA$1500,0)),""))</f>
        <v/>
      </c>
      <c r="G771" s="202" t="str">
        <f>IF($C771="","",IFERROR(HYPERLINK(INDEX('Work report'!$Q$2:$Q$1500,MATCH(ROWS($C$2:C771),'Work report'!$AA$2:$AA$1500,0)),INDEX('Work report'!$Q$2:$Q$1500,MATCH(ROWS($C$2:C771),'Work report'!$AA$2:$AA$1500,0))),""))</f>
        <v/>
      </c>
      <c r="H771" s="203" t="str">
        <f>IF($C771="","",IFERROR(INDEX('Work report'!$M$2:$M$1500,MATCH(ROWS($C$2:C771),'Work report'!$AA$2:$AA$1500,0)),""))</f>
        <v/>
      </c>
      <c r="I771" s="198" t="str">
        <f>IF($C771="","",IFERROR(INDEX('Work report'!$A$2:$A$1500,MATCH(ROWS($C$2:C771),'Work report'!$AA$2:$AA$1500,0)),""))</f>
        <v/>
      </c>
      <c r="J771" s="201" t="str">
        <f>IF($C771="","",IFERROR(INDEX('Work report'!$I$2:$I$1500,MATCH(ROWS($C$2:C771),'Work report'!$AA$2:$AA$1500,0)),""))</f>
        <v/>
      </c>
      <c r="K771" s="105"/>
      <c r="L771" s="105"/>
      <c r="M771" s="105"/>
      <c r="N771" s="105"/>
      <c r="O771" s="71">
        <f t="shared" si="37"/>
        <v>0</v>
      </c>
      <c r="P771" s="71">
        <f t="shared" si="38"/>
        <v>0</v>
      </c>
      <c r="Q771" s="71" t="str">
        <f t="shared" si="36"/>
        <v/>
      </c>
    </row>
    <row r="772" spans="1:17" ht="15" customHeight="1" x14ac:dyDescent="0.25">
      <c r="A772" s="198" t="str">
        <f>IF($C772="","",IFERROR(INDEX('Work report'!$A$2:$A$1500,MATCH(ROWS($C$2:C772),'Work report'!$AA$2:$AA$1500,0)),""))</f>
        <v/>
      </c>
      <c r="B772" s="199" t="str">
        <f>IF($C772="","",Setup!$B$4)</f>
        <v/>
      </c>
      <c r="C772" s="200" t="str">
        <f>IFERROR(INDEX('Work report'!$R$2:$R$1500,MATCH(ROWS($C$2:C772),'Work report'!$AA$2:$AA$1500,0)),"")</f>
        <v/>
      </c>
      <c r="D772" s="200" t="str">
        <f>IFERROR(INDEX('Work report'!$S$2:$S$1500,MATCH(ROWS($D$2:D772),'Work report'!$AA$2:$AA$1500,0)),"")</f>
        <v/>
      </c>
      <c r="E772" s="193" t="str">
        <f>IF($C772="","",IFERROR(INDEX('Work report'!$C$2:$C$1500,MATCH(ROWS($C$2:C772),'Work report'!$AA$2:$AA$1500,0)),""))</f>
        <v/>
      </c>
      <c r="F772" s="201" t="str">
        <f>IF($C772="","",IFERROR(INDEX('Work report'!$F$2:$F$1500,MATCH(ROWS($C$2:C772),'Work report'!$AA$2:$AA$1500,0)),""))</f>
        <v/>
      </c>
      <c r="G772" s="202" t="str">
        <f>IF($C772="","",IFERROR(HYPERLINK(INDEX('Work report'!$Q$2:$Q$1500,MATCH(ROWS($C$2:C772),'Work report'!$AA$2:$AA$1500,0)),INDEX('Work report'!$Q$2:$Q$1500,MATCH(ROWS($C$2:C772),'Work report'!$AA$2:$AA$1500,0))),""))</f>
        <v/>
      </c>
      <c r="H772" s="203" t="str">
        <f>IF($C772="","",IFERROR(INDEX('Work report'!$M$2:$M$1500,MATCH(ROWS($C$2:C772),'Work report'!$AA$2:$AA$1500,0)),""))</f>
        <v/>
      </c>
      <c r="I772" s="198" t="str">
        <f>IF($C772="","",IFERROR(INDEX('Work report'!$A$2:$A$1500,MATCH(ROWS($C$2:C772),'Work report'!$AA$2:$AA$1500,0)),""))</f>
        <v/>
      </c>
      <c r="J772" s="201" t="str">
        <f>IF($C772="","",IFERROR(INDEX('Work report'!$I$2:$I$1500,MATCH(ROWS($C$2:C772),'Work report'!$AA$2:$AA$1500,0)),""))</f>
        <v/>
      </c>
      <c r="K772" s="105"/>
      <c r="L772" s="105"/>
      <c r="M772" s="105"/>
      <c r="N772" s="105"/>
      <c r="O772" s="71">
        <f t="shared" si="37"/>
        <v>0</v>
      </c>
      <c r="P772" s="71">
        <f t="shared" si="38"/>
        <v>0</v>
      </c>
      <c r="Q772" s="71" t="str">
        <f t="shared" si="36"/>
        <v/>
      </c>
    </row>
    <row r="773" spans="1:17" ht="15" customHeight="1" x14ac:dyDescent="0.25">
      <c r="A773" s="198" t="str">
        <f>IF($C773="","",IFERROR(INDEX('Work report'!$A$2:$A$1500,MATCH(ROWS($C$2:C773),'Work report'!$AA$2:$AA$1500,0)),""))</f>
        <v/>
      </c>
      <c r="B773" s="199" t="str">
        <f>IF($C773="","",Setup!$B$4)</f>
        <v/>
      </c>
      <c r="C773" s="200" t="str">
        <f>IFERROR(INDEX('Work report'!$R$2:$R$1500,MATCH(ROWS($C$2:C773),'Work report'!$AA$2:$AA$1500,0)),"")</f>
        <v/>
      </c>
      <c r="D773" s="200" t="str">
        <f>IFERROR(INDEX('Work report'!$S$2:$S$1500,MATCH(ROWS($D$2:D773),'Work report'!$AA$2:$AA$1500,0)),"")</f>
        <v/>
      </c>
      <c r="E773" s="193" t="str">
        <f>IF($C773="","",IFERROR(INDEX('Work report'!$C$2:$C$1500,MATCH(ROWS($C$2:C773),'Work report'!$AA$2:$AA$1500,0)),""))</f>
        <v/>
      </c>
      <c r="F773" s="201" t="str">
        <f>IF($C773="","",IFERROR(INDEX('Work report'!$F$2:$F$1500,MATCH(ROWS($C$2:C773),'Work report'!$AA$2:$AA$1500,0)),""))</f>
        <v/>
      </c>
      <c r="G773" s="202" t="str">
        <f>IF($C773="","",IFERROR(HYPERLINK(INDEX('Work report'!$Q$2:$Q$1500,MATCH(ROWS($C$2:C773),'Work report'!$AA$2:$AA$1500,0)),INDEX('Work report'!$Q$2:$Q$1500,MATCH(ROWS($C$2:C773),'Work report'!$AA$2:$AA$1500,0))),""))</f>
        <v/>
      </c>
      <c r="H773" s="203" t="str">
        <f>IF($C773="","",IFERROR(INDEX('Work report'!$M$2:$M$1500,MATCH(ROWS($C$2:C773),'Work report'!$AA$2:$AA$1500,0)),""))</f>
        <v/>
      </c>
      <c r="I773" s="198" t="str">
        <f>IF($C773="","",IFERROR(INDEX('Work report'!$A$2:$A$1500,MATCH(ROWS($C$2:C773),'Work report'!$AA$2:$AA$1500,0)),""))</f>
        <v/>
      </c>
      <c r="J773" s="201" t="str">
        <f>IF($C773="","",IFERROR(INDEX('Work report'!$I$2:$I$1500,MATCH(ROWS($C$2:C773),'Work report'!$AA$2:$AA$1500,0)),""))</f>
        <v/>
      </c>
      <c r="K773" s="105"/>
      <c r="L773" s="105"/>
      <c r="M773" s="105"/>
      <c r="N773" s="105"/>
      <c r="O773" s="71">
        <f t="shared" si="37"/>
        <v>0</v>
      </c>
      <c r="P773" s="71">
        <f t="shared" si="38"/>
        <v>0</v>
      </c>
      <c r="Q773" s="71" t="str">
        <f t="shared" si="36"/>
        <v/>
      </c>
    </row>
    <row r="774" spans="1:17" ht="15" customHeight="1" x14ac:dyDescent="0.25">
      <c r="A774" s="198" t="str">
        <f>IF($C774="","",IFERROR(INDEX('Work report'!$A$2:$A$1500,MATCH(ROWS($C$2:C774),'Work report'!$AA$2:$AA$1500,0)),""))</f>
        <v/>
      </c>
      <c r="B774" s="199" t="str">
        <f>IF($C774="","",Setup!$B$4)</f>
        <v/>
      </c>
      <c r="C774" s="200" t="str">
        <f>IFERROR(INDEX('Work report'!$R$2:$R$1500,MATCH(ROWS($C$2:C774),'Work report'!$AA$2:$AA$1500,0)),"")</f>
        <v/>
      </c>
      <c r="D774" s="200" t="str">
        <f>IFERROR(INDEX('Work report'!$S$2:$S$1500,MATCH(ROWS($D$2:D774),'Work report'!$AA$2:$AA$1500,0)),"")</f>
        <v/>
      </c>
      <c r="E774" s="193" t="str">
        <f>IF($C774="","",IFERROR(INDEX('Work report'!$C$2:$C$1500,MATCH(ROWS($C$2:C774),'Work report'!$AA$2:$AA$1500,0)),""))</f>
        <v/>
      </c>
      <c r="F774" s="201" t="str">
        <f>IF($C774="","",IFERROR(INDEX('Work report'!$F$2:$F$1500,MATCH(ROWS($C$2:C774),'Work report'!$AA$2:$AA$1500,0)),""))</f>
        <v/>
      </c>
      <c r="G774" s="202" t="str">
        <f>IF($C774="","",IFERROR(HYPERLINK(INDEX('Work report'!$Q$2:$Q$1500,MATCH(ROWS($C$2:C774),'Work report'!$AA$2:$AA$1500,0)),INDEX('Work report'!$Q$2:$Q$1500,MATCH(ROWS($C$2:C774),'Work report'!$AA$2:$AA$1500,0))),""))</f>
        <v/>
      </c>
      <c r="H774" s="203" t="str">
        <f>IF($C774="","",IFERROR(INDEX('Work report'!$M$2:$M$1500,MATCH(ROWS($C$2:C774),'Work report'!$AA$2:$AA$1500,0)),""))</f>
        <v/>
      </c>
      <c r="I774" s="198" t="str">
        <f>IF($C774="","",IFERROR(INDEX('Work report'!$A$2:$A$1500,MATCH(ROWS($C$2:C774),'Work report'!$AA$2:$AA$1500,0)),""))</f>
        <v/>
      </c>
      <c r="J774" s="201" t="str">
        <f>IF($C774="","",IFERROR(INDEX('Work report'!$I$2:$I$1500,MATCH(ROWS($C$2:C774),'Work report'!$AA$2:$AA$1500,0)),""))</f>
        <v/>
      </c>
      <c r="K774" s="105"/>
      <c r="L774" s="105"/>
      <c r="M774" s="105"/>
      <c r="N774" s="105"/>
      <c r="O774" s="71">
        <f t="shared" si="37"/>
        <v>0</v>
      </c>
      <c r="P774" s="71">
        <f t="shared" si="38"/>
        <v>0</v>
      </c>
      <c r="Q774" s="71" t="str">
        <f t="shared" si="36"/>
        <v/>
      </c>
    </row>
    <row r="775" spans="1:17" ht="15" customHeight="1" x14ac:dyDescent="0.25">
      <c r="A775" s="198" t="str">
        <f>IF($C775="","",IFERROR(INDEX('Work report'!$A$2:$A$1500,MATCH(ROWS($C$2:C775),'Work report'!$AA$2:$AA$1500,0)),""))</f>
        <v/>
      </c>
      <c r="B775" s="199" t="str">
        <f>IF($C775="","",Setup!$B$4)</f>
        <v/>
      </c>
      <c r="C775" s="200" t="str">
        <f>IFERROR(INDEX('Work report'!$R$2:$R$1500,MATCH(ROWS($C$2:C775),'Work report'!$AA$2:$AA$1500,0)),"")</f>
        <v/>
      </c>
      <c r="D775" s="200" t="str">
        <f>IFERROR(INDEX('Work report'!$S$2:$S$1500,MATCH(ROWS($D$2:D775),'Work report'!$AA$2:$AA$1500,0)),"")</f>
        <v/>
      </c>
      <c r="E775" s="193" t="str">
        <f>IF($C775="","",IFERROR(INDEX('Work report'!$C$2:$C$1500,MATCH(ROWS($C$2:C775),'Work report'!$AA$2:$AA$1500,0)),""))</f>
        <v/>
      </c>
      <c r="F775" s="201" t="str">
        <f>IF($C775="","",IFERROR(INDEX('Work report'!$F$2:$F$1500,MATCH(ROWS($C$2:C775),'Work report'!$AA$2:$AA$1500,0)),""))</f>
        <v/>
      </c>
      <c r="G775" s="202" t="str">
        <f>IF($C775="","",IFERROR(HYPERLINK(INDEX('Work report'!$Q$2:$Q$1500,MATCH(ROWS($C$2:C775),'Work report'!$AA$2:$AA$1500,0)),INDEX('Work report'!$Q$2:$Q$1500,MATCH(ROWS($C$2:C775),'Work report'!$AA$2:$AA$1500,0))),""))</f>
        <v/>
      </c>
      <c r="H775" s="203" t="str">
        <f>IF($C775="","",IFERROR(INDEX('Work report'!$M$2:$M$1500,MATCH(ROWS($C$2:C775),'Work report'!$AA$2:$AA$1500,0)),""))</f>
        <v/>
      </c>
      <c r="I775" s="198" t="str">
        <f>IF($C775="","",IFERROR(INDEX('Work report'!$A$2:$A$1500,MATCH(ROWS($C$2:C775),'Work report'!$AA$2:$AA$1500,0)),""))</f>
        <v/>
      </c>
      <c r="J775" s="201" t="str">
        <f>IF($C775="","",IFERROR(INDEX('Work report'!$I$2:$I$1500,MATCH(ROWS($C$2:C775),'Work report'!$AA$2:$AA$1500,0)),""))</f>
        <v/>
      </c>
      <c r="K775" s="105"/>
      <c r="L775" s="105"/>
      <c r="M775" s="105"/>
      <c r="N775" s="105"/>
      <c r="O775" s="71">
        <f t="shared" si="37"/>
        <v>0</v>
      </c>
      <c r="P775" s="71">
        <f t="shared" si="38"/>
        <v>0</v>
      </c>
      <c r="Q775" s="71" t="str">
        <f t="shared" si="36"/>
        <v/>
      </c>
    </row>
    <row r="776" spans="1:17" ht="15" customHeight="1" x14ac:dyDescent="0.25">
      <c r="A776" s="198" t="str">
        <f>IF($C776="","",IFERROR(INDEX('Work report'!$A$2:$A$1500,MATCH(ROWS($C$2:C776),'Work report'!$AA$2:$AA$1500,0)),""))</f>
        <v/>
      </c>
      <c r="B776" s="199" t="str">
        <f>IF($C776="","",Setup!$B$4)</f>
        <v/>
      </c>
      <c r="C776" s="200" t="str">
        <f>IFERROR(INDEX('Work report'!$R$2:$R$1500,MATCH(ROWS($C$2:C776),'Work report'!$AA$2:$AA$1500,0)),"")</f>
        <v/>
      </c>
      <c r="D776" s="200" t="str">
        <f>IFERROR(INDEX('Work report'!$S$2:$S$1500,MATCH(ROWS($D$2:D776),'Work report'!$AA$2:$AA$1500,0)),"")</f>
        <v/>
      </c>
      <c r="E776" s="193" t="str">
        <f>IF($C776="","",IFERROR(INDEX('Work report'!$C$2:$C$1500,MATCH(ROWS($C$2:C776),'Work report'!$AA$2:$AA$1500,0)),""))</f>
        <v/>
      </c>
      <c r="F776" s="201" t="str">
        <f>IF($C776="","",IFERROR(INDEX('Work report'!$F$2:$F$1500,MATCH(ROWS($C$2:C776),'Work report'!$AA$2:$AA$1500,0)),""))</f>
        <v/>
      </c>
      <c r="G776" s="202" t="str">
        <f>IF($C776="","",IFERROR(HYPERLINK(INDEX('Work report'!$Q$2:$Q$1500,MATCH(ROWS($C$2:C776),'Work report'!$AA$2:$AA$1500,0)),INDEX('Work report'!$Q$2:$Q$1500,MATCH(ROWS($C$2:C776),'Work report'!$AA$2:$AA$1500,0))),""))</f>
        <v/>
      </c>
      <c r="H776" s="203" t="str">
        <f>IF($C776="","",IFERROR(INDEX('Work report'!$M$2:$M$1500,MATCH(ROWS($C$2:C776),'Work report'!$AA$2:$AA$1500,0)),""))</f>
        <v/>
      </c>
      <c r="I776" s="198" t="str">
        <f>IF($C776="","",IFERROR(INDEX('Work report'!$A$2:$A$1500,MATCH(ROWS($C$2:C776),'Work report'!$AA$2:$AA$1500,0)),""))</f>
        <v/>
      </c>
      <c r="J776" s="201" t="str">
        <f>IF($C776="","",IFERROR(INDEX('Work report'!$I$2:$I$1500,MATCH(ROWS($C$2:C776),'Work report'!$AA$2:$AA$1500,0)),""))</f>
        <v/>
      </c>
      <c r="K776" s="105"/>
      <c r="L776" s="105"/>
      <c r="M776" s="105"/>
      <c r="N776" s="105"/>
      <c r="O776" s="71">
        <f t="shared" si="37"/>
        <v>0</v>
      </c>
      <c r="P776" s="71">
        <f t="shared" si="38"/>
        <v>0</v>
      </c>
      <c r="Q776" s="71" t="str">
        <f t="shared" si="36"/>
        <v/>
      </c>
    </row>
    <row r="777" spans="1:17" ht="15" customHeight="1" x14ac:dyDescent="0.25">
      <c r="A777" s="198" t="str">
        <f>IF($C777="","",IFERROR(INDEX('Work report'!$A$2:$A$1500,MATCH(ROWS($C$2:C777),'Work report'!$AA$2:$AA$1500,0)),""))</f>
        <v/>
      </c>
      <c r="B777" s="199" t="str">
        <f>IF($C777="","",Setup!$B$4)</f>
        <v/>
      </c>
      <c r="C777" s="200" t="str">
        <f>IFERROR(INDEX('Work report'!$R$2:$R$1500,MATCH(ROWS($C$2:C777),'Work report'!$AA$2:$AA$1500,0)),"")</f>
        <v/>
      </c>
      <c r="D777" s="200" t="str">
        <f>IFERROR(INDEX('Work report'!$S$2:$S$1500,MATCH(ROWS($D$2:D777),'Work report'!$AA$2:$AA$1500,0)),"")</f>
        <v/>
      </c>
      <c r="E777" s="193" t="str">
        <f>IF($C777="","",IFERROR(INDEX('Work report'!$C$2:$C$1500,MATCH(ROWS($C$2:C777),'Work report'!$AA$2:$AA$1500,0)),""))</f>
        <v/>
      </c>
      <c r="F777" s="201" t="str">
        <f>IF($C777="","",IFERROR(INDEX('Work report'!$F$2:$F$1500,MATCH(ROWS($C$2:C777),'Work report'!$AA$2:$AA$1500,0)),""))</f>
        <v/>
      </c>
      <c r="G777" s="202" t="str">
        <f>IF($C777="","",IFERROR(HYPERLINK(INDEX('Work report'!$Q$2:$Q$1500,MATCH(ROWS($C$2:C777),'Work report'!$AA$2:$AA$1500,0)),INDEX('Work report'!$Q$2:$Q$1500,MATCH(ROWS($C$2:C777),'Work report'!$AA$2:$AA$1500,0))),""))</f>
        <v/>
      </c>
      <c r="H777" s="203" t="str">
        <f>IF($C777="","",IFERROR(INDEX('Work report'!$M$2:$M$1500,MATCH(ROWS($C$2:C777),'Work report'!$AA$2:$AA$1500,0)),""))</f>
        <v/>
      </c>
      <c r="I777" s="198" t="str">
        <f>IF($C777="","",IFERROR(INDEX('Work report'!$A$2:$A$1500,MATCH(ROWS($C$2:C777),'Work report'!$AA$2:$AA$1500,0)),""))</f>
        <v/>
      </c>
      <c r="J777" s="201" t="str">
        <f>IF($C777="","",IFERROR(INDEX('Work report'!$I$2:$I$1500,MATCH(ROWS($C$2:C777),'Work report'!$AA$2:$AA$1500,0)),""))</f>
        <v/>
      </c>
      <c r="K777" s="105"/>
      <c r="L777" s="105"/>
      <c r="M777" s="105"/>
      <c r="N777" s="105"/>
      <c r="O777" s="71">
        <f t="shared" si="37"/>
        <v>0</v>
      </c>
      <c r="P777" s="71">
        <f t="shared" si="38"/>
        <v>0</v>
      </c>
      <c r="Q777" s="71" t="str">
        <f t="shared" si="36"/>
        <v/>
      </c>
    </row>
    <row r="778" spans="1:17" ht="15" customHeight="1" x14ac:dyDescent="0.25">
      <c r="A778" s="198" t="str">
        <f>IF($C778="","",IFERROR(INDEX('Work report'!$A$2:$A$1500,MATCH(ROWS($C$2:C778),'Work report'!$AA$2:$AA$1500,0)),""))</f>
        <v/>
      </c>
      <c r="B778" s="199" t="str">
        <f>IF($C778="","",Setup!$B$4)</f>
        <v/>
      </c>
      <c r="C778" s="200" t="str">
        <f>IFERROR(INDEX('Work report'!$R$2:$R$1500,MATCH(ROWS($C$2:C778),'Work report'!$AA$2:$AA$1500,0)),"")</f>
        <v/>
      </c>
      <c r="D778" s="200" t="str">
        <f>IFERROR(INDEX('Work report'!$S$2:$S$1500,MATCH(ROWS($D$2:D778),'Work report'!$AA$2:$AA$1500,0)),"")</f>
        <v/>
      </c>
      <c r="E778" s="193" t="str">
        <f>IF($C778="","",IFERROR(INDEX('Work report'!$C$2:$C$1500,MATCH(ROWS($C$2:C778),'Work report'!$AA$2:$AA$1500,0)),""))</f>
        <v/>
      </c>
      <c r="F778" s="201" t="str">
        <f>IF($C778="","",IFERROR(INDEX('Work report'!$F$2:$F$1500,MATCH(ROWS($C$2:C778),'Work report'!$AA$2:$AA$1500,0)),""))</f>
        <v/>
      </c>
      <c r="G778" s="202" t="str">
        <f>IF($C778="","",IFERROR(HYPERLINK(INDEX('Work report'!$Q$2:$Q$1500,MATCH(ROWS($C$2:C778),'Work report'!$AA$2:$AA$1500,0)),INDEX('Work report'!$Q$2:$Q$1500,MATCH(ROWS($C$2:C778),'Work report'!$AA$2:$AA$1500,0))),""))</f>
        <v/>
      </c>
      <c r="H778" s="203" t="str">
        <f>IF($C778="","",IFERROR(INDEX('Work report'!$M$2:$M$1500,MATCH(ROWS($C$2:C778),'Work report'!$AA$2:$AA$1500,0)),""))</f>
        <v/>
      </c>
      <c r="I778" s="198" t="str">
        <f>IF($C778="","",IFERROR(INDEX('Work report'!$A$2:$A$1500,MATCH(ROWS($C$2:C778),'Work report'!$AA$2:$AA$1500,0)),""))</f>
        <v/>
      </c>
      <c r="J778" s="201" t="str">
        <f>IF($C778="","",IFERROR(INDEX('Work report'!$I$2:$I$1500,MATCH(ROWS($C$2:C778),'Work report'!$AA$2:$AA$1500,0)),""))</f>
        <v/>
      </c>
      <c r="K778" s="105"/>
      <c r="L778" s="105"/>
      <c r="M778" s="105"/>
      <c r="N778" s="105"/>
      <c r="O778" s="71">
        <f t="shared" si="37"/>
        <v>0</v>
      </c>
      <c r="P778" s="71">
        <f t="shared" si="38"/>
        <v>0</v>
      </c>
      <c r="Q778" s="71" t="str">
        <f t="shared" si="36"/>
        <v/>
      </c>
    </row>
    <row r="779" spans="1:17" ht="15" customHeight="1" x14ac:dyDescent="0.25">
      <c r="A779" s="198" t="str">
        <f>IF($C779="","",IFERROR(INDEX('Work report'!$A$2:$A$1500,MATCH(ROWS($C$2:C779),'Work report'!$AA$2:$AA$1500,0)),""))</f>
        <v/>
      </c>
      <c r="B779" s="199" t="str">
        <f>IF($C779="","",Setup!$B$4)</f>
        <v/>
      </c>
      <c r="C779" s="200" t="str">
        <f>IFERROR(INDEX('Work report'!$R$2:$R$1500,MATCH(ROWS($C$2:C779),'Work report'!$AA$2:$AA$1500,0)),"")</f>
        <v/>
      </c>
      <c r="D779" s="200" t="str">
        <f>IFERROR(INDEX('Work report'!$S$2:$S$1500,MATCH(ROWS($D$2:D779),'Work report'!$AA$2:$AA$1500,0)),"")</f>
        <v/>
      </c>
      <c r="E779" s="193" t="str">
        <f>IF($C779="","",IFERROR(INDEX('Work report'!$C$2:$C$1500,MATCH(ROWS($C$2:C779),'Work report'!$AA$2:$AA$1500,0)),""))</f>
        <v/>
      </c>
      <c r="F779" s="201" t="str">
        <f>IF($C779="","",IFERROR(INDEX('Work report'!$F$2:$F$1500,MATCH(ROWS($C$2:C779),'Work report'!$AA$2:$AA$1500,0)),""))</f>
        <v/>
      </c>
      <c r="G779" s="202" t="str">
        <f>IF($C779="","",IFERROR(HYPERLINK(INDEX('Work report'!$Q$2:$Q$1500,MATCH(ROWS($C$2:C779),'Work report'!$AA$2:$AA$1500,0)),INDEX('Work report'!$Q$2:$Q$1500,MATCH(ROWS($C$2:C779),'Work report'!$AA$2:$AA$1500,0))),""))</f>
        <v/>
      </c>
      <c r="H779" s="203" t="str">
        <f>IF($C779="","",IFERROR(INDEX('Work report'!$M$2:$M$1500,MATCH(ROWS($C$2:C779),'Work report'!$AA$2:$AA$1500,0)),""))</f>
        <v/>
      </c>
      <c r="I779" s="198" t="str">
        <f>IF($C779="","",IFERROR(INDEX('Work report'!$A$2:$A$1500,MATCH(ROWS($C$2:C779),'Work report'!$AA$2:$AA$1500,0)),""))</f>
        <v/>
      </c>
      <c r="J779" s="201" t="str">
        <f>IF($C779="","",IFERROR(INDEX('Work report'!$I$2:$I$1500,MATCH(ROWS($C$2:C779),'Work report'!$AA$2:$AA$1500,0)),""))</f>
        <v/>
      </c>
      <c r="K779" s="105"/>
      <c r="L779" s="105"/>
      <c r="M779" s="105"/>
      <c r="N779" s="105"/>
      <c r="O779" s="71">
        <f t="shared" si="37"/>
        <v>0</v>
      </c>
      <c r="P779" s="71">
        <f t="shared" si="38"/>
        <v>0</v>
      </c>
      <c r="Q779" s="71" t="str">
        <f t="shared" si="36"/>
        <v/>
      </c>
    </row>
    <row r="780" spans="1:17" ht="15" customHeight="1" x14ac:dyDescent="0.25">
      <c r="A780" s="198" t="str">
        <f>IF($C780="","",IFERROR(INDEX('Work report'!$A$2:$A$1500,MATCH(ROWS($C$2:C780),'Work report'!$AA$2:$AA$1500,0)),""))</f>
        <v/>
      </c>
      <c r="B780" s="199" t="str">
        <f>IF($C780="","",Setup!$B$4)</f>
        <v/>
      </c>
      <c r="C780" s="200" t="str">
        <f>IFERROR(INDEX('Work report'!$R$2:$R$1500,MATCH(ROWS($C$2:C780),'Work report'!$AA$2:$AA$1500,0)),"")</f>
        <v/>
      </c>
      <c r="D780" s="200" t="str">
        <f>IFERROR(INDEX('Work report'!$S$2:$S$1500,MATCH(ROWS($D$2:D780),'Work report'!$AA$2:$AA$1500,0)),"")</f>
        <v/>
      </c>
      <c r="E780" s="193" t="str">
        <f>IF($C780="","",IFERROR(INDEX('Work report'!$C$2:$C$1500,MATCH(ROWS($C$2:C780),'Work report'!$AA$2:$AA$1500,0)),""))</f>
        <v/>
      </c>
      <c r="F780" s="201" t="str">
        <f>IF($C780="","",IFERROR(INDEX('Work report'!$F$2:$F$1500,MATCH(ROWS($C$2:C780),'Work report'!$AA$2:$AA$1500,0)),""))</f>
        <v/>
      </c>
      <c r="G780" s="202" t="str">
        <f>IF($C780="","",IFERROR(HYPERLINK(INDEX('Work report'!$Q$2:$Q$1500,MATCH(ROWS($C$2:C780),'Work report'!$AA$2:$AA$1500,0)),INDEX('Work report'!$Q$2:$Q$1500,MATCH(ROWS($C$2:C780),'Work report'!$AA$2:$AA$1500,0))),""))</f>
        <v/>
      </c>
      <c r="H780" s="203" t="str">
        <f>IF($C780="","",IFERROR(INDEX('Work report'!$M$2:$M$1500,MATCH(ROWS($C$2:C780),'Work report'!$AA$2:$AA$1500,0)),""))</f>
        <v/>
      </c>
      <c r="I780" s="198" t="str">
        <f>IF($C780="","",IFERROR(INDEX('Work report'!$A$2:$A$1500,MATCH(ROWS($C$2:C780),'Work report'!$AA$2:$AA$1500,0)),""))</f>
        <v/>
      </c>
      <c r="J780" s="201" t="str">
        <f>IF($C780="","",IFERROR(INDEX('Work report'!$I$2:$I$1500,MATCH(ROWS($C$2:C780),'Work report'!$AA$2:$AA$1500,0)),""))</f>
        <v/>
      </c>
      <c r="K780" s="105"/>
      <c r="L780" s="105"/>
      <c r="M780" s="105"/>
      <c r="N780" s="105"/>
      <c r="O780" s="71">
        <f t="shared" si="37"/>
        <v>0</v>
      </c>
      <c r="P780" s="71">
        <f t="shared" si="38"/>
        <v>0</v>
      </c>
      <c r="Q780" s="71" t="str">
        <f t="shared" si="36"/>
        <v/>
      </c>
    </row>
    <row r="781" spans="1:17" ht="15" customHeight="1" x14ac:dyDescent="0.25">
      <c r="A781" s="198" t="str">
        <f>IF($C781="","",IFERROR(INDEX('Work report'!$A$2:$A$1500,MATCH(ROWS($C$2:C781),'Work report'!$AA$2:$AA$1500,0)),""))</f>
        <v/>
      </c>
      <c r="B781" s="199" t="str">
        <f>IF($C781="","",Setup!$B$4)</f>
        <v/>
      </c>
      <c r="C781" s="200" t="str">
        <f>IFERROR(INDEX('Work report'!$R$2:$R$1500,MATCH(ROWS($C$2:C781),'Work report'!$AA$2:$AA$1500,0)),"")</f>
        <v/>
      </c>
      <c r="D781" s="200" t="str">
        <f>IFERROR(INDEX('Work report'!$S$2:$S$1500,MATCH(ROWS($D$2:D781),'Work report'!$AA$2:$AA$1500,0)),"")</f>
        <v/>
      </c>
      <c r="E781" s="193" t="str">
        <f>IF($C781="","",IFERROR(INDEX('Work report'!$C$2:$C$1500,MATCH(ROWS($C$2:C781),'Work report'!$AA$2:$AA$1500,0)),""))</f>
        <v/>
      </c>
      <c r="F781" s="201" t="str">
        <f>IF($C781="","",IFERROR(INDEX('Work report'!$F$2:$F$1500,MATCH(ROWS($C$2:C781),'Work report'!$AA$2:$AA$1500,0)),""))</f>
        <v/>
      </c>
      <c r="G781" s="202" t="str">
        <f>IF($C781="","",IFERROR(HYPERLINK(INDEX('Work report'!$Q$2:$Q$1500,MATCH(ROWS($C$2:C781),'Work report'!$AA$2:$AA$1500,0)),INDEX('Work report'!$Q$2:$Q$1500,MATCH(ROWS($C$2:C781),'Work report'!$AA$2:$AA$1500,0))),""))</f>
        <v/>
      </c>
      <c r="H781" s="203" t="str">
        <f>IF($C781="","",IFERROR(INDEX('Work report'!$M$2:$M$1500,MATCH(ROWS($C$2:C781),'Work report'!$AA$2:$AA$1500,0)),""))</f>
        <v/>
      </c>
      <c r="I781" s="198" t="str">
        <f>IF($C781="","",IFERROR(INDEX('Work report'!$A$2:$A$1500,MATCH(ROWS($C$2:C781),'Work report'!$AA$2:$AA$1500,0)),""))</f>
        <v/>
      </c>
      <c r="J781" s="201" t="str">
        <f>IF($C781="","",IFERROR(INDEX('Work report'!$I$2:$I$1500,MATCH(ROWS($C$2:C781),'Work report'!$AA$2:$AA$1500,0)),""))</f>
        <v/>
      </c>
      <c r="K781" s="105"/>
      <c r="L781" s="105"/>
      <c r="M781" s="105"/>
      <c r="N781" s="105"/>
      <c r="O781" s="71">
        <f t="shared" si="37"/>
        <v>0</v>
      </c>
      <c r="P781" s="71">
        <f t="shared" si="38"/>
        <v>0</v>
      </c>
      <c r="Q781" s="71" t="str">
        <f t="shared" si="36"/>
        <v/>
      </c>
    </row>
    <row r="782" spans="1:17" ht="15" customHeight="1" x14ac:dyDescent="0.25">
      <c r="A782" s="198" t="str">
        <f>IF($C782="","",IFERROR(INDEX('Work report'!$A$2:$A$1500,MATCH(ROWS($C$2:C782),'Work report'!$AA$2:$AA$1500,0)),""))</f>
        <v/>
      </c>
      <c r="B782" s="199" t="str">
        <f>IF($C782="","",Setup!$B$4)</f>
        <v/>
      </c>
      <c r="C782" s="200" t="str">
        <f>IFERROR(INDEX('Work report'!$R$2:$R$1500,MATCH(ROWS($C$2:C782),'Work report'!$AA$2:$AA$1500,0)),"")</f>
        <v/>
      </c>
      <c r="D782" s="200" t="str">
        <f>IFERROR(INDEX('Work report'!$S$2:$S$1500,MATCH(ROWS($D$2:D782),'Work report'!$AA$2:$AA$1500,0)),"")</f>
        <v/>
      </c>
      <c r="E782" s="193" t="str">
        <f>IF($C782="","",IFERROR(INDEX('Work report'!$C$2:$C$1500,MATCH(ROWS($C$2:C782),'Work report'!$AA$2:$AA$1500,0)),""))</f>
        <v/>
      </c>
      <c r="F782" s="201" t="str">
        <f>IF($C782="","",IFERROR(INDEX('Work report'!$F$2:$F$1500,MATCH(ROWS($C$2:C782),'Work report'!$AA$2:$AA$1500,0)),""))</f>
        <v/>
      </c>
      <c r="G782" s="202" t="str">
        <f>IF($C782="","",IFERROR(HYPERLINK(INDEX('Work report'!$Q$2:$Q$1500,MATCH(ROWS($C$2:C782),'Work report'!$AA$2:$AA$1500,0)),INDEX('Work report'!$Q$2:$Q$1500,MATCH(ROWS($C$2:C782),'Work report'!$AA$2:$AA$1500,0))),""))</f>
        <v/>
      </c>
      <c r="H782" s="203" t="str">
        <f>IF($C782="","",IFERROR(INDEX('Work report'!$M$2:$M$1500,MATCH(ROWS($C$2:C782),'Work report'!$AA$2:$AA$1500,0)),""))</f>
        <v/>
      </c>
      <c r="I782" s="198" t="str">
        <f>IF($C782="","",IFERROR(INDEX('Work report'!$A$2:$A$1500,MATCH(ROWS($C$2:C782),'Work report'!$AA$2:$AA$1500,0)),""))</f>
        <v/>
      </c>
      <c r="J782" s="201" t="str">
        <f>IF($C782="","",IFERROR(INDEX('Work report'!$I$2:$I$1500,MATCH(ROWS($C$2:C782),'Work report'!$AA$2:$AA$1500,0)),""))</f>
        <v/>
      </c>
      <c r="K782" s="105"/>
      <c r="L782" s="105"/>
      <c r="M782" s="105"/>
      <c r="N782" s="105"/>
      <c r="O782" s="71">
        <f t="shared" si="37"/>
        <v>0</v>
      </c>
      <c r="P782" s="71">
        <f t="shared" si="38"/>
        <v>0</v>
      </c>
      <c r="Q782" s="71" t="str">
        <f t="shared" si="36"/>
        <v/>
      </c>
    </row>
    <row r="783" spans="1:17" ht="15" customHeight="1" x14ac:dyDescent="0.25">
      <c r="A783" s="198" t="str">
        <f>IF($C783="","",IFERROR(INDEX('Work report'!$A$2:$A$1500,MATCH(ROWS($C$2:C783),'Work report'!$AA$2:$AA$1500,0)),""))</f>
        <v/>
      </c>
      <c r="B783" s="199" t="str">
        <f>IF($C783="","",Setup!$B$4)</f>
        <v/>
      </c>
      <c r="C783" s="200" t="str">
        <f>IFERROR(INDEX('Work report'!$R$2:$R$1500,MATCH(ROWS($C$2:C783),'Work report'!$AA$2:$AA$1500,0)),"")</f>
        <v/>
      </c>
      <c r="D783" s="200" t="str">
        <f>IFERROR(INDEX('Work report'!$S$2:$S$1500,MATCH(ROWS($D$2:D783),'Work report'!$AA$2:$AA$1500,0)),"")</f>
        <v/>
      </c>
      <c r="E783" s="193" t="str">
        <f>IF($C783="","",IFERROR(INDEX('Work report'!$C$2:$C$1500,MATCH(ROWS($C$2:C783),'Work report'!$AA$2:$AA$1500,0)),""))</f>
        <v/>
      </c>
      <c r="F783" s="201" t="str">
        <f>IF($C783="","",IFERROR(INDEX('Work report'!$F$2:$F$1500,MATCH(ROWS($C$2:C783),'Work report'!$AA$2:$AA$1500,0)),""))</f>
        <v/>
      </c>
      <c r="G783" s="202" t="str">
        <f>IF($C783="","",IFERROR(HYPERLINK(INDEX('Work report'!$Q$2:$Q$1500,MATCH(ROWS($C$2:C783),'Work report'!$AA$2:$AA$1500,0)),INDEX('Work report'!$Q$2:$Q$1500,MATCH(ROWS($C$2:C783),'Work report'!$AA$2:$AA$1500,0))),""))</f>
        <v/>
      </c>
      <c r="H783" s="203" t="str">
        <f>IF($C783="","",IFERROR(INDEX('Work report'!$M$2:$M$1500,MATCH(ROWS($C$2:C783),'Work report'!$AA$2:$AA$1500,0)),""))</f>
        <v/>
      </c>
      <c r="I783" s="198" t="str">
        <f>IF($C783="","",IFERROR(INDEX('Work report'!$A$2:$A$1500,MATCH(ROWS($C$2:C783),'Work report'!$AA$2:$AA$1500,0)),""))</f>
        <v/>
      </c>
      <c r="J783" s="201" t="str">
        <f>IF($C783="","",IFERROR(INDEX('Work report'!$I$2:$I$1500,MATCH(ROWS($C$2:C783),'Work report'!$AA$2:$AA$1500,0)),""))</f>
        <v/>
      </c>
      <c r="K783" s="105"/>
      <c r="L783" s="105"/>
      <c r="M783" s="105"/>
      <c r="N783" s="105"/>
      <c r="O783" s="71">
        <f t="shared" si="37"/>
        <v>0</v>
      </c>
      <c r="P783" s="71">
        <f t="shared" si="38"/>
        <v>0</v>
      </c>
      <c r="Q783" s="71" t="str">
        <f t="shared" si="36"/>
        <v/>
      </c>
    </row>
    <row r="784" spans="1:17" ht="15" customHeight="1" x14ac:dyDescent="0.25">
      <c r="A784" s="198" t="str">
        <f>IF($C784="","",IFERROR(INDEX('Work report'!$A$2:$A$1500,MATCH(ROWS($C$2:C784),'Work report'!$AA$2:$AA$1500,0)),""))</f>
        <v/>
      </c>
      <c r="B784" s="199" t="str">
        <f>IF($C784="","",Setup!$B$4)</f>
        <v/>
      </c>
      <c r="C784" s="200" t="str">
        <f>IFERROR(INDEX('Work report'!$R$2:$R$1500,MATCH(ROWS($C$2:C784),'Work report'!$AA$2:$AA$1500,0)),"")</f>
        <v/>
      </c>
      <c r="D784" s="200" t="str">
        <f>IFERROR(INDEX('Work report'!$S$2:$S$1500,MATCH(ROWS($D$2:D784),'Work report'!$AA$2:$AA$1500,0)),"")</f>
        <v/>
      </c>
      <c r="E784" s="193" t="str">
        <f>IF($C784="","",IFERROR(INDEX('Work report'!$C$2:$C$1500,MATCH(ROWS($C$2:C784),'Work report'!$AA$2:$AA$1500,0)),""))</f>
        <v/>
      </c>
      <c r="F784" s="201" t="str">
        <f>IF($C784="","",IFERROR(INDEX('Work report'!$F$2:$F$1500,MATCH(ROWS($C$2:C784),'Work report'!$AA$2:$AA$1500,0)),""))</f>
        <v/>
      </c>
      <c r="G784" s="202" t="str">
        <f>IF($C784="","",IFERROR(HYPERLINK(INDEX('Work report'!$Q$2:$Q$1500,MATCH(ROWS($C$2:C784),'Work report'!$AA$2:$AA$1500,0)),INDEX('Work report'!$Q$2:$Q$1500,MATCH(ROWS($C$2:C784),'Work report'!$AA$2:$AA$1500,0))),""))</f>
        <v/>
      </c>
      <c r="H784" s="203" t="str">
        <f>IF($C784="","",IFERROR(INDEX('Work report'!$M$2:$M$1500,MATCH(ROWS($C$2:C784),'Work report'!$AA$2:$AA$1500,0)),""))</f>
        <v/>
      </c>
      <c r="I784" s="198" t="str">
        <f>IF($C784="","",IFERROR(INDEX('Work report'!$A$2:$A$1500,MATCH(ROWS($C$2:C784),'Work report'!$AA$2:$AA$1500,0)),""))</f>
        <v/>
      </c>
      <c r="J784" s="201" t="str">
        <f>IF($C784="","",IFERROR(INDEX('Work report'!$I$2:$I$1500,MATCH(ROWS($C$2:C784),'Work report'!$AA$2:$AA$1500,0)),""))</f>
        <v/>
      </c>
      <c r="K784" s="105"/>
      <c r="L784" s="105"/>
      <c r="M784" s="105"/>
      <c r="N784" s="105"/>
      <c r="O784" s="71">
        <f t="shared" si="37"/>
        <v>0</v>
      </c>
      <c r="P784" s="71">
        <f t="shared" si="38"/>
        <v>0</v>
      </c>
      <c r="Q784" s="71" t="str">
        <f t="shared" si="36"/>
        <v/>
      </c>
    </row>
    <row r="785" spans="1:17" ht="15" customHeight="1" x14ac:dyDescent="0.25">
      <c r="A785" s="198" t="str">
        <f>IF($C785="","",IFERROR(INDEX('Work report'!$A$2:$A$1500,MATCH(ROWS($C$2:C785),'Work report'!$AA$2:$AA$1500,0)),""))</f>
        <v/>
      </c>
      <c r="B785" s="199" t="str">
        <f>IF($C785="","",Setup!$B$4)</f>
        <v/>
      </c>
      <c r="C785" s="200" t="str">
        <f>IFERROR(INDEX('Work report'!$R$2:$R$1500,MATCH(ROWS($C$2:C785),'Work report'!$AA$2:$AA$1500,0)),"")</f>
        <v/>
      </c>
      <c r="D785" s="200" t="str">
        <f>IFERROR(INDEX('Work report'!$S$2:$S$1500,MATCH(ROWS($D$2:D785),'Work report'!$AA$2:$AA$1500,0)),"")</f>
        <v/>
      </c>
      <c r="E785" s="193" t="str">
        <f>IF($C785="","",IFERROR(INDEX('Work report'!$C$2:$C$1500,MATCH(ROWS($C$2:C785),'Work report'!$AA$2:$AA$1500,0)),""))</f>
        <v/>
      </c>
      <c r="F785" s="201" t="str">
        <f>IF($C785="","",IFERROR(INDEX('Work report'!$F$2:$F$1500,MATCH(ROWS($C$2:C785),'Work report'!$AA$2:$AA$1500,0)),""))</f>
        <v/>
      </c>
      <c r="G785" s="202" t="str">
        <f>IF($C785="","",IFERROR(HYPERLINK(INDEX('Work report'!$Q$2:$Q$1500,MATCH(ROWS($C$2:C785),'Work report'!$AA$2:$AA$1500,0)),INDEX('Work report'!$Q$2:$Q$1500,MATCH(ROWS($C$2:C785),'Work report'!$AA$2:$AA$1500,0))),""))</f>
        <v/>
      </c>
      <c r="H785" s="203" t="str">
        <f>IF($C785="","",IFERROR(INDEX('Work report'!$M$2:$M$1500,MATCH(ROWS($C$2:C785),'Work report'!$AA$2:$AA$1500,0)),""))</f>
        <v/>
      </c>
      <c r="I785" s="198" t="str">
        <f>IF($C785="","",IFERROR(INDEX('Work report'!$A$2:$A$1500,MATCH(ROWS($C$2:C785),'Work report'!$AA$2:$AA$1500,0)),""))</f>
        <v/>
      </c>
      <c r="J785" s="201" t="str">
        <f>IF($C785="","",IFERROR(INDEX('Work report'!$I$2:$I$1500,MATCH(ROWS($C$2:C785),'Work report'!$AA$2:$AA$1500,0)),""))</f>
        <v/>
      </c>
      <c r="K785" s="105"/>
      <c r="L785" s="105"/>
      <c r="M785" s="105"/>
      <c r="N785" s="105"/>
      <c r="O785" s="71">
        <f t="shared" si="37"/>
        <v>0</v>
      </c>
      <c r="P785" s="71">
        <f t="shared" si="38"/>
        <v>0</v>
      </c>
      <c r="Q785" s="71" t="str">
        <f t="shared" si="36"/>
        <v/>
      </c>
    </row>
    <row r="786" spans="1:17" ht="15" customHeight="1" x14ac:dyDescent="0.25">
      <c r="A786" s="198" t="str">
        <f>IF($C786="","",IFERROR(INDEX('Work report'!$A$2:$A$1500,MATCH(ROWS($C$2:C786),'Work report'!$AA$2:$AA$1500,0)),""))</f>
        <v/>
      </c>
      <c r="B786" s="199" t="str">
        <f>IF($C786="","",Setup!$B$4)</f>
        <v/>
      </c>
      <c r="C786" s="200" t="str">
        <f>IFERROR(INDEX('Work report'!$R$2:$R$1500,MATCH(ROWS($C$2:C786),'Work report'!$AA$2:$AA$1500,0)),"")</f>
        <v/>
      </c>
      <c r="D786" s="200" t="str">
        <f>IFERROR(INDEX('Work report'!$S$2:$S$1500,MATCH(ROWS($D$2:D786),'Work report'!$AA$2:$AA$1500,0)),"")</f>
        <v/>
      </c>
      <c r="E786" s="193" t="str">
        <f>IF($C786="","",IFERROR(INDEX('Work report'!$C$2:$C$1500,MATCH(ROWS($C$2:C786),'Work report'!$AA$2:$AA$1500,0)),""))</f>
        <v/>
      </c>
      <c r="F786" s="201" t="str">
        <f>IF($C786="","",IFERROR(INDEX('Work report'!$F$2:$F$1500,MATCH(ROWS($C$2:C786),'Work report'!$AA$2:$AA$1500,0)),""))</f>
        <v/>
      </c>
      <c r="G786" s="202" t="str">
        <f>IF($C786="","",IFERROR(HYPERLINK(INDEX('Work report'!$Q$2:$Q$1500,MATCH(ROWS($C$2:C786),'Work report'!$AA$2:$AA$1500,0)),INDEX('Work report'!$Q$2:$Q$1500,MATCH(ROWS($C$2:C786),'Work report'!$AA$2:$AA$1500,0))),""))</f>
        <v/>
      </c>
      <c r="H786" s="203" t="str">
        <f>IF($C786="","",IFERROR(INDEX('Work report'!$M$2:$M$1500,MATCH(ROWS($C$2:C786),'Work report'!$AA$2:$AA$1500,0)),""))</f>
        <v/>
      </c>
      <c r="I786" s="198" t="str">
        <f>IF($C786="","",IFERROR(INDEX('Work report'!$A$2:$A$1500,MATCH(ROWS($C$2:C786),'Work report'!$AA$2:$AA$1500,0)),""))</f>
        <v/>
      </c>
      <c r="J786" s="201" t="str">
        <f>IF($C786="","",IFERROR(INDEX('Work report'!$I$2:$I$1500,MATCH(ROWS($C$2:C786),'Work report'!$AA$2:$AA$1500,0)),""))</f>
        <v/>
      </c>
      <c r="K786" s="105"/>
      <c r="L786" s="105"/>
      <c r="M786" s="105"/>
      <c r="N786" s="105"/>
      <c r="O786" s="71">
        <f t="shared" si="37"/>
        <v>0</v>
      </c>
      <c r="P786" s="71">
        <f t="shared" si="38"/>
        <v>0</v>
      </c>
      <c r="Q786" s="71" t="str">
        <f t="shared" si="36"/>
        <v/>
      </c>
    </row>
    <row r="787" spans="1:17" ht="15" customHeight="1" x14ac:dyDescent="0.25">
      <c r="A787" s="198" t="str">
        <f>IF($C787="","",IFERROR(INDEX('Work report'!$A$2:$A$1500,MATCH(ROWS($C$2:C787),'Work report'!$AA$2:$AA$1500,0)),""))</f>
        <v/>
      </c>
      <c r="B787" s="199" t="str">
        <f>IF($C787="","",Setup!$B$4)</f>
        <v/>
      </c>
      <c r="C787" s="200" t="str">
        <f>IFERROR(INDEX('Work report'!$R$2:$R$1500,MATCH(ROWS($C$2:C787),'Work report'!$AA$2:$AA$1500,0)),"")</f>
        <v/>
      </c>
      <c r="D787" s="200" t="str">
        <f>IFERROR(INDEX('Work report'!$S$2:$S$1500,MATCH(ROWS($D$2:D787),'Work report'!$AA$2:$AA$1500,0)),"")</f>
        <v/>
      </c>
      <c r="E787" s="193" t="str">
        <f>IF($C787="","",IFERROR(INDEX('Work report'!$C$2:$C$1500,MATCH(ROWS($C$2:C787),'Work report'!$AA$2:$AA$1500,0)),""))</f>
        <v/>
      </c>
      <c r="F787" s="201" t="str">
        <f>IF($C787="","",IFERROR(INDEX('Work report'!$F$2:$F$1500,MATCH(ROWS($C$2:C787),'Work report'!$AA$2:$AA$1500,0)),""))</f>
        <v/>
      </c>
      <c r="G787" s="202" t="str">
        <f>IF($C787="","",IFERROR(HYPERLINK(INDEX('Work report'!$Q$2:$Q$1500,MATCH(ROWS($C$2:C787),'Work report'!$AA$2:$AA$1500,0)),INDEX('Work report'!$Q$2:$Q$1500,MATCH(ROWS($C$2:C787),'Work report'!$AA$2:$AA$1500,0))),""))</f>
        <v/>
      </c>
      <c r="H787" s="203" t="str">
        <f>IF($C787="","",IFERROR(INDEX('Work report'!$M$2:$M$1500,MATCH(ROWS($C$2:C787),'Work report'!$AA$2:$AA$1500,0)),""))</f>
        <v/>
      </c>
      <c r="I787" s="198" t="str">
        <f>IF($C787="","",IFERROR(INDEX('Work report'!$A$2:$A$1500,MATCH(ROWS($C$2:C787),'Work report'!$AA$2:$AA$1500,0)),""))</f>
        <v/>
      </c>
      <c r="J787" s="201" t="str">
        <f>IF($C787="","",IFERROR(INDEX('Work report'!$I$2:$I$1500,MATCH(ROWS($C$2:C787),'Work report'!$AA$2:$AA$1500,0)),""))</f>
        <v/>
      </c>
      <c r="K787" s="105"/>
      <c r="L787" s="105"/>
      <c r="M787" s="105"/>
      <c r="N787" s="105"/>
      <c r="O787" s="71">
        <f t="shared" si="37"/>
        <v>0</v>
      </c>
      <c r="P787" s="71">
        <f t="shared" si="38"/>
        <v>0</v>
      </c>
      <c r="Q787" s="71" t="str">
        <f t="shared" si="36"/>
        <v/>
      </c>
    </row>
    <row r="788" spans="1:17" ht="15" customHeight="1" x14ac:dyDescent="0.25">
      <c r="A788" s="198" t="str">
        <f>IF($C788="","",IFERROR(INDEX('Work report'!$A$2:$A$1500,MATCH(ROWS($C$2:C788),'Work report'!$AA$2:$AA$1500,0)),""))</f>
        <v/>
      </c>
      <c r="B788" s="199" t="str">
        <f>IF($C788="","",Setup!$B$4)</f>
        <v/>
      </c>
      <c r="C788" s="200" t="str">
        <f>IFERROR(INDEX('Work report'!$R$2:$R$1500,MATCH(ROWS($C$2:C788),'Work report'!$AA$2:$AA$1500,0)),"")</f>
        <v/>
      </c>
      <c r="D788" s="200" t="str">
        <f>IFERROR(INDEX('Work report'!$S$2:$S$1500,MATCH(ROWS($D$2:D788),'Work report'!$AA$2:$AA$1500,0)),"")</f>
        <v/>
      </c>
      <c r="E788" s="193" t="str">
        <f>IF($C788="","",IFERROR(INDEX('Work report'!$C$2:$C$1500,MATCH(ROWS($C$2:C788),'Work report'!$AA$2:$AA$1500,0)),""))</f>
        <v/>
      </c>
      <c r="F788" s="201" t="str">
        <f>IF($C788="","",IFERROR(INDEX('Work report'!$F$2:$F$1500,MATCH(ROWS($C$2:C788),'Work report'!$AA$2:$AA$1500,0)),""))</f>
        <v/>
      </c>
      <c r="G788" s="202" t="str">
        <f>IF($C788="","",IFERROR(HYPERLINK(INDEX('Work report'!$Q$2:$Q$1500,MATCH(ROWS($C$2:C788),'Work report'!$AA$2:$AA$1500,0)),INDEX('Work report'!$Q$2:$Q$1500,MATCH(ROWS($C$2:C788),'Work report'!$AA$2:$AA$1500,0))),""))</f>
        <v/>
      </c>
      <c r="H788" s="203" t="str">
        <f>IF($C788="","",IFERROR(INDEX('Work report'!$M$2:$M$1500,MATCH(ROWS($C$2:C788),'Work report'!$AA$2:$AA$1500,0)),""))</f>
        <v/>
      </c>
      <c r="I788" s="198" t="str">
        <f>IF($C788="","",IFERROR(INDEX('Work report'!$A$2:$A$1500,MATCH(ROWS($C$2:C788),'Work report'!$AA$2:$AA$1500,0)),""))</f>
        <v/>
      </c>
      <c r="J788" s="201" t="str">
        <f>IF($C788="","",IFERROR(INDEX('Work report'!$I$2:$I$1500,MATCH(ROWS($C$2:C788),'Work report'!$AA$2:$AA$1500,0)),""))</f>
        <v/>
      </c>
      <c r="K788" s="105"/>
      <c r="L788" s="105"/>
      <c r="M788" s="105"/>
      <c r="N788" s="105"/>
      <c r="O788" s="71">
        <f t="shared" si="37"/>
        <v>0</v>
      </c>
      <c r="P788" s="71">
        <f t="shared" si="38"/>
        <v>0</v>
      </c>
      <c r="Q788" s="71" t="str">
        <f t="shared" si="36"/>
        <v/>
      </c>
    </row>
    <row r="789" spans="1:17" ht="15" customHeight="1" x14ac:dyDescent="0.25">
      <c r="A789" s="198" t="str">
        <f>IF($C789="","",IFERROR(INDEX('Work report'!$A$2:$A$1500,MATCH(ROWS($C$2:C789),'Work report'!$AA$2:$AA$1500,0)),""))</f>
        <v/>
      </c>
      <c r="B789" s="199" t="str">
        <f>IF($C789="","",Setup!$B$4)</f>
        <v/>
      </c>
      <c r="C789" s="200" t="str">
        <f>IFERROR(INDEX('Work report'!$R$2:$R$1500,MATCH(ROWS($C$2:C789),'Work report'!$AA$2:$AA$1500,0)),"")</f>
        <v/>
      </c>
      <c r="D789" s="200" t="str">
        <f>IFERROR(INDEX('Work report'!$S$2:$S$1500,MATCH(ROWS($D$2:D789),'Work report'!$AA$2:$AA$1500,0)),"")</f>
        <v/>
      </c>
      <c r="E789" s="193" t="str">
        <f>IF($C789="","",IFERROR(INDEX('Work report'!$C$2:$C$1500,MATCH(ROWS($C$2:C789),'Work report'!$AA$2:$AA$1500,0)),""))</f>
        <v/>
      </c>
      <c r="F789" s="201" t="str">
        <f>IF($C789="","",IFERROR(INDEX('Work report'!$F$2:$F$1500,MATCH(ROWS($C$2:C789),'Work report'!$AA$2:$AA$1500,0)),""))</f>
        <v/>
      </c>
      <c r="G789" s="202" t="str">
        <f>IF($C789="","",IFERROR(HYPERLINK(INDEX('Work report'!$Q$2:$Q$1500,MATCH(ROWS($C$2:C789),'Work report'!$AA$2:$AA$1500,0)),INDEX('Work report'!$Q$2:$Q$1500,MATCH(ROWS($C$2:C789),'Work report'!$AA$2:$AA$1500,0))),""))</f>
        <v/>
      </c>
      <c r="H789" s="203" t="str">
        <f>IF($C789="","",IFERROR(INDEX('Work report'!$M$2:$M$1500,MATCH(ROWS($C$2:C789),'Work report'!$AA$2:$AA$1500,0)),""))</f>
        <v/>
      </c>
      <c r="I789" s="198" t="str">
        <f>IF($C789="","",IFERROR(INDEX('Work report'!$A$2:$A$1500,MATCH(ROWS($C$2:C789),'Work report'!$AA$2:$AA$1500,0)),""))</f>
        <v/>
      </c>
      <c r="J789" s="201" t="str">
        <f>IF($C789="","",IFERROR(INDEX('Work report'!$I$2:$I$1500,MATCH(ROWS($C$2:C789),'Work report'!$AA$2:$AA$1500,0)),""))</f>
        <v/>
      </c>
      <c r="K789" s="105"/>
      <c r="L789" s="105"/>
      <c r="M789" s="105"/>
      <c r="N789" s="105"/>
      <c r="O789" s="71">
        <f t="shared" si="37"/>
        <v>0</v>
      </c>
      <c r="P789" s="71">
        <f t="shared" si="38"/>
        <v>0</v>
      </c>
      <c r="Q789" s="71" t="str">
        <f t="shared" si="36"/>
        <v/>
      </c>
    </row>
    <row r="790" spans="1:17" ht="15" customHeight="1" x14ac:dyDescent="0.25">
      <c r="A790" s="198" t="str">
        <f>IF($C790="","",IFERROR(INDEX('Work report'!$A$2:$A$1500,MATCH(ROWS($C$2:C790),'Work report'!$AA$2:$AA$1500,0)),""))</f>
        <v/>
      </c>
      <c r="B790" s="199" t="str">
        <f>IF($C790="","",Setup!$B$4)</f>
        <v/>
      </c>
      <c r="C790" s="200" t="str">
        <f>IFERROR(INDEX('Work report'!$R$2:$R$1500,MATCH(ROWS($C$2:C790),'Work report'!$AA$2:$AA$1500,0)),"")</f>
        <v/>
      </c>
      <c r="D790" s="200" t="str">
        <f>IFERROR(INDEX('Work report'!$S$2:$S$1500,MATCH(ROWS($D$2:D790),'Work report'!$AA$2:$AA$1500,0)),"")</f>
        <v/>
      </c>
      <c r="E790" s="193" t="str">
        <f>IF($C790="","",IFERROR(INDEX('Work report'!$C$2:$C$1500,MATCH(ROWS($C$2:C790),'Work report'!$AA$2:$AA$1500,0)),""))</f>
        <v/>
      </c>
      <c r="F790" s="201" t="str">
        <f>IF($C790="","",IFERROR(INDEX('Work report'!$F$2:$F$1500,MATCH(ROWS($C$2:C790),'Work report'!$AA$2:$AA$1500,0)),""))</f>
        <v/>
      </c>
      <c r="G790" s="202" t="str">
        <f>IF($C790="","",IFERROR(HYPERLINK(INDEX('Work report'!$Q$2:$Q$1500,MATCH(ROWS($C$2:C790),'Work report'!$AA$2:$AA$1500,0)),INDEX('Work report'!$Q$2:$Q$1500,MATCH(ROWS($C$2:C790),'Work report'!$AA$2:$AA$1500,0))),""))</f>
        <v/>
      </c>
      <c r="H790" s="203" t="str">
        <f>IF($C790="","",IFERROR(INDEX('Work report'!$M$2:$M$1500,MATCH(ROWS($C$2:C790),'Work report'!$AA$2:$AA$1500,0)),""))</f>
        <v/>
      </c>
      <c r="I790" s="198" t="str">
        <f>IF($C790="","",IFERROR(INDEX('Work report'!$A$2:$A$1500,MATCH(ROWS($C$2:C790),'Work report'!$AA$2:$AA$1500,0)),""))</f>
        <v/>
      </c>
      <c r="J790" s="201" t="str">
        <f>IF($C790="","",IFERROR(INDEX('Work report'!$I$2:$I$1500,MATCH(ROWS($C$2:C790),'Work report'!$AA$2:$AA$1500,0)),""))</f>
        <v/>
      </c>
      <c r="K790" s="105"/>
      <c r="L790" s="105"/>
      <c r="M790" s="105"/>
      <c r="N790" s="105"/>
      <c r="O790" s="71">
        <f t="shared" si="37"/>
        <v>0</v>
      </c>
      <c r="P790" s="71">
        <f t="shared" si="38"/>
        <v>0</v>
      </c>
      <c r="Q790" s="71" t="str">
        <f t="shared" si="36"/>
        <v/>
      </c>
    </row>
    <row r="791" spans="1:17" ht="15" customHeight="1" x14ac:dyDescent="0.25">
      <c r="A791" s="198" t="str">
        <f>IF($C791="","",IFERROR(INDEX('Work report'!$A$2:$A$1500,MATCH(ROWS($C$2:C791),'Work report'!$AA$2:$AA$1500,0)),""))</f>
        <v/>
      </c>
      <c r="B791" s="199" t="str">
        <f>IF($C791="","",Setup!$B$4)</f>
        <v/>
      </c>
      <c r="C791" s="200" t="str">
        <f>IFERROR(INDEX('Work report'!$R$2:$R$1500,MATCH(ROWS($C$2:C791),'Work report'!$AA$2:$AA$1500,0)),"")</f>
        <v/>
      </c>
      <c r="D791" s="200" t="str">
        <f>IFERROR(INDEX('Work report'!$S$2:$S$1500,MATCH(ROWS($D$2:D791),'Work report'!$AA$2:$AA$1500,0)),"")</f>
        <v/>
      </c>
      <c r="E791" s="193" t="str">
        <f>IF($C791="","",IFERROR(INDEX('Work report'!$C$2:$C$1500,MATCH(ROWS($C$2:C791),'Work report'!$AA$2:$AA$1500,0)),""))</f>
        <v/>
      </c>
      <c r="F791" s="201" t="str">
        <f>IF($C791="","",IFERROR(INDEX('Work report'!$F$2:$F$1500,MATCH(ROWS($C$2:C791),'Work report'!$AA$2:$AA$1500,0)),""))</f>
        <v/>
      </c>
      <c r="G791" s="202" t="str">
        <f>IF($C791="","",IFERROR(HYPERLINK(INDEX('Work report'!$Q$2:$Q$1500,MATCH(ROWS($C$2:C791),'Work report'!$AA$2:$AA$1500,0)),INDEX('Work report'!$Q$2:$Q$1500,MATCH(ROWS($C$2:C791),'Work report'!$AA$2:$AA$1500,0))),""))</f>
        <v/>
      </c>
      <c r="H791" s="203" t="str">
        <f>IF($C791="","",IFERROR(INDEX('Work report'!$M$2:$M$1500,MATCH(ROWS($C$2:C791),'Work report'!$AA$2:$AA$1500,0)),""))</f>
        <v/>
      </c>
      <c r="I791" s="198" t="str">
        <f>IF($C791="","",IFERROR(INDEX('Work report'!$A$2:$A$1500,MATCH(ROWS($C$2:C791),'Work report'!$AA$2:$AA$1500,0)),""))</f>
        <v/>
      </c>
      <c r="J791" s="201" t="str">
        <f>IF($C791="","",IFERROR(INDEX('Work report'!$I$2:$I$1500,MATCH(ROWS($C$2:C791),'Work report'!$AA$2:$AA$1500,0)),""))</f>
        <v/>
      </c>
      <c r="K791" s="105"/>
      <c r="L791" s="105"/>
      <c r="M791" s="105"/>
      <c r="N791" s="105"/>
      <c r="O791" s="71">
        <f t="shared" si="37"/>
        <v>0</v>
      </c>
      <c r="P791" s="71">
        <f t="shared" si="38"/>
        <v>0</v>
      </c>
      <c r="Q791" s="71" t="str">
        <f t="shared" si="36"/>
        <v/>
      </c>
    </row>
    <row r="792" spans="1:17" ht="15" customHeight="1" x14ac:dyDescent="0.25">
      <c r="A792" s="198" t="str">
        <f>IF($C792="","",IFERROR(INDEX('Work report'!$A$2:$A$1500,MATCH(ROWS($C$2:C792),'Work report'!$AA$2:$AA$1500,0)),""))</f>
        <v/>
      </c>
      <c r="B792" s="199" t="str">
        <f>IF($C792="","",Setup!$B$4)</f>
        <v/>
      </c>
      <c r="C792" s="200" t="str">
        <f>IFERROR(INDEX('Work report'!$R$2:$R$1500,MATCH(ROWS($C$2:C792),'Work report'!$AA$2:$AA$1500,0)),"")</f>
        <v/>
      </c>
      <c r="D792" s="200" t="str">
        <f>IFERROR(INDEX('Work report'!$S$2:$S$1500,MATCH(ROWS($D$2:D792),'Work report'!$AA$2:$AA$1500,0)),"")</f>
        <v/>
      </c>
      <c r="E792" s="193" t="str">
        <f>IF($C792="","",IFERROR(INDEX('Work report'!$C$2:$C$1500,MATCH(ROWS($C$2:C792),'Work report'!$AA$2:$AA$1500,0)),""))</f>
        <v/>
      </c>
      <c r="F792" s="201" t="str">
        <f>IF($C792="","",IFERROR(INDEX('Work report'!$F$2:$F$1500,MATCH(ROWS($C$2:C792),'Work report'!$AA$2:$AA$1500,0)),""))</f>
        <v/>
      </c>
      <c r="G792" s="202" t="str">
        <f>IF($C792="","",IFERROR(HYPERLINK(INDEX('Work report'!$Q$2:$Q$1500,MATCH(ROWS($C$2:C792),'Work report'!$AA$2:$AA$1500,0)),INDEX('Work report'!$Q$2:$Q$1500,MATCH(ROWS($C$2:C792),'Work report'!$AA$2:$AA$1500,0))),""))</f>
        <v/>
      </c>
      <c r="H792" s="203" t="str">
        <f>IF($C792="","",IFERROR(INDEX('Work report'!$M$2:$M$1500,MATCH(ROWS($C$2:C792),'Work report'!$AA$2:$AA$1500,0)),""))</f>
        <v/>
      </c>
      <c r="I792" s="198" t="str">
        <f>IF($C792="","",IFERROR(INDEX('Work report'!$A$2:$A$1500,MATCH(ROWS($C$2:C792),'Work report'!$AA$2:$AA$1500,0)),""))</f>
        <v/>
      </c>
      <c r="J792" s="201" t="str">
        <f>IF($C792="","",IFERROR(INDEX('Work report'!$I$2:$I$1500,MATCH(ROWS($C$2:C792),'Work report'!$AA$2:$AA$1500,0)),""))</f>
        <v/>
      </c>
      <c r="K792" s="105"/>
      <c r="L792" s="105"/>
      <c r="M792" s="105"/>
      <c r="N792" s="105"/>
      <c r="O792" s="71">
        <f t="shared" si="37"/>
        <v>0</v>
      </c>
      <c r="P792" s="71">
        <f t="shared" si="38"/>
        <v>0</v>
      </c>
      <c r="Q792" s="71" t="str">
        <f t="shared" si="36"/>
        <v/>
      </c>
    </row>
    <row r="793" spans="1:17" ht="15" customHeight="1" x14ac:dyDescent="0.25">
      <c r="A793" s="198" t="str">
        <f>IF($C793="","",IFERROR(INDEX('Work report'!$A$2:$A$1500,MATCH(ROWS($C$2:C793),'Work report'!$AA$2:$AA$1500,0)),""))</f>
        <v/>
      </c>
      <c r="B793" s="199" t="str">
        <f>IF($C793="","",Setup!$B$4)</f>
        <v/>
      </c>
      <c r="C793" s="200" t="str">
        <f>IFERROR(INDEX('Work report'!$R$2:$R$1500,MATCH(ROWS($C$2:C793),'Work report'!$AA$2:$AA$1500,0)),"")</f>
        <v/>
      </c>
      <c r="D793" s="200" t="str">
        <f>IFERROR(INDEX('Work report'!$S$2:$S$1500,MATCH(ROWS($D$2:D793),'Work report'!$AA$2:$AA$1500,0)),"")</f>
        <v/>
      </c>
      <c r="E793" s="193" t="str">
        <f>IF($C793="","",IFERROR(INDEX('Work report'!$C$2:$C$1500,MATCH(ROWS($C$2:C793),'Work report'!$AA$2:$AA$1500,0)),""))</f>
        <v/>
      </c>
      <c r="F793" s="201" t="str">
        <f>IF($C793="","",IFERROR(INDEX('Work report'!$F$2:$F$1500,MATCH(ROWS($C$2:C793),'Work report'!$AA$2:$AA$1500,0)),""))</f>
        <v/>
      </c>
      <c r="G793" s="202" t="str">
        <f>IF($C793="","",IFERROR(HYPERLINK(INDEX('Work report'!$Q$2:$Q$1500,MATCH(ROWS($C$2:C793),'Work report'!$AA$2:$AA$1500,0)),INDEX('Work report'!$Q$2:$Q$1500,MATCH(ROWS($C$2:C793),'Work report'!$AA$2:$AA$1500,0))),""))</f>
        <v/>
      </c>
      <c r="H793" s="203" t="str">
        <f>IF($C793="","",IFERROR(INDEX('Work report'!$M$2:$M$1500,MATCH(ROWS($C$2:C793),'Work report'!$AA$2:$AA$1500,0)),""))</f>
        <v/>
      </c>
      <c r="I793" s="198" t="str">
        <f>IF($C793="","",IFERROR(INDEX('Work report'!$A$2:$A$1500,MATCH(ROWS($C$2:C793),'Work report'!$AA$2:$AA$1500,0)),""))</f>
        <v/>
      </c>
      <c r="J793" s="201" t="str">
        <f>IF($C793="","",IFERROR(INDEX('Work report'!$I$2:$I$1500,MATCH(ROWS($C$2:C793),'Work report'!$AA$2:$AA$1500,0)),""))</f>
        <v/>
      </c>
      <c r="K793" s="105"/>
      <c r="L793" s="105"/>
      <c r="M793" s="105"/>
      <c r="N793" s="105"/>
      <c r="O793" s="71">
        <f t="shared" si="37"/>
        <v>0</v>
      </c>
      <c r="P793" s="71">
        <f t="shared" si="38"/>
        <v>0</v>
      </c>
      <c r="Q793" s="71" t="str">
        <f t="shared" si="36"/>
        <v/>
      </c>
    </row>
    <row r="794" spans="1:17" ht="15" customHeight="1" x14ac:dyDescent="0.25">
      <c r="A794" s="198" t="str">
        <f>IF($C794="","",IFERROR(INDEX('Work report'!$A$2:$A$1500,MATCH(ROWS($C$2:C794),'Work report'!$AA$2:$AA$1500,0)),""))</f>
        <v/>
      </c>
      <c r="B794" s="199" t="str">
        <f>IF($C794="","",Setup!$B$4)</f>
        <v/>
      </c>
      <c r="C794" s="200" t="str">
        <f>IFERROR(INDEX('Work report'!$R$2:$R$1500,MATCH(ROWS($C$2:C794),'Work report'!$AA$2:$AA$1500,0)),"")</f>
        <v/>
      </c>
      <c r="D794" s="200" t="str">
        <f>IFERROR(INDEX('Work report'!$S$2:$S$1500,MATCH(ROWS($D$2:D794),'Work report'!$AA$2:$AA$1500,0)),"")</f>
        <v/>
      </c>
      <c r="E794" s="193" t="str">
        <f>IF($C794="","",IFERROR(INDEX('Work report'!$C$2:$C$1500,MATCH(ROWS($C$2:C794),'Work report'!$AA$2:$AA$1500,0)),""))</f>
        <v/>
      </c>
      <c r="F794" s="201" t="str">
        <f>IF($C794="","",IFERROR(INDEX('Work report'!$F$2:$F$1500,MATCH(ROWS($C$2:C794),'Work report'!$AA$2:$AA$1500,0)),""))</f>
        <v/>
      </c>
      <c r="G794" s="202" t="str">
        <f>IF($C794="","",IFERROR(HYPERLINK(INDEX('Work report'!$Q$2:$Q$1500,MATCH(ROWS($C$2:C794),'Work report'!$AA$2:$AA$1500,0)),INDEX('Work report'!$Q$2:$Q$1500,MATCH(ROWS($C$2:C794),'Work report'!$AA$2:$AA$1500,0))),""))</f>
        <v/>
      </c>
      <c r="H794" s="203" t="str">
        <f>IF($C794="","",IFERROR(INDEX('Work report'!$M$2:$M$1500,MATCH(ROWS($C$2:C794),'Work report'!$AA$2:$AA$1500,0)),""))</f>
        <v/>
      </c>
      <c r="I794" s="198" t="str">
        <f>IF($C794="","",IFERROR(INDEX('Work report'!$A$2:$A$1500,MATCH(ROWS($C$2:C794),'Work report'!$AA$2:$AA$1500,0)),""))</f>
        <v/>
      </c>
      <c r="J794" s="201" t="str">
        <f>IF($C794="","",IFERROR(INDEX('Work report'!$I$2:$I$1500,MATCH(ROWS($C$2:C794),'Work report'!$AA$2:$AA$1500,0)),""))</f>
        <v/>
      </c>
      <c r="K794" s="105"/>
      <c r="L794" s="105"/>
      <c r="M794" s="105"/>
      <c r="N794" s="105"/>
      <c r="O794" s="71">
        <f t="shared" si="37"/>
        <v>0</v>
      </c>
      <c r="P794" s="71">
        <f t="shared" si="38"/>
        <v>0</v>
      </c>
      <c r="Q794" s="71" t="str">
        <f t="shared" si="36"/>
        <v/>
      </c>
    </row>
    <row r="795" spans="1:17" ht="15" customHeight="1" x14ac:dyDescent="0.25">
      <c r="A795" s="198" t="str">
        <f>IF($C795="","",IFERROR(INDEX('Work report'!$A$2:$A$1500,MATCH(ROWS($C$2:C795),'Work report'!$AA$2:$AA$1500,0)),""))</f>
        <v/>
      </c>
      <c r="B795" s="199" t="str">
        <f>IF($C795="","",Setup!$B$4)</f>
        <v/>
      </c>
      <c r="C795" s="200" t="str">
        <f>IFERROR(INDEX('Work report'!$R$2:$R$1500,MATCH(ROWS($C$2:C795),'Work report'!$AA$2:$AA$1500,0)),"")</f>
        <v/>
      </c>
      <c r="D795" s="200" t="str">
        <f>IFERROR(INDEX('Work report'!$S$2:$S$1500,MATCH(ROWS($D$2:D795),'Work report'!$AA$2:$AA$1500,0)),"")</f>
        <v/>
      </c>
      <c r="E795" s="193" t="str">
        <f>IF($C795="","",IFERROR(INDEX('Work report'!$C$2:$C$1500,MATCH(ROWS($C$2:C795),'Work report'!$AA$2:$AA$1500,0)),""))</f>
        <v/>
      </c>
      <c r="F795" s="201" t="str">
        <f>IF($C795="","",IFERROR(INDEX('Work report'!$F$2:$F$1500,MATCH(ROWS($C$2:C795),'Work report'!$AA$2:$AA$1500,0)),""))</f>
        <v/>
      </c>
      <c r="G795" s="202" t="str">
        <f>IF($C795="","",IFERROR(HYPERLINK(INDEX('Work report'!$Q$2:$Q$1500,MATCH(ROWS($C$2:C795),'Work report'!$AA$2:$AA$1500,0)),INDEX('Work report'!$Q$2:$Q$1500,MATCH(ROWS($C$2:C795),'Work report'!$AA$2:$AA$1500,0))),""))</f>
        <v/>
      </c>
      <c r="H795" s="203" t="str">
        <f>IF($C795="","",IFERROR(INDEX('Work report'!$M$2:$M$1500,MATCH(ROWS($C$2:C795),'Work report'!$AA$2:$AA$1500,0)),""))</f>
        <v/>
      </c>
      <c r="I795" s="198" t="str">
        <f>IF($C795="","",IFERROR(INDEX('Work report'!$A$2:$A$1500,MATCH(ROWS($C$2:C795),'Work report'!$AA$2:$AA$1500,0)),""))</f>
        <v/>
      </c>
      <c r="J795" s="201" t="str">
        <f>IF($C795="","",IFERROR(INDEX('Work report'!$I$2:$I$1500,MATCH(ROWS($C$2:C795),'Work report'!$AA$2:$AA$1500,0)),""))</f>
        <v/>
      </c>
      <c r="K795" s="105"/>
      <c r="L795" s="105"/>
      <c r="M795" s="105"/>
      <c r="N795" s="105"/>
      <c r="O795" s="71">
        <f t="shared" si="37"/>
        <v>0</v>
      </c>
      <c r="P795" s="71">
        <f t="shared" si="38"/>
        <v>0</v>
      </c>
      <c r="Q795" s="71" t="str">
        <f t="shared" si="36"/>
        <v/>
      </c>
    </row>
    <row r="796" spans="1:17" ht="15" customHeight="1" x14ac:dyDescent="0.25">
      <c r="A796" s="198" t="str">
        <f>IF($C796="","",IFERROR(INDEX('Work report'!$A$2:$A$1500,MATCH(ROWS($C$2:C796),'Work report'!$AA$2:$AA$1500,0)),""))</f>
        <v/>
      </c>
      <c r="B796" s="199" t="str">
        <f>IF($C796="","",Setup!$B$4)</f>
        <v/>
      </c>
      <c r="C796" s="200" t="str">
        <f>IFERROR(INDEX('Work report'!$R$2:$R$1500,MATCH(ROWS($C$2:C796),'Work report'!$AA$2:$AA$1500,0)),"")</f>
        <v/>
      </c>
      <c r="D796" s="200" t="str">
        <f>IFERROR(INDEX('Work report'!$S$2:$S$1500,MATCH(ROWS($D$2:D796),'Work report'!$AA$2:$AA$1500,0)),"")</f>
        <v/>
      </c>
      <c r="E796" s="193" t="str">
        <f>IF($C796="","",IFERROR(INDEX('Work report'!$C$2:$C$1500,MATCH(ROWS($C$2:C796),'Work report'!$AA$2:$AA$1500,0)),""))</f>
        <v/>
      </c>
      <c r="F796" s="201" t="str">
        <f>IF($C796="","",IFERROR(INDEX('Work report'!$F$2:$F$1500,MATCH(ROWS($C$2:C796),'Work report'!$AA$2:$AA$1500,0)),""))</f>
        <v/>
      </c>
      <c r="G796" s="202" t="str">
        <f>IF($C796="","",IFERROR(HYPERLINK(INDEX('Work report'!$Q$2:$Q$1500,MATCH(ROWS($C$2:C796),'Work report'!$AA$2:$AA$1500,0)),INDEX('Work report'!$Q$2:$Q$1500,MATCH(ROWS($C$2:C796),'Work report'!$AA$2:$AA$1500,0))),""))</f>
        <v/>
      </c>
      <c r="H796" s="203" t="str">
        <f>IF($C796="","",IFERROR(INDEX('Work report'!$M$2:$M$1500,MATCH(ROWS($C$2:C796),'Work report'!$AA$2:$AA$1500,0)),""))</f>
        <v/>
      </c>
      <c r="I796" s="198" t="str">
        <f>IF($C796="","",IFERROR(INDEX('Work report'!$A$2:$A$1500,MATCH(ROWS($C$2:C796),'Work report'!$AA$2:$AA$1500,0)),""))</f>
        <v/>
      </c>
      <c r="J796" s="201" t="str">
        <f>IF($C796="","",IFERROR(INDEX('Work report'!$I$2:$I$1500,MATCH(ROWS($C$2:C796),'Work report'!$AA$2:$AA$1500,0)),""))</f>
        <v/>
      </c>
      <c r="K796" s="105"/>
      <c r="L796" s="105"/>
      <c r="M796" s="105"/>
      <c r="N796" s="105"/>
      <c r="O796" s="71">
        <f t="shared" si="37"/>
        <v>0</v>
      </c>
      <c r="P796" s="71">
        <f t="shared" si="38"/>
        <v>0</v>
      </c>
      <c r="Q796" s="71" t="str">
        <f t="shared" si="36"/>
        <v/>
      </c>
    </row>
    <row r="797" spans="1:17" ht="15" customHeight="1" x14ac:dyDescent="0.25">
      <c r="A797" s="198" t="str">
        <f>IF($C797="","",IFERROR(INDEX('Work report'!$A$2:$A$1500,MATCH(ROWS($C$2:C797),'Work report'!$AA$2:$AA$1500,0)),""))</f>
        <v/>
      </c>
      <c r="B797" s="199" t="str">
        <f>IF($C797="","",Setup!$B$4)</f>
        <v/>
      </c>
      <c r="C797" s="200" t="str">
        <f>IFERROR(INDEX('Work report'!$R$2:$R$1500,MATCH(ROWS($C$2:C797),'Work report'!$AA$2:$AA$1500,0)),"")</f>
        <v/>
      </c>
      <c r="D797" s="200" t="str">
        <f>IFERROR(INDEX('Work report'!$S$2:$S$1500,MATCH(ROWS($D$2:D797),'Work report'!$AA$2:$AA$1500,0)),"")</f>
        <v/>
      </c>
      <c r="E797" s="193" t="str">
        <f>IF($C797="","",IFERROR(INDEX('Work report'!$C$2:$C$1500,MATCH(ROWS($C$2:C797),'Work report'!$AA$2:$AA$1500,0)),""))</f>
        <v/>
      </c>
      <c r="F797" s="201" t="str">
        <f>IF($C797="","",IFERROR(INDEX('Work report'!$F$2:$F$1500,MATCH(ROWS($C$2:C797),'Work report'!$AA$2:$AA$1500,0)),""))</f>
        <v/>
      </c>
      <c r="G797" s="202" t="str">
        <f>IF($C797="","",IFERROR(HYPERLINK(INDEX('Work report'!$Q$2:$Q$1500,MATCH(ROWS($C$2:C797),'Work report'!$AA$2:$AA$1500,0)),INDEX('Work report'!$Q$2:$Q$1500,MATCH(ROWS($C$2:C797),'Work report'!$AA$2:$AA$1500,0))),""))</f>
        <v/>
      </c>
      <c r="H797" s="203" t="str">
        <f>IF($C797="","",IFERROR(INDEX('Work report'!$M$2:$M$1500,MATCH(ROWS($C$2:C797),'Work report'!$AA$2:$AA$1500,0)),""))</f>
        <v/>
      </c>
      <c r="I797" s="198" t="str">
        <f>IF($C797="","",IFERROR(INDEX('Work report'!$A$2:$A$1500,MATCH(ROWS($C$2:C797),'Work report'!$AA$2:$AA$1500,0)),""))</f>
        <v/>
      </c>
      <c r="J797" s="201" t="str">
        <f>IF($C797="","",IFERROR(INDEX('Work report'!$I$2:$I$1500,MATCH(ROWS($C$2:C797),'Work report'!$AA$2:$AA$1500,0)),""))</f>
        <v/>
      </c>
      <c r="K797" s="105"/>
      <c r="L797" s="105"/>
      <c r="M797" s="105"/>
      <c r="N797" s="105"/>
      <c r="O797" s="71">
        <f t="shared" si="37"/>
        <v>0</v>
      </c>
      <c r="P797" s="71">
        <f t="shared" si="38"/>
        <v>0</v>
      </c>
      <c r="Q797" s="71" t="str">
        <f t="shared" si="36"/>
        <v/>
      </c>
    </row>
    <row r="798" spans="1:17" ht="15" customHeight="1" x14ac:dyDescent="0.25">
      <c r="A798" s="198" t="str">
        <f>IF($C798="","",IFERROR(INDEX('Work report'!$A$2:$A$1500,MATCH(ROWS($C$2:C798),'Work report'!$AA$2:$AA$1500,0)),""))</f>
        <v/>
      </c>
      <c r="B798" s="199" t="str">
        <f>IF($C798="","",Setup!$B$4)</f>
        <v/>
      </c>
      <c r="C798" s="200" t="str">
        <f>IFERROR(INDEX('Work report'!$R$2:$R$1500,MATCH(ROWS($C$2:C798),'Work report'!$AA$2:$AA$1500,0)),"")</f>
        <v/>
      </c>
      <c r="D798" s="200" t="str">
        <f>IFERROR(INDEX('Work report'!$S$2:$S$1500,MATCH(ROWS($D$2:D798),'Work report'!$AA$2:$AA$1500,0)),"")</f>
        <v/>
      </c>
      <c r="E798" s="193" t="str">
        <f>IF($C798="","",IFERROR(INDEX('Work report'!$C$2:$C$1500,MATCH(ROWS($C$2:C798),'Work report'!$AA$2:$AA$1500,0)),""))</f>
        <v/>
      </c>
      <c r="F798" s="201" t="str">
        <f>IF($C798="","",IFERROR(INDEX('Work report'!$F$2:$F$1500,MATCH(ROWS($C$2:C798),'Work report'!$AA$2:$AA$1500,0)),""))</f>
        <v/>
      </c>
      <c r="G798" s="202" t="str">
        <f>IF($C798="","",IFERROR(HYPERLINK(INDEX('Work report'!$Q$2:$Q$1500,MATCH(ROWS($C$2:C798),'Work report'!$AA$2:$AA$1500,0)),INDEX('Work report'!$Q$2:$Q$1500,MATCH(ROWS($C$2:C798),'Work report'!$AA$2:$AA$1500,0))),""))</f>
        <v/>
      </c>
      <c r="H798" s="203" t="str">
        <f>IF($C798="","",IFERROR(INDEX('Work report'!$M$2:$M$1500,MATCH(ROWS($C$2:C798),'Work report'!$AA$2:$AA$1500,0)),""))</f>
        <v/>
      </c>
      <c r="I798" s="198" t="str">
        <f>IF($C798="","",IFERROR(INDEX('Work report'!$A$2:$A$1500,MATCH(ROWS($C$2:C798),'Work report'!$AA$2:$AA$1500,0)),""))</f>
        <v/>
      </c>
      <c r="J798" s="201" t="str">
        <f>IF($C798="","",IFERROR(INDEX('Work report'!$I$2:$I$1500,MATCH(ROWS($C$2:C798),'Work report'!$AA$2:$AA$1500,0)),""))</f>
        <v/>
      </c>
      <c r="K798" s="105"/>
      <c r="L798" s="105"/>
      <c r="M798" s="105"/>
      <c r="N798" s="105"/>
      <c r="O798" s="71">
        <f t="shared" si="37"/>
        <v>0</v>
      </c>
      <c r="P798" s="71">
        <f t="shared" si="38"/>
        <v>0</v>
      </c>
      <c r="Q798" s="71" t="str">
        <f t="shared" si="36"/>
        <v/>
      </c>
    </row>
    <row r="799" spans="1:17" ht="15" customHeight="1" x14ac:dyDescent="0.25">
      <c r="A799" s="198" t="str">
        <f>IF($C799="","",IFERROR(INDEX('Work report'!$A$2:$A$1500,MATCH(ROWS($C$2:C799),'Work report'!$AA$2:$AA$1500,0)),""))</f>
        <v/>
      </c>
      <c r="B799" s="199" t="str">
        <f>IF($C799="","",Setup!$B$4)</f>
        <v/>
      </c>
      <c r="C799" s="200" t="str">
        <f>IFERROR(INDEX('Work report'!$R$2:$R$1500,MATCH(ROWS($C$2:C799),'Work report'!$AA$2:$AA$1500,0)),"")</f>
        <v/>
      </c>
      <c r="D799" s="200" t="str">
        <f>IFERROR(INDEX('Work report'!$S$2:$S$1500,MATCH(ROWS($D$2:D799),'Work report'!$AA$2:$AA$1500,0)),"")</f>
        <v/>
      </c>
      <c r="E799" s="193" t="str">
        <f>IF($C799="","",IFERROR(INDEX('Work report'!$C$2:$C$1500,MATCH(ROWS($C$2:C799),'Work report'!$AA$2:$AA$1500,0)),""))</f>
        <v/>
      </c>
      <c r="F799" s="201" t="str">
        <f>IF($C799="","",IFERROR(INDEX('Work report'!$F$2:$F$1500,MATCH(ROWS($C$2:C799),'Work report'!$AA$2:$AA$1500,0)),""))</f>
        <v/>
      </c>
      <c r="G799" s="202" t="str">
        <f>IF($C799="","",IFERROR(HYPERLINK(INDEX('Work report'!$Q$2:$Q$1500,MATCH(ROWS($C$2:C799),'Work report'!$AA$2:$AA$1500,0)),INDEX('Work report'!$Q$2:$Q$1500,MATCH(ROWS($C$2:C799),'Work report'!$AA$2:$AA$1500,0))),""))</f>
        <v/>
      </c>
      <c r="H799" s="203" t="str">
        <f>IF($C799="","",IFERROR(INDEX('Work report'!$M$2:$M$1500,MATCH(ROWS($C$2:C799),'Work report'!$AA$2:$AA$1500,0)),""))</f>
        <v/>
      </c>
      <c r="I799" s="198" t="str">
        <f>IF($C799="","",IFERROR(INDEX('Work report'!$A$2:$A$1500,MATCH(ROWS($C$2:C799),'Work report'!$AA$2:$AA$1500,0)),""))</f>
        <v/>
      </c>
      <c r="J799" s="201" t="str">
        <f>IF($C799="","",IFERROR(INDEX('Work report'!$I$2:$I$1500,MATCH(ROWS($C$2:C799),'Work report'!$AA$2:$AA$1500,0)),""))</f>
        <v/>
      </c>
      <c r="K799" s="105"/>
      <c r="L799" s="105"/>
      <c r="M799" s="105"/>
      <c r="N799" s="105"/>
      <c r="O799" s="71">
        <f t="shared" si="37"/>
        <v>0</v>
      </c>
      <c r="P799" s="71">
        <f t="shared" si="38"/>
        <v>0</v>
      </c>
      <c r="Q799" s="71" t="str">
        <f t="shared" si="36"/>
        <v/>
      </c>
    </row>
    <row r="800" spans="1:17" ht="15" customHeight="1" x14ac:dyDescent="0.25">
      <c r="A800" s="198" t="str">
        <f>IF($C800="","",IFERROR(INDEX('Work report'!$A$2:$A$1500,MATCH(ROWS($C$2:C800),'Work report'!$AA$2:$AA$1500,0)),""))</f>
        <v/>
      </c>
      <c r="B800" s="199" t="str">
        <f>IF($C800="","",Setup!$B$4)</f>
        <v/>
      </c>
      <c r="C800" s="200" t="str">
        <f>IFERROR(INDEX('Work report'!$R$2:$R$1500,MATCH(ROWS($C$2:C800),'Work report'!$AA$2:$AA$1500,0)),"")</f>
        <v/>
      </c>
      <c r="D800" s="200" t="str">
        <f>IFERROR(INDEX('Work report'!$S$2:$S$1500,MATCH(ROWS($D$2:D800),'Work report'!$AA$2:$AA$1500,0)),"")</f>
        <v/>
      </c>
      <c r="E800" s="193" t="str">
        <f>IF($C800="","",IFERROR(INDEX('Work report'!$C$2:$C$1500,MATCH(ROWS($C$2:C800),'Work report'!$AA$2:$AA$1500,0)),""))</f>
        <v/>
      </c>
      <c r="F800" s="201" t="str">
        <f>IF($C800="","",IFERROR(INDEX('Work report'!$F$2:$F$1500,MATCH(ROWS($C$2:C800),'Work report'!$AA$2:$AA$1500,0)),""))</f>
        <v/>
      </c>
      <c r="G800" s="202" t="str">
        <f>IF($C800="","",IFERROR(HYPERLINK(INDEX('Work report'!$Q$2:$Q$1500,MATCH(ROWS($C$2:C800),'Work report'!$AA$2:$AA$1500,0)),INDEX('Work report'!$Q$2:$Q$1500,MATCH(ROWS($C$2:C800),'Work report'!$AA$2:$AA$1500,0))),""))</f>
        <v/>
      </c>
      <c r="H800" s="203" t="str">
        <f>IF($C800="","",IFERROR(INDEX('Work report'!$M$2:$M$1500,MATCH(ROWS($C$2:C800),'Work report'!$AA$2:$AA$1500,0)),""))</f>
        <v/>
      </c>
      <c r="I800" s="198" t="str">
        <f>IF($C800="","",IFERROR(INDEX('Work report'!$A$2:$A$1500,MATCH(ROWS($C$2:C800),'Work report'!$AA$2:$AA$1500,0)),""))</f>
        <v/>
      </c>
      <c r="J800" s="201" t="str">
        <f>IF($C800="","",IFERROR(INDEX('Work report'!$I$2:$I$1500,MATCH(ROWS($C$2:C800),'Work report'!$AA$2:$AA$1500,0)),""))</f>
        <v/>
      </c>
      <c r="K800" s="105"/>
      <c r="L800" s="105"/>
      <c r="M800" s="105"/>
      <c r="N800" s="105"/>
      <c r="O800" s="71">
        <f t="shared" si="37"/>
        <v>0</v>
      </c>
      <c r="P800" s="71">
        <f t="shared" si="38"/>
        <v>0</v>
      </c>
      <c r="Q800" s="71" t="str">
        <f t="shared" si="36"/>
        <v/>
      </c>
    </row>
    <row r="801" spans="1:17" ht="15" customHeight="1" x14ac:dyDescent="0.25">
      <c r="A801" s="198" t="str">
        <f>IF($C801="","",IFERROR(INDEX('Work report'!$A$2:$A$1500,MATCH(ROWS($C$2:C801),'Work report'!$AA$2:$AA$1500,0)),""))</f>
        <v/>
      </c>
      <c r="B801" s="199" t="str">
        <f>IF($C801="","",Setup!$B$4)</f>
        <v/>
      </c>
      <c r="C801" s="200" t="str">
        <f>IFERROR(INDEX('Work report'!$R$2:$R$1500,MATCH(ROWS($C$2:C801),'Work report'!$AA$2:$AA$1500,0)),"")</f>
        <v/>
      </c>
      <c r="D801" s="200" t="str">
        <f>IFERROR(INDEX('Work report'!$S$2:$S$1500,MATCH(ROWS($D$2:D801),'Work report'!$AA$2:$AA$1500,0)),"")</f>
        <v/>
      </c>
      <c r="E801" s="193" t="str">
        <f>IF($C801="","",IFERROR(INDEX('Work report'!$C$2:$C$1500,MATCH(ROWS($C$2:C801),'Work report'!$AA$2:$AA$1500,0)),""))</f>
        <v/>
      </c>
      <c r="F801" s="201" t="str">
        <f>IF($C801="","",IFERROR(INDEX('Work report'!$F$2:$F$1500,MATCH(ROWS($C$2:C801),'Work report'!$AA$2:$AA$1500,0)),""))</f>
        <v/>
      </c>
      <c r="G801" s="202" t="str">
        <f>IF($C801="","",IFERROR(HYPERLINK(INDEX('Work report'!$Q$2:$Q$1500,MATCH(ROWS($C$2:C801),'Work report'!$AA$2:$AA$1500,0)),INDEX('Work report'!$Q$2:$Q$1500,MATCH(ROWS($C$2:C801),'Work report'!$AA$2:$AA$1500,0))),""))</f>
        <v/>
      </c>
      <c r="H801" s="203" t="str">
        <f>IF($C801="","",IFERROR(INDEX('Work report'!$M$2:$M$1500,MATCH(ROWS($C$2:C801),'Work report'!$AA$2:$AA$1500,0)),""))</f>
        <v/>
      </c>
      <c r="I801" s="198" t="str">
        <f>IF($C801="","",IFERROR(INDEX('Work report'!$A$2:$A$1500,MATCH(ROWS($C$2:C801),'Work report'!$AA$2:$AA$1500,0)),""))</f>
        <v/>
      </c>
      <c r="J801" s="201" t="str">
        <f>IF($C801="","",IFERROR(INDEX('Work report'!$I$2:$I$1500,MATCH(ROWS($C$2:C801),'Work report'!$AA$2:$AA$1500,0)),""))</f>
        <v/>
      </c>
      <c r="K801" s="105"/>
      <c r="L801" s="105"/>
      <c r="M801" s="105"/>
      <c r="N801" s="105"/>
      <c r="O801" s="71">
        <f t="shared" si="37"/>
        <v>0</v>
      </c>
      <c r="P801" s="71">
        <f t="shared" si="38"/>
        <v>0</v>
      </c>
      <c r="Q801" s="71" t="str">
        <f t="shared" si="36"/>
        <v/>
      </c>
    </row>
    <row r="802" spans="1:17" ht="15" customHeight="1" x14ac:dyDescent="0.25">
      <c r="A802" s="198" t="str">
        <f>IF($C802="","",IFERROR(INDEX('Work report'!$A$2:$A$1500,MATCH(ROWS($C$2:C802),'Work report'!$AA$2:$AA$1500,0)),""))</f>
        <v/>
      </c>
      <c r="B802" s="199" t="str">
        <f>IF($C802="","",Setup!$B$4)</f>
        <v/>
      </c>
      <c r="C802" s="200" t="str">
        <f>IFERROR(INDEX('Work report'!$R$2:$R$1500,MATCH(ROWS($C$2:C802),'Work report'!$AA$2:$AA$1500,0)),"")</f>
        <v/>
      </c>
      <c r="D802" s="200" t="str">
        <f>IFERROR(INDEX('Work report'!$S$2:$S$1500,MATCH(ROWS($D$2:D802),'Work report'!$AA$2:$AA$1500,0)),"")</f>
        <v/>
      </c>
      <c r="E802" s="193" t="str">
        <f>IF($C802="","",IFERROR(INDEX('Work report'!$C$2:$C$1500,MATCH(ROWS($C$2:C802),'Work report'!$AA$2:$AA$1500,0)),""))</f>
        <v/>
      </c>
      <c r="F802" s="201" t="str">
        <f>IF($C802="","",IFERROR(INDEX('Work report'!$F$2:$F$1500,MATCH(ROWS($C$2:C802),'Work report'!$AA$2:$AA$1500,0)),""))</f>
        <v/>
      </c>
      <c r="G802" s="202" t="str">
        <f>IF($C802="","",IFERROR(HYPERLINK(INDEX('Work report'!$Q$2:$Q$1500,MATCH(ROWS($C$2:C802),'Work report'!$AA$2:$AA$1500,0)),INDEX('Work report'!$Q$2:$Q$1500,MATCH(ROWS($C$2:C802),'Work report'!$AA$2:$AA$1500,0))),""))</f>
        <v/>
      </c>
      <c r="H802" s="203" t="str">
        <f>IF($C802="","",IFERROR(INDEX('Work report'!$M$2:$M$1500,MATCH(ROWS($C$2:C802),'Work report'!$AA$2:$AA$1500,0)),""))</f>
        <v/>
      </c>
      <c r="I802" s="198" t="str">
        <f>IF($C802="","",IFERROR(INDEX('Work report'!$A$2:$A$1500,MATCH(ROWS($C$2:C802),'Work report'!$AA$2:$AA$1500,0)),""))</f>
        <v/>
      </c>
      <c r="J802" s="201" t="str">
        <f>IF($C802="","",IFERROR(INDEX('Work report'!$I$2:$I$1500,MATCH(ROWS($C$2:C802),'Work report'!$AA$2:$AA$1500,0)),""))</f>
        <v/>
      </c>
      <c r="K802" s="105"/>
      <c r="L802" s="105"/>
      <c r="M802" s="105"/>
      <c r="N802" s="105"/>
      <c r="O802" s="71">
        <f t="shared" si="37"/>
        <v>0</v>
      </c>
      <c r="P802" s="71">
        <f t="shared" si="38"/>
        <v>0</v>
      </c>
      <c r="Q802" s="71" t="str">
        <f t="shared" si="36"/>
        <v/>
      </c>
    </row>
    <row r="803" spans="1:17" ht="15" customHeight="1" x14ac:dyDescent="0.25">
      <c r="A803" s="198" t="str">
        <f>IF($C803="","",IFERROR(INDEX('Work report'!$A$2:$A$1500,MATCH(ROWS($C$2:C803),'Work report'!$AA$2:$AA$1500,0)),""))</f>
        <v/>
      </c>
      <c r="B803" s="199" t="str">
        <f>IF($C803="","",Setup!$B$4)</f>
        <v/>
      </c>
      <c r="C803" s="200" t="str">
        <f>IFERROR(INDEX('Work report'!$R$2:$R$1500,MATCH(ROWS($C$2:C803),'Work report'!$AA$2:$AA$1500,0)),"")</f>
        <v/>
      </c>
      <c r="D803" s="200" t="str">
        <f>IFERROR(INDEX('Work report'!$S$2:$S$1500,MATCH(ROWS($D$2:D803),'Work report'!$AA$2:$AA$1500,0)),"")</f>
        <v/>
      </c>
      <c r="E803" s="193" t="str">
        <f>IF($C803="","",IFERROR(INDEX('Work report'!$C$2:$C$1500,MATCH(ROWS($C$2:C803),'Work report'!$AA$2:$AA$1500,0)),""))</f>
        <v/>
      </c>
      <c r="F803" s="201" t="str">
        <f>IF($C803="","",IFERROR(INDEX('Work report'!$F$2:$F$1500,MATCH(ROWS($C$2:C803),'Work report'!$AA$2:$AA$1500,0)),""))</f>
        <v/>
      </c>
      <c r="G803" s="202" t="str">
        <f>IF($C803="","",IFERROR(HYPERLINK(INDEX('Work report'!$Q$2:$Q$1500,MATCH(ROWS($C$2:C803),'Work report'!$AA$2:$AA$1500,0)),INDEX('Work report'!$Q$2:$Q$1500,MATCH(ROWS($C$2:C803),'Work report'!$AA$2:$AA$1500,0))),""))</f>
        <v/>
      </c>
      <c r="H803" s="203" t="str">
        <f>IF($C803="","",IFERROR(INDEX('Work report'!$M$2:$M$1500,MATCH(ROWS($C$2:C803),'Work report'!$AA$2:$AA$1500,0)),""))</f>
        <v/>
      </c>
      <c r="I803" s="198" t="str">
        <f>IF($C803="","",IFERROR(INDEX('Work report'!$A$2:$A$1500,MATCH(ROWS($C$2:C803),'Work report'!$AA$2:$AA$1500,0)),""))</f>
        <v/>
      </c>
      <c r="J803" s="201" t="str">
        <f>IF($C803="","",IFERROR(INDEX('Work report'!$I$2:$I$1500,MATCH(ROWS($C$2:C803),'Work report'!$AA$2:$AA$1500,0)),""))</f>
        <v/>
      </c>
      <c r="K803" s="105"/>
      <c r="L803" s="105"/>
      <c r="M803" s="105"/>
      <c r="N803" s="105"/>
      <c r="O803" s="71">
        <f t="shared" si="37"/>
        <v>0</v>
      </c>
      <c r="P803" s="71">
        <f t="shared" si="38"/>
        <v>0</v>
      </c>
      <c r="Q803" s="71" t="str">
        <f t="shared" si="36"/>
        <v/>
      </c>
    </row>
    <row r="804" spans="1:17" ht="15" customHeight="1" x14ac:dyDescent="0.25">
      <c r="A804" s="198" t="str">
        <f>IF($C804="","",IFERROR(INDEX('Work report'!$A$2:$A$1500,MATCH(ROWS($C$2:C804),'Work report'!$AA$2:$AA$1500,0)),""))</f>
        <v/>
      </c>
      <c r="B804" s="199" t="str">
        <f>IF($C804="","",Setup!$B$4)</f>
        <v/>
      </c>
      <c r="C804" s="200" t="str">
        <f>IFERROR(INDEX('Work report'!$R$2:$R$1500,MATCH(ROWS($C$2:C804),'Work report'!$AA$2:$AA$1500,0)),"")</f>
        <v/>
      </c>
      <c r="D804" s="200" t="str">
        <f>IFERROR(INDEX('Work report'!$S$2:$S$1500,MATCH(ROWS($D$2:D804),'Work report'!$AA$2:$AA$1500,0)),"")</f>
        <v/>
      </c>
      <c r="E804" s="193" t="str">
        <f>IF($C804="","",IFERROR(INDEX('Work report'!$C$2:$C$1500,MATCH(ROWS($C$2:C804),'Work report'!$AA$2:$AA$1500,0)),""))</f>
        <v/>
      </c>
      <c r="F804" s="201" t="str">
        <f>IF($C804="","",IFERROR(INDEX('Work report'!$F$2:$F$1500,MATCH(ROWS($C$2:C804),'Work report'!$AA$2:$AA$1500,0)),""))</f>
        <v/>
      </c>
      <c r="G804" s="202" t="str">
        <f>IF($C804="","",IFERROR(HYPERLINK(INDEX('Work report'!$Q$2:$Q$1500,MATCH(ROWS($C$2:C804),'Work report'!$AA$2:$AA$1500,0)),INDEX('Work report'!$Q$2:$Q$1500,MATCH(ROWS($C$2:C804),'Work report'!$AA$2:$AA$1500,0))),""))</f>
        <v/>
      </c>
      <c r="H804" s="203" t="str">
        <f>IF($C804="","",IFERROR(INDEX('Work report'!$M$2:$M$1500,MATCH(ROWS($C$2:C804),'Work report'!$AA$2:$AA$1500,0)),""))</f>
        <v/>
      </c>
      <c r="I804" s="198" t="str">
        <f>IF($C804="","",IFERROR(INDEX('Work report'!$A$2:$A$1500,MATCH(ROWS($C$2:C804),'Work report'!$AA$2:$AA$1500,0)),""))</f>
        <v/>
      </c>
      <c r="J804" s="201" t="str">
        <f>IF($C804="","",IFERROR(INDEX('Work report'!$I$2:$I$1500,MATCH(ROWS($C$2:C804),'Work report'!$AA$2:$AA$1500,0)),""))</f>
        <v/>
      </c>
      <c r="K804" s="105"/>
      <c r="L804" s="105"/>
      <c r="M804" s="105"/>
      <c r="N804" s="105"/>
      <c r="O804" s="71">
        <f t="shared" si="37"/>
        <v>0</v>
      </c>
      <c r="P804" s="71">
        <f t="shared" si="38"/>
        <v>0</v>
      </c>
      <c r="Q804" s="71" t="str">
        <f t="shared" si="36"/>
        <v/>
      </c>
    </row>
    <row r="805" spans="1:17" ht="15" customHeight="1" x14ac:dyDescent="0.25">
      <c r="A805" s="198" t="str">
        <f>IF($C805="","",IFERROR(INDEX('Work report'!$A$2:$A$1500,MATCH(ROWS($C$2:C805),'Work report'!$AA$2:$AA$1500,0)),""))</f>
        <v/>
      </c>
      <c r="B805" s="199" t="str">
        <f>IF($C805="","",Setup!$B$4)</f>
        <v/>
      </c>
      <c r="C805" s="200" t="str">
        <f>IFERROR(INDEX('Work report'!$R$2:$R$1500,MATCH(ROWS($C$2:C805),'Work report'!$AA$2:$AA$1500,0)),"")</f>
        <v/>
      </c>
      <c r="D805" s="200" t="str">
        <f>IFERROR(INDEX('Work report'!$S$2:$S$1500,MATCH(ROWS($D$2:D805),'Work report'!$AA$2:$AA$1500,0)),"")</f>
        <v/>
      </c>
      <c r="E805" s="193" t="str">
        <f>IF($C805="","",IFERROR(INDEX('Work report'!$C$2:$C$1500,MATCH(ROWS($C$2:C805),'Work report'!$AA$2:$AA$1500,0)),""))</f>
        <v/>
      </c>
      <c r="F805" s="201" t="str">
        <f>IF($C805="","",IFERROR(INDEX('Work report'!$F$2:$F$1500,MATCH(ROWS($C$2:C805),'Work report'!$AA$2:$AA$1500,0)),""))</f>
        <v/>
      </c>
      <c r="G805" s="202" t="str">
        <f>IF($C805="","",IFERROR(HYPERLINK(INDEX('Work report'!$Q$2:$Q$1500,MATCH(ROWS($C$2:C805),'Work report'!$AA$2:$AA$1500,0)),INDEX('Work report'!$Q$2:$Q$1500,MATCH(ROWS($C$2:C805),'Work report'!$AA$2:$AA$1500,0))),""))</f>
        <v/>
      </c>
      <c r="H805" s="203" t="str">
        <f>IF($C805="","",IFERROR(INDEX('Work report'!$M$2:$M$1500,MATCH(ROWS($C$2:C805),'Work report'!$AA$2:$AA$1500,0)),""))</f>
        <v/>
      </c>
      <c r="I805" s="198" t="str">
        <f>IF($C805="","",IFERROR(INDEX('Work report'!$A$2:$A$1500,MATCH(ROWS($C$2:C805),'Work report'!$AA$2:$AA$1500,0)),""))</f>
        <v/>
      </c>
      <c r="J805" s="201" t="str">
        <f>IF($C805="","",IFERROR(INDEX('Work report'!$I$2:$I$1500,MATCH(ROWS($C$2:C805),'Work report'!$AA$2:$AA$1500,0)),""))</f>
        <v/>
      </c>
      <c r="K805" s="105"/>
      <c r="L805" s="105"/>
      <c r="M805" s="105"/>
      <c r="N805" s="105"/>
      <c r="O805" s="71">
        <f t="shared" si="37"/>
        <v>0</v>
      </c>
      <c r="P805" s="71">
        <f t="shared" si="38"/>
        <v>0</v>
      </c>
      <c r="Q805" s="71" t="str">
        <f t="shared" si="36"/>
        <v/>
      </c>
    </row>
    <row r="806" spans="1:17" ht="15" customHeight="1" x14ac:dyDescent="0.25">
      <c r="A806" s="198" t="str">
        <f>IF($C806="","",IFERROR(INDEX('Work report'!$A$2:$A$1500,MATCH(ROWS($C$2:C806),'Work report'!$AA$2:$AA$1500,0)),""))</f>
        <v/>
      </c>
      <c r="B806" s="199" t="str">
        <f>IF($C806="","",Setup!$B$4)</f>
        <v/>
      </c>
      <c r="C806" s="200" t="str">
        <f>IFERROR(INDEX('Work report'!$R$2:$R$1500,MATCH(ROWS($C$2:C806),'Work report'!$AA$2:$AA$1500,0)),"")</f>
        <v/>
      </c>
      <c r="D806" s="200" t="str">
        <f>IFERROR(INDEX('Work report'!$S$2:$S$1500,MATCH(ROWS($D$2:D806),'Work report'!$AA$2:$AA$1500,0)),"")</f>
        <v/>
      </c>
      <c r="E806" s="193" t="str">
        <f>IF($C806="","",IFERROR(INDEX('Work report'!$C$2:$C$1500,MATCH(ROWS($C$2:C806),'Work report'!$AA$2:$AA$1500,0)),""))</f>
        <v/>
      </c>
      <c r="F806" s="201" t="str">
        <f>IF($C806="","",IFERROR(INDEX('Work report'!$F$2:$F$1500,MATCH(ROWS($C$2:C806),'Work report'!$AA$2:$AA$1500,0)),""))</f>
        <v/>
      </c>
      <c r="G806" s="202" t="str">
        <f>IF($C806="","",IFERROR(HYPERLINK(INDEX('Work report'!$Q$2:$Q$1500,MATCH(ROWS($C$2:C806),'Work report'!$AA$2:$AA$1500,0)),INDEX('Work report'!$Q$2:$Q$1500,MATCH(ROWS($C$2:C806),'Work report'!$AA$2:$AA$1500,0))),""))</f>
        <v/>
      </c>
      <c r="H806" s="203" t="str">
        <f>IF($C806="","",IFERROR(INDEX('Work report'!$M$2:$M$1500,MATCH(ROWS($C$2:C806),'Work report'!$AA$2:$AA$1500,0)),""))</f>
        <v/>
      </c>
      <c r="I806" s="198" t="str">
        <f>IF($C806="","",IFERROR(INDEX('Work report'!$A$2:$A$1500,MATCH(ROWS($C$2:C806),'Work report'!$AA$2:$AA$1500,0)),""))</f>
        <v/>
      </c>
      <c r="J806" s="201" t="str">
        <f>IF($C806="","",IFERROR(INDEX('Work report'!$I$2:$I$1500,MATCH(ROWS($C$2:C806),'Work report'!$AA$2:$AA$1500,0)),""))</f>
        <v/>
      </c>
      <c r="K806" s="105"/>
      <c r="L806" s="105"/>
      <c r="M806" s="105"/>
      <c r="N806" s="105"/>
      <c r="O806" s="71">
        <f t="shared" si="37"/>
        <v>0</v>
      </c>
      <c r="P806" s="71">
        <f t="shared" si="38"/>
        <v>0</v>
      </c>
      <c r="Q806" s="71" t="str">
        <f t="shared" ref="Q806:Q869" si="39">IF($C770&lt;&gt;"","System",IF($K770&lt;&gt;"","Manual",""))</f>
        <v/>
      </c>
    </row>
    <row r="807" spans="1:17" ht="15" customHeight="1" x14ac:dyDescent="0.25">
      <c r="A807" s="198" t="str">
        <f>IF($C807="","",IFERROR(INDEX('Work report'!$A$2:$A$1500,MATCH(ROWS($C$2:C807),'Work report'!$AA$2:$AA$1500,0)),""))</f>
        <v/>
      </c>
      <c r="B807" s="199" t="str">
        <f>IF($C807="","",Setup!$B$4)</f>
        <v/>
      </c>
      <c r="C807" s="200" t="str">
        <f>IFERROR(INDEX('Work report'!$R$2:$R$1500,MATCH(ROWS($C$2:C807),'Work report'!$AA$2:$AA$1500,0)),"")</f>
        <v/>
      </c>
      <c r="D807" s="200" t="str">
        <f>IFERROR(INDEX('Work report'!$S$2:$S$1500,MATCH(ROWS($D$2:D807),'Work report'!$AA$2:$AA$1500,0)),"")</f>
        <v/>
      </c>
      <c r="E807" s="193" t="str">
        <f>IF($C807="","",IFERROR(INDEX('Work report'!$C$2:$C$1500,MATCH(ROWS($C$2:C807),'Work report'!$AA$2:$AA$1500,0)),""))</f>
        <v/>
      </c>
      <c r="F807" s="201" t="str">
        <f>IF($C807="","",IFERROR(INDEX('Work report'!$F$2:$F$1500,MATCH(ROWS($C$2:C807),'Work report'!$AA$2:$AA$1500,0)),""))</f>
        <v/>
      </c>
      <c r="G807" s="202" t="str">
        <f>IF($C807="","",IFERROR(HYPERLINK(INDEX('Work report'!$Q$2:$Q$1500,MATCH(ROWS($C$2:C807),'Work report'!$AA$2:$AA$1500,0)),INDEX('Work report'!$Q$2:$Q$1500,MATCH(ROWS($C$2:C807),'Work report'!$AA$2:$AA$1500,0))),""))</f>
        <v/>
      </c>
      <c r="H807" s="203" t="str">
        <f>IF($C807="","",IFERROR(INDEX('Work report'!$M$2:$M$1500,MATCH(ROWS($C$2:C807),'Work report'!$AA$2:$AA$1500,0)),""))</f>
        <v/>
      </c>
      <c r="I807" s="198" t="str">
        <f>IF($C807="","",IFERROR(INDEX('Work report'!$A$2:$A$1500,MATCH(ROWS($C$2:C807),'Work report'!$AA$2:$AA$1500,0)),""))</f>
        <v/>
      </c>
      <c r="J807" s="201" t="str">
        <f>IF($C807="","",IFERROR(INDEX('Work report'!$I$2:$I$1500,MATCH(ROWS($C$2:C807),'Work report'!$AA$2:$AA$1500,0)),""))</f>
        <v/>
      </c>
      <c r="K807" s="105"/>
      <c r="L807" s="105"/>
      <c r="M807" s="105"/>
      <c r="N807" s="105"/>
      <c r="O807" s="71">
        <f t="shared" si="37"/>
        <v>0</v>
      </c>
      <c r="P807" s="71">
        <f t="shared" si="38"/>
        <v>0</v>
      </c>
      <c r="Q807" s="71" t="str">
        <f t="shared" si="39"/>
        <v/>
      </c>
    </row>
    <row r="808" spans="1:17" ht="15" customHeight="1" x14ac:dyDescent="0.25">
      <c r="A808" s="198" t="str">
        <f>IF($C808="","",IFERROR(INDEX('Work report'!$A$2:$A$1500,MATCH(ROWS($C$2:C808),'Work report'!$AA$2:$AA$1500,0)),""))</f>
        <v/>
      </c>
      <c r="B808" s="199" t="str">
        <f>IF($C808="","",Setup!$B$4)</f>
        <v/>
      </c>
      <c r="C808" s="200" t="str">
        <f>IFERROR(INDEX('Work report'!$R$2:$R$1500,MATCH(ROWS($C$2:C808),'Work report'!$AA$2:$AA$1500,0)),"")</f>
        <v/>
      </c>
      <c r="D808" s="200" t="str">
        <f>IFERROR(INDEX('Work report'!$S$2:$S$1500,MATCH(ROWS($D$2:D808),'Work report'!$AA$2:$AA$1500,0)),"")</f>
        <v/>
      </c>
      <c r="E808" s="193" t="str">
        <f>IF($C808="","",IFERROR(INDEX('Work report'!$C$2:$C$1500,MATCH(ROWS($C$2:C808),'Work report'!$AA$2:$AA$1500,0)),""))</f>
        <v/>
      </c>
      <c r="F808" s="201" t="str">
        <f>IF($C808="","",IFERROR(INDEX('Work report'!$F$2:$F$1500,MATCH(ROWS($C$2:C808),'Work report'!$AA$2:$AA$1500,0)),""))</f>
        <v/>
      </c>
      <c r="G808" s="202" t="str">
        <f>IF($C808="","",IFERROR(HYPERLINK(INDEX('Work report'!$Q$2:$Q$1500,MATCH(ROWS($C$2:C808),'Work report'!$AA$2:$AA$1500,0)),INDEX('Work report'!$Q$2:$Q$1500,MATCH(ROWS($C$2:C808),'Work report'!$AA$2:$AA$1500,0))),""))</f>
        <v/>
      </c>
      <c r="H808" s="203" t="str">
        <f>IF($C808="","",IFERROR(INDEX('Work report'!$M$2:$M$1500,MATCH(ROWS($C$2:C808),'Work report'!$AA$2:$AA$1500,0)),""))</f>
        <v/>
      </c>
      <c r="I808" s="198" t="str">
        <f>IF($C808="","",IFERROR(INDEX('Work report'!$A$2:$A$1500,MATCH(ROWS($C$2:C808),'Work report'!$AA$2:$AA$1500,0)),""))</f>
        <v/>
      </c>
      <c r="J808" s="201" t="str">
        <f>IF($C808="","",IFERROR(INDEX('Work report'!$I$2:$I$1500,MATCH(ROWS($C$2:C808),'Work report'!$AA$2:$AA$1500,0)),""))</f>
        <v/>
      </c>
      <c r="K808" s="105"/>
      <c r="L808" s="105"/>
      <c r="M808" s="105"/>
      <c r="N808" s="105"/>
      <c r="O808" s="71">
        <f t="shared" si="37"/>
        <v>0</v>
      </c>
      <c r="P808" s="71">
        <f t="shared" si="38"/>
        <v>0</v>
      </c>
      <c r="Q808" s="71" t="str">
        <f t="shared" si="39"/>
        <v/>
      </c>
    </row>
    <row r="809" spans="1:17" ht="15" customHeight="1" x14ac:dyDescent="0.25">
      <c r="A809" s="198" t="str">
        <f>IF($C809="","",IFERROR(INDEX('Work report'!$A$2:$A$1500,MATCH(ROWS($C$2:C809),'Work report'!$AA$2:$AA$1500,0)),""))</f>
        <v/>
      </c>
      <c r="B809" s="199" t="str">
        <f>IF($C809="","",Setup!$B$4)</f>
        <v/>
      </c>
      <c r="C809" s="200" t="str">
        <f>IFERROR(INDEX('Work report'!$R$2:$R$1500,MATCH(ROWS($C$2:C809),'Work report'!$AA$2:$AA$1500,0)),"")</f>
        <v/>
      </c>
      <c r="D809" s="200" t="str">
        <f>IFERROR(INDEX('Work report'!$S$2:$S$1500,MATCH(ROWS($D$2:D809),'Work report'!$AA$2:$AA$1500,0)),"")</f>
        <v/>
      </c>
      <c r="E809" s="193" t="str">
        <f>IF($C809="","",IFERROR(INDEX('Work report'!$C$2:$C$1500,MATCH(ROWS($C$2:C809),'Work report'!$AA$2:$AA$1500,0)),""))</f>
        <v/>
      </c>
      <c r="F809" s="201" t="str">
        <f>IF($C809="","",IFERROR(INDEX('Work report'!$F$2:$F$1500,MATCH(ROWS($C$2:C809),'Work report'!$AA$2:$AA$1500,0)),""))</f>
        <v/>
      </c>
      <c r="G809" s="202" t="str">
        <f>IF($C809="","",IFERROR(HYPERLINK(INDEX('Work report'!$Q$2:$Q$1500,MATCH(ROWS($C$2:C809),'Work report'!$AA$2:$AA$1500,0)),INDEX('Work report'!$Q$2:$Q$1500,MATCH(ROWS($C$2:C809),'Work report'!$AA$2:$AA$1500,0))),""))</f>
        <v/>
      </c>
      <c r="H809" s="203" t="str">
        <f>IF($C809="","",IFERROR(INDEX('Work report'!$M$2:$M$1500,MATCH(ROWS($C$2:C809),'Work report'!$AA$2:$AA$1500,0)),""))</f>
        <v/>
      </c>
      <c r="I809" s="198" t="str">
        <f>IF($C809="","",IFERROR(INDEX('Work report'!$A$2:$A$1500,MATCH(ROWS($C$2:C809),'Work report'!$AA$2:$AA$1500,0)),""))</f>
        <v/>
      </c>
      <c r="J809" s="201" t="str">
        <f>IF($C809="","",IFERROR(INDEX('Work report'!$I$2:$I$1500,MATCH(ROWS($C$2:C809),'Work report'!$AA$2:$AA$1500,0)),""))</f>
        <v/>
      </c>
      <c r="K809" s="105"/>
      <c r="L809" s="105"/>
      <c r="M809" s="105"/>
      <c r="N809" s="105"/>
      <c r="O809" s="71">
        <f t="shared" si="37"/>
        <v>0</v>
      </c>
      <c r="P809" s="71">
        <f t="shared" si="38"/>
        <v>0</v>
      </c>
      <c r="Q809" s="71" t="str">
        <f t="shared" si="39"/>
        <v/>
      </c>
    </row>
    <row r="810" spans="1:17" ht="15" customHeight="1" x14ac:dyDescent="0.25">
      <c r="A810" s="198" t="str">
        <f>IF($C810="","",IFERROR(INDEX('Work report'!$A$2:$A$1500,MATCH(ROWS($C$2:C810),'Work report'!$AA$2:$AA$1500,0)),""))</f>
        <v/>
      </c>
      <c r="B810" s="199" t="str">
        <f>IF($C810="","",Setup!$B$4)</f>
        <v/>
      </c>
      <c r="C810" s="200" t="str">
        <f>IFERROR(INDEX('Work report'!$R$2:$R$1500,MATCH(ROWS($C$2:C810),'Work report'!$AA$2:$AA$1500,0)),"")</f>
        <v/>
      </c>
      <c r="D810" s="200" t="str">
        <f>IFERROR(INDEX('Work report'!$S$2:$S$1500,MATCH(ROWS($D$2:D810),'Work report'!$AA$2:$AA$1500,0)),"")</f>
        <v/>
      </c>
      <c r="E810" s="193" t="str">
        <f>IF($C810="","",IFERROR(INDEX('Work report'!$C$2:$C$1500,MATCH(ROWS($C$2:C810),'Work report'!$AA$2:$AA$1500,0)),""))</f>
        <v/>
      </c>
      <c r="F810" s="201" t="str">
        <f>IF($C810="","",IFERROR(INDEX('Work report'!$F$2:$F$1500,MATCH(ROWS($C$2:C810),'Work report'!$AA$2:$AA$1500,0)),""))</f>
        <v/>
      </c>
      <c r="G810" s="202" t="str">
        <f>IF($C810="","",IFERROR(HYPERLINK(INDEX('Work report'!$Q$2:$Q$1500,MATCH(ROWS($C$2:C810),'Work report'!$AA$2:$AA$1500,0)),INDEX('Work report'!$Q$2:$Q$1500,MATCH(ROWS($C$2:C810),'Work report'!$AA$2:$AA$1500,0))),""))</f>
        <v/>
      </c>
      <c r="H810" s="203" t="str">
        <f>IF($C810="","",IFERROR(INDEX('Work report'!$M$2:$M$1500,MATCH(ROWS($C$2:C810),'Work report'!$AA$2:$AA$1500,0)),""))</f>
        <v/>
      </c>
      <c r="I810" s="198" t="str">
        <f>IF($C810="","",IFERROR(INDEX('Work report'!$A$2:$A$1500,MATCH(ROWS($C$2:C810),'Work report'!$AA$2:$AA$1500,0)),""))</f>
        <v/>
      </c>
      <c r="J810" s="201" t="str">
        <f>IF($C810="","",IFERROR(INDEX('Work report'!$I$2:$I$1500,MATCH(ROWS($C$2:C810),'Work report'!$AA$2:$AA$1500,0)),""))</f>
        <v/>
      </c>
      <c r="K810" s="105"/>
      <c r="L810" s="105"/>
      <c r="M810" s="105"/>
      <c r="N810" s="105"/>
      <c r="O810" s="71">
        <f t="shared" si="37"/>
        <v>0</v>
      </c>
      <c r="P810" s="71">
        <f t="shared" si="38"/>
        <v>0</v>
      </c>
      <c r="Q810" s="71" t="str">
        <f t="shared" si="39"/>
        <v/>
      </c>
    </row>
    <row r="811" spans="1:17" ht="15" customHeight="1" x14ac:dyDescent="0.25">
      <c r="A811" s="198" t="str">
        <f>IF($C811="","",IFERROR(INDEX('Work report'!$A$2:$A$1500,MATCH(ROWS($C$2:C811),'Work report'!$AA$2:$AA$1500,0)),""))</f>
        <v/>
      </c>
      <c r="B811" s="199" t="str">
        <f>IF($C811="","",Setup!$B$4)</f>
        <v/>
      </c>
      <c r="C811" s="200" t="str">
        <f>IFERROR(INDEX('Work report'!$R$2:$R$1500,MATCH(ROWS($C$2:C811),'Work report'!$AA$2:$AA$1500,0)),"")</f>
        <v/>
      </c>
      <c r="D811" s="200" t="str">
        <f>IFERROR(INDEX('Work report'!$S$2:$S$1500,MATCH(ROWS($D$2:D811),'Work report'!$AA$2:$AA$1500,0)),"")</f>
        <v/>
      </c>
      <c r="E811" s="193" t="str">
        <f>IF($C811="","",IFERROR(INDEX('Work report'!$C$2:$C$1500,MATCH(ROWS($C$2:C811),'Work report'!$AA$2:$AA$1500,0)),""))</f>
        <v/>
      </c>
      <c r="F811" s="201" t="str">
        <f>IF($C811="","",IFERROR(INDEX('Work report'!$F$2:$F$1500,MATCH(ROWS($C$2:C811),'Work report'!$AA$2:$AA$1500,0)),""))</f>
        <v/>
      </c>
      <c r="G811" s="202" t="str">
        <f>IF($C811="","",IFERROR(HYPERLINK(INDEX('Work report'!$Q$2:$Q$1500,MATCH(ROWS($C$2:C811),'Work report'!$AA$2:$AA$1500,0)),INDEX('Work report'!$Q$2:$Q$1500,MATCH(ROWS($C$2:C811),'Work report'!$AA$2:$AA$1500,0))),""))</f>
        <v/>
      </c>
      <c r="H811" s="203" t="str">
        <f>IF($C811="","",IFERROR(INDEX('Work report'!$M$2:$M$1500,MATCH(ROWS($C$2:C811),'Work report'!$AA$2:$AA$1500,0)),""))</f>
        <v/>
      </c>
      <c r="I811" s="198" t="str">
        <f>IF($C811="","",IFERROR(INDEX('Work report'!$A$2:$A$1500,MATCH(ROWS($C$2:C811),'Work report'!$AA$2:$AA$1500,0)),""))</f>
        <v/>
      </c>
      <c r="J811" s="201" t="str">
        <f>IF($C811="","",IFERROR(INDEX('Work report'!$I$2:$I$1500,MATCH(ROWS($C$2:C811),'Work report'!$AA$2:$AA$1500,0)),""))</f>
        <v/>
      </c>
      <c r="K811" s="105"/>
      <c r="L811" s="105"/>
      <c r="M811" s="105"/>
      <c r="N811" s="105"/>
      <c r="O811" s="71">
        <f t="shared" si="37"/>
        <v>0</v>
      </c>
      <c r="P811" s="71">
        <f t="shared" si="38"/>
        <v>0</v>
      </c>
      <c r="Q811" s="71" t="str">
        <f t="shared" si="39"/>
        <v/>
      </c>
    </row>
    <row r="812" spans="1:17" ht="15" customHeight="1" x14ac:dyDescent="0.25">
      <c r="A812" s="198" t="str">
        <f>IF($C812="","",IFERROR(INDEX('Work report'!$A$2:$A$1500,MATCH(ROWS($C$2:C812),'Work report'!$AA$2:$AA$1500,0)),""))</f>
        <v/>
      </c>
      <c r="B812" s="199" t="str">
        <f>IF($C812="","",Setup!$B$4)</f>
        <v/>
      </c>
      <c r="C812" s="200" t="str">
        <f>IFERROR(INDEX('Work report'!$R$2:$R$1500,MATCH(ROWS($C$2:C812),'Work report'!$AA$2:$AA$1500,0)),"")</f>
        <v/>
      </c>
      <c r="D812" s="200" t="str">
        <f>IFERROR(INDEX('Work report'!$S$2:$S$1500,MATCH(ROWS($D$2:D812),'Work report'!$AA$2:$AA$1500,0)),"")</f>
        <v/>
      </c>
      <c r="E812" s="193" t="str">
        <f>IF($C812="","",IFERROR(INDEX('Work report'!$C$2:$C$1500,MATCH(ROWS($C$2:C812),'Work report'!$AA$2:$AA$1500,0)),""))</f>
        <v/>
      </c>
      <c r="F812" s="201" t="str">
        <f>IF($C812="","",IFERROR(INDEX('Work report'!$F$2:$F$1500,MATCH(ROWS($C$2:C812),'Work report'!$AA$2:$AA$1500,0)),""))</f>
        <v/>
      </c>
      <c r="G812" s="202" t="str">
        <f>IF($C812="","",IFERROR(HYPERLINK(INDEX('Work report'!$Q$2:$Q$1500,MATCH(ROWS($C$2:C812),'Work report'!$AA$2:$AA$1500,0)),INDEX('Work report'!$Q$2:$Q$1500,MATCH(ROWS($C$2:C812),'Work report'!$AA$2:$AA$1500,0))),""))</f>
        <v/>
      </c>
      <c r="H812" s="203" t="str">
        <f>IF($C812="","",IFERROR(INDEX('Work report'!$M$2:$M$1500,MATCH(ROWS($C$2:C812),'Work report'!$AA$2:$AA$1500,0)),""))</f>
        <v/>
      </c>
      <c r="I812" s="198" t="str">
        <f>IF($C812="","",IFERROR(INDEX('Work report'!$A$2:$A$1500,MATCH(ROWS($C$2:C812),'Work report'!$AA$2:$AA$1500,0)),""))</f>
        <v/>
      </c>
      <c r="J812" s="201" t="str">
        <f>IF($C812="","",IFERROR(INDEX('Work report'!$I$2:$I$1500,MATCH(ROWS($C$2:C812),'Work report'!$AA$2:$AA$1500,0)),""))</f>
        <v/>
      </c>
      <c r="K812" s="105"/>
      <c r="L812" s="105"/>
      <c r="M812" s="105"/>
      <c r="N812" s="105"/>
      <c r="O812" s="71">
        <f t="shared" si="37"/>
        <v>0</v>
      </c>
      <c r="P812" s="71">
        <f t="shared" si="38"/>
        <v>0</v>
      </c>
      <c r="Q812" s="71" t="str">
        <f t="shared" si="39"/>
        <v/>
      </c>
    </row>
    <row r="813" spans="1:17" ht="15" customHeight="1" x14ac:dyDescent="0.25">
      <c r="A813" s="198" t="str">
        <f>IF($C813="","",IFERROR(INDEX('Work report'!$A$2:$A$1500,MATCH(ROWS($C$2:C813),'Work report'!$AA$2:$AA$1500,0)),""))</f>
        <v/>
      </c>
      <c r="B813" s="199" t="str">
        <f>IF($C813="","",Setup!$B$4)</f>
        <v/>
      </c>
      <c r="C813" s="200" t="str">
        <f>IFERROR(INDEX('Work report'!$R$2:$R$1500,MATCH(ROWS($C$2:C813),'Work report'!$AA$2:$AA$1500,0)),"")</f>
        <v/>
      </c>
      <c r="D813" s="200" t="str">
        <f>IFERROR(INDEX('Work report'!$S$2:$S$1500,MATCH(ROWS($D$2:D813),'Work report'!$AA$2:$AA$1500,0)),"")</f>
        <v/>
      </c>
      <c r="E813" s="193" t="str">
        <f>IF($C813="","",IFERROR(INDEX('Work report'!$C$2:$C$1500,MATCH(ROWS($C$2:C813),'Work report'!$AA$2:$AA$1500,0)),""))</f>
        <v/>
      </c>
      <c r="F813" s="201" t="str">
        <f>IF($C813="","",IFERROR(INDEX('Work report'!$F$2:$F$1500,MATCH(ROWS($C$2:C813),'Work report'!$AA$2:$AA$1500,0)),""))</f>
        <v/>
      </c>
      <c r="G813" s="202" t="str">
        <f>IF($C813="","",IFERROR(HYPERLINK(INDEX('Work report'!$Q$2:$Q$1500,MATCH(ROWS($C$2:C813),'Work report'!$AA$2:$AA$1500,0)),INDEX('Work report'!$Q$2:$Q$1500,MATCH(ROWS($C$2:C813),'Work report'!$AA$2:$AA$1500,0))),""))</f>
        <v/>
      </c>
      <c r="H813" s="203" t="str">
        <f>IF($C813="","",IFERROR(INDEX('Work report'!$M$2:$M$1500,MATCH(ROWS($C$2:C813),'Work report'!$AA$2:$AA$1500,0)),""))</f>
        <v/>
      </c>
      <c r="I813" s="198" t="str">
        <f>IF($C813="","",IFERROR(INDEX('Work report'!$A$2:$A$1500,MATCH(ROWS($C$2:C813),'Work report'!$AA$2:$AA$1500,0)),""))</f>
        <v/>
      </c>
      <c r="J813" s="201" t="str">
        <f>IF($C813="","",IFERROR(INDEX('Work report'!$I$2:$I$1500,MATCH(ROWS($C$2:C813),'Work report'!$AA$2:$AA$1500,0)),""))</f>
        <v/>
      </c>
      <c r="K813" s="105"/>
      <c r="L813" s="105"/>
      <c r="M813" s="105"/>
      <c r="N813" s="105"/>
      <c r="O813" s="71">
        <f t="shared" si="37"/>
        <v>0</v>
      </c>
      <c r="P813" s="71">
        <f t="shared" si="38"/>
        <v>0</v>
      </c>
      <c r="Q813" s="71" t="str">
        <f t="shared" si="39"/>
        <v/>
      </c>
    </row>
    <row r="814" spans="1:17" ht="15" customHeight="1" x14ac:dyDescent="0.25">
      <c r="A814" s="198" t="str">
        <f>IF($C814="","",IFERROR(INDEX('Work report'!$A$2:$A$1500,MATCH(ROWS($C$2:C814),'Work report'!$AA$2:$AA$1500,0)),""))</f>
        <v/>
      </c>
      <c r="B814" s="199" t="str">
        <f>IF($C814="","",Setup!$B$4)</f>
        <v/>
      </c>
      <c r="C814" s="200" t="str">
        <f>IFERROR(INDEX('Work report'!$R$2:$R$1500,MATCH(ROWS($C$2:C814),'Work report'!$AA$2:$AA$1500,0)),"")</f>
        <v/>
      </c>
      <c r="D814" s="200" t="str">
        <f>IFERROR(INDEX('Work report'!$S$2:$S$1500,MATCH(ROWS($D$2:D814),'Work report'!$AA$2:$AA$1500,0)),"")</f>
        <v/>
      </c>
      <c r="E814" s="193" t="str">
        <f>IF($C814="","",IFERROR(INDEX('Work report'!$C$2:$C$1500,MATCH(ROWS($C$2:C814),'Work report'!$AA$2:$AA$1500,0)),""))</f>
        <v/>
      </c>
      <c r="F814" s="201" t="str">
        <f>IF($C814="","",IFERROR(INDEX('Work report'!$F$2:$F$1500,MATCH(ROWS($C$2:C814),'Work report'!$AA$2:$AA$1500,0)),""))</f>
        <v/>
      </c>
      <c r="G814" s="202" t="str">
        <f>IF($C814="","",IFERROR(HYPERLINK(INDEX('Work report'!$Q$2:$Q$1500,MATCH(ROWS($C$2:C814),'Work report'!$AA$2:$AA$1500,0)),INDEX('Work report'!$Q$2:$Q$1500,MATCH(ROWS($C$2:C814),'Work report'!$AA$2:$AA$1500,0))),""))</f>
        <v/>
      </c>
      <c r="H814" s="203" t="str">
        <f>IF($C814="","",IFERROR(INDEX('Work report'!$M$2:$M$1500,MATCH(ROWS($C$2:C814),'Work report'!$AA$2:$AA$1500,0)),""))</f>
        <v/>
      </c>
      <c r="I814" s="198" t="str">
        <f>IF($C814="","",IFERROR(INDEX('Work report'!$A$2:$A$1500,MATCH(ROWS($C$2:C814),'Work report'!$AA$2:$AA$1500,0)),""))</f>
        <v/>
      </c>
      <c r="J814" s="201" t="str">
        <f>IF($C814="","",IFERROR(INDEX('Work report'!$I$2:$I$1500,MATCH(ROWS($C$2:C814),'Work report'!$AA$2:$AA$1500,0)),""))</f>
        <v/>
      </c>
      <c r="K814" s="105"/>
      <c r="L814" s="105"/>
      <c r="M814" s="105"/>
      <c r="N814" s="105"/>
      <c r="O814" s="71">
        <f t="shared" si="37"/>
        <v>0</v>
      </c>
      <c r="P814" s="71">
        <f t="shared" si="38"/>
        <v>0</v>
      </c>
      <c r="Q814" s="71" t="str">
        <f t="shared" si="39"/>
        <v/>
      </c>
    </row>
    <row r="815" spans="1:17" ht="15" customHeight="1" x14ac:dyDescent="0.25">
      <c r="A815" s="198" t="str">
        <f>IF($C815="","",IFERROR(INDEX('Work report'!$A$2:$A$1500,MATCH(ROWS($C$2:C815),'Work report'!$AA$2:$AA$1500,0)),""))</f>
        <v/>
      </c>
      <c r="B815" s="199" t="str">
        <f>IF($C815="","",Setup!$B$4)</f>
        <v/>
      </c>
      <c r="C815" s="200" t="str">
        <f>IFERROR(INDEX('Work report'!$R$2:$R$1500,MATCH(ROWS($C$2:C815),'Work report'!$AA$2:$AA$1500,0)),"")</f>
        <v/>
      </c>
      <c r="D815" s="200" t="str">
        <f>IFERROR(INDEX('Work report'!$S$2:$S$1500,MATCH(ROWS($D$2:D815),'Work report'!$AA$2:$AA$1500,0)),"")</f>
        <v/>
      </c>
      <c r="E815" s="193" t="str">
        <f>IF($C815="","",IFERROR(INDEX('Work report'!$C$2:$C$1500,MATCH(ROWS($C$2:C815),'Work report'!$AA$2:$AA$1500,0)),""))</f>
        <v/>
      </c>
      <c r="F815" s="201" t="str">
        <f>IF($C815="","",IFERROR(INDEX('Work report'!$F$2:$F$1500,MATCH(ROWS($C$2:C815),'Work report'!$AA$2:$AA$1500,0)),""))</f>
        <v/>
      </c>
      <c r="G815" s="202" t="str">
        <f>IF($C815="","",IFERROR(HYPERLINK(INDEX('Work report'!$Q$2:$Q$1500,MATCH(ROWS($C$2:C815),'Work report'!$AA$2:$AA$1500,0)),INDEX('Work report'!$Q$2:$Q$1500,MATCH(ROWS($C$2:C815),'Work report'!$AA$2:$AA$1500,0))),""))</f>
        <v/>
      </c>
      <c r="H815" s="203" t="str">
        <f>IF($C815="","",IFERROR(INDEX('Work report'!$M$2:$M$1500,MATCH(ROWS($C$2:C815),'Work report'!$AA$2:$AA$1500,0)),""))</f>
        <v/>
      </c>
      <c r="I815" s="198" t="str">
        <f>IF($C815="","",IFERROR(INDEX('Work report'!$A$2:$A$1500,MATCH(ROWS($C$2:C815),'Work report'!$AA$2:$AA$1500,0)),""))</f>
        <v/>
      </c>
      <c r="J815" s="201" t="str">
        <f>IF($C815="","",IFERROR(INDEX('Work report'!$I$2:$I$1500,MATCH(ROWS($C$2:C815),'Work report'!$AA$2:$AA$1500,0)),""))</f>
        <v/>
      </c>
      <c r="K815" s="105"/>
      <c r="L815" s="105"/>
      <c r="M815" s="105"/>
      <c r="N815" s="105"/>
      <c r="O815" s="71">
        <f t="shared" si="37"/>
        <v>0</v>
      </c>
      <c r="P815" s="71">
        <f t="shared" si="38"/>
        <v>0</v>
      </c>
      <c r="Q815" s="71" t="str">
        <f t="shared" si="39"/>
        <v/>
      </c>
    </row>
    <row r="816" spans="1:17" ht="15" customHeight="1" x14ac:dyDescent="0.25">
      <c r="A816" s="198" t="str">
        <f>IF($C816="","",IFERROR(INDEX('Work report'!$A$2:$A$1500,MATCH(ROWS($C$2:C816),'Work report'!$AA$2:$AA$1500,0)),""))</f>
        <v/>
      </c>
      <c r="B816" s="199" t="str">
        <f>IF($C816="","",Setup!$B$4)</f>
        <v/>
      </c>
      <c r="C816" s="200" t="str">
        <f>IFERROR(INDEX('Work report'!$R$2:$R$1500,MATCH(ROWS($C$2:C816),'Work report'!$AA$2:$AA$1500,0)),"")</f>
        <v/>
      </c>
      <c r="D816" s="200" t="str">
        <f>IFERROR(INDEX('Work report'!$S$2:$S$1500,MATCH(ROWS($D$2:D816),'Work report'!$AA$2:$AA$1500,0)),"")</f>
        <v/>
      </c>
      <c r="E816" s="193" t="str">
        <f>IF($C816="","",IFERROR(INDEX('Work report'!$C$2:$C$1500,MATCH(ROWS($C$2:C816),'Work report'!$AA$2:$AA$1500,0)),""))</f>
        <v/>
      </c>
      <c r="F816" s="201" t="str">
        <f>IF($C816="","",IFERROR(INDEX('Work report'!$F$2:$F$1500,MATCH(ROWS($C$2:C816),'Work report'!$AA$2:$AA$1500,0)),""))</f>
        <v/>
      </c>
      <c r="G816" s="202" t="str">
        <f>IF($C816="","",IFERROR(HYPERLINK(INDEX('Work report'!$Q$2:$Q$1500,MATCH(ROWS($C$2:C816),'Work report'!$AA$2:$AA$1500,0)),INDEX('Work report'!$Q$2:$Q$1500,MATCH(ROWS($C$2:C816),'Work report'!$AA$2:$AA$1500,0))),""))</f>
        <v/>
      </c>
      <c r="H816" s="203" t="str">
        <f>IF($C816="","",IFERROR(INDEX('Work report'!$M$2:$M$1500,MATCH(ROWS($C$2:C816),'Work report'!$AA$2:$AA$1500,0)),""))</f>
        <v/>
      </c>
      <c r="I816" s="198" t="str">
        <f>IF($C816="","",IFERROR(INDEX('Work report'!$A$2:$A$1500,MATCH(ROWS($C$2:C816),'Work report'!$AA$2:$AA$1500,0)),""))</f>
        <v/>
      </c>
      <c r="J816" s="201" t="str">
        <f>IF($C816="","",IFERROR(INDEX('Work report'!$I$2:$I$1500,MATCH(ROWS($C$2:C816),'Work report'!$AA$2:$AA$1500,0)),""))</f>
        <v/>
      </c>
      <c r="K816" s="105"/>
      <c r="L816" s="105"/>
      <c r="M816" s="105"/>
      <c r="N816" s="105"/>
      <c r="O816" s="71">
        <f t="shared" si="37"/>
        <v>0</v>
      </c>
      <c r="P816" s="71">
        <f t="shared" si="38"/>
        <v>0</v>
      </c>
      <c r="Q816" s="71" t="str">
        <f t="shared" si="39"/>
        <v/>
      </c>
    </row>
    <row r="817" spans="1:17" ht="15" customHeight="1" x14ac:dyDescent="0.25">
      <c r="A817" s="198" t="str">
        <f>IF($C817="","",IFERROR(INDEX('Work report'!$A$2:$A$1500,MATCH(ROWS($C$2:C817),'Work report'!$AA$2:$AA$1500,0)),""))</f>
        <v/>
      </c>
      <c r="B817" s="199" t="str">
        <f>IF($C817="","",Setup!$B$4)</f>
        <v/>
      </c>
      <c r="C817" s="200" t="str">
        <f>IFERROR(INDEX('Work report'!$R$2:$R$1500,MATCH(ROWS($C$2:C817),'Work report'!$AA$2:$AA$1500,0)),"")</f>
        <v/>
      </c>
      <c r="D817" s="200" t="str">
        <f>IFERROR(INDEX('Work report'!$S$2:$S$1500,MATCH(ROWS($D$2:D817),'Work report'!$AA$2:$AA$1500,0)),"")</f>
        <v/>
      </c>
      <c r="E817" s="193" t="str">
        <f>IF($C817="","",IFERROR(INDEX('Work report'!$C$2:$C$1500,MATCH(ROWS($C$2:C817),'Work report'!$AA$2:$AA$1500,0)),""))</f>
        <v/>
      </c>
      <c r="F817" s="201" t="str">
        <f>IF($C817="","",IFERROR(INDEX('Work report'!$F$2:$F$1500,MATCH(ROWS($C$2:C817),'Work report'!$AA$2:$AA$1500,0)),""))</f>
        <v/>
      </c>
      <c r="G817" s="202" t="str">
        <f>IF($C817="","",IFERROR(HYPERLINK(INDEX('Work report'!$Q$2:$Q$1500,MATCH(ROWS($C$2:C817),'Work report'!$AA$2:$AA$1500,0)),INDEX('Work report'!$Q$2:$Q$1500,MATCH(ROWS($C$2:C817),'Work report'!$AA$2:$AA$1500,0))),""))</f>
        <v/>
      </c>
      <c r="H817" s="203" t="str">
        <f>IF($C817="","",IFERROR(INDEX('Work report'!$M$2:$M$1500,MATCH(ROWS($C$2:C817),'Work report'!$AA$2:$AA$1500,0)),""))</f>
        <v/>
      </c>
      <c r="I817" s="198" t="str">
        <f>IF($C817="","",IFERROR(INDEX('Work report'!$A$2:$A$1500,MATCH(ROWS($C$2:C817),'Work report'!$AA$2:$AA$1500,0)),""))</f>
        <v/>
      </c>
      <c r="J817" s="201" t="str">
        <f>IF($C817="","",IFERROR(INDEX('Work report'!$I$2:$I$1500,MATCH(ROWS($C$2:C817),'Work report'!$AA$2:$AA$1500,0)),""))</f>
        <v/>
      </c>
      <c r="K817" s="105"/>
      <c r="L817" s="105"/>
      <c r="M817" s="105"/>
      <c r="N817" s="105"/>
      <c r="O817" s="71">
        <f t="shared" si="37"/>
        <v>0</v>
      </c>
      <c r="P817" s="71">
        <f t="shared" si="38"/>
        <v>0</v>
      </c>
      <c r="Q817" s="71" t="str">
        <f t="shared" si="39"/>
        <v/>
      </c>
    </row>
    <row r="818" spans="1:17" ht="15" customHeight="1" x14ac:dyDescent="0.25">
      <c r="A818" s="198" t="str">
        <f>IF($C818="","",IFERROR(INDEX('Work report'!$A$2:$A$1500,MATCH(ROWS($C$2:C818),'Work report'!$AA$2:$AA$1500,0)),""))</f>
        <v/>
      </c>
      <c r="B818" s="199" t="str">
        <f>IF($C818="","",Setup!$B$4)</f>
        <v/>
      </c>
      <c r="C818" s="200" t="str">
        <f>IFERROR(INDEX('Work report'!$R$2:$R$1500,MATCH(ROWS($C$2:C818),'Work report'!$AA$2:$AA$1500,0)),"")</f>
        <v/>
      </c>
      <c r="D818" s="200" t="str">
        <f>IFERROR(INDEX('Work report'!$S$2:$S$1500,MATCH(ROWS($D$2:D818),'Work report'!$AA$2:$AA$1500,0)),"")</f>
        <v/>
      </c>
      <c r="E818" s="193" t="str">
        <f>IF($C818="","",IFERROR(INDEX('Work report'!$C$2:$C$1500,MATCH(ROWS($C$2:C818),'Work report'!$AA$2:$AA$1500,0)),""))</f>
        <v/>
      </c>
      <c r="F818" s="201" t="str">
        <f>IF($C818="","",IFERROR(INDEX('Work report'!$F$2:$F$1500,MATCH(ROWS($C$2:C818),'Work report'!$AA$2:$AA$1500,0)),""))</f>
        <v/>
      </c>
      <c r="G818" s="202" t="str">
        <f>IF($C818="","",IFERROR(HYPERLINK(INDEX('Work report'!$Q$2:$Q$1500,MATCH(ROWS($C$2:C818),'Work report'!$AA$2:$AA$1500,0)),INDEX('Work report'!$Q$2:$Q$1500,MATCH(ROWS($C$2:C818),'Work report'!$AA$2:$AA$1500,0))),""))</f>
        <v/>
      </c>
      <c r="H818" s="203" t="str">
        <f>IF($C818="","",IFERROR(INDEX('Work report'!$M$2:$M$1500,MATCH(ROWS($C$2:C818),'Work report'!$AA$2:$AA$1500,0)),""))</f>
        <v/>
      </c>
      <c r="I818" s="198" t="str">
        <f>IF($C818="","",IFERROR(INDEX('Work report'!$A$2:$A$1500,MATCH(ROWS($C$2:C818),'Work report'!$AA$2:$AA$1500,0)),""))</f>
        <v/>
      </c>
      <c r="J818" s="201" t="str">
        <f>IF($C818="","",IFERROR(INDEX('Work report'!$I$2:$I$1500,MATCH(ROWS($C$2:C818),'Work report'!$AA$2:$AA$1500,0)),""))</f>
        <v/>
      </c>
      <c r="K818" s="105"/>
      <c r="L818" s="105"/>
      <c r="M818" s="105"/>
      <c r="N818" s="105"/>
      <c r="O818" s="71">
        <f t="shared" si="37"/>
        <v>0</v>
      </c>
      <c r="P818" s="71">
        <f t="shared" si="38"/>
        <v>0</v>
      </c>
      <c r="Q818" s="71" t="str">
        <f t="shared" si="39"/>
        <v/>
      </c>
    </row>
    <row r="819" spans="1:17" ht="15" customHeight="1" x14ac:dyDescent="0.25">
      <c r="A819" s="198" t="str">
        <f>IF($C819="","",IFERROR(INDEX('Work report'!$A$2:$A$1500,MATCH(ROWS($C$2:C819),'Work report'!$AA$2:$AA$1500,0)),""))</f>
        <v/>
      </c>
      <c r="B819" s="199" t="str">
        <f>IF($C819="","",Setup!$B$4)</f>
        <v/>
      </c>
      <c r="C819" s="200" t="str">
        <f>IFERROR(INDEX('Work report'!$R$2:$R$1500,MATCH(ROWS($C$2:C819),'Work report'!$AA$2:$AA$1500,0)),"")</f>
        <v/>
      </c>
      <c r="D819" s="200" t="str">
        <f>IFERROR(INDEX('Work report'!$S$2:$S$1500,MATCH(ROWS($D$2:D819),'Work report'!$AA$2:$AA$1500,0)),"")</f>
        <v/>
      </c>
      <c r="E819" s="193" t="str">
        <f>IF($C819="","",IFERROR(INDEX('Work report'!$C$2:$C$1500,MATCH(ROWS($C$2:C819),'Work report'!$AA$2:$AA$1500,0)),""))</f>
        <v/>
      </c>
      <c r="F819" s="201" t="str">
        <f>IF($C819="","",IFERROR(INDEX('Work report'!$F$2:$F$1500,MATCH(ROWS($C$2:C819),'Work report'!$AA$2:$AA$1500,0)),""))</f>
        <v/>
      </c>
      <c r="G819" s="202" t="str">
        <f>IF($C819="","",IFERROR(HYPERLINK(INDEX('Work report'!$Q$2:$Q$1500,MATCH(ROWS($C$2:C819),'Work report'!$AA$2:$AA$1500,0)),INDEX('Work report'!$Q$2:$Q$1500,MATCH(ROWS($C$2:C819),'Work report'!$AA$2:$AA$1500,0))),""))</f>
        <v/>
      </c>
      <c r="H819" s="203" t="str">
        <f>IF($C819="","",IFERROR(INDEX('Work report'!$M$2:$M$1500,MATCH(ROWS($C$2:C819),'Work report'!$AA$2:$AA$1500,0)),""))</f>
        <v/>
      </c>
      <c r="I819" s="198" t="str">
        <f>IF($C819="","",IFERROR(INDEX('Work report'!$A$2:$A$1500,MATCH(ROWS($C$2:C819),'Work report'!$AA$2:$AA$1500,0)),""))</f>
        <v/>
      </c>
      <c r="J819" s="201" t="str">
        <f>IF($C819="","",IFERROR(INDEX('Work report'!$I$2:$I$1500,MATCH(ROWS($C$2:C819),'Work report'!$AA$2:$AA$1500,0)),""))</f>
        <v/>
      </c>
      <c r="K819" s="105"/>
      <c r="L819" s="105"/>
      <c r="M819" s="105"/>
      <c r="N819" s="105"/>
      <c r="O819" s="71">
        <f t="shared" si="37"/>
        <v>0</v>
      </c>
      <c r="P819" s="71">
        <f t="shared" si="38"/>
        <v>0</v>
      </c>
      <c r="Q819" s="71" t="str">
        <f t="shared" si="39"/>
        <v/>
      </c>
    </row>
    <row r="820" spans="1:17" ht="15" customHeight="1" x14ac:dyDescent="0.25">
      <c r="A820" s="198" t="str">
        <f>IF($C820="","",IFERROR(INDEX('Work report'!$A$2:$A$1500,MATCH(ROWS($C$2:C820),'Work report'!$AA$2:$AA$1500,0)),""))</f>
        <v/>
      </c>
      <c r="B820" s="199" t="str">
        <f>IF($C820="","",Setup!$B$4)</f>
        <v/>
      </c>
      <c r="C820" s="200" t="str">
        <f>IFERROR(INDEX('Work report'!$R$2:$R$1500,MATCH(ROWS($C$2:C820),'Work report'!$AA$2:$AA$1500,0)),"")</f>
        <v/>
      </c>
      <c r="D820" s="200" t="str">
        <f>IFERROR(INDEX('Work report'!$S$2:$S$1500,MATCH(ROWS($D$2:D820),'Work report'!$AA$2:$AA$1500,0)),"")</f>
        <v/>
      </c>
      <c r="E820" s="193" t="str">
        <f>IF($C820="","",IFERROR(INDEX('Work report'!$C$2:$C$1500,MATCH(ROWS($C$2:C820),'Work report'!$AA$2:$AA$1500,0)),""))</f>
        <v/>
      </c>
      <c r="F820" s="201" t="str">
        <f>IF($C820="","",IFERROR(INDEX('Work report'!$F$2:$F$1500,MATCH(ROWS($C$2:C820),'Work report'!$AA$2:$AA$1500,0)),""))</f>
        <v/>
      </c>
      <c r="G820" s="202" t="str">
        <f>IF($C820="","",IFERROR(HYPERLINK(INDEX('Work report'!$Q$2:$Q$1500,MATCH(ROWS($C$2:C820),'Work report'!$AA$2:$AA$1500,0)),INDEX('Work report'!$Q$2:$Q$1500,MATCH(ROWS($C$2:C820),'Work report'!$AA$2:$AA$1500,0))),""))</f>
        <v/>
      </c>
      <c r="H820" s="203" t="str">
        <f>IF($C820="","",IFERROR(INDEX('Work report'!$M$2:$M$1500,MATCH(ROWS($C$2:C820),'Work report'!$AA$2:$AA$1500,0)),""))</f>
        <v/>
      </c>
      <c r="I820" s="198" t="str">
        <f>IF($C820="","",IFERROR(INDEX('Work report'!$A$2:$A$1500,MATCH(ROWS($C$2:C820),'Work report'!$AA$2:$AA$1500,0)),""))</f>
        <v/>
      </c>
      <c r="J820" s="201" t="str">
        <f>IF($C820="","",IFERROR(INDEX('Work report'!$I$2:$I$1500,MATCH(ROWS($C$2:C820),'Work report'!$AA$2:$AA$1500,0)),""))</f>
        <v/>
      </c>
      <c r="K820" s="105"/>
      <c r="L820" s="105"/>
      <c r="M820" s="105"/>
      <c r="N820" s="105"/>
      <c r="O820" s="71">
        <f t="shared" si="37"/>
        <v>0</v>
      </c>
      <c r="P820" s="71">
        <f t="shared" si="38"/>
        <v>0</v>
      </c>
      <c r="Q820" s="71" t="str">
        <f t="shared" si="39"/>
        <v/>
      </c>
    </row>
    <row r="821" spans="1:17" ht="15" customHeight="1" x14ac:dyDescent="0.25">
      <c r="A821" s="198" t="str">
        <f>IF($C821="","",IFERROR(INDEX('Work report'!$A$2:$A$1500,MATCH(ROWS($C$2:C821),'Work report'!$AA$2:$AA$1500,0)),""))</f>
        <v/>
      </c>
      <c r="B821" s="199" t="str">
        <f>IF($C821="","",Setup!$B$4)</f>
        <v/>
      </c>
      <c r="C821" s="200" t="str">
        <f>IFERROR(INDEX('Work report'!$R$2:$R$1500,MATCH(ROWS($C$2:C821),'Work report'!$AA$2:$AA$1500,0)),"")</f>
        <v/>
      </c>
      <c r="D821" s="200" t="str">
        <f>IFERROR(INDEX('Work report'!$S$2:$S$1500,MATCH(ROWS($D$2:D821),'Work report'!$AA$2:$AA$1500,0)),"")</f>
        <v/>
      </c>
      <c r="E821" s="193" t="str">
        <f>IF($C821="","",IFERROR(INDEX('Work report'!$C$2:$C$1500,MATCH(ROWS($C$2:C821),'Work report'!$AA$2:$AA$1500,0)),""))</f>
        <v/>
      </c>
      <c r="F821" s="201" t="str">
        <f>IF($C821="","",IFERROR(INDEX('Work report'!$F$2:$F$1500,MATCH(ROWS($C$2:C821),'Work report'!$AA$2:$AA$1500,0)),""))</f>
        <v/>
      </c>
      <c r="G821" s="202" t="str">
        <f>IF($C821="","",IFERROR(HYPERLINK(INDEX('Work report'!$Q$2:$Q$1500,MATCH(ROWS($C$2:C821),'Work report'!$AA$2:$AA$1500,0)),INDEX('Work report'!$Q$2:$Q$1500,MATCH(ROWS($C$2:C821),'Work report'!$AA$2:$AA$1500,0))),""))</f>
        <v/>
      </c>
      <c r="H821" s="203" t="str">
        <f>IF($C821="","",IFERROR(INDEX('Work report'!$M$2:$M$1500,MATCH(ROWS($C$2:C821),'Work report'!$AA$2:$AA$1500,0)),""))</f>
        <v/>
      </c>
      <c r="I821" s="198" t="str">
        <f>IF($C821="","",IFERROR(INDEX('Work report'!$A$2:$A$1500,MATCH(ROWS($C$2:C821),'Work report'!$AA$2:$AA$1500,0)),""))</f>
        <v/>
      </c>
      <c r="J821" s="201" t="str">
        <f>IF($C821="","",IFERROR(INDEX('Work report'!$I$2:$I$1500,MATCH(ROWS($C$2:C821),'Work report'!$AA$2:$AA$1500,0)),""))</f>
        <v/>
      </c>
      <c r="K821" s="105"/>
      <c r="L821" s="105"/>
      <c r="M821" s="105"/>
      <c r="N821" s="105"/>
      <c r="O821" s="71">
        <f t="shared" si="37"/>
        <v>0</v>
      </c>
      <c r="P821" s="71">
        <f t="shared" si="38"/>
        <v>0</v>
      </c>
      <c r="Q821" s="71" t="str">
        <f t="shared" si="39"/>
        <v/>
      </c>
    </row>
    <row r="822" spans="1:17" ht="15" customHeight="1" x14ac:dyDescent="0.25">
      <c r="A822" s="198" t="str">
        <f>IF($C822="","",IFERROR(INDEX('Work report'!$A$2:$A$1500,MATCH(ROWS($C$2:C822),'Work report'!$AA$2:$AA$1500,0)),""))</f>
        <v/>
      </c>
      <c r="B822" s="199" t="str">
        <f>IF($C822="","",Setup!$B$4)</f>
        <v/>
      </c>
      <c r="C822" s="200" t="str">
        <f>IFERROR(INDEX('Work report'!$R$2:$R$1500,MATCH(ROWS($C$2:C822),'Work report'!$AA$2:$AA$1500,0)),"")</f>
        <v/>
      </c>
      <c r="D822" s="200" t="str">
        <f>IFERROR(INDEX('Work report'!$S$2:$S$1500,MATCH(ROWS($D$2:D822),'Work report'!$AA$2:$AA$1500,0)),"")</f>
        <v/>
      </c>
      <c r="E822" s="193" t="str">
        <f>IF($C822="","",IFERROR(INDEX('Work report'!$C$2:$C$1500,MATCH(ROWS($C$2:C822),'Work report'!$AA$2:$AA$1500,0)),""))</f>
        <v/>
      </c>
      <c r="F822" s="201" t="str">
        <f>IF($C822="","",IFERROR(INDEX('Work report'!$F$2:$F$1500,MATCH(ROWS($C$2:C822),'Work report'!$AA$2:$AA$1500,0)),""))</f>
        <v/>
      </c>
      <c r="G822" s="202" t="str">
        <f>IF($C822="","",IFERROR(HYPERLINK(INDEX('Work report'!$Q$2:$Q$1500,MATCH(ROWS($C$2:C822),'Work report'!$AA$2:$AA$1500,0)),INDEX('Work report'!$Q$2:$Q$1500,MATCH(ROWS($C$2:C822),'Work report'!$AA$2:$AA$1500,0))),""))</f>
        <v/>
      </c>
      <c r="H822" s="203" t="str">
        <f>IF($C822="","",IFERROR(INDEX('Work report'!$M$2:$M$1500,MATCH(ROWS($C$2:C822),'Work report'!$AA$2:$AA$1500,0)),""))</f>
        <v/>
      </c>
      <c r="I822" s="198" t="str">
        <f>IF($C822="","",IFERROR(INDEX('Work report'!$A$2:$A$1500,MATCH(ROWS($C$2:C822),'Work report'!$AA$2:$AA$1500,0)),""))</f>
        <v/>
      </c>
      <c r="J822" s="201" t="str">
        <f>IF($C822="","",IFERROR(INDEX('Work report'!$I$2:$I$1500,MATCH(ROWS($C$2:C822),'Work report'!$AA$2:$AA$1500,0)),""))</f>
        <v/>
      </c>
      <c r="K822" s="105"/>
      <c r="L822" s="105"/>
      <c r="M822" s="105"/>
      <c r="N822" s="105"/>
      <c r="O822" s="71">
        <f t="shared" si="37"/>
        <v>0</v>
      </c>
      <c r="P822" s="71">
        <f t="shared" si="38"/>
        <v>0</v>
      </c>
      <c r="Q822" s="71" t="str">
        <f t="shared" si="39"/>
        <v/>
      </c>
    </row>
    <row r="823" spans="1:17" ht="15" customHeight="1" x14ac:dyDescent="0.25">
      <c r="A823" s="198" t="str">
        <f>IF($C823="","",IFERROR(INDEX('Work report'!$A$2:$A$1500,MATCH(ROWS($C$2:C823),'Work report'!$AA$2:$AA$1500,0)),""))</f>
        <v/>
      </c>
      <c r="B823" s="199" t="str">
        <f>IF($C823="","",Setup!$B$4)</f>
        <v/>
      </c>
      <c r="C823" s="200" t="str">
        <f>IFERROR(INDEX('Work report'!$R$2:$R$1500,MATCH(ROWS($C$2:C823),'Work report'!$AA$2:$AA$1500,0)),"")</f>
        <v/>
      </c>
      <c r="D823" s="200" t="str">
        <f>IFERROR(INDEX('Work report'!$S$2:$S$1500,MATCH(ROWS($D$2:D823),'Work report'!$AA$2:$AA$1500,0)),"")</f>
        <v/>
      </c>
      <c r="E823" s="193" t="str">
        <f>IF($C823="","",IFERROR(INDEX('Work report'!$C$2:$C$1500,MATCH(ROWS($C$2:C823),'Work report'!$AA$2:$AA$1500,0)),""))</f>
        <v/>
      </c>
      <c r="F823" s="201" t="str">
        <f>IF($C823="","",IFERROR(INDEX('Work report'!$F$2:$F$1500,MATCH(ROWS($C$2:C823),'Work report'!$AA$2:$AA$1500,0)),""))</f>
        <v/>
      </c>
      <c r="G823" s="202" t="str">
        <f>IF($C823="","",IFERROR(HYPERLINK(INDEX('Work report'!$Q$2:$Q$1500,MATCH(ROWS($C$2:C823),'Work report'!$AA$2:$AA$1500,0)),INDEX('Work report'!$Q$2:$Q$1500,MATCH(ROWS($C$2:C823),'Work report'!$AA$2:$AA$1500,0))),""))</f>
        <v/>
      </c>
      <c r="H823" s="203" t="str">
        <f>IF($C823="","",IFERROR(INDEX('Work report'!$M$2:$M$1500,MATCH(ROWS($C$2:C823),'Work report'!$AA$2:$AA$1500,0)),""))</f>
        <v/>
      </c>
      <c r="I823" s="198" t="str">
        <f>IF($C823="","",IFERROR(INDEX('Work report'!$A$2:$A$1500,MATCH(ROWS($C$2:C823),'Work report'!$AA$2:$AA$1500,0)),""))</f>
        <v/>
      </c>
      <c r="J823" s="201" t="str">
        <f>IF($C823="","",IFERROR(INDEX('Work report'!$I$2:$I$1500,MATCH(ROWS($C$2:C823),'Work report'!$AA$2:$AA$1500,0)),""))</f>
        <v/>
      </c>
      <c r="K823" s="105"/>
      <c r="L823" s="105"/>
      <c r="M823" s="105"/>
      <c r="N823" s="105"/>
      <c r="O823" s="71">
        <f t="shared" si="37"/>
        <v>0</v>
      </c>
      <c r="P823" s="71">
        <f t="shared" si="38"/>
        <v>0</v>
      </c>
      <c r="Q823" s="71" t="str">
        <f t="shared" si="39"/>
        <v/>
      </c>
    </row>
    <row r="824" spans="1:17" ht="15" customHeight="1" x14ac:dyDescent="0.25">
      <c r="A824" s="198" t="str">
        <f>IF($C824="","",IFERROR(INDEX('Work report'!$A$2:$A$1500,MATCH(ROWS($C$2:C824),'Work report'!$AA$2:$AA$1500,0)),""))</f>
        <v/>
      </c>
      <c r="B824" s="199" t="str">
        <f>IF($C824="","",Setup!$B$4)</f>
        <v/>
      </c>
      <c r="C824" s="200" t="str">
        <f>IFERROR(INDEX('Work report'!$R$2:$R$1500,MATCH(ROWS($C$2:C824),'Work report'!$AA$2:$AA$1500,0)),"")</f>
        <v/>
      </c>
      <c r="D824" s="200" t="str">
        <f>IFERROR(INDEX('Work report'!$S$2:$S$1500,MATCH(ROWS($D$2:D824),'Work report'!$AA$2:$AA$1500,0)),"")</f>
        <v/>
      </c>
      <c r="E824" s="193" t="str">
        <f>IF($C824="","",IFERROR(INDEX('Work report'!$C$2:$C$1500,MATCH(ROWS($C$2:C824),'Work report'!$AA$2:$AA$1500,0)),""))</f>
        <v/>
      </c>
      <c r="F824" s="201" t="str">
        <f>IF($C824="","",IFERROR(INDEX('Work report'!$F$2:$F$1500,MATCH(ROWS($C$2:C824),'Work report'!$AA$2:$AA$1500,0)),""))</f>
        <v/>
      </c>
      <c r="G824" s="202" t="str">
        <f>IF($C824="","",IFERROR(HYPERLINK(INDEX('Work report'!$Q$2:$Q$1500,MATCH(ROWS($C$2:C824),'Work report'!$AA$2:$AA$1500,0)),INDEX('Work report'!$Q$2:$Q$1500,MATCH(ROWS($C$2:C824),'Work report'!$AA$2:$AA$1500,0))),""))</f>
        <v/>
      </c>
      <c r="H824" s="203" t="str">
        <f>IF($C824="","",IFERROR(INDEX('Work report'!$M$2:$M$1500,MATCH(ROWS($C$2:C824),'Work report'!$AA$2:$AA$1500,0)),""))</f>
        <v/>
      </c>
      <c r="I824" s="198" t="str">
        <f>IF($C824="","",IFERROR(INDEX('Work report'!$A$2:$A$1500,MATCH(ROWS($C$2:C824),'Work report'!$AA$2:$AA$1500,0)),""))</f>
        <v/>
      </c>
      <c r="J824" s="201" t="str">
        <f>IF($C824="","",IFERROR(INDEX('Work report'!$I$2:$I$1500,MATCH(ROWS($C$2:C824),'Work report'!$AA$2:$AA$1500,0)),""))</f>
        <v/>
      </c>
      <c r="K824" s="105"/>
      <c r="L824" s="105"/>
      <c r="M824" s="105"/>
      <c r="N824" s="105"/>
      <c r="O824" s="71">
        <f t="shared" si="37"/>
        <v>0</v>
      </c>
      <c r="P824" s="71">
        <f t="shared" si="38"/>
        <v>0</v>
      </c>
      <c r="Q824" s="71" t="str">
        <f t="shared" si="39"/>
        <v/>
      </c>
    </row>
    <row r="825" spans="1:17" ht="15" customHeight="1" x14ac:dyDescent="0.25">
      <c r="A825" s="198" t="str">
        <f>IF($C825="","",IFERROR(INDEX('Work report'!$A$2:$A$1500,MATCH(ROWS($C$2:C825),'Work report'!$AA$2:$AA$1500,0)),""))</f>
        <v/>
      </c>
      <c r="B825" s="199" t="str">
        <f>IF($C825="","",Setup!$B$4)</f>
        <v/>
      </c>
      <c r="C825" s="200" t="str">
        <f>IFERROR(INDEX('Work report'!$R$2:$R$1500,MATCH(ROWS($C$2:C825),'Work report'!$AA$2:$AA$1500,0)),"")</f>
        <v/>
      </c>
      <c r="D825" s="200" t="str">
        <f>IFERROR(INDEX('Work report'!$S$2:$S$1500,MATCH(ROWS($D$2:D825),'Work report'!$AA$2:$AA$1500,0)),"")</f>
        <v/>
      </c>
      <c r="E825" s="193" t="str">
        <f>IF($C825="","",IFERROR(INDEX('Work report'!$C$2:$C$1500,MATCH(ROWS($C$2:C825),'Work report'!$AA$2:$AA$1500,0)),""))</f>
        <v/>
      </c>
      <c r="F825" s="201" t="str">
        <f>IF($C825="","",IFERROR(INDEX('Work report'!$F$2:$F$1500,MATCH(ROWS($C$2:C825),'Work report'!$AA$2:$AA$1500,0)),""))</f>
        <v/>
      </c>
      <c r="G825" s="202" t="str">
        <f>IF($C825="","",IFERROR(HYPERLINK(INDEX('Work report'!$Q$2:$Q$1500,MATCH(ROWS($C$2:C825),'Work report'!$AA$2:$AA$1500,0)),INDEX('Work report'!$Q$2:$Q$1500,MATCH(ROWS($C$2:C825),'Work report'!$AA$2:$AA$1500,0))),""))</f>
        <v/>
      </c>
      <c r="H825" s="203" t="str">
        <f>IF($C825="","",IFERROR(INDEX('Work report'!$M$2:$M$1500,MATCH(ROWS($C$2:C825),'Work report'!$AA$2:$AA$1500,0)),""))</f>
        <v/>
      </c>
      <c r="I825" s="198" t="str">
        <f>IF($C825="","",IFERROR(INDEX('Work report'!$A$2:$A$1500,MATCH(ROWS($C$2:C825),'Work report'!$AA$2:$AA$1500,0)),""))</f>
        <v/>
      </c>
      <c r="J825" s="201" t="str">
        <f>IF($C825="","",IFERROR(INDEX('Work report'!$I$2:$I$1500,MATCH(ROWS($C$2:C825),'Work report'!$AA$2:$AA$1500,0)),""))</f>
        <v/>
      </c>
      <c r="K825" s="105"/>
      <c r="L825" s="105"/>
      <c r="M825" s="105"/>
      <c r="N825" s="105"/>
      <c r="O825" s="71">
        <f t="shared" si="37"/>
        <v>0</v>
      </c>
      <c r="P825" s="71">
        <f t="shared" si="38"/>
        <v>0</v>
      </c>
      <c r="Q825" s="71" t="str">
        <f t="shared" si="39"/>
        <v/>
      </c>
    </row>
    <row r="826" spans="1:17" ht="15" customHeight="1" x14ac:dyDescent="0.25">
      <c r="A826" s="198" t="str">
        <f>IF($C826="","",IFERROR(INDEX('Work report'!$A$2:$A$1500,MATCH(ROWS($C$2:C826),'Work report'!$AA$2:$AA$1500,0)),""))</f>
        <v/>
      </c>
      <c r="B826" s="199" t="str">
        <f>IF($C826="","",Setup!$B$4)</f>
        <v/>
      </c>
      <c r="C826" s="200" t="str">
        <f>IFERROR(INDEX('Work report'!$R$2:$R$1500,MATCH(ROWS($C$2:C826),'Work report'!$AA$2:$AA$1500,0)),"")</f>
        <v/>
      </c>
      <c r="D826" s="200" t="str">
        <f>IFERROR(INDEX('Work report'!$S$2:$S$1500,MATCH(ROWS($D$2:D826),'Work report'!$AA$2:$AA$1500,0)),"")</f>
        <v/>
      </c>
      <c r="E826" s="193" t="str">
        <f>IF($C826="","",IFERROR(INDEX('Work report'!$C$2:$C$1500,MATCH(ROWS($C$2:C826),'Work report'!$AA$2:$AA$1500,0)),""))</f>
        <v/>
      </c>
      <c r="F826" s="201" t="str">
        <f>IF($C826="","",IFERROR(INDEX('Work report'!$F$2:$F$1500,MATCH(ROWS($C$2:C826),'Work report'!$AA$2:$AA$1500,0)),""))</f>
        <v/>
      </c>
      <c r="G826" s="202" t="str">
        <f>IF($C826="","",IFERROR(HYPERLINK(INDEX('Work report'!$Q$2:$Q$1500,MATCH(ROWS($C$2:C826),'Work report'!$AA$2:$AA$1500,0)),INDEX('Work report'!$Q$2:$Q$1500,MATCH(ROWS($C$2:C826),'Work report'!$AA$2:$AA$1500,0))),""))</f>
        <v/>
      </c>
      <c r="H826" s="203" t="str">
        <f>IF($C826="","",IFERROR(INDEX('Work report'!$M$2:$M$1500,MATCH(ROWS($C$2:C826),'Work report'!$AA$2:$AA$1500,0)),""))</f>
        <v/>
      </c>
      <c r="I826" s="198" t="str">
        <f>IF($C826="","",IFERROR(INDEX('Work report'!$A$2:$A$1500,MATCH(ROWS($C$2:C826),'Work report'!$AA$2:$AA$1500,0)),""))</f>
        <v/>
      </c>
      <c r="J826" s="201" t="str">
        <f>IF($C826="","",IFERROR(INDEX('Work report'!$I$2:$I$1500,MATCH(ROWS($C$2:C826),'Work report'!$AA$2:$AA$1500,0)),""))</f>
        <v/>
      </c>
      <c r="K826" s="105"/>
      <c r="L826" s="105"/>
      <c r="M826" s="105"/>
      <c r="N826" s="105"/>
      <c r="O826" s="71">
        <f t="shared" si="37"/>
        <v>0</v>
      </c>
      <c r="P826" s="71">
        <f t="shared" si="38"/>
        <v>0</v>
      </c>
      <c r="Q826" s="71" t="str">
        <f t="shared" si="39"/>
        <v/>
      </c>
    </row>
    <row r="827" spans="1:17" ht="15" customHeight="1" x14ac:dyDescent="0.25">
      <c r="A827" s="198" t="str">
        <f>IF($C827="","",IFERROR(INDEX('Work report'!$A$2:$A$1500,MATCH(ROWS($C$2:C827),'Work report'!$AA$2:$AA$1500,0)),""))</f>
        <v/>
      </c>
      <c r="B827" s="199" t="str">
        <f>IF($C827="","",Setup!$B$4)</f>
        <v/>
      </c>
      <c r="C827" s="200" t="str">
        <f>IFERROR(INDEX('Work report'!$R$2:$R$1500,MATCH(ROWS($C$2:C827),'Work report'!$AA$2:$AA$1500,0)),"")</f>
        <v/>
      </c>
      <c r="D827" s="200" t="str">
        <f>IFERROR(INDEX('Work report'!$S$2:$S$1500,MATCH(ROWS($D$2:D827),'Work report'!$AA$2:$AA$1500,0)),"")</f>
        <v/>
      </c>
      <c r="E827" s="193" t="str">
        <f>IF($C827="","",IFERROR(INDEX('Work report'!$C$2:$C$1500,MATCH(ROWS($C$2:C827),'Work report'!$AA$2:$AA$1500,0)),""))</f>
        <v/>
      </c>
      <c r="F827" s="201" t="str">
        <f>IF($C827="","",IFERROR(INDEX('Work report'!$F$2:$F$1500,MATCH(ROWS($C$2:C827),'Work report'!$AA$2:$AA$1500,0)),""))</f>
        <v/>
      </c>
      <c r="G827" s="202" t="str">
        <f>IF($C827="","",IFERROR(HYPERLINK(INDEX('Work report'!$Q$2:$Q$1500,MATCH(ROWS($C$2:C827),'Work report'!$AA$2:$AA$1500,0)),INDEX('Work report'!$Q$2:$Q$1500,MATCH(ROWS($C$2:C827),'Work report'!$AA$2:$AA$1500,0))),""))</f>
        <v/>
      </c>
      <c r="H827" s="203" t="str">
        <f>IF($C827="","",IFERROR(INDEX('Work report'!$M$2:$M$1500,MATCH(ROWS($C$2:C827),'Work report'!$AA$2:$AA$1500,0)),""))</f>
        <v/>
      </c>
      <c r="I827" s="198" t="str">
        <f>IF($C827="","",IFERROR(INDEX('Work report'!$A$2:$A$1500,MATCH(ROWS($C$2:C827),'Work report'!$AA$2:$AA$1500,0)),""))</f>
        <v/>
      </c>
      <c r="J827" s="201" t="str">
        <f>IF($C827="","",IFERROR(INDEX('Work report'!$I$2:$I$1500,MATCH(ROWS($C$2:C827),'Work report'!$AA$2:$AA$1500,0)),""))</f>
        <v/>
      </c>
      <c r="K827" s="105"/>
      <c r="L827" s="105"/>
      <c r="M827" s="105"/>
      <c r="N827" s="105"/>
      <c r="O827" s="71">
        <f t="shared" si="37"/>
        <v>0</v>
      </c>
      <c r="P827" s="71">
        <f t="shared" si="38"/>
        <v>0</v>
      </c>
      <c r="Q827" s="71" t="str">
        <f t="shared" si="39"/>
        <v/>
      </c>
    </row>
    <row r="828" spans="1:17" ht="15" customHeight="1" x14ac:dyDescent="0.25">
      <c r="A828" s="198" t="str">
        <f>IF($C828="","",IFERROR(INDEX('Work report'!$A$2:$A$1500,MATCH(ROWS($C$2:C828),'Work report'!$AA$2:$AA$1500,0)),""))</f>
        <v/>
      </c>
      <c r="B828" s="199" t="str">
        <f>IF($C828="","",Setup!$B$4)</f>
        <v/>
      </c>
      <c r="C828" s="200" t="str">
        <f>IFERROR(INDEX('Work report'!$R$2:$R$1500,MATCH(ROWS($C$2:C828),'Work report'!$AA$2:$AA$1500,0)),"")</f>
        <v/>
      </c>
      <c r="D828" s="200" t="str">
        <f>IFERROR(INDEX('Work report'!$S$2:$S$1500,MATCH(ROWS($D$2:D828),'Work report'!$AA$2:$AA$1500,0)),"")</f>
        <v/>
      </c>
      <c r="E828" s="193" t="str">
        <f>IF($C828="","",IFERROR(INDEX('Work report'!$C$2:$C$1500,MATCH(ROWS($C$2:C828),'Work report'!$AA$2:$AA$1500,0)),""))</f>
        <v/>
      </c>
      <c r="F828" s="201" t="str">
        <f>IF($C828="","",IFERROR(INDEX('Work report'!$F$2:$F$1500,MATCH(ROWS($C$2:C828),'Work report'!$AA$2:$AA$1500,0)),""))</f>
        <v/>
      </c>
      <c r="G828" s="202" t="str">
        <f>IF($C828="","",IFERROR(HYPERLINK(INDEX('Work report'!$Q$2:$Q$1500,MATCH(ROWS($C$2:C828),'Work report'!$AA$2:$AA$1500,0)),INDEX('Work report'!$Q$2:$Q$1500,MATCH(ROWS($C$2:C828),'Work report'!$AA$2:$AA$1500,0))),""))</f>
        <v/>
      </c>
      <c r="H828" s="203" t="str">
        <f>IF($C828="","",IFERROR(INDEX('Work report'!$M$2:$M$1500,MATCH(ROWS($C$2:C828),'Work report'!$AA$2:$AA$1500,0)),""))</f>
        <v/>
      </c>
      <c r="I828" s="198" t="str">
        <f>IF($C828="","",IFERROR(INDEX('Work report'!$A$2:$A$1500,MATCH(ROWS($C$2:C828),'Work report'!$AA$2:$AA$1500,0)),""))</f>
        <v/>
      </c>
      <c r="J828" s="201" t="str">
        <f>IF($C828="","",IFERROR(INDEX('Work report'!$I$2:$I$1500,MATCH(ROWS($C$2:C828),'Work report'!$AA$2:$AA$1500,0)),""))</f>
        <v/>
      </c>
      <c r="K828" s="105"/>
      <c r="L828" s="105"/>
      <c r="M828" s="105"/>
      <c r="N828" s="105"/>
      <c r="O828" s="71">
        <f t="shared" si="37"/>
        <v>0</v>
      </c>
      <c r="P828" s="71">
        <f t="shared" si="38"/>
        <v>0</v>
      </c>
      <c r="Q828" s="71" t="str">
        <f t="shared" si="39"/>
        <v/>
      </c>
    </row>
    <row r="829" spans="1:17" ht="15" customHeight="1" x14ac:dyDescent="0.25">
      <c r="A829" s="198" t="str">
        <f>IF($C829="","",IFERROR(INDEX('Work report'!$A$2:$A$1500,MATCH(ROWS($C$2:C829),'Work report'!$AA$2:$AA$1500,0)),""))</f>
        <v/>
      </c>
      <c r="B829" s="199" t="str">
        <f>IF($C829="","",Setup!$B$4)</f>
        <v/>
      </c>
      <c r="C829" s="200" t="str">
        <f>IFERROR(INDEX('Work report'!$R$2:$R$1500,MATCH(ROWS($C$2:C829),'Work report'!$AA$2:$AA$1500,0)),"")</f>
        <v/>
      </c>
      <c r="D829" s="200" t="str">
        <f>IFERROR(INDEX('Work report'!$S$2:$S$1500,MATCH(ROWS($D$2:D829),'Work report'!$AA$2:$AA$1500,0)),"")</f>
        <v/>
      </c>
      <c r="E829" s="193" t="str">
        <f>IF($C829="","",IFERROR(INDEX('Work report'!$C$2:$C$1500,MATCH(ROWS($C$2:C829),'Work report'!$AA$2:$AA$1500,0)),""))</f>
        <v/>
      </c>
      <c r="F829" s="201" t="str">
        <f>IF($C829="","",IFERROR(INDEX('Work report'!$F$2:$F$1500,MATCH(ROWS($C$2:C829),'Work report'!$AA$2:$AA$1500,0)),""))</f>
        <v/>
      </c>
      <c r="G829" s="202" t="str">
        <f>IF($C829="","",IFERROR(HYPERLINK(INDEX('Work report'!$Q$2:$Q$1500,MATCH(ROWS($C$2:C829),'Work report'!$AA$2:$AA$1500,0)),INDEX('Work report'!$Q$2:$Q$1500,MATCH(ROWS($C$2:C829),'Work report'!$AA$2:$AA$1500,0))),""))</f>
        <v/>
      </c>
      <c r="H829" s="203" t="str">
        <f>IF($C829="","",IFERROR(INDEX('Work report'!$M$2:$M$1500,MATCH(ROWS($C$2:C829),'Work report'!$AA$2:$AA$1500,0)),""))</f>
        <v/>
      </c>
      <c r="I829" s="198" t="str">
        <f>IF($C829="","",IFERROR(INDEX('Work report'!$A$2:$A$1500,MATCH(ROWS($C$2:C829),'Work report'!$AA$2:$AA$1500,0)),""))</f>
        <v/>
      </c>
      <c r="J829" s="201" t="str">
        <f>IF($C829="","",IFERROR(INDEX('Work report'!$I$2:$I$1500,MATCH(ROWS($C$2:C829),'Work report'!$AA$2:$AA$1500,0)),""))</f>
        <v/>
      </c>
      <c r="K829" s="105"/>
      <c r="L829" s="105"/>
      <c r="M829" s="105"/>
      <c r="N829" s="105"/>
      <c r="O829" s="71">
        <f t="shared" si="37"/>
        <v>0</v>
      </c>
      <c r="P829" s="71">
        <f t="shared" si="38"/>
        <v>0</v>
      </c>
      <c r="Q829" s="71" t="str">
        <f t="shared" si="39"/>
        <v/>
      </c>
    </row>
    <row r="830" spans="1:17" ht="15" customHeight="1" x14ac:dyDescent="0.25">
      <c r="A830" s="198" t="str">
        <f>IF($C830="","",IFERROR(INDEX('Work report'!$A$2:$A$1500,MATCH(ROWS($C$2:C830),'Work report'!$AA$2:$AA$1500,0)),""))</f>
        <v/>
      </c>
      <c r="B830" s="199" t="str">
        <f>IF($C830="","",Setup!$B$4)</f>
        <v/>
      </c>
      <c r="C830" s="200" t="str">
        <f>IFERROR(INDEX('Work report'!$R$2:$R$1500,MATCH(ROWS($C$2:C830),'Work report'!$AA$2:$AA$1500,0)),"")</f>
        <v/>
      </c>
      <c r="D830" s="200" t="str">
        <f>IFERROR(INDEX('Work report'!$S$2:$S$1500,MATCH(ROWS($D$2:D830),'Work report'!$AA$2:$AA$1500,0)),"")</f>
        <v/>
      </c>
      <c r="E830" s="193" t="str">
        <f>IF($C830="","",IFERROR(INDEX('Work report'!$C$2:$C$1500,MATCH(ROWS($C$2:C830),'Work report'!$AA$2:$AA$1500,0)),""))</f>
        <v/>
      </c>
      <c r="F830" s="201" t="str">
        <f>IF($C830="","",IFERROR(INDEX('Work report'!$F$2:$F$1500,MATCH(ROWS($C$2:C830),'Work report'!$AA$2:$AA$1500,0)),""))</f>
        <v/>
      </c>
      <c r="G830" s="202" t="str">
        <f>IF($C830="","",IFERROR(HYPERLINK(INDEX('Work report'!$Q$2:$Q$1500,MATCH(ROWS($C$2:C830),'Work report'!$AA$2:$AA$1500,0)),INDEX('Work report'!$Q$2:$Q$1500,MATCH(ROWS($C$2:C830),'Work report'!$AA$2:$AA$1500,0))),""))</f>
        <v/>
      </c>
      <c r="H830" s="203" t="str">
        <f>IF($C830="","",IFERROR(INDEX('Work report'!$M$2:$M$1500,MATCH(ROWS($C$2:C830),'Work report'!$AA$2:$AA$1500,0)),""))</f>
        <v/>
      </c>
      <c r="I830" s="198" t="str">
        <f>IF($C830="","",IFERROR(INDEX('Work report'!$A$2:$A$1500,MATCH(ROWS($C$2:C830),'Work report'!$AA$2:$AA$1500,0)),""))</f>
        <v/>
      </c>
      <c r="J830" s="201" t="str">
        <f>IF($C830="","",IFERROR(INDEX('Work report'!$I$2:$I$1500,MATCH(ROWS($C$2:C830),'Work report'!$AA$2:$AA$1500,0)),""))</f>
        <v/>
      </c>
      <c r="K830" s="105"/>
      <c r="L830" s="105"/>
      <c r="M830" s="105"/>
      <c r="N830" s="105"/>
      <c r="O830" s="71">
        <f t="shared" si="37"/>
        <v>0</v>
      </c>
      <c r="P830" s="71">
        <f t="shared" si="38"/>
        <v>0</v>
      </c>
      <c r="Q830" s="71" t="str">
        <f t="shared" si="39"/>
        <v/>
      </c>
    </row>
    <row r="831" spans="1:17" ht="15" customHeight="1" x14ac:dyDescent="0.25">
      <c r="A831" s="198" t="str">
        <f>IF($C831="","",IFERROR(INDEX('Work report'!$A$2:$A$1500,MATCH(ROWS($C$2:C831),'Work report'!$AA$2:$AA$1500,0)),""))</f>
        <v/>
      </c>
      <c r="B831" s="199" t="str">
        <f>IF($C831="","",Setup!$B$4)</f>
        <v/>
      </c>
      <c r="C831" s="200" t="str">
        <f>IFERROR(INDEX('Work report'!$R$2:$R$1500,MATCH(ROWS($C$2:C831),'Work report'!$AA$2:$AA$1500,0)),"")</f>
        <v/>
      </c>
      <c r="D831" s="200" t="str">
        <f>IFERROR(INDEX('Work report'!$S$2:$S$1500,MATCH(ROWS($D$2:D831),'Work report'!$AA$2:$AA$1500,0)),"")</f>
        <v/>
      </c>
      <c r="E831" s="193" t="str">
        <f>IF($C831="","",IFERROR(INDEX('Work report'!$C$2:$C$1500,MATCH(ROWS($C$2:C831),'Work report'!$AA$2:$AA$1500,0)),""))</f>
        <v/>
      </c>
      <c r="F831" s="201" t="str">
        <f>IF($C831="","",IFERROR(INDEX('Work report'!$F$2:$F$1500,MATCH(ROWS($C$2:C831),'Work report'!$AA$2:$AA$1500,0)),""))</f>
        <v/>
      </c>
      <c r="G831" s="202" t="str">
        <f>IF($C831="","",IFERROR(HYPERLINK(INDEX('Work report'!$Q$2:$Q$1500,MATCH(ROWS($C$2:C831),'Work report'!$AA$2:$AA$1500,0)),INDEX('Work report'!$Q$2:$Q$1500,MATCH(ROWS($C$2:C831),'Work report'!$AA$2:$AA$1500,0))),""))</f>
        <v/>
      </c>
      <c r="H831" s="203" t="str">
        <f>IF($C831="","",IFERROR(INDEX('Work report'!$M$2:$M$1500,MATCH(ROWS($C$2:C831),'Work report'!$AA$2:$AA$1500,0)),""))</f>
        <v/>
      </c>
      <c r="I831" s="198" t="str">
        <f>IF($C831="","",IFERROR(INDEX('Work report'!$A$2:$A$1500,MATCH(ROWS($C$2:C831),'Work report'!$AA$2:$AA$1500,0)),""))</f>
        <v/>
      </c>
      <c r="J831" s="201" t="str">
        <f>IF($C831="","",IFERROR(INDEX('Work report'!$I$2:$I$1500,MATCH(ROWS($C$2:C831),'Work report'!$AA$2:$AA$1500,0)),""))</f>
        <v/>
      </c>
      <c r="K831" s="105"/>
      <c r="L831" s="105"/>
      <c r="M831" s="105"/>
      <c r="N831" s="105"/>
      <c r="O831" s="71">
        <f t="shared" si="37"/>
        <v>0</v>
      </c>
      <c r="P831" s="71">
        <f t="shared" si="38"/>
        <v>0</v>
      </c>
      <c r="Q831" s="71" t="str">
        <f t="shared" si="39"/>
        <v/>
      </c>
    </row>
    <row r="832" spans="1:17" ht="15" customHeight="1" x14ac:dyDescent="0.25">
      <c r="A832" s="198" t="str">
        <f>IF($C832="","",IFERROR(INDEX('Work report'!$A$2:$A$1500,MATCH(ROWS($C$2:C832),'Work report'!$AA$2:$AA$1500,0)),""))</f>
        <v/>
      </c>
      <c r="B832" s="199" t="str">
        <f>IF($C832="","",Setup!$B$4)</f>
        <v/>
      </c>
      <c r="C832" s="200" t="str">
        <f>IFERROR(INDEX('Work report'!$R$2:$R$1500,MATCH(ROWS($C$2:C832),'Work report'!$AA$2:$AA$1500,0)),"")</f>
        <v/>
      </c>
      <c r="D832" s="200" t="str">
        <f>IFERROR(INDEX('Work report'!$S$2:$S$1500,MATCH(ROWS($D$2:D832),'Work report'!$AA$2:$AA$1500,0)),"")</f>
        <v/>
      </c>
      <c r="E832" s="193" t="str">
        <f>IF($C832="","",IFERROR(INDEX('Work report'!$C$2:$C$1500,MATCH(ROWS($C$2:C832),'Work report'!$AA$2:$AA$1500,0)),""))</f>
        <v/>
      </c>
      <c r="F832" s="201" t="str">
        <f>IF($C832="","",IFERROR(INDEX('Work report'!$F$2:$F$1500,MATCH(ROWS($C$2:C832),'Work report'!$AA$2:$AA$1500,0)),""))</f>
        <v/>
      </c>
      <c r="G832" s="202" t="str">
        <f>IF($C832="","",IFERROR(HYPERLINK(INDEX('Work report'!$Q$2:$Q$1500,MATCH(ROWS($C$2:C832),'Work report'!$AA$2:$AA$1500,0)),INDEX('Work report'!$Q$2:$Q$1500,MATCH(ROWS($C$2:C832),'Work report'!$AA$2:$AA$1500,0))),""))</f>
        <v/>
      </c>
      <c r="H832" s="203" t="str">
        <f>IF($C832="","",IFERROR(INDEX('Work report'!$M$2:$M$1500,MATCH(ROWS($C$2:C832),'Work report'!$AA$2:$AA$1500,0)),""))</f>
        <v/>
      </c>
      <c r="I832" s="198" t="str">
        <f>IF($C832="","",IFERROR(INDEX('Work report'!$A$2:$A$1500,MATCH(ROWS($C$2:C832),'Work report'!$AA$2:$AA$1500,0)),""))</f>
        <v/>
      </c>
      <c r="J832" s="201" t="str">
        <f>IF($C832="","",IFERROR(INDEX('Work report'!$I$2:$I$1500,MATCH(ROWS($C$2:C832),'Work report'!$AA$2:$AA$1500,0)),""))</f>
        <v/>
      </c>
      <c r="K832" s="105"/>
      <c r="L832" s="105"/>
      <c r="M832" s="105"/>
      <c r="N832" s="105"/>
      <c r="O832" s="71">
        <f t="shared" si="37"/>
        <v>0</v>
      </c>
      <c r="P832" s="71">
        <f t="shared" si="38"/>
        <v>0</v>
      </c>
      <c r="Q832" s="71" t="str">
        <f t="shared" si="39"/>
        <v/>
      </c>
    </row>
    <row r="833" spans="1:17" ht="15" customHeight="1" x14ac:dyDescent="0.25">
      <c r="A833" s="198" t="str">
        <f>IF($C833="","",IFERROR(INDEX('Work report'!$A$2:$A$1500,MATCH(ROWS($C$2:C833),'Work report'!$AA$2:$AA$1500,0)),""))</f>
        <v/>
      </c>
      <c r="B833" s="199" t="str">
        <f>IF($C833="","",Setup!$B$4)</f>
        <v/>
      </c>
      <c r="C833" s="200" t="str">
        <f>IFERROR(INDEX('Work report'!$R$2:$R$1500,MATCH(ROWS($C$2:C833),'Work report'!$AA$2:$AA$1500,0)),"")</f>
        <v/>
      </c>
      <c r="D833" s="200" t="str">
        <f>IFERROR(INDEX('Work report'!$S$2:$S$1500,MATCH(ROWS($D$2:D833),'Work report'!$AA$2:$AA$1500,0)),"")</f>
        <v/>
      </c>
      <c r="E833" s="193" t="str">
        <f>IF($C833="","",IFERROR(INDEX('Work report'!$C$2:$C$1500,MATCH(ROWS($C$2:C833),'Work report'!$AA$2:$AA$1500,0)),""))</f>
        <v/>
      </c>
      <c r="F833" s="201" t="str">
        <f>IF($C833="","",IFERROR(INDEX('Work report'!$F$2:$F$1500,MATCH(ROWS($C$2:C833),'Work report'!$AA$2:$AA$1500,0)),""))</f>
        <v/>
      </c>
      <c r="G833" s="202" t="str">
        <f>IF($C833="","",IFERROR(HYPERLINK(INDEX('Work report'!$Q$2:$Q$1500,MATCH(ROWS($C$2:C833),'Work report'!$AA$2:$AA$1500,0)),INDEX('Work report'!$Q$2:$Q$1500,MATCH(ROWS($C$2:C833),'Work report'!$AA$2:$AA$1500,0))),""))</f>
        <v/>
      </c>
      <c r="H833" s="203" t="str">
        <f>IF($C833="","",IFERROR(INDEX('Work report'!$M$2:$M$1500,MATCH(ROWS($C$2:C833),'Work report'!$AA$2:$AA$1500,0)),""))</f>
        <v/>
      </c>
      <c r="I833" s="198" t="str">
        <f>IF($C833="","",IFERROR(INDEX('Work report'!$A$2:$A$1500,MATCH(ROWS($C$2:C833),'Work report'!$AA$2:$AA$1500,0)),""))</f>
        <v/>
      </c>
      <c r="J833" s="201" t="str">
        <f>IF($C833="","",IFERROR(INDEX('Work report'!$I$2:$I$1500,MATCH(ROWS($C$2:C833),'Work report'!$AA$2:$AA$1500,0)),""))</f>
        <v/>
      </c>
      <c r="K833" s="105"/>
      <c r="L833" s="105"/>
      <c r="M833" s="105"/>
      <c r="N833" s="105"/>
      <c r="O833" s="71">
        <f t="shared" si="37"/>
        <v>0</v>
      </c>
      <c r="P833" s="71">
        <f t="shared" si="38"/>
        <v>0</v>
      </c>
      <c r="Q833" s="71" t="str">
        <f t="shared" si="39"/>
        <v/>
      </c>
    </row>
    <row r="834" spans="1:17" ht="15" customHeight="1" x14ac:dyDescent="0.25">
      <c r="A834" s="198" t="str">
        <f>IF($C834="","",IFERROR(INDEX('Work report'!$A$2:$A$1500,MATCH(ROWS($C$2:C834),'Work report'!$AA$2:$AA$1500,0)),""))</f>
        <v/>
      </c>
      <c r="B834" s="199" t="str">
        <f>IF($C834="","",Setup!$B$4)</f>
        <v/>
      </c>
      <c r="C834" s="200" t="str">
        <f>IFERROR(INDEX('Work report'!$R$2:$R$1500,MATCH(ROWS($C$2:C834),'Work report'!$AA$2:$AA$1500,0)),"")</f>
        <v/>
      </c>
      <c r="D834" s="200" t="str">
        <f>IFERROR(INDEX('Work report'!$S$2:$S$1500,MATCH(ROWS($D$2:D834),'Work report'!$AA$2:$AA$1500,0)),"")</f>
        <v/>
      </c>
      <c r="E834" s="193" t="str">
        <f>IF($C834="","",IFERROR(INDEX('Work report'!$C$2:$C$1500,MATCH(ROWS($C$2:C834),'Work report'!$AA$2:$AA$1500,0)),""))</f>
        <v/>
      </c>
      <c r="F834" s="201" t="str">
        <f>IF($C834="","",IFERROR(INDEX('Work report'!$F$2:$F$1500,MATCH(ROWS($C$2:C834),'Work report'!$AA$2:$AA$1500,0)),""))</f>
        <v/>
      </c>
      <c r="G834" s="202" t="str">
        <f>IF($C834="","",IFERROR(HYPERLINK(INDEX('Work report'!$Q$2:$Q$1500,MATCH(ROWS($C$2:C834),'Work report'!$AA$2:$AA$1500,0)),INDEX('Work report'!$Q$2:$Q$1500,MATCH(ROWS($C$2:C834),'Work report'!$AA$2:$AA$1500,0))),""))</f>
        <v/>
      </c>
      <c r="H834" s="203" t="str">
        <f>IF($C834="","",IFERROR(INDEX('Work report'!$M$2:$M$1500,MATCH(ROWS($C$2:C834),'Work report'!$AA$2:$AA$1500,0)),""))</f>
        <v/>
      </c>
      <c r="I834" s="198" t="str">
        <f>IF($C834="","",IFERROR(INDEX('Work report'!$A$2:$A$1500,MATCH(ROWS($C$2:C834),'Work report'!$AA$2:$AA$1500,0)),""))</f>
        <v/>
      </c>
      <c r="J834" s="201" t="str">
        <f>IF($C834="","",IFERROR(INDEX('Work report'!$I$2:$I$1500,MATCH(ROWS($C$2:C834),'Work report'!$AA$2:$AA$1500,0)),""))</f>
        <v/>
      </c>
      <c r="K834" s="105"/>
      <c r="L834" s="105"/>
      <c r="M834" s="105"/>
      <c r="N834" s="105"/>
      <c r="O834" s="71">
        <f t="shared" ref="O834:O897" si="40">IF($C834&lt;&gt;"",$C834,$K834)</f>
        <v>0</v>
      </c>
      <c r="P834" s="71">
        <f t="shared" ref="P834:P897" si="41">IF($D834&lt;&gt;"",$D834,$L834)</f>
        <v>0</v>
      </c>
      <c r="Q834" s="71" t="str">
        <f t="shared" si="39"/>
        <v/>
      </c>
    </row>
    <row r="835" spans="1:17" ht="15" customHeight="1" x14ac:dyDescent="0.25">
      <c r="A835" s="198" t="str">
        <f>IF($C835="","",IFERROR(INDEX('Work report'!$A$2:$A$1500,MATCH(ROWS($C$2:C835),'Work report'!$AA$2:$AA$1500,0)),""))</f>
        <v/>
      </c>
      <c r="B835" s="199" t="str">
        <f>IF($C835="","",Setup!$B$4)</f>
        <v/>
      </c>
      <c r="C835" s="200" t="str">
        <f>IFERROR(INDEX('Work report'!$R$2:$R$1500,MATCH(ROWS($C$2:C835),'Work report'!$AA$2:$AA$1500,0)),"")</f>
        <v/>
      </c>
      <c r="D835" s="200" t="str">
        <f>IFERROR(INDEX('Work report'!$S$2:$S$1500,MATCH(ROWS($D$2:D835),'Work report'!$AA$2:$AA$1500,0)),"")</f>
        <v/>
      </c>
      <c r="E835" s="193" t="str">
        <f>IF($C835="","",IFERROR(INDEX('Work report'!$C$2:$C$1500,MATCH(ROWS($C$2:C835),'Work report'!$AA$2:$AA$1500,0)),""))</f>
        <v/>
      </c>
      <c r="F835" s="201" t="str">
        <f>IF($C835="","",IFERROR(INDEX('Work report'!$F$2:$F$1500,MATCH(ROWS($C$2:C835),'Work report'!$AA$2:$AA$1500,0)),""))</f>
        <v/>
      </c>
      <c r="G835" s="202" t="str">
        <f>IF($C835="","",IFERROR(HYPERLINK(INDEX('Work report'!$Q$2:$Q$1500,MATCH(ROWS($C$2:C835),'Work report'!$AA$2:$AA$1500,0)),INDEX('Work report'!$Q$2:$Q$1500,MATCH(ROWS($C$2:C835),'Work report'!$AA$2:$AA$1500,0))),""))</f>
        <v/>
      </c>
      <c r="H835" s="203" t="str">
        <f>IF($C835="","",IFERROR(INDEX('Work report'!$M$2:$M$1500,MATCH(ROWS($C$2:C835),'Work report'!$AA$2:$AA$1500,0)),""))</f>
        <v/>
      </c>
      <c r="I835" s="198" t="str">
        <f>IF($C835="","",IFERROR(INDEX('Work report'!$A$2:$A$1500,MATCH(ROWS($C$2:C835),'Work report'!$AA$2:$AA$1500,0)),""))</f>
        <v/>
      </c>
      <c r="J835" s="201" t="str">
        <f>IF($C835="","",IFERROR(INDEX('Work report'!$I$2:$I$1500,MATCH(ROWS($C$2:C835),'Work report'!$AA$2:$AA$1500,0)),""))</f>
        <v/>
      </c>
      <c r="K835" s="105"/>
      <c r="L835" s="105"/>
      <c r="M835" s="105"/>
      <c r="N835" s="105"/>
      <c r="O835" s="71">
        <f t="shared" si="40"/>
        <v>0</v>
      </c>
      <c r="P835" s="71">
        <f t="shared" si="41"/>
        <v>0</v>
      </c>
      <c r="Q835" s="71" t="str">
        <f t="shared" si="39"/>
        <v/>
      </c>
    </row>
    <row r="836" spans="1:17" ht="15" customHeight="1" x14ac:dyDescent="0.25">
      <c r="A836" s="198" t="str">
        <f>IF($C836="","",IFERROR(INDEX('Work report'!$A$2:$A$1500,MATCH(ROWS($C$2:C836),'Work report'!$AA$2:$AA$1500,0)),""))</f>
        <v/>
      </c>
      <c r="B836" s="199" t="str">
        <f>IF($C836="","",Setup!$B$4)</f>
        <v/>
      </c>
      <c r="C836" s="200" t="str">
        <f>IFERROR(INDEX('Work report'!$R$2:$R$1500,MATCH(ROWS($C$2:C836),'Work report'!$AA$2:$AA$1500,0)),"")</f>
        <v/>
      </c>
      <c r="D836" s="200" t="str">
        <f>IFERROR(INDEX('Work report'!$S$2:$S$1500,MATCH(ROWS($D$2:D836),'Work report'!$AA$2:$AA$1500,0)),"")</f>
        <v/>
      </c>
      <c r="E836" s="193" t="str">
        <f>IF($C836="","",IFERROR(INDEX('Work report'!$C$2:$C$1500,MATCH(ROWS($C$2:C836),'Work report'!$AA$2:$AA$1500,0)),""))</f>
        <v/>
      </c>
      <c r="F836" s="201" t="str">
        <f>IF($C836="","",IFERROR(INDEX('Work report'!$F$2:$F$1500,MATCH(ROWS($C$2:C836),'Work report'!$AA$2:$AA$1500,0)),""))</f>
        <v/>
      </c>
      <c r="G836" s="202" t="str">
        <f>IF($C836="","",IFERROR(HYPERLINK(INDEX('Work report'!$Q$2:$Q$1500,MATCH(ROWS($C$2:C836),'Work report'!$AA$2:$AA$1500,0)),INDEX('Work report'!$Q$2:$Q$1500,MATCH(ROWS($C$2:C836),'Work report'!$AA$2:$AA$1500,0))),""))</f>
        <v/>
      </c>
      <c r="H836" s="203" t="str">
        <f>IF($C836="","",IFERROR(INDEX('Work report'!$M$2:$M$1500,MATCH(ROWS($C$2:C836),'Work report'!$AA$2:$AA$1500,0)),""))</f>
        <v/>
      </c>
      <c r="I836" s="198" t="str">
        <f>IF($C836="","",IFERROR(INDEX('Work report'!$A$2:$A$1500,MATCH(ROWS($C$2:C836),'Work report'!$AA$2:$AA$1500,0)),""))</f>
        <v/>
      </c>
      <c r="J836" s="201" t="str">
        <f>IF($C836="","",IFERROR(INDEX('Work report'!$I$2:$I$1500,MATCH(ROWS($C$2:C836),'Work report'!$AA$2:$AA$1500,0)),""))</f>
        <v/>
      </c>
      <c r="K836" s="105"/>
      <c r="L836" s="105"/>
      <c r="M836" s="105"/>
      <c r="N836" s="105"/>
      <c r="O836" s="71">
        <f t="shared" si="40"/>
        <v>0</v>
      </c>
      <c r="P836" s="71">
        <f t="shared" si="41"/>
        <v>0</v>
      </c>
      <c r="Q836" s="71" t="str">
        <f t="shared" si="39"/>
        <v/>
      </c>
    </row>
    <row r="837" spans="1:17" ht="15" customHeight="1" x14ac:dyDescent="0.25">
      <c r="A837" s="198" t="str">
        <f>IF($C837="","",IFERROR(INDEX('Work report'!$A$2:$A$1500,MATCH(ROWS($C$2:C837),'Work report'!$AA$2:$AA$1500,0)),""))</f>
        <v/>
      </c>
      <c r="B837" s="199" t="str">
        <f>IF($C837="","",Setup!$B$4)</f>
        <v/>
      </c>
      <c r="C837" s="200" t="str">
        <f>IFERROR(INDEX('Work report'!$R$2:$R$1500,MATCH(ROWS($C$2:C837),'Work report'!$AA$2:$AA$1500,0)),"")</f>
        <v/>
      </c>
      <c r="D837" s="200" t="str">
        <f>IFERROR(INDEX('Work report'!$S$2:$S$1500,MATCH(ROWS($D$2:D837),'Work report'!$AA$2:$AA$1500,0)),"")</f>
        <v/>
      </c>
      <c r="E837" s="193" t="str">
        <f>IF($C837="","",IFERROR(INDEX('Work report'!$C$2:$C$1500,MATCH(ROWS($C$2:C837),'Work report'!$AA$2:$AA$1500,0)),""))</f>
        <v/>
      </c>
      <c r="F837" s="201" t="str">
        <f>IF($C837="","",IFERROR(INDEX('Work report'!$F$2:$F$1500,MATCH(ROWS($C$2:C837),'Work report'!$AA$2:$AA$1500,0)),""))</f>
        <v/>
      </c>
      <c r="G837" s="202" t="str">
        <f>IF($C837="","",IFERROR(HYPERLINK(INDEX('Work report'!$Q$2:$Q$1500,MATCH(ROWS($C$2:C837),'Work report'!$AA$2:$AA$1500,0)),INDEX('Work report'!$Q$2:$Q$1500,MATCH(ROWS($C$2:C837),'Work report'!$AA$2:$AA$1500,0))),""))</f>
        <v/>
      </c>
      <c r="H837" s="203" t="str">
        <f>IF($C837="","",IFERROR(INDEX('Work report'!$M$2:$M$1500,MATCH(ROWS($C$2:C837),'Work report'!$AA$2:$AA$1500,0)),""))</f>
        <v/>
      </c>
      <c r="I837" s="198" t="str">
        <f>IF($C837="","",IFERROR(INDEX('Work report'!$A$2:$A$1500,MATCH(ROWS($C$2:C837),'Work report'!$AA$2:$AA$1500,0)),""))</f>
        <v/>
      </c>
      <c r="J837" s="201" t="str">
        <f>IF($C837="","",IFERROR(INDEX('Work report'!$I$2:$I$1500,MATCH(ROWS($C$2:C837),'Work report'!$AA$2:$AA$1500,0)),""))</f>
        <v/>
      </c>
      <c r="K837" s="105"/>
      <c r="L837" s="105"/>
      <c r="M837" s="105"/>
      <c r="N837" s="105"/>
      <c r="O837" s="71">
        <f t="shared" si="40"/>
        <v>0</v>
      </c>
      <c r="P837" s="71">
        <f t="shared" si="41"/>
        <v>0</v>
      </c>
      <c r="Q837" s="71" t="str">
        <f t="shared" si="39"/>
        <v/>
      </c>
    </row>
    <row r="838" spans="1:17" ht="15" customHeight="1" x14ac:dyDescent="0.25">
      <c r="A838" s="198" t="str">
        <f>IF($C838="","",IFERROR(INDEX('Work report'!$A$2:$A$1500,MATCH(ROWS($C$2:C838),'Work report'!$AA$2:$AA$1500,0)),""))</f>
        <v/>
      </c>
      <c r="B838" s="199" t="str">
        <f>IF($C838="","",Setup!$B$4)</f>
        <v/>
      </c>
      <c r="C838" s="200" t="str">
        <f>IFERROR(INDEX('Work report'!$R$2:$R$1500,MATCH(ROWS($C$2:C838),'Work report'!$AA$2:$AA$1500,0)),"")</f>
        <v/>
      </c>
      <c r="D838" s="200" t="str">
        <f>IFERROR(INDEX('Work report'!$S$2:$S$1500,MATCH(ROWS($D$2:D838),'Work report'!$AA$2:$AA$1500,0)),"")</f>
        <v/>
      </c>
      <c r="E838" s="193" t="str">
        <f>IF($C838="","",IFERROR(INDEX('Work report'!$C$2:$C$1500,MATCH(ROWS($C$2:C838),'Work report'!$AA$2:$AA$1500,0)),""))</f>
        <v/>
      </c>
      <c r="F838" s="201" t="str">
        <f>IF($C838="","",IFERROR(INDEX('Work report'!$F$2:$F$1500,MATCH(ROWS($C$2:C838),'Work report'!$AA$2:$AA$1500,0)),""))</f>
        <v/>
      </c>
      <c r="G838" s="202" t="str">
        <f>IF($C838="","",IFERROR(HYPERLINK(INDEX('Work report'!$Q$2:$Q$1500,MATCH(ROWS($C$2:C838),'Work report'!$AA$2:$AA$1500,0)),INDEX('Work report'!$Q$2:$Q$1500,MATCH(ROWS($C$2:C838),'Work report'!$AA$2:$AA$1500,0))),""))</f>
        <v/>
      </c>
      <c r="H838" s="203" t="str">
        <f>IF($C838="","",IFERROR(INDEX('Work report'!$M$2:$M$1500,MATCH(ROWS($C$2:C838),'Work report'!$AA$2:$AA$1500,0)),""))</f>
        <v/>
      </c>
      <c r="I838" s="198" t="str">
        <f>IF($C838="","",IFERROR(INDEX('Work report'!$A$2:$A$1500,MATCH(ROWS($C$2:C838),'Work report'!$AA$2:$AA$1500,0)),""))</f>
        <v/>
      </c>
      <c r="J838" s="201" t="str">
        <f>IF($C838="","",IFERROR(INDEX('Work report'!$I$2:$I$1500,MATCH(ROWS($C$2:C838),'Work report'!$AA$2:$AA$1500,0)),""))</f>
        <v/>
      </c>
      <c r="K838" s="105"/>
      <c r="L838" s="105"/>
      <c r="M838" s="105"/>
      <c r="N838" s="105"/>
      <c r="O838" s="71">
        <f t="shared" si="40"/>
        <v>0</v>
      </c>
      <c r="P838" s="71">
        <f t="shared" si="41"/>
        <v>0</v>
      </c>
      <c r="Q838" s="71" t="str">
        <f t="shared" si="39"/>
        <v/>
      </c>
    </row>
    <row r="839" spans="1:17" ht="15" customHeight="1" x14ac:dyDescent="0.25">
      <c r="A839" s="198" t="str">
        <f>IF($C839="","",IFERROR(INDEX('Work report'!$A$2:$A$1500,MATCH(ROWS($C$2:C839),'Work report'!$AA$2:$AA$1500,0)),""))</f>
        <v/>
      </c>
      <c r="B839" s="199" t="str">
        <f>IF($C839="","",Setup!$B$4)</f>
        <v/>
      </c>
      <c r="C839" s="200" t="str">
        <f>IFERROR(INDEX('Work report'!$R$2:$R$1500,MATCH(ROWS($C$2:C839),'Work report'!$AA$2:$AA$1500,0)),"")</f>
        <v/>
      </c>
      <c r="D839" s="200" t="str">
        <f>IFERROR(INDEX('Work report'!$S$2:$S$1500,MATCH(ROWS($D$2:D839),'Work report'!$AA$2:$AA$1500,0)),"")</f>
        <v/>
      </c>
      <c r="E839" s="193" t="str">
        <f>IF($C839="","",IFERROR(INDEX('Work report'!$C$2:$C$1500,MATCH(ROWS($C$2:C839),'Work report'!$AA$2:$AA$1500,0)),""))</f>
        <v/>
      </c>
      <c r="F839" s="201" t="str">
        <f>IF($C839="","",IFERROR(INDEX('Work report'!$F$2:$F$1500,MATCH(ROWS($C$2:C839),'Work report'!$AA$2:$AA$1500,0)),""))</f>
        <v/>
      </c>
      <c r="G839" s="202" t="str">
        <f>IF($C839="","",IFERROR(HYPERLINK(INDEX('Work report'!$Q$2:$Q$1500,MATCH(ROWS($C$2:C839),'Work report'!$AA$2:$AA$1500,0)),INDEX('Work report'!$Q$2:$Q$1500,MATCH(ROWS($C$2:C839),'Work report'!$AA$2:$AA$1500,0))),""))</f>
        <v/>
      </c>
      <c r="H839" s="203" t="str">
        <f>IF($C839="","",IFERROR(INDEX('Work report'!$M$2:$M$1500,MATCH(ROWS($C$2:C839),'Work report'!$AA$2:$AA$1500,0)),""))</f>
        <v/>
      </c>
      <c r="I839" s="198" t="str">
        <f>IF($C839="","",IFERROR(INDEX('Work report'!$A$2:$A$1500,MATCH(ROWS($C$2:C839),'Work report'!$AA$2:$AA$1500,0)),""))</f>
        <v/>
      </c>
      <c r="J839" s="201" t="str">
        <f>IF($C839="","",IFERROR(INDEX('Work report'!$I$2:$I$1500,MATCH(ROWS($C$2:C839),'Work report'!$AA$2:$AA$1500,0)),""))</f>
        <v/>
      </c>
      <c r="K839" s="105"/>
      <c r="L839" s="105"/>
      <c r="M839" s="105"/>
      <c r="N839" s="105"/>
      <c r="O839" s="71">
        <f t="shared" si="40"/>
        <v>0</v>
      </c>
      <c r="P839" s="71">
        <f t="shared" si="41"/>
        <v>0</v>
      </c>
      <c r="Q839" s="71" t="str">
        <f t="shared" si="39"/>
        <v/>
      </c>
    </row>
    <row r="840" spans="1:17" ht="15" customHeight="1" x14ac:dyDescent="0.25">
      <c r="A840" s="198" t="str">
        <f>IF($C840="","",IFERROR(INDEX('Work report'!$A$2:$A$1500,MATCH(ROWS($C$2:C840),'Work report'!$AA$2:$AA$1500,0)),""))</f>
        <v/>
      </c>
      <c r="B840" s="199" t="str">
        <f>IF($C840="","",Setup!$B$4)</f>
        <v/>
      </c>
      <c r="C840" s="200" t="str">
        <f>IFERROR(INDEX('Work report'!$R$2:$R$1500,MATCH(ROWS($C$2:C840),'Work report'!$AA$2:$AA$1500,0)),"")</f>
        <v/>
      </c>
      <c r="D840" s="200" t="str">
        <f>IFERROR(INDEX('Work report'!$S$2:$S$1500,MATCH(ROWS($D$2:D840),'Work report'!$AA$2:$AA$1500,0)),"")</f>
        <v/>
      </c>
      <c r="E840" s="193" t="str">
        <f>IF($C840="","",IFERROR(INDEX('Work report'!$C$2:$C$1500,MATCH(ROWS($C$2:C840),'Work report'!$AA$2:$AA$1500,0)),""))</f>
        <v/>
      </c>
      <c r="F840" s="201" t="str">
        <f>IF($C840="","",IFERROR(INDEX('Work report'!$F$2:$F$1500,MATCH(ROWS($C$2:C840),'Work report'!$AA$2:$AA$1500,0)),""))</f>
        <v/>
      </c>
      <c r="G840" s="202" t="str">
        <f>IF($C840="","",IFERROR(HYPERLINK(INDEX('Work report'!$Q$2:$Q$1500,MATCH(ROWS($C$2:C840),'Work report'!$AA$2:$AA$1500,0)),INDEX('Work report'!$Q$2:$Q$1500,MATCH(ROWS($C$2:C840),'Work report'!$AA$2:$AA$1500,0))),""))</f>
        <v/>
      </c>
      <c r="H840" s="203" t="str">
        <f>IF($C840="","",IFERROR(INDEX('Work report'!$M$2:$M$1500,MATCH(ROWS($C$2:C840),'Work report'!$AA$2:$AA$1500,0)),""))</f>
        <v/>
      </c>
      <c r="I840" s="198" t="str">
        <f>IF($C840="","",IFERROR(INDEX('Work report'!$A$2:$A$1500,MATCH(ROWS($C$2:C840),'Work report'!$AA$2:$AA$1500,0)),""))</f>
        <v/>
      </c>
      <c r="J840" s="201" t="str">
        <f>IF($C840="","",IFERROR(INDEX('Work report'!$I$2:$I$1500,MATCH(ROWS($C$2:C840),'Work report'!$AA$2:$AA$1500,0)),""))</f>
        <v/>
      </c>
      <c r="K840" s="105"/>
      <c r="L840" s="105"/>
      <c r="M840" s="105"/>
      <c r="N840" s="105"/>
      <c r="O840" s="71">
        <f t="shared" si="40"/>
        <v>0</v>
      </c>
      <c r="P840" s="71">
        <f t="shared" si="41"/>
        <v>0</v>
      </c>
      <c r="Q840" s="71" t="str">
        <f t="shared" si="39"/>
        <v/>
      </c>
    </row>
    <row r="841" spans="1:17" ht="15" customHeight="1" x14ac:dyDescent="0.25">
      <c r="A841" s="198" t="str">
        <f>IF($C841="","",IFERROR(INDEX('Work report'!$A$2:$A$1500,MATCH(ROWS($C$2:C841),'Work report'!$AA$2:$AA$1500,0)),""))</f>
        <v/>
      </c>
      <c r="B841" s="199" t="str">
        <f>IF($C841="","",Setup!$B$4)</f>
        <v/>
      </c>
      <c r="C841" s="200" t="str">
        <f>IFERROR(INDEX('Work report'!$R$2:$R$1500,MATCH(ROWS($C$2:C841),'Work report'!$AA$2:$AA$1500,0)),"")</f>
        <v/>
      </c>
      <c r="D841" s="200" t="str">
        <f>IFERROR(INDEX('Work report'!$S$2:$S$1500,MATCH(ROWS($D$2:D841),'Work report'!$AA$2:$AA$1500,0)),"")</f>
        <v/>
      </c>
      <c r="E841" s="193" t="str">
        <f>IF($C841="","",IFERROR(INDEX('Work report'!$C$2:$C$1500,MATCH(ROWS($C$2:C841),'Work report'!$AA$2:$AA$1500,0)),""))</f>
        <v/>
      </c>
      <c r="F841" s="201" t="str">
        <f>IF($C841="","",IFERROR(INDEX('Work report'!$F$2:$F$1500,MATCH(ROWS($C$2:C841),'Work report'!$AA$2:$AA$1500,0)),""))</f>
        <v/>
      </c>
      <c r="G841" s="202" t="str">
        <f>IF($C841="","",IFERROR(HYPERLINK(INDEX('Work report'!$Q$2:$Q$1500,MATCH(ROWS($C$2:C841),'Work report'!$AA$2:$AA$1500,0)),INDEX('Work report'!$Q$2:$Q$1500,MATCH(ROWS($C$2:C841),'Work report'!$AA$2:$AA$1500,0))),""))</f>
        <v/>
      </c>
      <c r="H841" s="203" t="str">
        <f>IF($C841="","",IFERROR(INDEX('Work report'!$M$2:$M$1500,MATCH(ROWS($C$2:C841),'Work report'!$AA$2:$AA$1500,0)),""))</f>
        <v/>
      </c>
      <c r="I841" s="198" t="str">
        <f>IF($C841="","",IFERROR(INDEX('Work report'!$A$2:$A$1500,MATCH(ROWS($C$2:C841),'Work report'!$AA$2:$AA$1500,0)),""))</f>
        <v/>
      </c>
      <c r="J841" s="201" t="str">
        <f>IF($C841="","",IFERROR(INDEX('Work report'!$I$2:$I$1500,MATCH(ROWS($C$2:C841),'Work report'!$AA$2:$AA$1500,0)),""))</f>
        <v/>
      </c>
      <c r="K841" s="105"/>
      <c r="L841" s="105"/>
      <c r="M841" s="105"/>
      <c r="N841" s="105"/>
      <c r="O841" s="71">
        <f t="shared" si="40"/>
        <v>0</v>
      </c>
      <c r="P841" s="71">
        <f t="shared" si="41"/>
        <v>0</v>
      </c>
      <c r="Q841" s="71" t="str">
        <f t="shared" si="39"/>
        <v/>
      </c>
    </row>
    <row r="842" spans="1:17" ht="15" customHeight="1" x14ac:dyDescent="0.25">
      <c r="A842" s="198" t="str">
        <f>IF($C842="","",IFERROR(INDEX('Work report'!$A$2:$A$1500,MATCH(ROWS($C$2:C842),'Work report'!$AA$2:$AA$1500,0)),""))</f>
        <v/>
      </c>
      <c r="B842" s="199" t="str">
        <f>IF($C842="","",Setup!$B$4)</f>
        <v/>
      </c>
      <c r="C842" s="200" t="str">
        <f>IFERROR(INDEX('Work report'!$R$2:$R$1500,MATCH(ROWS($C$2:C842),'Work report'!$AA$2:$AA$1500,0)),"")</f>
        <v/>
      </c>
      <c r="D842" s="200" t="str">
        <f>IFERROR(INDEX('Work report'!$S$2:$S$1500,MATCH(ROWS($D$2:D842),'Work report'!$AA$2:$AA$1500,0)),"")</f>
        <v/>
      </c>
      <c r="E842" s="193" t="str">
        <f>IF($C842="","",IFERROR(INDEX('Work report'!$C$2:$C$1500,MATCH(ROWS($C$2:C842),'Work report'!$AA$2:$AA$1500,0)),""))</f>
        <v/>
      </c>
      <c r="F842" s="201" t="str">
        <f>IF($C842="","",IFERROR(INDEX('Work report'!$F$2:$F$1500,MATCH(ROWS($C$2:C842),'Work report'!$AA$2:$AA$1500,0)),""))</f>
        <v/>
      </c>
      <c r="G842" s="202" t="str">
        <f>IF($C842="","",IFERROR(HYPERLINK(INDEX('Work report'!$Q$2:$Q$1500,MATCH(ROWS($C$2:C842),'Work report'!$AA$2:$AA$1500,0)),INDEX('Work report'!$Q$2:$Q$1500,MATCH(ROWS($C$2:C842),'Work report'!$AA$2:$AA$1500,0))),""))</f>
        <v/>
      </c>
      <c r="H842" s="203" t="str">
        <f>IF($C842="","",IFERROR(INDEX('Work report'!$M$2:$M$1500,MATCH(ROWS($C$2:C842),'Work report'!$AA$2:$AA$1500,0)),""))</f>
        <v/>
      </c>
      <c r="I842" s="198" t="str">
        <f>IF($C842="","",IFERROR(INDEX('Work report'!$A$2:$A$1500,MATCH(ROWS($C$2:C842),'Work report'!$AA$2:$AA$1500,0)),""))</f>
        <v/>
      </c>
      <c r="J842" s="201" t="str">
        <f>IF($C842="","",IFERROR(INDEX('Work report'!$I$2:$I$1500,MATCH(ROWS($C$2:C842),'Work report'!$AA$2:$AA$1500,0)),""))</f>
        <v/>
      </c>
      <c r="K842" s="105"/>
      <c r="L842" s="105"/>
      <c r="M842" s="105"/>
      <c r="N842" s="105"/>
      <c r="O842" s="71">
        <f t="shared" si="40"/>
        <v>0</v>
      </c>
      <c r="P842" s="71">
        <f t="shared" si="41"/>
        <v>0</v>
      </c>
      <c r="Q842" s="71" t="str">
        <f t="shared" si="39"/>
        <v/>
      </c>
    </row>
    <row r="843" spans="1:17" ht="15" customHeight="1" x14ac:dyDescent="0.25">
      <c r="A843" s="198" t="str">
        <f>IF($C843="","",IFERROR(INDEX('Work report'!$A$2:$A$1500,MATCH(ROWS($C$2:C843),'Work report'!$AA$2:$AA$1500,0)),""))</f>
        <v/>
      </c>
      <c r="B843" s="199" t="str">
        <f>IF($C843="","",Setup!$B$4)</f>
        <v/>
      </c>
      <c r="C843" s="200" t="str">
        <f>IFERROR(INDEX('Work report'!$R$2:$R$1500,MATCH(ROWS($C$2:C843),'Work report'!$AA$2:$AA$1500,0)),"")</f>
        <v/>
      </c>
      <c r="D843" s="200" t="str">
        <f>IFERROR(INDEX('Work report'!$S$2:$S$1500,MATCH(ROWS($D$2:D843),'Work report'!$AA$2:$AA$1500,0)),"")</f>
        <v/>
      </c>
      <c r="E843" s="193" t="str">
        <f>IF($C843="","",IFERROR(INDEX('Work report'!$C$2:$C$1500,MATCH(ROWS($C$2:C843),'Work report'!$AA$2:$AA$1500,0)),""))</f>
        <v/>
      </c>
      <c r="F843" s="201" t="str">
        <f>IF($C843="","",IFERROR(INDEX('Work report'!$F$2:$F$1500,MATCH(ROWS($C$2:C843),'Work report'!$AA$2:$AA$1500,0)),""))</f>
        <v/>
      </c>
      <c r="G843" s="202" t="str">
        <f>IF($C843="","",IFERROR(HYPERLINK(INDEX('Work report'!$Q$2:$Q$1500,MATCH(ROWS($C$2:C843),'Work report'!$AA$2:$AA$1500,0)),INDEX('Work report'!$Q$2:$Q$1500,MATCH(ROWS($C$2:C843),'Work report'!$AA$2:$AA$1500,0))),""))</f>
        <v/>
      </c>
      <c r="H843" s="203" t="str">
        <f>IF($C843="","",IFERROR(INDEX('Work report'!$M$2:$M$1500,MATCH(ROWS($C$2:C843),'Work report'!$AA$2:$AA$1500,0)),""))</f>
        <v/>
      </c>
      <c r="I843" s="198" t="str">
        <f>IF($C843="","",IFERROR(INDEX('Work report'!$A$2:$A$1500,MATCH(ROWS($C$2:C843),'Work report'!$AA$2:$AA$1500,0)),""))</f>
        <v/>
      </c>
      <c r="J843" s="201" t="str">
        <f>IF($C843="","",IFERROR(INDEX('Work report'!$I$2:$I$1500,MATCH(ROWS($C$2:C843),'Work report'!$AA$2:$AA$1500,0)),""))</f>
        <v/>
      </c>
      <c r="K843" s="105"/>
      <c r="L843" s="105"/>
      <c r="M843" s="105"/>
      <c r="N843" s="105"/>
      <c r="O843" s="71">
        <f t="shared" si="40"/>
        <v>0</v>
      </c>
      <c r="P843" s="71">
        <f t="shared" si="41"/>
        <v>0</v>
      </c>
      <c r="Q843" s="71" t="str">
        <f t="shared" si="39"/>
        <v/>
      </c>
    </row>
    <row r="844" spans="1:17" ht="15" customHeight="1" x14ac:dyDescent="0.25">
      <c r="A844" s="198" t="str">
        <f>IF($C844="","",IFERROR(INDEX('Work report'!$A$2:$A$1500,MATCH(ROWS($C$2:C844),'Work report'!$AA$2:$AA$1500,0)),""))</f>
        <v/>
      </c>
      <c r="B844" s="199" t="str">
        <f>IF($C844="","",Setup!$B$4)</f>
        <v/>
      </c>
      <c r="C844" s="200" t="str">
        <f>IFERROR(INDEX('Work report'!$R$2:$R$1500,MATCH(ROWS($C$2:C844),'Work report'!$AA$2:$AA$1500,0)),"")</f>
        <v/>
      </c>
      <c r="D844" s="200" t="str">
        <f>IFERROR(INDEX('Work report'!$S$2:$S$1500,MATCH(ROWS($D$2:D844),'Work report'!$AA$2:$AA$1500,0)),"")</f>
        <v/>
      </c>
      <c r="E844" s="193" t="str">
        <f>IF($C844="","",IFERROR(INDEX('Work report'!$C$2:$C$1500,MATCH(ROWS($C$2:C844),'Work report'!$AA$2:$AA$1500,0)),""))</f>
        <v/>
      </c>
      <c r="F844" s="201" t="str">
        <f>IF($C844="","",IFERROR(INDEX('Work report'!$F$2:$F$1500,MATCH(ROWS($C$2:C844),'Work report'!$AA$2:$AA$1500,0)),""))</f>
        <v/>
      </c>
      <c r="G844" s="202" t="str">
        <f>IF($C844="","",IFERROR(HYPERLINK(INDEX('Work report'!$Q$2:$Q$1500,MATCH(ROWS($C$2:C844),'Work report'!$AA$2:$AA$1500,0)),INDEX('Work report'!$Q$2:$Q$1500,MATCH(ROWS($C$2:C844),'Work report'!$AA$2:$AA$1500,0))),""))</f>
        <v/>
      </c>
      <c r="H844" s="203" t="str">
        <f>IF($C844="","",IFERROR(INDEX('Work report'!$M$2:$M$1500,MATCH(ROWS($C$2:C844),'Work report'!$AA$2:$AA$1500,0)),""))</f>
        <v/>
      </c>
      <c r="I844" s="198" t="str">
        <f>IF($C844="","",IFERROR(INDEX('Work report'!$A$2:$A$1500,MATCH(ROWS($C$2:C844),'Work report'!$AA$2:$AA$1500,0)),""))</f>
        <v/>
      </c>
      <c r="J844" s="201" t="str">
        <f>IF($C844="","",IFERROR(INDEX('Work report'!$I$2:$I$1500,MATCH(ROWS($C$2:C844),'Work report'!$AA$2:$AA$1500,0)),""))</f>
        <v/>
      </c>
      <c r="K844" s="105"/>
      <c r="L844" s="105"/>
      <c r="M844" s="105"/>
      <c r="N844" s="105"/>
      <c r="O844" s="71">
        <f t="shared" si="40"/>
        <v>0</v>
      </c>
      <c r="P844" s="71">
        <f t="shared" si="41"/>
        <v>0</v>
      </c>
      <c r="Q844" s="71" t="str">
        <f t="shared" si="39"/>
        <v/>
      </c>
    </row>
    <row r="845" spans="1:17" ht="15" customHeight="1" x14ac:dyDescent="0.25">
      <c r="A845" s="198" t="str">
        <f>IF($C845="","",IFERROR(INDEX('Work report'!$A$2:$A$1500,MATCH(ROWS($C$2:C845),'Work report'!$AA$2:$AA$1500,0)),""))</f>
        <v/>
      </c>
      <c r="B845" s="199" t="str">
        <f>IF($C845="","",Setup!$B$4)</f>
        <v/>
      </c>
      <c r="C845" s="200" t="str">
        <f>IFERROR(INDEX('Work report'!$R$2:$R$1500,MATCH(ROWS($C$2:C845),'Work report'!$AA$2:$AA$1500,0)),"")</f>
        <v/>
      </c>
      <c r="D845" s="200" t="str">
        <f>IFERROR(INDEX('Work report'!$S$2:$S$1500,MATCH(ROWS($D$2:D845),'Work report'!$AA$2:$AA$1500,0)),"")</f>
        <v/>
      </c>
      <c r="E845" s="193" t="str">
        <f>IF($C845="","",IFERROR(INDEX('Work report'!$C$2:$C$1500,MATCH(ROWS($C$2:C845),'Work report'!$AA$2:$AA$1500,0)),""))</f>
        <v/>
      </c>
      <c r="F845" s="201" t="str">
        <f>IF($C845="","",IFERROR(INDEX('Work report'!$F$2:$F$1500,MATCH(ROWS($C$2:C845),'Work report'!$AA$2:$AA$1500,0)),""))</f>
        <v/>
      </c>
      <c r="G845" s="202" t="str">
        <f>IF($C845="","",IFERROR(HYPERLINK(INDEX('Work report'!$Q$2:$Q$1500,MATCH(ROWS($C$2:C845),'Work report'!$AA$2:$AA$1500,0)),INDEX('Work report'!$Q$2:$Q$1500,MATCH(ROWS($C$2:C845),'Work report'!$AA$2:$AA$1500,0))),""))</f>
        <v/>
      </c>
      <c r="H845" s="203" t="str">
        <f>IF($C845="","",IFERROR(INDEX('Work report'!$M$2:$M$1500,MATCH(ROWS($C$2:C845),'Work report'!$AA$2:$AA$1500,0)),""))</f>
        <v/>
      </c>
      <c r="I845" s="198" t="str">
        <f>IF($C845="","",IFERROR(INDEX('Work report'!$A$2:$A$1500,MATCH(ROWS($C$2:C845),'Work report'!$AA$2:$AA$1500,0)),""))</f>
        <v/>
      </c>
      <c r="J845" s="201" t="str">
        <f>IF($C845="","",IFERROR(INDEX('Work report'!$I$2:$I$1500,MATCH(ROWS($C$2:C845),'Work report'!$AA$2:$AA$1500,0)),""))</f>
        <v/>
      </c>
      <c r="K845" s="105"/>
      <c r="L845" s="105"/>
      <c r="M845" s="105"/>
      <c r="N845" s="105"/>
      <c r="O845" s="71">
        <f t="shared" si="40"/>
        <v>0</v>
      </c>
      <c r="P845" s="71">
        <f t="shared" si="41"/>
        <v>0</v>
      </c>
      <c r="Q845" s="71" t="str">
        <f t="shared" si="39"/>
        <v/>
      </c>
    </row>
    <row r="846" spans="1:17" ht="15" customHeight="1" x14ac:dyDescent="0.25">
      <c r="A846" s="198" t="str">
        <f>IF($C846="","",IFERROR(INDEX('Work report'!$A$2:$A$1500,MATCH(ROWS($C$2:C846),'Work report'!$AA$2:$AA$1500,0)),""))</f>
        <v/>
      </c>
      <c r="B846" s="199" t="str">
        <f>IF($C846="","",Setup!$B$4)</f>
        <v/>
      </c>
      <c r="C846" s="200" t="str">
        <f>IFERROR(INDEX('Work report'!$R$2:$R$1500,MATCH(ROWS($C$2:C846),'Work report'!$AA$2:$AA$1500,0)),"")</f>
        <v/>
      </c>
      <c r="D846" s="200" t="str">
        <f>IFERROR(INDEX('Work report'!$S$2:$S$1500,MATCH(ROWS($D$2:D846),'Work report'!$AA$2:$AA$1500,0)),"")</f>
        <v/>
      </c>
      <c r="E846" s="193" t="str">
        <f>IF($C846="","",IFERROR(INDEX('Work report'!$C$2:$C$1500,MATCH(ROWS($C$2:C846),'Work report'!$AA$2:$AA$1500,0)),""))</f>
        <v/>
      </c>
      <c r="F846" s="201" t="str">
        <f>IF($C846="","",IFERROR(INDEX('Work report'!$F$2:$F$1500,MATCH(ROWS($C$2:C846),'Work report'!$AA$2:$AA$1500,0)),""))</f>
        <v/>
      </c>
      <c r="G846" s="202" t="str">
        <f>IF($C846="","",IFERROR(HYPERLINK(INDEX('Work report'!$Q$2:$Q$1500,MATCH(ROWS($C$2:C846),'Work report'!$AA$2:$AA$1500,0)),INDEX('Work report'!$Q$2:$Q$1500,MATCH(ROWS($C$2:C846),'Work report'!$AA$2:$AA$1500,0))),""))</f>
        <v/>
      </c>
      <c r="H846" s="203" t="str">
        <f>IF($C846="","",IFERROR(INDEX('Work report'!$M$2:$M$1500,MATCH(ROWS($C$2:C846),'Work report'!$AA$2:$AA$1500,0)),""))</f>
        <v/>
      </c>
      <c r="I846" s="198" t="str">
        <f>IF($C846="","",IFERROR(INDEX('Work report'!$A$2:$A$1500,MATCH(ROWS($C$2:C846),'Work report'!$AA$2:$AA$1500,0)),""))</f>
        <v/>
      </c>
      <c r="J846" s="201" t="str">
        <f>IF($C846="","",IFERROR(INDEX('Work report'!$I$2:$I$1500,MATCH(ROWS($C$2:C846),'Work report'!$AA$2:$AA$1500,0)),""))</f>
        <v/>
      </c>
      <c r="K846" s="105"/>
      <c r="L846" s="105"/>
      <c r="M846" s="105"/>
      <c r="N846" s="105"/>
      <c r="O846" s="71">
        <f t="shared" si="40"/>
        <v>0</v>
      </c>
      <c r="P846" s="71">
        <f t="shared" si="41"/>
        <v>0</v>
      </c>
      <c r="Q846" s="71" t="str">
        <f t="shared" si="39"/>
        <v/>
      </c>
    </row>
    <row r="847" spans="1:17" ht="15" customHeight="1" x14ac:dyDescent="0.25">
      <c r="A847" s="198" t="str">
        <f>IF($C847="","",IFERROR(INDEX('Work report'!$A$2:$A$1500,MATCH(ROWS($C$2:C847),'Work report'!$AA$2:$AA$1500,0)),""))</f>
        <v/>
      </c>
      <c r="B847" s="199" t="str">
        <f>IF($C847="","",Setup!$B$4)</f>
        <v/>
      </c>
      <c r="C847" s="200" t="str">
        <f>IFERROR(INDEX('Work report'!$R$2:$R$1500,MATCH(ROWS($C$2:C847),'Work report'!$AA$2:$AA$1500,0)),"")</f>
        <v/>
      </c>
      <c r="D847" s="200" t="str">
        <f>IFERROR(INDEX('Work report'!$S$2:$S$1500,MATCH(ROWS($D$2:D847),'Work report'!$AA$2:$AA$1500,0)),"")</f>
        <v/>
      </c>
      <c r="E847" s="193" t="str">
        <f>IF($C847="","",IFERROR(INDEX('Work report'!$C$2:$C$1500,MATCH(ROWS($C$2:C847),'Work report'!$AA$2:$AA$1500,0)),""))</f>
        <v/>
      </c>
      <c r="F847" s="201" t="str">
        <f>IF($C847="","",IFERROR(INDEX('Work report'!$F$2:$F$1500,MATCH(ROWS($C$2:C847),'Work report'!$AA$2:$AA$1500,0)),""))</f>
        <v/>
      </c>
      <c r="G847" s="202" t="str">
        <f>IF($C847="","",IFERROR(HYPERLINK(INDEX('Work report'!$Q$2:$Q$1500,MATCH(ROWS($C$2:C847),'Work report'!$AA$2:$AA$1500,0)),INDEX('Work report'!$Q$2:$Q$1500,MATCH(ROWS($C$2:C847),'Work report'!$AA$2:$AA$1500,0))),""))</f>
        <v/>
      </c>
      <c r="H847" s="203" t="str">
        <f>IF($C847="","",IFERROR(INDEX('Work report'!$M$2:$M$1500,MATCH(ROWS($C$2:C847),'Work report'!$AA$2:$AA$1500,0)),""))</f>
        <v/>
      </c>
      <c r="I847" s="198" t="str">
        <f>IF($C847="","",IFERROR(INDEX('Work report'!$A$2:$A$1500,MATCH(ROWS($C$2:C847),'Work report'!$AA$2:$AA$1500,0)),""))</f>
        <v/>
      </c>
      <c r="J847" s="201" t="str">
        <f>IF($C847="","",IFERROR(INDEX('Work report'!$I$2:$I$1500,MATCH(ROWS($C$2:C847),'Work report'!$AA$2:$AA$1500,0)),""))</f>
        <v/>
      </c>
      <c r="K847" s="105"/>
      <c r="L847" s="105"/>
      <c r="M847" s="105"/>
      <c r="N847" s="105"/>
      <c r="O847" s="71">
        <f t="shared" si="40"/>
        <v>0</v>
      </c>
      <c r="P847" s="71">
        <f t="shared" si="41"/>
        <v>0</v>
      </c>
      <c r="Q847" s="71" t="str">
        <f t="shared" si="39"/>
        <v/>
      </c>
    </row>
    <row r="848" spans="1:17" ht="15" customHeight="1" x14ac:dyDescent="0.25">
      <c r="A848" s="198" t="str">
        <f>IF($C848="","",IFERROR(INDEX('Work report'!$A$2:$A$1500,MATCH(ROWS($C$2:C848),'Work report'!$AA$2:$AA$1500,0)),""))</f>
        <v/>
      </c>
      <c r="B848" s="199" t="str">
        <f>IF($C848="","",Setup!$B$4)</f>
        <v/>
      </c>
      <c r="C848" s="200" t="str">
        <f>IFERROR(INDEX('Work report'!$R$2:$R$1500,MATCH(ROWS($C$2:C848),'Work report'!$AA$2:$AA$1500,0)),"")</f>
        <v/>
      </c>
      <c r="D848" s="200" t="str">
        <f>IFERROR(INDEX('Work report'!$S$2:$S$1500,MATCH(ROWS($D$2:D848),'Work report'!$AA$2:$AA$1500,0)),"")</f>
        <v/>
      </c>
      <c r="E848" s="193" t="str">
        <f>IF($C848="","",IFERROR(INDEX('Work report'!$C$2:$C$1500,MATCH(ROWS($C$2:C848),'Work report'!$AA$2:$AA$1500,0)),""))</f>
        <v/>
      </c>
      <c r="F848" s="201" t="str">
        <f>IF($C848="","",IFERROR(INDEX('Work report'!$F$2:$F$1500,MATCH(ROWS($C$2:C848),'Work report'!$AA$2:$AA$1500,0)),""))</f>
        <v/>
      </c>
      <c r="G848" s="202" t="str">
        <f>IF($C848="","",IFERROR(HYPERLINK(INDEX('Work report'!$Q$2:$Q$1500,MATCH(ROWS($C$2:C848),'Work report'!$AA$2:$AA$1500,0)),INDEX('Work report'!$Q$2:$Q$1500,MATCH(ROWS($C$2:C848),'Work report'!$AA$2:$AA$1500,0))),""))</f>
        <v/>
      </c>
      <c r="H848" s="203" t="str">
        <f>IF($C848="","",IFERROR(INDEX('Work report'!$M$2:$M$1500,MATCH(ROWS($C$2:C848),'Work report'!$AA$2:$AA$1500,0)),""))</f>
        <v/>
      </c>
      <c r="I848" s="198" t="str">
        <f>IF($C848="","",IFERROR(INDEX('Work report'!$A$2:$A$1500,MATCH(ROWS($C$2:C848),'Work report'!$AA$2:$AA$1500,0)),""))</f>
        <v/>
      </c>
      <c r="J848" s="201" t="str">
        <f>IF($C848="","",IFERROR(INDEX('Work report'!$I$2:$I$1500,MATCH(ROWS($C$2:C848),'Work report'!$AA$2:$AA$1500,0)),""))</f>
        <v/>
      </c>
      <c r="K848" s="105"/>
      <c r="L848" s="105"/>
      <c r="M848" s="105"/>
      <c r="N848" s="105"/>
      <c r="O848" s="71">
        <f t="shared" si="40"/>
        <v>0</v>
      </c>
      <c r="P848" s="71">
        <f t="shared" si="41"/>
        <v>0</v>
      </c>
      <c r="Q848" s="71" t="str">
        <f t="shared" si="39"/>
        <v/>
      </c>
    </row>
    <row r="849" spans="1:17" ht="15" customHeight="1" x14ac:dyDescent="0.25">
      <c r="A849" s="198" t="str">
        <f>IF($C849="","",IFERROR(INDEX('Work report'!$A$2:$A$1500,MATCH(ROWS($C$2:C849),'Work report'!$AA$2:$AA$1500,0)),""))</f>
        <v/>
      </c>
      <c r="B849" s="199" t="str">
        <f>IF($C849="","",Setup!$B$4)</f>
        <v/>
      </c>
      <c r="C849" s="200" t="str">
        <f>IFERROR(INDEX('Work report'!$R$2:$R$1500,MATCH(ROWS($C$2:C849),'Work report'!$AA$2:$AA$1500,0)),"")</f>
        <v/>
      </c>
      <c r="D849" s="200" t="str">
        <f>IFERROR(INDEX('Work report'!$S$2:$S$1500,MATCH(ROWS($D$2:D849),'Work report'!$AA$2:$AA$1500,0)),"")</f>
        <v/>
      </c>
      <c r="E849" s="193" t="str">
        <f>IF($C849="","",IFERROR(INDEX('Work report'!$C$2:$C$1500,MATCH(ROWS($C$2:C849),'Work report'!$AA$2:$AA$1500,0)),""))</f>
        <v/>
      </c>
      <c r="F849" s="201" t="str">
        <f>IF($C849="","",IFERROR(INDEX('Work report'!$F$2:$F$1500,MATCH(ROWS($C$2:C849),'Work report'!$AA$2:$AA$1500,0)),""))</f>
        <v/>
      </c>
      <c r="G849" s="202" t="str">
        <f>IF($C849="","",IFERROR(HYPERLINK(INDEX('Work report'!$Q$2:$Q$1500,MATCH(ROWS($C$2:C849),'Work report'!$AA$2:$AA$1500,0)),INDEX('Work report'!$Q$2:$Q$1500,MATCH(ROWS($C$2:C849),'Work report'!$AA$2:$AA$1500,0))),""))</f>
        <v/>
      </c>
      <c r="H849" s="203" t="str">
        <f>IF($C849="","",IFERROR(INDEX('Work report'!$M$2:$M$1500,MATCH(ROWS($C$2:C849),'Work report'!$AA$2:$AA$1500,0)),""))</f>
        <v/>
      </c>
      <c r="I849" s="198" t="str">
        <f>IF($C849="","",IFERROR(INDEX('Work report'!$A$2:$A$1500,MATCH(ROWS($C$2:C849),'Work report'!$AA$2:$AA$1500,0)),""))</f>
        <v/>
      </c>
      <c r="J849" s="201" t="str">
        <f>IF($C849="","",IFERROR(INDEX('Work report'!$I$2:$I$1500,MATCH(ROWS($C$2:C849),'Work report'!$AA$2:$AA$1500,0)),""))</f>
        <v/>
      </c>
      <c r="K849" s="105"/>
      <c r="L849" s="105"/>
      <c r="M849" s="105"/>
      <c r="N849" s="105"/>
      <c r="O849" s="71">
        <f t="shared" si="40"/>
        <v>0</v>
      </c>
      <c r="P849" s="71">
        <f t="shared" si="41"/>
        <v>0</v>
      </c>
      <c r="Q849" s="71" t="str">
        <f t="shared" si="39"/>
        <v/>
      </c>
    </row>
    <row r="850" spans="1:17" ht="15" customHeight="1" x14ac:dyDescent="0.25">
      <c r="A850" s="198" t="str">
        <f>IF($C850="","",IFERROR(INDEX('Work report'!$A$2:$A$1500,MATCH(ROWS($C$2:C850),'Work report'!$AA$2:$AA$1500,0)),""))</f>
        <v/>
      </c>
      <c r="B850" s="199" t="str">
        <f>IF($C850="","",Setup!$B$4)</f>
        <v/>
      </c>
      <c r="C850" s="200" t="str">
        <f>IFERROR(INDEX('Work report'!$R$2:$R$1500,MATCH(ROWS($C$2:C850),'Work report'!$AA$2:$AA$1500,0)),"")</f>
        <v/>
      </c>
      <c r="D850" s="200" t="str">
        <f>IFERROR(INDEX('Work report'!$S$2:$S$1500,MATCH(ROWS($D$2:D850),'Work report'!$AA$2:$AA$1500,0)),"")</f>
        <v/>
      </c>
      <c r="E850" s="193" t="str">
        <f>IF($C850="","",IFERROR(INDEX('Work report'!$C$2:$C$1500,MATCH(ROWS($C$2:C850),'Work report'!$AA$2:$AA$1500,0)),""))</f>
        <v/>
      </c>
      <c r="F850" s="201" t="str">
        <f>IF($C850="","",IFERROR(INDEX('Work report'!$F$2:$F$1500,MATCH(ROWS($C$2:C850),'Work report'!$AA$2:$AA$1500,0)),""))</f>
        <v/>
      </c>
      <c r="G850" s="202" t="str">
        <f>IF($C850="","",IFERROR(HYPERLINK(INDEX('Work report'!$Q$2:$Q$1500,MATCH(ROWS($C$2:C850),'Work report'!$AA$2:$AA$1500,0)),INDEX('Work report'!$Q$2:$Q$1500,MATCH(ROWS($C$2:C850),'Work report'!$AA$2:$AA$1500,0))),""))</f>
        <v/>
      </c>
      <c r="H850" s="203" t="str">
        <f>IF($C850="","",IFERROR(INDEX('Work report'!$M$2:$M$1500,MATCH(ROWS($C$2:C850),'Work report'!$AA$2:$AA$1500,0)),""))</f>
        <v/>
      </c>
      <c r="I850" s="198" t="str">
        <f>IF($C850="","",IFERROR(INDEX('Work report'!$A$2:$A$1500,MATCH(ROWS($C$2:C850),'Work report'!$AA$2:$AA$1500,0)),""))</f>
        <v/>
      </c>
      <c r="J850" s="201" t="str">
        <f>IF($C850="","",IFERROR(INDEX('Work report'!$I$2:$I$1500,MATCH(ROWS($C$2:C850),'Work report'!$AA$2:$AA$1500,0)),""))</f>
        <v/>
      </c>
      <c r="K850" s="105"/>
      <c r="L850" s="105"/>
      <c r="M850" s="105"/>
      <c r="N850" s="105"/>
      <c r="O850" s="71">
        <f t="shared" si="40"/>
        <v>0</v>
      </c>
      <c r="P850" s="71">
        <f t="shared" si="41"/>
        <v>0</v>
      </c>
      <c r="Q850" s="71" t="str">
        <f t="shared" si="39"/>
        <v/>
      </c>
    </row>
    <row r="851" spans="1:17" ht="15" customHeight="1" x14ac:dyDescent="0.25">
      <c r="A851" s="198" t="str">
        <f>IF($C851="","",IFERROR(INDEX('Work report'!$A$2:$A$1500,MATCH(ROWS($C$2:C851),'Work report'!$AA$2:$AA$1500,0)),""))</f>
        <v/>
      </c>
      <c r="B851" s="199" t="str">
        <f>IF($C851="","",Setup!$B$4)</f>
        <v/>
      </c>
      <c r="C851" s="200" t="str">
        <f>IFERROR(INDEX('Work report'!$R$2:$R$1500,MATCH(ROWS($C$2:C851),'Work report'!$AA$2:$AA$1500,0)),"")</f>
        <v/>
      </c>
      <c r="D851" s="200" t="str">
        <f>IFERROR(INDEX('Work report'!$S$2:$S$1500,MATCH(ROWS($D$2:D851),'Work report'!$AA$2:$AA$1500,0)),"")</f>
        <v/>
      </c>
      <c r="E851" s="193" t="str">
        <f>IF($C851="","",IFERROR(INDEX('Work report'!$C$2:$C$1500,MATCH(ROWS($C$2:C851),'Work report'!$AA$2:$AA$1500,0)),""))</f>
        <v/>
      </c>
      <c r="F851" s="201" t="str">
        <f>IF($C851="","",IFERROR(INDEX('Work report'!$F$2:$F$1500,MATCH(ROWS($C$2:C851),'Work report'!$AA$2:$AA$1500,0)),""))</f>
        <v/>
      </c>
      <c r="G851" s="202" t="str">
        <f>IF($C851="","",IFERROR(HYPERLINK(INDEX('Work report'!$Q$2:$Q$1500,MATCH(ROWS($C$2:C851),'Work report'!$AA$2:$AA$1500,0)),INDEX('Work report'!$Q$2:$Q$1500,MATCH(ROWS($C$2:C851),'Work report'!$AA$2:$AA$1500,0))),""))</f>
        <v/>
      </c>
      <c r="H851" s="203" t="str">
        <f>IF($C851="","",IFERROR(INDEX('Work report'!$M$2:$M$1500,MATCH(ROWS($C$2:C851),'Work report'!$AA$2:$AA$1500,0)),""))</f>
        <v/>
      </c>
      <c r="I851" s="198" t="str">
        <f>IF($C851="","",IFERROR(INDEX('Work report'!$A$2:$A$1500,MATCH(ROWS($C$2:C851),'Work report'!$AA$2:$AA$1500,0)),""))</f>
        <v/>
      </c>
      <c r="J851" s="201" t="str">
        <f>IF($C851="","",IFERROR(INDEX('Work report'!$I$2:$I$1500,MATCH(ROWS($C$2:C851),'Work report'!$AA$2:$AA$1500,0)),""))</f>
        <v/>
      </c>
      <c r="K851" s="105"/>
      <c r="L851" s="105"/>
      <c r="M851" s="105"/>
      <c r="N851" s="105"/>
      <c r="O851" s="71">
        <f t="shared" si="40"/>
        <v>0</v>
      </c>
      <c r="P851" s="71">
        <f t="shared" si="41"/>
        <v>0</v>
      </c>
      <c r="Q851" s="71" t="str">
        <f t="shared" si="39"/>
        <v/>
      </c>
    </row>
    <row r="852" spans="1:17" ht="15" customHeight="1" x14ac:dyDescent="0.25">
      <c r="A852" s="198" t="str">
        <f>IF($C852="","",IFERROR(INDEX('Work report'!$A$2:$A$1500,MATCH(ROWS($C$2:C852),'Work report'!$AA$2:$AA$1500,0)),""))</f>
        <v/>
      </c>
      <c r="B852" s="199" t="str">
        <f>IF($C852="","",Setup!$B$4)</f>
        <v/>
      </c>
      <c r="C852" s="200" t="str">
        <f>IFERROR(INDEX('Work report'!$R$2:$R$1500,MATCH(ROWS($C$2:C852),'Work report'!$AA$2:$AA$1500,0)),"")</f>
        <v/>
      </c>
      <c r="D852" s="200" t="str">
        <f>IFERROR(INDEX('Work report'!$S$2:$S$1500,MATCH(ROWS($D$2:D852),'Work report'!$AA$2:$AA$1500,0)),"")</f>
        <v/>
      </c>
      <c r="E852" s="193" t="str">
        <f>IF($C852="","",IFERROR(INDEX('Work report'!$C$2:$C$1500,MATCH(ROWS($C$2:C852),'Work report'!$AA$2:$AA$1500,0)),""))</f>
        <v/>
      </c>
      <c r="F852" s="201" t="str">
        <f>IF($C852="","",IFERROR(INDEX('Work report'!$F$2:$F$1500,MATCH(ROWS($C$2:C852),'Work report'!$AA$2:$AA$1500,0)),""))</f>
        <v/>
      </c>
      <c r="G852" s="202" t="str">
        <f>IF($C852="","",IFERROR(HYPERLINK(INDEX('Work report'!$Q$2:$Q$1500,MATCH(ROWS($C$2:C852),'Work report'!$AA$2:$AA$1500,0)),INDEX('Work report'!$Q$2:$Q$1500,MATCH(ROWS($C$2:C852),'Work report'!$AA$2:$AA$1500,0))),""))</f>
        <v/>
      </c>
      <c r="H852" s="203" t="str">
        <f>IF($C852="","",IFERROR(INDEX('Work report'!$M$2:$M$1500,MATCH(ROWS($C$2:C852),'Work report'!$AA$2:$AA$1500,0)),""))</f>
        <v/>
      </c>
      <c r="I852" s="198" t="str">
        <f>IF($C852="","",IFERROR(INDEX('Work report'!$A$2:$A$1500,MATCH(ROWS($C$2:C852),'Work report'!$AA$2:$AA$1500,0)),""))</f>
        <v/>
      </c>
      <c r="J852" s="201" t="str">
        <f>IF($C852="","",IFERROR(INDEX('Work report'!$I$2:$I$1500,MATCH(ROWS($C$2:C852),'Work report'!$AA$2:$AA$1500,0)),""))</f>
        <v/>
      </c>
      <c r="K852" s="105"/>
      <c r="L852" s="105"/>
      <c r="M852" s="105"/>
      <c r="N852" s="105"/>
      <c r="O852" s="71">
        <f t="shared" si="40"/>
        <v>0</v>
      </c>
      <c r="P852" s="71">
        <f t="shared" si="41"/>
        <v>0</v>
      </c>
      <c r="Q852" s="71" t="str">
        <f t="shared" si="39"/>
        <v/>
      </c>
    </row>
    <row r="853" spans="1:17" ht="15" customHeight="1" x14ac:dyDescent="0.25">
      <c r="A853" s="198" t="str">
        <f>IF($C853="","",IFERROR(INDEX('Work report'!$A$2:$A$1500,MATCH(ROWS($C$2:C853),'Work report'!$AA$2:$AA$1500,0)),""))</f>
        <v/>
      </c>
      <c r="B853" s="199" t="str">
        <f>IF($C853="","",Setup!$B$4)</f>
        <v/>
      </c>
      <c r="C853" s="200" t="str">
        <f>IFERROR(INDEX('Work report'!$R$2:$R$1500,MATCH(ROWS($C$2:C853),'Work report'!$AA$2:$AA$1500,0)),"")</f>
        <v/>
      </c>
      <c r="D853" s="200" t="str">
        <f>IFERROR(INDEX('Work report'!$S$2:$S$1500,MATCH(ROWS($D$2:D853),'Work report'!$AA$2:$AA$1500,0)),"")</f>
        <v/>
      </c>
      <c r="E853" s="193" t="str">
        <f>IF($C853="","",IFERROR(INDEX('Work report'!$C$2:$C$1500,MATCH(ROWS($C$2:C853),'Work report'!$AA$2:$AA$1500,0)),""))</f>
        <v/>
      </c>
      <c r="F853" s="201" t="str">
        <f>IF($C853="","",IFERROR(INDEX('Work report'!$F$2:$F$1500,MATCH(ROWS($C$2:C853),'Work report'!$AA$2:$AA$1500,0)),""))</f>
        <v/>
      </c>
      <c r="G853" s="202" t="str">
        <f>IF($C853="","",IFERROR(HYPERLINK(INDEX('Work report'!$Q$2:$Q$1500,MATCH(ROWS($C$2:C853),'Work report'!$AA$2:$AA$1500,0)),INDEX('Work report'!$Q$2:$Q$1500,MATCH(ROWS($C$2:C853),'Work report'!$AA$2:$AA$1500,0))),""))</f>
        <v/>
      </c>
      <c r="H853" s="203" t="str">
        <f>IF($C853="","",IFERROR(INDEX('Work report'!$M$2:$M$1500,MATCH(ROWS($C$2:C853),'Work report'!$AA$2:$AA$1500,0)),""))</f>
        <v/>
      </c>
      <c r="I853" s="198" t="str">
        <f>IF($C853="","",IFERROR(INDEX('Work report'!$A$2:$A$1500,MATCH(ROWS($C$2:C853),'Work report'!$AA$2:$AA$1500,0)),""))</f>
        <v/>
      </c>
      <c r="J853" s="201" t="str">
        <f>IF($C853="","",IFERROR(INDEX('Work report'!$I$2:$I$1500,MATCH(ROWS($C$2:C853),'Work report'!$AA$2:$AA$1500,0)),""))</f>
        <v/>
      </c>
      <c r="K853" s="105"/>
      <c r="L853" s="105"/>
      <c r="M853" s="105"/>
      <c r="N853" s="105"/>
      <c r="O853" s="71">
        <f t="shared" si="40"/>
        <v>0</v>
      </c>
      <c r="P853" s="71">
        <f t="shared" si="41"/>
        <v>0</v>
      </c>
      <c r="Q853" s="71" t="str">
        <f t="shared" si="39"/>
        <v/>
      </c>
    </row>
    <row r="854" spans="1:17" ht="15" customHeight="1" x14ac:dyDescent="0.25">
      <c r="A854" s="198" t="str">
        <f>IF($C854="","",IFERROR(INDEX('Work report'!$A$2:$A$1500,MATCH(ROWS($C$2:C854),'Work report'!$AA$2:$AA$1500,0)),""))</f>
        <v/>
      </c>
      <c r="B854" s="199" t="str">
        <f>IF($C854="","",Setup!$B$4)</f>
        <v/>
      </c>
      <c r="C854" s="200" t="str">
        <f>IFERROR(INDEX('Work report'!$R$2:$R$1500,MATCH(ROWS($C$2:C854),'Work report'!$AA$2:$AA$1500,0)),"")</f>
        <v/>
      </c>
      <c r="D854" s="200" t="str">
        <f>IFERROR(INDEX('Work report'!$S$2:$S$1500,MATCH(ROWS($D$2:D854),'Work report'!$AA$2:$AA$1500,0)),"")</f>
        <v/>
      </c>
      <c r="E854" s="193" t="str">
        <f>IF($C854="","",IFERROR(INDEX('Work report'!$C$2:$C$1500,MATCH(ROWS($C$2:C854),'Work report'!$AA$2:$AA$1500,0)),""))</f>
        <v/>
      </c>
      <c r="F854" s="201" t="str">
        <f>IF($C854="","",IFERROR(INDEX('Work report'!$F$2:$F$1500,MATCH(ROWS($C$2:C854),'Work report'!$AA$2:$AA$1500,0)),""))</f>
        <v/>
      </c>
      <c r="G854" s="202" t="str">
        <f>IF($C854="","",IFERROR(HYPERLINK(INDEX('Work report'!$Q$2:$Q$1500,MATCH(ROWS($C$2:C854),'Work report'!$AA$2:$AA$1500,0)),INDEX('Work report'!$Q$2:$Q$1500,MATCH(ROWS($C$2:C854),'Work report'!$AA$2:$AA$1500,0))),""))</f>
        <v/>
      </c>
      <c r="H854" s="203" t="str">
        <f>IF($C854="","",IFERROR(INDEX('Work report'!$M$2:$M$1500,MATCH(ROWS($C$2:C854),'Work report'!$AA$2:$AA$1500,0)),""))</f>
        <v/>
      </c>
      <c r="I854" s="198" t="str">
        <f>IF($C854="","",IFERROR(INDEX('Work report'!$A$2:$A$1500,MATCH(ROWS($C$2:C854),'Work report'!$AA$2:$AA$1500,0)),""))</f>
        <v/>
      </c>
      <c r="J854" s="201" t="str">
        <f>IF($C854="","",IFERROR(INDEX('Work report'!$I$2:$I$1500,MATCH(ROWS($C$2:C854),'Work report'!$AA$2:$AA$1500,0)),""))</f>
        <v/>
      </c>
      <c r="K854" s="105"/>
      <c r="L854" s="105"/>
      <c r="M854" s="105"/>
      <c r="N854" s="105"/>
      <c r="O854" s="71">
        <f t="shared" si="40"/>
        <v>0</v>
      </c>
      <c r="P854" s="71">
        <f t="shared" si="41"/>
        <v>0</v>
      </c>
      <c r="Q854" s="71" t="str">
        <f t="shared" si="39"/>
        <v/>
      </c>
    </row>
    <row r="855" spans="1:17" ht="15" customHeight="1" x14ac:dyDescent="0.25">
      <c r="A855" s="198" t="str">
        <f>IF($C855="","",IFERROR(INDEX('Work report'!$A$2:$A$1500,MATCH(ROWS($C$2:C855),'Work report'!$AA$2:$AA$1500,0)),""))</f>
        <v/>
      </c>
      <c r="B855" s="199" t="str">
        <f>IF($C855="","",Setup!$B$4)</f>
        <v/>
      </c>
      <c r="C855" s="200" t="str">
        <f>IFERROR(INDEX('Work report'!$R$2:$R$1500,MATCH(ROWS($C$2:C855),'Work report'!$AA$2:$AA$1500,0)),"")</f>
        <v/>
      </c>
      <c r="D855" s="200" t="str">
        <f>IFERROR(INDEX('Work report'!$S$2:$S$1500,MATCH(ROWS($D$2:D855),'Work report'!$AA$2:$AA$1500,0)),"")</f>
        <v/>
      </c>
      <c r="E855" s="193" t="str">
        <f>IF($C855="","",IFERROR(INDEX('Work report'!$C$2:$C$1500,MATCH(ROWS($C$2:C855),'Work report'!$AA$2:$AA$1500,0)),""))</f>
        <v/>
      </c>
      <c r="F855" s="201" t="str">
        <f>IF($C855="","",IFERROR(INDEX('Work report'!$F$2:$F$1500,MATCH(ROWS($C$2:C855),'Work report'!$AA$2:$AA$1500,0)),""))</f>
        <v/>
      </c>
      <c r="G855" s="202" t="str">
        <f>IF($C855="","",IFERROR(HYPERLINK(INDEX('Work report'!$Q$2:$Q$1500,MATCH(ROWS($C$2:C855),'Work report'!$AA$2:$AA$1500,0)),INDEX('Work report'!$Q$2:$Q$1500,MATCH(ROWS($C$2:C855),'Work report'!$AA$2:$AA$1500,0))),""))</f>
        <v/>
      </c>
      <c r="H855" s="203" t="str">
        <f>IF($C855="","",IFERROR(INDEX('Work report'!$M$2:$M$1500,MATCH(ROWS($C$2:C855),'Work report'!$AA$2:$AA$1500,0)),""))</f>
        <v/>
      </c>
      <c r="I855" s="198" t="str">
        <f>IF($C855="","",IFERROR(INDEX('Work report'!$A$2:$A$1500,MATCH(ROWS($C$2:C855),'Work report'!$AA$2:$AA$1500,0)),""))</f>
        <v/>
      </c>
      <c r="J855" s="201" t="str">
        <f>IF($C855="","",IFERROR(INDEX('Work report'!$I$2:$I$1500,MATCH(ROWS($C$2:C855),'Work report'!$AA$2:$AA$1500,0)),""))</f>
        <v/>
      </c>
      <c r="K855" s="105"/>
      <c r="L855" s="105"/>
      <c r="M855" s="105"/>
      <c r="N855" s="105"/>
      <c r="O855" s="71">
        <f t="shared" si="40"/>
        <v>0</v>
      </c>
      <c r="P855" s="71">
        <f t="shared" si="41"/>
        <v>0</v>
      </c>
      <c r="Q855" s="71" t="str">
        <f t="shared" si="39"/>
        <v/>
      </c>
    </row>
    <row r="856" spans="1:17" ht="15" customHeight="1" x14ac:dyDescent="0.25">
      <c r="A856" s="198" t="str">
        <f>IF($C856="","",IFERROR(INDEX('Work report'!$A$2:$A$1500,MATCH(ROWS($C$2:C856),'Work report'!$AA$2:$AA$1500,0)),""))</f>
        <v/>
      </c>
      <c r="B856" s="199" t="str">
        <f>IF($C856="","",Setup!$B$4)</f>
        <v/>
      </c>
      <c r="C856" s="200" t="str">
        <f>IFERROR(INDEX('Work report'!$R$2:$R$1500,MATCH(ROWS($C$2:C856),'Work report'!$AA$2:$AA$1500,0)),"")</f>
        <v/>
      </c>
      <c r="D856" s="200" t="str">
        <f>IFERROR(INDEX('Work report'!$S$2:$S$1500,MATCH(ROWS($D$2:D856),'Work report'!$AA$2:$AA$1500,0)),"")</f>
        <v/>
      </c>
      <c r="E856" s="193" t="str">
        <f>IF($C856="","",IFERROR(INDEX('Work report'!$C$2:$C$1500,MATCH(ROWS($C$2:C856),'Work report'!$AA$2:$AA$1500,0)),""))</f>
        <v/>
      </c>
      <c r="F856" s="201" t="str">
        <f>IF($C856="","",IFERROR(INDEX('Work report'!$F$2:$F$1500,MATCH(ROWS($C$2:C856),'Work report'!$AA$2:$AA$1500,0)),""))</f>
        <v/>
      </c>
      <c r="G856" s="202" t="str">
        <f>IF($C856="","",IFERROR(HYPERLINK(INDEX('Work report'!$Q$2:$Q$1500,MATCH(ROWS($C$2:C856),'Work report'!$AA$2:$AA$1500,0)),INDEX('Work report'!$Q$2:$Q$1500,MATCH(ROWS($C$2:C856),'Work report'!$AA$2:$AA$1500,0))),""))</f>
        <v/>
      </c>
      <c r="H856" s="203" t="str">
        <f>IF($C856="","",IFERROR(INDEX('Work report'!$M$2:$M$1500,MATCH(ROWS($C$2:C856),'Work report'!$AA$2:$AA$1500,0)),""))</f>
        <v/>
      </c>
      <c r="I856" s="198" t="str">
        <f>IF($C856="","",IFERROR(INDEX('Work report'!$A$2:$A$1500,MATCH(ROWS($C$2:C856),'Work report'!$AA$2:$AA$1500,0)),""))</f>
        <v/>
      </c>
      <c r="J856" s="201" t="str">
        <f>IF($C856="","",IFERROR(INDEX('Work report'!$I$2:$I$1500,MATCH(ROWS($C$2:C856),'Work report'!$AA$2:$AA$1500,0)),""))</f>
        <v/>
      </c>
      <c r="K856" s="105"/>
      <c r="L856" s="105"/>
      <c r="M856" s="105"/>
      <c r="N856" s="105"/>
      <c r="O856" s="71">
        <f t="shared" si="40"/>
        <v>0</v>
      </c>
      <c r="P856" s="71">
        <f t="shared" si="41"/>
        <v>0</v>
      </c>
      <c r="Q856" s="71" t="str">
        <f t="shared" si="39"/>
        <v/>
      </c>
    </row>
    <row r="857" spans="1:17" ht="15" customHeight="1" x14ac:dyDescent="0.25">
      <c r="A857" s="198" t="str">
        <f>IF($C857="","",IFERROR(INDEX('Work report'!$A$2:$A$1500,MATCH(ROWS($C$2:C857),'Work report'!$AA$2:$AA$1500,0)),""))</f>
        <v/>
      </c>
      <c r="B857" s="199" t="str">
        <f>IF($C857="","",Setup!$B$4)</f>
        <v/>
      </c>
      <c r="C857" s="200" t="str">
        <f>IFERROR(INDEX('Work report'!$R$2:$R$1500,MATCH(ROWS($C$2:C857),'Work report'!$AA$2:$AA$1500,0)),"")</f>
        <v/>
      </c>
      <c r="D857" s="200" t="str">
        <f>IFERROR(INDEX('Work report'!$S$2:$S$1500,MATCH(ROWS($D$2:D857),'Work report'!$AA$2:$AA$1500,0)),"")</f>
        <v/>
      </c>
      <c r="E857" s="193" t="str">
        <f>IF($C857="","",IFERROR(INDEX('Work report'!$C$2:$C$1500,MATCH(ROWS($C$2:C857),'Work report'!$AA$2:$AA$1500,0)),""))</f>
        <v/>
      </c>
      <c r="F857" s="201" t="str">
        <f>IF($C857="","",IFERROR(INDEX('Work report'!$F$2:$F$1500,MATCH(ROWS($C$2:C857),'Work report'!$AA$2:$AA$1500,0)),""))</f>
        <v/>
      </c>
      <c r="G857" s="202" t="str">
        <f>IF($C857="","",IFERROR(HYPERLINK(INDEX('Work report'!$Q$2:$Q$1500,MATCH(ROWS($C$2:C857),'Work report'!$AA$2:$AA$1500,0)),INDEX('Work report'!$Q$2:$Q$1500,MATCH(ROWS($C$2:C857),'Work report'!$AA$2:$AA$1500,0))),""))</f>
        <v/>
      </c>
      <c r="H857" s="203" t="str">
        <f>IF($C857="","",IFERROR(INDEX('Work report'!$M$2:$M$1500,MATCH(ROWS($C$2:C857),'Work report'!$AA$2:$AA$1500,0)),""))</f>
        <v/>
      </c>
      <c r="I857" s="198" t="str">
        <f>IF($C857="","",IFERROR(INDEX('Work report'!$A$2:$A$1500,MATCH(ROWS($C$2:C857),'Work report'!$AA$2:$AA$1500,0)),""))</f>
        <v/>
      </c>
      <c r="J857" s="201" t="str">
        <f>IF($C857="","",IFERROR(INDEX('Work report'!$I$2:$I$1500,MATCH(ROWS($C$2:C857),'Work report'!$AA$2:$AA$1500,0)),""))</f>
        <v/>
      </c>
      <c r="K857" s="105"/>
      <c r="L857" s="105"/>
      <c r="M857" s="105"/>
      <c r="N857" s="105"/>
      <c r="O857" s="71">
        <f t="shared" si="40"/>
        <v>0</v>
      </c>
      <c r="P857" s="71">
        <f t="shared" si="41"/>
        <v>0</v>
      </c>
      <c r="Q857" s="71" t="str">
        <f t="shared" si="39"/>
        <v/>
      </c>
    </row>
    <row r="858" spans="1:17" ht="15" customHeight="1" x14ac:dyDescent="0.25">
      <c r="A858" s="198" t="str">
        <f>IF($C858="","",IFERROR(INDEX('Work report'!$A$2:$A$1500,MATCH(ROWS($C$2:C858),'Work report'!$AA$2:$AA$1500,0)),""))</f>
        <v/>
      </c>
      <c r="B858" s="199" t="str">
        <f>IF($C858="","",Setup!$B$4)</f>
        <v/>
      </c>
      <c r="C858" s="200" t="str">
        <f>IFERROR(INDEX('Work report'!$R$2:$R$1500,MATCH(ROWS($C$2:C858),'Work report'!$AA$2:$AA$1500,0)),"")</f>
        <v/>
      </c>
      <c r="D858" s="200" t="str">
        <f>IFERROR(INDEX('Work report'!$S$2:$S$1500,MATCH(ROWS($D$2:D858),'Work report'!$AA$2:$AA$1500,0)),"")</f>
        <v/>
      </c>
      <c r="E858" s="193" t="str">
        <f>IF($C858="","",IFERROR(INDEX('Work report'!$C$2:$C$1500,MATCH(ROWS($C$2:C858),'Work report'!$AA$2:$AA$1500,0)),""))</f>
        <v/>
      </c>
      <c r="F858" s="201" t="str">
        <f>IF($C858="","",IFERROR(INDEX('Work report'!$F$2:$F$1500,MATCH(ROWS($C$2:C858),'Work report'!$AA$2:$AA$1500,0)),""))</f>
        <v/>
      </c>
      <c r="G858" s="202" t="str">
        <f>IF($C858="","",IFERROR(HYPERLINK(INDEX('Work report'!$Q$2:$Q$1500,MATCH(ROWS($C$2:C858),'Work report'!$AA$2:$AA$1500,0)),INDEX('Work report'!$Q$2:$Q$1500,MATCH(ROWS($C$2:C858),'Work report'!$AA$2:$AA$1500,0))),""))</f>
        <v/>
      </c>
      <c r="H858" s="203" t="str">
        <f>IF($C858="","",IFERROR(INDEX('Work report'!$M$2:$M$1500,MATCH(ROWS($C$2:C858),'Work report'!$AA$2:$AA$1500,0)),""))</f>
        <v/>
      </c>
      <c r="I858" s="198" t="str">
        <f>IF($C858="","",IFERROR(INDEX('Work report'!$A$2:$A$1500,MATCH(ROWS($C$2:C858),'Work report'!$AA$2:$AA$1500,0)),""))</f>
        <v/>
      </c>
      <c r="J858" s="201" t="str">
        <f>IF($C858="","",IFERROR(INDEX('Work report'!$I$2:$I$1500,MATCH(ROWS($C$2:C858),'Work report'!$AA$2:$AA$1500,0)),""))</f>
        <v/>
      </c>
      <c r="K858" s="105"/>
      <c r="L858" s="105"/>
      <c r="M858" s="105"/>
      <c r="N858" s="105"/>
      <c r="O858" s="71">
        <f t="shared" si="40"/>
        <v>0</v>
      </c>
      <c r="P858" s="71">
        <f t="shared" si="41"/>
        <v>0</v>
      </c>
      <c r="Q858" s="71" t="str">
        <f t="shared" si="39"/>
        <v/>
      </c>
    </row>
    <row r="859" spans="1:17" ht="15" customHeight="1" x14ac:dyDescent="0.25">
      <c r="A859" s="198" t="str">
        <f>IF($C859="","",IFERROR(INDEX('Work report'!$A$2:$A$1500,MATCH(ROWS($C$2:C859),'Work report'!$AA$2:$AA$1500,0)),""))</f>
        <v/>
      </c>
      <c r="B859" s="199" t="str">
        <f>IF($C859="","",Setup!$B$4)</f>
        <v/>
      </c>
      <c r="C859" s="200" t="str">
        <f>IFERROR(INDEX('Work report'!$R$2:$R$1500,MATCH(ROWS($C$2:C859),'Work report'!$AA$2:$AA$1500,0)),"")</f>
        <v/>
      </c>
      <c r="D859" s="200" t="str">
        <f>IFERROR(INDEX('Work report'!$S$2:$S$1500,MATCH(ROWS($D$2:D859),'Work report'!$AA$2:$AA$1500,0)),"")</f>
        <v/>
      </c>
      <c r="E859" s="193" t="str">
        <f>IF($C859="","",IFERROR(INDEX('Work report'!$C$2:$C$1500,MATCH(ROWS($C$2:C859),'Work report'!$AA$2:$AA$1500,0)),""))</f>
        <v/>
      </c>
      <c r="F859" s="201" t="str">
        <f>IF($C859="","",IFERROR(INDEX('Work report'!$F$2:$F$1500,MATCH(ROWS($C$2:C859),'Work report'!$AA$2:$AA$1500,0)),""))</f>
        <v/>
      </c>
      <c r="G859" s="202" t="str">
        <f>IF($C859="","",IFERROR(HYPERLINK(INDEX('Work report'!$Q$2:$Q$1500,MATCH(ROWS($C$2:C859),'Work report'!$AA$2:$AA$1500,0)),INDEX('Work report'!$Q$2:$Q$1500,MATCH(ROWS($C$2:C859),'Work report'!$AA$2:$AA$1500,0))),""))</f>
        <v/>
      </c>
      <c r="H859" s="203" t="str">
        <f>IF($C859="","",IFERROR(INDEX('Work report'!$M$2:$M$1500,MATCH(ROWS($C$2:C859),'Work report'!$AA$2:$AA$1500,0)),""))</f>
        <v/>
      </c>
      <c r="I859" s="198" t="str">
        <f>IF($C859="","",IFERROR(INDEX('Work report'!$A$2:$A$1500,MATCH(ROWS($C$2:C859),'Work report'!$AA$2:$AA$1500,0)),""))</f>
        <v/>
      </c>
      <c r="J859" s="201" t="str">
        <f>IF($C859="","",IFERROR(INDEX('Work report'!$I$2:$I$1500,MATCH(ROWS($C$2:C859),'Work report'!$AA$2:$AA$1500,0)),""))</f>
        <v/>
      </c>
      <c r="K859" s="105"/>
      <c r="L859" s="105"/>
      <c r="M859" s="105"/>
      <c r="N859" s="105"/>
      <c r="O859" s="71">
        <f t="shared" si="40"/>
        <v>0</v>
      </c>
      <c r="P859" s="71">
        <f t="shared" si="41"/>
        <v>0</v>
      </c>
      <c r="Q859" s="71" t="str">
        <f t="shared" si="39"/>
        <v/>
      </c>
    </row>
    <row r="860" spans="1:17" ht="15" customHeight="1" x14ac:dyDescent="0.25">
      <c r="A860" s="198" t="str">
        <f>IF($C860="","",IFERROR(INDEX('Work report'!$A$2:$A$1500,MATCH(ROWS($C$2:C860),'Work report'!$AA$2:$AA$1500,0)),""))</f>
        <v/>
      </c>
      <c r="B860" s="199" t="str">
        <f>IF($C860="","",Setup!$B$4)</f>
        <v/>
      </c>
      <c r="C860" s="200" t="str">
        <f>IFERROR(INDEX('Work report'!$R$2:$R$1500,MATCH(ROWS($C$2:C860),'Work report'!$AA$2:$AA$1500,0)),"")</f>
        <v/>
      </c>
      <c r="D860" s="200" t="str">
        <f>IFERROR(INDEX('Work report'!$S$2:$S$1500,MATCH(ROWS($D$2:D860),'Work report'!$AA$2:$AA$1500,0)),"")</f>
        <v/>
      </c>
      <c r="E860" s="193" t="str">
        <f>IF($C860="","",IFERROR(INDEX('Work report'!$C$2:$C$1500,MATCH(ROWS($C$2:C860),'Work report'!$AA$2:$AA$1500,0)),""))</f>
        <v/>
      </c>
      <c r="F860" s="201" t="str">
        <f>IF($C860="","",IFERROR(INDEX('Work report'!$F$2:$F$1500,MATCH(ROWS($C$2:C860),'Work report'!$AA$2:$AA$1500,0)),""))</f>
        <v/>
      </c>
      <c r="G860" s="202" t="str">
        <f>IF($C860="","",IFERROR(HYPERLINK(INDEX('Work report'!$Q$2:$Q$1500,MATCH(ROWS($C$2:C860),'Work report'!$AA$2:$AA$1500,0)),INDEX('Work report'!$Q$2:$Q$1500,MATCH(ROWS($C$2:C860),'Work report'!$AA$2:$AA$1500,0))),""))</f>
        <v/>
      </c>
      <c r="H860" s="203" t="str">
        <f>IF($C860="","",IFERROR(INDEX('Work report'!$M$2:$M$1500,MATCH(ROWS($C$2:C860),'Work report'!$AA$2:$AA$1500,0)),""))</f>
        <v/>
      </c>
      <c r="I860" s="198" t="str">
        <f>IF($C860="","",IFERROR(INDEX('Work report'!$A$2:$A$1500,MATCH(ROWS($C$2:C860),'Work report'!$AA$2:$AA$1500,0)),""))</f>
        <v/>
      </c>
      <c r="J860" s="201" t="str">
        <f>IF($C860="","",IFERROR(INDEX('Work report'!$I$2:$I$1500,MATCH(ROWS($C$2:C860),'Work report'!$AA$2:$AA$1500,0)),""))</f>
        <v/>
      </c>
      <c r="K860" s="105"/>
      <c r="L860" s="105"/>
      <c r="M860" s="105"/>
      <c r="N860" s="105"/>
      <c r="O860" s="71">
        <f t="shared" si="40"/>
        <v>0</v>
      </c>
      <c r="P860" s="71">
        <f t="shared" si="41"/>
        <v>0</v>
      </c>
      <c r="Q860" s="71" t="str">
        <f t="shared" si="39"/>
        <v/>
      </c>
    </row>
    <row r="861" spans="1:17" ht="15" customHeight="1" x14ac:dyDescent="0.25">
      <c r="A861" s="198" t="str">
        <f>IF($C861="","",IFERROR(INDEX('Work report'!$A$2:$A$1500,MATCH(ROWS($C$2:C861),'Work report'!$AA$2:$AA$1500,0)),""))</f>
        <v/>
      </c>
      <c r="B861" s="199" t="str">
        <f>IF($C861="","",Setup!$B$4)</f>
        <v/>
      </c>
      <c r="C861" s="200" t="str">
        <f>IFERROR(INDEX('Work report'!$R$2:$R$1500,MATCH(ROWS($C$2:C861),'Work report'!$AA$2:$AA$1500,0)),"")</f>
        <v/>
      </c>
      <c r="D861" s="200" t="str">
        <f>IFERROR(INDEX('Work report'!$S$2:$S$1500,MATCH(ROWS($D$2:D861),'Work report'!$AA$2:$AA$1500,0)),"")</f>
        <v/>
      </c>
      <c r="E861" s="193" t="str">
        <f>IF($C861="","",IFERROR(INDEX('Work report'!$C$2:$C$1500,MATCH(ROWS($C$2:C861),'Work report'!$AA$2:$AA$1500,0)),""))</f>
        <v/>
      </c>
      <c r="F861" s="201" t="str">
        <f>IF($C861="","",IFERROR(INDEX('Work report'!$F$2:$F$1500,MATCH(ROWS($C$2:C861),'Work report'!$AA$2:$AA$1500,0)),""))</f>
        <v/>
      </c>
      <c r="G861" s="202" t="str">
        <f>IF($C861="","",IFERROR(HYPERLINK(INDEX('Work report'!$Q$2:$Q$1500,MATCH(ROWS($C$2:C861),'Work report'!$AA$2:$AA$1500,0)),INDEX('Work report'!$Q$2:$Q$1500,MATCH(ROWS($C$2:C861),'Work report'!$AA$2:$AA$1500,0))),""))</f>
        <v/>
      </c>
      <c r="H861" s="203" t="str">
        <f>IF($C861="","",IFERROR(INDEX('Work report'!$M$2:$M$1500,MATCH(ROWS($C$2:C861),'Work report'!$AA$2:$AA$1500,0)),""))</f>
        <v/>
      </c>
      <c r="I861" s="198" t="str">
        <f>IF($C861="","",IFERROR(INDEX('Work report'!$A$2:$A$1500,MATCH(ROWS($C$2:C861),'Work report'!$AA$2:$AA$1500,0)),""))</f>
        <v/>
      </c>
      <c r="J861" s="201" t="str">
        <f>IF($C861="","",IFERROR(INDEX('Work report'!$I$2:$I$1500,MATCH(ROWS($C$2:C861),'Work report'!$AA$2:$AA$1500,0)),""))</f>
        <v/>
      </c>
      <c r="K861" s="105"/>
      <c r="L861" s="105"/>
      <c r="M861" s="105"/>
      <c r="N861" s="105"/>
      <c r="O861" s="71">
        <f t="shared" si="40"/>
        <v>0</v>
      </c>
      <c r="P861" s="71">
        <f t="shared" si="41"/>
        <v>0</v>
      </c>
      <c r="Q861" s="71" t="str">
        <f t="shared" si="39"/>
        <v/>
      </c>
    </row>
    <row r="862" spans="1:17" ht="15" customHeight="1" x14ac:dyDescent="0.25">
      <c r="A862" s="198" t="str">
        <f>IF($C862="","",IFERROR(INDEX('Work report'!$A$2:$A$1500,MATCH(ROWS($C$2:C862),'Work report'!$AA$2:$AA$1500,0)),""))</f>
        <v/>
      </c>
      <c r="B862" s="199" t="str">
        <f>IF($C862="","",Setup!$B$4)</f>
        <v/>
      </c>
      <c r="C862" s="200" t="str">
        <f>IFERROR(INDEX('Work report'!$R$2:$R$1500,MATCH(ROWS($C$2:C862),'Work report'!$AA$2:$AA$1500,0)),"")</f>
        <v/>
      </c>
      <c r="D862" s="200" t="str">
        <f>IFERROR(INDEX('Work report'!$S$2:$S$1500,MATCH(ROWS($D$2:D862),'Work report'!$AA$2:$AA$1500,0)),"")</f>
        <v/>
      </c>
      <c r="E862" s="193" t="str">
        <f>IF($C862="","",IFERROR(INDEX('Work report'!$C$2:$C$1500,MATCH(ROWS($C$2:C862),'Work report'!$AA$2:$AA$1500,0)),""))</f>
        <v/>
      </c>
      <c r="F862" s="201" t="str">
        <f>IF($C862="","",IFERROR(INDEX('Work report'!$F$2:$F$1500,MATCH(ROWS($C$2:C862),'Work report'!$AA$2:$AA$1500,0)),""))</f>
        <v/>
      </c>
      <c r="G862" s="202" t="str">
        <f>IF($C862="","",IFERROR(HYPERLINK(INDEX('Work report'!$Q$2:$Q$1500,MATCH(ROWS($C$2:C862),'Work report'!$AA$2:$AA$1500,0)),INDEX('Work report'!$Q$2:$Q$1500,MATCH(ROWS($C$2:C862),'Work report'!$AA$2:$AA$1500,0))),""))</f>
        <v/>
      </c>
      <c r="H862" s="203" t="str">
        <f>IF($C862="","",IFERROR(INDEX('Work report'!$M$2:$M$1500,MATCH(ROWS($C$2:C862),'Work report'!$AA$2:$AA$1500,0)),""))</f>
        <v/>
      </c>
      <c r="I862" s="198" t="str">
        <f>IF($C862="","",IFERROR(INDEX('Work report'!$A$2:$A$1500,MATCH(ROWS($C$2:C862),'Work report'!$AA$2:$AA$1500,0)),""))</f>
        <v/>
      </c>
      <c r="J862" s="201" t="str">
        <f>IF($C862="","",IFERROR(INDEX('Work report'!$I$2:$I$1500,MATCH(ROWS($C$2:C862),'Work report'!$AA$2:$AA$1500,0)),""))</f>
        <v/>
      </c>
      <c r="K862" s="105"/>
      <c r="L862" s="105"/>
      <c r="M862" s="105"/>
      <c r="N862" s="105"/>
      <c r="O862" s="71">
        <f t="shared" si="40"/>
        <v>0</v>
      </c>
      <c r="P862" s="71">
        <f t="shared" si="41"/>
        <v>0</v>
      </c>
      <c r="Q862" s="71" t="str">
        <f t="shared" si="39"/>
        <v/>
      </c>
    </row>
    <row r="863" spans="1:17" ht="15" customHeight="1" x14ac:dyDescent="0.25">
      <c r="A863" s="198" t="str">
        <f>IF($C863="","",IFERROR(INDEX('Work report'!$A$2:$A$1500,MATCH(ROWS($C$2:C863),'Work report'!$AA$2:$AA$1500,0)),""))</f>
        <v/>
      </c>
      <c r="B863" s="199" t="str">
        <f>IF($C863="","",Setup!$B$4)</f>
        <v/>
      </c>
      <c r="C863" s="200" t="str">
        <f>IFERROR(INDEX('Work report'!$R$2:$R$1500,MATCH(ROWS($C$2:C863),'Work report'!$AA$2:$AA$1500,0)),"")</f>
        <v/>
      </c>
      <c r="D863" s="200" t="str">
        <f>IFERROR(INDEX('Work report'!$S$2:$S$1500,MATCH(ROWS($D$2:D863),'Work report'!$AA$2:$AA$1500,0)),"")</f>
        <v/>
      </c>
      <c r="E863" s="193" t="str">
        <f>IF($C863="","",IFERROR(INDEX('Work report'!$C$2:$C$1500,MATCH(ROWS($C$2:C863),'Work report'!$AA$2:$AA$1500,0)),""))</f>
        <v/>
      </c>
      <c r="F863" s="201" t="str">
        <f>IF($C863="","",IFERROR(INDEX('Work report'!$F$2:$F$1500,MATCH(ROWS($C$2:C863),'Work report'!$AA$2:$AA$1500,0)),""))</f>
        <v/>
      </c>
      <c r="G863" s="202" t="str">
        <f>IF($C863="","",IFERROR(HYPERLINK(INDEX('Work report'!$Q$2:$Q$1500,MATCH(ROWS($C$2:C863),'Work report'!$AA$2:$AA$1500,0)),INDEX('Work report'!$Q$2:$Q$1500,MATCH(ROWS($C$2:C863),'Work report'!$AA$2:$AA$1500,0))),""))</f>
        <v/>
      </c>
      <c r="H863" s="203" t="str">
        <f>IF($C863="","",IFERROR(INDEX('Work report'!$M$2:$M$1500,MATCH(ROWS($C$2:C863),'Work report'!$AA$2:$AA$1500,0)),""))</f>
        <v/>
      </c>
      <c r="I863" s="198" t="str">
        <f>IF($C863="","",IFERROR(INDEX('Work report'!$A$2:$A$1500,MATCH(ROWS($C$2:C863),'Work report'!$AA$2:$AA$1500,0)),""))</f>
        <v/>
      </c>
      <c r="J863" s="201" t="str">
        <f>IF($C863="","",IFERROR(INDEX('Work report'!$I$2:$I$1500,MATCH(ROWS($C$2:C863),'Work report'!$AA$2:$AA$1500,0)),""))</f>
        <v/>
      </c>
      <c r="K863" s="105"/>
      <c r="L863" s="105"/>
      <c r="M863" s="105"/>
      <c r="N863" s="105"/>
      <c r="O863" s="71">
        <f t="shared" si="40"/>
        <v>0</v>
      </c>
      <c r="P863" s="71">
        <f t="shared" si="41"/>
        <v>0</v>
      </c>
      <c r="Q863" s="71" t="str">
        <f t="shared" si="39"/>
        <v/>
      </c>
    </row>
    <row r="864" spans="1:17" ht="15" customHeight="1" x14ac:dyDescent="0.25">
      <c r="A864" s="198" t="str">
        <f>IF($C864="","",IFERROR(INDEX('Work report'!$A$2:$A$1500,MATCH(ROWS($C$2:C864),'Work report'!$AA$2:$AA$1500,0)),""))</f>
        <v/>
      </c>
      <c r="B864" s="199" t="str">
        <f>IF($C864="","",Setup!$B$4)</f>
        <v/>
      </c>
      <c r="C864" s="200" t="str">
        <f>IFERROR(INDEX('Work report'!$R$2:$R$1500,MATCH(ROWS($C$2:C864),'Work report'!$AA$2:$AA$1500,0)),"")</f>
        <v/>
      </c>
      <c r="D864" s="200" t="str">
        <f>IFERROR(INDEX('Work report'!$S$2:$S$1500,MATCH(ROWS($D$2:D864),'Work report'!$AA$2:$AA$1500,0)),"")</f>
        <v/>
      </c>
      <c r="E864" s="193" t="str">
        <f>IF($C864="","",IFERROR(INDEX('Work report'!$C$2:$C$1500,MATCH(ROWS($C$2:C864),'Work report'!$AA$2:$AA$1500,0)),""))</f>
        <v/>
      </c>
      <c r="F864" s="201" t="str">
        <f>IF($C864="","",IFERROR(INDEX('Work report'!$F$2:$F$1500,MATCH(ROWS($C$2:C864),'Work report'!$AA$2:$AA$1500,0)),""))</f>
        <v/>
      </c>
      <c r="G864" s="202" t="str">
        <f>IF($C864="","",IFERROR(HYPERLINK(INDEX('Work report'!$Q$2:$Q$1500,MATCH(ROWS($C$2:C864),'Work report'!$AA$2:$AA$1500,0)),INDEX('Work report'!$Q$2:$Q$1500,MATCH(ROWS($C$2:C864),'Work report'!$AA$2:$AA$1500,0))),""))</f>
        <v/>
      </c>
      <c r="H864" s="203" t="str">
        <f>IF($C864="","",IFERROR(INDEX('Work report'!$M$2:$M$1500,MATCH(ROWS($C$2:C864),'Work report'!$AA$2:$AA$1500,0)),""))</f>
        <v/>
      </c>
      <c r="I864" s="198" t="str">
        <f>IF($C864="","",IFERROR(INDEX('Work report'!$A$2:$A$1500,MATCH(ROWS($C$2:C864),'Work report'!$AA$2:$AA$1500,0)),""))</f>
        <v/>
      </c>
      <c r="J864" s="201" t="str">
        <f>IF($C864="","",IFERROR(INDEX('Work report'!$I$2:$I$1500,MATCH(ROWS($C$2:C864),'Work report'!$AA$2:$AA$1500,0)),""))</f>
        <v/>
      </c>
      <c r="K864" s="105"/>
      <c r="L864" s="105"/>
      <c r="M864" s="105"/>
      <c r="N864" s="105"/>
      <c r="O864" s="71">
        <f t="shared" si="40"/>
        <v>0</v>
      </c>
      <c r="P864" s="71">
        <f t="shared" si="41"/>
        <v>0</v>
      </c>
      <c r="Q864" s="71" t="str">
        <f t="shared" si="39"/>
        <v/>
      </c>
    </row>
    <row r="865" spans="1:17" ht="15" customHeight="1" x14ac:dyDescent="0.25">
      <c r="A865" s="198" t="str">
        <f>IF($C865="","",IFERROR(INDEX('Work report'!$A$2:$A$1500,MATCH(ROWS($C$2:C865),'Work report'!$AA$2:$AA$1500,0)),""))</f>
        <v/>
      </c>
      <c r="B865" s="199" t="str">
        <f>IF($C865="","",Setup!$B$4)</f>
        <v/>
      </c>
      <c r="C865" s="200" t="str">
        <f>IFERROR(INDEX('Work report'!$R$2:$R$1500,MATCH(ROWS($C$2:C865),'Work report'!$AA$2:$AA$1500,0)),"")</f>
        <v/>
      </c>
      <c r="D865" s="200" t="str">
        <f>IFERROR(INDEX('Work report'!$S$2:$S$1500,MATCH(ROWS($D$2:D865),'Work report'!$AA$2:$AA$1500,0)),"")</f>
        <v/>
      </c>
      <c r="E865" s="193" t="str">
        <f>IF($C865="","",IFERROR(INDEX('Work report'!$C$2:$C$1500,MATCH(ROWS($C$2:C865),'Work report'!$AA$2:$AA$1500,0)),""))</f>
        <v/>
      </c>
      <c r="F865" s="201" t="str">
        <f>IF($C865="","",IFERROR(INDEX('Work report'!$F$2:$F$1500,MATCH(ROWS($C$2:C865),'Work report'!$AA$2:$AA$1500,0)),""))</f>
        <v/>
      </c>
      <c r="G865" s="202" t="str">
        <f>IF($C865="","",IFERROR(HYPERLINK(INDEX('Work report'!$Q$2:$Q$1500,MATCH(ROWS($C$2:C865),'Work report'!$AA$2:$AA$1500,0)),INDEX('Work report'!$Q$2:$Q$1500,MATCH(ROWS($C$2:C865),'Work report'!$AA$2:$AA$1500,0))),""))</f>
        <v/>
      </c>
      <c r="H865" s="203" t="str">
        <f>IF($C865="","",IFERROR(INDEX('Work report'!$M$2:$M$1500,MATCH(ROWS($C$2:C865),'Work report'!$AA$2:$AA$1500,0)),""))</f>
        <v/>
      </c>
      <c r="I865" s="198" t="str">
        <f>IF($C865="","",IFERROR(INDEX('Work report'!$A$2:$A$1500,MATCH(ROWS($C$2:C865),'Work report'!$AA$2:$AA$1500,0)),""))</f>
        <v/>
      </c>
      <c r="J865" s="201" t="str">
        <f>IF($C865="","",IFERROR(INDEX('Work report'!$I$2:$I$1500,MATCH(ROWS($C$2:C865),'Work report'!$AA$2:$AA$1500,0)),""))</f>
        <v/>
      </c>
      <c r="K865" s="105"/>
      <c r="L865" s="105"/>
      <c r="M865" s="105"/>
      <c r="N865" s="105"/>
      <c r="O865" s="71">
        <f t="shared" si="40"/>
        <v>0</v>
      </c>
      <c r="P865" s="71">
        <f t="shared" si="41"/>
        <v>0</v>
      </c>
      <c r="Q865" s="71" t="str">
        <f t="shared" si="39"/>
        <v/>
      </c>
    </row>
    <row r="866" spans="1:17" ht="15" customHeight="1" x14ac:dyDescent="0.25">
      <c r="A866" s="198" t="str">
        <f>IF($C866="","",IFERROR(INDEX('Work report'!$A$2:$A$1500,MATCH(ROWS($C$2:C866),'Work report'!$AA$2:$AA$1500,0)),""))</f>
        <v/>
      </c>
      <c r="B866" s="199" t="str">
        <f>IF($C866="","",Setup!$B$4)</f>
        <v/>
      </c>
      <c r="C866" s="200" t="str">
        <f>IFERROR(INDEX('Work report'!$R$2:$R$1500,MATCH(ROWS($C$2:C866),'Work report'!$AA$2:$AA$1500,0)),"")</f>
        <v/>
      </c>
      <c r="D866" s="200" t="str">
        <f>IFERROR(INDEX('Work report'!$S$2:$S$1500,MATCH(ROWS($D$2:D866),'Work report'!$AA$2:$AA$1500,0)),"")</f>
        <v/>
      </c>
      <c r="E866" s="193" t="str">
        <f>IF($C866="","",IFERROR(INDEX('Work report'!$C$2:$C$1500,MATCH(ROWS($C$2:C866),'Work report'!$AA$2:$AA$1500,0)),""))</f>
        <v/>
      </c>
      <c r="F866" s="201" t="str">
        <f>IF($C866="","",IFERROR(INDEX('Work report'!$F$2:$F$1500,MATCH(ROWS($C$2:C866),'Work report'!$AA$2:$AA$1500,0)),""))</f>
        <v/>
      </c>
      <c r="G866" s="202" t="str">
        <f>IF($C866="","",IFERROR(HYPERLINK(INDEX('Work report'!$Q$2:$Q$1500,MATCH(ROWS($C$2:C866),'Work report'!$AA$2:$AA$1500,0)),INDEX('Work report'!$Q$2:$Q$1500,MATCH(ROWS($C$2:C866),'Work report'!$AA$2:$AA$1500,0))),""))</f>
        <v/>
      </c>
      <c r="H866" s="203" t="str">
        <f>IF($C866="","",IFERROR(INDEX('Work report'!$M$2:$M$1500,MATCH(ROWS($C$2:C866),'Work report'!$AA$2:$AA$1500,0)),""))</f>
        <v/>
      </c>
      <c r="I866" s="198" t="str">
        <f>IF($C866="","",IFERROR(INDEX('Work report'!$A$2:$A$1500,MATCH(ROWS($C$2:C866),'Work report'!$AA$2:$AA$1500,0)),""))</f>
        <v/>
      </c>
      <c r="J866" s="201" t="str">
        <f>IF($C866="","",IFERROR(INDEX('Work report'!$I$2:$I$1500,MATCH(ROWS($C$2:C866),'Work report'!$AA$2:$AA$1500,0)),""))</f>
        <v/>
      </c>
      <c r="K866" s="105"/>
      <c r="L866" s="105"/>
      <c r="M866" s="105"/>
      <c r="N866" s="105"/>
      <c r="O866" s="71">
        <f t="shared" si="40"/>
        <v>0</v>
      </c>
      <c r="P866" s="71">
        <f t="shared" si="41"/>
        <v>0</v>
      </c>
      <c r="Q866" s="71" t="str">
        <f t="shared" si="39"/>
        <v/>
      </c>
    </row>
    <row r="867" spans="1:17" ht="15" customHeight="1" x14ac:dyDescent="0.25">
      <c r="A867" s="198" t="str">
        <f>IF($C867="","",IFERROR(INDEX('Work report'!$A$2:$A$1500,MATCH(ROWS($C$2:C867),'Work report'!$AA$2:$AA$1500,0)),""))</f>
        <v/>
      </c>
      <c r="B867" s="199" t="str">
        <f>IF($C867="","",Setup!$B$4)</f>
        <v/>
      </c>
      <c r="C867" s="200" t="str">
        <f>IFERROR(INDEX('Work report'!$R$2:$R$1500,MATCH(ROWS($C$2:C867),'Work report'!$AA$2:$AA$1500,0)),"")</f>
        <v/>
      </c>
      <c r="D867" s="200" t="str">
        <f>IFERROR(INDEX('Work report'!$S$2:$S$1500,MATCH(ROWS($D$2:D867),'Work report'!$AA$2:$AA$1500,0)),"")</f>
        <v/>
      </c>
      <c r="E867" s="193" t="str">
        <f>IF($C867="","",IFERROR(INDEX('Work report'!$C$2:$C$1500,MATCH(ROWS($C$2:C867),'Work report'!$AA$2:$AA$1500,0)),""))</f>
        <v/>
      </c>
      <c r="F867" s="201" t="str">
        <f>IF($C867="","",IFERROR(INDEX('Work report'!$F$2:$F$1500,MATCH(ROWS($C$2:C867),'Work report'!$AA$2:$AA$1500,0)),""))</f>
        <v/>
      </c>
      <c r="G867" s="202" t="str">
        <f>IF($C867="","",IFERROR(HYPERLINK(INDEX('Work report'!$Q$2:$Q$1500,MATCH(ROWS($C$2:C867),'Work report'!$AA$2:$AA$1500,0)),INDEX('Work report'!$Q$2:$Q$1500,MATCH(ROWS($C$2:C867),'Work report'!$AA$2:$AA$1500,0))),""))</f>
        <v/>
      </c>
      <c r="H867" s="203" t="str">
        <f>IF($C867="","",IFERROR(INDEX('Work report'!$M$2:$M$1500,MATCH(ROWS($C$2:C867),'Work report'!$AA$2:$AA$1500,0)),""))</f>
        <v/>
      </c>
      <c r="I867" s="198" t="str">
        <f>IF($C867="","",IFERROR(INDEX('Work report'!$A$2:$A$1500,MATCH(ROWS($C$2:C867),'Work report'!$AA$2:$AA$1500,0)),""))</f>
        <v/>
      </c>
      <c r="J867" s="201" t="str">
        <f>IF($C867="","",IFERROR(INDEX('Work report'!$I$2:$I$1500,MATCH(ROWS($C$2:C867),'Work report'!$AA$2:$AA$1500,0)),""))</f>
        <v/>
      </c>
      <c r="K867" s="105"/>
      <c r="L867" s="105"/>
      <c r="M867" s="105"/>
      <c r="N867" s="105"/>
      <c r="O867" s="71">
        <f t="shared" si="40"/>
        <v>0</v>
      </c>
      <c r="P867" s="71">
        <f t="shared" si="41"/>
        <v>0</v>
      </c>
      <c r="Q867" s="71" t="str">
        <f t="shared" si="39"/>
        <v/>
      </c>
    </row>
    <row r="868" spans="1:17" ht="15" customHeight="1" x14ac:dyDescent="0.25">
      <c r="A868" s="198" t="str">
        <f>IF($C868="","",IFERROR(INDEX('Work report'!$A$2:$A$1500,MATCH(ROWS($C$2:C868),'Work report'!$AA$2:$AA$1500,0)),""))</f>
        <v/>
      </c>
      <c r="B868" s="199" t="str">
        <f>IF($C868="","",Setup!$B$4)</f>
        <v/>
      </c>
      <c r="C868" s="200" t="str">
        <f>IFERROR(INDEX('Work report'!$R$2:$R$1500,MATCH(ROWS($C$2:C868),'Work report'!$AA$2:$AA$1500,0)),"")</f>
        <v/>
      </c>
      <c r="D868" s="200" t="str">
        <f>IFERROR(INDEX('Work report'!$S$2:$S$1500,MATCH(ROWS($D$2:D868),'Work report'!$AA$2:$AA$1500,0)),"")</f>
        <v/>
      </c>
      <c r="E868" s="193" t="str">
        <f>IF($C868="","",IFERROR(INDEX('Work report'!$C$2:$C$1500,MATCH(ROWS($C$2:C868),'Work report'!$AA$2:$AA$1500,0)),""))</f>
        <v/>
      </c>
      <c r="F868" s="201" t="str">
        <f>IF($C868="","",IFERROR(INDEX('Work report'!$F$2:$F$1500,MATCH(ROWS($C$2:C868),'Work report'!$AA$2:$AA$1500,0)),""))</f>
        <v/>
      </c>
      <c r="G868" s="202" t="str">
        <f>IF($C868="","",IFERROR(HYPERLINK(INDEX('Work report'!$Q$2:$Q$1500,MATCH(ROWS($C$2:C868),'Work report'!$AA$2:$AA$1500,0)),INDEX('Work report'!$Q$2:$Q$1500,MATCH(ROWS($C$2:C868),'Work report'!$AA$2:$AA$1500,0))),""))</f>
        <v/>
      </c>
      <c r="H868" s="203" t="str">
        <f>IF($C868="","",IFERROR(INDEX('Work report'!$M$2:$M$1500,MATCH(ROWS($C$2:C868),'Work report'!$AA$2:$AA$1500,0)),""))</f>
        <v/>
      </c>
      <c r="I868" s="198" t="str">
        <f>IF($C868="","",IFERROR(INDEX('Work report'!$A$2:$A$1500,MATCH(ROWS($C$2:C868),'Work report'!$AA$2:$AA$1500,0)),""))</f>
        <v/>
      </c>
      <c r="J868" s="201" t="str">
        <f>IF($C868="","",IFERROR(INDEX('Work report'!$I$2:$I$1500,MATCH(ROWS($C$2:C868),'Work report'!$AA$2:$AA$1500,0)),""))</f>
        <v/>
      </c>
      <c r="K868" s="105"/>
      <c r="L868" s="105"/>
      <c r="M868" s="105"/>
      <c r="N868" s="105"/>
      <c r="O868" s="71">
        <f t="shared" si="40"/>
        <v>0</v>
      </c>
      <c r="P868" s="71">
        <f t="shared" si="41"/>
        <v>0</v>
      </c>
      <c r="Q868" s="71" t="str">
        <f t="shared" si="39"/>
        <v/>
      </c>
    </row>
    <row r="869" spans="1:17" ht="15" customHeight="1" x14ac:dyDescent="0.25">
      <c r="A869" s="198" t="str">
        <f>IF($C869="","",IFERROR(INDEX('Work report'!$A$2:$A$1500,MATCH(ROWS($C$2:C869),'Work report'!$AA$2:$AA$1500,0)),""))</f>
        <v/>
      </c>
      <c r="B869" s="199" t="str">
        <f>IF($C869="","",Setup!$B$4)</f>
        <v/>
      </c>
      <c r="C869" s="200" t="str">
        <f>IFERROR(INDEX('Work report'!$R$2:$R$1500,MATCH(ROWS($C$2:C869),'Work report'!$AA$2:$AA$1500,0)),"")</f>
        <v/>
      </c>
      <c r="D869" s="200" t="str">
        <f>IFERROR(INDEX('Work report'!$S$2:$S$1500,MATCH(ROWS($D$2:D869),'Work report'!$AA$2:$AA$1500,0)),"")</f>
        <v/>
      </c>
      <c r="E869" s="193" t="str">
        <f>IF($C869="","",IFERROR(INDEX('Work report'!$C$2:$C$1500,MATCH(ROWS($C$2:C869),'Work report'!$AA$2:$AA$1500,0)),""))</f>
        <v/>
      </c>
      <c r="F869" s="201" t="str">
        <f>IF($C869="","",IFERROR(INDEX('Work report'!$F$2:$F$1500,MATCH(ROWS($C$2:C869),'Work report'!$AA$2:$AA$1500,0)),""))</f>
        <v/>
      </c>
      <c r="G869" s="202" t="str">
        <f>IF($C869="","",IFERROR(HYPERLINK(INDEX('Work report'!$Q$2:$Q$1500,MATCH(ROWS($C$2:C869),'Work report'!$AA$2:$AA$1500,0)),INDEX('Work report'!$Q$2:$Q$1500,MATCH(ROWS($C$2:C869),'Work report'!$AA$2:$AA$1500,0))),""))</f>
        <v/>
      </c>
      <c r="H869" s="203" t="str">
        <f>IF($C869="","",IFERROR(INDEX('Work report'!$M$2:$M$1500,MATCH(ROWS($C$2:C869),'Work report'!$AA$2:$AA$1500,0)),""))</f>
        <v/>
      </c>
      <c r="I869" s="198" t="str">
        <f>IF($C869="","",IFERROR(INDEX('Work report'!$A$2:$A$1500,MATCH(ROWS($C$2:C869),'Work report'!$AA$2:$AA$1500,0)),""))</f>
        <v/>
      </c>
      <c r="J869" s="201" t="str">
        <f>IF($C869="","",IFERROR(INDEX('Work report'!$I$2:$I$1500,MATCH(ROWS($C$2:C869),'Work report'!$AA$2:$AA$1500,0)),""))</f>
        <v/>
      </c>
      <c r="K869" s="105"/>
      <c r="L869" s="105"/>
      <c r="M869" s="105"/>
      <c r="N869" s="105"/>
      <c r="O869" s="71">
        <f t="shared" si="40"/>
        <v>0</v>
      </c>
      <c r="P869" s="71">
        <f t="shared" si="41"/>
        <v>0</v>
      </c>
      <c r="Q869" s="71" t="str">
        <f t="shared" si="39"/>
        <v/>
      </c>
    </row>
    <row r="870" spans="1:17" ht="15" customHeight="1" x14ac:dyDescent="0.25">
      <c r="A870" s="198" t="str">
        <f>IF($C870="","",IFERROR(INDEX('Work report'!$A$2:$A$1500,MATCH(ROWS($C$2:C870),'Work report'!$AA$2:$AA$1500,0)),""))</f>
        <v/>
      </c>
      <c r="B870" s="199" t="str">
        <f>IF($C870="","",Setup!$B$4)</f>
        <v/>
      </c>
      <c r="C870" s="200" t="str">
        <f>IFERROR(INDEX('Work report'!$R$2:$R$1500,MATCH(ROWS($C$2:C870),'Work report'!$AA$2:$AA$1500,0)),"")</f>
        <v/>
      </c>
      <c r="D870" s="200" t="str">
        <f>IFERROR(INDEX('Work report'!$S$2:$S$1500,MATCH(ROWS($D$2:D870),'Work report'!$AA$2:$AA$1500,0)),"")</f>
        <v/>
      </c>
      <c r="E870" s="193" t="str">
        <f>IF($C870="","",IFERROR(INDEX('Work report'!$C$2:$C$1500,MATCH(ROWS($C$2:C870),'Work report'!$AA$2:$AA$1500,0)),""))</f>
        <v/>
      </c>
      <c r="F870" s="201" t="str">
        <f>IF($C870="","",IFERROR(INDEX('Work report'!$F$2:$F$1500,MATCH(ROWS($C$2:C870),'Work report'!$AA$2:$AA$1500,0)),""))</f>
        <v/>
      </c>
      <c r="G870" s="202" t="str">
        <f>IF($C870="","",IFERROR(HYPERLINK(INDEX('Work report'!$Q$2:$Q$1500,MATCH(ROWS($C$2:C870),'Work report'!$AA$2:$AA$1500,0)),INDEX('Work report'!$Q$2:$Q$1500,MATCH(ROWS($C$2:C870),'Work report'!$AA$2:$AA$1500,0))),""))</f>
        <v/>
      </c>
      <c r="H870" s="203" t="str">
        <f>IF($C870="","",IFERROR(INDEX('Work report'!$M$2:$M$1500,MATCH(ROWS($C$2:C870),'Work report'!$AA$2:$AA$1500,0)),""))</f>
        <v/>
      </c>
      <c r="I870" s="198" t="str">
        <f>IF($C870="","",IFERROR(INDEX('Work report'!$A$2:$A$1500,MATCH(ROWS($C$2:C870),'Work report'!$AA$2:$AA$1500,0)),""))</f>
        <v/>
      </c>
      <c r="J870" s="201" t="str">
        <f>IF($C870="","",IFERROR(INDEX('Work report'!$I$2:$I$1500,MATCH(ROWS($C$2:C870),'Work report'!$AA$2:$AA$1500,0)),""))</f>
        <v/>
      </c>
      <c r="K870" s="105"/>
      <c r="L870" s="105"/>
      <c r="M870" s="105"/>
      <c r="N870" s="105"/>
      <c r="O870" s="71">
        <f t="shared" si="40"/>
        <v>0</v>
      </c>
      <c r="P870" s="71">
        <f t="shared" si="41"/>
        <v>0</v>
      </c>
      <c r="Q870" s="71" t="str">
        <f t="shared" ref="Q870:Q933" si="42">IF($C834&lt;&gt;"","System",IF($K834&lt;&gt;"","Manual",""))</f>
        <v/>
      </c>
    </row>
    <row r="871" spans="1:17" ht="15" customHeight="1" x14ac:dyDescent="0.25">
      <c r="A871" s="198" t="str">
        <f>IF($C871="","",IFERROR(INDEX('Work report'!$A$2:$A$1500,MATCH(ROWS($C$2:C871),'Work report'!$AA$2:$AA$1500,0)),""))</f>
        <v/>
      </c>
      <c r="B871" s="199" t="str">
        <f>IF($C871="","",Setup!$B$4)</f>
        <v/>
      </c>
      <c r="C871" s="200" t="str">
        <f>IFERROR(INDEX('Work report'!$R$2:$R$1500,MATCH(ROWS($C$2:C871),'Work report'!$AA$2:$AA$1500,0)),"")</f>
        <v/>
      </c>
      <c r="D871" s="200" t="str">
        <f>IFERROR(INDEX('Work report'!$S$2:$S$1500,MATCH(ROWS($D$2:D871),'Work report'!$AA$2:$AA$1500,0)),"")</f>
        <v/>
      </c>
      <c r="E871" s="193" t="str">
        <f>IF($C871="","",IFERROR(INDEX('Work report'!$C$2:$C$1500,MATCH(ROWS($C$2:C871),'Work report'!$AA$2:$AA$1500,0)),""))</f>
        <v/>
      </c>
      <c r="F871" s="201" t="str">
        <f>IF($C871="","",IFERROR(INDEX('Work report'!$F$2:$F$1500,MATCH(ROWS($C$2:C871),'Work report'!$AA$2:$AA$1500,0)),""))</f>
        <v/>
      </c>
      <c r="G871" s="202" t="str">
        <f>IF($C871="","",IFERROR(HYPERLINK(INDEX('Work report'!$Q$2:$Q$1500,MATCH(ROWS($C$2:C871),'Work report'!$AA$2:$AA$1500,0)),INDEX('Work report'!$Q$2:$Q$1500,MATCH(ROWS($C$2:C871),'Work report'!$AA$2:$AA$1500,0))),""))</f>
        <v/>
      </c>
      <c r="H871" s="203" t="str">
        <f>IF($C871="","",IFERROR(INDEX('Work report'!$M$2:$M$1500,MATCH(ROWS($C$2:C871),'Work report'!$AA$2:$AA$1500,0)),""))</f>
        <v/>
      </c>
      <c r="I871" s="198" t="str">
        <f>IF($C871="","",IFERROR(INDEX('Work report'!$A$2:$A$1500,MATCH(ROWS($C$2:C871),'Work report'!$AA$2:$AA$1500,0)),""))</f>
        <v/>
      </c>
      <c r="J871" s="201" t="str">
        <f>IF($C871="","",IFERROR(INDEX('Work report'!$I$2:$I$1500,MATCH(ROWS($C$2:C871),'Work report'!$AA$2:$AA$1500,0)),""))</f>
        <v/>
      </c>
      <c r="K871" s="105"/>
      <c r="L871" s="105"/>
      <c r="M871" s="105"/>
      <c r="N871" s="105"/>
      <c r="O871" s="71">
        <f t="shared" si="40"/>
        <v>0</v>
      </c>
      <c r="P871" s="71">
        <f t="shared" si="41"/>
        <v>0</v>
      </c>
      <c r="Q871" s="71" t="str">
        <f t="shared" si="42"/>
        <v/>
      </c>
    </row>
    <row r="872" spans="1:17" ht="15" customHeight="1" x14ac:dyDescent="0.25">
      <c r="A872" s="198" t="str">
        <f>IF($C872="","",IFERROR(INDEX('Work report'!$A$2:$A$1500,MATCH(ROWS($C$2:C872),'Work report'!$AA$2:$AA$1500,0)),""))</f>
        <v/>
      </c>
      <c r="B872" s="199" t="str">
        <f>IF($C872="","",Setup!$B$4)</f>
        <v/>
      </c>
      <c r="C872" s="200" t="str">
        <f>IFERROR(INDEX('Work report'!$R$2:$R$1500,MATCH(ROWS($C$2:C872),'Work report'!$AA$2:$AA$1500,0)),"")</f>
        <v/>
      </c>
      <c r="D872" s="200" t="str">
        <f>IFERROR(INDEX('Work report'!$S$2:$S$1500,MATCH(ROWS($D$2:D872),'Work report'!$AA$2:$AA$1500,0)),"")</f>
        <v/>
      </c>
      <c r="E872" s="193" t="str">
        <f>IF($C872="","",IFERROR(INDEX('Work report'!$C$2:$C$1500,MATCH(ROWS($C$2:C872),'Work report'!$AA$2:$AA$1500,0)),""))</f>
        <v/>
      </c>
      <c r="F872" s="201" t="str">
        <f>IF($C872="","",IFERROR(INDEX('Work report'!$F$2:$F$1500,MATCH(ROWS($C$2:C872),'Work report'!$AA$2:$AA$1500,0)),""))</f>
        <v/>
      </c>
      <c r="G872" s="202" t="str">
        <f>IF($C872="","",IFERROR(HYPERLINK(INDEX('Work report'!$Q$2:$Q$1500,MATCH(ROWS($C$2:C872),'Work report'!$AA$2:$AA$1500,0)),INDEX('Work report'!$Q$2:$Q$1500,MATCH(ROWS($C$2:C872),'Work report'!$AA$2:$AA$1500,0))),""))</f>
        <v/>
      </c>
      <c r="H872" s="203" t="str">
        <f>IF($C872="","",IFERROR(INDEX('Work report'!$M$2:$M$1500,MATCH(ROWS($C$2:C872),'Work report'!$AA$2:$AA$1500,0)),""))</f>
        <v/>
      </c>
      <c r="I872" s="198" t="str">
        <f>IF($C872="","",IFERROR(INDEX('Work report'!$A$2:$A$1500,MATCH(ROWS($C$2:C872),'Work report'!$AA$2:$AA$1500,0)),""))</f>
        <v/>
      </c>
      <c r="J872" s="201" t="str">
        <f>IF($C872="","",IFERROR(INDEX('Work report'!$I$2:$I$1500,MATCH(ROWS($C$2:C872),'Work report'!$AA$2:$AA$1500,0)),""))</f>
        <v/>
      </c>
      <c r="K872" s="105"/>
      <c r="L872" s="105"/>
      <c r="M872" s="105"/>
      <c r="N872" s="105"/>
      <c r="O872" s="71">
        <f t="shared" si="40"/>
        <v>0</v>
      </c>
      <c r="P872" s="71">
        <f t="shared" si="41"/>
        <v>0</v>
      </c>
      <c r="Q872" s="71" t="str">
        <f t="shared" si="42"/>
        <v/>
      </c>
    </row>
    <row r="873" spans="1:17" ht="15" customHeight="1" x14ac:dyDescent="0.25">
      <c r="A873" s="198" t="str">
        <f>IF($C873="","",IFERROR(INDEX('Work report'!$A$2:$A$1500,MATCH(ROWS($C$2:C873),'Work report'!$AA$2:$AA$1500,0)),""))</f>
        <v/>
      </c>
      <c r="B873" s="199" t="str">
        <f>IF($C873="","",Setup!$B$4)</f>
        <v/>
      </c>
      <c r="C873" s="200" t="str">
        <f>IFERROR(INDEX('Work report'!$R$2:$R$1500,MATCH(ROWS($C$2:C873),'Work report'!$AA$2:$AA$1500,0)),"")</f>
        <v/>
      </c>
      <c r="D873" s="200" t="str">
        <f>IFERROR(INDEX('Work report'!$S$2:$S$1500,MATCH(ROWS($D$2:D873),'Work report'!$AA$2:$AA$1500,0)),"")</f>
        <v/>
      </c>
      <c r="E873" s="193" t="str">
        <f>IF($C873="","",IFERROR(INDEX('Work report'!$C$2:$C$1500,MATCH(ROWS($C$2:C873),'Work report'!$AA$2:$AA$1500,0)),""))</f>
        <v/>
      </c>
      <c r="F873" s="201" t="str">
        <f>IF($C873="","",IFERROR(INDEX('Work report'!$F$2:$F$1500,MATCH(ROWS($C$2:C873),'Work report'!$AA$2:$AA$1500,0)),""))</f>
        <v/>
      </c>
      <c r="G873" s="202" t="str">
        <f>IF($C873="","",IFERROR(HYPERLINK(INDEX('Work report'!$Q$2:$Q$1500,MATCH(ROWS($C$2:C873),'Work report'!$AA$2:$AA$1500,0)),INDEX('Work report'!$Q$2:$Q$1500,MATCH(ROWS($C$2:C873),'Work report'!$AA$2:$AA$1500,0))),""))</f>
        <v/>
      </c>
      <c r="H873" s="203" t="str">
        <f>IF($C873="","",IFERROR(INDEX('Work report'!$M$2:$M$1500,MATCH(ROWS($C$2:C873),'Work report'!$AA$2:$AA$1500,0)),""))</f>
        <v/>
      </c>
      <c r="I873" s="198" t="str">
        <f>IF($C873="","",IFERROR(INDEX('Work report'!$A$2:$A$1500,MATCH(ROWS($C$2:C873),'Work report'!$AA$2:$AA$1500,0)),""))</f>
        <v/>
      </c>
      <c r="J873" s="201" t="str">
        <f>IF($C873="","",IFERROR(INDEX('Work report'!$I$2:$I$1500,MATCH(ROWS($C$2:C873),'Work report'!$AA$2:$AA$1500,0)),""))</f>
        <v/>
      </c>
      <c r="K873" s="105"/>
      <c r="L873" s="105"/>
      <c r="M873" s="105"/>
      <c r="N873" s="105"/>
      <c r="O873" s="71">
        <f t="shared" si="40"/>
        <v>0</v>
      </c>
      <c r="P873" s="71">
        <f t="shared" si="41"/>
        <v>0</v>
      </c>
      <c r="Q873" s="71" t="str">
        <f t="shared" si="42"/>
        <v/>
      </c>
    </row>
    <row r="874" spans="1:17" ht="15" customHeight="1" x14ac:dyDescent="0.25">
      <c r="A874" s="198" t="str">
        <f>IF($C874="","",IFERROR(INDEX('Work report'!$A$2:$A$1500,MATCH(ROWS($C$2:C874),'Work report'!$AA$2:$AA$1500,0)),""))</f>
        <v/>
      </c>
      <c r="B874" s="199" t="str">
        <f>IF($C874="","",Setup!$B$4)</f>
        <v/>
      </c>
      <c r="C874" s="200" t="str">
        <f>IFERROR(INDEX('Work report'!$R$2:$R$1500,MATCH(ROWS($C$2:C874),'Work report'!$AA$2:$AA$1500,0)),"")</f>
        <v/>
      </c>
      <c r="D874" s="200" t="str">
        <f>IFERROR(INDEX('Work report'!$S$2:$S$1500,MATCH(ROWS($D$2:D874),'Work report'!$AA$2:$AA$1500,0)),"")</f>
        <v/>
      </c>
      <c r="E874" s="193" t="str">
        <f>IF($C874="","",IFERROR(INDEX('Work report'!$C$2:$C$1500,MATCH(ROWS($C$2:C874),'Work report'!$AA$2:$AA$1500,0)),""))</f>
        <v/>
      </c>
      <c r="F874" s="201" t="str">
        <f>IF($C874="","",IFERROR(INDEX('Work report'!$F$2:$F$1500,MATCH(ROWS($C$2:C874),'Work report'!$AA$2:$AA$1500,0)),""))</f>
        <v/>
      </c>
      <c r="G874" s="202" t="str">
        <f>IF($C874="","",IFERROR(HYPERLINK(INDEX('Work report'!$Q$2:$Q$1500,MATCH(ROWS($C$2:C874),'Work report'!$AA$2:$AA$1500,0)),INDEX('Work report'!$Q$2:$Q$1500,MATCH(ROWS($C$2:C874),'Work report'!$AA$2:$AA$1500,0))),""))</f>
        <v/>
      </c>
      <c r="H874" s="203" t="str">
        <f>IF($C874="","",IFERROR(INDEX('Work report'!$M$2:$M$1500,MATCH(ROWS($C$2:C874),'Work report'!$AA$2:$AA$1500,0)),""))</f>
        <v/>
      </c>
      <c r="I874" s="198" t="str">
        <f>IF($C874="","",IFERROR(INDEX('Work report'!$A$2:$A$1500,MATCH(ROWS($C$2:C874),'Work report'!$AA$2:$AA$1500,0)),""))</f>
        <v/>
      </c>
      <c r="J874" s="201" t="str">
        <f>IF($C874="","",IFERROR(INDEX('Work report'!$I$2:$I$1500,MATCH(ROWS($C$2:C874),'Work report'!$AA$2:$AA$1500,0)),""))</f>
        <v/>
      </c>
      <c r="K874" s="105"/>
      <c r="L874" s="105"/>
      <c r="M874" s="105"/>
      <c r="N874" s="105"/>
      <c r="O874" s="71">
        <f t="shared" si="40"/>
        <v>0</v>
      </c>
      <c r="P874" s="71">
        <f t="shared" si="41"/>
        <v>0</v>
      </c>
      <c r="Q874" s="71" t="str">
        <f t="shared" si="42"/>
        <v/>
      </c>
    </row>
    <row r="875" spans="1:17" ht="15" customHeight="1" x14ac:dyDescent="0.25">
      <c r="A875" s="198" t="str">
        <f>IF($C875="","",IFERROR(INDEX('Work report'!$A$2:$A$1500,MATCH(ROWS($C$2:C875),'Work report'!$AA$2:$AA$1500,0)),""))</f>
        <v/>
      </c>
      <c r="B875" s="199" t="str">
        <f>IF($C875="","",Setup!$B$4)</f>
        <v/>
      </c>
      <c r="C875" s="200" t="str">
        <f>IFERROR(INDEX('Work report'!$R$2:$R$1500,MATCH(ROWS($C$2:C875),'Work report'!$AA$2:$AA$1500,0)),"")</f>
        <v/>
      </c>
      <c r="D875" s="200" t="str">
        <f>IFERROR(INDEX('Work report'!$S$2:$S$1500,MATCH(ROWS($D$2:D875),'Work report'!$AA$2:$AA$1500,0)),"")</f>
        <v/>
      </c>
      <c r="E875" s="193" t="str">
        <f>IF($C875="","",IFERROR(INDEX('Work report'!$C$2:$C$1500,MATCH(ROWS($C$2:C875),'Work report'!$AA$2:$AA$1500,0)),""))</f>
        <v/>
      </c>
      <c r="F875" s="201" t="str">
        <f>IF($C875="","",IFERROR(INDEX('Work report'!$F$2:$F$1500,MATCH(ROWS($C$2:C875),'Work report'!$AA$2:$AA$1500,0)),""))</f>
        <v/>
      </c>
      <c r="G875" s="202" t="str">
        <f>IF($C875="","",IFERROR(HYPERLINK(INDEX('Work report'!$Q$2:$Q$1500,MATCH(ROWS($C$2:C875),'Work report'!$AA$2:$AA$1500,0)),INDEX('Work report'!$Q$2:$Q$1500,MATCH(ROWS($C$2:C875),'Work report'!$AA$2:$AA$1500,0))),""))</f>
        <v/>
      </c>
      <c r="H875" s="203" t="str">
        <f>IF($C875="","",IFERROR(INDEX('Work report'!$M$2:$M$1500,MATCH(ROWS($C$2:C875),'Work report'!$AA$2:$AA$1500,0)),""))</f>
        <v/>
      </c>
      <c r="I875" s="198" t="str">
        <f>IF($C875="","",IFERROR(INDEX('Work report'!$A$2:$A$1500,MATCH(ROWS($C$2:C875),'Work report'!$AA$2:$AA$1500,0)),""))</f>
        <v/>
      </c>
      <c r="J875" s="201" t="str">
        <f>IF($C875="","",IFERROR(INDEX('Work report'!$I$2:$I$1500,MATCH(ROWS($C$2:C875),'Work report'!$AA$2:$AA$1500,0)),""))</f>
        <v/>
      </c>
      <c r="K875" s="105"/>
      <c r="L875" s="105"/>
      <c r="M875" s="105"/>
      <c r="N875" s="105"/>
      <c r="O875" s="71">
        <f t="shared" si="40"/>
        <v>0</v>
      </c>
      <c r="P875" s="71">
        <f t="shared" si="41"/>
        <v>0</v>
      </c>
      <c r="Q875" s="71" t="str">
        <f t="shared" si="42"/>
        <v/>
      </c>
    </row>
    <row r="876" spans="1:17" ht="15" customHeight="1" x14ac:dyDescent="0.25">
      <c r="A876" s="198" t="str">
        <f>IF($C876="","",IFERROR(INDEX('Work report'!$A$2:$A$1500,MATCH(ROWS($C$2:C876),'Work report'!$AA$2:$AA$1500,0)),""))</f>
        <v/>
      </c>
      <c r="B876" s="199" t="str">
        <f>IF($C876="","",Setup!$B$4)</f>
        <v/>
      </c>
      <c r="C876" s="200" t="str">
        <f>IFERROR(INDEX('Work report'!$R$2:$R$1500,MATCH(ROWS($C$2:C876),'Work report'!$AA$2:$AA$1500,0)),"")</f>
        <v/>
      </c>
      <c r="D876" s="200" t="str">
        <f>IFERROR(INDEX('Work report'!$S$2:$S$1500,MATCH(ROWS($D$2:D876),'Work report'!$AA$2:$AA$1500,0)),"")</f>
        <v/>
      </c>
      <c r="E876" s="193" t="str">
        <f>IF($C876="","",IFERROR(INDEX('Work report'!$C$2:$C$1500,MATCH(ROWS($C$2:C876),'Work report'!$AA$2:$AA$1500,0)),""))</f>
        <v/>
      </c>
      <c r="F876" s="201" t="str">
        <f>IF($C876="","",IFERROR(INDEX('Work report'!$F$2:$F$1500,MATCH(ROWS($C$2:C876),'Work report'!$AA$2:$AA$1500,0)),""))</f>
        <v/>
      </c>
      <c r="G876" s="202" t="str">
        <f>IF($C876="","",IFERROR(HYPERLINK(INDEX('Work report'!$Q$2:$Q$1500,MATCH(ROWS($C$2:C876),'Work report'!$AA$2:$AA$1500,0)),INDEX('Work report'!$Q$2:$Q$1500,MATCH(ROWS($C$2:C876),'Work report'!$AA$2:$AA$1500,0))),""))</f>
        <v/>
      </c>
      <c r="H876" s="203" t="str">
        <f>IF($C876="","",IFERROR(INDEX('Work report'!$M$2:$M$1500,MATCH(ROWS($C$2:C876),'Work report'!$AA$2:$AA$1500,0)),""))</f>
        <v/>
      </c>
      <c r="I876" s="198" t="str">
        <f>IF($C876="","",IFERROR(INDEX('Work report'!$A$2:$A$1500,MATCH(ROWS($C$2:C876),'Work report'!$AA$2:$AA$1500,0)),""))</f>
        <v/>
      </c>
      <c r="J876" s="201" t="str">
        <f>IF($C876="","",IFERROR(INDEX('Work report'!$I$2:$I$1500,MATCH(ROWS($C$2:C876),'Work report'!$AA$2:$AA$1500,0)),""))</f>
        <v/>
      </c>
      <c r="K876" s="105"/>
      <c r="L876" s="105"/>
      <c r="M876" s="105"/>
      <c r="N876" s="105"/>
      <c r="O876" s="71">
        <f t="shared" si="40"/>
        <v>0</v>
      </c>
      <c r="P876" s="71">
        <f t="shared" si="41"/>
        <v>0</v>
      </c>
      <c r="Q876" s="71" t="str">
        <f t="shared" si="42"/>
        <v/>
      </c>
    </row>
    <row r="877" spans="1:17" ht="15" customHeight="1" x14ac:dyDescent="0.25">
      <c r="A877" s="198" t="str">
        <f>IF($C877="","",IFERROR(INDEX('Work report'!$A$2:$A$1500,MATCH(ROWS($C$2:C877),'Work report'!$AA$2:$AA$1500,0)),""))</f>
        <v/>
      </c>
      <c r="B877" s="199" t="str">
        <f>IF($C877="","",Setup!$B$4)</f>
        <v/>
      </c>
      <c r="C877" s="200" t="str">
        <f>IFERROR(INDEX('Work report'!$R$2:$R$1500,MATCH(ROWS($C$2:C877),'Work report'!$AA$2:$AA$1500,0)),"")</f>
        <v/>
      </c>
      <c r="D877" s="200" t="str">
        <f>IFERROR(INDEX('Work report'!$S$2:$S$1500,MATCH(ROWS($D$2:D877),'Work report'!$AA$2:$AA$1500,0)),"")</f>
        <v/>
      </c>
      <c r="E877" s="193" t="str">
        <f>IF($C877="","",IFERROR(INDEX('Work report'!$C$2:$C$1500,MATCH(ROWS($C$2:C877),'Work report'!$AA$2:$AA$1500,0)),""))</f>
        <v/>
      </c>
      <c r="F877" s="201" t="str">
        <f>IF($C877="","",IFERROR(INDEX('Work report'!$F$2:$F$1500,MATCH(ROWS($C$2:C877),'Work report'!$AA$2:$AA$1500,0)),""))</f>
        <v/>
      </c>
      <c r="G877" s="202" t="str">
        <f>IF($C877="","",IFERROR(HYPERLINK(INDEX('Work report'!$Q$2:$Q$1500,MATCH(ROWS($C$2:C877),'Work report'!$AA$2:$AA$1500,0)),INDEX('Work report'!$Q$2:$Q$1500,MATCH(ROWS($C$2:C877),'Work report'!$AA$2:$AA$1500,0))),""))</f>
        <v/>
      </c>
      <c r="H877" s="203" t="str">
        <f>IF($C877="","",IFERROR(INDEX('Work report'!$M$2:$M$1500,MATCH(ROWS($C$2:C877),'Work report'!$AA$2:$AA$1500,0)),""))</f>
        <v/>
      </c>
      <c r="I877" s="198" t="str">
        <f>IF($C877="","",IFERROR(INDEX('Work report'!$A$2:$A$1500,MATCH(ROWS($C$2:C877),'Work report'!$AA$2:$AA$1500,0)),""))</f>
        <v/>
      </c>
      <c r="J877" s="201" t="str">
        <f>IF($C877="","",IFERROR(INDEX('Work report'!$I$2:$I$1500,MATCH(ROWS($C$2:C877),'Work report'!$AA$2:$AA$1500,0)),""))</f>
        <v/>
      </c>
      <c r="K877" s="105"/>
      <c r="L877" s="105"/>
      <c r="M877" s="105"/>
      <c r="N877" s="105"/>
      <c r="O877" s="71">
        <f t="shared" si="40"/>
        <v>0</v>
      </c>
      <c r="P877" s="71">
        <f t="shared" si="41"/>
        <v>0</v>
      </c>
      <c r="Q877" s="71" t="str">
        <f t="shared" si="42"/>
        <v/>
      </c>
    </row>
    <row r="878" spans="1:17" ht="15" customHeight="1" x14ac:dyDescent="0.25">
      <c r="A878" s="198" t="str">
        <f>IF($C878="","",IFERROR(INDEX('Work report'!$A$2:$A$1500,MATCH(ROWS($C$2:C878),'Work report'!$AA$2:$AA$1500,0)),""))</f>
        <v/>
      </c>
      <c r="B878" s="199" t="str">
        <f>IF($C878="","",Setup!$B$4)</f>
        <v/>
      </c>
      <c r="C878" s="200" t="str">
        <f>IFERROR(INDEX('Work report'!$R$2:$R$1500,MATCH(ROWS($C$2:C878),'Work report'!$AA$2:$AA$1500,0)),"")</f>
        <v/>
      </c>
      <c r="D878" s="200" t="str">
        <f>IFERROR(INDEX('Work report'!$S$2:$S$1500,MATCH(ROWS($D$2:D878),'Work report'!$AA$2:$AA$1500,0)),"")</f>
        <v/>
      </c>
      <c r="E878" s="193" t="str">
        <f>IF($C878="","",IFERROR(INDEX('Work report'!$C$2:$C$1500,MATCH(ROWS($C$2:C878),'Work report'!$AA$2:$AA$1500,0)),""))</f>
        <v/>
      </c>
      <c r="F878" s="201" t="str">
        <f>IF($C878="","",IFERROR(INDEX('Work report'!$F$2:$F$1500,MATCH(ROWS($C$2:C878),'Work report'!$AA$2:$AA$1500,0)),""))</f>
        <v/>
      </c>
      <c r="G878" s="202" t="str">
        <f>IF($C878="","",IFERROR(HYPERLINK(INDEX('Work report'!$Q$2:$Q$1500,MATCH(ROWS($C$2:C878),'Work report'!$AA$2:$AA$1500,0)),INDEX('Work report'!$Q$2:$Q$1500,MATCH(ROWS($C$2:C878),'Work report'!$AA$2:$AA$1500,0))),""))</f>
        <v/>
      </c>
      <c r="H878" s="203" t="str">
        <f>IF($C878="","",IFERROR(INDEX('Work report'!$M$2:$M$1500,MATCH(ROWS($C$2:C878),'Work report'!$AA$2:$AA$1500,0)),""))</f>
        <v/>
      </c>
      <c r="I878" s="198" t="str">
        <f>IF($C878="","",IFERROR(INDEX('Work report'!$A$2:$A$1500,MATCH(ROWS($C$2:C878),'Work report'!$AA$2:$AA$1500,0)),""))</f>
        <v/>
      </c>
      <c r="J878" s="201" t="str">
        <f>IF($C878="","",IFERROR(INDEX('Work report'!$I$2:$I$1500,MATCH(ROWS($C$2:C878),'Work report'!$AA$2:$AA$1500,0)),""))</f>
        <v/>
      </c>
      <c r="K878" s="105"/>
      <c r="L878" s="105"/>
      <c r="M878" s="105"/>
      <c r="N878" s="105"/>
      <c r="O878" s="71">
        <f t="shared" si="40"/>
        <v>0</v>
      </c>
      <c r="P878" s="71">
        <f t="shared" si="41"/>
        <v>0</v>
      </c>
      <c r="Q878" s="71" t="str">
        <f t="shared" si="42"/>
        <v/>
      </c>
    </row>
    <row r="879" spans="1:17" ht="15" customHeight="1" x14ac:dyDescent="0.25">
      <c r="A879" s="198" t="str">
        <f>IF($C879="","",IFERROR(INDEX('Work report'!$A$2:$A$1500,MATCH(ROWS($C$2:C879),'Work report'!$AA$2:$AA$1500,0)),""))</f>
        <v/>
      </c>
      <c r="B879" s="199" t="str">
        <f>IF($C879="","",Setup!$B$4)</f>
        <v/>
      </c>
      <c r="C879" s="200" t="str">
        <f>IFERROR(INDEX('Work report'!$R$2:$R$1500,MATCH(ROWS($C$2:C879),'Work report'!$AA$2:$AA$1500,0)),"")</f>
        <v/>
      </c>
      <c r="D879" s="200" t="str">
        <f>IFERROR(INDEX('Work report'!$S$2:$S$1500,MATCH(ROWS($D$2:D879),'Work report'!$AA$2:$AA$1500,0)),"")</f>
        <v/>
      </c>
      <c r="E879" s="193" t="str">
        <f>IF($C879="","",IFERROR(INDEX('Work report'!$C$2:$C$1500,MATCH(ROWS($C$2:C879),'Work report'!$AA$2:$AA$1500,0)),""))</f>
        <v/>
      </c>
      <c r="F879" s="201" t="str">
        <f>IF($C879="","",IFERROR(INDEX('Work report'!$F$2:$F$1500,MATCH(ROWS($C$2:C879),'Work report'!$AA$2:$AA$1500,0)),""))</f>
        <v/>
      </c>
      <c r="G879" s="202" t="str">
        <f>IF($C879="","",IFERROR(HYPERLINK(INDEX('Work report'!$Q$2:$Q$1500,MATCH(ROWS($C$2:C879),'Work report'!$AA$2:$AA$1500,0)),INDEX('Work report'!$Q$2:$Q$1500,MATCH(ROWS($C$2:C879),'Work report'!$AA$2:$AA$1500,0))),""))</f>
        <v/>
      </c>
      <c r="H879" s="203" t="str">
        <f>IF($C879="","",IFERROR(INDEX('Work report'!$M$2:$M$1500,MATCH(ROWS($C$2:C879),'Work report'!$AA$2:$AA$1500,0)),""))</f>
        <v/>
      </c>
      <c r="I879" s="198" t="str">
        <f>IF($C879="","",IFERROR(INDEX('Work report'!$A$2:$A$1500,MATCH(ROWS($C$2:C879),'Work report'!$AA$2:$AA$1500,0)),""))</f>
        <v/>
      </c>
      <c r="J879" s="201" t="str">
        <f>IF($C879="","",IFERROR(INDEX('Work report'!$I$2:$I$1500,MATCH(ROWS($C$2:C879),'Work report'!$AA$2:$AA$1500,0)),""))</f>
        <v/>
      </c>
      <c r="K879" s="105"/>
      <c r="L879" s="105"/>
      <c r="M879" s="105"/>
      <c r="N879" s="105"/>
      <c r="O879" s="71">
        <f t="shared" si="40"/>
        <v>0</v>
      </c>
      <c r="P879" s="71">
        <f t="shared" si="41"/>
        <v>0</v>
      </c>
      <c r="Q879" s="71" t="str">
        <f t="shared" si="42"/>
        <v/>
      </c>
    </row>
    <row r="880" spans="1:17" ht="15" customHeight="1" x14ac:dyDescent="0.25">
      <c r="A880" s="198" t="str">
        <f>IF($C880="","",IFERROR(INDEX('Work report'!$A$2:$A$1500,MATCH(ROWS($C$2:C880),'Work report'!$AA$2:$AA$1500,0)),""))</f>
        <v/>
      </c>
      <c r="B880" s="199" t="str">
        <f>IF($C880="","",Setup!$B$4)</f>
        <v/>
      </c>
      <c r="C880" s="200" t="str">
        <f>IFERROR(INDEX('Work report'!$R$2:$R$1500,MATCH(ROWS($C$2:C880),'Work report'!$AA$2:$AA$1500,0)),"")</f>
        <v/>
      </c>
      <c r="D880" s="200" t="str">
        <f>IFERROR(INDEX('Work report'!$S$2:$S$1500,MATCH(ROWS($D$2:D880),'Work report'!$AA$2:$AA$1500,0)),"")</f>
        <v/>
      </c>
      <c r="E880" s="193" t="str">
        <f>IF($C880="","",IFERROR(INDEX('Work report'!$C$2:$C$1500,MATCH(ROWS($C$2:C880),'Work report'!$AA$2:$AA$1500,0)),""))</f>
        <v/>
      </c>
      <c r="F880" s="201" t="str">
        <f>IF($C880="","",IFERROR(INDEX('Work report'!$F$2:$F$1500,MATCH(ROWS($C$2:C880),'Work report'!$AA$2:$AA$1500,0)),""))</f>
        <v/>
      </c>
      <c r="G880" s="202" t="str">
        <f>IF($C880="","",IFERROR(HYPERLINK(INDEX('Work report'!$Q$2:$Q$1500,MATCH(ROWS($C$2:C880),'Work report'!$AA$2:$AA$1500,0)),INDEX('Work report'!$Q$2:$Q$1500,MATCH(ROWS($C$2:C880),'Work report'!$AA$2:$AA$1500,0))),""))</f>
        <v/>
      </c>
      <c r="H880" s="203" t="str">
        <f>IF($C880="","",IFERROR(INDEX('Work report'!$M$2:$M$1500,MATCH(ROWS($C$2:C880),'Work report'!$AA$2:$AA$1500,0)),""))</f>
        <v/>
      </c>
      <c r="I880" s="198" t="str">
        <f>IF($C880="","",IFERROR(INDEX('Work report'!$A$2:$A$1500,MATCH(ROWS($C$2:C880),'Work report'!$AA$2:$AA$1500,0)),""))</f>
        <v/>
      </c>
      <c r="J880" s="201" t="str">
        <f>IF($C880="","",IFERROR(INDEX('Work report'!$I$2:$I$1500,MATCH(ROWS($C$2:C880),'Work report'!$AA$2:$AA$1500,0)),""))</f>
        <v/>
      </c>
      <c r="K880" s="105"/>
      <c r="L880" s="105"/>
      <c r="M880" s="105"/>
      <c r="N880" s="105"/>
      <c r="O880" s="71">
        <f t="shared" si="40"/>
        <v>0</v>
      </c>
      <c r="P880" s="71">
        <f t="shared" si="41"/>
        <v>0</v>
      </c>
      <c r="Q880" s="71" t="str">
        <f t="shared" si="42"/>
        <v/>
      </c>
    </row>
    <row r="881" spans="1:17" ht="15" customHeight="1" x14ac:dyDescent="0.25">
      <c r="A881" s="198" t="str">
        <f>IF($C881="","",IFERROR(INDEX('Work report'!$A$2:$A$1500,MATCH(ROWS($C$2:C881),'Work report'!$AA$2:$AA$1500,0)),""))</f>
        <v/>
      </c>
      <c r="B881" s="199" t="str">
        <f>IF($C881="","",Setup!$B$4)</f>
        <v/>
      </c>
      <c r="C881" s="200" t="str">
        <f>IFERROR(INDEX('Work report'!$R$2:$R$1500,MATCH(ROWS($C$2:C881),'Work report'!$AA$2:$AA$1500,0)),"")</f>
        <v/>
      </c>
      <c r="D881" s="200" t="str">
        <f>IFERROR(INDEX('Work report'!$S$2:$S$1500,MATCH(ROWS($D$2:D881),'Work report'!$AA$2:$AA$1500,0)),"")</f>
        <v/>
      </c>
      <c r="E881" s="193" t="str">
        <f>IF($C881="","",IFERROR(INDEX('Work report'!$C$2:$C$1500,MATCH(ROWS($C$2:C881),'Work report'!$AA$2:$AA$1500,0)),""))</f>
        <v/>
      </c>
      <c r="F881" s="201" t="str">
        <f>IF($C881="","",IFERROR(INDEX('Work report'!$F$2:$F$1500,MATCH(ROWS($C$2:C881),'Work report'!$AA$2:$AA$1500,0)),""))</f>
        <v/>
      </c>
      <c r="G881" s="202" t="str">
        <f>IF($C881="","",IFERROR(HYPERLINK(INDEX('Work report'!$Q$2:$Q$1500,MATCH(ROWS($C$2:C881),'Work report'!$AA$2:$AA$1500,0)),INDEX('Work report'!$Q$2:$Q$1500,MATCH(ROWS($C$2:C881),'Work report'!$AA$2:$AA$1500,0))),""))</f>
        <v/>
      </c>
      <c r="H881" s="203" t="str">
        <f>IF($C881="","",IFERROR(INDEX('Work report'!$M$2:$M$1500,MATCH(ROWS($C$2:C881),'Work report'!$AA$2:$AA$1500,0)),""))</f>
        <v/>
      </c>
      <c r="I881" s="198" t="str">
        <f>IF($C881="","",IFERROR(INDEX('Work report'!$A$2:$A$1500,MATCH(ROWS($C$2:C881),'Work report'!$AA$2:$AA$1500,0)),""))</f>
        <v/>
      </c>
      <c r="J881" s="201" t="str">
        <f>IF($C881="","",IFERROR(INDEX('Work report'!$I$2:$I$1500,MATCH(ROWS($C$2:C881),'Work report'!$AA$2:$AA$1500,0)),""))</f>
        <v/>
      </c>
      <c r="K881" s="105"/>
      <c r="L881" s="105"/>
      <c r="M881" s="105"/>
      <c r="N881" s="105"/>
      <c r="O881" s="71">
        <f t="shared" si="40"/>
        <v>0</v>
      </c>
      <c r="P881" s="71">
        <f t="shared" si="41"/>
        <v>0</v>
      </c>
      <c r="Q881" s="71" t="str">
        <f t="shared" si="42"/>
        <v/>
      </c>
    </row>
    <row r="882" spans="1:17" ht="15" customHeight="1" x14ac:dyDescent="0.25">
      <c r="A882" s="198" t="str">
        <f>IF($C882="","",IFERROR(INDEX('Work report'!$A$2:$A$1500,MATCH(ROWS($C$2:C882),'Work report'!$AA$2:$AA$1500,0)),""))</f>
        <v/>
      </c>
      <c r="B882" s="199" t="str">
        <f>IF($C882="","",Setup!$B$4)</f>
        <v/>
      </c>
      <c r="C882" s="200" t="str">
        <f>IFERROR(INDEX('Work report'!$R$2:$R$1500,MATCH(ROWS($C$2:C882),'Work report'!$AA$2:$AA$1500,0)),"")</f>
        <v/>
      </c>
      <c r="D882" s="200" t="str">
        <f>IFERROR(INDEX('Work report'!$S$2:$S$1500,MATCH(ROWS($D$2:D882),'Work report'!$AA$2:$AA$1500,0)),"")</f>
        <v/>
      </c>
      <c r="E882" s="193" t="str">
        <f>IF($C882="","",IFERROR(INDEX('Work report'!$C$2:$C$1500,MATCH(ROWS($C$2:C882),'Work report'!$AA$2:$AA$1500,0)),""))</f>
        <v/>
      </c>
      <c r="F882" s="201" t="str">
        <f>IF($C882="","",IFERROR(INDEX('Work report'!$F$2:$F$1500,MATCH(ROWS($C$2:C882),'Work report'!$AA$2:$AA$1500,0)),""))</f>
        <v/>
      </c>
      <c r="G882" s="202" t="str">
        <f>IF($C882="","",IFERROR(HYPERLINK(INDEX('Work report'!$Q$2:$Q$1500,MATCH(ROWS($C$2:C882),'Work report'!$AA$2:$AA$1500,0)),INDEX('Work report'!$Q$2:$Q$1500,MATCH(ROWS($C$2:C882),'Work report'!$AA$2:$AA$1500,0))),""))</f>
        <v/>
      </c>
      <c r="H882" s="203" t="str">
        <f>IF($C882="","",IFERROR(INDEX('Work report'!$M$2:$M$1500,MATCH(ROWS($C$2:C882),'Work report'!$AA$2:$AA$1500,0)),""))</f>
        <v/>
      </c>
      <c r="I882" s="198" t="str">
        <f>IF($C882="","",IFERROR(INDEX('Work report'!$A$2:$A$1500,MATCH(ROWS($C$2:C882),'Work report'!$AA$2:$AA$1500,0)),""))</f>
        <v/>
      </c>
      <c r="J882" s="201" t="str">
        <f>IF($C882="","",IFERROR(INDEX('Work report'!$I$2:$I$1500,MATCH(ROWS($C$2:C882),'Work report'!$AA$2:$AA$1500,0)),""))</f>
        <v/>
      </c>
      <c r="K882" s="105"/>
      <c r="L882" s="105"/>
      <c r="M882" s="105"/>
      <c r="N882" s="105"/>
      <c r="O882" s="71">
        <f t="shared" si="40"/>
        <v>0</v>
      </c>
      <c r="P882" s="71">
        <f t="shared" si="41"/>
        <v>0</v>
      </c>
      <c r="Q882" s="71" t="str">
        <f t="shared" si="42"/>
        <v/>
      </c>
    </row>
    <row r="883" spans="1:17" ht="15" customHeight="1" x14ac:dyDescent="0.25">
      <c r="A883" s="198" t="str">
        <f>IF($C883="","",IFERROR(INDEX('Work report'!$A$2:$A$1500,MATCH(ROWS($C$2:C883),'Work report'!$AA$2:$AA$1500,0)),""))</f>
        <v/>
      </c>
      <c r="B883" s="199" t="str">
        <f>IF($C883="","",Setup!$B$4)</f>
        <v/>
      </c>
      <c r="C883" s="200" t="str">
        <f>IFERROR(INDEX('Work report'!$R$2:$R$1500,MATCH(ROWS($C$2:C883),'Work report'!$AA$2:$AA$1500,0)),"")</f>
        <v/>
      </c>
      <c r="D883" s="200" t="str">
        <f>IFERROR(INDEX('Work report'!$S$2:$S$1500,MATCH(ROWS($D$2:D883),'Work report'!$AA$2:$AA$1500,0)),"")</f>
        <v/>
      </c>
      <c r="E883" s="193" t="str">
        <f>IF($C883="","",IFERROR(INDEX('Work report'!$C$2:$C$1500,MATCH(ROWS($C$2:C883),'Work report'!$AA$2:$AA$1500,0)),""))</f>
        <v/>
      </c>
      <c r="F883" s="201" t="str">
        <f>IF($C883="","",IFERROR(INDEX('Work report'!$F$2:$F$1500,MATCH(ROWS($C$2:C883),'Work report'!$AA$2:$AA$1500,0)),""))</f>
        <v/>
      </c>
      <c r="G883" s="202" t="str">
        <f>IF($C883="","",IFERROR(HYPERLINK(INDEX('Work report'!$Q$2:$Q$1500,MATCH(ROWS($C$2:C883),'Work report'!$AA$2:$AA$1500,0)),INDEX('Work report'!$Q$2:$Q$1500,MATCH(ROWS($C$2:C883),'Work report'!$AA$2:$AA$1500,0))),""))</f>
        <v/>
      </c>
      <c r="H883" s="203" t="str">
        <f>IF($C883="","",IFERROR(INDEX('Work report'!$M$2:$M$1500,MATCH(ROWS($C$2:C883),'Work report'!$AA$2:$AA$1500,0)),""))</f>
        <v/>
      </c>
      <c r="I883" s="198" t="str">
        <f>IF($C883="","",IFERROR(INDEX('Work report'!$A$2:$A$1500,MATCH(ROWS($C$2:C883),'Work report'!$AA$2:$AA$1500,0)),""))</f>
        <v/>
      </c>
      <c r="J883" s="201" t="str">
        <f>IF($C883="","",IFERROR(INDEX('Work report'!$I$2:$I$1500,MATCH(ROWS($C$2:C883),'Work report'!$AA$2:$AA$1500,0)),""))</f>
        <v/>
      </c>
      <c r="K883" s="105"/>
      <c r="L883" s="105"/>
      <c r="M883" s="105"/>
      <c r="N883" s="105"/>
      <c r="O883" s="71">
        <f t="shared" si="40"/>
        <v>0</v>
      </c>
      <c r="P883" s="71">
        <f t="shared" si="41"/>
        <v>0</v>
      </c>
      <c r="Q883" s="71" t="str">
        <f t="shared" si="42"/>
        <v/>
      </c>
    </row>
    <row r="884" spans="1:17" ht="15" customHeight="1" x14ac:dyDescent="0.25">
      <c r="A884" s="198" t="str">
        <f>IF($C884="","",IFERROR(INDEX('Work report'!$A$2:$A$1500,MATCH(ROWS($C$2:C884),'Work report'!$AA$2:$AA$1500,0)),""))</f>
        <v/>
      </c>
      <c r="B884" s="199" t="str">
        <f>IF($C884="","",Setup!$B$4)</f>
        <v/>
      </c>
      <c r="C884" s="200" t="str">
        <f>IFERROR(INDEX('Work report'!$R$2:$R$1500,MATCH(ROWS($C$2:C884),'Work report'!$AA$2:$AA$1500,0)),"")</f>
        <v/>
      </c>
      <c r="D884" s="200" t="str">
        <f>IFERROR(INDEX('Work report'!$S$2:$S$1500,MATCH(ROWS($D$2:D884),'Work report'!$AA$2:$AA$1500,0)),"")</f>
        <v/>
      </c>
      <c r="E884" s="193" t="str">
        <f>IF($C884="","",IFERROR(INDEX('Work report'!$C$2:$C$1500,MATCH(ROWS($C$2:C884),'Work report'!$AA$2:$AA$1500,0)),""))</f>
        <v/>
      </c>
      <c r="F884" s="201" t="str">
        <f>IF($C884="","",IFERROR(INDEX('Work report'!$F$2:$F$1500,MATCH(ROWS($C$2:C884),'Work report'!$AA$2:$AA$1500,0)),""))</f>
        <v/>
      </c>
      <c r="G884" s="202" t="str">
        <f>IF($C884="","",IFERROR(HYPERLINK(INDEX('Work report'!$Q$2:$Q$1500,MATCH(ROWS($C$2:C884),'Work report'!$AA$2:$AA$1500,0)),INDEX('Work report'!$Q$2:$Q$1500,MATCH(ROWS($C$2:C884),'Work report'!$AA$2:$AA$1500,0))),""))</f>
        <v/>
      </c>
      <c r="H884" s="203" t="str">
        <f>IF($C884="","",IFERROR(INDEX('Work report'!$M$2:$M$1500,MATCH(ROWS($C$2:C884),'Work report'!$AA$2:$AA$1500,0)),""))</f>
        <v/>
      </c>
      <c r="I884" s="198" t="str">
        <f>IF($C884="","",IFERROR(INDEX('Work report'!$A$2:$A$1500,MATCH(ROWS($C$2:C884),'Work report'!$AA$2:$AA$1500,0)),""))</f>
        <v/>
      </c>
      <c r="J884" s="201" t="str">
        <f>IF($C884="","",IFERROR(INDEX('Work report'!$I$2:$I$1500,MATCH(ROWS($C$2:C884),'Work report'!$AA$2:$AA$1500,0)),""))</f>
        <v/>
      </c>
      <c r="K884" s="105"/>
      <c r="L884" s="105"/>
      <c r="M884" s="105"/>
      <c r="N884" s="105"/>
      <c r="O884" s="71">
        <f t="shared" si="40"/>
        <v>0</v>
      </c>
      <c r="P884" s="71">
        <f t="shared" si="41"/>
        <v>0</v>
      </c>
      <c r="Q884" s="71" t="str">
        <f t="shared" si="42"/>
        <v/>
      </c>
    </row>
    <row r="885" spans="1:17" ht="15" customHeight="1" x14ac:dyDescent="0.25">
      <c r="A885" s="198" t="str">
        <f>IF($C885="","",IFERROR(INDEX('Work report'!$A$2:$A$1500,MATCH(ROWS($C$2:C885),'Work report'!$AA$2:$AA$1500,0)),""))</f>
        <v/>
      </c>
      <c r="B885" s="199" t="str">
        <f>IF($C885="","",Setup!$B$4)</f>
        <v/>
      </c>
      <c r="C885" s="200" t="str">
        <f>IFERROR(INDEX('Work report'!$R$2:$R$1500,MATCH(ROWS($C$2:C885),'Work report'!$AA$2:$AA$1500,0)),"")</f>
        <v/>
      </c>
      <c r="D885" s="200" t="str">
        <f>IFERROR(INDEX('Work report'!$S$2:$S$1500,MATCH(ROWS($D$2:D885),'Work report'!$AA$2:$AA$1500,0)),"")</f>
        <v/>
      </c>
      <c r="E885" s="193" t="str">
        <f>IF($C885="","",IFERROR(INDEX('Work report'!$C$2:$C$1500,MATCH(ROWS($C$2:C885),'Work report'!$AA$2:$AA$1500,0)),""))</f>
        <v/>
      </c>
      <c r="F885" s="201" t="str">
        <f>IF($C885="","",IFERROR(INDEX('Work report'!$F$2:$F$1500,MATCH(ROWS($C$2:C885),'Work report'!$AA$2:$AA$1500,0)),""))</f>
        <v/>
      </c>
      <c r="G885" s="202" t="str">
        <f>IF($C885="","",IFERROR(HYPERLINK(INDEX('Work report'!$Q$2:$Q$1500,MATCH(ROWS($C$2:C885),'Work report'!$AA$2:$AA$1500,0)),INDEX('Work report'!$Q$2:$Q$1500,MATCH(ROWS($C$2:C885),'Work report'!$AA$2:$AA$1500,0))),""))</f>
        <v/>
      </c>
      <c r="H885" s="203" t="str">
        <f>IF($C885="","",IFERROR(INDEX('Work report'!$M$2:$M$1500,MATCH(ROWS($C$2:C885),'Work report'!$AA$2:$AA$1500,0)),""))</f>
        <v/>
      </c>
      <c r="I885" s="198" t="str">
        <f>IF($C885="","",IFERROR(INDEX('Work report'!$A$2:$A$1500,MATCH(ROWS($C$2:C885),'Work report'!$AA$2:$AA$1500,0)),""))</f>
        <v/>
      </c>
      <c r="J885" s="201" t="str">
        <f>IF($C885="","",IFERROR(INDEX('Work report'!$I$2:$I$1500,MATCH(ROWS($C$2:C885),'Work report'!$AA$2:$AA$1500,0)),""))</f>
        <v/>
      </c>
      <c r="K885" s="105"/>
      <c r="L885" s="105"/>
      <c r="M885" s="105"/>
      <c r="N885" s="105"/>
      <c r="O885" s="71">
        <f t="shared" si="40"/>
        <v>0</v>
      </c>
      <c r="P885" s="71">
        <f t="shared" si="41"/>
        <v>0</v>
      </c>
      <c r="Q885" s="71" t="str">
        <f t="shared" si="42"/>
        <v/>
      </c>
    </row>
    <row r="886" spans="1:17" ht="15" customHeight="1" x14ac:dyDescent="0.25">
      <c r="A886" s="198" t="str">
        <f>IF($C886="","",IFERROR(INDEX('Work report'!$A$2:$A$1500,MATCH(ROWS($C$2:C886),'Work report'!$AA$2:$AA$1500,0)),""))</f>
        <v/>
      </c>
      <c r="B886" s="199" t="str">
        <f>IF($C886="","",Setup!$B$4)</f>
        <v/>
      </c>
      <c r="C886" s="200" t="str">
        <f>IFERROR(INDEX('Work report'!$R$2:$R$1500,MATCH(ROWS($C$2:C886),'Work report'!$AA$2:$AA$1500,0)),"")</f>
        <v/>
      </c>
      <c r="D886" s="200" t="str">
        <f>IFERROR(INDEX('Work report'!$S$2:$S$1500,MATCH(ROWS($D$2:D886),'Work report'!$AA$2:$AA$1500,0)),"")</f>
        <v/>
      </c>
      <c r="E886" s="193" t="str">
        <f>IF($C886="","",IFERROR(INDEX('Work report'!$C$2:$C$1500,MATCH(ROWS($C$2:C886),'Work report'!$AA$2:$AA$1500,0)),""))</f>
        <v/>
      </c>
      <c r="F886" s="201" t="str">
        <f>IF($C886="","",IFERROR(INDEX('Work report'!$F$2:$F$1500,MATCH(ROWS($C$2:C886),'Work report'!$AA$2:$AA$1500,0)),""))</f>
        <v/>
      </c>
      <c r="G886" s="202" t="str">
        <f>IF($C886="","",IFERROR(HYPERLINK(INDEX('Work report'!$Q$2:$Q$1500,MATCH(ROWS($C$2:C886),'Work report'!$AA$2:$AA$1500,0)),INDEX('Work report'!$Q$2:$Q$1500,MATCH(ROWS($C$2:C886),'Work report'!$AA$2:$AA$1500,0))),""))</f>
        <v/>
      </c>
      <c r="H886" s="203" t="str">
        <f>IF($C886="","",IFERROR(INDEX('Work report'!$M$2:$M$1500,MATCH(ROWS($C$2:C886),'Work report'!$AA$2:$AA$1500,0)),""))</f>
        <v/>
      </c>
      <c r="I886" s="198" t="str">
        <f>IF($C886="","",IFERROR(INDEX('Work report'!$A$2:$A$1500,MATCH(ROWS($C$2:C886),'Work report'!$AA$2:$AA$1500,0)),""))</f>
        <v/>
      </c>
      <c r="J886" s="201" t="str">
        <f>IF($C886="","",IFERROR(INDEX('Work report'!$I$2:$I$1500,MATCH(ROWS($C$2:C886),'Work report'!$AA$2:$AA$1500,0)),""))</f>
        <v/>
      </c>
      <c r="K886" s="105"/>
      <c r="L886" s="105"/>
      <c r="M886" s="105"/>
      <c r="N886" s="105"/>
      <c r="O886" s="71">
        <f t="shared" si="40"/>
        <v>0</v>
      </c>
      <c r="P886" s="71">
        <f t="shared" si="41"/>
        <v>0</v>
      </c>
      <c r="Q886" s="71" t="str">
        <f t="shared" si="42"/>
        <v/>
      </c>
    </row>
    <row r="887" spans="1:17" ht="15" customHeight="1" x14ac:dyDescent="0.25">
      <c r="A887" s="198" t="str">
        <f>IF($C887="","",IFERROR(INDEX('Work report'!$A$2:$A$1500,MATCH(ROWS($C$2:C887),'Work report'!$AA$2:$AA$1500,0)),""))</f>
        <v/>
      </c>
      <c r="B887" s="199" t="str">
        <f>IF($C887="","",Setup!$B$4)</f>
        <v/>
      </c>
      <c r="C887" s="200" t="str">
        <f>IFERROR(INDEX('Work report'!$R$2:$R$1500,MATCH(ROWS($C$2:C887),'Work report'!$AA$2:$AA$1500,0)),"")</f>
        <v/>
      </c>
      <c r="D887" s="200" t="str">
        <f>IFERROR(INDEX('Work report'!$S$2:$S$1500,MATCH(ROWS($D$2:D887),'Work report'!$AA$2:$AA$1500,0)),"")</f>
        <v/>
      </c>
      <c r="E887" s="193" t="str">
        <f>IF($C887="","",IFERROR(INDEX('Work report'!$C$2:$C$1500,MATCH(ROWS($C$2:C887),'Work report'!$AA$2:$AA$1500,0)),""))</f>
        <v/>
      </c>
      <c r="F887" s="201" t="str">
        <f>IF($C887="","",IFERROR(INDEX('Work report'!$F$2:$F$1500,MATCH(ROWS($C$2:C887),'Work report'!$AA$2:$AA$1500,0)),""))</f>
        <v/>
      </c>
      <c r="G887" s="202" t="str">
        <f>IF($C887="","",IFERROR(HYPERLINK(INDEX('Work report'!$Q$2:$Q$1500,MATCH(ROWS($C$2:C887),'Work report'!$AA$2:$AA$1500,0)),INDEX('Work report'!$Q$2:$Q$1500,MATCH(ROWS($C$2:C887),'Work report'!$AA$2:$AA$1500,0))),""))</f>
        <v/>
      </c>
      <c r="H887" s="203" t="str">
        <f>IF($C887="","",IFERROR(INDEX('Work report'!$M$2:$M$1500,MATCH(ROWS($C$2:C887),'Work report'!$AA$2:$AA$1500,0)),""))</f>
        <v/>
      </c>
      <c r="I887" s="198" t="str">
        <f>IF($C887="","",IFERROR(INDEX('Work report'!$A$2:$A$1500,MATCH(ROWS($C$2:C887),'Work report'!$AA$2:$AA$1500,0)),""))</f>
        <v/>
      </c>
      <c r="J887" s="201" t="str">
        <f>IF($C887="","",IFERROR(INDEX('Work report'!$I$2:$I$1500,MATCH(ROWS($C$2:C887),'Work report'!$AA$2:$AA$1500,0)),""))</f>
        <v/>
      </c>
      <c r="K887" s="105"/>
      <c r="L887" s="105"/>
      <c r="M887" s="105"/>
      <c r="N887" s="105"/>
      <c r="O887" s="71">
        <f t="shared" si="40"/>
        <v>0</v>
      </c>
      <c r="P887" s="71">
        <f t="shared" si="41"/>
        <v>0</v>
      </c>
      <c r="Q887" s="71" t="str">
        <f t="shared" si="42"/>
        <v/>
      </c>
    </row>
    <row r="888" spans="1:17" ht="15" customHeight="1" x14ac:dyDescent="0.25">
      <c r="A888" s="198" t="str">
        <f>IF($C888="","",IFERROR(INDEX('Work report'!$A$2:$A$1500,MATCH(ROWS($C$2:C888),'Work report'!$AA$2:$AA$1500,0)),""))</f>
        <v/>
      </c>
      <c r="B888" s="199" t="str">
        <f>IF($C888="","",Setup!$B$4)</f>
        <v/>
      </c>
      <c r="C888" s="200" t="str">
        <f>IFERROR(INDEX('Work report'!$R$2:$R$1500,MATCH(ROWS($C$2:C888),'Work report'!$AA$2:$AA$1500,0)),"")</f>
        <v/>
      </c>
      <c r="D888" s="200" t="str">
        <f>IFERROR(INDEX('Work report'!$S$2:$S$1500,MATCH(ROWS($D$2:D888),'Work report'!$AA$2:$AA$1500,0)),"")</f>
        <v/>
      </c>
      <c r="E888" s="193" t="str">
        <f>IF($C888="","",IFERROR(INDEX('Work report'!$C$2:$C$1500,MATCH(ROWS($C$2:C888),'Work report'!$AA$2:$AA$1500,0)),""))</f>
        <v/>
      </c>
      <c r="F888" s="201" t="str">
        <f>IF($C888="","",IFERROR(INDEX('Work report'!$F$2:$F$1500,MATCH(ROWS($C$2:C888),'Work report'!$AA$2:$AA$1500,0)),""))</f>
        <v/>
      </c>
      <c r="G888" s="202" t="str">
        <f>IF($C888="","",IFERROR(HYPERLINK(INDEX('Work report'!$Q$2:$Q$1500,MATCH(ROWS($C$2:C888),'Work report'!$AA$2:$AA$1500,0)),INDEX('Work report'!$Q$2:$Q$1500,MATCH(ROWS($C$2:C888),'Work report'!$AA$2:$AA$1500,0))),""))</f>
        <v/>
      </c>
      <c r="H888" s="203" t="str">
        <f>IF($C888="","",IFERROR(INDEX('Work report'!$M$2:$M$1500,MATCH(ROWS($C$2:C888),'Work report'!$AA$2:$AA$1500,0)),""))</f>
        <v/>
      </c>
      <c r="I888" s="198" t="str">
        <f>IF($C888="","",IFERROR(INDEX('Work report'!$A$2:$A$1500,MATCH(ROWS($C$2:C888),'Work report'!$AA$2:$AA$1500,0)),""))</f>
        <v/>
      </c>
      <c r="J888" s="201" t="str">
        <f>IF($C888="","",IFERROR(INDEX('Work report'!$I$2:$I$1500,MATCH(ROWS($C$2:C888),'Work report'!$AA$2:$AA$1500,0)),""))</f>
        <v/>
      </c>
      <c r="K888" s="105"/>
      <c r="L888" s="105"/>
      <c r="M888" s="105"/>
      <c r="N888" s="105"/>
      <c r="O888" s="71">
        <f t="shared" si="40"/>
        <v>0</v>
      </c>
      <c r="P888" s="71">
        <f t="shared" si="41"/>
        <v>0</v>
      </c>
      <c r="Q888" s="71" t="str">
        <f t="shared" si="42"/>
        <v/>
      </c>
    </row>
    <row r="889" spans="1:17" ht="15" customHeight="1" x14ac:dyDescent="0.25">
      <c r="A889" s="198" t="str">
        <f>IF($C889="","",IFERROR(INDEX('Work report'!$A$2:$A$1500,MATCH(ROWS($C$2:C889),'Work report'!$AA$2:$AA$1500,0)),""))</f>
        <v/>
      </c>
      <c r="B889" s="199" t="str">
        <f>IF($C889="","",Setup!$B$4)</f>
        <v/>
      </c>
      <c r="C889" s="200" t="str">
        <f>IFERROR(INDEX('Work report'!$R$2:$R$1500,MATCH(ROWS($C$2:C889),'Work report'!$AA$2:$AA$1500,0)),"")</f>
        <v/>
      </c>
      <c r="D889" s="200" t="str">
        <f>IFERROR(INDEX('Work report'!$S$2:$S$1500,MATCH(ROWS($D$2:D889),'Work report'!$AA$2:$AA$1500,0)),"")</f>
        <v/>
      </c>
      <c r="E889" s="193" t="str">
        <f>IF($C889="","",IFERROR(INDEX('Work report'!$C$2:$C$1500,MATCH(ROWS($C$2:C889),'Work report'!$AA$2:$AA$1500,0)),""))</f>
        <v/>
      </c>
      <c r="F889" s="201" t="str">
        <f>IF($C889="","",IFERROR(INDEX('Work report'!$F$2:$F$1500,MATCH(ROWS($C$2:C889),'Work report'!$AA$2:$AA$1500,0)),""))</f>
        <v/>
      </c>
      <c r="G889" s="202" t="str">
        <f>IF($C889="","",IFERROR(HYPERLINK(INDEX('Work report'!$Q$2:$Q$1500,MATCH(ROWS($C$2:C889),'Work report'!$AA$2:$AA$1500,0)),INDEX('Work report'!$Q$2:$Q$1500,MATCH(ROWS($C$2:C889),'Work report'!$AA$2:$AA$1500,0))),""))</f>
        <v/>
      </c>
      <c r="H889" s="203" t="str">
        <f>IF($C889="","",IFERROR(INDEX('Work report'!$M$2:$M$1500,MATCH(ROWS($C$2:C889),'Work report'!$AA$2:$AA$1500,0)),""))</f>
        <v/>
      </c>
      <c r="I889" s="198" t="str">
        <f>IF($C889="","",IFERROR(INDEX('Work report'!$A$2:$A$1500,MATCH(ROWS($C$2:C889),'Work report'!$AA$2:$AA$1500,0)),""))</f>
        <v/>
      </c>
      <c r="J889" s="201" t="str">
        <f>IF($C889="","",IFERROR(INDEX('Work report'!$I$2:$I$1500,MATCH(ROWS($C$2:C889),'Work report'!$AA$2:$AA$1500,0)),""))</f>
        <v/>
      </c>
      <c r="K889" s="105"/>
      <c r="L889" s="105"/>
      <c r="M889" s="105"/>
      <c r="N889" s="105"/>
      <c r="O889" s="71">
        <f t="shared" si="40"/>
        <v>0</v>
      </c>
      <c r="P889" s="71">
        <f t="shared" si="41"/>
        <v>0</v>
      </c>
      <c r="Q889" s="71" t="str">
        <f t="shared" si="42"/>
        <v/>
      </c>
    </row>
    <row r="890" spans="1:17" ht="15" customHeight="1" x14ac:dyDescent="0.25">
      <c r="A890" s="198" t="str">
        <f>IF($C890="","",IFERROR(INDEX('Work report'!$A$2:$A$1500,MATCH(ROWS($C$2:C890),'Work report'!$AA$2:$AA$1500,0)),""))</f>
        <v/>
      </c>
      <c r="B890" s="199" t="str">
        <f>IF($C890="","",Setup!$B$4)</f>
        <v/>
      </c>
      <c r="C890" s="200" t="str">
        <f>IFERROR(INDEX('Work report'!$R$2:$R$1500,MATCH(ROWS($C$2:C890),'Work report'!$AA$2:$AA$1500,0)),"")</f>
        <v/>
      </c>
      <c r="D890" s="200" t="str">
        <f>IFERROR(INDEX('Work report'!$S$2:$S$1500,MATCH(ROWS($D$2:D890),'Work report'!$AA$2:$AA$1500,0)),"")</f>
        <v/>
      </c>
      <c r="E890" s="193" t="str">
        <f>IF($C890="","",IFERROR(INDEX('Work report'!$C$2:$C$1500,MATCH(ROWS($C$2:C890),'Work report'!$AA$2:$AA$1500,0)),""))</f>
        <v/>
      </c>
      <c r="F890" s="201" t="str">
        <f>IF($C890="","",IFERROR(INDEX('Work report'!$F$2:$F$1500,MATCH(ROWS($C$2:C890),'Work report'!$AA$2:$AA$1500,0)),""))</f>
        <v/>
      </c>
      <c r="G890" s="202" t="str">
        <f>IF($C890="","",IFERROR(HYPERLINK(INDEX('Work report'!$Q$2:$Q$1500,MATCH(ROWS($C$2:C890),'Work report'!$AA$2:$AA$1500,0)),INDEX('Work report'!$Q$2:$Q$1500,MATCH(ROWS($C$2:C890),'Work report'!$AA$2:$AA$1500,0))),""))</f>
        <v/>
      </c>
      <c r="H890" s="203" t="str">
        <f>IF($C890="","",IFERROR(INDEX('Work report'!$M$2:$M$1500,MATCH(ROWS($C$2:C890),'Work report'!$AA$2:$AA$1500,0)),""))</f>
        <v/>
      </c>
      <c r="I890" s="198" t="str">
        <f>IF($C890="","",IFERROR(INDEX('Work report'!$A$2:$A$1500,MATCH(ROWS($C$2:C890),'Work report'!$AA$2:$AA$1500,0)),""))</f>
        <v/>
      </c>
      <c r="J890" s="201" t="str">
        <f>IF($C890="","",IFERROR(INDEX('Work report'!$I$2:$I$1500,MATCH(ROWS($C$2:C890),'Work report'!$AA$2:$AA$1500,0)),""))</f>
        <v/>
      </c>
      <c r="K890" s="105"/>
      <c r="L890" s="105"/>
      <c r="M890" s="105"/>
      <c r="N890" s="105"/>
      <c r="O890" s="71">
        <f t="shared" si="40"/>
        <v>0</v>
      </c>
      <c r="P890" s="71">
        <f t="shared" si="41"/>
        <v>0</v>
      </c>
      <c r="Q890" s="71" t="str">
        <f t="shared" si="42"/>
        <v/>
      </c>
    </row>
    <row r="891" spans="1:17" ht="15" customHeight="1" x14ac:dyDescent="0.25">
      <c r="A891" s="198" t="str">
        <f>IF($C891="","",IFERROR(INDEX('Work report'!$A$2:$A$1500,MATCH(ROWS($C$2:C891),'Work report'!$AA$2:$AA$1500,0)),""))</f>
        <v/>
      </c>
      <c r="B891" s="199" t="str">
        <f>IF($C891="","",Setup!$B$4)</f>
        <v/>
      </c>
      <c r="C891" s="200" t="str">
        <f>IFERROR(INDEX('Work report'!$R$2:$R$1500,MATCH(ROWS($C$2:C891),'Work report'!$AA$2:$AA$1500,0)),"")</f>
        <v/>
      </c>
      <c r="D891" s="200" t="str">
        <f>IFERROR(INDEX('Work report'!$S$2:$S$1500,MATCH(ROWS($D$2:D891),'Work report'!$AA$2:$AA$1500,0)),"")</f>
        <v/>
      </c>
      <c r="E891" s="193" t="str">
        <f>IF($C891="","",IFERROR(INDEX('Work report'!$C$2:$C$1500,MATCH(ROWS($C$2:C891),'Work report'!$AA$2:$AA$1500,0)),""))</f>
        <v/>
      </c>
      <c r="F891" s="201" t="str">
        <f>IF($C891="","",IFERROR(INDEX('Work report'!$F$2:$F$1500,MATCH(ROWS($C$2:C891),'Work report'!$AA$2:$AA$1500,0)),""))</f>
        <v/>
      </c>
      <c r="G891" s="202" t="str">
        <f>IF($C891="","",IFERROR(HYPERLINK(INDEX('Work report'!$Q$2:$Q$1500,MATCH(ROWS($C$2:C891),'Work report'!$AA$2:$AA$1500,0)),INDEX('Work report'!$Q$2:$Q$1500,MATCH(ROWS($C$2:C891),'Work report'!$AA$2:$AA$1500,0))),""))</f>
        <v/>
      </c>
      <c r="H891" s="203" t="str">
        <f>IF($C891="","",IFERROR(INDEX('Work report'!$M$2:$M$1500,MATCH(ROWS($C$2:C891),'Work report'!$AA$2:$AA$1500,0)),""))</f>
        <v/>
      </c>
      <c r="I891" s="198" t="str">
        <f>IF($C891="","",IFERROR(INDEX('Work report'!$A$2:$A$1500,MATCH(ROWS($C$2:C891),'Work report'!$AA$2:$AA$1500,0)),""))</f>
        <v/>
      </c>
      <c r="J891" s="201" t="str">
        <f>IF($C891="","",IFERROR(INDEX('Work report'!$I$2:$I$1500,MATCH(ROWS($C$2:C891),'Work report'!$AA$2:$AA$1500,0)),""))</f>
        <v/>
      </c>
      <c r="K891" s="105"/>
      <c r="L891" s="105"/>
      <c r="M891" s="105"/>
      <c r="N891" s="105"/>
      <c r="O891" s="71">
        <f t="shared" si="40"/>
        <v>0</v>
      </c>
      <c r="P891" s="71">
        <f t="shared" si="41"/>
        <v>0</v>
      </c>
      <c r="Q891" s="71" t="str">
        <f t="shared" si="42"/>
        <v/>
      </c>
    </row>
    <row r="892" spans="1:17" ht="15" customHeight="1" x14ac:dyDescent="0.25">
      <c r="A892" s="198" t="str">
        <f>IF($C892="","",IFERROR(INDEX('Work report'!$A$2:$A$1500,MATCH(ROWS($C$2:C892),'Work report'!$AA$2:$AA$1500,0)),""))</f>
        <v/>
      </c>
      <c r="B892" s="199" t="str">
        <f>IF($C892="","",Setup!$B$4)</f>
        <v/>
      </c>
      <c r="C892" s="200" t="str">
        <f>IFERROR(INDEX('Work report'!$R$2:$R$1500,MATCH(ROWS($C$2:C892),'Work report'!$AA$2:$AA$1500,0)),"")</f>
        <v/>
      </c>
      <c r="D892" s="200" t="str">
        <f>IFERROR(INDEX('Work report'!$S$2:$S$1500,MATCH(ROWS($D$2:D892),'Work report'!$AA$2:$AA$1500,0)),"")</f>
        <v/>
      </c>
      <c r="E892" s="193" t="str">
        <f>IF($C892="","",IFERROR(INDEX('Work report'!$C$2:$C$1500,MATCH(ROWS($C$2:C892),'Work report'!$AA$2:$AA$1500,0)),""))</f>
        <v/>
      </c>
      <c r="F892" s="201" t="str">
        <f>IF($C892="","",IFERROR(INDEX('Work report'!$F$2:$F$1500,MATCH(ROWS($C$2:C892),'Work report'!$AA$2:$AA$1500,0)),""))</f>
        <v/>
      </c>
      <c r="G892" s="202" t="str">
        <f>IF($C892="","",IFERROR(HYPERLINK(INDEX('Work report'!$Q$2:$Q$1500,MATCH(ROWS($C$2:C892),'Work report'!$AA$2:$AA$1500,0)),INDEX('Work report'!$Q$2:$Q$1500,MATCH(ROWS($C$2:C892),'Work report'!$AA$2:$AA$1500,0))),""))</f>
        <v/>
      </c>
      <c r="H892" s="203" t="str">
        <f>IF($C892="","",IFERROR(INDEX('Work report'!$M$2:$M$1500,MATCH(ROWS($C$2:C892),'Work report'!$AA$2:$AA$1500,0)),""))</f>
        <v/>
      </c>
      <c r="I892" s="198" t="str">
        <f>IF($C892="","",IFERROR(INDEX('Work report'!$A$2:$A$1500,MATCH(ROWS($C$2:C892),'Work report'!$AA$2:$AA$1500,0)),""))</f>
        <v/>
      </c>
      <c r="J892" s="201" t="str">
        <f>IF($C892="","",IFERROR(INDEX('Work report'!$I$2:$I$1500,MATCH(ROWS($C$2:C892),'Work report'!$AA$2:$AA$1500,0)),""))</f>
        <v/>
      </c>
      <c r="K892" s="105"/>
      <c r="L892" s="105"/>
      <c r="M892" s="105"/>
      <c r="N892" s="105"/>
      <c r="O892" s="71">
        <f t="shared" si="40"/>
        <v>0</v>
      </c>
      <c r="P892" s="71">
        <f t="shared" si="41"/>
        <v>0</v>
      </c>
      <c r="Q892" s="71" t="str">
        <f t="shared" si="42"/>
        <v/>
      </c>
    </row>
    <row r="893" spans="1:17" ht="15" customHeight="1" x14ac:dyDescent="0.25">
      <c r="A893" s="198" t="str">
        <f>IF($C893="","",IFERROR(INDEX('Work report'!$A$2:$A$1500,MATCH(ROWS($C$2:C893),'Work report'!$AA$2:$AA$1500,0)),""))</f>
        <v/>
      </c>
      <c r="B893" s="199" t="str">
        <f>IF($C893="","",Setup!$B$4)</f>
        <v/>
      </c>
      <c r="C893" s="200" t="str">
        <f>IFERROR(INDEX('Work report'!$R$2:$R$1500,MATCH(ROWS($C$2:C893),'Work report'!$AA$2:$AA$1500,0)),"")</f>
        <v/>
      </c>
      <c r="D893" s="200" t="str">
        <f>IFERROR(INDEX('Work report'!$S$2:$S$1500,MATCH(ROWS($D$2:D893),'Work report'!$AA$2:$AA$1500,0)),"")</f>
        <v/>
      </c>
      <c r="E893" s="193" t="str">
        <f>IF($C893="","",IFERROR(INDEX('Work report'!$C$2:$C$1500,MATCH(ROWS($C$2:C893),'Work report'!$AA$2:$AA$1500,0)),""))</f>
        <v/>
      </c>
      <c r="F893" s="201" t="str">
        <f>IF($C893="","",IFERROR(INDEX('Work report'!$F$2:$F$1500,MATCH(ROWS($C$2:C893),'Work report'!$AA$2:$AA$1500,0)),""))</f>
        <v/>
      </c>
      <c r="G893" s="202" t="str">
        <f>IF($C893="","",IFERROR(HYPERLINK(INDEX('Work report'!$Q$2:$Q$1500,MATCH(ROWS($C$2:C893),'Work report'!$AA$2:$AA$1500,0)),INDEX('Work report'!$Q$2:$Q$1500,MATCH(ROWS($C$2:C893),'Work report'!$AA$2:$AA$1500,0))),""))</f>
        <v/>
      </c>
      <c r="H893" s="203" t="str">
        <f>IF($C893="","",IFERROR(INDEX('Work report'!$M$2:$M$1500,MATCH(ROWS($C$2:C893),'Work report'!$AA$2:$AA$1500,0)),""))</f>
        <v/>
      </c>
      <c r="I893" s="198" t="str">
        <f>IF($C893="","",IFERROR(INDEX('Work report'!$A$2:$A$1500,MATCH(ROWS($C$2:C893),'Work report'!$AA$2:$AA$1500,0)),""))</f>
        <v/>
      </c>
      <c r="J893" s="201" t="str">
        <f>IF($C893="","",IFERROR(INDEX('Work report'!$I$2:$I$1500,MATCH(ROWS($C$2:C893),'Work report'!$AA$2:$AA$1500,0)),""))</f>
        <v/>
      </c>
      <c r="K893" s="105"/>
      <c r="L893" s="105"/>
      <c r="M893" s="105"/>
      <c r="N893" s="105"/>
      <c r="O893" s="71">
        <f t="shared" si="40"/>
        <v>0</v>
      </c>
      <c r="P893" s="71">
        <f t="shared" si="41"/>
        <v>0</v>
      </c>
      <c r="Q893" s="71" t="str">
        <f t="shared" si="42"/>
        <v/>
      </c>
    </row>
    <row r="894" spans="1:17" ht="15" customHeight="1" x14ac:dyDescent="0.25">
      <c r="A894" s="198" t="str">
        <f>IF($C894="","",IFERROR(INDEX('Work report'!$A$2:$A$1500,MATCH(ROWS($C$2:C894),'Work report'!$AA$2:$AA$1500,0)),""))</f>
        <v/>
      </c>
      <c r="B894" s="199" t="str">
        <f>IF($C894="","",Setup!$B$4)</f>
        <v/>
      </c>
      <c r="C894" s="200" t="str">
        <f>IFERROR(INDEX('Work report'!$R$2:$R$1500,MATCH(ROWS($C$2:C894),'Work report'!$AA$2:$AA$1500,0)),"")</f>
        <v/>
      </c>
      <c r="D894" s="200" t="str">
        <f>IFERROR(INDEX('Work report'!$S$2:$S$1500,MATCH(ROWS($D$2:D894),'Work report'!$AA$2:$AA$1500,0)),"")</f>
        <v/>
      </c>
      <c r="E894" s="193" t="str">
        <f>IF($C894="","",IFERROR(INDEX('Work report'!$C$2:$C$1500,MATCH(ROWS($C$2:C894),'Work report'!$AA$2:$AA$1500,0)),""))</f>
        <v/>
      </c>
      <c r="F894" s="201" t="str">
        <f>IF($C894="","",IFERROR(INDEX('Work report'!$F$2:$F$1500,MATCH(ROWS($C$2:C894),'Work report'!$AA$2:$AA$1500,0)),""))</f>
        <v/>
      </c>
      <c r="G894" s="202" t="str">
        <f>IF($C894="","",IFERROR(HYPERLINK(INDEX('Work report'!$Q$2:$Q$1500,MATCH(ROWS($C$2:C894),'Work report'!$AA$2:$AA$1500,0)),INDEX('Work report'!$Q$2:$Q$1500,MATCH(ROWS($C$2:C894),'Work report'!$AA$2:$AA$1500,0))),""))</f>
        <v/>
      </c>
      <c r="H894" s="203" t="str">
        <f>IF($C894="","",IFERROR(INDEX('Work report'!$M$2:$M$1500,MATCH(ROWS($C$2:C894),'Work report'!$AA$2:$AA$1500,0)),""))</f>
        <v/>
      </c>
      <c r="I894" s="198" t="str">
        <f>IF($C894="","",IFERROR(INDEX('Work report'!$A$2:$A$1500,MATCH(ROWS($C$2:C894),'Work report'!$AA$2:$AA$1500,0)),""))</f>
        <v/>
      </c>
      <c r="J894" s="201" t="str">
        <f>IF($C894="","",IFERROR(INDEX('Work report'!$I$2:$I$1500,MATCH(ROWS($C$2:C894),'Work report'!$AA$2:$AA$1500,0)),""))</f>
        <v/>
      </c>
      <c r="K894" s="105"/>
      <c r="L894" s="105"/>
      <c r="M894" s="105"/>
      <c r="N894" s="105"/>
      <c r="O894" s="71">
        <f t="shared" si="40"/>
        <v>0</v>
      </c>
      <c r="P894" s="71">
        <f t="shared" si="41"/>
        <v>0</v>
      </c>
      <c r="Q894" s="71" t="str">
        <f t="shared" si="42"/>
        <v/>
      </c>
    </row>
    <row r="895" spans="1:17" ht="15" customHeight="1" x14ac:dyDescent="0.25">
      <c r="A895" s="198" t="str">
        <f>IF($C895="","",IFERROR(INDEX('Work report'!$A$2:$A$1500,MATCH(ROWS($C$2:C895),'Work report'!$AA$2:$AA$1500,0)),""))</f>
        <v/>
      </c>
      <c r="B895" s="199" t="str">
        <f>IF($C895="","",Setup!$B$4)</f>
        <v/>
      </c>
      <c r="C895" s="200" t="str">
        <f>IFERROR(INDEX('Work report'!$R$2:$R$1500,MATCH(ROWS($C$2:C895),'Work report'!$AA$2:$AA$1500,0)),"")</f>
        <v/>
      </c>
      <c r="D895" s="200" t="str">
        <f>IFERROR(INDEX('Work report'!$S$2:$S$1500,MATCH(ROWS($D$2:D895),'Work report'!$AA$2:$AA$1500,0)),"")</f>
        <v/>
      </c>
      <c r="E895" s="193" t="str">
        <f>IF($C895="","",IFERROR(INDEX('Work report'!$C$2:$C$1500,MATCH(ROWS($C$2:C895),'Work report'!$AA$2:$AA$1500,0)),""))</f>
        <v/>
      </c>
      <c r="F895" s="201" t="str">
        <f>IF($C895="","",IFERROR(INDEX('Work report'!$F$2:$F$1500,MATCH(ROWS($C$2:C895),'Work report'!$AA$2:$AA$1500,0)),""))</f>
        <v/>
      </c>
      <c r="G895" s="202" t="str">
        <f>IF($C895="","",IFERROR(HYPERLINK(INDEX('Work report'!$Q$2:$Q$1500,MATCH(ROWS($C$2:C895),'Work report'!$AA$2:$AA$1500,0)),INDEX('Work report'!$Q$2:$Q$1500,MATCH(ROWS($C$2:C895),'Work report'!$AA$2:$AA$1500,0))),""))</f>
        <v/>
      </c>
      <c r="H895" s="203" t="str">
        <f>IF($C895="","",IFERROR(INDEX('Work report'!$M$2:$M$1500,MATCH(ROWS($C$2:C895),'Work report'!$AA$2:$AA$1500,0)),""))</f>
        <v/>
      </c>
      <c r="I895" s="198" t="str">
        <f>IF($C895="","",IFERROR(INDEX('Work report'!$A$2:$A$1500,MATCH(ROWS($C$2:C895),'Work report'!$AA$2:$AA$1500,0)),""))</f>
        <v/>
      </c>
      <c r="J895" s="201" t="str">
        <f>IF($C895="","",IFERROR(INDEX('Work report'!$I$2:$I$1500,MATCH(ROWS($C$2:C895),'Work report'!$AA$2:$AA$1500,0)),""))</f>
        <v/>
      </c>
      <c r="K895" s="105"/>
      <c r="L895" s="105"/>
      <c r="M895" s="105"/>
      <c r="N895" s="105"/>
      <c r="O895" s="71">
        <f t="shared" si="40"/>
        <v>0</v>
      </c>
      <c r="P895" s="71">
        <f t="shared" si="41"/>
        <v>0</v>
      </c>
      <c r="Q895" s="71" t="str">
        <f t="shared" si="42"/>
        <v/>
      </c>
    </row>
    <row r="896" spans="1:17" ht="15" customHeight="1" x14ac:dyDescent="0.25">
      <c r="A896" s="198" t="str">
        <f>IF($C896="","",IFERROR(INDEX('Work report'!$A$2:$A$1500,MATCH(ROWS($C$2:C896),'Work report'!$AA$2:$AA$1500,0)),""))</f>
        <v/>
      </c>
      <c r="B896" s="199" t="str">
        <f>IF($C896="","",Setup!$B$4)</f>
        <v/>
      </c>
      <c r="C896" s="200" t="str">
        <f>IFERROR(INDEX('Work report'!$R$2:$R$1500,MATCH(ROWS($C$2:C896),'Work report'!$AA$2:$AA$1500,0)),"")</f>
        <v/>
      </c>
      <c r="D896" s="200" t="str">
        <f>IFERROR(INDEX('Work report'!$S$2:$S$1500,MATCH(ROWS($D$2:D896),'Work report'!$AA$2:$AA$1500,0)),"")</f>
        <v/>
      </c>
      <c r="E896" s="193" t="str">
        <f>IF($C896="","",IFERROR(INDEX('Work report'!$C$2:$C$1500,MATCH(ROWS($C$2:C896),'Work report'!$AA$2:$AA$1500,0)),""))</f>
        <v/>
      </c>
      <c r="F896" s="201" t="str">
        <f>IF($C896="","",IFERROR(INDEX('Work report'!$F$2:$F$1500,MATCH(ROWS($C$2:C896),'Work report'!$AA$2:$AA$1500,0)),""))</f>
        <v/>
      </c>
      <c r="G896" s="202" t="str">
        <f>IF($C896="","",IFERROR(HYPERLINK(INDEX('Work report'!$Q$2:$Q$1500,MATCH(ROWS($C$2:C896),'Work report'!$AA$2:$AA$1500,0)),INDEX('Work report'!$Q$2:$Q$1500,MATCH(ROWS($C$2:C896),'Work report'!$AA$2:$AA$1500,0))),""))</f>
        <v/>
      </c>
      <c r="H896" s="203" t="str">
        <f>IF($C896="","",IFERROR(INDEX('Work report'!$M$2:$M$1500,MATCH(ROWS($C$2:C896),'Work report'!$AA$2:$AA$1500,0)),""))</f>
        <v/>
      </c>
      <c r="I896" s="198" t="str">
        <f>IF($C896="","",IFERROR(INDEX('Work report'!$A$2:$A$1500,MATCH(ROWS($C$2:C896),'Work report'!$AA$2:$AA$1500,0)),""))</f>
        <v/>
      </c>
      <c r="J896" s="201" t="str">
        <f>IF($C896="","",IFERROR(INDEX('Work report'!$I$2:$I$1500,MATCH(ROWS($C$2:C896),'Work report'!$AA$2:$AA$1500,0)),""))</f>
        <v/>
      </c>
      <c r="K896" s="105"/>
      <c r="L896" s="105"/>
      <c r="M896" s="105"/>
      <c r="N896" s="105"/>
      <c r="O896" s="71">
        <f t="shared" si="40"/>
        <v>0</v>
      </c>
      <c r="P896" s="71">
        <f t="shared" si="41"/>
        <v>0</v>
      </c>
      <c r="Q896" s="71" t="str">
        <f t="shared" si="42"/>
        <v/>
      </c>
    </row>
    <row r="897" spans="1:17" ht="15" customHeight="1" x14ac:dyDescent="0.25">
      <c r="A897" s="198" t="str">
        <f>IF($C897="","",IFERROR(INDEX('Work report'!$A$2:$A$1500,MATCH(ROWS($C$2:C897),'Work report'!$AA$2:$AA$1500,0)),""))</f>
        <v/>
      </c>
      <c r="B897" s="199" t="str">
        <f>IF($C897="","",Setup!$B$4)</f>
        <v/>
      </c>
      <c r="C897" s="200" t="str">
        <f>IFERROR(INDEX('Work report'!$R$2:$R$1500,MATCH(ROWS($C$2:C897),'Work report'!$AA$2:$AA$1500,0)),"")</f>
        <v/>
      </c>
      <c r="D897" s="200" t="str">
        <f>IFERROR(INDEX('Work report'!$S$2:$S$1500,MATCH(ROWS($D$2:D897),'Work report'!$AA$2:$AA$1500,0)),"")</f>
        <v/>
      </c>
      <c r="E897" s="193" t="str">
        <f>IF($C897="","",IFERROR(INDEX('Work report'!$C$2:$C$1500,MATCH(ROWS($C$2:C897),'Work report'!$AA$2:$AA$1500,0)),""))</f>
        <v/>
      </c>
      <c r="F897" s="201" t="str">
        <f>IF($C897="","",IFERROR(INDEX('Work report'!$F$2:$F$1500,MATCH(ROWS($C$2:C897),'Work report'!$AA$2:$AA$1500,0)),""))</f>
        <v/>
      </c>
      <c r="G897" s="202" t="str">
        <f>IF($C897="","",IFERROR(HYPERLINK(INDEX('Work report'!$Q$2:$Q$1500,MATCH(ROWS($C$2:C897),'Work report'!$AA$2:$AA$1500,0)),INDEX('Work report'!$Q$2:$Q$1500,MATCH(ROWS($C$2:C897),'Work report'!$AA$2:$AA$1500,0))),""))</f>
        <v/>
      </c>
      <c r="H897" s="203" t="str">
        <f>IF($C897="","",IFERROR(INDEX('Work report'!$M$2:$M$1500,MATCH(ROWS($C$2:C897),'Work report'!$AA$2:$AA$1500,0)),""))</f>
        <v/>
      </c>
      <c r="I897" s="198" t="str">
        <f>IF($C897="","",IFERROR(INDEX('Work report'!$A$2:$A$1500,MATCH(ROWS($C$2:C897),'Work report'!$AA$2:$AA$1500,0)),""))</f>
        <v/>
      </c>
      <c r="J897" s="201" t="str">
        <f>IF($C897="","",IFERROR(INDEX('Work report'!$I$2:$I$1500,MATCH(ROWS($C$2:C897),'Work report'!$AA$2:$AA$1500,0)),""))</f>
        <v/>
      </c>
      <c r="K897" s="105"/>
      <c r="L897" s="105"/>
      <c r="M897" s="105"/>
      <c r="N897" s="105"/>
      <c r="O897" s="71">
        <f t="shared" si="40"/>
        <v>0</v>
      </c>
      <c r="P897" s="71">
        <f t="shared" si="41"/>
        <v>0</v>
      </c>
      <c r="Q897" s="71" t="str">
        <f t="shared" si="42"/>
        <v/>
      </c>
    </row>
    <row r="898" spans="1:17" ht="15" customHeight="1" x14ac:dyDescent="0.25">
      <c r="A898" s="198" t="str">
        <f>IF($C898="","",IFERROR(INDEX('Work report'!$A$2:$A$1500,MATCH(ROWS($C$2:C898),'Work report'!$AA$2:$AA$1500,0)),""))</f>
        <v/>
      </c>
      <c r="B898" s="199" t="str">
        <f>IF($C898="","",Setup!$B$4)</f>
        <v/>
      </c>
      <c r="C898" s="200" t="str">
        <f>IFERROR(INDEX('Work report'!$R$2:$R$1500,MATCH(ROWS($C$2:C898),'Work report'!$AA$2:$AA$1500,0)),"")</f>
        <v/>
      </c>
      <c r="D898" s="200" t="str">
        <f>IFERROR(INDEX('Work report'!$S$2:$S$1500,MATCH(ROWS($D$2:D898),'Work report'!$AA$2:$AA$1500,0)),"")</f>
        <v/>
      </c>
      <c r="E898" s="193" t="str">
        <f>IF($C898="","",IFERROR(INDEX('Work report'!$C$2:$C$1500,MATCH(ROWS($C$2:C898),'Work report'!$AA$2:$AA$1500,0)),""))</f>
        <v/>
      </c>
      <c r="F898" s="201" t="str">
        <f>IF($C898="","",IFERROR(INDEX('Work report'!$F$2:$F$1500,MATCH(ROWS($C$2:C898),'Work report'!$AA$2:$AA$1500,0)),""))</f>
        <v/>
      </c>
      <c r="G898" s="202" t="str">
        <f>IF($C898="","",IFERROR(HYPERLINK(INDEX('Work report'!$Q$2:$Q$1500,MATCH(ROWS($C$2:C898),'Work report'!$AA$2:$AA$1500,0)),INDEX('Work report'!$Q$2:$Q$1500,MATCH(ROWS($C$2:C898),'Work report'!$AA$2:$AA$1500,0))),""))</f>
        <v/>
      </c>
      <c r="H898" s="203" t="str">
        <f>IF($C898="","",IFERROR(INDEX('Work report'!$M$2:$M$1500,MATCH(ROWS($C$2:C898),'Work report'!$AA$2:$AA$1500,0)),""))</f>
        <v/>
      </c>
      <c r="I898" s="198" t="str">
        <f>IF($C898="","",IFERROR(INDEX('Work report'!$A$2:$A$1500,MATCH(ROWS($C$2:C898),'Work report'!$AA$2:$AA$1500,0)),""))</f>
        <v/>
      </c>
      <c r="J898" s="201" t="str">
        <f>IF($C898="","",IFERROR(INDEX('Work report'!$I$2:$I$1500,MATCH(ROWS($C$2:C898),'Work report'!$AA$2:$AA$1500,0)),""))</f>
        <v/>
      </c>
      <c r="K898" s="105"/>
      <c r="L898" s="105"/>
      <c r="M898" s="105"/>
      <c r="N898" s="105"/>
      <c r="O898" s="71">
        <f t="shared" ref="O898:O961" si="43">IF($C898&lt;&gt;"",$C898,$K898)</f>
        <v>0</v>
      </c>
      <c r="P898" s="71">
        <f t="shared" ref="P898:P961" si="44">IF($D898&lt;&gt;"",$D898,$L898)</f>
        <v>0</v>
      </c>
      <c r="Q898" s="71" t="str">
        <f t="shared" si="42"/>
        <v/>
      </c>
    </row>
    <row r="899" spans="1:17" ht="15" customHeight="1" x14ac:dyDescent="0.25">
      <c r="A899" s="198" t="str">
        <f>IF($C899="","",IFERROR(INDEX('Work report'!$A$2:$A$1500,MATCH(ROWS($C$2:C899),'Work report'!$AA$2:$AA$1500,0)),""))</f>
        <v/>
      </c>
      <c r="B899" s="199" t="str">
        <f>IF($C899="","",Setup!$B$4)</f>
        <v/>
      </c>
      <c r="C899" s="200" t="str">
        <f>IFERROR(INDEX('Work report'!$R$2:$R$1500,MATCH(ROWS($C$2:C899),'Work report'!$AA$2:$AA$1500,0)),"")</f>
        <v/>
      </c>
      <c r="D899" s="200" t="str">
        <f>IFERROR(INDEX('Work report'!$S$2:$S$1500,MATCH(ROWS($D$2:D899),'Work report'!$AA$2:$AA$1500,0)),"")</f>
        <v/>
      </c>
      <c r="E899" s="193" t="str">
        <f>IF($C899="","",IFERROR(INDEX('Work report'!$C$2:$C$1500,MATCH(ROWS($C$2:C899),'Work report'!$AA$2:$AA$1500,0)),""))</f>
        <v/>
      </c>
      <c r="F899" s="201" t="str">
        <f>IF($C899="","",IFERROR(INDEX('Work report'!$F$2:$F$1500,MATCH(ROWS($C$2:C899),'Work report'!$AA$2:$AA$1500,0)),""))</f>
        <v/>
      </c>
      <c r="G899" s="202" t="str">
        <f>IF($C899="","",IFERROR(HYPERLINK(INDEX('Work report'!$Q$2:$Q$1500,MATCH(ROWS($C$2:C899),'Work report'!$AA$2:$AA$1500,0)),INDEX('Work report'!$Q$2:$Q$1500,MATCH(ROWS($C$2:C899),'Work report'!$AA$2:$AA$1500,0))),""))</f>
        <v/>
      </c>
      <c r="H899" s="203" t="str">
        <f>IF($C899="","",IFERROR(INDEX('Work report'!$M$2:$M$1500,MATCH(ROWS($C$2:C899),'Work report'!$AA$2:$AA$1500,0)),""))</f>
        <v/>
      </c>
      <c r="I899" s="198" t="str">
        <f>IF($C899="","",IFERROR(INDEX('Work report'!$A$2:$A$1500,MATCH(ROWS($C$2:C899),'Work report'!$AA$2:$AA$1500,0)),""))</f>
        <v/>
      </c>
      <c r="J899" s="201" t="str">
        <f>IF($C899="","",IFERROR(INDEX('Work report'!$I$2:$I$1500,MATCH(ROWS($C$2:C899),'Work report'!$AA$2:$AA$1500,0)),""))</f>
        <v/>
      </c>
      <c r="K899" s="105"/>
      <c r="L899" s="105"/>
      <c r="M899" s="105"/>
      <c r="N899" s="105"/>
      <c r="O899" s="71">
        <f t="shared" si="43"/>
        <v>0</v>
      </c>
      <c r="P899" s="71">
        <f t="shared" si="44"/>
        <v>0</v>
      </c>
      <c r="Q899" s="71" t="str">
        <f t="shared" si="42"/>
        <v/>
      </c>
    </row>
    <row r="900" spans="1:17" ht="15" customHeight="1" x14ac:dyDescent="0.25">
      <c r="A900" s="198" t="str">
        <f>IF($C900="","",IFERROR(INDEX('Work report'!$A$2:$A$1500,MATCH(ROWS($C$2:C900),'Work report'!$AA$2:$AA$1500,0)),""))</f>
        <v/>
      </c>
      <c r="B900" s="199" t="str">
        <f>IF($C900="","",Setup!$B$4)</f>
        <v/>
      </c>
      <c r="C900" s="200" t="str">
        <f>IFERROR(INDEX('Work report'!$R$2:$R$1500,MATCH(ROWS($C$2:C900),'Work report'!$AA$2:$AA$1500,0)),"")</f>
        <v/>
      </c>
      <c r="D900" s="200" t="str">
        <f>IFERROR(INDEX('Work report'!$S$2:$S$1500,MATCH(ROWS($D$2:D900),'Work report'!$AA$2:$AA$1500,0)),"")</f>
        <v/>
      </c>
      <c r="E900" s="193" t="str">
        <f>IF($C900="","",IFERROR(INDEX('Work report'!$C$2:$C$1500,MATCH(ROWS($C$2:C900),'Work report'!$AA$2:$AA$1500,0)),""))</f>
        <v/>
      </c>
      <c r="F900" s="201" t="str">
        <f>IF($C900="","",IFERROR(INDEX('Work report'!$F$2:$F$1500,MATCH(ROWS($C$2:C900),'Work report'!$AA$2:$AA$1500,0)),""))</f>
        <v/>
      </c>
      <c r="G900" s="202" t="str">
        <f>IF($C900="","",IFERROR(HYPERLINK(INDEX('Work report'!$Q$2:$Q$1500,MATCH(ROWS($C$2:C900),'Work report'!$AA$2:$AA$1500,0)),INDEX('Work report'!$Q$2:$Q$1500,MATCH(ROWS($C$2:C900),'Work report'!$AA$2:$AA$1500,0))),""))</f>
        <v/>
      </c>
      <c r="H900" s="203" t="str">
        <f>IF($C900="","",IFERROR(INDEX('Work report'!$M$2:$M$1500,MATCH(ROWS($C$2:C900),'Work report'!$AA$2:$AA$1500,0)),""))</f>
        <v/>
      </c>
      <c r="I900" s="198" t="str">
        <f>IF($C900="","",IFERROR(INDEX('Work report'!$A$2:$A$1500,MATCH(ROWS($C$2:C900),'Work report'!$AA$2:$AA$1500,0)),""))</f>
        <v/>
      </c>
      <c r="J900" s="201" t="str">
        <f>IF($C900="","",IFERROR(INDEX('Work report'!$I$2:$I$1500,MATCH(ROWS($C$2:C900),'Work report'!$AA$2:$AA$1500,0)),""))</f>
        <v/>
      </c>
      <c r="K900" s="105"/>
      <c r="L900" s="105"/>
      <c r="M900" s="105"/>
      <c r="N900" s="105"/>
      <c r="O900" s="71">
        <f t="shared" si="43"/>
        <v>0</v>
      </c>
      <c r="P900" s="71">
        <f t="shared" si="44"/>
        <v>0</v>
      </c>
      <c r="Q900" s="71" t="str">
        <f t="shared" si="42"/>
        <v/>
      </c>
    </row>
    <row r="901" spans="1:17" ht="15" customHeight="1" x14ac:dyDescent="0.25">
      <c r="A901" s="198" t="str">
        <f>IF($C901="","",IFERROR(INDEX('Work report'!$A$2:$A$1500,MATCH(ROWS($C$2:C901),'Work report'!$AA$2:$AA$1500,0)),""))</f>
        <v/>
      </c>
      <c r="B901" s="199" t="str">
        <f>IF($C901="","",Setup!$B$4)</f>
        <v/>
      </c>
      <c r="C901" s="200" t="str">
        <f>IFERROR(INDEX('Work report'!$R$2:$R$1500,MATCH(ROWS($C$2:C901),'Work report'!$AA$2:$AA$1500,0)),"")</f>
        <v/>
      </c>
      <c r="D901" s="200" t="str">
        <f>IFERROR(INDEX('Work report'!$S$2:$S$1500,MATCH(ROWS($D$2:D901),'Work report'!$AA$2:$AA$1500,0)),"")</f>
        <v/>
      </c>
      <c r="E901" s="193" t="str">
        <f>IF($C901="","",IFERROR(INDEX('Work report'!$C$2:$C$1500,MATCH(ROWS($C$2:C901),'Work report'!$AA$2:$AA$1500,0)),""))</f>
        <v/>
      </c>
      <c r="F901" s="201" t="str">
        <f>IF($C901="","",IFERROR(INDEX('Work report'!$F$2:$F$1500,MATCH(ROWS($C$2:C901),'Work report'!$AA$2:$AA$1500,0)),""))</f>
        <v/>
      </c>
      <c r="G901" s="202" t="str">
        <f>IF($C901="","",IFERROR(HYPERLINK(INDEX('Work report'!$Q$2:$Q$1500,MATCH(ROWS($C$2:C901),'Work report'!$AA$2:$AA$1500,0)),INDEX('Work report'!$Q$2:$Q$1500,MATCH(ROWS($C$2:C901),'Work report'!$AA$2:$AA$1500,0))),""))</f>
        <v/>
      </c>
      <c r="H901" s="203" t="str">
        <f>IF($C901="","",IFERROR(INDEX('Work report'!$M$2:$M$1500,MATCH(ROWS($C$2:C901),'Work report'!$AA$2:$AA$1500,0)),""))</f>
        <v/>
      </c>
      <c r="I901" s="198" t="str">
        <f>IF($C901="","",IFERROR(INDEX('Work report'!$A$2:$A$1500,MATCH(ROWS($C$2:C901),'Work report'!$AA$2:$AA$1500,0)),""))</f>
        <v/>
      </c>
      <c r="J901" s="201" t="str">
        <f>IF($C901="","",IFERROR(INDEX('Work report'!$I$2:$I$1500,MATCH(ROWS($C$2:C901),'Work report'!$AA$2:$AA$1500,0)),""))</f>
        <v/>
      </c>
      <c r="K901" s="105"/>
      <c r="L901" s="105"/>
      <c r="M901" s="105"/>
      <c r="N901" s="105"/>
      <c r="O901" s="71">
        <f t="shared" si="43"/>
        <v>0</v>
      </c>
      <c r="P901" s="71">
        <f t="shared" si="44"/>
        <v>0</v>
      </c>
      <c r="Q901" s="71" t="str">
        <f t="shared" si="42"/>
        <v/>
      </c>
    </row>
    <row r="902" spans="1:17" ht="15" customHeight="1" x14ac:dyDescent="0.25">
      <c r="A902" s="198" t="str">
        <f>IF($C902="","",IFERROR(INDEX('Work report'!$A$2:$A$1500,MATCH(ROWS($C$2:C902),'Work report'!$AA$2:$AA$1500,0)),""))</f>
        <v/>
      </c>
      <c r="B902" s="199" t="str">
        <f>IF($C902="","",Setup!$B$4)</f>
        <v/>
      </c>
      <c r="C902" s="200" t="str">
        <f>IFERROR(INDEX('Work report'!$R$2:$R$1500,MATCH(ROWS($C$2:C902),'Work report'!$AA$2:$AA$1500,0)),"")</f>
        <v/>
      </c>
      <c r="D902" s="200" t="str">
        <f>IFERROR(INDEX('Work report'!$S$2:$S$1500,MATCH(ROWS($D$2:D902),'Work report'!$AA$2:$AA$1500,0)),"")</f>
        <v/>
      </c>
      <c r="E902" s="193" t="str">
        <f>IF($C902="","",IFERROR(INDEX('Work report'!$C$2:$C$1500,MATCH(ROWS($C$2:C902),'Work report'!$AA$2:$AA$1500,0)),""))</f>
        <v/>
      </c>
      <c r="F902" s="201" t="str">
        <f>IF($C902="","",IFERROR(INDEX('Work report'!$F$2:$F$1500,MATCH(ROWS($C$2:C902),'Work report'!$AA$2:$AA$1500,0)),""))</f>
        <v/>
      </c>
      <c r="G902" s="202" t="str">
        <f>IF($C902="","",IFERROR(HYPERLINK(INDEX('Work report'!$Q$2:$Q$1500,MATCH(ROWS($C$2:C902),'Work report'!$AA$2:$AA$1500,0)),INDEX('Work report'!$Q$2:$Q$1500,MATCH(ROWS($C$2:C902),'Work report'!$AA$2:$AA$1500,0))),""))</f>
        <v/>
      </c>
      <c r="H902" s="203" t="str">
        <f>IF($C902="","",IFERROR(INDEX('Work report'!$M$2:$M$1500,MATCH(ROWS($C$2:C902),'Work report'!$AA$2:$AA$1500,0)),""))</f>
        <v/>
      </c>
      <c r="I902" s="198" t="str">
        <f>IF($C902="","",IFERROR(INDEX('Work report'!$A$2:$A$1500,MATCH(ROWS($C$2:C902),'Work report'!$AA$2:$AA$1500,0)),""))</f>
        <v/>
      </c>
      <c r="J902" s="201" t="str">
        <f>IF($C902="","",IFERROR(INDEX('Work report'!$I$2:$I$1500,MATCH(ROWS($C$2:C902),'Work report'!$AA$2:$AA$1500,0)),""))</f>
        <v/>
      </c>
      <c r="K902" s="105"/>
      <c r="L902" s="105"/>
      <c r="M902" s="105"/>
      <c r="N902" s="105"/>
      <c r="O902" s="71">
        <f t="shared" si="43"/>
        <v>0</v>
      </c>
      <c r="P902" s="71">
        <f t="shared" si="44"/>
        <v>0</v>
      </c>
      <c r="Q902" s="71" t="str">
        <f t="shared" si="42"/>
        <v/>
      </c>
    </row>
    <row r="903" spans="1:17" ht="15" customHeight="1" x14ac:dyDescent="0.25">
      <c r="A903" s="198" t="str">
        <f>IF($C903="","",IFERROR(INDEX('Work report'!$A$2:$A$1500,MATCH(ROWS($C$2:C903),'Work report'!$AA$2:$AA$1500,0)),""))</f>
        <v/>
      </c>
      <c r="B903" s="199" t="str">
        <f>IF($C903="","",Setup!$B$4)</f>
        <v/>
      </c>
      <c r="C903" s="200" t="str">
        <f>IFERROR(INDEX('Work report'!$R$2:$R$1500,MATCH(ROWS($C$2:C903),'Work report'!$AA$2:$AA$1500,0)),"")</f>
        <v/>
      </c>
      <c r="D903" s="200" t="str">
        <f>IFERROR(INDEX('Work report'!$S$2:$S$1500,MATCH(ROWS($D$2:D903),'Work report'!$AA$2:$AA$1500,0)),"")</f>
        <v/>
      </c>
      <c r="E903" s="193" t="str">
        <f>IF($C903="","",IFERROR(INDEX('Work report'!$C$2:$C$1500,MATCH(ROWS($C$2:C903),'Work report'!$AA$2:$AA$1500,0)),""))</f>
        <v/>
      </c>
      <c r="F903" s="201" t="str">
        <f>IF($C903="","",IFERROR(INDEX('Work report'!$F$2:$F$1500,MATCH(ROWS($C$2:C903),'Work report'!$AA$2:$AA$1500,0)),""))</f>
        <v/>
      </c>
      <c r="G903" s="202" t="str">
        <f>IF($C903="","",IFERROR(HYPERLINK(INDEX('Work report'!$Q$2:$Q$1500,MATCH(ROWS($C$2:C903),'Work report'!$AA$2:$AA$1500,0)),INDEX('Work report'!$Q$2:$Q$1500,MATCH(ROWS($C$2:C903),'Work report'!$AA$2:$AA$1500,0))),""))</f>
        <v/>
      </c>
      <c r="H903" s="203" t="str">
        <f>IF($C903="","",IFERROR(INDEX('Work report'!$M$2:$M$1500,MATCH(ROWS($C$2:C903),'Work report'!$AA$2:$AA$1500,0)),""))</f>
        <v/>
      </c>
      <c r="I903" s="198" t="str">
        <f>IF($C903="","",IFERROR(INDEX('Work report'!$A$2:$A$1500,MATCH(ROWS($C$2:C903),'Work report'!$AA$2:$AA$1500,0)),""))</f>
        <v/>
      </c>
      <c r="J903" s="201" t="str">
        <f>IF($C903="","",IFERROR(INDEX('Work report'!$I$2:$I$1500,MATCH(ROWS($C$2:C903),'Work report'!$AA$2:$AA$1500,0)),""))</f>
        <v/>
      </c>
      <c r="K903" s="105"/>
      <c r="L903" s="105"/>
      <c r="M903" s="105"/>
      <c r="N903" s="105"/>
      <c r="O903" s="71">
        <f t="shared" si="43"/>
        <v>0</v>
      </c>
      <c r="P903" s="71">
        <f t="shared" si="44"/>
        <v>0</v>
      </c>
      <c r="Q903" s="71" t="str">
        <f t="shared" si="42"/>
        <v/>
      </c>
    </row>
    <row r="904" spans="1:17" ht="15" customHeight="1" x14ac:dyDescent="0.25">
      <c r="A904" s="198" t="str">
        <f>IF($C904="","",IFERROR(INDEX('Work report'!$A$2:$A$1500,MATCH(ROWS($C$2:C904),'Work report'!$AA$2:$AA$1500,0)),""))</f>
        <v/>
      </c>
      <c r="B904" s="199" t="str">
        <f>IF($C904="","",Setup!$B$4)</f>
        <v/>
      </c>
      <c r="C904" s="200" t="str">
        <f>IFERROR(INDEX('Work report'!$R$2:$R$1500,MATCH(ROWS($C$2:C904),'Work report'!$AA$2:$AA$1500,0)),"")</f>
        <v/>
      </c>
      <c r="D904" s="200" t="str">
        <f>IFERROR(INDEX('Work report'!$S$2:$S$1500,MATCH(ROWS($D$2:D904),'Work report'!$AA$2:$AA$1500,0)),"")</f>
        <v/>
      </c>
      <c r="E904" s="193" t="str">
        <f>IF($C904="","",IFERROR(INDEX('Work report'!$C$2:$C$1500,MATCH(ROWS($C$2:C904),'Work report'!$AA$2:$AA$1500,0)),""))</f>
        <v/>
      </c>
      <c r="F904" s="201" t="str">
        <f>IF($C904="","",IFERROR(INDEX('Work report'!$F$2:$F$1500,MATCH(ROWS($C$2:C904),'Work report'!$AA$2:$AA$1500,0)),""))</f>
        <v/>
      </c>
      <c r="G904" s="202" t="str">
        <f>IF($C904="","",IFERROR(HYPERLINK(INDEX('Work report'!$Q$2:$Q$1500,MATCH(ROWS($C$2:C904),'Work report'!$AA$2:$AA$1500,0)),INDEX('Work report'!$Q$2:$Q$1500,MATCH(ROWS($C$2:C904),'Work report'!$AA$2:$AA$1500,0))),""))</f>
        <v/>
      </c>
      <c r="H904" s="203" t="str">
        <f>IF($C904="","",IFERROR(INDEX('Work report'!$M$2:$M$1500,MATCH(ROWS($C$2:C904),'Work report'!$AA$2:$AA$1500,0)),""))</f>
        <v/>
      </c>
      <c r="I904" s="198" t="str">
        <f>IF($C904="","",IFERROR(INDEX('Work report'!$A$2:$A$1500,MATCH(ROWS($C$2:C904),'Work report'!$AA$2:$AA$1500,0)),""))</f>
        <v/>
      </c>
      <c r="J904" s="201" t="str">
        <f>IF($C904="","",IFERROR(INDEX('Work report'!$I$2:$I$1500,MATCH(ROWS($C$2:C904),'Work report'!$AA$2:$AA$1500,0)),""))</f>
        <v/>
      </c>
      <c r="K904" s="105"/>
      <c r="L904" s="105"/>
      <c r="M904" s="105"/>
      <c r="N904" s="105"/>
      <c r="O904" s="71">
        <f t="shared" si="43"/>
        <v>0</v>
      </c>
      <c r="P904" s="71">
        <f t="shared" si="44"/>
        <v>0</v>
      </c>
      <c r="Q904" s="71" t="str">
        <f t="shared" si="42"/>
        <v/>
      </c>
    </row>
    <row r="905" spans="1:17" ht="15" customHeight="1" x14ac:dyDescent="0.25">
      <c r="A905" s="198" t="str">
        <f>IF($C905="","",IFERROR(INDEX('Work report'!$A$2:$A$1500,MATCH(ROWS($C$2:C905),'Work report'!$AA$2:$AA$1500,0)),""))</f>
        <v/>
      </c>
      <c r="B905" s="199" t="str">
        <f>IF($C905="","",Setup!$B$4)</f>
        <v/>
      </c>
      <c r="C905" s="200" t="str">
        <f>IFERROR(INDEX('Work report'!$R$2:$R$1500,MATCH(ROWS($C$2:C905),'Work report'!$AA$2:$AA$1500,0)),"")</f>
        <v/>
      </c>
      <c r="D905" s="200" t="str">
        <f>IFERROR(INDEX('Work report'!$S$2:$S$1500,MATCH(ROWS($D$2:D905),'Work report'!$AA$2:$AA$1500,0)),"")</f>
        <v/>
      </c>
      <c r="E905" s="193" t="str">
        <f>IF($C905="","",IFERROR(INDEX('Work report'!$C$2:$C$1500,MATCH(ROWS($C$2:C905),'Work report'!$AA$2:$AA$1500,0)),""))</f>
        <v/>
      </c>
      <c r="F905" s="201" t="str">
        <f>IF($C905="","",IFERROR(INDEX('Work report'!$F$2:$F$1500,MATCH(ROWS($C$2:C905),'Work report'!$AA$2:$AA$1500,0)),""))</f>
        <v/>
      </c>
      <c r="G905" s="202" t="str">
        <f>IF($C905="","",IFERROR(HYPERLINK(INDEX('Work report'!$Q$2:$Q$1500,MATCH(ROWS($C$2:C905),'Work report'!$AA$2:$AA$1500,0)),INDEX('Work report'!$Q$2:$Q$1500,MATCH(ROWS($C$2:C905),'Work report'!$AA$2:$AA$1500,0))),""))</f>
        <v/>
      </c>
      <c r="H905" s="203" t="str">
        <f>IF($C905="","",IFERROR(INDEX('Work report'!$M$2:$M$1500,MATCH(ROWS($C$2:C905),'Work report'!$AA$2:$AA$1500,0)),""))</f>
        <v/>
      </c>
      <c r="I905" s="198" t="str">
        <f>IF($C905="","",IFERROR(INDEX('Work report'!$A$2:$A$1500,MATCH(ROWS($C$2:C905),'Work report'!$AA$2:$AA$1500,0)),""))</f>
        <v/>
      </c>
      <c r="J905" s="201" t="str">
        <f>IF($C905="","",IFERROR(INDEX('Work report'!$I$2:$I$1500,MATCH(ROWS($C$2:C905),'Work report'!$AA$2:$AA$1500,0)),""))</f>
        <v/>
      </c>
      <c r="K905" s="105"/>
      <c r="L905" s="105"/>
      <c r="M905" s="105"/>
      <c r="N905" s="105"/>
      <c r="O905" s="71">
        <f t="shared" si="43"/>
        <v>0</v>
      </c>
      <c r="P905" s="71">
        <f t="shared" si="44"/>
        <v>0</v>
      </c>
      <c r="Q905" s="71" t="str">
        <f t="shared" si="42"/>
        <v/>
      </c>
    </row>
    <row r="906" spans="1:17" ht="15" customHeight="1" x14ac:dyDescent="0.25">
      <c r="A906" s="198" t="str">
        <f>IF($C906="","",IFERROR(INDEX('Work report'!$A$2:$A$1500,MATCH(ROWS($C$2:C906),'Work report'!$AA$2:$AA$1500,0)),""))</f>
        <v/>
      </c>
      <c r="B906" s="199" t="str">
        <f>IF($C906="","",Setup!$B$4)</f>
        <v/>
      </c>
      <c r="C906" s="200" t="str">
        <f>IFERROR(INDEX('Work report'!$R$2:$R$1500,MATCH(ROWS($C$2:C906),'Work report'!$AA$2:$AA$1500,0)),"")</f>
        <v/>
      </c>
      <c r="D906" s="200" t="str">
        <f>IFERROR(INDEX('Work report'!$S$2:$S$1500,MATCH(ROWS($D$2:D906),'Work report'!$AA$2:$AA$1500,0)),"")</f>
        <v/>
      </c>
      <c r="E906" s="193" t="str">
        <f>IF($C906="","",IFERROR(INDEX('Work report'!$C$2:$C$1500,MATCH(ROWS($C$2:C906),'Work report'!$AA$2:$AA$1500,0)),""))</f>
        <v/>
      </c>
      <c r="F906" s="201" t="str">
        <f>IF($C906="","",IFERROR(INDEX('Work report'!$F$2:$F$1500,MATCH(ROWS($C$2:C906),'Work report'!$AA$2:$AA$1500,0)),""))</f>
        <v/>
      </c>
      <c r="G906" s="202" t="str">
        <f>IF($C906="","",IFERROR(HYPERLINK(INDEX('Work report'!$Q$2:$Q$1500,MATCH(ROWS($C$2:C906),'Work report'!$AA$2:$AA$1500,0)),INDEX('Work report'!$Q$2:$Q$1500,MATCH(ROWS($C$2:C906),'Work report'!$AA$2:$AA$1500,0))),""))</f>
        <v/>
      </c>
      <c r="H906" s="203" t="str">
        <f>IF($C906="","",IFERROR(INDEX('Work report'!$M$2:$M$1500,MATCH(ROWS($C$2:C906),'Work report'!$AA$2:$AA$1500,0)),""))</f>
        <v/>
      </c>
      <c r="I906" s="198" t="str">
        <f>IF($C906="","",IFERROR(INDEX('Work report'!$A$2:$A$1500,MATCH(ROWS($C$2:C906),'Work report'!$AA$2:$AA$1500,0)),""))</f>
        <v/>
      </c>
      <c r="J906" s="201" t="str">
        <f>IF($C906="","",IFERROR(INDEX('Work report'!$I$2:$I$1500,MATCH(ROWS($C$2:C906),'Work report'!$AA$2:$AA$1500,0)),""))</f>
        <v/>
      </c>
      <c r="K906" s="105"/>
      <c r="L906" s="105"/>
      <c r="M906" s="105"/>
      <c r="N906" s="105"/>
      <c r="O906" s="71">
        <f t="shared" si="43"/>
        <v>0</v>
      </c>
      <c r="P906" s="71">
        <f t="shared" si="44"/>
        <v>0</v>
      </c>
      <c r="Q906" s="71" t="str">
        <f t="shared" si="42"/>
        <v/>
      </c>
    </row>
    <row r="907" spans="1:17" ht="15" customHeight="1" x14ac:dyDescent="0.25">
      <c r="A907" s="198" t="str">
        <f>IF($C907="","",IFERROR(INDEX('Work report'!$A$2:$A$1500,MATCH(ROWS($C$2:C907),'Work report'!$AA$2:$AA$1500,0)),""))</f>
        <v/>
      </c>
      <c r="B907" s="199" t="str">
        <f>IF($C907="","",Setup!$B$4)</f>
        <v/>
      </c>
      <c r="C907" s="200" t="str">
        <f>IFERROR(INDEX('Work report'!$R$2:$R$1500,MATCH(ROWS($C$2:C907),'Work report'!$AA$2:$AA$1500,0)),"")</f>
        <v/>
      </c>
      <c r="D907" s="200" t="str">
        <f>IFERROR(INDEX('Work report'!$S$2:$S$1500,MATCH(ROWS($D$2:D907),'Work report'!$AA$2:$AA$1500,0)),"")</f>
        <v/>
      </c>
      <c r="E907" s="193" t="str">
        <f>IF($C907="","",IFERROR(INDEX('Work report'!$C$2:$C$1500,MATCH(ROWS($C$2:C907),'Work report'!$AA$2:$AA$1500,0)),""))</f>
        <v/>
      </c>
      <c r="F907" s="201" t="str">
        <f>IF($C907="","",IFERROR(INDEX('Work report'!$F$2:$F$1500,MATCH(ROWS($C$2:C907),'Work report'!$AA$2:$AA$1500,0)),""))</f>
        <v/>
      </c>
      <c r="G907" s="202" t="str">
        <f>IF($C907="","",IFERROR(HYPERLINK(INDEX('Work report'!$Q$2:$Q$1500,MATCH(ROWS($C$2:C907),'Work report'!$AA$2:$AA$1500,0)),INDEX('Work report'!$Q$2:$Q$1500,MATCH(ROWS($C$2:C907),'Work report'!$AA$2:$AA$1500,0))),""))</f>
        <v/>
      </c>
      <c r="H907" s="203" t="str">
        <f>IF($C907="","",IFERROR(INDEX('Work report'!$M$2:$M$1500,MATCH(ROWS($C$2:C907),'Work report'!$AA$2:$AA$1500,0)),""))</f>
        <v/>
      </c>
      <c r="I907" s="198" t="str">
        <f>IF($C907="","",IFERROR(INDEX('Work report'!$A$2:$A$1500,MATCH(ROWS($C$2:C907),'Work report'!$AA$2:$AA$1500,0)),""))</f>
        <v/>
      </c>
      <c r="J907" s="201" t="str">
        <f>IF($C907="","",IFERROR(INDEX('Work report'!$I$2:$I$1500,MATCH(ROWS($C$2:C907),'Work report'!$AA$2:$AA$1500,0)),""))</f>
        <v/>
      </c>
      <c r="K907" s="105"/>
      <c r="L907" s="105"/>
      <c r="M907" s="105"/>
      <c r="N907" s="105"/>
      <c r="O907" s="71">
        <f t="shared" si="43"/>
        <v>0</v>
      </c>
      <c r="P907" s="71">
        <f t="shared" si="44"/>
        <v>0</v>
      </c>
      <c r="Q907" s="71" t="str">
        <f t="shared" si="42"/>
        <v/>
      </c>
    </row>
    <row r="908" spans="1:17" ht="15" customHeight="1" x14ac:dyDescent="0.25">
      <c r="A908" s="198" t="str">
        <f>IF($C908="","",IFERROR(INDEX('Work report'!$A$2:$A$1500,MATCH(ROWS($C$2:C908),'Work report'!$AA$2:$AA$1500,0)),""))</f>
        <v/>
      </c>
      <c r="B908" s="199" t="str">
        <f>IF($C908="","",Setup!$B$4)</f>
        <v/>
      </c>
      <c r="C908" s="200" t="str">
        <f>IFERROR(INDEX('Work report'!$R$2:$R$1500,MATCH(ROWS($C$2:C908),'Work report'!$AA$2:$AA$1500,0)),"")</f>
        <v/>
      </c>
      <c r="D908" s="200" t="str">
        <f>IFERROR(INDEX('Work report'!$S$2:$S$1500,MATCH(ROWS($D$2:D908),'Work report'!$AA$2:$AA$1500,0)),"")</f>
        <v/>
      </c>
      <c r="E908" s="193" t="str">
        <f>IF($C908="","",IFERROR(INDEX('Work report'!$C$2:$C$1500,MATCH(ROWS($C$2:C908),'Work report'!$AA$2:$AA$1500,0)),""))</f>
        <v/>
      </c>
      <c r="F908" s="201" t="str">
        <f>IF($C908="","",IFERROR(INDEX('Work report'!$F$2:$F$1500,MATCH(ROWS($C$2:C908),'Work report'!$AA$2:$AA$1500,0)),""))</f>
        <v/>
      </c>
      <c r="G908" s="202" t="str">
        <f>IF($C908="","",IFERROR(HYPERLINK(INDEX('Work report'!$Q$2:$Q$1500,MATCH(ROWS($C$2:C908),'Work report'!$AA$2:$AA$1500,0)),INDEX('Work report'!$Q$2:$Q$1500,MATCH(ROWS($C$2:C908),'Work report'!$AA$2:$AA$1500,0))),""))</f>
        <v/>
      </c>
      <c r="H908" s="203" t="str">
        <f>IF($C908="","",IFERROR(INDEX('Work report'!$M$2:$M$1500,MATCH(ROWS($C$2:C908),'Work report'!$AA$2:$AA$1500,0)),""))</f>
        <v/>
      </c>
      <c r="I908" s="198" t="str">
        <f>IF($C908="","",IFERROR(INDEX('Work report'!$A$2:$A$1500,MATCH(ROWS($C$2:C908),'Work report'!$AA$2:$AA$1500,0)),""))</f>
        <v/>
      </c>
      <c r="J908" s="201" t="str">
        <f>IF($C908="","",IFERROR(INDEX('Work report'!$I$2:$I$1500,MATCH(ROWS($C$2:C908),'Work report'!$AA$2:$AA$1500,0)),""))</f>
        <v/>
      </c>
      <c r="K908" s="105"/>
      <c r="L908" s="105"/>
      <c r="M908" s="105"/>
      <c r="N908" s="105"/>
      <c r="O908" s="71">
        <f t="shared" si="43"/>
        <v>0</v>
      </c>
      <c r="P908" s="71">
        <f t="shared" si="44"/>
        <v>0</v>
      </c>
      <c r="Q908" s="71" t="str">
        <f t="shared" si="42"/>
        <v/>
      </c>
    </row>
    <row r="909" spans="1:17" ht="15" customHeight="1" x14ac:dyDescent="0.25">
      <c r="A909" s="198" t="str">
        <f>IF($C909="","",IFERROR(INDEX('Work report'!$A$2:$A$1500,MATCH(ROWS($C$2:C909),'Work report'!$AA$2:$AA$1500,0)),""))</f>
        <v/>
      </c>
      <c r="B909" s="199" t="str">
        <f>IF($C909="","",Setup!$B$4)</f>
        <v/>
      </c>
      <c r="C909" s="200" t="str">
        <f>IFERROR(INDEX('Work report'!$R$2:$R$1500,MATCH(ROWS($C$2:C909),'Work report'!$AA$2:$AA$1500,0)),"")</f>
        <v/>
      </c>
      <c r="D909" s="200" t="str">
        <f>IFERROR(INDEX('Work report'!$S$2:$S$1500,MATCH(ROWS($D$2:D909),'Work report'!$AA$2:$AA$1500,0)),"")</f>
        <v/>
      </c>
      <c r="E909" s="193" t="str">
        <f>IF($C909="","",IFERROR(INDEX('Work report'!$C$2:$C$1500,MATCH(ROWS($C$2:C909),'Work report'!$AA$2:$AA$1500,0)),""))</f>
        <v/>
      </c>
      <c r="F909" s="201" t="str">
        <f>IF($C909="","",IFERROR(INDEX('Work report'!$F$2:$F$1500,MATCH(ROWS($C$2:C909),'Work report'!$AA$2:$AA$1500,0)),""))</f>
        <v/>
      </c>
      <c r="G909" s="202" t="str">
        <f>IF($C909="","",IFERROR(HYPERLINK(INDEX('Work report'!$Q$2:$Q$1500,MATCH(ROWS($C$2:C909),'Work report'!$AA$2:$AA$1500,0)),INDEX('Work report'!$Q$2:$Q$1500,MATCH(ROWS($C$2:C909),'Work report'!$AA$2:$AA$1500,0))),""))</f>
        <v/>
      </c>
      <c r="H909" s="203" t="str">
        <f>IF($C909="","",IFERROR(INDEX('Work report'!$M$2:$M$1500,MATCH(ROWS($C$2:C909),'Work report'!$AA$2:$AA$1500,0)),""))</f>
        <v/>
      </c>
      <c r="I909" s="198" t="str">
        <f>IF($C909="","",IFERROR(INDEX('Work report'!$A$2:$A$1500,MATCH(ROWS($C$2:C909),'Work report'!$AA$2:$AA$1500,0)),""))</f>
        <v/>
      </c>
      <c r="J909" s="201" t="str">
        <f>IF($C909="","",IFERROR(INDEX('Work report'!$I$2:$I$1500,MATCH(ROWS($C$2:C909),'Work report'!$AA$2:$AA$1500,0)),""))</f>
        <v/>
      </c>
      <c r="K909" s="105"/>
      <c r="L909" s="105"/>
      <c r="M909" s="105"/>
      <c r="N909" s="105"/>
      <c r="O909" s="71">
        <f t="shared" si="43"/>
        <v>0</v>
      </c>
      <c r="P909" s="71">
        <f t="shared" si="44"/>
        <v>0</v>
      </c>
      <c r="Q909" s="71" t="str">
        <f t="shared" si="42"/>
        <v/>
      </c>
    </row>
    <row r="910" spans="1:17" ht="15" customHeight="1" x14ac:dyDescent="0.25">
      <c r="A910" s="198" t="str">
        <f>IF($C910="","",IFERROR(INDEX('Work report'!$A$2:$A$1500,MATCH(ROWS($C$2:C910),'Work report'!$AA$2:$AA$1500,0)),""))</f>
        <v/>
      </c>
      <c r="B910" s="199" t="str">
        <f>IF($C910="","",Setup!$B$4)</f>
        <v/>
      </c>
      <c r="C910" s="200" t="str">
        <f>IFERROR(INDEX('Work report'!$R$2:$R$1500,MATCH(ROWS($C$2:C910),'Work report'!$AA$2:$AA$1500,0)),"")</f>
        <v/>
      </c>
      <c r="D910" s="200" t="str">
        <f>IFERROR(INDEX('Work report'!$S$2:$S$1500,MATCH(ROWS($D$2:D910),'Work report'!$AA$2:$AA$1500,0)),"")</f>
        <v/>
      </c>
      <c r="E910" s="193" t="str">
        <f>IF($C910="","",IFERROR(INDEX('Work report'!$C$2:$C$1500,MATCH(ROWS($C$2:C910),'Work report'!$AA$2:$AA$1500,0)),""))</f>
        <v/>
      </c>
      <c r="F910" s="201" t="str">
        <f>IF($C910="","",IFERROR(INDEX('Work report'!$F$2:$F$1500,MATCH(ROWS($C$2:C910),'Work report'!$AA$2:$AA$1500,0)),""))</f>
        <v/>
      </c>
      <c r="G910" s="202" t="str">
        <f>IF($C910="","",IFERROR(HYPERLINK(INDEX('Work report'!$Q$2:$Q$1500,MATCH(ROWS($C$2:C910),'Work report'!$AA$2:$AA$1500,0)),INDEX('Work report'!$Q$2:$Q$1500,MATCH(ROWS($C$2:C910),'Work report'!$AA$2:$AA$1500,0))),""))</f>
        <v/>
      </c>
      <c r="H910" s="203" t="str">
        <f>IF($C910="","",IFERROR(INDEX('Work report'!$M$2:$M$1500,MATCH(ROWS($C$2:C910),'Work report'!$AA$2:$AA$1500,0)),""))</f>
        <v/>
      </c>
      <c r="I910" s="198" t="str">
        <f>IF($C910="","",IFERROR(INDEX('Work report'!$A$2:$A$1500,MATCH(ROWS($C$2:C910),'Work report'!$AA$2:$AA$1500,0)),""))</f>
        <v/>
      </c>
      <c r="J910" s="201" t="str">
        <f>IF($C910="","",IFERROR(INDEX('Work report'!$I$2:$I$1500,MATCH(ROWS($C$2:C910),'Work report'!$AA$2:$AA$1500,0)),""))</f>
        <v/>
      </c>
      <c r="K910" s="105"/>
      <c r="L910" s="105"/>
      <c r="M910" s="105"/>
      <c r="N910" s="105"/>
      <c r="O910" s="71">
        <f t="shared" si="43"/>
        <v>0</v>
      </c>
      <c r="P910" s="71">
        <f t="shared" si="44"/>
        <v>0</v>
      </c>
      <c r="Q910" s="71" t="str">
        <f t="shared" si="42"/>
        <v/>
      </c>
    </row>
    <row r="911" spans="1:17" ht="15" customHeight="1" x14ac:dyDescent="0.25">
      <c r="A911" s="198" t="str">
        <f>IF($C911="","",IFERROR(INDEX('Work report'!$A$2:$A$1500,MATCH(ROWS($C$2:C911),'Work report'!$AA$2:$AA$1500,0)),""))</f>
        <v/>
      </c>
      <c r="B911" s="199" t="str">
        <f>IF($C911="","",Setup!$B$4)</f>
        <v/>
      </c>
      <c r="C911" s="200" t="str">
        <f>IFERROR(INDEX('Work report'!$R$2:$R$1500,MATCH(ROWS($C$2:C911),'Work report'!$AA$2:$AA$1500,0)),"")</f>
        <v/>
      </c>
      <c r="D911" s="200" t="str">
        <f>IFERROR(INDEX('Work report'!$S$2:$S$1500,MATCH(ROWS($D$2:D911),'Work report'!$AA$2:$AA$1500,0)),"")</f>
        <v/>
      </c>
      <c r="E911" s="193" t="str">
        <f>IF($C911="","",IFERROR(INDEX('Work report'!$C$2:$C$1500,MATCH(ROWS($C$2:C911),'Work report'!$AA$2:$AA$1500,0)),""))</f>
        <v/>
      </c>
      <c r="F911" s="201" t="str">
        <f>IF($C911="","",IFERROR(INDEX('Work report'!$F$2:$F$1500,MATCH(ROWS($C$2:C911),'Work report'!$AA$2:$AA$1500,0)),""))</f>
        <v/>
      </c>
      <c r="G911" s="202" t="str">
        <f>IF($C911="","",IFERROR(HYPERLINK(INDEX('Work report'!$Q$2:$Q$1500,MATCH(ROWS($C$2:C911),'Work report'!$AA$2:$AA$1500,0)),INDEX('Work report'!$Q$2:$Q$1500,MATCH(ROWS($C$2:C911),'Work report'!$AA$2:$AA$1500,0))),""))</f>
        <v/>
      </c>
      <c r="H911" s="203" t="str">
        <f>IF($C911="","",IFERROR(INDEX('Work report'!$M$2:$M$1500,MATCH(ROWS($C$2:C911),'Work report'!$AA$2:$AA$1500,0)),""))</f>
        <v/>
      </c>
      <c r="I911" s="198" t="str">
        <f>IF($C911="","",IFERROR(INDEX('Work report'!$A$2:$A$1500,MATCH(ROWS($C$2:C911),'Work report'!$AA$2:$AA$1500,0)),""))</f>
        <v/>
      </c>
      <c r="J911" s="201" t="str">
        <f>IF($C911="","",IFERROR(INDEX('Work report'!$I$2:$I$1500,MATCH(ROWS($C$2:C911),'Work report'!$AA$2:$AA$1500,0)),""))</f>
        <v/>
      </c>
      <c r="K911" s="105"/>
      <c r="L911" s="105"/>
      <c r="M911" s="105"/>
      <c r="N911" s="105"/>
      <c r="O911" s="71">
        <f t="shared" si="43"/>
        <v>0</v>
      </c>
      <c r="P911" s="71">
        <f t="shared" si="44"/>
        <v>0</v>
      </c>
      <c r="Q911" s="71" t="str">
        <f t="shared" si="42"/>
        <v/>
      </c>
    </row>
    <row r="912" spans="1:17" ht="15" customHeight="1" x14ac:dyDescent="0.25">
      <c r="A912" s="198" t="str">
        <f>IF($C912="","",IFERROR(INDEX('Work report'!$A$2:$A$1500,MATCH(ROWS($C$2:C912),'Work report'!$AA$2:$AA$1500,0)),""))</f>
        <v/>
      </c>
      <c r="B912" s="199" t="str">
        <f>IF($C912="","",Setup!$B$4)</f>
        <v/>
      </c>
      <c r="C912" s="200" t="str">
        <f>IFERROR(INDEX('Work report'!$R$2:$R$1500,MATCH(ROWS($C$2:C912),'Work report'!$AA$2:$AA$1500,0)),"")</f>
        <v/>
      </c>
      <c r="D912" s="200" t="str">
        <f>IFERROR(INDEX('Work report'!$S$2:$S$1500,MATCH(ROWS($D$2:D912),'Work report'!$AA$2:$AA$1500,0)),"")</f>
        <v/>
      </c>
      <c r="E912" s="193" t="str">
        <f>IF($C912="","",IFERROR(INDEX('Work report'!$C$2:$C$1500,MATCH(ROWS($C$2:C912),'Work report'!$AA$2:$AA$1500,0)),""))</f>
        <v/>
      </c>
      <c r="F912" s="201" t="str">
        <f>IF($C912="","",IFERROR(INDEX('Work report'!$F$2:$F$1500,MATCH(ROWS($C$2:C912),'Work report'!$AA$2:$AA$1500,0)),""))</f>
        <v/>
      </c>
      <c r="G912" s="202" t="str">
        <f>IF($C912="","",IFERROR(HYPERLINK(INDEX('Work report'!$Q$2:$Q$1500,MATCH(ROWS($C$2:C912),'Work report'!$AA$2:$AA$1500,0)),INDEX('Work report'!$Q$2:$Q$1500,MATCH(ROWS($C$2:C912),'Work report'!$AA$2:$AA$1500,0))),""))</f>
        <v/>
      </c>
      <c r="H912" s="203" t="str">
        <f>IF($C912="","",IFERROR(INDEX('Work report'!$M$2:$M$1500,MATCH(ROWS($C$2:C912),'Work report'!$AA$2:$AA$1500,0)),""))</f>
        <v/>
      </c>
      <c r="I912" s="198" t="str">
        <f>IF($C912="","",IFERROR(INDEX('Work report'!$A$2:$A$1500,MATCH(ROWS($C$2:C912),'Work report'!$AA$2:$AA$1500,0)),""))</f>
        <v/>
      </c>
      <c r="J912" s="201" t="str">
        <f>IF($C912="","",IFERROR(INDEX('Work report'!$I$2:$I$1500,MATCH(ROWS($C$2:C912),'Work report'!$AA$2:$AA$1500,0)),""))</f>
        <v/>
      </c>
      <c r="K912" s="105"/>
      <c r="L912" s="105"/>
      <c r="M912" s="105"/>
      <c r="N912" s="105"/>
      <c r="O912" s="71">
        <f t="shared" si="43"/>
        <v>0</v>
      </c>
      <c r="P912" s="71">
        <f t="shared" si="44"/>
        <v>0</v>
      </c>
      <c r="Q912" s="71" t="str">
        <f t="shared" si="42"/>
        <v/>
      </c>
    </row>
    <row r="913" spans="1:17" ht="15" customHeight="1" x14ac:dyDescent="0.25">
      <c r="A913" s="198" t="str">
        <f>IF($C913="","",IFERROR(INDEX('Work report'!$A$2:$A$1500,MATCH(ROWS($C$2:C913),'Work report'!$AA$2:$AA$1500,0)),""))</f>
        <v/>
      </c>
      <c r="B913" s="199" t="str">
        <f>IF($C913="","",Setup!$B$4)</f>
        <v/>
      </c>
      <c r="C913" s="200" t="str">
        <f>IFERROR(INDEX('Work report'!$R$2:$R$1500,MATCH(ROWS($C$2:C913),'Work report'!$AA$2:$AA$1500,0)),"")</f>
        <v/>
      </c>
      <c r="D913" s="200" t="str">
        <f>IFERROR(INDEX('Work report'!$S$2:$S$1500,MATCH(ROWS($D$2:D913),'Work report'!$AA$2:$AA$1500,0)),"")</f>
        <v/>
      </c>
      <c r="E913" s="193" t="str">
        <f>IF($C913="","",IFERROR(INDEX('Work report'!$C$2:$C$1500,MATCH(ROWS($C$2:C913),'Work report'!$AA$2:$AA$1500,0)),""))</f>
        <v/>
      </c>
      <c r="F913" s="201" t="str">
        <f>IF($C913="","",IFERROR(INDEX('Work report'!$F$2:$F$1500,MATCH(ROWS($C$2:C913),'Work report'!$AA$2:$AA$1500,0)),""))</f>
        <v/>
      </c>
      <c r="G913" s="202" t="str">
        <f>IF($C913="","",IFERROR(HYPERLINK(INDEX('Work report'!$Q$2:$Q$1500,MATCH(ROWS($C$2:C913),'Work report'!$AA$2:$AA$1500,0)),INDEX('Work report'!$Q$2:$Q$1500,MATCH(ROWS($C$2:C913),'Work report'!$AA$2:$AA$1500,0))),""))</f>
        <v/>
      </c>
      <c r="H913" s="203" t="str">
        <f>IF($C913="","",IFERROR(INDEX('Work report'!$M$2:$M$1500,MATCH(ROWS($C$2:C913),'Work report'!$AA$2:$AA$1500,0)),""))</f>
        <v/>
      </c>
      <c r="I913" s="198" t="str">
        <f>IF($C913="","",IFERROR(INDEX('Work report'!$A$2:$A$1500,MATCH(ROWS($C$2:C913),'Work report'!$AA$2:$AA$1500,0)),""))</f>
        <v/>
      </c>
      <c r="J913" s="201" t="str">
        <f>IF($C913="","",IFERROR(INDEX('Work report'!$I$2:$I$1500,MATCH(ROWS($C$2:C913),'Work report'!$AA$2:$AA$1500,0)),""))</f>
        <v/>
      </c>
      <c r="K913" s="105"/>
      <c r="L913" s="105"/>
      <c r="M913" s="105"/>
      <c r="N913" s="105"/>
      <c r="O913" s="71">
        <f t="shared" si="43"/>
        <v>0</v>
      </c>
      <c r="P913" s="71">
        <f t="shared" si="44"/>
        <v>0</v>
      </c>
      <c r="Q913" s="71" t="str">
        <f t="shared" si="42"/>
        <v/>
      </c>
    </row>
    <row r="914" spans="1:17" ht="15" customHeight="1" x14ac:dyDescent="0.25">
      <c r="A914" s="198" t="str">
        <f>IF($C914="","",IFERROR(INDEX('Work report'!$A$2:$A$1500,MATCH(ROWS($C$2:C914),'Work report'!$AA$2:$AA$1500,0)),""))</f>
        <v/>
      </c>
      <c r="B914" s="199" t="str">
        <f>IF($C914="","",Setup!$B$4)</f>
        <v/>
      </c>
      <c r="C914" s="200" t="str">
        <f>IFERROR(INDEX('Work report'!$R$2:$R$1500,MATCH(ROWS($C$2:C914),'Work report'!$AA$2:$AA$1500,0)),"")</f>
        <v/>
      </c>
      <c r="D914" s="200" t="str">
        <f>IFERROR(INDEX('Work report'!$S$2:$S$1500,MATCH(ROWS($D$2:D914),'Work report'!$AA$2:$AA$1500,0)),"")</f>
        <v/>
      </c>
      <c r="E914" s="193" t="str">
        <f>IF($C914="","",IFERROR(INDEX('Work report'!$C$2:$C$1500,MATCH(ROWS($C$2:C914),'Work report'!$AA$2:$AA$1500,0)),""))</f>
        <v/>
      </c>
      <c r="F914" s="201" t="str">
        <f>IF($C914="","",IFERROR(INDEX('Work report'!$F$2:$F$1500,MATCH(ROWS($C$2:C914),'Work report'!$AA$2:$AA$1500,0)),""))</f>
        <v/>
      </c>
      <c r="G914" s="202" t="str">
        <f>IF($C914="","",IFERROR(HYPERLINK(INDEX('Work report'!$Q$2:$Q$1500,MATCH(ROWS($C$2:C914),'Work report'!$AA$2:$AA$1500,0)),INDEX('Work report'!$Q$2:$Q$1500,MATCH(ROWS($C$2:C914),'Work report'!$AA$2:$AA$1500,0))),""))</f>
        <v/>
      </c>
      <c r="H914" s="203" t="str">
        <f>IF($C914="","",IFERROR(INDEX('Work report'!$M$2:$M$1500,MATCH(ROWS($C$2:C914),'Work report'!$AA$2:$AA$1500,0)),""))</f>
        <v/>
      </c>
      <c r="I914" s="198" t="str">
        <f>IF($C914="","",IFERROR(INDEX('Work report'!$A$2:$A$1500,MATCH(ROWS($C$2:C914),'Work report'!$AA$2:$AA$1500,0)),""))</f>
        <v/>
      </c>
      <c r="J914" s="201" t="str">
        <f>IF($C914="","",IFERROR(INDEX('Work report'!$I$2:$I$1500,MATCH(ROWS($C$2:C914),'Work report'!$AA$2:$AA$1500,0)),""))</f>
        <v/>
      </c>
      <c r="K914" s="105"/>
      <c r="L914" s="105"/>
      <c r="M914" s="105"/>
      <c r="N914" s="105"/>
      <c r="O914" s="71">
        <f t="shared" si="43"/>
        <v>0</v>
      </c>
      <c r="P914" s="71">
        <f t="shared" si="44"/>
        <v>0</v>
      </c>
      <c r="Q914" s="71" t="str">
        <f t="shared" si="42"/>
        <v/>
      </c>
    </row>
    <row r="915" spans="1:17" ht="15" customHeight="1" x14ac:dyDescent="0.25">
      <c r="A915" s="198" t="str">
        <f>IF($C915="","",IFERROR(INDEX('Work report'!$A$2:$A$1500,MATCH(ROWS($C$2:C915),'Work report'!$AA$2:$AA$1500,0)),""))</f>
        <v/>
      </c>
      <c r="B915" s="199" t="str">
        <f>IF($C915="","",Setup!$B$4)</f>
        <v/>
      </c>
      <c r="C915" s="200" t="str">
        <f>IFERROR(INDEX('Work report'!$R$2:$R$1500,MATCH(ROWS($C$2:C915),'Work report'!$AA$2:$AA$1500,0)),"")</f>
        <v/>
      </c>
      <c r="D915" s="200" t="str">
        <f>IFERROR(INDEX('Work report'!$S$2:$S$1500,MATCH(ROWS($D$2:D915),'Work report'!$AA$2:$AA$1500,0)),"")</f>
        <v/>
      </c>
      <c r="E915" s="193" t="str">
        <f>IF($C915="","",IFERROR(INDEX('Work report'!$C$2:$C$1500,MATCH(ROWS($C$2:C915),'Work report'!$AA$2:$AA$1500,0)),""))</f>
        <v/>
      </c>
      <c r="F915" s="201" t="str">
        <f>IF($C915="","",IFERROR(INDEX('Work report'!$F$2:$F$1500,MATCH(ROWS($C$2:C915),'Work report'!$AA$2:$AA$1500,0)),""))</f>
        <v/>
      </c>
      <c r="G915" s="202" t="str">
        <f>IF($C915="","",IFERROR(HYPERLINK(INDEX('Work report'!$Q$2:$Q$1500,MATCH(ROWS($C$2:C915),'Work report'!$AA$2:$AA$1500,0)),INDEX('Work report'!$Q$2:$Q$1500,MATCH(ROWS($C$2:C915),'Work report'!$AA$2:$AA$1500,0))),""))</f>
        <v/>
      </c>
      <c r="H915" s="203" t="str">
        <f>IF($C915="","",IFERROR(INDEX('Work report'!$M$2:$M$1500,MATCH(ROWS($C$2:C915),'Work report'!$AA$2:$AA$1500,0)),""))</f>
        <v/>
      </c>
      <c r="I915" s="198" t="str">
        <f>IF($C915="","",IFERROR(INDEX('Work report'!$A$2:$A$1500,MATCH(ROWS($C$2:C915),'Work report'!$AA$2:$AA$1500,0)),""))</f>
        <v/>
      </c>
      <c r="J915" s="201" t="str">
        <f>IF($C915="","",IFERROR(INDEX('Work report'!$I$2:$I$1500,MATCH(ROWS($C$2:C915),'Work report'!$AA$2:$AA$1500,0)),""))</f>
        <v/>
      </c>
      <c r="K915" s="105"/>
      <c r="L915" s="105"/>
      <c r="M915" s="105"/>
      <c r="N915" s="105"/>
      <c r="O915" s="71">
        <f t="shared" si="43"/>
        <v>0</v>
      </c>
      <c r="P915" s="71">
        <f t="shared" si="44"/>
        <v>0</v>
      </c>
      <c r="Q915" s="71" t="str">
        <f t="shared" si="42"/>
        <v/>
      </c>
    </row>
    <row r="916" spans="1:17" ht="15" customHeight="1" x14ac:dyDescent="0.25">
      <c r="A916" s="198" t="str">
        <f>IF($C916="","",IFERROR(INDEX('Work report'!$A$2:$A$1500,MATCH(ROWS($C$2:C916),'Work report'!$AA$2:$AA$1500,0)),""))</f>
        <v/>
      </c>
      <c r="B916" s="199" t="str">
        <f>IF($C916="","",Setup!$B$4)</f>
        <v/>
      </c>
      <c r="C916" s="200" t="str">
        <f>IFERROR(INDEX('Work report'!$R$2:$R$1500,MATCH(ROWS($C$2:C916),'Work report'!$AA$2:$AA$1500,0)),"")</f>
        <v/>
      </c>
      <c r="D916" s="200" t="str">
        <f>IFERROR(INDEX('Work report'!$S$2:$S$1500,MATCH(ROWS($D$2:D916),'Work report'!$AA$2:$AA$1500,0)),"")</f>
        <v/>
      </c>
      <c r="E916" s="193" t="str">
        <f>IF($C916="","",IFERROR(INDEX('Work report'!$C$2:$C$1500,MATCH(ROWS($C$2:C916),'Work report'!$AA$2:$AA$1500,0)),""))</f>
        <v/>
      </c>
      <c r="F916" s="201" t="str">
        <f>IF($C916="","",IFERROR(INDEX('Work report'!$F$2:$F$1500,MATCH(ROWS($C$2:C916),'Work report'!$AA$2:$AA$1500,0)),""))</f>
        <v/>
      </c>
      <c r="G916" s="202" t="str">
        <f>IF($C916="","",IFERROR(HYPERLINK(INDEX('Work report'!$Q$2:$Q$1500,MATCH(ROWS($C$2:C916),'Work report'!$AA$2:$AA$1500,0)),INDEX('Work report'!$Q$2:$Q$1500,MATCH(ROWS($C$2:C916),'Work report'!$AA$2:$AA$1500,0))),""))</f>
        <v/>
      </c>
      <c r="H916" s="203" t="str">
        <f>IF($C916="","",IFERROR(INDEX('Work report'!$M$2:$M$1500,MATCH(ROWS($C$2:C916),'Work report'!$AA$2:$AA$1500,0)),""))</f>
        <v/>
      </c>
      <c r="I916" s="198" t="str">
        <f>IF($C916="","",IFERROR(INDEX('Work report'!$A$2:$A$1500,MATCH(ROWS($C$2:C916),'Work report'!$AA$2:$AA$1500,0)),""))</f>
        <v/>
      </c>
      <c r="J916" s="201" t="str">
        <f>IF($C916="","",IFERROR(INDEX('Work report'!$I$2:$I$1500,MATCH(ROWS($C$2:C916),'Work report'!$AA$2:$AA$1500,0)),""))</f>
        <v/>
      </c>
      <c r="K916" s="105"/>
      <c r="L916" s="105"/>
      <c r="M916" s="105"/>
      <c r="N916" s="105"/>
      <c r="O916" s="71">
        <f t="shared" si="43"/>
        <v>0</v>
      </c>
      <c r="P916" s="71">
        <f t="shared" si="44"/>
        <v>0</v>
      </c>
      <c r="Q916" s="71" t="str">
        <f t="shared" si="42"/>
        <v/>
      </c>
    </row>
    <row r="917" spans="1:17" ht="15" customHeight="1" x14ac:dyDescent="0.25">
      <c r="A917" s="198" t="str">
        <f>IF($C917="","",IFERROR(INDEX('Work report'!$A$2:$A$1500,MATCH(ROWS($C$2:C917),'Work report'!$AA$2:$AA$1500,0)),""))</f>
        <v/>
      </c>
      <c r="B917" s="199" t="str">
        <f>IF($C917="","",Setup!$B$4)</f>
        <v/>
      </c>
      <c r="C917" s="200" t="str">
        <f>IFERROR(INDEX('Work report'!$R$2:$R$1500,MATCH(ROWS($C$2:C917),'Work report'!$AA$2:$AA$1500,0)),"")</f>
        <v/>
      </c>
      <c r="D917" s="200" t="str">
        <f>IFERROR(INDEX('Work report'!$S$2:$S$1500,MATCH(ROWS($D$2:D917),'Work report'!$AA$2:$AA$1500,0)),"")</f>
        <v/>
      </c>
      <c r="E917" s="193" t="str">
        <f>IF($C917="","",IFERROR(INDEX('Work report'!$C$2:$C$1500,MATCH(ROWS($C$2:C917),'Work report'!$AA$2:$AA$1500,0)),""))</f>
        <v/>
      </c>
      <c r="F917" s="201" t="str">
        <f>IF($C917="","",IFERROR(INDEX('Work report'!$F$2:$F$1500,MATCH(ROWS($C$2:C917),'Work report'!$AA$2:$AA$1500,0)),""))</f>
        <v/>
      </c>
      <c r="G917" s="202" t="str">
        <f>IF($C917="","",IFERROR(HYPERLINK(INDEX('Work report'!$Q$2:$Q$1500,MATCH(ROWS($C$2:C917),'Work report'!$AA$2:$AA$1500,0)),INDEX('Work report'!$Q$2:$Q$1500,MATCH(ROWS($C$2:C917),'Work report'!$AA$2:$AA$1500,0))),""))</f>
        <v/>
      </c>
      <c r="H917" s="203" t="str">
        <f>IF($C917="","",IFERROR(INDEX('Work report'!$M$2:$M$1500,MATCH(ROWS($C$2:C917),'Work report'!$AA$2:$AA$1500,0)),""))</f>
        <v/>
      </c>
      <c r="I917" s="198" t="str">
        <f>IF($C917="","",IFERROR(INDEX('Work report'!$A$2:$A$1500,MATCH(ROWS($C$2:C917),'Work report'!$AA$2:$AA$1500,0)),""))</f>
        <v/>
      </c>
      <c r="J917" s="201" t="str">
        <f>IF($C917="","",IFERROR(INDEX('Work report'!$I$2:$I$1500,MATCH(ROWS($C$2:C917),'Work report'!$AA$2:$AA$1500,0)),""))</f>
        <v/>
      </c>
      <c r="K917" s="105"/>
      <c r="L917" s="105"/>
      <c r="M917" s="105"/>
      <c r="N917" s="105"/>
      <c r="O917" s="71">
        <f t="shared" si="43"/>
        <v>0</v>
      </c>
      <c r="P917" s="71">
        <f t="shared" si="44"/>
        <v>0</v>
      </c>
      <c r="Q917" s="71" t="str">
        <f t="shared" si="42"/>
        <v/>
      </c>
    </row>
    <row r="918" spans="1:17" ht="15" customHeight="1" x14ac:dyDescent="0.25">
      <c r="A918" s="198" t="str">
        <f>IF($C918="","",IFERROR(INDEX('Work report'!$A$2:$A$1500,MATCH(ROWS($C$2:C918),'Work report'!$AA$2:$AA$1500,0)),""))</f>
        <v/>
      </c>
      <c r="B918" s="199" t="str">
        <f>IF($C918="","",Setup!$B$4)</f>
        <v/>
      </c>
      <c r="C918" s="200" t="str">
        <f>IFERROR(INDEX('Work report'!$R$2:$R$1500,MATCH(ROWS($C$2:C918),'Work report'!$AA$2:$AA$1500,0)),"")</f>
        <v/>
      </c>
      <c r="D918" s="200" t="str">
        <f>IFERROR(INDEX('Work report'!$S$2:$S$1500,MATCH(ROWS($D$2:D918),'Work report'!$AA$2:$AA$1500,0)),"")</f>
        <v/>
      </c>
      <c r="E918" s="193" t="str">
        <f>IF($C918="","",IFERROR(INDEX('Work report'!$C$2:$C$1500,MATCH(ROWS($C$2:C918),'Work report'!$AA$2:$AA$1500,0)),""))</f>
        <v/>
      </c>
      <c r="F918" s="201" t="str">
        <f>IF($C918="","",IFERROR(INDEX('Work report'!$F$2:$F$1500,MATCH(ROWS($C$2:C918),'Work report'!$AA$2:$AA$1500,0)),""))</f>
        <v/>
      </c>
      <c r="G918" s="202" t="str">
        <f>IF($C918="","",IFERROR(HYPERLINK(INDEX('Work report'!$Q$2:$Q$1500,MATCH(ROWS($C$2:C918),'Work report'!$AA$2:$AA$1500,0)),INDEX('Work report'!$Q$2:$Q$1500,MATCH(ROWS($C$2:C918),'Work report'!$AA$2:$AA$1500,0))),""))</f>
        <v/>
      </c>
      <c r="H918" s="203" t="str">
        <f>IF($C918="","",IFERROR(INDEX('Work report'!$M$2:$M$1500,MATCH(ROWS($C$2:C918),'Work report'!$AA$2:$AA$1500,0)),""))</f>
        <v/>
      </c>
      <c r="I918" s="198" t="str">
        <f>IF($C918="","",IFERROR(INDEX('Work report'!$A$2:$A$1500,MATCH(ROWS($C$2:C918),'Work report'!$AA$2:$AA$1500,0)),""))</f>
        <v/>
      </c>
      <c r="J918" s="201" t="str">
        <f>IF($C918="","",IFERROR(INDEX('Work report'!$I$2:$I$1500,MATCH(ROWS($C$2:C918),'Work report'!$AA$2:$AA$1500,0)),""))</f>
        <v/>
      </c>
      <c r="K918" s="105"/>
      <c r="L918" s="105"/>
      <c r="M918" s="105"/>
      <c r="N918" s="105"/>
      <c r="O918" s="71">
        <f t="shared" si="43"/>
        <v>0</v>
      </c>
      <c r="P918" s="71">
        <f t="shared" si="44"/>
        <v>0</v>
      </c>
      <c r="Q918" s="71" t="str">
        <f t="shared" si="42"/>
        <v/>
      </c>
    </row>
    <row r="919" spans="1:17" ht="15" customHeight="1" x14ac:dyDescent="0.25">
      <c r="A919" s="198" t="str">
        <f>IF($C919="","",IFERROR(INDEX('Work report'!$A$2:$A$1500,MATCH(ROWS($C$2:C919),'Work report'!$AA$2:$AA$1500,0)),""))</f>
        <v/>
      </c>
      <c r="B919" s="199" t="str">
        <f>IF($C919="","",Setup!$B$4)</f>
        <v/>
      </c>
      <c r="C919" s="200" t="str">
        <f>IFERROR(INDEX('Work report'!$R$2:$R$1500,MATCH(ROWS($C$2:C919),'Work report'!$AA$2:$AA$1500,0)),"")</f>
        <v/>
      </c>
      <c r="D919" s="200" t="str">
        <f>IFERROR(INDEX('Work report'!$S$2:$S$1500,MATCH(ROWS($D$2:D919),'Work report'!$AA$2:$AA$1500,0)),"")</f>
        <v/>
      </c>
      <c r="E919" s="193" t="str">
        <f>IF($C919="","",IFERROR(INDEX('Work report'!$C$2:$C$1500,MATCH(ROWS($C$2:C919),'Work report'!$AA$2:$AA$1500,0)),""))</f>
        <v/>
      </c>
      <c r="F919" s="201" t="str">
        <f>IF($C919="","",IFERROR(INDEX('Work report'!$F$2:$F$1500,MATCH(ROWS($C$2:C919),'Work report'!$AA$2:$AA$1500,0)),""))</f>
        <v/>
      </c>
      <c r="G919" s="202" t="str">
        <f>IF($C919="","",IFERROR(HYPERLINK(INDEX('Work report'!$Q$2:$Q$1500,MATCH(ROWS($C$2:C919),'Work report'!$AA$2:$AA$1500,0)),INDEX('Work report'!$Q$2:$Q$1500,MATCH(ROWS($C$2:C919),'Work report'!$AA$2:$AA$1500,0))),""))</f>
        <v/>
      </c>
      <c r="H919" s="203" t="str">
        <f>IF($C919="","",IFERROR(INDEX('Work report'!$M$2:$M$1500,MATCH(ROWS($C$2:C919),'Work report'!$AA$2:$AA$1500,0)),""))</f>
        <v/>
      </c>
      <c r="I919" s="198" t="str">
        <f>IF($C919="","",IFERROR(INDEX('Work report'!$A$2:$A$1500,MATCH(ROWS($C$2:C919),'Work report'!$AA$2:$AA$1500,0)),""))</f>
        <v/>
      </c>
      <c r="J919" s="201" t="str">
        <f>IF($C919="","",IFERROR(INDEX('Work report'!$I$2:$I$1500,MATCH(ROWS($C$2:C919),'Work report'!$AA$2:$AA$1500,0)),""))</f>
        <v/>
      </c>
      <c r="K919" s="105"/>
      <c r="L919" s="105"/>
      <c r="M919" s="105"/>
      <c r="N919" s="105"/>
      <c r="O919" s="71">
        <f t="shared" si="43"/>
        <v>0</v>
      </c>
      <c r="P919" s="71">
        <f t="shared" si="44"/>
        <v>0</v>
      </c>
      <c r="Q919" s="71" t="str">
        <f t="shared" si="42"/>
        <v/>
      </c>
    </row>
    <row r="920" spans="1:17" ht="15" customHeight="1" x14ac:dyDescent="0.25">
      <c r="A920" s="198" t="str">
        <f>IF($C920="","",IFERROR(INDEX('Work report'!$A$2:$A$1500,MATCH(ROWS($C$2:C920),'Work report'!$AA$2:$AA$1500,0)),""))</f>
        <v/>
      </c>
      <c r="B920" s="199" t="str">
        <f>IF($C920="","",Setup!$B$4)</f>
        <v/>
      </c>
      <c r="C920" s="200" t="str">
        <f>IFERROR(INDEX('Work report'!$R$2:$R$1500,MATCH(ROWS($C$2:C920),'Work report'!$AA$2:$AA$1500,0)),"")</f>
        <v/>
      </c>
      <c r="D920" s="200" t="str">
        <f>IFERROR(INDEX('Work report'!$S$2:$S$1500,MATCH(ROWS($D$2:D920),'Work report'!$AA$2:$AA$1500,0)),"")</f>
        <v/>
      </c>
      <c r="E920" s="193" t="str">
        <f>IF($C920="","",IFERROR(INDEX('Work report'!$C$2:$C$1500,MATCH(ROWS($C$2:C920),'Work report'!$AA$2:$AA$1500,0)),""))</f>
        <v/>
      </c>
      <c r="F920" s="201" t="str">
        <f>IF($C920="","",IFERROR(INDEX('Work report'!$F$2:$F$1500,MATCH(ROWS($C$2:C920),'Work report'!$AA$2:$AA$1500,0)),""))</f>
        <v/>
      </c>
      <c r="G920" s="202" t="str">
        <f>IF($C920="","",IFERROR(HYPERLINK(INDEX('Work report'!$Q$2:$Q$1500,MATCH(ROWS($C$2:C920),'Work report'!$AA$2:$AA$1500,0)),INDEX('Work report'!$Q$2:$Q$1500,MATCH(ROWS($C$2:C920),'Work report'!$AA$2:$AA$1500,0))),""))</f>
        <v/>
      </c>
      <c r="H920" s="203" t="str">
        <f>IF($C920="","",IFERROR(INDEX('Work report'!$M$2:$M$1500,MATCH(ROWS($C$2:C920),'Work report'!$AA$2:$AA$1500,0)),""))</f>
        <v/>
      </c>
      <c r="I920" s="198" t="str">
        <f>IF($C920="","",IFERROR(INDEX('Work report'!$A$2:$A$1500,MATCH(ROWS($C$2:C920),'Work report'!$AA$2:$AA$1500,0)),""))</f>
        <v/>
      </c>
      <c r="J920" s="201" t="str">
        <f>IF($C920="","",IFERROR(INDEX('Work report'!$I$2:$I$1500,MATCH(ROWS($C$2:C920),'Work report'!$AA$2:$AA$1500,0)),""))</f>
        <v/>
      </c>
      <c r="K920" s="105"/>
      <c r="L920" s="105"/>
      <c r="M920" s="105"/>
      <c r="N920" s="105"/>
      <c r="O920" s="71">
        <f t="shared" si="43"/>
        <v>0</v>
      </c>
      <c r="P920" s="71">
        <f t="shared" si="44"/>
        <v>0</v>
      </c>
      <c r="Q920" s="71" t="str">
        <f t="shared" si="42"/>
        <v/>
      </c>
    </row>
    <row r="921" spans="1:17" ht="15" customHeight="1" x14ac:dyDescent="0.25">
      <c r="A921" s="198" t="str">
        <f>IF($C921="","",IFERROR(INDEX('Work report'!$A$2:$A$1500,MATCH(ROWS($C$2:C921),'Work report'!$AA$2:$AA$1500,0)),""))</f>
        <v/>
      </c>
      <c r="B921" s="199" t="str">
        <f>IF($C921="","",Setup!$B$4)</f>
        <v/>
      </c>
      <c r="C921" s="200" t="str">
        <f>IFERROR(INDEX('Work report'!$R$2:$R$1500,MATCH(ROWS($C$2:C921),'Work report'!$AA$2:$AA$1500,0)),"")</f>
        <v/>
      </c>
      <c r="D921" s="200" t="str">
        <f>IFERROR(INDEX('Work report'!$S$2:$S$1500,MATCH(ROWS($D$2:D921),'Work report'!$AA$2:$AA$1500,0)),"")</f>
        <v/>
      </c>
      <c r="E921" s="193" t="str">
        <f>IF($C921="","",IFERROR(INDEX('Work report'!$C$2:$C$1500,MATCH(ROWS($C$2:C921),'Work report'!$AA$2:$AA$1500,0)),""))</f>
        <v/>
      </c>
      <c r="F921" s="201" t="str">
        <f>IF($C921="","",IFERROR(INDEX('Work report'!$F$2:$F$1500,MATCH(ROWS($C$2:C921),'Work report'!$AA$2:$AA$1500,0)),""))</f>
        <v/>
      </c>
      <c r="G921" s="202" t="str">
        <f>IF($C921="","",IFERROR(HYPERLINK(INDEX('Work report'!$Q$2:$Q$1500,MATCH(ROWS($C$2:C921),'Work report'!$AA$2:$AA$1500,0)),INDEX('Work report'!$Q$2:$Q$1500,MATCH(ROWS($C$2:C921),'Work report'!$AA$2:$AA$1500,0))),""))</f>
        <v/>
      </c>
      <c r="H921" s="203" t="str">
        <f>IF($C921="","",IFERROR(INDEX('Work report'!$M$2:$M$1500,MATCH(ROWS($C$2:C921),'Work report'!$AA$2:$AA$1500,0)),""))</f>
        <v/>
      </c>
      <c r="I921" s="198" t="str">
        <f>IF($C921="","",IFERROR(INDEX('Work report'!$A$2:$A$1500,MATCH(ROWS($C$2:C921),'Work report'!$AA$2:$AA$1500,0)),""))</f>
        <v/>
      </c>
      <c r="J921" s="201" t="str">
        <f>IF($C921="","",IFERROR(INDEX('Work report'!$I$2:$I$1500,MATCH(ROWS($C$2:C921),'Work report'!$AA$2:$AA$1500,0)),""))</f>
        <v/>
      </c>
      <c r="K921" s="105"/>
      <c r="L921" s="105"/>
      <c r="M921" s="105"/>
      <c r="N921" s="105"/>
      <c r="O921" s="71">
        <f t="shared" si="43"/>
        <v>0</v>
      </c>
      <c r="P921" s="71">
        <f t="shared" si="44"/>
        <v>0</v>
      </c>
      <c r="Q921" s="71" t="str">
        <f t="shared" si="42"/>
        <v/>
      </c>
    </row>
    <row r="922" spans="1:17" ht="15" customHeight="1" x14ac:dyDescent="0.25">
      <c r="A922" s="198" t="str">
        <f>IF($C922="","",IFERROR(INDEX('Work report'!$A$2:$A$1500,MATCH(ROWS($C$2:C922),'Work report'!$AA$2:$AA$1500,0)),""))</f>
        <v/>
      </c>
      <c r="B922" s="199" t="str">
        <f>IF($C922="","",Setup!$B$4)</f>
        <v/>
      </c>
      <c r="C922" s="200" t="str">
        <f>IFERROR(INDEX('Work report'!$R$2:$R$1500,MATCH(ROWS($C$2:C922),'Work report'!$AA$2:$AA$1500,0)),"")</f>
        <v/>
      </c>
      <c r="D922" s="200" t="str">
        <f>IFERROR(INDEX('Work report'!$S$2:$S$1500,MATCH(ROWS($D$2:D922),'Work report'!$AA$2:$AA$1500,0)),"")</f>
        <v/>
      </c>
      <c r="E922" s="193" t="str">
        <f>IF($C922="","",IFERROR(INDEX('Work report'!$C$2:$C$1500,MATCH(ROWS($C$2:C922),'Work report'!$AA$2:$AA$1500,0)),""))</f>
        <v/>
      </c>
      <c r="F922" s="201" t="str">
        <f>IF($C922="","",IFERROR(INDEX('Work report'!$F$2:$F$1500,MATCH(ROWS($C$2:C922),'Work report'!$AA$2:$AA$1500,0)),""))</f>
        <v/>
      </c>
      <c r="G922" s="202" t="str">
        <f>IF($C922="","",IFERROR(HYPERLINK(INDEX('Work report'!$Q$2:$Q$1500,MATCH(ROWS($C$2:C922),'Work report'!$AA$2:$AA$1500,0)),INDEX('Work report'!$Q$2:$Q$1500,MATCH(ROWS($C$2:C922),'Work report'!$AA$2:$AA$1500,0))),""))</f>
        <v/>
      </c>
      <c r="H922" s="203" t="str">
        <f>IF($C922="","",IFERROR(INDEX('Work report'!$M$2:$M$1500,MATCH(ROWS($C$2:C922),'Work report'!$AA$2:$AA$1500,0)),""))</f>
        <v/>
      </c>
      <c r="I922" s="198" t="str">
        <f>IF($C922="","",IFERROR(INDEX('Work report'!$A$2:$A$1500,MATCH(ROWS($C$2:C922),'Work report'!$AA$2:$AA$1500,0)),""))</f>
        <v/>
      </c>
      <c r="J922" s="201" t="str">
        <f>IF($C922="","",IFERROR(INDEX('Work report'!$I$2:$I$1500,MATCH(ROWS($C$2:C922),'Work report'!$AA$2:$AA$1500,0)),""))</f>
        <v/>
      </c>
      <c r="K922" s="105"/>
      <c r="L922" s="105"/>
      <c r="M922" s="105"/>
      <c r="N922" s="105"/>
      <c r="O922" s="71">
        <f t="shared" si="43"/>
        <v>0</v>
      </c>
      <c r="P922" s="71">
        <f t="shared" si="44"/>
        <v>0</v>
      </c>
      <c r="Q922" s="71" t="str">
        <f t="shared" si="42"/>
        <v/>
      </c>
    </row>
    <row r="923" spans="1:17" ht="15" customHeight="1" x14ac:dyDescent="0.25">
      <c r="A923" s="198" t="str">
        <f>IF($C923="","",IFERROR(INDEX('Work report'!$A$2:$A$1500,MATCH(ROWS($C$2:C923),'Work report'!$AA$2:$AA$1500,0)),""))</f>
        <v/>
      </c>
      <c r="B923" s="199" t="str">
        <f>IF($C923="","",Setup!$B$4)</f>
        <v/>
      </c>
      <c r="C923" s="200" t="str">
        <f>IFERROR(INDEX('Work report'!$R$2:$R$1500,MATCH(ROWS($C$2:C923),'Work report'!$AA$2:$AA$1500,0)),"")</f>
        <v/>
      </c>
      <c r="D923" s="200" t="str">
        <f>IFERROR(INDEX('Work report'!$S$2:$S$1500,MATCH(ROWS($D$2:D923),'Work report'!$AA$2:$AA$1500,0)),"")</f>
        <v/>
      </c>
      <c r="E923" s="193" t="str">
        <f>IF($C923="","",IFERROR(INDEX('Work report'!$C$2:$C$1500,MATCH(ROWS($C$2:C923),'Work report'!$AA$2:$AA$1500,0)),""))</f>
        <v/>
      </c>
      <c r="F923" s="201" t="str">
        <f>IF($C923="","",IFERROR(INDEX('Work report'!$F$2:$F$1500,MATCH(ROWS($C$2:C923),'Work report'!$AA$2:$AA$1500,0)),""))</f>
        <v/>
      </c>
      <c r="G923" s="202" t="str">
        <f>IF($C923="","",IFERROR(HYPERLINK(INDEX('Work report'!$Q$2:$Q$1500,MATCH(ROWS($C$2:C923),'Work report'!$AA$2:$AA$1500,0)),INDEX('Work report'!$Q$2:$Q$1500,MATCH(ROWS($C$2:C923),'Work report'!$AA$2:$AA$1500,0))),""))</f>
        <v/>
      </c>
      <c r="H923" s="203" t="str">
        <f>IF($C923="","",IFERROR(INDEX('Work report'!$M$2:$M$1500,MATCH(ROWS($C$2:C923),'Work report'!$AA$2:$AA$1500,0)),""))</f>
        <v/>
      </c>
      <c r="I923" s="198" t="str">
        <f>IF($C923="","",IFERROR(INDEX('Work report'!$A$2:$A$1500,MATCH(ROWS($C$2:C923),'Work report'!$AA$2:$AA$1500,0)),""))</f>
        <v/>
      </c>
      <c r="J923" s="201" t="str">
        <f>IF($C923="","",IFERROR(INDEX('Work report'!$I$2:$I$1500,MATCH(ROWS($C$2:C923),'Work report'!$AA$2:$AA$1500,0)),""))</f>
        <v/>
      </c>
      <c r="K923" s="105"/>
      <c r="L923" s="105"/>
      <c r="M923" s="105"/>
      <c r="N923" s="105"/>
      <c r="O923" s="71">
        <f t="shared" si="43"/>
        <v>0</v>
      </c>
      <c r="P923" s="71">
        <f t="shared" si="44"/>
        <v>0</v>
      </c>
      <c r="Q923" s="71" t="str">
        <f t="shared" si="42"/>
        <v/>
      </c>
    </row>
    <row r="924" spans="1:17" ht="15" customHeight="1" x14ac:dyDescent="0.25">
      <c r="A924" s="198" t="str">
        <f>IF($C924="","",IFERROR(INDEX('Work report'!$A$2:$A$1500,MATCH(ROWS($C$2:C924),'Work report'!$AA$2:$AA$1500,0)),""))</f>
        <v/>
      </c>
      <c r="B924" s="199" t="str">
        <f>IF($C924="","",Setup!$B$4)</f>
        <v/>
      </c>
      <c r="C924" s="200" t="str">
        <f>IFERROR(INDEX('Work report'!$R$2:$R$1500,MATCH(ROWS($C$2:C924),'Work report'!$AA$2:$AA$1500,0)),"")</f>
        <v/>
      </c>
      <c r="D924" s="200" t="str">
        <f>IFERROR(INDEX('Work report'!$S$2:$S$1500,MATCH(ROWS($D$2:D924),'Work report'!$AA$2:$AA$1500,0)),"")</f>
        <v/>
      </c>
      <c r="E924" s="193" t="str">
        <f>IF($C924="","",IFERROR(INDEX('Work report'!$C$2:$C$1500,MATCH(ROWS($C$2:C924),'Work report'!$AA$2:$AA$1500,0)),""))</f>
        <v/>
      </c>
      <c r="F924" s="201" t="str">
        <f>IF($C924="","",IFERROR(INDEX('Work report'!$F$2:$F$1500,MATCH(ROWS($C$2:C924),'Work report'!$AA$2:$AA$1500,0)),""))</f>
        <v/>
      </c>
      <c r="G924" s="202" t="str">
        <f>IF($C924="","",IFERROR(HYPERLINK(INDEX('Work report'!$Q$2:$Q$1500,MATCH(ROWS($C$2:C924),'Work report'!$AA$2:$AA$1500,0)),INDEX('Work report'!$Q$2:$Q$1500,MATCH(ROWS($C$2:C924),'Work report'!$AA$2:$AA$1500,0))),""))</f>
        <v/>
      </c>
      <c r="H924" s="203" t="str">
        <f>IF($C924="","",IFERROR(INDEX('Work report'!$M$2:$M$1500,MATCH(ROWS($C$2:C924),'Work report'!$AA$2:$AA$1500,0)),""))</f>
        <v/>
      </c>
      <c r="I924" s="198" t="str">
        <f>IF($C924="","",IFERROR(INDEX('Work report'!$A$2:$A$1500,MATCH(ROWS($C$2:C924),'Work report'!$AA$2:$AA$1500,0)),""))</f>
        <v/>
      </c>
      <c r="J924" s="201" t="str">
        <f>IF($C924="","",IFERROR(INDEX('Work report'!$I$2:$I$1500,MATCH(ROWS($C$2:C924),'Work report'!$AA$2:$AA$1500,0)),""))</f>
        <v/>
      </c>
      <c r="K924" s="105"/>
      <c r="L924" s="105"/>
      <c r="M924" s="105"/>
      <c r="N924" s="105"/>
      <c r="O924" s="71">
        <f t="shared" si="43"/>
        <v>0</v>
      </c>
      <c r="P924" s="71">
        <f t="shared" si="44"/>
        <v>0</v>
      </c>
      <c r="Q924" s="71" t="str">
        <f t="shared" si="42"/>
        <v/>
      </c>
    </row>
    <row r="925" spans="1:17" ht="15" customHeight="1" x14ac:dyDescent="0.25">
      <c r="A925" s="198" t="str">
        <f>IF($C925="","",IFERROR(INDEX('Work report'!$A$2:$A$1500,MATCH(ROWS($C$2:C925),'Work report'!$AA$2:$AA$1500,0)),""))</f>
        <v/>
      </c>
      <c r="B925" s="199" t="str">
        <f>IF($C925="","",Setup!$B$4)</f>
        <v/>
      </c>
      <c r="C925" s="200" t="str">
        <f>IFERROR(INDEX('Work report'!$R$2:$R$1500,MATCH(ROWS($C$2:C925),'Work report'!$AA$2:$AA$1500,0)),"")</f>
        <v/>
      </c>
      <c r="D925" s="200" t="str">
        <f>IFERROR(INDEX('Work report'!$S$2:$S$1500,MATCH(ROWS($D$2:D925),'Work report'!$AA$2:$AA$1500,0)),"")</f>
        <v/>
      </c>
      <c r="E925" s="193" t="str">
        <f>IF($C925="","",IFERROR(INDEX('Work report'!$C$2:$C$1500,MATCH(ROWS($C$2:C925),'Work report'!$AA$2:$AA$1500,0)),""))</f>
        <v/>
      </c>
      <c r="F925" s="201" t="str">
        <f>IF($C925="","",IFERROR(INDEX('Work report'!$F$2:$F$1500,MATCH(ROWS($C$2:C925),'Work report'!$AA$2:$AA$1500,0)),""))</f>
        <v/>
      </c>
      <c r="G925" s="202" t="str">
        <f>IF($C925="","",IFERROR(HYPERLINK(INDEX('Work report'!$Q$2:$Q$1500,MATCH(ROWS($C$2:C925),'Work report'!$AA$2:$AA$1500,0)),INDEX('Work report'!$Q$2:$Q$1500,MATCH(ROWS($C$2:C925),'Work report'!$AA$2:$AA$1500,0))),""))</f>
        <v/>
      </c>
      <c r="H925" s="203" t="str">
        <f>IF($C925="","",IFERROR(INDEX('Work report'!$M$2:$M$1500,MATCH(ROWS($C$2:C925),'Work report'!$AA$2:$AA$1500,0)),""))</f>
        <v/>
      </c>
      <c r="I925" s="198" t="str">
        <f>IF($C925="","",IFERROR(INDEX('Work report'!$A$2:$A$1500,MATCH(ROWS($C$2:C925),'Work report'!$AA$2:$AA$1500,0)),""))</f>
        <v/>
      </c>
      <c r="J925" s="201" t="str">
        <f>IF($C925="","",IFERROR(INDEX('Work report'!$I$2:$I$1500,MATCH(ROWS($C$2:C925),'Work report'!$AA$2:$AA$1500,0)),""))</f>
        <v/>
      </c>
      <c r="K925" s="105"/>
      <c r="L925" s="105"/>
      <c r="M925" s="105"/>
      <c r="N925" s="105"/>
      <c r="O925" s="71">
        <f t="shared" si="43"/>
        <v>0</v>
      </c>
      <c r="P925" s="71">
        <f t="shared" si="44"/>
        <v>0</v>
      </c>
      <c r="Q925" s="71" t="str">
        <f t="shared" si="42"/>
        <v/>
      </c>
    </row>
    <row r="926" spans="1:17" ht="15" customHeight="1" x14ac:dyDescent="0.25">
      <c r="A926" s="198" t="str">
        <f>IF($C926="","",IFERROR(INDEX('Work report'!$A$2:$A$1500,MATCH(ROWS($C$2:C926),'Work report'!$AA$2:$AA$1500,0)),""))</f>
        <v/>
      </c>
      <c r="B926" s="199" t="str">
        <f>IF($C926="","",Setup!$B$4)</f>
        <v/>
      </c>
      <c r="C926" s="200" t="str">
        <f>IFERROR(INDEX('Work report'!$R$2:$R$1500,MATCH(ROWS($C$2:C926),'Work report'!$AA$2:$AA$1500,0)),"")</f>
        <v/>
      </c>
      <c r="D926" s="200" t="str">
        <f>IFERROR(INDEX('Work report'!$S$2:$S$1500,MATCH(ROWS($D$2:D926),'Work report'!$AA$2:$AA$1500,0)),"")</f>
        <v/>
      </c>
      <c r="E926" s="193" t="str">
        <f>IF($C926="","",IFERROR(INDEX('Work report'!$C$2:$C$1500,MATCH(ROWS($C$2:C926),'Work report'!$AA$2:$AA$1500,0)),""))</f>
        <v/>
      </c>
      <c r="F926" s="201" t="str">
        <f>IF($C926="","",IFERROR(INDEX('Work report'!$F$2:$F$1500,MATCH(ROWS($C$2:C926),'Work report'!$AA$2:$AA$1500,0)),""))</f>
        <v/>
      </c>
      <c r="G926" s="202" t="str">
        <f>IF($C926="","",IFERROR(HYPERLINK(INDEX('Work report'!$Q$2:$Q$1500,MATCH(ROWS($C$2:C926),'Work report'!$AA$2:$AA$1500,0)),INDEX('Work report'!$Q$2:$Q$1500,MATCH(ROWS($C$2:C926),'Work report'!$AA$2:$AA$1500,0))),""))</f>
        <v/>
      </c>
      <c r="H926" s="203" t="str">
        <f>IF($C926="","",IFERROR(INDEX('Work report'!$M$2:$M$1500,MATCH(ROWS($C$2:C926),'Work report'!$AA$2:$AA$1500,0)),""))</f>
        <v/>
      </c>
      <c r="I926" s="198" t="str">
        <f>IF($C926="","",IFERROR(INDEX('Work report'!$A$2:$A$1500,MATCH(ROWS($C$2:C926),'Work report'!$AA$2:$AA$1500,0)),""))</f>
        <v/>
      </c>
      <c r="J926" s="201" t="str">
        <f>IF($C926="","",IFERROR(INDEX('Work report'!$I$2:$I$1500,MATCH(ROWS($C$2:C926),'Work report'!$AA$2:$AA$1500,0)),""))</f>
        <v/>
      </c>
      <c r="K926" s="105"/>
      <c r="L926" s="105"/>
      <c r="M926" s="105"/>
      <c r="N926" s="105"/>
      <c r="O926" s="71">
        <f t="shared" si="43"/>
        <v>0</v>
      </c>
      <c r="P926" s="71">
        <f t="shared" si="44"/>
        <v>0</v>
      </c>
      <c r="Q926" s="71" t="str">
        <f t="shared" si="42"/>
        <v/>
      </c>
    </row>
    <row r="927" spans="1:17" ht="15" customHeight="1" x14ac:dyDescent="0.25">
      <c r="A927" s="198" t="str">
        <f>IF($C927="","",IFERROR(INDEX('Work report'!$A$2:$A$1500,MATCH(ROWS($C$2:C927),'Work report'!$AA$2:$AA$1500,0)),""))</f>
        <v/>
      </c>
      <c r="B927" s="199" t="str">
        <f>IF($C927="","",Setup!$B$4)</f>
        <v/>
      </c>
      <c r="C927" s="200" t="str">
        <f>IFERROR(INDEX('Work report'!$R$2:$R$1500,MATCH(ROWS($C$2:C927),'Work report'!$AA$2:$AA$1500,0)),"")</f>
        <v/>
      </c>
      <c r="D927" s="200" t="str">
        <f>IFERROR(INDEX('Work report'!$S$2:$S$1500,MATCH(ROWS($D$2:D927),'Work report'!$AA$2:$AA$1500,0)),"")</f>
        <v/>
      </c>
      <c r="E927" s="193" t="str">
        <f>IF($C927="","",IFERROR(INDEX('Work report'!$C$2:$C$1500,MATCH(ROWS($C$2:C927),'Work report'!$AA$2:$AA$1500,0)),""))</f>
        <v/>
      </c>
      <c r="F927" s="201" t="str">
        <f>IF($C927="","",IFERROR(INDEX('Work report'!$F$2:$F$1500,MATCH(ROWS($C$2:C927),'Work report'!$AA$2:$AA$1500,0)),""))</f>
        <v/>
      </c>
      <c r="G927" s="202" t="str">
        <f>IF($C927="","",IFERROR(HYPERLINK(INDEX('Work report'!$Q$2:$Q$1500,MATCH(ROWS($C$2:C927),'Work report'!$AA$2:$AA$1500,0)),INDEX('Work report'!$Q$2:$Q$1500,MATCH(ROWS($C$2:C927),'Work report'!$AA$2:$AA$1500,0))),""))</f>
        <v/>
      </c>
      <c r="H927" s="203" t="str">
        <f>IF($C927="","",IFERROR(INDEX('Work report'!$M$2:$M$1500,MATCH(ROWS($C$2:C927),'Work report'!$AA$2:$AA$1500,0)),""))</f>
        <v/>
      </c>
      <c r="I927" s="198" t="str">
        <f>IF($C927="","",IFERROR(INDEX('Work report'!$A$2:$A$1500,MATCH(ROWS($C$2:C927),'Work report'!$AA$2:$AA$1500,0)),""))</f>
        <v/>
      </c>
      <c r="J927" s="201" t="str">
        <f>IF($C927="","",IFERROR(INDEX('Work report'!$I$2:$I$1500,MATCH(ROWS($C$2:C927),'Work report'!$AA$2:$AA$1500,0)),""))</f>
        <v/>
      </c>
      <c r="K927" s="105"/>
      <c r="L927" s="105"/>
      <c r="M927" s="105"/>
      <c r="N927" s="105"/>
      <c r="O927" s="71">
        <f t="shared" si="43"/>
        <v>0</v>
      </c>
      <c r="P927" s="71">
        <f t="shared" si="44"/>
        <v>0</v>
      </c>
      <c r="Q927" s="71" t="str">
        <f t="shared" si="42"/>
        <v/>
      </c>
    </row>
    <row r="928" spans="1:17" ht="15" customHeight="1" x14ac:dyDescent="0.25">
      <c r="A928" s="198" t="str">
        <f>IF($C928="","",IFERROR(INDEX('Work report'!$A$2:$A$1500,MATCH(ROWS($C$2:C928),'Work report'!$AA$2:$AA$1500,0)),""))</f>
        <v/>
      </c>
      <c r="B928" s="199" t="str">
        <f>IF($C928="","",Setup!$B$4)</f>
        <v/>
      </c>
      <c r="C928" s="200" t="str">
        <f>IFERROR(INDEX('Work report'!$R$2:$R$1500,MATCH(ROWS($C$2:C928),'Work report'!$AA$2:$AA$1500,0)),"")</f>
        <v/>
      </c>
      <c r="D928" s="200" t="str">
        <f>IFERROR(INDEX('Work report'!$S$2:$S$1500,MATCH(ROWS($D$2:D928),'Work report'!$AA$2:$AA$1500,0)),"")</f>
        <v/>
      </c>
      <c r="E928" s="193" t="str">
        <f>IF($C928="","",IFERROR(INDEX('Work report'!$C$2:$C$1500,MATCH(ROWS($C$2:C928),'Work report'!$AA$2:$AA$1500,0)),""))</f>
        <v/>
      </c>
      <c r="F928" s="201" t="str">
        <f>IF($C928="","",IFERROR(INDEX('Work report'!$F$2:$F$1500,MATCH(ROWS($C$2:C928),'Work report'!$AA$2:$AA$1500,0)),""))</f>
        <v/>
      </c>
      <c r="G928" s="202" t="str">
        <f>IF($C928="","",IFERROR(HYPERLINK(INDEX('Work report'!$Q$2:$Q$1500,MATCH(ROWS($C$2:C928),'Work report'!$AA$2:$AA$1500,0)),INDEX('Work report'!$Q$2:$Q$1500,MATCH(ROWS($C$2:C928),'Work report'!$AA$2:$AA$1500,0))),""))</f>
        <v/>
      </c>
      <c r="H928" s="203" t="str">
        <f>IF($C928="","",IFERROR(INDEX('Work report'!$M$2:$M$1500,MATCH(ROWS($C$2:C928),'Work report'!$AA$2:$AA$1500,0)),""))</f>
        <v/>
      </c>
      <c r="I928" s="198" t="str">
        <f>IF($C928="","",IFERROR(INDEX('Work report'!$A$2:$A$1500,MATCH(ROWS($C$2:C928),'Work report'!$AA$2:$AA$1500,0)),""))</f>
        <v/>
      </c>
      <c r="J928" s="201" t="str">
        <f>IF($C928="","",IFERROR(INDEX('Work report'!$I$2:$I$1500,MATCH(ROWS($C$2:C928),'Work report'!$AA$2:$AA$1500,0)),""))</f>
        <v/>
      </c>
      <c r="K928" s="105"/>
      <c r="L928" s="105"/>
      <c r="M928" s="105"/>
      <c r="N928" s="105"/>
      <c r="O928" s="71">
        <f t="shared" si="43"/>
        <v>0</v>
      </c>
      <c r="P928" s="71">
        <f t="shared" si="44"/>
        <v>0</v>
      </c>
      <c r="Q928" s="71" t="str">
        <f t="shared" si="42"/>
        <v/>
      </c>
    </row>
    <row r="929" spans="1:17" ht="15" customHeight="1" x14ac:dyDescent="0.25">
      <c r="A929" s="198" t="str">
        <f>IF($C929="","",IFERROR(INDEX('Work report'!$A$2:$A$1500,MATCH(ROWS($C$2:C929),'Work report'!$AA$2:$AA$1500,0)),""))</f>
        <v/>
      </c>
      <c r="B929" s="199" t="str">
        <f>IF($C929="","",Setup!$B$4)</f>
        <v/>
      </c>
      <c r="C929" s="200" t="str">
        <f>IFERROR(INDEX('Work report'!$R$2:$R$1500,MATCH(ROWS($C$2:C929),'Work report'!$AA$2:$AA$1500,0)),"")</f>
        <v/>
      </c>
      <c r="D929" s="200" t="str">
        <f>IFERROR(INDEX('Work report'!$S$2:$S$1500,MATCH(ROWS($D$2:D929),'Work report'!$AA$2:$AA$1500,0)),"")</f>
        <v/>
      </c>
      <c r="E929" s="193" t="str">
        <f>IF($C929="","",IFERROR(INDEX('Work report'!$C$2:$C$1500,MATCH(ROWS($C$2:C929),'Work report'!$AA$2:$AA$1500,0)),""))</f>
        <v/>
      </c>
      <c r="F929" s="201" t="str">
        <f>IF($C929="","",IFERROR(INDEX('Work report'!$F$2:$F$1500,MATCH(ROWS($C$2:C929),'Work report'!$AA$2:$AA$1500,0)),""))</f>
        <v/>
      </c>
      <c r="G929" s="202" t="str">
        <f>IF($C929="","",IFERROR(HYPERLINK(INDEX('Work report'!$Q$2:$Q$1500,MATCH(ROWS($C$2:C929),'Work report'!$AA$2:$AA$1500,0)),INDEX('Work report'!$Q$2:$Q$1500,MATCH(ROWS($C$2:C929),'Work report'!$AA$2:$AA$1500,0))),""))</f>
        <v/>
      </c>
      <c r="H929" s="203" t="str">
        <f>IF($C929="","",IFERROR(INDEX('Work report'!$M$2:$M$1500,MATCH(ROWS($C$2:C929),'Work report'!$AA$2:$AA$1500,0)),""))</f>
        <v/>
      </c>
      <c r="I929" s="198" t="str">
        <f>IF($C929="","",IFERROR(INDEX('Work report'!$A$2:$A$1500,MATCH(ROWS($C$2:C929),'Work report'!$AA$2:$AA$1500,0)),""))</f>
        <v/>
      </c>
      <c r="J929" s="201" t="str">
        <f>IF($C929="","",IFERROR(INDEX('Work report'!$I$2:$I$1500,MATCH(ROWS($C$2:C929),'Work report'!$AA$2:$AA$1500,0)),""))</f>
        <v/>
      </c>
      <c r="K929" s="105"/>
      <c r="L929" s="105"/>
      <c r="M929" s="105"/>
      <c r="N929" s="105"/>
      <c r="O929" s="71">
        <f t="shared" si="43"/>
        <v>0</v>
      </c>
      <c r="P929" s="71">
        <f t="shared" si="44"/>
        <v>0</v>
      </c>
      <c r="Q929" s="71" t="str">
        <f t="shared" si="42"/>
        <v/>
      </c>
    </row>
    <row r="930" spans="1:17" ht="15" customHeight="1" x14ac:dyDescent="0.25">
      <c r="A930" s="198" t="str">
        <f>IF($C930="","",IFERROR(INDEX('Work report'!$A$2:$A$1500,MATCH(ROWS($C$2:C930),'Work report'!$AA$2:$AA$1500,0)),""))</f>
        <v/>
      </c>
      <c r="B930" s="199" t="str">
        <f>IF($C930="","",Setup!$B$4)</f>
        <v/>
      </c>
      <c r="C930" s="200" t="str">
        <f>IFERROR(INDEX('Work report'!$R$2:$R$1500,MATCH(ROWS($C$2:C930),'Work report'!$AA$2:$AA$1500,0)),"")</f>
        <v/>
      </c>
      <c r="D930" s="200" t="str">
        <f>IFERROR(INDEX('Work report'!$S$2:$S$1500,MATCH(ROWS($D$2:D930),'Work report'!$AA$2:$AA$1500,0)),"")</f>
        <v/>
      </c>
      <c r="E930" s="193" t="str">
        <f>IF($C930="","",IFERROR(INDEX('Work report'!$C$2:$C$1500,MATCH(ROWS($C$2:C930),'Work report'!$AA$2:$AA$1500,0)),""))</f>
        <v/>
      </c>
      <c r="F930" s="201" t="str">
        <f>IF($C930="","",IFERROR(INDEX('Work report'!$F$2:$F$1500,MATCH(ROWS($C$2:C930),'Work report'!$AA$2:$AA$1500,0)),""))</f>
        <v/>
      </c>
      <c r="G930" s="202" t="str">
        <f>IF($C930="","",IFERROR(HYPERLINK(INDEX('Work report'!$Q$2:$Q$1500,MATCH(ROWS($C$2:C930),'Work report'!$AA$2:$AA$1500,0)),INDEX('Work report'!$Q$2:$Q$1500,MATCH(ROWS($C$2:C930),'Work report'!$AA$2:$AA$1500,0))),""))</f>
        <v/>
      </c>
      <c r="H930" s="203" t="str">
        <f>IF($C930="","",IFERROR(INDEX('Work report'!$M$2:$M$1500,MATCH(ROWS($C$2:C930),'Work report'!$AA$2:$AA$1500,0)),""))</f>
        <v/>
      </c>
      <c r="I930" s="198" t="str">
        <f>IF($C930="","",IFERROR(INDEX('Work report'!$A$2:$A$1500,MATCH(ROWS($C$2:C930),'Work report'!$AA$2:$AA$1500,0)),""))</f>
        <v/>
      </c>
      <c r="J930" s="201" t="str">
        <f>IF($C930="","",IFERROR(INDEX('Work report'!$I$2:$I$1500,MATCH(ROWS($C$2:C930),'Work report'!$AA$2:$AA$1500,0)),""))</f>
        <v/>
      </c>
      <c r="K930" s="105"/>
      <c r="L930" s="105"/>
      <c r="M930" s="105"/>
      <c r="N930" s="105"/>
      <c r="O930" s="71">
        <f t="shared" si="43"/>
        <v>0</v>
      </c>
      <c r="P930" s="71">
        <f t="shared" si="44"/>
        <v>0</v>
      </c>
      <c r="Q930" s="71" t="str">
        <f t="shared" si="42"/>
        <v/>
      </c>
    </row>
    <row r="931" spans="1:17" ht="15" customHeight="1" x14ac:dyDescent="0.25">
      <c r="A931" s="198" t="str">
        <f>IF($C931="","",IFERROR(INDEX('Work report'!$A$2:$A$1500,MATCH(ROWS($C$2:C931),'Work report'!$AA$2:$AA$1500,0)),""))</f>
        <v/>
      </c>
      <c r="B931" s="199" t="str">
        <f>IF($C931="","",Setup!$B$4)</f>
        <v/>
      </c>
      <c r="C931" s="200" t="str">
        <f>IFERROR(INDEX('Work report'!$R$2:$R$1500,MATCH(ROWS($C$2:C931),'Work report'!$AA$2:$AA$1500,0)),"")</f>
        <v/>
      </c>
      <c r="D931" s="200" t="str">
        <f>IFERROR(INDEX('Work report'!$S$2:$S$1500,MATCH(ROWS($D$2:D931),'Work report'!$AA$2:$AA$1500,0)),"")</f>
        <v/>
      </c>
      <c r="E931" s="193" t="str">
        <f>IF($C931="","",IFERROR(INDEX('Work report'!$C$2:$C$1500,MATCH(ROWS($C$2:C931),'Work report'!$AA$2:$AA$1500,0)),""))</f>
        <v/>
      </c>
      <c r="F931" s="201" t="str">
        <f>IF($C931="","",IFERROR(INDEX('Work report'!$F$2:$F$1500,MATCH(ROWS($C$2:C931),'Work report'!$AA$2:$AA$1500,0)),""))</f>
        <v/>
      </c>
      <c r="G931" s="202" t="str">
        <f>IF($C931="","",IFERROR(HYPERLINK(INDEX('Work report'!$Q$2:$Q$1500,MATCH(ROWS($C$2:C931),'Work report'!$AA$2:$AA$1500,0)),INDEX('Work report'!$Q$2:$Q$1500,MATCH(ROWS($C$2:C931),'Work report'!$AA$2:$AA$1500,0))),""))</f>
        <v/>
      </c>
      <c r="H931" s="203" t="str">
        <f>IF($C931="","",IFERROR(INDEX('Work report'!$M$2:$M$1500,MATCH(ROWS($C$2:C931),'Work report'!$AA$2:$AA$1500,0)),""))</f>
        <v/>
      </c>
      <c r="I931" s="198" t="str">
        <f>IF($C931="","",IFERROR(INDEX('Work report'!$A$2:$A$1500,MATCH(ROWS($C$2:C931),'Work report'!$AA$2:$AA$1500,0)),""))</f>
        <v/>
      </c>
      <c r="J931" s="201" t="str">
        <f>IF($C931="","",IFERROR(INDEX('Work report'!$I$2:$I$1500,MATCH(ROWS($C$2:C931),'Work report'!$AA$2:$AA$1500,0)),""))</f>
        <v/>
      </c>
      <c r="K931" s="105"/>
      <c r="L931" s="105"/>
      <c r="M931" s="105"/>
      <c r="N931" s="105"/>
      <c r="O931" s="71">
        <f t="shared" si="43"/>
        <v>0</v>
      </c>
      <c r="P931" s="71">
        <f t="shared" si="44"/>
        <v>0</v>
      </c>
      <c r="Q931" s="71" t="str">
        <f t="shared" si="42"/>
        <v/>
      </c>
    </row>
    <row r="932" spans="1:17" ht="15" customHeight="1" x14ac:dyDescent="0.25">
      <c r="A932" s="198" t="str">
        <f>IF($C932="","",IFERROR(INDEX('Work report'!$A$2:$A$1500,MATCH(ROWS($C$2:C932),'Work report'!$AA$2:$AA$1500,0)),""))</f>
        <v/>
      </c>
      <c r="B932" s="199" t="str">
        <f>IF($C932="","",Setup!$B$4)</f>
        <v/>
      </c>
      <c r="C932" s="200" t="str">
        <f>IFERROR(INDEX('Work report'!$R$2:$R$1500,MATCH(ROWS($C$2:C932),'Work report'!$AA$2:$AA$1500,0)),"")</f>
        <v/>
      </c>
      <c r="D932" s="200" t="str">
        <f>IFERROR(INDEX('Work report'!$S$2:$S$1500,MATCH(ROWS($D$2:D932),'Work report'!$AA$2:$AA$1500,0)),"")</f>
        <v/>
      </c>
      <c r="E932" s="193" t="str">
        <f>IF($C932="","",IFERROR(INDEX('Work report'!$C$2:$C$1500,MATCH(ROWS($C$2:C932),'Work report'!$AA$2:$AA$1500,0)),""))</f>
        <v/>
      </c>
      <c r="F932" s="201" t="str">
        <f>IF($C932="","",IFERROR(INDEX('Work report'!$F$2:$F$1500,MATCH(ROWS($C$2:C932),'Work report'!$AA$2:$AA$1500,0)),""))</f>
        <v/>
      </c>
      <c r="G932" s="202" t="str">
        <f>IF($C932="","",IFERROR(HYPERLINK(INDEX('Work report'!$Q$2:$Q$1500,MATCH(ROWS($C$2:C932),'Work report'!$AA$2:$AA$1500,0)),INDEX('Work report'!$Q$2:$Q$1500,MATCH(ROWS($C$2:C932),'Work report'!$AA$2:$AA$1500,0))),""))</f>
        <v/>
      </c>
      <c r="H932" s="203" t="str">
        <f>IF($C932="","",IFERROR(INDEX('Work report'!$M$2:$M$1500,MATCH(ROWS($C$2:C932),'Work report'!$AA$2:$AA$1500,0)),""))</f>
        <v/>
      </c>
      <c r="I932" s="198" t="str">
        <f>IF($C932="","",IFERROR(INDEX('Work report'!$A$2:$A$1500,MATCH(ROWS($C$2:C932),'Work report'!$AA$2:$AA$1500,0)),""))</f>
        <v/>
      </c>
      <c r="J932" s="201" t="str">
        <f>IF($C932="","",IFERROR(INDEX('Work report'!$I$2:$I$1500,MATCH(ROWS($C$2:C932),'Work report'!$AA$2:$AA$1500,0)),""))</f>
        <v/>
      </c>
      <c r="K932" s="105"/>
      <c r="L932" s="105"/>
      <c r="M932" s="105"/>
      <c r="N932" s="105"/>
      <c r="O932" s="71">
        <f t="shared" si="43"/>
        <v>0</v>
      </c>
      <c r="P932" s="71">
        <f t="shared" si="44"/>
        <v>0</v>
      </c>
      <c r="Q932" s="71" t="str">
        <f t="shared" si="42"/>
        <v/>
      </c>
    </row>
    <row r="933" spans="1:17" ht="15" customHeight="1" x14ac:dyDescent="0.25">
      <c r="A933" s="198" t="str">
        <f>IF($C933="","",IFERROR(INDEX('Work report'!$A$2:$A$1500,MATCH(ROWS($C$2:C933),'Work report'!$AA$2:$AA$1500,0)),""))</f>
        <v/>
      </c>
      <c r="B933" s="199" t="str">
        <f>IF($C933="","",Setup!$B$4)</f>
        <v/>
      </c>
      <c r="C933" s="200" t="str">
        <f>IFERROR(INDEX('Work report'!$R$2:$R$1500,MATCH(ROWS($C$2:C933),'Work report'!$AA$2:$AA$1500,0)),"")</f>
        <v/>
      </c>
      <c r="D933" s="200" t="str">
        <f>IFERROR(INDEX('Work report'!$S$2:$S$1500,MATCH(ROWS($D$2:D933),'Work report'!$AA$2:$AA$1500,0)),"")</f>
        <v/>
      </c>
      <c r="E933" s="193" t="str">
        <f>IF($C933="","",IFERROR(INDEX('Work report'!$C$2:$C$1500,MATCH(ROWS($C$2:C933),'Work report'!$AA$2:$AA$1500,0)),""))</f>
        <v/>
      </c>
      <c r="F933" s="201" t="str">
        <f>IF($C933="","",IFERROR(INDEX('Work report'!$F$2:$F$1500,MATCH(ROWS($C$2:C933),'Work report'!$AA$2:$AA$1500,0)),""))</f>
        <v/>
      </c>
      <c r="G933" s="202" t="str">
        <f>IF($C933="","",IFERROR(HYPERLINK(INDEX('Work report'!$Q$2:$Q$1500,MATCH(ROWS($C$2:C933),'Work report'!$AA$2:$AA$1500,0)),INDEX('Work report'!$Q$2:$Q$1500,MATCH(ROWS($C$2:C933),'Work report'!$AA$2:$AA$1500,0))),""))</f>
        <v/>
      </c>
      <c r="H933" s="203" t="str">
        <f>IF($C933="","",IFERROR(INDEX('Work report'!$M$2:$M$1500,MATCH(ROWS($C$2:C933),'Work report'!$AA$2:$AA$1500,0)),""))</f>
        <v/>
      </c>
      <c r="I933" s="198" t="str">
        <f>IF($C933="","",IFERROR(INDEX('Work report'!$A$2:$A$1500,MATCH(ROWS($C$2:C933),'Work report'!$AA$2:$AA$1500,0)),""))</f>
        <v/>
      </c>
      <c r="J933" s="201" t="str">
        <f>IF($C933="","",IFERROR(INDEX('Work report'!$I$2:$I$1500,MATCH(ROWS($C$2:C933),'Work report'!$AA$2:$AA$1500,0)),""))</f>
        <v/>
      </c>
      <c r="K933" s="105"/>
      <c r="L933" s="105"/>
      <c r="M933" s="105"/>
      <c r="N933" s="105"/>
      <c r="O933" s="71">
        <f t="shared" si="43"/>
        <v>0</v>
      </c>
      <c r="P933" s="71">
        <f t="shared" si="44"/>
        <v>0</v>
      </c>
      <c r="Q933" s="71" t="str">
        <f t="shared" si="42"/>
        <v/>
      </c>
    </row>
    <row r="934" spans="1:17" ht="15" customHeight="1" x14ac:dyDescent="0.25">
      <c r="A934" s="198" t="str">
        <f>IF($C934="","",IFERROR(INDEX('Work report'!$A$2:$A$1500,MATCH(ROWS($C$2:C934),'Work report'!$AA$2:$AA$1500,0)),""))</f>
        <v/>
      </c>
      <c r="B934" s="199" t="str">
        <f>IF($C934="","",Setup!$B$4)</f>
        <v/>
      </c>
      <c r="C934" s="200" t="str">
        <f>IFERROR(INDEX('Work report'!$R$2:$R$1500,MATCH(ROWS($C$2:C934),'Work report'!$AA$2:$AA$1500,0)),"")</f>
        <v/>
      </c>
      <c r="D934" s="200" t="str">
        <f>IFERROR(INDEX('Work report'!$S$2:$S$1500,MATCH(ROWS($D$2:D934),'Work report'!$AA$2:$AA$1500,0)),"")</f>
        <v/>
      </c>
      <c r="E934" s="193" t="str">
        <f>IF($C934="","",IFERROR(INDEX('Work report'!$C$2:$C$1500,MATCH(ROWS($C$2:C934),'Work report'!$AA$2:$AA$1500,0)),""))</f>
        <v/>
      </c>
      <c r="F934" s="201" t="str">
        <f>IF($C934="","",IFERROR(INDEX('Work report'!$F$2:$F$1500,MATCH(ROWS($C$2:C934),'Work report'!$AA$2:$AA$1500,0)),""))</f>
        <v/>
      </c>
      <c r="G934" s="202" t="str">
        <f>IF($C934="","",IFERROR(HYPERLINK(INDEX('Work report'!$Q$2:$Q$1500,MATCH(ROWS($C$2:C934),'Work report'!$AA$2:$AA$1500,0)),INDEX('Work report'!$Q$2:$Q$1500,MATCH(ROWS($C$2:C934),'Work report'!$AA$2:$AA$1500,0))),""))</f>
        <v/>
      </c>
      <c r="H934" s="203" t="str">
        <f>IF($C934="","",IFERROR(INDEX('Work report'!$M$2:$M$1500,MATCH(ROWS($C$2:C934),'Work report'!$AA$2:$AA$1500,0)),""))</f>
        <v/>
      </c>
      <c r="I934" s="198" t="str">
        <f>IF($C934="","",IFERROR(INDEX('Work report'!$A$2:$A$1500,MATCH(ROWS($C$2:C934),'Work report'!$AA$2:$AA$1500,0)),""))</f>
        <v/>
      </c>
      <c r="J934" s="201" t="str">
        <f>IF($C934="","",IFERROR(INDEX('Work report'!$I$2:$I$1500,MATCH(ROWS($C$2:C934),'Work report'!$AA$2:$AA$1500,0)),""))</f>
        <v/>
      </c>
      <c r="K934" s="105"/>
      <c r="L934" s="105"/>
      <c r="M934" s="105"/>
      <c r="N934" s="105"/>
      <c r="O934" s="71">
        <f t="shared" si="43"/>
        <v>0</v>
      </c>
      <c r="P934" s="71">
        <f t="shared" si="44"/>
        <v>0</v>
      </c>
      <c r="Q934" s="71" t="str">
        <f t="shared" ref="Q934:Q997" si="45">IF($C898&lt;&gt;"","System",IF($K898&lt;&gt;"","Manual",""))</f>
        <v/>
      </c>
    </row>
    <row r="935" spans="1:17" ht="15" customHeight="1" x14ac:dyDescent="0.25">
      <c r="A935" s="198" t="str">
        <f>IF($C935="","",IFERROR(INDEX('Work report'!$A$2:$A$1500,MATCH(ROWS($C$2:C935),'Work report'!$AA$2:$AA$1500,0)),""))</f>
        <v/>
      </c>
      <c r="B935" s="199" t="str">
        <f>IF($C935="","",Setup!$B$4)</f>
        <v/>
      </c>
      <c r="C935" s="200" t="str">
        <f>IFERROR(INDEX('Work report'!$R$2:$R$1500,MATCH(ROWS($C$2:C935),'Work report'!$AA$2:$AA$1500,0)),"")</f>
        <v/>
      </c>
      <c r="D935" s="200" t="str">
        <f>IFERROR(INDEX('Work report'!$S$2:$S$1500,MATCH(ROWS($D$2:D935),'Work report'!$AA$2:$AA$1500,0)),"")</f>
        <v/>
      </c>
      <c r="E935" s="193" t="str">
        <f>IF($C935="","",IFERROR(INDEX('Work report'!$C$2:$C$1500,MATCH(ROWS($C$2:C935),'Work report'!$AA$2:$AA$1500,0)),""))</f>
        <v/>
      </c>
      <c r="F935" s="201" t="str">
        <f>IF($C935="","",IFERROR(INDEX('Work report'!$F$2:$F$1500,MATCH(ROWS($C$2:C935),'Work report'!$AA$2:$AA$1500,0)),""))</f>
        <v/>
      </c>
      <c r="G935" s="202" t="str">
        <f>IF($C935="","",IFERROR(HYPERLINK(INDEX('Work report'!$Q$2:$Q$1500,MATCH(ROWS($C$2:C935),'Work report'!$AA$2:$AA$1500,0)),INDEX('Work report'!$Q$2:$Q$1500,MATCH(ROWS($C$2:C935),'Work report'!$AA$2:$AA$1500,0))),""))</f>
        <v/>
      </c>
      <c r="H935" s="203" t="str">
        <f>IF($C935="","",IFERROR(INDEX('Work report'!$M$2:$M$1500,MATCH(ROWS($C$2:C935),'Work report'!$AA$2:$AA$1500,0)),""))</f>
        <v/>
      </c>
      <c r="I935" s="198" t="str">
        <f>IF($C935="","",IFERROR(INDEX('Work report'!$A$2:$A$1500,MATCH(ROWS($C$2:C935),'Work report'!$AA$2:$AA$1500,0)),""))</f>
        <v/>
      </c>
      <c r="J935" s="201" t="str">
        <f>IF($C935="","",IFERROR(INDEX('Work report'!$I$2:$I$1500,MATCH(ROWS($C$2:C935),'Work report'!$AA$2:$AA$1500,0)),""))</f>
        <v/>
      </c>
      <c r="K935" s="105"/>
      <c r="L935" s="105"/>
      <c r="M935" s="105"/>
      <c r="N935" s="105"/>
      <c r="O935" s="71">
        <f t="shared" si="43"/>
        <v>0</v>
      </c>
      <c r="P935" s="71">
        <f t="shared" si="44"/>
        <v>0</v>
      </c>
      <c r="Q935" s="71" t="str">
        <f t="shared" si="45"/>
        <v/>
      </c>
    </row>
    <row r="936" spans="1:17" ht="15" customHeight="1" x14ac:dyDescent="0.25">
      <c r="A936" s="198" t="str">
        <f>IF($C936="","",IFERROR(INDEX('Work report'!$A$2:$A$1500,MATCH(ROWS($C$2:C936),'Work report'!$AA$2:$AA$1500,0)),""))</f>
        <v/>
      </c>
      <c r="B936" s="199" t="str">
        <f>IF($C936="","",Setup!$B$4)</f>
        <v/>
      </c>
      <c r="C936" s="200" t="str">
        <f>IFERROR(INDEX('Work report'!$R$2:$R$1500,MATCH(ROWS($C$2:C936),'Work report'!$AA$2:$AA$1500,0)),"")</f>
        <v/>
      </c>
      <c r="D936" s="200" t="str">
        <f>IFERROR(INDEX('Work report'!$S$2:$S$1500,MATCH(ROWS($D$2:D936),'Work report'!$AA$2:$AA$1500,0)),"")</f>
        <v/>
      </c>
      <c r="E936" s="193" t="str">
        <f>IF($C936="","",IFERROR(INDEX('Work report'!$C$2:$C$1500,MATCH(ROWS($C$2:C936),'Work report'!$AA$2:$AA$1500,0)),""))</f>
        <v/>
      </c>
      <c r="F936" s="201" t="str">
        <f>IF($C936="","",IFERROR(INDEX('Work report'!$F$2:$F$1500,MATCH(ROWS($C$2:C936),'Work report'!$AA$2:$AA$1500,0)),""))</f>
        <v/>
      </c>
      <c r="G936" s="202" t="str">
        <f>IF($C936="","",IFERROR(HYPERLINK(INDEX('Work report'!$Q$2:$Q$1500,MATCH(ROWS($C$2:C936),'Work report'!$AA$2:$AA$1500,0)),INDEX('Work report'!$Q$2:$Q$1500,MATCH(ROWS($C$2:C936),'Work report'!$AA$2:$AA$1500,0))),""))</f>
        <v/>
      </c>
      <c r="H936" s="203" t="str">
        <f>IF($C936="","",IFERROR(INDEX('Work report'!$M$2:$M$1500,MATCH(ROWS($C$2:C936),'Work report'!$AA$2:$AA$1500,0)),""))</f>
        <v/>
      </c>
      <c r="I936" s="198" t="str">
        <f>IF($C936="","",IFERROR(INDEX('Work report'!$A$2:$A$1500,MATCH(ROWS($C$2:C936),'Work report'!$AA$2:$AA$1500,0)),""))</f>
        <v/>
      </c>
      <c r="J936" s="201" t="str">
        <f>IF($C936="","",IFERROR(INDEX('Work report'!$I$2:$I$1500,MATCH(ROWS($C$2:C936),'Work report'!$AA$2:$AA$1500,0)),""))</f>
        <v/>
      </c>
      <c r="K936" s="105"/>
      <c r="L936" s="105"/>
      <c r="M936" s="105"/>
      <c r="N936" s="105"/>
      <c r="O936" s="71">
        <f t="shared" si="43"/>
        <v>0</v>
      </c>
      <c r="P936" s="71">
        <f t="shared" si="44"/>
        <v>0</v>
      </c>
      <c r="Q936" s="71" t="str">
        <f t="shared" si="45"/>
        <v/>
      </c>
    </row>
    <row r="937" spans="1:17" ht="15" customHeight="1" x14ac:dyDescent="0.25">
      <c r="A937" s="198" t="str">
        <f>IF($C937="","",IFERROR(INDEX('Work report'!$A$2:$A$1500,MATCH(ROWS($C$2:C937),'Work report'!$AA$2:$AA$1500,0)),""))</f>
        <v/>
      </c>
      <c r="B937" s="199" t="str">
        <f>IF($C937="","",Setup!$B$4)</f>
        <v/>
      </c>
      <c r="C937" s="200" t="str">
        <f>IFERROR(INDEX('Work report'!$R$2:$R$1500,MATCH(ROWS($C$2:C937),'Work report'!$AA$2:$AA$1500,0)),"")</f>
        <v/>
      </c>
      <c r="D937" s="200" t="str">
        <f>IFERROR(INDEX('Work report'!$S$2:$S$1500,MATCH(ROWS($D$2:D937),'Work report'!$AA$2:$AA$1500,0)),"")</f>
        <v/>
      </c>
      <c r="E937" s="193" t="str">
        <f>IF($C937="","",IFERROR(INDEX('Work report'!$C$2:$C$1500,MATCH(ROWS($C$2:C937),'Work report'!$AA$2:$AA$1500,0)),""))</f>
        <v/>
      </c>
      <c r="F937" s="201" t="str">
        <f>IF($C937="","",IFERROR(INDEX('Work report'!$F$2:$F$1500,MATCH(ROWS($C$2:C937),'Work report'!$AA$2:$AA$1500,0)),""))</f>
        <v/>
      </c>
      <c r="G937" s="202" t="str">
        <f>IF($C937="","",IFERROR(HYPERLINK(INDEX('Work report'!$Q$2:$Q$1500,MATCH(ROWS($C$2:C937),'Work report'!$AA$2:$AA$1500,0)),INDEX('Work report'!$Q$2:$Q$1500,MATCH(ROWS($C$2:C937),'Work report'!$AA$2:$AA$1500,0))),""))</f>
        <v/>
      </c>
      <c r="H937" s="203" t="str">
        <f>IF($C937="","",IFERROR(INDEX('Work report'!$M$2:$M$1500,MATCH(ROWS($C$2:C937),'Work report'!$AA$2:$AA$1500,0)),""))</f>
        <v/>
      </c>
      <c r="I937" s="198" t="str">
        <f>IF($C937="","",IFERROR(INDEX('Work report'!$A$2:$A$1500,MATCH(ROWS($C$2:C937),'Work report'!$AA$2:$AA$1500,0)),""))</f>
        <v/>
      </c>
      <c r="J937" s="201" t="str">
        <f>IF($C937="","",IFERROR(INDEX('Work report'!$I$2:$I$1500,MATCH(ROWS($C$2:C937),'Work report'!$AA$2:$AA$1500,0)),""))</f>
        <v/>
      </c>
      <c r="K937" s="105"/>
      <c r="L937" s="105"/>
      <c r="M937" s="105"/>
      <c r="N937" s="105"/>
      <c r="O937" s="71">
        <f t="shared" si="43"/>
        <v>0</v>
      </c>
      <c r="P937" s="71">
        <f t="shared" si="44"/>
        <v>0</v>
      </c>
      <c r="Q937" s="71" t="str">
        <f t="shared" si="45"/>
        <v/>
      </c>
    </row>
    <row r="938" spans="1:17" ht="15" customHeight="1" x14ac:dyDescent="0.25">
      <c r="A938" s="198" t="str">
        <f>IF($C938="","",IFERROR(INDEX('Work report'!$A$2:$A$1500,MATCH(ROWS($C$2:C938),'Work report'!$AA$2:$AA$1500,0)),""))</f>
        <v/>
      </c>
      <c r="B938" s="199" t="str">
        <f>IF($C938="","",Setup!$B$4)</f>
        <v/>
      </c>
      <c r="C938" s="200" t="str">
        <f>IFERROR(INDEX('Work report'!$R$2:$R$1500,MATCH(ROWS($C$2:C938),'Work report'!$AA$2:$AA$1500,0)),"")</f>
        <v/>
      </c>
      <c r="D938" s="200" t="str">
        <f>IFERROR(INDEX('Work report'!$S$2:$S$1500,MATCH(ROWS($D$2:D938),'Work report'!$AA$2:$AA$1500,0)),"")</f>
        <v/>
      </c>
      <c r="E938" s="193" t="str">
        <f>IF($C938="","",IFERROR(INDEX('Work report'!$C$2:$C$1500,MATCH(ROWS($C$2:C938),'Work report'!$AA$2:$AA$1500,0)),""))</f>
        <v/>
      </c>
      <c r="F938" s="201" t="str">
        <f>IF($C938="","",IFERROR(INDEX('Work report'!$F$2:$F$1500,MATCH(ROWS($C$2:C938),'Work report'!$AA$2:$AA$1500,0)),""))</f>
        <v/>
      </c>
      <c r="G938" s="202" t="str">
        <f>IF($C938="","",IFERROR(HYPERLINK(INDEX('Work report'!$Q$2:$Q$1500,MATCH(ROWS($C$2:C938),'Work report'!$AA$2:$AA$1500,0)),INDEX('Work report'!$Q$2:$Q$1500,MATCH(ROWS($C$2:C938),'Work report'!$AA$2:$AA$1500,0))),""))</f>
        <v/>
      </c>
      <c r="H938" s="203" t="str">
        <f>IF($C938="","",IFERROR(INDEX('Work report'!$M$2:$M$1500,MATCH(ROWS($C$2:C938),'Work report'!$AA$2:$AA$1500,0)),""))</f>
        <v/>
      </c>
      <c r="I938" s="198" t="str">
        <f>IF($C938="","",IFERROR(INDEX('Work report'!$A$2:$A$1500,MATCH(ROWS($C$2:C938),'Work report'!$AA$2:$AA$1500,0)),""))</f>
        <v/>
      </c>
      <c r="J938" s="201" t="str">
        <f>IF($C938="","",IFERROR(INDEX('Work report'!$I$2:$I$1500,MATCH(ROWS($C$2:C938),'Work report'!$AA$2:$AA$1500,0)),""))</f>
        <v/>
      </c>
      <c r="K938" s="105"/>
      <c r="L938" s="105"/>
      <c r="M938" s="105"/>
      <c r="N938" s="105"/>
      <c r="O938" s="71">
        <f t="shared" si="43"/>
        <v>0</v>
      </c>
      <c r="P938" s="71">
        <f t="shared" si="44"/>
        <v>0</v>
      </c>
      <c r="Q938" s="71" t="str">
        <f t="shared" si="45"/>
        <v/>
      </c>
    </row>
    <row r="939" spans="1:17" ht="15" customHeight="1" x14ac:dyDescent="0.25">
      <c r="A939" s="198" t="str">
        <f>IF($C939="","",IFERROR(INDEX('Work report'!$A$2:$A$1500,MATCH(ROWS($C$2:C939),'Work report'!$AA$2:$AA$1500,0)),""))</f>
        <v/>
      </c>
      <c r="B939" s="199" t="str">
        <f>IF($C939="","",Setup!$B$4)</f>
        <v/>
      </c>
      <c r="C939" s="200" t="str">
        <f>IFERROR(INDEX('Work report'!$R$2:$R$1500,MATCH(ROWS($C$2:C939),'Work report'!$AA$2:$AA$1500,0)),"")</f>
        <v/>
      </c>
      <c r="D939" s="200" t="str">
        <f>IFERROR(INDEX('Work report'!$S$2:$S$1500,MATCH(ROWS($D$2:D939),'Work report'!$AA$2:$AA$1500,0)),"")</f>
        <v/>
      </c>
      <c r="E939" s="193" t="str">
        <f>IF($C939="","",IFERROR(INDEX('Work report'!$C$2:$C$1500,MATCH(ROWS($C$2:C939),'Work report'!$AA$2:$AA$1500,0)),""))</f>
        <v/>
      </c>
      <c r="F939" s="201" t="str">
        <f>IF($C939="","",IFERROR(INDEX('Work report'!$F$2:$F$1500,MATCH(ROWS($C$2:C939),'Work report'!$AA$2:$AA$1500,0)),""))</f>
        <v/>
      </c>
      <c r="G939" s="202" t="str">
        <f>IF($C939="","",IFERROR(HYPERLINK(INDEX('Work report'!$Q$2:$Q$1500,MATCH(ROWS($C$2:C939),'Work report'!$AA$2:$AA$1500,0)),INDEX('Work report'!$Q$2:$Q$1500,MATCH(ROWS($C$2:C939),'Work report'!$AA$2:$AA$1500,0))),""))</f>
        <v/>
      </c>
      <c r="H939" s="203" t="str">
        <f>IF($C939="","",IFERROR(INDEX('Work report'!$M$2:$M$1500,MATCH(ROWS($C$2:C939),'Work report'!$AA$2:$AA$1500,0)),""))</f>
        <v/>
      </c>
      <c r="I939" s="198" t="str">
        <f>IF($C939="","",IFERROR(INDEX('Work report'!$A$2:$A$1500,MATCH(ROWS($C$2:C939),'Work report'!$AA$2:$AA$1500,0)),""))</f>
        <v/>
      </c>
      <c r="J939" s="201" t="str">
        <f>IF($C939="","",IFERROR(INDEX('Work report'!$I$2:$I$1500,MATCH(ROWS($C$2:C939),'Work report'!$AA$2:$AA$1500,0)),""))</f>
        <v/>
      </c>
      <c r="K939" s="105"/>
      <c r="L939" s="105"/>
      <c r="M939" s="105"/>
      <c r="N939" s="105"/>
      <c r="O939" s="71">
        <f t="shared" si="43"/>
        <v>0</v>
      </c>
      <c r="P939" s="71">
        <f t="shared" si="44"/>
        <v>0</v>
      </c>
      <c r="Q939" s="71" t="str">
        <f t="shared" si="45"/>
        <v/>
      </c>
    </row>
    <row r="940" spans="1:17" ht="15" customHeight="1" x14ac:dyDescent="0.25">
      <c r="A940" s="198" t="str">
        <f>IF($C940="","",IFERROR(INDEX('Work report'!$A$2:$A$1500,MATCH(ROWS($C$2:C940),'Work report'!$AA$2:$AA$1500,0)),""))</f>
        <v/>
      </c>
      <c r="B940" s="199" t="str">
        <f>IF($C940="","",Setup!$B$4)</f>
        <v/>
      </c>
      <c r="C940" s="200" t="str">
        <f>IFERROR(INDEX('Work report'!$R$2:$R$1500,MATCH(ROWS($C$2:C940),'Work report'!$AA$2:$AA$1500,0)),"")</f>
        <v/>
      </c>
      <c r="D940" s="200" t="str">
        <f>IFERROR(INDEX('Work report'!$S$2:$S$1500,MATCH(ROWS($D$2:D940),'Work report'!$AA$2:$AA$1500,0)),"")</f>
        <v/>
      </c>
      <c r="E940" s="193" t="str">
        <f>IF($C940="","",IFERROR(INDEX('Work report'!$C$2:$C$1500,MATCH(ROWS($C$2:C940),'Work report'!$AA$2:$AA$1500,0)),""))</f>
        <v/>
      </c>
      <c r="F940" s="201" t="str">
        <f>IF($C940="","",IFERROR(INDEX('Work report'!$F$2:$F$1500,MATCH(ROWS($C$2:C940),'Work report'!$AA$2:$AA$1500,0)),""))</f>
        <v/>
      </c>
      <c r="G940" s="202" t="str">
        <f>IF($C940="","",IFERROR(HYPERLINK(INDEX('Work report'!$Q$2:$Q$1500,MATCH(ROWS($C$2:C940),'Work report'!$AA$2:$AA$1500,0)),INDEX('Work report'!$Q$2:$Q$1500,MATCH(ROWS($C$2:C940),'Work report'!$AA$2:$AA$1500,0))),""))</f>
        <v/>
      </c>
      <c r="H940" s="203" t="str">
        <f>IF($C940="","",IFERROR(INDEX('Work report'!$M$2:$M$1500,MATCH(ROWS($C$2:C940),'Work report'!$AA$2:$AA$1500,0)),""))</f>
        <v/>
      </c>
      <c r="I940" s="198" t="str">
        <f>IF($C940="","",IFERROR(INDEX('Work report'!$A$2:$A$1500,MATCH(ROWS($C$2:C940),'Work report'!$AA$2:$AA$1500,0)),""))</f>
        <v/>
      </c>
      <c r="J940" s="201" t="str">
        <f>IF($C940="","",IFERROR(INDEX('Work report'!$I$2:$I$1500,MATCH(ROWS($C$2:C940),'Work report'!$AA$2:$AA$1500,0)),""))</f>
        <v/>
      </c>
      <c r="K940" s="105"/>
      <c r="L940" s="105"/>
      <c r="M940" s="105"/>
      <c r="N940" s="105"/>
      <c r="O940" s="71">
        <f t="shared" si="43"/>
        <v>0</v>
      </c>
      <c r="P940" s="71">
        <f t="shared" si="44"/>
        <v>0</v>
      </c>
      <c r="Q940" s="71" t="str">
        <f t="shared" si="45"/>
        <v/>
      </c>
    </row>
    <row r="941" spans="1:17" ht="15" customHeight="1" x14ac:dyDescent="0.25">
      <c r="A941" s="198" t="str">
        <f>IF($C941="","",IFERROR(INDEX('Work report'!$A$2:$A$1500,MATCH(ROWS($C$2:C941),'Work report'!$AA$2:$AA$1500,0)),""))</f>
        <v/>
      </c>
      <c r="B941" s="199" t="str">
        <f>IF($C941="","",Setup!$B$4)</f>
        <v/>
      </c>
      <c r="C941" s="200" t="str">
        <f>IFERROR(INDEX('Work report'!$R$2:$R$1500,MATCH(ROWS($C$2:C941),'Work report'!$AA$2:$AA$1500,0)),"")</f>
        <v/>
      </c>
      <c r="D941" s="200" t="str">
        <f>IFERROR(INDEX('Work report'!$S$2:$S$1500,MATCH(ROWS($D$2:D941),'Work report'!$AA$2:$AA$1500,0)),"")</f>
        <v/>
      </c>
      <c r="E941" s="193" t="str">
        <f>IF($C941="","",IFERROR(INDEX('Work report'!$C$2:$C$1500,MATCH(ROWS($C$2:C941),'Work report'!$AA$2:$AA$1500,0)),""))</f>
        <v/>
      </c>
      <c r="F941" s="201" t="str">
        <f>IF($C941="","",IFERROR(INDEX('Work report'!$F$2:$F$1500,MATCH(ROWS($C$2:C941),'Work report'!$AA$2:$AA$1500,0)),""))</f>
        <v/>
      </c>
      <c r="G941" s="202" t="str">
        <f>IF($C941="","",IFERROR(HYPERLINK(INDEX('Work report'!$Q$2:$Q$1500,MATCH(ROWS($C$2:C941),'Work report'!$AA$2:$AA$1500,0)),INDEX('Work report'!$Q$2:$Q$1500,MATCH(ROWS($C$2:C941),'Work report'!$AA$2:$AA$1500,0))),""))</f>
        <v/>
      </c>
      <c r="H941" s="203" t="str">
        <f>IF($C941="","",IFERROR(INDEX('Work report'!$M$2:$M$1500,MATCH(ROWS($C$2:C941),'Work report'!$AA$2:$AA$1500,0)),""))</f>
        <v/>
      </c>
      <c r="I941" s="198" t="str">
        <f>IF($C941="","",IFERROR(INDEX('Work report'!$A$2:$A$1500,MATCH(ROWS($C$2:C941),'Work report'!$AA$2:$AA$1500,0)),""))</f>
        <v/>
      </c>
      <c r="J941" s="201" t="str">
        <f>IF($C941="","",IFERROR(INDEX('Work report'!$I$2:$I$1500,MATCH(ROWS($C$2:C941),'Work report'!$AA$2:$AA$1500,0)),""))</f>
        <v/>
      </c>
      <c r="K941" s="105"/>
      <c r="L941" s="105"/>
      <c r="M941" s="105"/>
      <c r="N941" s="105"/>
      <c r="O941" s="71">
        <f t="shared" si="43"/>
        <v>0</v>
      </c>
      <c r="P941" s="71">
        <f t="shared" si="44"/>
        <v>0</v>
      </c>
      <c r="Q941" s="71" t="str">
        <f t="shared" si="45"/>
        <v/>
      </c>
    </row>
    <row r="942" spans="1:17" ht="15" customHeight="1" x14ac:dyDescent="0.25">
      <c r="A942" s="198" t="str">
        <f>IF($C942="","",IFERROR(INDEX('Work report'!$A$2:$A$1500,MATCH(ROWS($C$2:C942),'Work report'!$AA$2:$AA$1500,0)),""))</f>
        <v/>
      </c>
      <c r="B942" s="199" t="str">
        <f>IF($C942="","",Setup!$B$4)</f>
        <v/>
      </c>
      <c r="C942" s="200" t="str">
        <f>IFERROR(INDEX('Work report'!$R$2:$R$1500,MATCH(ROWS($C$2:C942),'Work report'!$AA$2:$AA$1500,0)),"")</f>
        <v/>
      </c>
      <c r="D942" s="200" t="str">
        <f>IFERROR(INDEX('Work report'!$S$2:$S$1500,MATCH(ROWS($D$2:D942),'Work report'!$AA$2:$AA$1500,0)),"")</f>
        <v/>
      </c>
      <c r="E942" s="193" t="str">
        <f>IF($C942="","",IFERROR(INDEX('Work report'!$C$2:$C$1500,MATCH(ROWS($C$2:C942),'Work report'!$AA$2:$AA$1500,0)),""))</f>
        <v/>
      </c>
      <c r="F942" s="201" t="str">
        <f>IF($C942="","",IFERROR(INDEX('Work report'!$F$2:$F$1500,MATCH(ROWS($C$2:C942),'Work report'!$AA$2:$AA$1500,0)),""))</f>
        <v/>
      </c>
      <c r="G942" s="202" t="str">
        <f>IF($C942="","",IFERROR(HYPERLINK(INDEX('Work report'!$Q$2:$Q$1500,MATCH(ROWS($C$2:C942),'Work report'!$AA$2:$AA$1500,0)),INDEX('Work report'!$Q$2:$Q$1500,MATCH(ROWS($C$2:C942),'Work report'!$AA$2:$AA$1500,0))),""))</f>
        <v/>
      </c>
      <c r="H942" s="203" t="str">
        <f>IF($C942="","",IFERROR(INDEX('Work report'!$M$2:$M$1500,MATCH(ROWS($C$2:C942),'Work report'!$AA$2:$AA$1500,0)),""))</f>
        <v/>
      </c>
      <c r="I942" s="198" t="str">
        <f>IF($C942="","",IFERROR(INDEX('Work report'!$A$2:$A$1500,MATCH(ROWS($C$2:C942),'Work report'!$AA$2:$AA$1500,0)),""))</f>
        <v/>
      </c>
      <c r="J942" s="201" t="str">
        <f>IF($C942="","",IFERROR(INDEX('Work report'!$I$2:$I$1500,MATCH(ROWS($C$2:C942),'Work report'!$AA$2:$AA$1500,0)),""))</f>
        <v/>
      </c>
      <c r="K942" s="105"/>
      <c r="L942" s="105"/>
      <c r="M942" s="105"/>
      <c r="N942" s="105"/>
      <c r="O942" s="71">
        <f t="shared" si="43"/>
        <v>0</v>
      </c>
      <c r="P942" s="71">
        <f t="shared" si="44"/>
        <v>0</v>
      </c>
      <c r="Q942" s="71" t="str">
        <f t="shared" si="45"/>
        <v/>
      </c>
    </row>
    <row r="943" spans="1:17" ht="15" customHeight="1" x14ac:dyDescent="0.25">
      <c r="A943" s="198" t="str">
        <f>IF($C943="","",IFERROR(INDEX('Work report'!$A$2:$A$1500,MATCH(ROWS($C$2:C943),'Work report'!$AA$2:$AA$1500,0)),""))</f>
        <v/>
      </c>
      <c r="B943" s="199" t="str">
        <f>IF($C943="","",Setup!$B$4)</f>
        <v/>
      </c>
      <c r="C943" s="200" t="str">
        <f>IFERROR(INDEX('Work report'!$R$2:$R$1500,MATCH(ROWS($C$2:C943),'Work report'!$AA$2:$AA$1500,0)),"")</f>
        <v/>
      </c>
      <c r="D943" s="200" t="str">
        <f>IFERROR(INDEX('Work report'!$S$2:$S$1500,MATCH(ROWS($D$2:D943),'Work report'!$AA$2:$AA$1500,0)),"")</f>
        <v/>
      </c>
      <c r="E943" s="193" t="str">
        <f>IF($C943="","",IFERROR(INDEX('Work report'!$C$2:$C$1500,MATCH(ROWS($C$2:C943),'Work report'!$AA$2:$AA$1500,0)),""))</f>
        <v/>
      </c>
      <c r="F943" s="201" t="str">
        <f>IF($C943="","",IFERROR(INDEX('Work report'!$F$2:$F$1500,MATCH(ROWS($C$2:C943),'Work report'!$AA$2:$AA$1500,0)),""))</f>
        <v/>
      </c>
      <c r="G943" s="202" t="str">
        <f>IF($C943="","",IFERROR(HYPERLINK(INDEX('Work report'!$Q$2:$Q$1500,MATCH(ROWS($C$2:C943),'Work report'!$AA$2:$AA$1500,0)),INDEX('Work report'!$Q$2:$Q$1500,MATCH(ROWS($C$2:C943),'Work report'!$AA$2:$AA$1500,0))),""))</f>
        <v/>
      </c>
      <c r="H943" s="203" t="str">
        <f>IF($C943="","",IFERROR(INDEX('Work report'!$M$2:$M$1500,MATCH(ROWS($C$2:C943),'Work report'!$AA$2:$AA$1500,0)),""))</f>
        <v/>
      </c>
      <c r="I943" s="198" t="str">
        <f>IF($C943="","",IFERROR(INDEX('Work report'!$A$2:$A$1500,MATCH(ROWS($C$2:C943),'Work report'!$AA$2:$AA$1500,0)),""))</f>
        <v/>
      </c>
      <c r="J943" s="201" t="str">
        <f>IF($C943="","",IFERROR(INDEX('Work report'!$I$2:$I$1500,MATCH(ROWS($C$2:C943),'Work report'!$AA$2:$AA$1500,0)),""))</f>
        <v/>
      </c>
      <c r="K943" s="105"/>
      <c r="L943" s="105"/>
      <c r="M943" s="105"/>
      <c r="N943" s="105"/>
      <c r="O943" s="71">
        <f t="shared" si="43"/>
        <v>0</v>
      </c>
      <c r="P943" s="71">
        <f t="shared" si="44"/>
        <v>0</v>
      </c>
      <c r="Q943" s="71" t="str">
        <f t="shared" si="45"/>
        <v/>
      </c>
    </row>
    <row r="944" spans="1:17" ht="15" customHeight="1" x14ac:dyDescent="0.25">
      <c r="A944" s="198" t="str">
        <f>IF($C944="","",IFERROR(INDEX('Work report'!$A$2:$A$1500,MATCH(ROWS($C$2:C944),'Work report'!$AA$2:$AA$1500,0)),""))</f>
        <v/>
      </c>
      <c r="B944" s="199" t="str">
        <f>IF($C944="","",Setup!$B$4)</f>
        <v/>
      </c>
      <c r="C944" s="200" t="str">
        <f>IFERROR(INDEX('Work report'!$R$2:$R$1500,MATCH(ROWS($C$2:C944),'Work report'!$AA$2:$AA$1500,0)),"")</f>
        <v/>
      </c>
      <c r="D944" s="200" t="str">
        <f>IFERROR(INDEX('Work report'!$S$2:$S$1500,MATCH(ROWS($D$2:D944),'Work report'!$AA$2:$AA$1500,0)),"")</f>
        <v/>
      </c>
      <c r="E944" s="193" t="str">
        <f>IF($C944="","",IFERROR(INDEX('Work report'!$C$2:$C$1500,MATCH(ROWS($C$2:C944),'Work report'!$AA$2:$AA$1500,0)),""))</f>
        <v/>
      </c>
      <c r="F944" s="201" t="str">
        <f>IF($C944="","",IFERROR(INDEX('Work report'!$F$2:$F$1500,MATCH(ROWS($C$2:C944),'Work report'!$AA$2:$AA$1500,0)),""))</f>
        <v/>
      </c>
      <c r="G944" s="202" t="str">
        <f>IF($C944="","",IFERROR(HYPERLINK(INDEX('Work report'!$Q$2:$Q$1500,MATCH(ROWS($C$2:C944),'Work report'!$AA$2:$AA$1500,0)),INDEX('Work report'!$Q$2:$Q$1500,MATCH(ROWS($C$2:C944),'Work report'!$AA$2:$AA$1500,0))),""))</f>
        <v/>
      </c>
      <c r="H944" s="203" t="str">
        <f>IF($C944="","",IFERROR(INDEX('Work report'!$M$2:$M$1500,MATCH(ROWS($C$2:C944),'Work report'!$AA$2:$AA$1500,0)),""))</f>
        <v/>
      </c>
      <c r="I944" s="198" t="str">
        <f>IF($C944="","",IFERROR(INDEX('Work report'!$A$2:$A$1500,MATCH(ROWS($C$2:C944),'Work report'!$AA$2:$AA$1500,0)),""))</f>
        <v/>
      </c>
      <c r="J944" s="201" t="str">
        <f>IF($C944="","",IFERROR(INDEX('Work report'!$I$2:$I$1500,MATCH(ROWS($C$2:C944),'Work report'!$AA$2:$AA$1500,0)),""))</f>
        <v/>
      </c>
      <c r="K944" s="105"/>
      <c r="L944" s="105"/>
      <c r="M944" s="105"/>
      <c r="N944" s="105"/>
      <c r="O944" s="71">
        <f t="shared" si="43"/>
        <v>0</v>
      </c>
      <c r="P944" s="71">
        <f t="shared" si="44"/>
        <v>0</v>
      </c>
      <c r="Q944" s="71" t="str">
        <f t="shared" si="45"/>
        <v/>
      </c>
    </row>
    <row r="945" spans="1:17" ht="15" customHeight="1" x14ac:dyDescent="0.25">
      <c r="A945" s="198" t="str">
        <f>IF($C945="","",IFERROR(INDEX('Work report'!$A$2:$A$1500,MATCH(ROWS($C$2:C945),'Work report'!$AA$2:$AA$1500,0)),""))</f>
        <v/>
      </c>
      <c r="B945" s="199" t="str">
        <f>IF($C945="","",Setup!$B$4)</f>
        <v/>
      </c>
      <c r="C945" s="200" t="str">
        <f>IFERROR(INDEX('Work report'!$R$2:$R$1500,MATCH(ROWS($C$2:C945),'Work report'!$AA$2:$AA$1500,0)),"")</f>
        <v/>
      </c>
      <c r="D945" s="200" t="str">
        <f>IFERROR(INDEX('Work report'!$S$2:$S$1500,MATCH(ROWS($D$2:D945),'Work report'!$AA$2:$AA$1500,0)),"")</f>
        <v/>
      </c>
      <c r="E945" s="193" t="str">
        <f>IF($C945="","",IFERROR(INDEX('Work report'!$C$2:$C$1500,MATCH(ROWS($C$2:C945),'Work report'!$AA$2:$AA$1500,0)),""))</f>
        <v/>
      </c>
      <c r="F945" s="201" t="str">
        <f>IF($C945="","",IFERROR(INDEX('Work report'!$F$2:$F$1500,MATCH(ROWS($C$2:C945),'Work report'!$AA$2:$AA$1500,0)),""))</f>
        <v/>
      </c>
      <c r="G945" s="202" t="str">
        <f>IF($C945="","",IFERROR(HYPERLINK(INDEX('Work report'!$Q$2:$Q$1500,MATCH(ROWS($C$2:C945),'Work report'!$AA$2:$AA$1500,0)),INDEX('Work report'!$Q$2:$Q$1500,MATCH(ROWS($C$2:C945),'Work report'!$AA$2:$AA$1500,0))),""))</f>
        <v/>
      </c>
      <c r="H945" s="203" t="str">
        <f>IF($C945="","",IFERROR(INDEX('Work report'!$M$2:$M$1500,MATCH(ROWS($C$2:C945),'Work report'!$AA$2:$AA$1500,0)),""))</f>
        <v/>
      </c>
      <c r="I945" s="198" t="str">
        <f>IF($C945="","",IFERROR(INDEX('Work report'!$A$2:$A$1500,MATCH(ROWS($C$2:C945),'Work report'!$AA$2:$AA$1500,0)),""))</f>
        <v/>
      </c>
      <c r="J945" s="201" t="str">
        <f>IF($C945="","",IFERROR(INDEX('Work report'!$I$2:$I$1500,MATCH(ROWS($C$2:C945),'Work report'!$AA$2:$AA$1500,0)),""))</f>
        <v/>
      </c>
      <c r="K945" s="105"/>
      <c r="L945" s="105"/>
      <c r="M945" s="105"/>
      <c r="N945" s="105"/>
      <c r="O945" s="71">
        <f t="shared" si="43"/>
        <v>0</v>
      </c>
      <c r="P945" s="71">
        <f t="shared" si="44"/>
        <v>0</v>
      </c>
      <c r="Q945" s="71" t="str">
        <f t="shared" si="45"/>
        <v/>
      </c>
    </row>
    <row r="946" spans="1:17" ht="15" customHeight="1" x14ac:dyDescent="0.25">
      <c r="A946" s="198" t="str">
        <f>IF($C946="","",IFERROR(INDEX('Work report'!$A$2:$A$1500,MATCH(ROWS($C$2:C946),'Work report'!$AA$2:$AA$1500,0)),""))</f>
        <v/>
      </c>
      <c r="B946" s="199" t="str">
        <f>IF($C946="","",Setup!$B$4)</f>
        <v/>
      </c>
      <c r="C946" s="200" t="str">
        <f>IFERROR(INDEX('Work report'!$R$2:$R$1500,MATCH(ROWS($C$2:C946),'Work report'!$AA$2:$AA$1500,0)),"")</f>
        <v/>
      </c>
      <c r="D946" s="200" t="str">
        <f>IFERROR(INDEX('Work report'!$S$2:$S$1500,MATCH(ROWS($D$2:D946),'Work report'!$AA$2:$AA$1500,0)),"")</f>
        <v/>
      </c>
      <c r="E946" s="193" t="str">
        <f>IF($C946="","",IFERROR(INDEX('Work report'!$C$2:$C$1500,MATCH(ROWS($C$2:C946),'Work report'!$AA$2:$AA$1500,0)),""))</f>
        <v/>
      </c>
      <c r="F946" s="201" t="str">
        <f>IF($C946="","",IFERROR(INDEX('Work report'!$F$2:$F$1500,MATCH(ROWS($C$2:C946),'Work report'!$AA$2:$AA$1500,0)),""))</f>
        <v/>
      </c>
      <c r="G946" s="202" t="str">
        <f>IF($C946="","",IFERROR(HYPERLINK(INDEX('Work report'!$Q$2:$Q$1500,MATCH(ROWS($C$2:C946),'Work report'!$AA$2:$AA$1500,0)),INDEX('Work report'!$Q$2:$Q$1500,MATCH(ROWS($C$2:C946),'Work report'!$AA$2:$AA$1500,0))),""))</f>
        <v/>
      </c>
      <c r="H946" s="203" t="str">
        <f>IF($C946="","",IFERROR(INDEX('Work report'!$M$2:$M$1500,MATCH(ROWS($C$2:C946),'Work report'!$AA$2:$AA$1500,0)),""))</f>
        <v/>
      </c>
      <c r="I946" s="198" t="str">
        <f>IF($C946="","",IFERROR(INDEX('Work report'!$A$2:$A$1500,MATCH(ROWS($C$2:C946),'Work report'!$AA$2:$AA$1500,0)),""))</f>
        <v/>
      </c>
      <c r="J946" s="201" t="str">
        <f>IF($C946="","",IFERROR(INDEX('Work report'!$I$2:$I$1500,MATCH(ROWS($C$2:C946),'Work report'!$AA$2:$AA$1500,0)),""))</f>
        <v/>
      </c>
      <c r="K946" s="105"/>
      <c r="L946" s="105"/>
      <c r="M946" s="105"/>
      <c r="N946" s="105"/>
      <c r="O946" s="71">
        <f t="shared" si="43"/>
        <v>0</v>
      </c>
      <c r="P946" s="71">
        <f t="shared" si="44"/>
        <v>0</v>
      </c>
      <c r="Q946" s="71" t="str">
        <f t="shared" si="45"/>
        <v/>
      </c>
    </row>
    <row r="947" spans="1:17" ht="15" customHeight="1" x14ac:dyDescent="0.25">
      <c r="A947" s="198" t="str">
        <f>IF($C947="","",IFERROR(INDEX('Work report'!$A$2:$A$1500,MATCH(ROWS($C$2:C947),'Work report'!$AA$2:$AA$1500,0)),""))</f>
        <v/>
      </c>
      <c r="B947" s="199" t="str">
        <f>IF($C947="","",Setup!$B$4)</f>
        <v/>
      </c>
      <c r="C947" s="200" t="str">
        <f>IFERROR(INDEX('Work report'!$R$2:$R$1500,MATCH(ROWS($C$2:C947),'Work report'!$AA$2:$AA$1500,0)),"")</f>
        <v/>
      </c>
      <c r="D947" s="200" t="str">
        <f>IFERROR(INDEX('Work report'!$S$2:$S$1500,MATCH(ROWS($D$2:D947),'Work report'!$AA$2:$AA$1500,0)),"")</f>
        <v/>
      </c>
      <c r="E947" s="193" t="str">
        <f>IF($C947="","",IFERROR(INDEX('Work report'!$C$2:$C$1500,MATCH(ROWS($C$2:C947),'Work report'!$AA$2:$AA$1500,0)),""))</f>
        <v/>
      </c>
      <c r="F947" s="201" t="str">
        <f>IF($C947="","",IFERROR(INDEX('Work report'!$F$2:$F$1500,MATCH(ROWS($C$2:C947),'Work report'!$AA$2:$AA$1500,0)),""))</f>
        <v/>
      </c>
      <c r="G947" s="202" t="str">
        <f>IF($C947="","",IFERROR(HYPERLINK(INDEX('Work report'!$Q$2:$Q$1500,MATCH(ROWS($C$2:C947),'Work report'!$AA$2:$AA$1500,0)),INDEX('Work report'!$Q$2:$Q$1500,MATCH(ROWS($C$2:C947),'Work report'!$AA$2:$AA$1500,0))),""))</f>
        <v/>
      </c>
      <c r="H947" s="203" t="str">
        <f>IF($C947="","",IFERROR(INDEX('Work report'!$M$2:$M$1500,MATCH(ROWS($C$2:C947),'Work report'!$AA$2:$AA$1500,0)),""))</f>
        <v/>
      </c>
      <c r="I947" s="198" t="str">
        <f>IF($C947="","",IFERROR(INDEX('Work report'!$A$2:$A$1500,MATCH(ROWS($C$2:C947),'Work report'!$AA$2:$AA$1500,0)),""))</f>
        <v/>
      </c>
      <c r="J947" s="201" t="str">
        <f>IF($C947="","",IFERROR(INDEX('Work report'!$I$2:$I$1500,MATCH(ROWS($C$2:C947),'Work report'!$AA$2:$AA$1500,0)),""))</f>
        <v/>
      </c>
      <c r="K947" s="105"/>
      <c r="L947" s="105"/>
      <c r="M947" s="105"/>
      <c r="N947" s="105"/>
      <c r="O947" s="71">
        <f t="shared" si="43"/>
        <v>0</v>
      </c>
      <c r="P947" s="71">
        <f t="shared" si="44"/>
        <v>0</v>
      </c>
      <c r="Q947" s="71" t="str">
        <f t="shared" si="45"/>
        <v/>
      </c>
    </row>
    <row r="948" spans="1:17" ht="15" customHeight="1" x14ac:dyDescent="0.25">
      <c r="A948" s="198" t="str">
        <f>IF($C948="","",IFERROR(INDEX('Work report'!$A$2:$A$1500,MATCH(ROWS($C$2:C948),'Work report'!$AA$2:$AA$1500,0)),""))</f>
        <v/>
      </c>
      <c r="B948" s="199" t="str">
        <f>IF($C948="","",Setup!$B$4)</f>
        <v/>
      </c>
      <c r="C948" s="200" t="str">
        <f>IFERROR(INDEX('Work report'!$R$2:$R$1500,MATCH(ROWS($C$2:C948),'Work report'!$AA$2:$AA$1500,0)),"")</f>
        <v/>
      </c>
      <c r="D948" s="200" t="str">
        <f>IFERROR(INDEX('Work report'!$S$2:$S$1500,MATCH(ROWS($D$2:D948),'Work report'!$AA$2:$AA$1500,0)),"")</f>
        <v/>
      </c>
      <c r="E948" s="193" t="str">
        <f>IF($C948="","",IFERROR(INDEX('Work report'!$C$2:$C$1500,MATCH(ROWS($C$2:C948),'Work report'!$AA$2:$AA$1500,0)),""))</f>
        <v/>
      </c>
      <c r="F948" s="201" t="str">
        <f>IF($C948="","",IFERROR(INDEX('Work report'!$F$2:$F$1500,MATCH(ROWS($C$2:C948),'Work report'!$AA$2:$AA$1500,0)),""))</f>
        <v/>
      </c>
      <c r="G948" s="202" t="str">
        <f>IF($C948="","",IFERROR(HYPERLINK(INDEX('Work report'!$Q$2:$Q$1500,MATCH(ROWS($C$2:C948),'Work report'!$AA$2:$AA$1500,0)),INDEX('Work report'!$Q$2:$Q$1500,MATCH(ROWS($C$2:C948),'Work report'!$AA$2:$AA$1500,0))),""))</f>
        <v/>
      </c>
      <c r="H948" s="203" t="str">
        <f>IF($C948="","",IFERROR(INDEX('Work report'!$M$2:$M$1500,MATCH(ROWS($C$2:C948),'Work report'!$AA$2:$AA$1500,0)),""))</f>
        <v/>
      </c>
      <c r="I948" s="198" t="str">
        <f>IF($C948="","",IFERROR(INDEX('Work report'!$A$2:$A$1500,MATCH(ROWS($C$2:C948),'Work report'!$AA$2:$AA$1500,0)),""))</f>
        <v/>
      </c>
      <c r="J948" s="201" t="str">
        <f>IF($C948="","",IFERROR(INDEX('Work report'!$I$2:$I$1500,MATCH(ROWS($C$2:C948),'Work report'!$AA$2:$AA$1500,0)),""))</f>
        <v/>
      </c>
      <c r="K948" s="105"/>
      <c r="L948" s="105"/>
      <c r="M948" s="105"/>
      <c r="N948" s="105"/>
      <c r="O948" s="71">
        <f t="shared" si="43"/>
        <v>0</v>
      </c>
      <c r="P948" s="71">
        <f t="shared" si="44"/>
        <v>0</v>
      </c>
      <c r="Q948" s="71" t="str">
        <f t="shared" si="45"/>
        <v/>
      </c>
    </row>
    <row r="949" spans="1:17" ht="15" customHeight="1" x14ac:dyDescent="0.25">
      <c r="A949" s="198" t="str">
        <f>IF($C949="","",IFERROR(INDEX('Work report'!$A$2:$A$1500,MATCH(ROWS($C$2:C949),'Work report'!$AA$2:$AA$1500,0)),""))</f>
        <v/>
      </c>
      <c r="B949" s="199" t="str">
        <f>IF($C949="","",Setup!$B$4)</f>
        <v/>
      </c>
      <c r="C949" s="200" t="str">
        <f>IFERROR(INDEX('Work report'!$R$2:$R$1500,MATCH(ROWS($C$2:C949),'Work report'!$AA$2:$AA$1500,0)),"")</f>
        <v/>
      </c>
      <c r="D949" s="200" t="str">
        <f>IFERROR(INDEX('Work report'!$S$2:$S$1500,MATCH(ROWS($D$2:D949),'Work report'!$AA$2:$AA$1500,0)),"")</f>
        <v/>
      </c>
      <c r="E949" s="193" t="str">
        <f>IF($C949="","",IFERROR(INDEX('Work report'!$C$2:$C$1500,MATCH(ROWS($C$2:C949),'Work report'!$AA$2:$AA$1500,0)),""))</f>
        <v/>
      </c>
      <c r="F949" s="201" t="str">
        <f>IF($C949="","",IFERROR(INDEX('Work report'!$F$2:$F$1500,MATCH(ROWS($C$2:C949),'Work report'!$AA$2:$AA$1500,0)),""))</f>
        <v/>
      </c>
      <c r="G949" s="202" t="str">
        <f>IF($C949="","",IFERROR(HYPERLINK(INDEX('Work report'!$Q$2:$Q$1500,MATCH(ROWS($C$2:C949),'Work report'!$AA$2:$AA$1500,0)),INDEX('Work report'!$Q$2:$Q$1500,MATCH(ROWS($C$2:C949),'Work report'!$AA$2:$AA$1500,0))),""))</f>
        <v/>
      </c>
      <c r="H949" s="203" t="str">
        <f>IF($C949="","",IFERROR(INDEX('Work report'!$M$2:$M$1500,MATCH(ROWS($C$2:C949),'Work report'!$AA$2:$AA$1500,0)),""))</f>
        <v/>
      </c>
      <c r="I949" s="198" t="str">
        <f>IF($C949="","",IFERROR(INDEX('Work report'!$A$2:$A$1500,MATCH(ROWS($C$2:C949),'Work report'!$AA$2:$AA$1500,0)),""))</f>
        <v/>
      </c>
      <c r="J949" s="201" t="str">
        <f>IF($C949="","",IFERROR(INDEX('Work report'!$I$2:$I$1500,MATCH(ROWS($C$2:C949),'Work report'!$AA$2:$AA$1500,0)),""))</f>
        <v/>
      </c>
      <c r="K949" s="105"/>
      <c r="L949" s="105"/>
      <c r="M949" s="105"/>
      <c r="N949" s="105"/>
      <c r="O949" s="71">
        <f t="shared" si="43"/>
        <v>0</v>
      </c>
      <c r="P949" s="71">
        <f t="shared" si="44"/>
        <v>0</v>
      </c>
      <c r="Q949" s="71" t="str">
        <f t="shared" si="45"/>
        <v/>
      </c>
    </row>
    <row r="950" spans="1:17" ht="15" customHeight="1" x14ac:dyDescent="0.25">
      <c r="A950" s="198" t="str">
        <f>IF($C950="","",IFERROR(INDEX('Work report'!$A$2:$A$1500,MATCH(ROWS($C$2:C950),'Work report'!$AA$2:$AA$1500,0)),""))</f>
        <v/>
      </c>
      <c r="B950" s="199" t="str">
        <f>IF($C950="","",Setup!$B$4)</f>
        <v/>
      </c>
      <c r="C950" s="200" t="str">
        <f>IFERROR(INDEX('Work report'!$R$2:$R$1500,MATCH(ROWS($C$2:C950),'Work report'!$AA$2:$AA$1500,0)),"")</f>
        <v/>
      </c>
      <c r="D950" s="200" t="str">
        <f>IFERROR(INDEX('Work report'!$S$2:$S$1500,MATCH(ROWS($D$2:D950),'Work report'!$AA$2:$AA$1500,0)),"")</f>
        <v/>
      </c>
      <c r="E950" s="193" t="str">
        <f>IF($C950="","",IFERROR(INDEX('Work report'!$C$2:$C$1500,MATCH(ROWS($C$2:C950),'Work report'!$AA$2:$AA$1500,0)),""))</f>
        <v/>
      </c>
      <c r="F950" s="201" t="str">
        <f>IF($C950="","",IFERROR(INDEX('Work report'!$F$2:$F$1500,MATCH(ROWS($C$2:C950),'Work report'!$AA$2:$AA$1500,0)),""))</f>
        <v/>
      </c>
      <c r="G950" s="202" t="str">
        <f>IF($C950="","",IFERROR(HYPERLINK(INDEX('Work report'!$Q$2:$Q$1500,MATCH(ROWS($C$2:C950),'Work report'!$AA$2:$AA$1500,0)),INDEX('Work report'!$Q$2:$Q$1500,MATCH(ROWS($C$2:C950),'Work report'!$AA$2:$AA$1500,0))),""))</f>
        <v/>
      </c>
      <c r="H950" s="203" t="str">
        <f>IF($C950="","",IFERROR(INDEX('Work report'!$M$2:$M$1500,MATCH(ROWS($C$2:C950),'Work report'!$AA$2:$AA$1500,0)),""))</f>
        <v/>
      </c>
      <c r="I950" s="198" t="str">
        <f>IF($C950="","",IFERROR(INDEX('Work report'!$A$2:$A$1500,MATCH(ROWS($C$2:C950),'Work report'!$AA$2:$AA$1500,0)),""))</f>
        <v/>
      </c>
      <c r="J950" s="201" t="str">
        <f>IF($C950="","",IFERROR(INDEX('Work report'!$I$2:$I$1500,MATCH(ROWS($C$2:C950),'Work report'!$AA$2:$AA$1500,0)),""))</f>
        <v/>
      </c>
      <c r="K950" s="105"/>
      <c r="L950" s="105"/>
      <c r="M950" s="105"/>
      <c r="N950" s="105"/>
      <c r="O950" s="71">
        <f t="shared" si="43"/>
        <v>0</v>
      </c>
      <c r="P950" s="71">
        <f t="shared" si="44"/>
        <v>0</v>
      </c>
      <c r="Q950" s="71" t="str">
        <f t="shared" si="45"/>
        <v/>
      </c>
    </row>
    <row r="951" spans="1:17" ht="15" customHeight="1" x14ac:dyDescent="0.25">
      <c r="A951" s="198" t="str">
        <f>IF($C951="","",IFERROR(INDEX('Work report'!$A$2:$A$1500,MATCH(ROWS($C$2:C951),'Work report'!$AA$2:$AA$1500,0)),""))</f>
        <v/>
      </c>
      <c r="B951" s="199" t="str">
        <f>IF($C951="","",Setup!$B$4)</f>
        <v/>
      </c>
      <c r="C951" s="200" t="str">
        <f>IFERROR(INDEX('Work report'!$R$2:$R$1500,MATCH(ROWS($C$2:C951),'Work report'!$AA$2:$AA$1500,0)),"")</f>
        <v/>
      </c>
      <c r="D951" s="200" t="str">
        <f>IFERROR(INDEX('Work report'!$S$2:$S$1500,MATCH(ROWS($D$2:D951),'Work report'!$AA$2:$AA$1500,0)),"")</f>
        <v/>
      </c>
      <c r="E951" s="193" t="str">
        <f>IF($C951="","",IFERROR(INDEX('Work report'!$C$2:$C$1500,MATCH(ROWS($C$2:C951),'Work report'!$AA$2:$AA$1500,0)),""))</f>
        <v/>
      </c>
      <c r="F951" s="201" t="str">
        <f>IF($C951="","",IFERROR(INDEX('Work report'!$F$2:$F$1500,MATCH(ROWS($C$2:C951),'Work report'!$AA$2:$AA$1500,0)),""))</f>
        <v/>
      </c>
      <c r="G951" s="202" t="str">
        <f>IF($C951="","",IFERROR(HYPERLINK(INDEX('Work report'!$Q$2:$Q$1500,MATCH(ROWS($C$2:C951),'Work report'!$AA$2:$AA$1500,0)),INDEX('Work report'!$Q$2:$Q$1500,MATCH(ROWS($C$2:C951),'Work report'!$AA$2:$AA$1500,0))),""))</f>
        <v/>
      </c>
      <c r="H951" s="203" t="str">
        <f>IF($C951="","",IFERROR(INDEX('Work report'!$M$2:$M$1500,MATCH(ROWS($C$2:C951),'Work report'!$AA$2:$AA$1500,0)),""))</f>
        <v/>
      </c>
      <c r="I951" s="198" t="str">
        <f>IF($C951="","",IFERROR(INDEX('Work report'!$A$2:$A$1500,MATCH(ROWS($C$2:C951),'Work report'!$AA$2:$AA$1500,0)),""))</f>
        <v/>
      </c>
      <c r="J951" s="201" t="str">
        <f>IF($C951="","",IFERROR(INDEX('Work report'!$I$2:$I$1500,MATCH(ROWS($C$2:C951),'Work report'!$AA$2:$AA$1500,0)),""))</f>
        <v/>
      </c>
      <c r="K951" s="105"/>
      <c r="L951" s="105"/>
      <c r="M951" s="105"/>
      <c r="N951" s="105"/>
      <c r="O951" s="71">
        <f t="shared" si="43"/>
        <v>0</v>
      </c>
      <c r="P951" s="71">
        <f t="shared" si="44"/>
        <v>0</v>
      </c>
      <c r="Q951" s="71" t="str">
        <f t="shared" si="45"/>
        <v/>
      </c>
    </row>
    <row r="952" spans="1:17" ht="15" customHeight="1" x14ac:dyDescent="0.25">
      <c r="A952" s="198" t="str">
        <f>IF($C952="","",IFERROR(INDEX('Work report'!$A$2:$A$1500,MATCH(ROWS($C$2:C952),'Work report'!$AA$2:$AA$1500,0)),""))</f>
        <v/>
      </c>
      <c r="B952" s="199" t="str">
        <f>IF($C952="","",Setup!$B$4)</f>
        <v/>
      </c>
      <c r="C952" s="200" t="str">
        <f>IFERROR(INDEX('Work report'!$R$2:$R$1500,MATCH(ROWS($C$2:C952),'Work report'!$AA$2:$AA$1500,0)),"")</f>
        <v/>
      </c>
      <c r="D952" s="200" t="str">
        <f>IFERROR(INDEX('Work report'!$S$2:$S$1500,MATCH(ROWS($D$2:D952),'Work report'!$AA$2:$AA$1500,0)),"")</f>
        <v/>
      </c>
      <c r="E952" s="193" t="str">
        <f>IF($C952="","",IFERROR(INDEX('Work report'!$C$2:$C$1500,MATCH(ROWS($C$2:C952),'Work report'!$AA$2:$AA$1500,0)),""))</f>
        <v/>
      </c>
      <c r="F952" s="201" t="str">
        <f>IF($C952="","",IFERROR(INDEX('Work report'!$F$2:$F$1500,MATCH(ROWS($C$2:C952),'Work report'!$AA$2:$AA$1500,0)),""))</f>
        <v/>
      </c>
      <c r="G952" s="202" t="str">
        <f>IF($C952="","",IFERROR(HYPERLINK(INDEX('Work report'!$Q$2:$Q$1500,MATCH(ROWS($C$2:C952),'Work report'!$AA$2:$AA$1500,0)),INDEX('Work report'!$Q$2:$Q$1500,MATCH(ROWS($C$2:C952),'Work report'!$AA$2:$AA$1500,0))),""))</f>
        <v/>
      </c>
      <c r="H952" s="203" t="str">
        <f>IF($C952="","",IFERROR(INDEX('Work report'!$M$2:$M$1500,MATCH(ROWS($C$2:C952),'Work report'!$AA$2:$AA$1500,0)),""))</f>
        <v/>
      </c>
      <c r="I952" s="198" t="str">
        <f>IF($C952="","",IFERROR(INDEX('Work report'!$A$2:$A$1500,MATCH(ROWS($C$2:C952),'Work report'!$AA$2:$AA$1500,0)),""))</f>
        <v/>
      </c>
      <c r="J952" s="201" t="str">
        <f>IF($C952="","",IFERROR(INDEX('Work report'!$I$2:$I$1500,MATCH(ROWS($C$2:C952),'Work report'!$AA$2:$AA$1500,0)),""))</f>
        <v/>
      </c>
      <c r="K952" s="105"/>
      <c r="L952" s="105"/>
      <c r="M952" s="105"/>
      <c r="N952" s="105"/>
      <c r="O952" s="71">
        <f t="shared" si="43"/>
        <v>0</v>
      </c>
      <c r="P952" s="71">
        <f t="shared" si="44"/>
        <v>0</v>
      </c>
      <c r="Q952" s="71" t="str">
        <f t="shared" si="45"/>
        <v/>
      </c>
    </row>
    <row r="953" spans="1:17" ht="15" customHeight="1" x14ac:dyDescent="0.25">
      <c r="A953" s="198" t="str">
        <f>IF($C953="","",IFERROR(INDEX('Work report'!$A$2:$A$1500,MATCH(ROWS($C$2:C953),'Work report'!$AA$2:$AA$1500,0)),""))</f>
        <v/>
      </c>
      <c r="B953" s="199" t="str">
        <f>IF($C953="","",Setup!$B$4)</f>
        <v/>
      </c>
      <c r="C953" s="200" t="str">
        <f>IFERROR(INDEX('Work report'!$R$2:$R$1500,MATCH(ROWS($C$2:C953),'Work report'!$AA$2:$AA$1500,0)),"")</f>
        <v/>
      </c>
      <c r="D953" s="200" t="str">
        <f>IFERROR(INDEX('Work report'!$S$2:$S$1500,MATCH(ROWS($D$2:D953),'Work report'!$AA$2:$AA$1500,0)),"")</f>
        <v/>
      </c>
      <c r="E953" s="193" t="str">
        <f>IF($C953="","",IFERROR(INDEX('Work report'!$C$2:$C$1500,MATCH(ROWS($C$2:C953),'Work report'!$AA$2:$AA$1500,0)),""))</f>
        <v/>
      </c>
      <c r="F953" s="201" t="str">
        <f>IF($C953="","",IFERROR(INDEX('Work report'!$F$2:$F$1500,MATCH(ROWS($C$2:C953),'Work report'!$AA$2:$AA$1500,0)),""))</f>
        <v/>
      </c>
      <c r="G953" s="202" t="str">
        <f>IF($C953="","",IFERROR(HYPERLINK(INDEX('Work report'!$Q$2:$Q$1500,MATCH(ROWS($C$2:C953),'Work report'!$AA$2:$AA$1500,0)),INDEX('Work report'!$Q$2:$Q$1500,MATCH(ROWS($C$2:C953),'Work report'!$AA$2:$AA$1500,0))),""))</f>
        <v/>
      </c>
      <c r="H953" s="203" t="str">
        <f>IF($C953="","",IFERROR(INDEX('Work report'!$M$2:$M$1500,MATCH(ROWS($C$2:C953),'Work report'!$AA$2:$AA$1500,0)),""))</f>
        <v/>
      </c>
      <c r="I953" s="198" t="str">
        <f>IF($C953="","",IFERROR(INDEX('Work report'!$A$2:$A$1500,MATCH(ROWS($C$2:C953),'Work report'!$AA$2:$AA$1500,0)),""))</f>
        <v/>
      </c>
      <c r="J953" s="201" t="str">
        <f>IF($C953="","",IFERROR(INDEX('Work report'!$I$2:$I$1500,MATCH(ROWS($C$2:C953),'Work report'!$AA$2:$AA$1500,0)),""))</f>
        <v/>
      </c>
      <c r="K953" s="105"/>
      <c r="L953" s="105"/>
      <c r="M953" s="105"/>
      <c r="N953" s="105"/>
      <c r="O953" s="71">
        <f t="shared" si="43"/>
        <v>0</v>
      </c>
      <c r="P953" s="71">
        <f t="shared" si="44"/>
        <v>0</v>
      </c>
      <c r="Q953" s="71" t="str">
        <f t="shared" si="45"/>
        <v/>
      </c>
    </row>
    <row r="954" spans="1:17" ht="15" customHeight="1" x14ac:dyDescent="0.25">
      <c r="A954" s="198" t="str">
        <f>IF($C954="","",IFERROR(INDEX('Work report'!$A$2:$A$1500,MATCH(ROWS($C$2:C954),'Work report'!$AA$2:$AA$1500,0)),""))</f>
        <v/>
      </c>
      <c r="B954" s="199" t="str">
        <f>IF($C954="","",Setup!$B$4)</f>
        <v/>
      </c>
      <c r="C954" s="200" t="str">
        <f>IFERROR(INDEX('Work report'!$R$2:$R$1500,MATCH(ROWS($C$2:C954),'Work report'!$AA$2:$AA$1500,0)),"")</f>
        <v/>
      </c>
      <c r="D954" s="200" t="str">
        <f>IFERROR(INDEX('Work report'!$S$2:$S$1500,MATCH(ROWS($D$2:D954),'Work report'!$AA$2:$AA$1500,0)),"")</f>
        <v/>
      </c>
      <c r="E954" s="193" t="str">
        <f>IF($C954="","",IFERROR(INDEX('Work report'!$C$2:$C$1500,MATCH(ROWS($C$2:C954),'Work report'!$AA$2:$AA$1500,0)),""))</f>
        <v/>
      </c>
      <c r="F954" s="201" t="str">
        <f>IF($C954="","",IFERROR(INDEX('Work report'!$F$2:$F$1500,MATCH(ROWS($C$2:C954),'Work report'!$AA$2:$AA$1500,0)),""))</f>
        <v/>
      </c>
      <c r="G954" s="202" t="str">
        <f>IF($C954="","",IFERROR(HYPERLINK(INDEX('Work report'!$Q$2:$Q$1500,MATCH(ROWS($C$2:C954),'Work report'!$AA$2:$AA$1500,0)),INDEX('Work report'!$Q$2:$Q$1500,MATCH(ROWS($C$2:C954),'Work report'!$AA$2:$AA$1500,0))),""))</f>
        <v/>
      </c>
      <c r="H954" s="203" t="str">
        <f>IF($C954="","",IFERROR(INDEX('Work report'!$M$2:$M$1500,MATCH(ROWS($C$2:C954),'Work report'!$AA$2:$AA$1500,0)),""))</f>
        <v/>
      </c>
      <c r="I954" s="198" t="str">
        <f>IF($C954="","",IFERROR(INDEX('Work report'!$A$2:$A$1500,MATCH(ROWS($C$2:C954),'Work report'!$AA$2:$AA$1500,0)),""))</f>
        <v/>
      </c>
      <c r="J954" s="201" t="str">
        <f>IF($C954="","",IFERROR(INDEX('Work report'!$I$2:$I$1500,MATCH(ROWS($C$2:C954),'Work report'!$AA$2:$AA$1500,0)),""))</f>
        <v/>
      </c>
      <c r="K954" s="105"/>
      <c r="L954" s="105"/>
      <c r="M954" s="105"/>
      <c r="N954" s="105"/>
      <c r="O954" s="71">
        <f t="shared" si="43"/>
        <v>0</v>
      </c>
      <c r="P954" s="71">
        <f t="shared" si="44"/>
        <v>0</v>
      </c>
      <c r="Q954" s="71" t="str">
        <f t="shared" si="45"/>
        <v/>
      </c>
    </row>
    <row r="955" spans="1:17" ht="15" customHeight="1" x14ac:dyDescent="0.25">
      <c r="A955" s="198" t="str">
        <f>IF($C955="","",IFERROR(INDEX('Work report'!$A$2:$A$1500,MATCH(ROWS($C$2:C955),'Work report'!$AA$2:$AA$1500,0)),""))</f>
        <v/>
      </c>
      <c r="B955" s="199" t="str">
        <f>IF($C955="","",Setup!$B$4)</f>
        <v/>
      </c>
      <c r="C955" s="200" t="str">
        <f>IFERROR(INDEX('Work report'!$R$2:$R$1500,MATCH(ROWS($C$2:C955),'Work report'!$AA$2:$AA$1500,0)),"")</f>
        <v/>
      </c>
      <c r="D955" s="200" t="str">
        <f>IFERROR(INDEX('Work report'!$S$2:$S$1500,MATCH(ROWS($D$2:D955),'Work report'!$AA$2:$AA$1500,0)),"")</f>
        <v/>
      </c>
      <c r="E955" s="193" t="str">
        <f>IF($C955="","",IFERROR(INDEX('Work report'!$C$2:$C$1500,MATCH(ROWS($C$2:C955),'Work report'!$AA$2:$AA$1500,0)),""))</f>
        <v/>
      </c>
      <c r="F955" s="201" t="str">
        <f>IF($C955="","",IFERROR(INDEX('Work report'!$F$2:$F$1500,MATCH(ROWS($C$2:C955),'Work report'!$AA$2:$AA$1500,0)),""))</f>
        <v/>
      </c>
      <c r="G955" s="202" t="str">
        <f>IF($C955="","",IFERROR(HYPERLINK(INDEX('Work report'!$Q$2:$Q$1500,MATCH(ROWS($C$2:C955),'Work report'!$AA$2:$AA$1500,0)),INDEX('Work report'!$Q$2:$Q$1500,MATCH(ROWS($C$2:C955),'Work report'!$AA$2:$AA$1500,0))),""))</f>
        <v/>
      </c>
      <c r="H955" s="203" t="str">
        <f>IF($C955="","",IFERROR(INDEX('Work report'!$M$2:$M$1500,MATCH(ROWS($C$2:C955),'Work report'!$AA$2:$AA$1500,0)),""))</f>
        <v/>
      </c>
      <c r="I955" s="198" t="str">
        <f>IF($C955="","",IFERROR(INDEX('Work report'!$A$2:$A$1500,MATCH(ROWS($C$2:C955),'Work report'!$AA$2:$AA$1500,0)),""))</f>
        <v/>
      </c>
      <c r="J955" s="201" t="str">
        <f>IF($C955="","",IFERROR(INDEX('Work report'!$I$2:$I$1500,MATCH(ROWS($C$2:C955),'Work report'!$AA$2:$AA$1500,0)),""))</f>
        <v/>
      </c>
      <c r="K955" s="105"/>
      <c r="L955" s="105"/>
      <c r="M955" s="105"/>
      <c r="N955" s="105"/>
      <c r="O955" s="71">
        <f t="shared" si="43"/>
        <v>0</v>
      </c>
      <c r="P955" s="71">
        <f t="shared" si="44"/>
        <v>0</v>
      </c>
      <c r="Q955" s="71" t="str">
        <f t="shared" si="45"/>
        <v/>
      </c>
    </row>
    <row r="956" spans="1:17" ht="15" customHeight="1" x14ac:dyDescent="0.25">
      <c r="A956" s="198" t="str">
        <f>IF($C956="","",IFERROR(INDEX('Work report'!$A$2:$A$1500,MATCH(ROWS($C$2:C956),'Work report'!$AA$2:$AA$1500,0)),""))</f>
        <v/>
      </c>
      <c r="B956" s="199" t="str">
        <f>IF($C956="","",Setup!$B$4)</f>
        <v/>
      </c>
      <c r="C956" s="200" t="str">
        <f>IFERROR(INDEX('Work report'!$R$2:$R$1500,MATCH(ROWS($C$2:C956),'Work report'!$AA$2:$AA$1500,0)),"")</f>
        <v/>
      </c>
      <c r="D956" s="200" t="str">
        <f>IFERROR(INDEX('Work report'!$S$2:$S$1500,MATCH(ROWS($D$2:D956),'Work report'!$AA$2:$AA$1500,0)),"")</f>
        <v/>
      </c>
      <c r="E956" s="193" t="str">
        <f>IF($C956="","",IFERROR(INDEX('Work report'!$C$2:$C$1500,MATCH(ROWS($C$2:C956),'Work report'!$AA$2:$AA$1500,0)),""))</f>
        <v/>
      </c>
      <c r="F956" s="201" t="str">
        <f>IF($C956="","",IFERROR(INDEX('Work report'!$F$2:$F$1500,MATCH(ROWS($C$2:C956),'Work report'!$AA$2:$AA$1500,0)),""))</f>
        <v/>
      </c>
      <c r="G956" s="202" t="str">
        <f>IF($C956="","",IFERROR(HYPERLINK(INDEX('Work report'!$Q$2:$Q$1500,MATCH(ROWS($C$2:C956),'Work report'!$AA$2:$AA$1500,0)),INDEX('Work report'!$Q$2:$Q$1500,MATCH(ROWS($C$2:C956),'Work report'!$AA$2:$AA$1500,0))),""))</f>
        <v/>
      </c>
      <c r="H956" s="203" t="str">
        <f>IF($C956="","",IFERROR(INDEX('Work report'!$M$2:$M$1500,MATCH(ROWS($C$2:C956),'Work report'!$AA$2:$AA$1500,0)),""))</f>
        <v/>
      </c>
      <c r="I956" s="198" t="str">
        <f>IF($C956="","",IFERROR(INDEX('Work report'!$A$2:$A$1500,MATCH(ROWS($C$2:C956),'Work report'!$AA$2:$AA$1500,0)),""))</f>
        <v/>
      </c>
      <c r="J956" s="201" t="str">
        <f>IF($C956="","",IFERROR(INDEX('Work report'!$I$2:$I$1500,MATCH(ROWS($C$2:C956),'Work report'!$AA$2:$AA$1500,0)),""))</f>
        <v/>
      </c>
      <c r="K956" s="105"/>
      <c r="L956" s="105"/>
      <c r="M956" s="105"/>
      <c r="N956" s="105"/>
      <c r="O956" s="71">
        <f t="shared" si="43"/>
        <v>0</v>
      </c>
      <c r="P956" s="71">
        <f t="shared" si="44"/>
        <v>0</v>
      </c>
      <c r="Q956" s="71" t="str">
        <f t="shared" si="45"/>
        <v/>
      </c>
    </row>
    <row r="957" spans="1:17" ht="15" customHeight="1" x14ac:dyDescent="0.25">
      <c r="A957" s="198" t="str">
        <f>IF($C957="","",IFERROR(INDEX('Work report'!$A$2:$A$1500,MATCH(ROWS($C$2:C957),'Work report'!$AA$2:$AA$1500,0)),""))</f>
        <v/>
      </c>
      <c r="B957" s="199" t="str">
        <f>IF($C957="","",Setup!$B$4)</f>
        <v/>
      </c>
      <c r="C957" s="200" t="str">
        <f>IFERROR(INDEX('Work report'!$R$2:$R$1500,MATCH(ROWS($C$2:C957),'Work report'!$AA$2:$AA$1500,0)),"")</f>
        <v/>
      </c>
      <c r="D957" s="200" t="str">
        <f>IFERROR(INDEX('Work report'!$S$2:$S$1500,MATCH(ROWS($D$2:D957),'Work report'!$AA$2:$AA$1500,0)),"")</f>
        <v/>
      </c>
      <c r="E957" s="193" t="str">
        <f>IF($C957="","",IFERROR(INDEX('Work report'!$C$2:$C$1500,MATCH(ROWS($C$2:C957),'Work report'!$AA$2:$AA$1500,0)),""))</f>
        <v/>
      </c>
      <c r="F957" s="201" t="str">
        <f>IF($C957="","",IFERROR(INDEX('Work report'!$F$2:$F$1500,MATCH(ROWS($C$2:C957),'Work report'!$AA$2:$AA$1500,0)),""))</f>
        <v/>
      </c>
      <c r="G957" s="202" t="str">
        <f>IF($C957="","",IFERROR(HYPERLINK(INDEX('Work report'!$Q$2:$Q$1500,MATCH(ROWS($C$2:C957),'Work report'!$AA$2:$AA$1500,0)),INDEX('Work report'!$Q$2:$Q$1500,MATCH(ROWS($C$2:C957),'Work report'!$AA$2:$AA$1500,0))),""))</f>
        <v/>
      </c>
      <c r="H957" s="203" t="str">
        <f>IF($C957="","",IFERROR(INDEX('Work report'!$M$2:$M$1500,MATCH(ROWS($C$2:C957),'Work report'!$AA$2:$AA$1500,0)),""))</f>
        <v/>
      </c>
      <c r="I957" s="198" t="str">
        <f>IF($C957="","",IFERROR(INDEX('Work report'!$A$2:$A$1500,MATCH(ROWS($C$2:C957),'Work report'!$AA$2:$AA$1500,0)),""))</f>
        <v/>
      </c>
      <c r="J957" s="201" t="str">
        <f>IF($C957="","",IFERROR(INDEX('Work report'!$I$2:$I$1500,MATCH(ROWS($C$2:C957),'Work report'!$AA$2:$AA$1500,0)),""))</f>
        <v/>
      </c>
      <c r="K957" s="105"/>
      <c r="L957" s="105"/>
      <c r="M957" s="105"/>
      <c r="N957" s="105"/>
      <c r="O957" s="71">
        <f t="shared" si="43"/>
        <v>0</v>
      </c>
      <c r="P957" s="71">
        <f t="shared" si="44"/>
        <v>0</v>
      </c>
      <c r="Q957" s="71" t="str">
        <f t="shared" si="45"/>
        <v/>
      </c>
    </row>
    <row r="958" spans="1:17" ht="15" customHeight="1" x14ac:dyDescent="0.25">
      <c r="A958" s="198" t="str">
        <f>IF($C958="","",IFERROR(INDEX('Work report'!$A$2:$A$1500,MATCH(ROWS($C$2:C958),'Work report'!$AA$2:$AA$1500,0)),""))</f>
        <v/>
      </c>
      <c r="B958" s="199" t="str">
        <f>IF($C958="","",Setup!$B$4)</f>
        <v/>
      </c>
      <c r="C958" s="200" t="str">
        <f>IFERROR(INDEX('Work report'!$R$2:$R$1500,MATCH(ROWS($C$2:C958),'Work report'!$AA$2:$AA$1500,0)),"")</f>
        <v/>
      </c>
      <c r="D958" s="200" t="str">
        <f>IFERROR(INDEX('Work report'!$S$2:$S$1500,MATCH(ROWS($D$2:D958),'Work report'!$AA$2:$AA$1500,0)),"")</f>
        <v/>
      </c>
      <c r="E958" s="193" t="str">
        <f>IF($C958="","",IFERROR(INDEX('Work report'!$C$2:$C$1500,MATCH(ROWS($C$2:C958),'Work report'!$AA$2:$AA$1500,0)),""))</f>
        <v/>
      </c>
      <c r="F958" s="201" t="str">
        <f>IF($C958="","",IFERROR(INDEX('Work report'!$F$2:$F$1500,MATCH(ROWS($C$2:C958),'Work report'!$AA$2:$AA$1500,0)),""))</f>
        <v/>
      </c>
      <c r="G958" s="202" t="str">
        <f>IF($C958="","",IFERROR(HYPERLINK(INDEX('Work report'!$Q$2:$Q$1500,MATCH(ROWS($C$2:C958),'Work report'!$AA$2:$AA$1500,0)),INDEX('Work report'!$Q$2:$Q$1500,MATCH(ROWS($C$2:C958),'Work report'!$AA$2:$AA$1500,0))),""))</f>
        <v/>
      </c>
      <c r="H958" s="203" t="str">
        <f>IF($C958="","",IFERROR(INDEX('Work report'!$M$2:$M$1500,MATCH(ROWS($C$2:C958),'Work report'!$AA$2:$AA$1500,0)),""))</f>
        <v/>
      </c>
      <c r="I958" s="198" t="str">
        <f>IF($C958="","",IFERROR(INDEX('Work report'!$A$2:$A$1500,MATCH(ROWS($C$2:C958),'Work report'!$AA$2:$AA$1500,0)),""))</f>
        <v/>
      </c>
      <c r="J958" s="201" t="str">
        <f>IF($C958="","",IFERROR(INDEX('Work report'!$I$2:$I$1500,MATCH(ROWS($C$2:C958),'Work report'!$AA$2:$AA$1500,0)),""))</f>
        <v/>
      </c>
      <c r="K958" s="105"/>
      <c r="L958" s="105"/>
      <c r="M958" s="105"/>
      <c r="N958" s="105"/>
      <c r="O958" s="71">
        <f t="shared" si="43"/>
        <v>0</v>
      </c>
      <c r="P958" s="71">
        <f t="shared" si="44"/>
        <v>0</v>
      </c>
      <c r="Q958" s="71" t="str">
        <f t="shared" si="45"/>
        <v/>
      </c>
    </row>
    <row r="959" spans="1:17" ht="15" customHeight="1" x14ac:dyDescent="0.25">
      <c r="A959" s="198" t="str">
        <f>IF($C959="","",IFERROR(INDEX('Work report'!$A$2:$A$1500,MATCH(ROWS($C$2:C959),'Work report'!$AA$2:$AA$1500,0)),""))</f>
        <v/>
      </c>
      <c r="B959" s="199" t="str">
        <f>IF($C959="","",Setup!$B$4)</f>
        <v/>
      </c>
      <c r="C959" s="200" t="str">
        <f>IFERROR(INDEX('Work report'!$R$2:$R$1500,MATCH(ROWS($C$2:C959),'Work report'!$AA$2:$AA$1500,0)),"")</f>
        <v/>
      </c>
      <c r="D959" s="200" t="str">
        <f>IFERROR(INDEX('Work report'!$S$2:$S$1500,MATCH(ROWS($D$2:D959),'Work report'!$AA$2:$AA$1500,0)),"")</f>
        <v/>
      </c>
      <c r="E959" s="193" t="str">
        <f>IF($C959="","",IFERROR(INDEX('Work report'!$C$2:$C$1500,MATCH(ROWS($C$2:C959),'Work report'!$AA$2:$AA$1500,0)),""))</f>
        <v/>
      </c>
      <c r="F959" s="201" t="str">
        <f>IF($C959="","",IFERROR(INDEX('Work report'!$F$2:$F$1500,MATCH(ROWS($C$2:C959),'Work report'!$AA$2:$AA$1500,0)),""))</f>
        <v/>
      </c>
      <c r="G959" s="202" t="str">
        <f>IF($C959="","",IFERROR(HYPERLINK(INDEX('Work report'!$Q$2:$Q$1500,MATCH(ROWS($C$2:C959),'Work report'!$AA$2:$AA$1500,0)),INDEX('Work report'!$Q$2:$Q$1500,MATCH(ROWS($C$2:C959),'Work report'!$AA$2:$AA$1500,0))),""))</f>
        <v/>
      </c>
      <c r="H959" s="203" t="str">
        <f>IF($C959="","",IFERROR(INDEX('Work report'!$M$2:$M$1500,MATCH(ROWS($C$2:C959),'Work report'!$AA$2:$AA$1500,0)),""))</f>
        <v/>
      </c>
      <c r="I959" s="198" t="str">
        <f>IF($C959="","",IFERROR(INDEX('Work report'!$A$2:$A$1500,MATCH(ROWS($C$2:C959),'Work report'!$AA$2:$AA$1500,0)),""))</f>
        <v/>
      </c>
      <c r="J959" s="201" t="str">
        <f>IF($C959="","",IFERROR(INDEX('Work report'!$I$2:$I$1500,MATCH(ROWS($C$2:C959),'Work report'!$AA$2:$AA$1500,0)),""))</f>
        <v/>
      </c>
      <c r="K959" s="105"/>
      <c r="L959" s="105"/>
      <c r="M959" s="105"/>
      <c r="N959" s="105"/>
      <c r="O959" s="71">
        <f t="shared" si="43"/>
        <v>0</v>
      </c>
      <c r="P959" s="71">
        <f t="shared" si="44"/>
        <v>0</v>
      </c>
      <c r="Q959" s="71" t="str">
        <f t="shared" si="45"/>
        <v/>
      </c>
    </row>
    <row r="960" spans="1:17" ht="15" customHeight="1" x14ac:dyDescent="0.25">
      <c r="A960" s="198" t="str">
        <f>IF($C960="","",IFERROR(INDEX('Work report'!$A$2:$A$1500,MATCH(ROWS($C$2:C960),'Work report'!$AA$2:$AA$1500,0)),""))</f>
        <v/>
      </c>
      <c r="B960" s="199" t="str">
        <f>IF($C960="","",Setup!$B$4)</f>
        <v/>
      </c>
      <c r="C960" s="200" t="str">
        <f>IFERROR(INDEX('Work report'!$R$2:$R$1500,MATCH(ROWS($C$2:C960),'Work report'!$AA$2:$AA$1500,0)),"")</f>
        <v/>
      </c>
      <c r="D960" s="200" t="str">
        <f>IFERROR(INDEX('Work report'!$S$2:$S$1500,MATCH(ROWS($D$2:D960),'Work report'!$AA$2:$AA$1500,0)),"")</f>
        <v/>
      </c>
      <c r="E960" s="193" t="str">
        <f>IF($C960="","",IFERROR(INDEX('Work report'!$C$2:$C$1500,MATCH(ROWS($C$2:C960),'Work report'!$AA$2:$AA$1500,0)),""))</f>
        <v/>
      </c>
      <c r="F960" s="201" t="str">
        <f>IF($C960="","",IFERROR(INDEX('Work report'!$F$2:$F$1500,MATCH(ROWS($C$2:C960),'Work report'!$AA$2:$AA$1500,0)),""))</f>
        <v/>
      </c>
      <c r="G960" s="202" t="str">
        <f>IF($C960="","",IFERROR(HYPERLINK(INDEX('Work report'!$Q$2:$Q$1500,MATCH(ROWS($C$2:C960),'Work report'!$AA$2:$AA$1500,0)),INDEX('Work report'!$Q$2:$Q$1500,MATCH(ROWS($C$2:C960),'Work report'!$AA$2:$AA$1500,0))),""))</f>
        <v/>
      </c>
      <c r="H960" s="203" t="str">
        <f>IF($C960="","",IFERROR(INDEX('Work report'!$M$2:$M$1500,MATCH(ROWS($C$2:C960),'Work report'!$AA$2:$AA$1500,0)),""))</f>
        <v/>
      </c>
      <c r="I960" s="198" t="str">
        <f>IF($C960="","",IFERROR(INDEX('Work report'!$A$2:$A$1500,MATCH(ROWS($C$2:C960),'Work report'!$AA$2:$AA$1500,0)),""))</f>
        <v/>
      </c>
      <c r="J960" s="201" t="str">
        <f>IF($C960="","",IFERROR(INDEX('Work report'!$I$2:$I$1500,MATCH(ROWS($C$2:C960),'Work report'!$AA$2:$AA$1500,0)),""))</f>
        <v/>
      </c>
      <c r="K960" s="105"/>
      <c r="L960" s="105"/>
      <c r="M960" s="105"/>
      <c r="N960" s="105"/>
      <c r="O960" s="71">
        <f t="shared" si="43"/>
        <v>0</v>
      </c>
      <c r="P960" s="71">
        <f t="shared" si="44"/>
        <v>0</v>
      </c>
      <c r="Q960" s="71" t="str">
        <f t="shared" si="45"/>
        <v/>
      </c>
    </row>
    <row r="961" spans="1:17" ht="15" customHeight="1" x14ac:dyDescent="0.25">
      <c r="A961" s="198" t="str">
        <f>IF($C961="","",IFERROR(INDEX('Work report'!$A$2:$A$1500,MATCH(ROWS($C$2:C961),'Work report'!$AA$2:$AA$1500,0)),""))</f>
        <v/>
      </c>
      <c r="B961" s="199" t="str">
        <f>IF($C961="","",Setup!$B$4)</f>
        <v/>
      </c>
      <c r="C961" s="200" t="str">
        <f>IFERROR(INDEX('Work report'!$R$2:$R$1500,MATCH(ROWS($C$2:C961),'Work report'!$AA$2:$AA$1500,0)),"")</f>
        <v/>
      </c>
      <c r="D961" s="200" t="str">
        <f>IFERROR(INDEX('Work report'!$S$2:$S$1500,MATCH(ROWS($D$2:D961),'Work report'!$AA$2:$AA$1500,0)),"")</f>
        <v/>
      </c>
      <c r="E961" s="193" t="str">
        <f>IF($C961="","",IFERROR(INDEX('Work report'!$C$2:$C$1500,MATCH(ROWS($C$2:C961),'Work report'!$AA$2:$AA$1500,0)),""))</f>
        <v/>
      </c>
      <c r="F961" s="201" t="str">
        <f>IF($C961="","",IFERROR(INDEX('Work report'!$F$2:$F$1500,MATCH(ROWS($C$2:C961),'Work report'!$AA$2:$AA$1500,0)),""))</f>
        <v/>
      </c>
      <c r="G961" s="202" t="str">
        <f>IF($C961="","",IFERROR(HYPERLINK(INDEX('Work report'!$Q$2:$Q$1500,MATCH(ROWS($C$2:C961),'Work report'!$AA$2:$AA$1500,0)),INDEX('Work report'!$Q$2:$Q$1500,MATCH(ROWS($C$2:C961),'Work report'!$AA$2:$AA$1500,0))),""))</f>
        <v/>
      </c>
      <c r="H961" s="203" t="str">
        <f>IF($C961="","",IFERROR(INDEX('Work report'!$M$2:$M$1500,MATCH(ROWS($C$2:C961),'Work report'!$AA$2:$AA$1500,0)),""))</f>
        <v/>
      </c>
      <c r="I961" s="198" t="str">
        <f>IF($C961="","",IFERROR(INDEX('Work report'!$A$2:$A$1500,MATCH(ROWS($C$2:C961),'Work report'!$AA$2:$AA$1500,0)),""))</f>
        <v/>
      </c>
      <c r="J961" s="201" t="str">
        <f>IF($C961="","",IFERROR(INDEX('Work report'!$I$2:$I$1500,MATCH(ROWS($C$2:C961),'Work report'!$AA$2:$AA$1500,0)),""))</f>
        <v/>
      </c>
      <c r="K961" s="105"/>
      <c r="L961" s="105"/>
      <c r="M961" s="105"/>
      <c r="N961" s="105"/>
      <c r="O961" s="71">
        <f t="shared" si="43"/>
        <v>0</v>
      </c>
      <c r="P961" s="71">
        <f t="shared" si="44"/>
        <v>0</v>
      </c>
      <c r="Q961" s="71" t="str">
        <f t="shared" si="45"/>
        <v/>
      </c>
    </row>
    <row r="962" spans="1:17" ht="15" customHeight="1" x14ac:dyDescent="0.25">
      <c r="A962" s="198" t="str">
        <f>IF($C962="","",IFERROR(INDEX('Work report'!$A$2:$A$1500,MATCH(ROWS($C$2:C962),'Work report'!$AA$2:$AA$1500,0)),""))</f>
        <v/>
      </c>
      <c r="B962" s="199" t="str">
        <f>IF($C962="","",Setup!$B$4)</f>
        <v/>
      </c>
      <c r="C962" s="200" t="str">
        <f>IFERROR(INDEX('Work report'!$R$2:$R$1500,MATCH(ROWS($C$2:C962),'Work report'!$AA$2:$AA$1500,0)),"")</f>
        <v/>
      </c>
      <c r="D962" s="200" t="str">
        <f>IFERROR(INDEX('Work report'!$S$2:$S$1500,MATCH(ROWS($D$2:D962),'Work report'!$AA$2:$AA$1500,0)),"")</f>
        <v/>
      </c>
      <c r="E962" s="193" t="str">
        <f>IF($C962="","",IFERROR(INDEX('Work report'!$C$2:$C$1500,MATCH(ROWS($C$2:C962),'Work report'!$AA$2:$AA$1500,0)),""))</f>
        <v/>
      </c>
      <c r="F962" s="201" t="str">
        <f>IF($C962="","",IFERROR(INDEX('Work report'!$F$2:$F$1500,MATCH(ROWS($C$2:C962),'Work report'!$AA$2:$AA$1500,0)),""))</f>
        <v/>
      </c>
      <c r="G962" s="202" t="str">
        <f>IF($C962="","",IFERROR(HYPERLINK(INDEX('Work report'!$Q$2:$Q$1500,MATCH(ROWS($C$2:C962),'Work report'!$AA$2:$AA$1500,0)),INDEX('Work report'!$Q$2:$Q$1500,MATCH(ROWS($C$2:C962),'Work report'!$AA$2:$AA$1500,0))),""))</f>
        <v/>
      </c>
      <c r="H962" s="203" t="str">
        <f>IF($C962="","",IFERROR(INDEX('Work report'!$M$2:$M$1500,MATCH(ROWS($C$2:C962),'Work report'!$AA$2:$AA$1500,0)),""))</f>
        <v/>
      </c>
      <c r="I962" s="198" t="str">
        <f>IF($C962="","",IFERROR(INDEX('Work report'!$A$2:$A$1500,MATCH(ROWS($C$2:C962),'Work report'!$AA$2:$AA$1500,0)),""))</f>
        <v/>
      </c>
      <c r="J962" s="201" t="str">
        <f>IF($C962="","",IFERROR(INDEX('Work report'!$I$2:$I$1500,MATCH(ROWS($C$2:C962),'Work report'!$AA$2:$AA$1500,0)),""))</f>
        <v/>
      </c>
      <c r="K962" s="105"/>
      <c r="L962" s="105"/>
      <c r="M962" s="105"/>
      <c r="N962" s="105"/>
      <c r="O962" s="71">
        <f t="shared" ref="O962:O1001" si="46">IF($C962&lt;&gt;"",$C962,$K962)</f>
        <v>0</v>
      </c>
      <c r="P962" s="71">
        <f t="shared" ref="P962:P1001" si="47">IF($D962&lt;&gt;"",$D962,$L962)</f>
        <v>0</v>
      </c>
      <c r="Q962" s="71" t="str">
        <f t="shared" si="45"/>
        <v/>
      </c>
    </row>
    <row r="963" spans="1:17" ht="15" customHeight="1" x14ac:dyDescent="0.25">
      <c r="A963" s="198" t="str">
        <f>IF($C963="","",IFERROR(INDEX('Work report'!$A$2:$A$1500,MATCH(ROWS($C$2:C963),'Work report'!$AA$2:$AA$1500,0)),""))</f>
        <v/>
      </c>
      <c r="B963" s="199" t="str">
        <f>IF($C963="","",Setup!$B$4)</f>
        <v/>
      </c>
      <c r="C963" s="200" t="str">
        <f>IFERROR(INDEX('Work report'!$R$2:$R$1500,MATCH(ROWS($C$2:C963),'Work report'!$AA$2:$AA$1500,0)),"")</f>
        <v/>
      </c>
      <c r="D963" s="200" t="str">
        <f>IFERROR(INDEX('Work report'!$S$2:$S$1500,MATCH(ROWS($D$2:D963),'Work report'!$AA$2:$AA$1500,0)),"")</f>
        <v/>
      </c>
      <c r="E963" s="193" t="str">
        <f>IF($C963="","",IFERROR(INDEX('Work report'!$C$2:$C$1500,MATCH(ROWS($C$2:C963),'Work report'!$AA$2:$AA$1500,0)),""))</f>
        <v/>
      </c>
      <c r="F963" s="201" t="str">
        <f>IF($C963="","",IFERROR(INDEX('Work report'!$F$2:$F$1500,MATCH(ROWS($C$2:C963),'Work report'!$AA$2:$AA$1500,0)),""))</f>
        <v/>
      </c>
      <c r="G963" s="202" t="str">
        <f>IF($C963="","",IFERROR(HYPERLINK(INDEX('Work report'!$Q$2:$Q$1500,MATCH(ROWS($C$2:C963),'Work report'!$AA$2:$AA$1500,0)),INDEX('Work report'!$Q$2:$Q$1500,MATCH(ROWS($C$2:C963),'Work report'!$AA$2:$AA$1500,0))),""))</f>
        <v/>
      </c>
      <c r="H963" s="203" t="str">
        <f>IF($C963="","",IFERROR(INDEX('Work report'!$M$2:$M$1500,MATCH(ROWS($C$2:C963),'Work report'!$AA$2:$AA$1500,0)),""))</f>
        <v/>
      </c>
      <c r="I963" s="198" t="str">
        <f>IF($C963="","",IFERROR(INDEX('Work report'!$A$2:$A$1500,MATCH(ROWS($C$2:C963),'Work report'!$AA$2:$AA$1500,0)),""))</f>
        <v/>
      </c>
      <c r="J963" s="201" t="str">
        <f>IF($C963="","",IFERROR(INDEX('Work report'!$I$2:$I$1500,MATCH(ROWS($C$2:C963),'Work report'!$AA$2:$AA$1500,0)),""))</f>
        <v/>
      </c>
      <c r="K963" s="105"/>
      <c r="L963" s="105"/>
      <c r="M963" s="105"/>
      <c r="N963" s="105"/>
      <c r="O963" s="71">
        <f t="shared" si="46"/>
        <v>0</v>
      </c>
      <c r="P963" s="71">
        <f t="shared" si="47"/>
        <v>0</v>
      </c>
      <c r="Q963" s="71" t="str">
        <f t="shared" si="45"/>
        <v/>
      </c>
    </row>
    <row r="964" spans="1:17" ht="15" customHeight="1" x14ac:dyDescent="0.25">
      <c r="A964" s="198" t="str">
        <f>IF($C964="","",IFERROR(INDEX('Work report'!$A$2:$A$1500,MATCH(ROWS($C$2:C964),'Work report'!$AA$2:$AA$1500,0)),""))</f>
        <v/>
      </c>
      <c r="B964" s="199" t="str">
        <f>IF($C964="","",Setup!$B$4)</f>
        <v/>
      </c>
      <c r="C964" s="200" t="str">
        <f>IFERROR(INDEX('Work report'!$R$2:$R$1500,MATCH(ROWS($C$2:C964),'Work report'!$AA$2:$AA$1500,0)),"")</f>
        <v/>
      </c>
      <c r="D964" s="200" t="str">
        <f>IFERROR(INDEX('Work report'!$S$2:$S$1500,MATCH(ROWS($D$2:D964),'Work report'!$AA$2:$AA$1500,0)),"")</f>
        <v/>
      </c>
      <c r="E964" s="193" t="str">
        <f>IF($C964="","",IFERROR(INDEX('Work report'!$C$2:$C$1500,MATCH(ROWS($C$2:C964),'Work report'!$AA$2:$AA$1500,0)),""))</f>
        <v/>
      </c>
      <c r="F964" s="201" t="str">
        <f>IF($C964="","",IFERROR(INDEX('Work report'!$F$2:$F$1500,MATCH(ROWS($C$2:C964),'Work report'!$AA$2:$AA$1500,0)),""))</f>
        <v/>
      </c>
      <c r="G964" s="202" t="str">
        <f>IF($C964="","",IFERROR(HYPERLINK(INDEX('Work report'!$Q$2:$Q$1500,MATCH(ROWS($C$2:C964),'Work report'!$AA$2:$AA$1500,0)),INDEX('Work report'!$Q$2:$Q$1500,MATCH(ROWS($C$2:C964),'Work report'!$AA$2:$AA$1500,0))),""))</f>
        <v/>
      </c>
      <c r="H964" s="203" t="str">
        <f>IF($C964="","",IFERROR(INDEX('Work report'!$M$2:$M$1500,MATCH(ROWS($C$2:C964),'Work report'!$AA$2:$AA$1500,0)),""))</f>
        <v/>
      </c>
      <c r="I964" s="198" t="str">
        <f>IF($C964="","",IFERROR(INDEX('Work report'!$A$2:$A$1500,MATCH(ROWS($C$2:C964),'Work report'!$AA$2:$AA$1500,0)),""))</f>
        <v/>
      </c>
      <c r="J964" s="201" t="str">
        <f>IF($C964="","",IFERROR(INDEX('Work report'!$I$2:$I$1500,MATCH(ROWS($C$2:C964),'Work report'!$AA$2:$AA$1500,0)),""))</f>
        <v/>
      </c>
      <c r="K964" s="105"/>
      <c r="L964" s="105"/>
      <c r="M964" s="105"/>
      <c r="N964" s="105"/>
      <c r="O964" s="71">
        <f t="shared" si="46"/>
        <v>0</v>
      </c>
      <c r="P964" s="71">
        <f t="shared" si="47"/>
        <v>0</v>
      </c>
      <c r="Q964" s="71" t="str">
        <f t="shared" si="45"/>
        <v/>
      </c>
    </row>
    <row r="965" spans="1:17" ht="15" customHeight="1" x14ac:dyDescent="0.25">
      <c r="A965" s="198" t="str">
        <f>IF($C965="","",IFERROR(INDEX('Work report'!$A$2:$A$1500,MATCH(ROWS($C$2:C965),'Work report'!$AA$2:$AA$1500,0)),""))</f>
        <v/>
      </c>
      <c r="B965" s="199" t="str">
        <f>IF($C965="","",Setup!$B$4)</f>
        <v/>
      </c>
      <c r="C965" s="200" t="str">
        <f>IFERROR(INDEX('Work report'!$R$2:$R$1500,MATCH(ROWS($C$2:C965),'Work report'!$AA$2:$AA$1500,0)),"")</f>
        <v/>
      </c>
      <c r="D965" s="200" t="str">
        <f>IFERROR(INDEX('Work report'!$S$2:$S$1500,MATCH(ROWS($D$2:D965),'Work report'!$AA$2:$AA$1500,0)),"")</f>
        <v/>
      </c>
      <c r="E965" s="193" t="str">
        <f>IF($C965="","",IFERROR(INDEX('Work report'!$C$2:$C$1500,MATCH(ROWS($C$2:C965),'Work report'!$AA$2:$AA$1500,0)),""))</f>
        <v/>
      </c>
      <c r="F965" s="201" t="str">
        <f>IF($C965="","",IFERROR(INDEX('Work report'!$F$2:$F$1500,MATCH(ROWS($C$2:C965),'Work report'!$AA$2:$AA$1500,0)),""))</f>
        <v/>
      </c>
      <c r="G965" s="202" t="str">
        <f>IF($C965="","",IFERROR(HYPERLINK(INDEX('Work report'!$Q$2:$Q$1500,MATCH(ROWS($C$2:C965),'Work report'!$AA$2:$AA$1500,0)),INDEX('Work report'!$Q$2:$Q$1500,MATCH(ROWS($C$2:C965),'Work report'!$AA$2:$AA$1500,0))),""))</f>
        <v/>
      </c>
      <c r="H965" s="203" t="str">
        <f>IF($C965="","",IFERROR(INDEX('Work report'!$M$2:$M$1500,MATCH(ROWS($C$2:C965),'Work report'!$AA$2:$AA$1500,0)),""))</f>
        <v/>
      </c>
      <c r="I965" s="198" t="str">
        <f>IF($C965="","",IFERROR(INDEX('Work report'!$A$2:$A$1500,MATCH(ROWS($C$2:C965),'Work report'!$AA$2:$AA$1500,0)),""))</f>
        <v/>
      </c>
      <c r="J965" s="201" t="str">
        <f>IF($C965="","",IFERROR(INDEX('Work report'!$I$2:$I$1500,MATCH(ROWS($C$2:C965),'Work report'!$AA$2:$AA$1500,0)),""))</f>
        <v/>
      </c>
      <c r="K965" s="105"/>
      <c r="L965" s="105"/>
      <c r="M965" s="105"/>
      <c r="N965" s="105"/>
      <c r="O965" s="71">
        <f t="shared" si="46"/>
        <v>0</v>
      </c>
      <c r="P965" s="71">
        <f t="shared" si="47"/>
        <v>0</v>
      </c>
      <c r="Q965" s="71" t="str">
        <f t="shared" si="45"/>
        <v/>
      </c>
    </row>
    <row r="966" spans="1:17" ht="15" customHeight="1" x14ac:dyDescent="0.25">
      <c r="A966" s="198" t="str">
        <f>IF($C966="","",IFERROR(INDEX('Work report'!$A$2:$A$1500,MATCH(ROWS($C$2:C966),'Work report'!$AA$2:$AA$1500,0)),""))</f>
        <v/>
      </c>
      <c r="B966" s="199" t="str">
        <f>IF($C966="","",Setup!$B$4)</f>
        <v/>
      </c>
      <c r="C966" s="200" t="str">
        <f>IFERROR(INDEX('Work report'!$R$2:$R$1500,MATCH(ROWS($C$2:C966),'Work report'!$AA$2:$AA$1500,0)),"")</f>
        <v/>
      </c>
      <c r="D966" s="200" t="str">
        <f>IFERROR(INDEX('Work report'!$S$2:$S$1500,MATCH(ROWS($D$2:D966),'Work report'!$AA$2:$AA$1500,0)),"")</f>
        <v/>
      </c>
      <c r="E966" s="193" t="str">
        <f>IF($C966="","",IFERROR(INDEX('Work report'!$C$2:$C$1500,MATCH(ROWS($C$2:C966),'Work report'!$AA$2:$AA$1500,0)),""))</f>
        <v/>
      </c>
      <c r="F966" s="201" t="str">
        <f>IF($C966="","",IFERROR(INDEX('Work report'!$F$2:$F$1500,MATCH(ROWS($C$2:C966),'Work report'!$AA$2:$AA$1500,0)),""))</f>
        <v/>
      </c>
      <c r="G966" s="202" t="str">
        <f>IF($C966="","",IFERROR(HYPERLINK(INDEX('Work report'!$Q$2:$Q$1500,MATCH(ROWS($C$2:C966),'Work report'!$AA$2:$AA$1500,0)),INDEX('Work report'!$Q$2:$Q$1500,MATCH(ROWS($C$2:C966),'Work report'!$AA$2:$AA$1500,0))),""))</f>
        <v/>
      </c>
      <c r="H966" s="203" t="str">
        <f>IF($C966="","",IFERROR(INDEX('Work report'!$M$2:$M$1500,MATCH(ROWS($C$2:C966),'Work report'!$AA$2:$AA$1500,0)),""))</f>
        <v/>
      </c>
      <c r="I966" s="198" t="str">
        <f>IF($C966="","",IFERROR(INDEX('Work report'!$A$2:$A$1500,MATCH(ROWS($C$2:C966),'Work report'!$AA$2:$AA$1500,0)),""))</f>
        <v/>
      </c>
      <c r="J966" s="201" t="str">
        <f>IF($C966="","",IFERROR(INDEX('Work report'!$I$2:$I$1500,MATCH(ROWS($C$2:C966),'Work report'!$AA$2:$AA$1500,0)),""))</f>
        <v/>
      </c>
      <c r="K966" s="105"/>
      <c r="L966" s="105"/>
      <c r="M966" s="105"/>
      <c r="N966" s="105"/>
      <c r="O966" s="71">
        <f t="shared" si="46"/>
        <v>0</v>
      </c>
      <c r="P966" s="71">
        <f t="shared" si="47"/>
        <v>0</v>
      </c>
      <c r="Q966" s="71" t="str">
        <f t="shared" si="45"/>
        <v/>
      </c>
    </row>
    <row r="967" spans="1:17" ht="15" customHeight="1" x14ac:dyDescent="0.25">
      <c r="A967" s="198" t="str">
        <f>IF($C967="","",IFERROR(INDEX('Work report'!$A$2:$A$1500,MATCH(ROWS($C$2:C967),'Work report'!$AA$2:$AA$1500,0)),""))</f>
        <v/>
      </c>
      <c r="B967" s="199" t="str">
        <f>IF($C967="","",Setup!$B$4)</f>
        <v/>
      </c>
      <c r="C967" s="200" t="str">
        <f>IFERROR(INDEX('Work report'!$R$2:$R$1500,MATCH(ROWS($C$2:C967),'Work report'!$AA$2:$AA$1500,0)),"")</f>
        <v/>
      </c>
      <c r="D967" s="200" t="str">
        <f>IFERROR(INDEX('Work report'!$S$2:$S$1500,MATCH(ROWS($D$2:D967),'Work report'!$AA$2:$AA$1500,0)),"")</f>
        <v/>
      </c>
      <c r="E967" s="193" t="str">
        <f>IF($C967="","",IFERROR(INDEX('Work report'!$C$2:$C$1500,MATCH(ROWS($C$2:C967),'Work report'!$AA$2:$AA$1500,0)),""))</f>
        <v/>
      </c>
      <c r="F967" s="201" t="str">
        <f>IF($C967="","",IFERROR(INDEX('Work report'!$F$2:$F$1500,MATCH(ROWS($C$2:C967),'Work report'!$AA$2:$AA$1500,0)),""))</f>
        <v/>
      </c>
      <c r="G967" s="202" t="str">
        <f>IF($C967="","",IFERROR(HYPERLINK(INDEX('Work report'!$Q$2:$Q$1500,MATCH(ROWS($C$2:C967),'Work report'!$AA$2:$AA$1500,0)),INDEX('Work report'!$Q$2:$Q$1500,MATCH(ROWS($C$2:C967),'Work report'!$AA$2:$AA$1500,0))),""))</f>
        <v/>
      </c>
      <c r="H967" s="203" t="str">
        <f>IF($C967="","",IFERROR(INDEX('Work report'!$M$2:$M$1500,MATCH(ROWS($C$2:C967),'Work report'!$AA$2:$AA$1500,0)),""))</f>
        <v/>
      </c>
      <c r="I967" s="198" t="str">
        <f>IF($C967="","",IFERROR(INDEX('Work report'!$A$2:$A$1500,MATCH(ROWS($C$2:C967),'Work report'!$AA$2:$AA$1500,0)),""))</f>
        <v/>
      </c>
      <c r="J967" s="201" t="str">
        <f>IF($C967="","",IFERROR(INDEX('Work report'!$I$2:$I$1500,MATCH(ROWS($C$2:C967),'Work report'!$AA$2:$AA$1500,0)),""))</f>
        <v/>
      </c>
      <c r="K967" s="105"/>
      <c r="L967" s="105"/>
      <c r="M967" s="105"/>
      <c r="N967" s="105"/>
      <c r="O967" s="71">
        <f t="shared" si="46"/>
        <v>0</v>
      </c>
      <c r="P967" s="71">
        <f t="shared" si="47"/>
        <v>0</v>
      </c>
      <c r="Q967" s="71" t="str">
        <f t="shared" si="45"/>
        <v/>
      </c>
    </row>
    <row r="968" spans="1:17" ht="15" customHeight="1" x14ac:dyDescent="0.25">
      <c r="A968" s="198" t="str">
        <f>IF($C968="","",IFERROR(INDEX('Work report'!$A$2:$A$1500,MATCH(ROWS($C$2:C968),'Work report'!$AA$2:$AA$1500,0)),""))</f>
        <v/>
      </c>
      <c r="B968" s="199" t="str">
        <f>IF($C968="","",Setup!$B$4)</f>
        <v/>
      </c>
      <c r="C968" s="200" t="str">
        <f>IFERROR(INDEX('Work report'!$R$2:$R$1500,MATCH(ROWS($C$2:C968),'Work report'!$AA$2:$AA$1500,0)),"")</f>
        <v/>
      </c>
      <c r="D968" s="200" t="str">
        <f>IFERROR(INDEX('Work report'!$S$2:$S$1500,MATCH(ROWS($D$2:D968),'Work report'!$AA$2:$AA$1500,0)),"")</f>
        <v/>
      </c>
      <c r="E968" s="193" t="str">
        <f>IF($C968="","",IFERROR(INDEX('Work report'!$C$2:$C$1500,MATCH(ROWS($C$2:C968),'Work report'!$AA$2:$AA$1500,0)),""))</f>
        <v/>
      </c>
      <c r="F968" s="201" t="str">
        <f>IF($C968="","",IFERROR(INDEX('Work report'!$F$2:$F$1500,MATCH(ROWS($C$2:C968),'Work report'!$AA$2:$AA$1500,0)),""))</f>
        <v/>
      </c>
      <c r="G968" s="202" t="str">
        <f>IF($C968="","",IFERROR(HYPERLINK(INDEX('Work report'!$Q$2:$Q$1500,MATCH(ROWS($C$2:C968),'Work report'!$AA$2:$AA$1500,0)),INDEX('Work report'!$Q$2:$Q$1500,MATCH(ROWS($C$2:C968),'Work report'!$AA$2:$AA$1500,0))),""))</f>
        <v/>
      </c>
      <c r="H968" s="203" t="str">
        <f>IF($C968="","",IFERROR(INDEX('Work report'!$M$2:$M$1500,MATCH(ROWS($C$2:C968),'Work report'!$AA$2:$AA$1500,0)),""))</f>
        <v/>
      </c>
      <c r="I968" s="198" t="str">
        <f>IF($C968="","",IFERROR(INDEX('Work report'!$A$2:$A$1500,MATCH(ROWS($C$2:C968),'Work report'!$AA$2:$AA$1500,0)),""))</f>
        <v/>
      </c>
      <c r="J968" s="201" t="str">
        <f>IF($C968="","",IFERROR(INDEX('Work report'!$I$2:$I$1500,MATCH(ROWS($C$2:C968),'Work report'!$AA$2:$AA$1500,0)),""))</f>
        <v/>
      </c>
      <c r="K968" s="105"/>
      <c r="L968" s="105"/>
      <c r="M968" s="105"/>
      <c r="N968" s="105"/>
      <c r="O968" s="71">
        <f t="shared" si="46"/>
        <v>0</v>
      </c>
      <c r="P968" s="71">
        <f t="shared" si="47"/>
        <v>0</v>
      </c>
      <c r="Q968" s="71" t="str">
        <f t="shared" si="45"/>
        <v/>
      </c>
    </row>
    <row r="969" spans="1:17" ht="15" customHeight="1" x14ac:dyDescent="0.25">
      <c r="A969" s="198" t="str">
        <f>IF($C969="","",IFERROR(INDEX('Work report'!$A$2:$A$1500,MATCH(ROWS($C$2:C969),'Work report'!$AA$2:$AA$1500,0)),""))</f>
        <v/>
      </c>
      <c r="B969" s="199" t="str">
        <f>IF($C969="","",Setup!$B$4)</f>
        <v/>
      </c>
      <c r="C969" s="200" t="str">
        <f>IFERROR(INDEX('Work report'!$R$2:$R$1500,MATCH(ROWS($C$2:C969),'Work report'!$AA$2:$AA$1500,0)),"")</f>
        <v/>
      </c>
      <c r="D969" s="200" t="str">
        <f>IFERROR(INDEX('Work report'!$S$2:$S$1500,MATCH(ROWS($D$2:D969),'Work report'!$AA$2:$AA$1500,0)),"")</f>
        <v/>
      </c>
      <c r="E969" s="193" t="str">
        <f>IF($C969="","",IFERROR(INDEX('Work report'!$C$2:$C$1500,MATCH(ROWS($C$2:C969),'Work report'!$AA$2:$AA$1500,0)),""))</f>
        <v/>
      </c>
      <c r="F969" s="201" t="str">
        <f>IF($C969="","",IFERROR(INDEX('Work report'!$F$2:$F$1500,MATCH(ROWS($C$2:C969),'Work report'!$AA$2:$AA$1500,0)),""))</f>
        <v/>
      </c>
      <c r="G969" s="202" t="str">
        <f>IF($C969="","",IFERROR(HYPERLINK(INDEX('Work report'!$Q$2:$Q$1500,MATCH(ROWS($C$2:C969),'Work report'!$AA$2:$AA$1500,0)),INDEX('Work report'!$Q$2:$Q$1500,MATCH(ROWS($C$2:C969),'Work report'!$AA$2:$AA$1500,0))),""))</f>
        <v/>
      </c>
      <c r="H969" s="203" t="str">
        <f>IF($C969="","",IFERROR(INDEX('Work report'!$M$2:$M$1500,MATCH(ROWS($C$2:C969),'Work report'!$AA$2:$AA$1500,0)),""))</f>
        <v/>
      </c>
      <c r="I969" s="198" t="str">
        <f>IF($C969="","",IFERROR(INDEX('Work report'!$A$2:$A$1500,MATCH(ROWS($C$2:C969),'Work report'!$AA$2:$AA$1500,0)),""))</f>
        <v/>
      </c>
      <c r="J969" s="201" t="str">
        <f>IF($C969="","",IFERROR(INDEX('Work report'!$I$2:$I$1500,MATCH(ROWS($C$2:C969),'Work report'!$AA$2:$AA$1500,0)),""))</f>
        <v/>
      </c>
      <c r="K969" s="105"/>
      <c r="L969" s="105"/>
      <c r="M969" s="105"/>
      <c r="N969" s="105"/>
      <c r="O969" s="71">
        <f t="shared" si="46"/>
        <v>0</v>
      </c>
      <c r="P969" s="71">
        <f t="shared" si="47"/>
        <v>0</v>
      </c>
      <c r="Q969" s="71" t="str">
        <f t="shared" si="45"/>
        <v/>
      </c>
    </row>
    <row r="970" spans="1:17" ht="15" customHeight="1" x14ac:dyDescent="0.25">
      <c r="A970" s="198" t="str">
        <f>IF($C970="","",IFERROR(INDEX('Work report'!$A$2:$A$1500,MATCH(ROWS($C$2:C970),'Work report'!$AA$2:$AA$1500,0)),""))</f>
        <v/>
      </c>
      <c r="B970" s="199" t="str">
        <f>IF($C970="","",Setup!$B$4)</f>
        <v/>
      </c>
      <c r="C970" s="200" t="str">
        <f>IFERROR(INDEX('Work report'!$R$2:$R$1500,MATCH(ROWS($C$2:C970),'Work report'!$AA$2:$AA$1500,0)),"")</f>
        <v/>
      </c>
      <c r="D970" s="200" t="str">
        <f>IFERROR(INDEX('Work report'!$S$2:$S$1500,MATCH(ROWS($D$2:D970),'Work report'!$AA$2:$AA$1500,0)),"")</f>
        <v/>
      </c>
      <c r="E970" s="193" t="str">
        <f>IF($C970="","",IFERROR(INDEX('Work report'!$C$2:$C$1500,MATCH(ROWS($C$2:C970),'Work report'!$AA$2:$AA$1500,0)),""))</f>
        <v/>
      </c>
      <c r="F970" s="201" t="str">
        <f>IF($C970="","",IFERROR(INDEX('Work report'!$F$2:$F$1500,MATCH(ROWS($C$2:C970),'Work report'!$AA$2:$AA$1500,0)),""))</f>
        <v/>
      </c>
      <c r="G970" s="202" t="str">
        <f>IF($C970="","",IFERROR(HYPERLINK(INDEX('Work report'!$Q$2:$Q$1500,MATCH(ROWS($C$2:C970),'Work report'!$AA$2:$AA$1500,0)),INDEX('Work report'!$Q$2:$Q$1500,MATCH(ROWS($C$2:C970),'Work report'!$AA$2:$AA$1500,0))),""))</f>
        <v/>
      </c>
      <c r="H970" s="203" t="str">
        <f>IF($C970="","",IFERROR(INDEX('Work report'!$M$2:$M$1500,MATCH(ROWS($C$2:C970),'Work report'!$AA$2:$AA$1500,0)),""))</f>
        <v/>
      </c>
      <c r="I970" s="198" t="str">
        <f>IF($C970="","",IFERROR(INDEX('Work report'!$A$2:$A$1500,MATCH(ROWS($C$2:C970),'Work report'!$AA$2:$AA$1500,0)),""))</f>
        <v/>
      </c>
      <c r="J970" s="201" t="str">
        <f>IF($C970="","",IFERROR(INDEX('Work report'!$I$2:$I$1500,MATCH(ROWS($C$2:C970),'Work report'!$AA$2:$AA$1500,0)),""))</f>
        <v/>
      </c>
      <c r="K970" s="105"/>
      <c r="L970" s="105"/>
      <c r="M970" s="105"/>
      <c r="N970" s="105"/>
      <c r="O970" s="71">
        <f t="shared" si="46"/>
        <v>0</v>
      </c>
      <c r="P970" s="71">
        <f t="shared" si="47"/>
        <v>0</v>
      </c>
      <c r="Q970" s="71" t="str">
        <f t="shared" si="45"/>
        <v/>
      </c>
    </row>
    <row r="971" spans="1:17" ht="15" customHeight="1" x14ac:dyDescent="0.25">
      <c r="A971" s="198" t="str">
        <f>IF($C971="","",IFERROR(INDEX('Work report'!$A$2:$A$1500,MATCH(ROWS($C$2:C971),'Work report'!$AA$2:$AA$1500,0)),""))</f>
        <v/>
      </c>
      <c r="B971" s="199" t="str">
        <f>IF($C971="","",Setup!$B$4)</f>
        <v/>
      </c>
      <c r="C971" s="200" t="str">
        <f>IFERROR(INDEX('Work report'!$R$2:$R$1500,MATCH(ROWS($C$2:C971),'Work report'!$AA$2:$AA$1500,0)),"")</f>
        <v/>
      </c>
      <c r="D971" s="200" t="str">
        <f>IFERROR(INDEX('Work report'!$S$2:$S$1500,MATCH(ROWS($D$2:D971),'Work report'!$AA$2:$AA$1500,0)),"")</f>
        <v/>
      </c>
      <c r="E971" s="193" t="str">
        <f>IF($C971="","",IFERROR(INDEX('Work report'!$C$2:$C$1500,MATCH(ROWS($C$2:C971),'Work report'!$AA$2:$AA$1500,0)),""))</f>
        <v/>
      </c>
      <c r="F971" s="201" t="str">
        <f>IF($C971="","",IFERROR(INDEX('Work report'!$F$2:$F$1500,MATCH(ROWS($C$2:C971),'Work report'!$AA$2:$AA$1500,0)),""))</f>
        <v/>
      </c>
      <c r="G971" s="202" t="str">
        <f>IF($C971="","",IFERROR(HYPERLINK(INDEX('Work report'!$Q$2:$Q$1500,MATCH(ROWS($C$2:C971),'Work report'!$AA$2:$AA$1500,0)),INDEX('Work report'!$Q$2:$Q$1500,MATCH(ROWS($C$2:C971),'Work report'!$AA$2:$AA$1500,0))),""))</f>
        <v/>
      </c>
      <c r="H971" s="203" t="str">
        <f>IF($C971="","",IFERROR(INDEX('Work report'!$M$2:$M$1500,MATCH(ROWS($C$2:C971),'Work report'!$AA$2:$AA$1500,0)),""))</f>
        <v/>
      </c>
      <c r="I971" s="198" t="str">
        <f>IF($C971="","",IFERROR(INDEX('Work report'!$A$2:$A$1500,MATCH(ROWS($C$2:C971),'Work report'!$AA$2:$AA$1500,0)),""))</f>
        <v/>
      </c>
      <c r="J971" s="201" t="str">
        <f>IF($C971="","",IFERROR(INDEX('Work report'!$I$2:$I$1500,MATCH(ROWS($C$2:C971),'Work report'!$AA$2:$AA$1500,0)),""))</f>
        <v/>
      </c>
      <c r="K971" s="105"/>
      <c r="L971" s="105"/>
      <c r="M971" s="105"/>
      <c r="N971" s="105"/>
      <c r="O971" s="71">
        <f t="shared" si="46"/>
        <v>0</v>
      </c>
      <c r="P971" s="71">
        <f t="shared" si="47"/>
        <v>0</v>
      </c>
      <c r="Q971" s="71" t="str">
        <f t="shared" si="45"/>
        <v/>
      </c>
    </row>
    <row r="972" spans="1:17" ht="15" customHeight="1" x14ac:dyDescent="0.25">
      <c r="A972" s="198" t="str">
        <f>IF($C972="","",IFERROR(INDEX('Work report'!$A$2:$A$1500,MATCH(ROWS($C$2:C972),'Work report'!$AA$2:$AA$1500,0)),""))</f>
        <v/>
      </c>
      <c r="B972" s="199" t="str">
        <f>IF($C972="","",Setup!$B$4)</f>
        <v/>
      </c>
      <c r="C972" s="200" t="str">
        <f>IFERROR(INDEX('Work report'!$R$2:$R$1500,MATCH(ROWS($C$2:C972),'Work report'!$AA$2:$AA$1500,0)),"")</f>
        <v/>
      </c>
      <c r="D972" s="200" t="str">
        <f>IFERROR(INDEX('Work report'!$S$2:$S$1500,MATCH(ROWS($D$2:D972),'Work report'!$AA$2:$AA$1500,0)),"")</f>
        <v/>
      </c>
      <c r="E972" s="193" t="str">
        <f>IF($C972="","",IFERROR(INDEX('Work report'!$C$2:$C$1500,MATCH(ROWS($C$2:C972),'Work report'!$AA$2:$AA$1500,0)),""))</f>
        <v/>
      </c>
      <c r="F972" s="201" t="str">
        <f>IF($C972="","",IFERROR(INDEX('Work report'!$F$2:$F$1500,MATCH(ROWS($C$2:C972),'Work report'!$AA$2:$AA$1500,0)),""))</f>
        <v/>
      </c>
      <c r="G972" s="202" t="str">
        <f>IF($C972="","",IFERROR(HYPERLINK(INDEX('Work report'!$Q$2:$Q$1500,MATCH(ROWS($C$2:C972),'Work report'!$AA$2:$AA$1500,0)),INDEX('Work report'!$Q$2:$Q$1500,MATCH(ROWS($C$2:C972),'Work report'!$AA$2:$AA$1500,0))),""))</f>
        <v/>
      </c>
      <c r="H972" s="203" t="str">
        <f>IF($C972="","",IFERROR(INDEX('Work report'!$M$2:$M$1500,MATCH(ROWS($C$2:C972),'Work report'!$AA$2:$AA$1500,0)),""))</f>
        <v/>
      </c>
      <c r="I972" s="198" t="str">
        <f>IF($C972="","",IFERROR(INDEX('Work report'!$A$2:$A$1500,MATCH(ROWS($C$2:C972),'Work report'!$AA$2:$AA$1500,0)),""))</f>
        <v/>
      </c>
      <c r="J972" s="201" t="str">
        <f>IF($C972="","",IFERROR(INDEX('Work report'!$I$2:$I$1500,MATCH(ROWS($C$2:C972),'Work report'!$AA$2:$AA$1500,0)),""))</f>
        <v/>
      </c>
      <c r="K972" s="105"/>
      <c r="L972" s="105"/>
      <c r="M972" s="105"/>
      <c r="N972" s="105"/>
      <c r="O972" s="71">
        <f t="shared" si="46"/>
        <v>0</v>
      </c>
      <c r="P972" s="71">
        <f t="shared" si="47"/>
        <v>0</v>
      </c>
      <c r="Q972" s="71" t="str">
        <f t="shared" si="45"/>
        <v/>
      </c>
    </row>
    <row r="973" spans="1:17" ht="15" customHeight="1" x14ac:dyDescent="0.25">
      <c r="A973" s="198" t="str">
        <f>IF($C973="","",IFERROR(INDEX('Work report'!$A$2:$A$1500,MATCH(ROWS($C$2:C973),'Work report'!$AA$2:$AA$1500,0)),""))</f>
        <v/>
      </c>
      <c r="B973" s="199" t="str">
        <f>IF($C973="","",Setup!$B$4)</f>
        <v/>
      </c>
      <c r="C973" s="200" t="str">
        <f>IFERROR(INDEX('Work report'!$R$2:$R$1500,MATCH(ROWS($C$2:C973),'Work report'!$AA$2:$AA$1500,0)),"")</f>
        <v/>
      </c>
      <c r="D973" s="200" t="str">
        <f>IFERROR(INDEX('Work report'!$S$2:$S$1500,MATCH(ROWS($D$2:D973),'Work report'!$AA$2:$AA$1500,0)),"")</f>
        <v/>
      </c>
      <c r="E973" s="193" t="str">
        <f>IF($C973="","",IFERROR(INDEX('Work report'!$C$2:$C$1500,MATCH(ROWS($C$2:C973),'Work report'!$AA$2:$AA$1500,0)),""))</f>
        <v/>
      </c>
      <c r="F973" s="201" t="str">
        <f>IF($C973="","",IFERROR(INDEX('Work report'!$F$2:$F$1500,MATCH(ROWS($C$2:C973),'Work report'!$AA$2:$AA$1500,0)),""))</f>
        <v/>
      </c>
      <c r="G973" s="202" t="str">
        <f>IF($C973="","",IFERROR(HYPERLINK(INDEX('Work report'!$Q$2:$Q$1500,MATCH(ROWS($C$2:C973),'Work report'!$AA$2:$AA$1500,0)),INDEX('Work report'!$Q$2:$Q$1500,MATCH(ROWS($C$2:C973),'Work report'!$AA$2:$AA$1500,0))),""))</f>
        <v/>
      </c>
      <c r="H973" s="203" t="str">
        <f>IF($C973="","",IFERROR(INDEX('Work report'!$M$2:$M$1500,MATCH(ROWS($C$2:C973),'Work report'!$AA$2:$AA$1500,0)),""))</f>
        <v/>
      </c>
      <c r="I973" s="198" t="str">
        <f>IF($C973="","",IFERROR(INDEX('Work report'!$A$2:$A$1500,MATCH(ROWS($C$2:C973),'Work report'!$AA$2:$AA$1500,0)),""))</f>
        <v/>
      </c>
      <c r="J973" s="201" t="str">
        <f>IF($C973="","",IFERROR(INDEX('Work report'!$I$2:$I$1500,MATCH(ROWS($C$2:C973),'Work report'!$AA$2:$AA$1500,0)),""))</f>
        <v/>
      </c>
      <c r="K973" s="105"/>
      <c r="L973" s="105"/>
      <c r="M973" s="105"/>
      <c r="N973" s="105"/>
      <c r="O973" s="71">
        <f t="shared" si="46"/>
        <v>0</v>
      </c>
      <c r="P973" s="71">
        <f t="shared" si="47"/>
        <v>0</v>
      </c>
      <c r="Q973" s="71" t="str">
        <f t="shared" si="45"/>
        <v/>
      </c>
    </row>
    <row r="974" spans="1:17" ht="15" customHeight="1" x14ac:dyDescent="0.25">
      <c r="A974" s="198" t="str">
        <f>IF($C974="","",IFERROR(INDEX('Work report'!$A$2:$A$1500,MATCH(ROWS($C$2:C974),'Work report'!$AA$2:$AA$1500,0)),""))</f>
        <v/>
      </c>
      <c r="B974" s="199" t="str">
        <f>IF($C974="","",Setup!$B$4)</f>
        <v/>
      </c>
      <c r="C974" s="200" t="str">
        <f>IFERROR(INDEX('Work report'!$R$2:$R$1500,MATCH(ROWS($C$2:C974),'Work report'!$AA$2:$AA$1500,0)),"")</f>
        <v/>
      </c>
      <c r="D974" s="200" t="str">
        <f>IFERROR(INDEX('Work report'!$S$2:$S$1500,MATCH(ROWS($D$2:D974),'Work report'!$AA$2:$AA$1500,0)),"")</f>
        <v/>
      </c>
      <c r="E974" s="193" t="str">
        <f>IF($C974="","",IFERROR(INDEX('Work report'!$C$2:$C$1500,MATCH(ROWS($C$2:C974),'Work report'!$AA$2:$AA$1500,0)),""))</f>
        <v/>
      </c>
      <c r="F974" s="201" t="str">
        <f>IF($C974="","",IFERROR(INDEX('Work report'!$F$2:$F$1500,MATCH(ROWS($C$2:C974),'Work report'!$AA$2:$AA$1500,0)),""))</f>
        <v/>
      </c>
      <c r="G974" s="202" t="str">
        <f>IF($C974="","",IFERROR(HYPERLINK(INDEX('Work report'!$Q$2:$Q$1500,MATCH(ROWS($C$2:C974),'Work report'!$AA$2:$AA$1500,0)),INDEX('Work report'!$Q$2:$Q$1500,MATCH(ROWS($C$2:C974),'Work report'!$AA$2:$AA$1500,0))),""))</f>
        <v/>
      </c>
      <c r="H974" s="203" t="str">
        <f>IF($C974="","",IFERROR(INDEX('Work report'!$M$2:$M$1500,MATCH(ROWS($C$2:C974),'Work report'!$AA$2:$AA$1500,0)),""))</f>
        <v/>
      </c>
      <c r="I974" s="198" t="str">
        <f>IF($C974="","",IFERROR(INDEX('Work report'!$A$2:$A$1500,MATCH(ROWS($C$2:C974),'Work report'!$AA$2:$AA$1500,0)),""))</f>
        <v/>
      </c>
      <c r="J974" s="201" t="str">
        <f>IF($C974="","",IFERROR(INDEX('Work report'!$I$2:$I$1500,MATCH(ROWS($C$2:C974),'Work report'!$AA$2:$AA$1500,0)),""))</f>
        <v/>
      </c>
      <c r="K974" s="105"/>
      <c r="L974" s="105"/>
      <c r="M974" s="105"/>
      <c r="N974" s="105"/>
      <c r="O974" s="71">
        <f t="shared" si="46"/>
        <v>0</v>
      </c>
      <c r="P974" s="71">
        <f t="shared" si="47"/>
        <v>0</v>
      </c>
      <c r="Q974" s="71" t="str">
        <f t="shared" si="45"/>
        <v/>
      </c>
    </row>
    <row r="975" spans="1:17" ht="15" customHeight="1" x14ac:dyDescent="0.25">
      <c r="A975" s="198" t="str">
        <f>IF($C975="","",IFERROR(INDEX('Work report'!$A$2:$A$1500,MATCH(ROWS($C$2:C975),'Work report'!$AA$2:$AA$1500,0)),""))</f>
        <v/>
      </c>
      <c r="B975" s="199" t="str">
        <f>IF($C975="","",Setup!$B$4)</f>
        <v/>
      </c>
      <c r="C975" s="200" t="str">
        <f>IFERROR(INDEX('Work report'!$R$2:$R$1500,MATCH(ROWS($C$2:C975),'Work report'!$AA$2:$AA$1500,0)),"")</f>
        <v/>
      </c>
      <c r="D975" s="200" t="str">
        <f>IFERROR(INDEX('Work report'!$S$2:$S$1500,MATCH(ROWS($D$2:D975),'Work report'!$AA$2:$AA$1500,0)),"")</f>
        <v/>
      </c>
      <c r="E975" s="193" t="str">
        <f>IF($C975="","",IFERROR(INDEX('Work report'!$C$2:$C$1500,MATCH(ROWS($C$2:C975),'Work report'!$AA$2:$AA$1500,0)),""))</f>
        <v/>
      </c>
      <c r="F975" s="201" t="str">
        <f>IF($C975="","",IFERROR(INDEX('Work report'!$F$2:$F$1500,MATCH(ROWS($C$2:C975),'Work report'!$AA$2:$AA$1500,0)),""))</f>
        <v/>
      </c>
      <c r="G975" s="202" t="str">
        <f>IF($C975="","",IFERROR(HYPERLINK(INDEX('Work report'!$Q$2:$Q$1500,MATCH(ROWS($C$2:C975),'Work report'!$AA$2:$AA$1500,0)),INDEX('Work report'!$Q$2:$Q$1500,MATCH(ROWS($C$2:C975),'Work report'!$AA$2:$AA$1500,0))),""))</f>
        <v/>
      </c>
      <c r="H975" s="203" t="str">
        <f>IF($C975="","",IFERROR(INDEX('Work report'!$M$2:$M$1500,MATCH(ROWS($C$2:C975),'Work report'!$AA$2:$AA$1500,0)),""))</f>
        <v/>
      </c>
      <c r="I975" s="198" t="str">
        <f>IF($C975="","",IFERROR(INDEX('Work report'!$A$2:$A$1500,MATCH(ROWS($C$2:C975),'Work report'!$AA$2:$AA$1500,0)),""))</f>
        <v/>
      </c>
      <c r="J975" s="201" t="str">
        <f>IF($C975="","",IFERROR(INDEX('Work report'!$I$2:$I$1500,MATCH(ROWS($C$2:C975),'Work report'!$AA$2:$AA$1500,0)),""))</f>
        <v/>
      </c>
      <c r="K975" s="105"/>
      <c r="L975" s="105"/>
      <c r="M975" s="105"/>
      <c r="N975" s="105"/>
      <c r="O975" s="71">
        <f t="shared" si="46"/>
        <v>0</v>
      </c>
      <c r="P975" s="71">
        <f t="shared" si="47"/>
        <v>0</v>
      </c>
      <c r="Q975" s="71" t="str">
        <f t="shared" si="45"/>
        <v/>
      </c>
    </row>
    <row r="976" spans="1:17" ht="15" customHeight="1" x14ac:dyDescent="0.25">
      <c r="A976" s="198" t="str">
        <f>IF($C976="","",IFERROR(INDEX('Work report'!$A$2:$A$1500,MATCH(ROWS($C$2:C976),'Work report'!$AA$2:$AA$1500,0)),""))</f>
        <v/>
      </c>
      <c r="B976" s="199" t="str">
        <f>IF($C976="","",Setup!$B$4)</f>
        <v/>
      </c>
      <c r="C976" s="200" t="str">
        <f>IFERROR(INDEX('Work report'!$R$2:$R$1500,MATCH(ROWS($C$2:C976),'Work report'!$AA$2:$AA$1500,0)),"")</f>
        <v/>
      </c>
      <c r="D976" s="200" t="str">
        <f>IFERROR(INDEX('Work report'!$S$2:$S$1500,MATCH(ROWS($D$2:D976),'Work report'!$AA$2:$AA$1500,0)),"")</f>
        <v/>
      </c>
      <c r="E976" s="193" t="str">
        <f>IF($C976="","",IFERROR(INDEX('Work report'!$C$2:$C$1500,MATCH(ROWS($C$2:C976),'Work report'!$AA$2:$AA$1500,0)),""))</f>
        <v/>
      </c>
      <c r="F976" s="201" t="str">
        <f>IF($C976="","",IFERROR(INDEX('Work report'!$F$2:$F$1500,MATCH(ROWS($C$2:C976),'Work report'!$AA$2:$AA$1500,0)),""))</f>
        <v/>
      </c>
      <c r="G976" s="202" t="str">
        <f>IF($C976="","",IFERROR(HYPERLINK(INDEX('Work report'!$Q$2:$Q$1500,MATCH(ROWS($C$2:C976),'Work report'!$AA$2:$AA$1500,0)),INDEX('Work report'!$Q$2:$Q$1500,MATCH(ROWS($C$2:C976),'Work report'!$AA$2:$AA$1500,0))),""))</f>
        <v/>
      </c>
      <c r="H976" s="203" t="str">
        <f>IF($C976="","",IFERROR(INDEX('Work report'!$M$2:$M$1500,MATCH(ROWS($C$2:C976),'Work report'!$AA$2:$AA$1500,0)),""))</f>
        <v/>
      </c>
      <c r="I976" s="198" t="str">
        <f>IF($C976="","",IFERROR(INDEX('Work report'!$A$2:$A$1500,MATCH(ROWS($C$2:C976),'Work report'!$AA$2:$AA$1500,0)),""))</f>
        <v/>
      </c>
      <c r="J976" s="201" t="str">
        <f>IF($C976="","",IFERROR(INDEX('Work report'!$I$2:$I$1500,MATCH(ROWS($C$2:C976),'Work report'!$AA$2:$AA$1500,0)),""))</f>
        <v/>
      </c>
      <c r="K976" s="105"/>
      <c r="L976" s="105"/>
      <c r="M976" s="105"/>
      <c r="N976" s="105"/>
      <c r="O976" s="71">
        <f t="shared" si="46"/>
        <v>0</v>
      </c>
      <c r="P976" s="71">
        <f t="shared" si="47"/>
        <v>0</v>
      </c>
      <c r="Q976" s="71" t="str">
        <f t="shared" si="45"/>
        <v/>
      </c>
    </row>
    <row r="977" spans="1:17" ht="15" customHeight="1" x14ac:dyDescent="0.25">
      <c r="A977" s="198" t="str">
        <f>IF($C977="","",IFERROR(INDEX('Work report'!$A$2:$A$1500,MATCH(ROWS($C$2:C977),'Work report'!$AA$2:$AA$1500,0)),""))</f>
        <v/>
      </c>
      <c r="B977" s="199" t="str">
        <f>IF($C977="","",Setup!$B$4)</f>
        <v/>
      </c>
      <c r="C977" s="200" t="str">
        <f>IFERROR(INDEX('Work report'!$R$2:$R$1500,MATCH(ROWS($C$2:C977),'Work report'!$AA$2:$AA$1500,0)),"")</f>
        <v/>
      </c>
      <c r="D977" s="200" t="str">
        <f>IFERROR(INDEX('Work report'!$S$2:$S$1500,MATCH(ROWS($D$2:D977),'Work report'!$AA$2:$AA$1500,0)),"")</f>
        <v/>
      </c>
      <c r="E977" s="193" t="str">
        <f>IF($C977="","",IFERROR(INDEX('Work report'!$C$2:$C$1500,MATCH(ROWS($C$2:C977),'Work report'!$AA$2:$AA$1500,0)),""))</f>
        <v/>
      </c>
      <c r="F977" s="201" t="str">
        <f>IF($C977="","",IFERROR(INDEX('Work report'!$F$2:$F$1500,MATCH(ROWS($C$2:C977),'Work report'!$AA$2:$AA$1500,0)),""))</f>
        <v/>
      </c>
      <c r="G977" s="202" t="str">
        <f>IF($C977="","",IFERROR(HYPERLINK(INDEX('Work report'!$Q$2:$Q$1500,MATCH(ROWS($C$2:C977),'Work report'!$AA$2:$AA$1500,0)),INDEX('Work report'!$Q$2:$Q$1500,MATCH(ROWS($C$2:C977),'Work report'!$AA$2:$AA$1500,0))),""))</f>
        <v/>
      </c>
      <c r="H977" s="203" t="str">
        <f>IF($C977="","",IFERROR(INDEX('Work report'!$M$2:$M$1500,MATCH(ROWS($C$2:C977),'Work report'!$AA$2:$AA$1500,0)),""))</f>
        <v/>
      </c>
      <c r="I977" s="198" t="str">
        <f>IF($C977="","",IFERROR(INDEX('Work report'!$A$2:$A$1500,MATCH(ROWS($C$2:C977),'Work report'!$AA$2:$AA$1500,0)),""))</f>
        <v/>
      </c>
      <c r="J977" s="201" t="str">
        <f>IF($C977="","",IFERROR(INDEX('Work report'!$I$2:$I$1500,MATCH(ROWS($C$2:C977),'Work report'!$AA$2:$AA$1500,0)),""))</f>
        <v/>
      </c>
      <c r="K977" s="105"/>
      <c r="L977" s="105"/>
      <c r="M977" s="105"/>
      <c r="N977" s="105"/>
      <c r="O977" s="71">
        <f t="shared" si="46"/>
        <v>0</v>
      </c>
      <c r="P977" s="71">
        <f t="shared" si="47"/>
        <v>0</v>
      </c>
      <c r="Q977" s="71" t="str">
        <f t="shared" si="45"/>
        <v/>
      </c>
    </row>
    <row r="978" spans="1:17" ht="15" customHeight="1" x14ac:dyDescent="0.25">
      <c r="A978" s="198" t="str">
        <f>IF($C978="","",IFERROR(INDEX('Work report'!$A$2:$A$1500,MATCH(ROWS($C$2:C978),'Work report'!$AA$2:$AA$1500,0)),""))</f>
        <v/>
      </c>
      <c r="B978" s="199" t="str">
        <f>IF($C978="","",Setup!$B$4)</f>
        <v/>
      </c>
      <c r="C978" s="200" t="str">
        <f>IFERROR(INDEX('Work report'!$R$2:$R$1500,MATCH(ROWS($C$2:C978),'Work report'!$AA$2:$AA$1500,0)),"")</f>
        <v/>
      </c>
      <c r="D978" s="200" t="str">
        <f>IFERROR(INDEX('Work report'!$S$2:$S$1500,MATCH(ROWS($D$2:D978),'Work report'!$AA$2:$AA$1500,0)),"")</f>
        <v/>
      </c>
      <c r="E978" s="193" t="str">
        <f>IF($C978="","",IFERROR(INDEX('Work report'!$C$2:$C$1500,MATCH(ROWS($C$2:C978),'Work report'!$AA$2:$AA$1500,0)),""))</f>
        <v/>
      </c>
      <c r="F978" s="201" t="str">
        <f>IF($C978="","",IFERROR(INDEX('Work report'!$F$2:$F$1500,MATCH(ROWS($C$2:C978),'Work report'!$AA$2:$AA$1500,0)),""))</f>
        <v/>
      </c>
      <c r="G978" s="202" t="str">
        <f>IF($C978="","",IFERROR(HYPERLINK(INDEX('Work report'!$Q$2:$Q$1500,MATCH(ROWS($C$2:C978),'Work report'!$AA$2:$AA$1500,0)),INDEX('Work report'!$Q$2:$Q$1500,MATCH(ROWS($C$2:C978),'Work report'!$AA$2:$AA$1500,0))),""))</f>
        <v/>
      </c>
      <c r="H978" s="203" t="str">
        <f>IF($C978="","",IFERROR(INDEX('Work report'!$M$2:$M$1500,MATCH(ROWS($C$2:C978),'Work report'!$AA$2:$AA$1500,0)),""))</f>
        <v/>
      </c>
      <c r="I978" s="198" t="str">
        <f>IF($C978="","",IFERROR(INDEX('Work report'!$A$2:$A$1500,MATCH(ROWS($C$2:C978),'Work report'!$AA$2:$AA$1500,0)),""))</f>
        <v/>
      </c>
      <c r="J978" s="201" t="str">
        <f>IF($C978="","",IFERROR(INDEX('Work report'!$I$2:$I$1500,MATCH(ROWS($C$2:C978),'Work report'!$AA$2:$AA$1500,0)),""))</f>
        <v/>
      </c>
      <c r="K978" s="105"/>
      <c r="L978" s="105"/>
      <c r="M978" s="105"/>
      <c r="N978" s="105"/>
      <c r="O978" s="71">
        <f t="shared" si="46"/>
        <v>0</v>
      </c>
      <c r="P978" s="71">
        <f t="shared" si="47"/>
        <v>0</v>
      </c>
      <c r="Q978" s="71" t="str">
        <f t="shared" si="45"/>
        <v/>
      </c>
    </row>
    <row r="979" spans="1:17" ht="15" customHeight="1" x14ac:dyDescent="0.25">
      <c r="A979" s="198" t="str">
        <f>IF($C979="","",IFERROR(INDEX('Work report'!$A$2:$A$1500,MATCH(ROWS($C$2:C979),'Work report'!$AA$2:$AA$1500,0)),""))</f>
        <v/>
      </c>
      <c r="B979" s="199" t="str">
        <f>IF($C979="","",Setup!$B$4)</f>
        <v/>
      </c>
      <c r="C979" s="200" t="str">
        <f>IFERROR(INDEX('Work report'!$R$2:$R$1500,MATCH(ROWS($C$2:C979),'Work report'!$AA$2:$AA$1500,0)),"")</f>
        <v/>
      </c>
      <c r="D979" s="200" t="str">
        <f>IFERROR(INDEX('Work report'!$S$2:$S$1500,MATCH(ROWS($D$2:D979),'Work report'!$AA$2:$AA$1500,0)),"")</f>
        <v/>
      </c>
      <c r="E979" s="193" t="str">
        <f>IF($C979="","",IFERROR(INDEX('Work report'!$C$2:$C$1500,MATCH(ROWS($C$2:C979),'Work report'!$AA$2:$AA$1500,0)),""))</f>
        <v/>
      </c>
      <c r="F979" s="201" t="str">
        <f>IF($C979="","",IFERROR(INDEX('Work report'!$F$2:$F$1500,MATCH(ROWS($C$2:C979),'Work report'!$AA$2:$AA$1500,0)),""))</f>
        <v/>
      </c>
      <c r="G979" s="202" t="str">
        <f>IF($C979="","",IFERROR(HYPERLINK(INDEX('Work report'!$Q$2:$Q$1500,MATCH(ROWS($C$2:C979),'Work report'!$AA$2:$AA$1500,0)),INDEX('Work report'!$Q$2:$Q$1500,MATCH(ROWS($C$2:C979),'Work report'!$AA$2:$AA$1500,0))),""))</f>
        <v/>
      </c>
      <c r="H979" s="203" t="str">
        <f>IF($C979="","",IFERROR(INDEX('Work report'!$M$2:$M$1500,MATCH(ROWS($C$2:C979),'Work report'!$AA$2:$AA$1500,0)),""))</f>
        <v/>
      </c>
      <c r="I979" s="198" t="str">
        <f>IF($C979="","",IFERROR(INDEX('Work report'!$A$2:$A$1500,MATCH(ROWS($C$2:C979),'Work report'!$AA$2:$AA$1500,0)),""))</f>
        <v/>
      </c>
      <c r="J979" s="201" t="str">
        <f>IF($C979="","",IFERROR(INDEX('Work report'!$I$2:$I$1500,MATCH(ROWS($C$2:C979),'Work report'!$AA$2:$AA$1500,0)),""))</f>
        <v/>
      </c>
      <c r="K979" s="105"/>
      <c r="L979" s="105"/>
      <c r="M979" s="105"/>
      <c r="N979" s="105"/>
      <c r="O979" s="71">
        <f t="shared" si="46"/>
        <v>0</v>
      </c>
      <c r="P979" s="71">
        <f t="shared" si="47"/>
        <v>0</v>
      </c>
      <c r="Q979" s="71" t="str">
        <f t="shared" si="45"/>
        <v/>
      </c>
    </row>
    <row r="980" spans="1:17" ht="15" customHeight="1" x14ac:dyDescent="0.25">
      <c r="A980" s="198" t="str">
        <f>IF($C980="","",IFERROR(INDEX('Work report'!$A$2:$A$1500,MATCH(ROWS($C$2:C980),'Work report'!$AA$2:$AA$1500,0)),""))</f>
        <v/>
      </c>
      <c r="B980" s="199" t="str">
        <f>IF($C980="","",Setup!$B$4)</f>
        <v/>
      </c>
      <c r="C980" s="200" t="str">
        <f>IFERROR(INDEX('Work report'!$R$2:$R$1500,MATCH(ROWS($C$2:C980),'Work report'!$AA$2:$AA$1500,0)),"")</f>
        <v/>
      </c>
      <c r="D980" s="200" t="str">
        <f>IFERROR(INDEX('Work report'!$S$2:$S$1500,MATCH(ROWS($D$2:D980),'Work report'!$AA$2:$AA$1500,0)),"")</f>
        <v/>
      </c>
      <c r="E980" s="193" t="str">
        <f>IF($C980="","",IFERROR(INDEX('Work report'!$C$2:$C$1500,MATCH(ROWS($C$2:C980),'Work report'!$AA$2:$AA$1500,0)),""))</f>
        <v/>
      </c>
      <c r="F980" s="201" t="str">
        <f>IF($C980="","",IFERROR(INDEX('Work report'!$F$2:$F$1500,MATCH(ROWS($C$2:C980),'Work report'!$AA$2:$AA$1500,0)),""))</f>
        <v/>
      </c>
      <c r="G980" s="202" t="str">
        <f>IF($C980="","",IFERROR(HYPERLINK(INDEX('Work report'!$Q$2:$Q$1500,MATCH(ROWS($C$2:C980),'Work report'!$AA$2:$AA$1500,0)),INDEX('Work report'!$Q$2:$Q$1500,MATCH(ROWS($C$2:C980),'Work report'!$AA$2:$AA$1500,0))),""))</f>
        <v/>
      </c>
      <c r="H980" s="203" t="str">
        <f>IF($C980="","",IFERROR(INDEX('Work report'!$M$2:$M$1500,MATCH(ROWS($C$2:C980),'Work report'!$AA$2:$AA$1500,0)),""))</f>
        <v/>
      </c>
      <c r="I980" s="198" t="str">
        <f>IF($C980="","",IFERROR(INDEX('Work report'!$A$2:$A$1500,MATCH(ROWS($C$2:C980),'Work report'!$AA$2:$AA$1500,0)),""))</f>
        <v/>
      </c>
      <c r="J980" s="201" t="str">
        <f>IF($C980="","",IFERROR(INDEX('Work report'!$I$2:$I$1500,MATCH(ROWS($C$2:C980),'Work report'!$AA$2:$AA$1500,0)),""))</f>
        <v/>
      </c>
      <c r="K980" s="105"/>
      <c r="L980" s="105"/>
      <c r="M980" s="105"/>
      <c r="N980" s="105"/>
      <c r="O980" s="71">
        <f t="shared" si="46"/>
        <v>0</v>
      </c>
      <c r="P980" s="71">
        <f t="shared" si="47"/>
        <v>0</v>
      </c>
      <c r="Q980" s="71" t="str">
        <f t="shared" si="45"/>
        <v/>
      </c>
    </row>
    <row r="981" spans="1:17" ht="15" customHeight="1" x14ac:dyDescent="0.25">
      <c r="A981" s="198" t="str">
        <f>IF($C981="","",IFERROR(INDEX('Work report'!$A$2:$A$1500,MATCH(ROWS($C$2:C981),'Work report'!$AA$2:$AA$1500,0)),""))</f>
        <v/>
      </c>
      <c r="B981" s="199" t="str">
        <f>IF($C981="","",Setup!$B$4)</f>
        <v/>
      </c>
      <c r="C981" s="200" t="str">
        <f>IFERROR(INDEX('Work report'!$R$2:$R$1500,MATCH(ROWS($C$2:C981),'Work report'!$AA$2:$AA$1500,0)),"")</f>
        <v/>
      </c>
      <c r="D981" s="200" t="str">
        <f>IFERROR(INDEX('Work report'!$S$2:$S$1500,MATCH(ROWS($D$2:D981),'Work report'!$AA$2:$AA$1500,0)),"")</f>
        <v/>
      </c>
      <c r="E981" s="193" t="str">
        <f>IF($C981="","",IFERROR(INDEX('Work report'!$C$2:$C$1500,MATCH(ROWS($C$2:C981),'Work report'!$AA$2:$AA$1500,0)),""))</f>
        <v/>
      </c>
      <c r="F981" s="201" t="str">
        <f>IF($C981="","",IFERROR(INDEX('Work report'!$F$2:$F$1500,MATCH(ROWS($C$2:C981),'Work report'!$AA$2:$AA$1500,0)),""))</f>
        <v/>
      </c>
      <c r="G981" s="202" t="str">
        <f>IF($C981="","",IFERROR(HYPERLINK(INDEX('Work report'!$Q$2:$Q$1500,MATCH(ROWS($C$2:C981),'Work report'!$AA$2:$AA$1500,0)),INDEX('Work report'!$Q$2:$Q$1500,MATCH(ROWS($C$2:C981),'Work report'!$AA$2:$AA$1500,0))),""))</f>
        <v/>
      </c>
      <c r="H981" s="203" t="str">
        <f>IF($C981="","",IFERROR(INDEX('Work report'!$M$2:$M$1500,MATCH(ROWS($C$2:C981),'Work report'!$AA$2:$AA$1500,0)),""))</f>
        <v/>
      </c>
      <c r="I981" s="198" t="str">
        <f>IF($C981="","",IFERROR(INDEX('Work report'!$A$2:$A$1500,MATCH(ROWS($C$2:C981),'Work report'!$AA$2:$AA$1500,0)),""))</f>
        <v/>
      </c>
      <c r="J981" s="201" t="str">
        <f>IF($C981="","",IFERROR(INDEX('Work report'!$I$2:$I$1500,MATCH(ROWS($C$2:C981),'Work report'!$AA$2:$AA$1500,0)),""))</f>
        <v/>
      </c>
      <c r="K981" s="105"/>
      <c r="L981" s="105"/>
      <c r="M981" s="105"/>
      <c r="N981" s="105"/>
      <c r="O981" s="71">
        <f t="shared" si="46"/>
        <v>0</v>
      </c>
      <c r="P981" s="71">
        <f t="shared" si="47"/>
        <v>0</v>
      </c>
      <c r="Q981" s="71" t="str">
        <f t="shared" si="45"/>
        <v/>
      </c>
    </row>
    <row r="982" spans="1:17" ht="15" customHeight="1" x14ac:dyDescent="0.25">
      <c r="A982" s="198" t="str">
        <f>IF($C982="","",IFERROR(INDEX('Work report'!$A$2:$A$1500,MATCH(ROWS($C$2:C982),'Work report'!$AA$2:$AA$1500,0)),""))</f>
        <v/>
      </c>
      <c r="B982" s="199" t="str">
        <f>IF($C982="","",Setup!$B$4)</f>
        <v/>
      </c>
      <c r="C982" s="200" t="str">
        <f>IFERROR(INDEX('Work report'!$R$2:$R$1500,MATCH(ROWS($C$2:C982),'Work report'!$AA$2:$AA$1500,0)),"")</f>
        <v/>
      </c>
      <c r="D982" s="200" t="str">
        <f>IFERROR(INDEX('Work report'!$S$2:$S$1500,MATCH(ROWS($D$2:D982),'Work report'!$AA$2:$AA$1500,0)),"")</f>
        <v/>
      </c>
      <c r="E982" s="193" t="str">
        <f>IF($C982="","",IFERROR(INDEX('Work report'!$C$2:$C$1500,MATCH(ROWS($C$2:C982),'Work report'!$AA$2:$AA$1500,0)),""))</f>
        <v/>
      </c>
      <c r="F982" s="201" t="str">
        <f>IF($C982="","",IFERROR(INDEX('Work report'!$F$2:$F$1500,MATCH(ROWS($C$2:C982),'Work report'!$AA$2:$AA$1500,0)),""))</f>
        <v/>
      </c>
      <c r="G982" s="202" t="str">
        <f>IF($C982="","",IFERROR(HYPERLINK(INDEX('Work report'!$Q$2:$Q$1500,MATCH(ROWS($C$2:C982),'Work report'!$AA$2:$AA$1500,0)),INDEX('Work report'!$Q$2:$Q$1500,MATCH(ROWS($C$2:C982),'Work report'!$AA$2:$AA$1500,0))),""))</f>
        <v/>
      </c>
      <c r="H982" s="203" t="str">
        <f>IF($C982="","",IFERROR(INDEX('Work report'!$M$2:$M$1500,MATCH(ROWS($C$2:C982),'Work report'!$AA$2:$AA$1500,0)),""))</f>
        <v/>
      </c>
      <c r="I982" s="198" t="str">
        <f>IF($C982="","",IFERROR(INDEX('Work report'!$A$2:$A$1500,MATCH(ROWS($C$2:C982),'Work report'!$AA$2:$AA$1500,0)),""))</f>
        <v/>
      </c>
      <c r="J982" s="201" t="str">
        <f>IF($C982="","",IFERROR(INDEX('Work report'!$I$2:$I$1500,MATCH(ROWS($C$2:C982),'Work report'!$AA$2:$AA$1500,0)),""))</f>
        <v/>
      </c>
      <c r="K982" s="105"/>
      <c r="L982" s="105"/>
      <c r="M982" s="105"/>
      <c r="N982" s="105"/>
      <c r="O982" s="71">
        <f t="shared" si="46"/>
        <v>0</v>
      </c>
      <c r="P982" s="71">
        <f t="shared" si="47"/>
        <v>0</v>
      </c>
      <c r="Q982" s="71" t="str">
        <f t="shared" si="45"/>
        <v/>
      </c>
    </row>
    <row r="983" spans="1:17" ht="15" customHeight="1" x14ac:dyDescent="0.25">
      <c r="A983" s="198" t="str">
        <f>IF($C983="","",IFERROR(INDEX('Work report'!$A$2:$A$1500,MATCH(ROWS($C$2:C983),'Work report'!$AA$2:$AA$1500,0)),""))</f>
        <v/>
      </c>
      <c r="B983" s="199" t="str">
        <f>IF($C983="","",Setup!$B$4)</f>
        <v/>
      </c>
      <c r="C983" s="200" t="str">
        <f>IFERROR(INDEX('Work report'!$R$2:$R$1500,MATCH(ROWS($C$2:C983),'Work report'!$AA$2:$AA$1500,0)),"")</f>
        <v/>
      </c>
      <c r="D983" s="200" t="str">
        <f>IFERROR(INDEX('Work report'!$S$2:$S$1500,MATCH(ROWS($D$2:D983),'Work report'!$AA$2:$AA$1500,0)),"")</f>
        <v/>
      </c>
      <c r="E983" s="193" t="str">
        <f>IF($C983="","",IFERROR(INDEX('Work report'!$C$2:$C$1500,MATCH(ROWS($C$2:C983),'Work report'!$AA$2:$AA$1500,0)),""))</f>
        <v/>
      </c>
      <c r="F983" s="201" t="str">
        <f>IF($C983="","",IFERROR(INDEX('Work report'!$F$2:$F$1500,MATCH(ROWS($C$2:C983),'Work report'!$AA$2:$AA$1500,0)),""))</f>
        <v/>
      </c>
      <c r="G983" s="202" t="str">
        <f>IF($C983="","",IFERROR(HYPERLINK(INDEX('Work report'!$Q$2:$Q$1500,MATCH(ROWS($C$2:C983),'Work report'!$AA$2:$AA$1500,0)),INDEX('Work report'!$Q$2:$Q$1500,MATCH(ROWS($C$2:C983),'Work report'!$AA$2:$AA$1500,0))),""))</f>
        <v/>
      </c>
      <c r="H983" s="203" t="str">
        <f>IF($C983="","",IFERROR(INDEX('Work report'!$M$2:$M$1500,MATCH(ROWS($C$2:C983),'Work report'!$AA$2:$AA$1500,0)),""))</f>
        <v/>
      </c>
      <c r="I983" s="198" t="str">
        <f>IF($C983="","",IFERROR(INDEX('Work report'!$A$2:$A$1500,MATCH(ROWS($C$2:C983),'Work report'!$AA$2:$AA$1500,0)),""))</f>
        <v/>
      </c>
      <c r="J983" s="201" t="str">
        <f>IF($C983="","",IFERROR(INDEX('Work report'!$I$2:$I$1500,MATCH(ROWS($C$2:C983),'Work report'!$AA$2:$AA$1500,0)),""))</f>
        <v/>
      </c>
      <c r="K983" s="105"/>
      <c r="L983" s="105"/>
      <c r="M983" s="105"/>
      <c r="N983" s="105"/>
      <c r="O983" s="71">
        <f t="shared" si="46"/>
        <v>0</v>
      </c>
      <c r="P983" s="71">
        <f t="shared" si="47"/>
        <v>0</v>
      </c>
      <c r="Q983" s="71" t="str">
        <f t="shared" si="45"/>
        <v/>
      </c>
    </row>
    <row r="984" spans="1:17" ht="15" customHeight="1" x14ac:dyDescent="0.25">
      <c r="A984" s="198" t="str">
        <f>IF($C984="","",IFERROR(INDEX('Work report'!$A$2:$A$1500,MATCH(ROWS($C$2:C984),'Work report'!$AA$2:$AA$1500,0)),""))</f>
        <v/>
      </c>
      <c r="B984" s="199" t="str">
        <f>IF($C984="","",Setup!$B$4)</f>
        <v/>
      </c>
      <c r="C984" s="200" t="str">
        <f>IFERROR(INDEX('Work report'!$R$2:$R$1500,MATCH(ROWS($C$2:C984),'Work report'!$AA$2:$AA$1500,0)),"")</f>
        <v/>
      </c>
      <c r="D984" s="200" t="str">
        <f>IFERROR(INDEX('Work report'!$S$2:$S$1500,MATCH(ROWS($D$2:D984),'Work report'!$AA$2:$AA$1500,0)),"")</f>
        <v/>
      </c>
      <c r="E984" s="193" t="str">
        <f>IF($C984="","",IFERROR(INDEX('Work report'!$C$2:$C$1500,MATCH(ROWS($C$2:C984),'Work report'!$AA$2:$AA$1500,0)),""))</f>
        <v/>
      </c>
      <c r="F984" s="201" t="str">
        <f>IF($C984="","",IFERROR(INDEX('Work report'!$F$2:$F$1500,MATCH(ROWS($C$2:C984),'Work report'!$AA$2:$AA$1500,0)),""))</f>
        <v/>
      </c>
      <c r="G984" s="202" t="str">
        <f>IF($C984="","",IFERROR(HYPERLINK(INDEX('Work report'!$Q$2:$Q$1500,MATCH(ROWS($C$2:C984),'Work report'!$AA$2:$AA$1500,0)),INDEX('Work report'!$Q$2:$Q$1500,MATCH(ROWS($C$2:C984),'Work report'!$AA$2:$AA$1500,0))),""))</f>
        <v/>
      </c>
      <c r="H984" s="203" t="str">
        <f>IF($C984="","",IFERROR(INDEX('Work report'!$M$2:$M$1500,MATCH(ROWS($C$2:C984),'Work report'!$AA$2:$AA$1500,0)),""))</f>
        <v/>
      </c>
      <c r="I984" s="198" t="str">
        <f>IF($C984="","",IFERROR(INDEX('Work report'!$A$2:$A$1500,MATCH(ROWS($C$2:C984),'Work report'!$AA$2:$AA$1500,0)),""))</f>
        <v/>
      </c>
      <c r="J984" s="201" t="str">
        <f>IF($C984="","",IFERROR(INDEX('Work report'!$I$2:$I$1500,MATCH(ROWS($C$2:C984),'Work report'!$AA$2:$AA$1500,0)),""))</f>
        <v/>
      </c>
      <c r="K984" s="105"/>
      <c r="L984" s="105"/>
      <c r="M984" s="105"/>
      <c r="N984" s="105"/>
      <c r="O984" s="71">
        <f t="shared" si="46"/>
        <v>0</v>
      </c>
      <c r="P984" s="71">
        <f t="shared" si="47"/>
        <v>0</v>
      </c>
      <c r="Q984" s="71" t="str">
        <f t="shared" si="45"/>
        <v/>
      </c>
    </row>
    <row r="985" spans="1:17" ht="15" customHeight="1" x14ac:dyDescent="0.25">
      <c r="A985" s="198" t="str">
        <f>IF($C985="","",IFERROR(INDEX('Work report'!$A$2:$A$1500,MATCH(ROWS($C$2:C985),'Work report'!$AA$2:$AA$1500,0)),""))</f>
        <v/>
      </c>
      <c r="B985" s="199" t="str">
        <f>IF($C985="","",Setup!$B$4)</f>
        <v/>
      </c>
      <c r="C985" s="200" t="str">
        <f>IFERROR(INDEX('Work report'!$R$2:$R$1500,MATCH(ROWS($C$2:C985),'Work report'!$AA$2:$AA$1500,0)),"")</f>
        <v/>
      </c>
      <c r="D985" s="200" t="str">
        <f>IFERROR(INDEX('Work report'!$S$2:$S$1500,MATCH(ROWS($D$2:D985),'Work report'!$AA$2:$AA$1500,0)),"")</f>
        <v/>
      </c>
      <c r="E985" s="193" t="str">
        <f>IF($C985="","",IFERROR(INDEX('Work report'!$C$2:$C$1500,MATCH(ROWS($C$2:C985),'Work report'!$AA$2:$AA$1500,0)),""))</f>
        <v/>
      </c>
      <c r="F985" s="201" t="str">
        <f>IF($C985="","",IFERROR(INDEX('Work report'!$F$2:$F$1500,MATCH(ROWS($C$2:C985),'Work report'!$AA$2:$AA$1500,0)),""))</f>
        <v/>
      </c>
      <c r="G985" s="202" t="str">
        <f>IF($C985="","",IFERROR(HYPERLINK(INDEX('Work report'!$Q$2:$Q$1500,MATCH(ROWS($C$2:C985),'Work report'!$AA$2:$AA$1500,0)),INDEX('Work report'!$Q$2:$Q$1500,MATCH(ROWS($C$2:C985),'Work report'!$AA$2:$AA$1500,0))),""))</f>
        <v/>
      </c>
      <c r="H985" s="203" t="str">
        <f>IF($C985="","",IFERROR(INDEX('Work report'!$M$2:$M$1500,MATCH(ROWS($C$2:C985),'Work report'!$AA$2:$AA$1500,0)),""))</f>
        <v/>
      </c>
      <c r="I985" s="198" t="str">
        <f>IF($C985="","",IFERROR(INDEX('Work report'!$A$2:$A$1500,MATCH(ROWS($C$2:C985),'Work report'!$AA$2:$AA$1500,0)),""))</f>
        <v/>
      </c>
      <c r="J985" s="201" t="str">
        <f>IF($C985="","",IFERROR(INDEX('Work report'!$I$2:$I$1500,MATCH(ROWS($C$2:C985),'Work report'!$AA$2:$AA$1500,0)),""))</f>
        <v/>
      </c>
      <c r="K985" s="105"/>
      <c r="L985" s="105"/>
      <c r="M985" s="105"/>
      <c r="N985" s="105"/>
      <c r="O985" s="71">
        <f t="shared" si="46"/>
        <v>0</v>
      </c>
      <c r="P985" s="71">
        <f t="shared" si="47"/>
        <v>0</v>
      </c>
      <c r="Q985" s="71" t="str">
        <f t="shared" si="45"/>
        <v/>
      </c>
    </row>
    <row r="986" spans="1:17" ht="15" customHeight="1" x14ac:dyDescent="0.25">
      <c r="A986" s="198" t="str">
        <f>IF($C986="","",IFERROR(INDEX('Work report'!$A$2:$A$1500,MATCH(ROWS($C$2:C986),'Work report'!$AA$2:$AA$1500,0)),""))</f>
        <v/>
      </c>
      <c r="B986" s="199" t="str">
        <f>IF($C986="","",Setup!$B$4)</f>
        <v/>
      </c>
      <c r="C986" s="200" t="str">
        <f>IFERROR(INDEX('Work report'!$R$2:$R$1500,MATCH(ROWS($C$2:C986),'Work report'!$AA$2:$AA$1500,0)),"")</f>
        <v/>
      </c>
      <c r="D986" s="200" t="str">
        <f>IFERROR(INDEX('Work report'!$S$2:$S$1500,MATCH(ROWS($D$2:D986),'Work report'!$AA$2:$AA$1500,0)),"")</f>
        <v/>
      </c>
      <c r="E986" s="193" t="str">
        <f>IF($C986="","",IFERROR(INDEX('Work report'!$C$2:$C$1500,MATCH(ROWS($C$2:C986),'Work report'!$AA$2:$AA$1500,0)),""))</f>
        <v/>
      </c>
      <c r="F986" s="201" t="str">
        <f>IF($C986="","",IFERROR(INDEX('Work report'!$F$2:$F$1500,MATCH(ROWS($C$2:C986),'Work report'!$AA$2:$AA$1500,0)),""))</f>
        <v/>
      </c>
      <c r="G986" s="202" t="str">
        <f>IF($C986="","",IFERROR(HYPERLINK(INDEX('Work report'!$Q$2:$Q$1500,MATCH(ROWS($C$2:C986),'Work report'!$AA$2:$AA$1500,0)),INDEX('Work report'!$Q$2:$Q$1500,MATCH(ROWS($C$2:C986),'Work report'!$AA$2:$AA$1500,0))),""))</f>
        <v/>
      </c>
      <c r="H986" s="203" t="str">
        <f>IF($C986="","",IFERROR(INDEX('Work report'!$M$2:$M$1500,MATCH(ROWS($C$2:C986),'Work report'!$AA$2:$AA$1500,0)),""))</f>
        <v/>
      </c>
      <c r="I986" s="198" t="str">
        <f>IF($C986="","",IFERROR(INDEX('Work report'!$A$2:$A$1500,MATCH(ROWS($C$2:C986),'Work report'!$AA$2:$AA$1500,0)),""))</f>
        <v/>
      </c>
      <c r="J986" s="201" t="str">
        <f>IF($C986="","",IFERROR(INDEX('Work report'!$I$2:$I$1500,MATCH(ROWS($C$2:C986),'Work report'!$AA$2:$AA$1500,0)),""))</f>
        <v/>
      </c>
      <c r="K986" s="105"/>
      <c r="L986" s="105"/>
      <c r="M986" s="105"/>
      <c r="N986" s="105"/>
      <c r="O986" s="71">
        <f t="shared" si="46"/>
        <v>0</v>
      </c>
      <c r="P986" s="71">
        <f t="shared" si="47"/>
        <v>0</v>
      </c>
      <c r="Q986" s="71" t="str">
        <f t="shared" si="45"/>
        <v/>
      </c>
    </row>
    <row r="987" spans="1:17" ht="15" customHeight="1" x14ac:dyDescent="0.25">
      <c r="A987" s="198" t="str">
        <f>IF($C987="","",IFERROR(INDEX('Work report'!$A$2:$A$1500,MATCH(ROWS($C$2:C987),'Work report'!$AA$2:$AA$1500,0)),""))</f>
        <v/>
      </c>
      <c r="B987" s="199" t="str">
        <f>IF($C987="","",Setup!$B$4)</f>
        <v/>
      </c>
      <c r="C987" s="200" t="str">
        <f>IFERROR(INDEX('Work report'!$R$2:$R$1500,MATCH(ROWS($C$2:C987),'Work report'!$AA$2:$AA$1500,0)),"")</f>
        <v/>
      </c>
      <c r="D987" s="200" t="str">
        <f>IFERROR(INDEX('Work report'!$S$2:$S$1500,MATCH(ROWS($D$2:D987),'Work report'!$AA$2:$AA$1500,0)),"")</f>
        <v/>
      </c>
      <c r="E987" s="193" t="str">
        <f>IF($C987="","",IFERROR(INDEX('Work report'!$C$2:$C$1500,MATCH(ROWS($C$2:C987),'Work report'!$AA$2:$AA$1500,0)),""))</f>
        <v/>
      </c>
      <c r="F987" s="201" t="str">
        <f>IF($C987="","",IFERROR(INDEX('Work report'!$F$2:$F$1500,MATCH(ROWS($C$2:C987),'Work report'!$AA$2:$AA$1500,0)),""))</f>
        <v/>
      </c>
      <c r="G987" s="202" t="str">
        <f>IF($C987="","",IFERROR(HYPERLINK(INDEX('Work report'!$Q$2:$Q$1500,MATCH(ROWS($C$2:C987),'Work report'!$AA$2:$AA$1500,0)),INDEX('Work report'!$Q$2:$Q$1500,MATCH(ROWS($C$2:C987),'Work report'!$AA$2:$AA$1500,0))),""))</f>
        <v/>
      </c>
      <c r="H987" s="203" t="str">
        <f>IF($C987="","",IFERROR(INDEX('Work report'!$M$2:$M$1500,MATCH(ROWS($C$2:C987),'Work report'!$AA$2:$AA$1500,0)),""))</f>
        <v/>
      </c>
      <c r="I987" s="198" t="str">
        <f>IF($C987="","",IFERROR(INDEX('Work report'!$A$2:$A$1500,MATCH(ROWS($C$2:C987),'Work report'!$AA$2:$AA$1500,0)),""))</f>
        <v/>
      </c>
      <c r="J987" s="201" t="str">
        <f>IF($C987="","",IFERROR(INDEX('Work report'!$I$2:$I$1500,MATCH(ROWS($C$2:C987),'Work report'!$AA$2:$AA$1500,0)),""))</f>
        <v/>
      </c>
      <c r="K987" s="105"/>
      <c r="L987" s="105"/>
      <c r="M987" s="105"/>
      <c r="N987" s="105"/>
      <c r="O987" s="71">
        <f t="shared" si="46"/>
        <v>0</v>
      </c>
      <c r="P987" s="71">
        <f t="shared" si="47"/>
        <v>0</v>
      </c>
      <c r="Q987" s="71" t="str">
        <f t="shared" si="45"/>
        <v/>
      </c>
    </row>
    <row r="988" spans="1:17" ht="15" customHeight="1" x14ac:dyDescent="0.25">
      <c r="A988" s="198" t="str">
        <f>IF($C988="","",IFERROR(INDEX('Work report'!$A$2:$A$1500,MATCH(ROWS($C$2:C988),'Work report'!$AA$2:$AA$1500,0)),""))</f>
        <v/>
      </c>
      <c r="B988" s="199" t="str">
        <f>IF($C988="","",Setup!$B$4)</f>
        <v/>
      </c>
      <c r="C988" s="200" t="str">
        <f>IFERROR(INDEX('Work report'!$R$2:$R$1500,MATCH(ROWS($C$2:C988),'Work report'!$AA$2:$AA$1500,0)),"")</f>
        <v/>
      </c>
      <c r="D988" s="200" t="str">
        <f>IFERROR(INDEX('Work report'!$S$2:$S$1500,MATCH(ROWS($D$2:D988),'Work report'!$AA$2:$AA$1500,0)),"")</f>
        <v/>
      </c>
      <c r="E988" s="193" t="str">
        <f>IF($C988="","",IFERROR(INDEX('Work report'!$C$2:$C$1500,MATCH(ROWS($C$2:C988),'Work report'!$AA$2:$AA$1500,0)),""))</f>
        <v/>
      </c>
      <c r="F988" s="201" t="str">
        <f>IF($C988="","",IFERROR(INDEX('Work report'!$F$2:$F$1500,MATCH(ROWS($C$2:C988),'Work report'!$AA$2:$AA$1500,0)),""))</f>
        <v/>
      </c>
      <c r="G988" s="202" t="str">
        <f>IF($C988="","",IFERROR(HYPERLINK(INDEX('Work report'!$Q$2:$Q$1500,MATCH(ROWS($C$2:C988),'Work report'!$AA$2:$AA$1500,0)),INDEX('Work report'!$Q$2:$Q$1500,MATCH(ROWS($C$2:C988),'Work report'!$AA$2:$AA$1500,0))),""))</f>
        <v/>
      </c>
      <c r="H988" s="203" t="str">
        <f>IF($C988="","",IFERROR(INDEX('Work report'!$M$2:$M$1500,MATCH(ROWS($C$2:C988),'Work report'!$AA$2:$AA$1500,0)),""))</f>
        <v/>
      </c>
      <c r="I988" s="198" t="str">
        <f>IF($C988="","",IFERROR(INDEX('Work report'!$A$2:$A$1500,MATCH(ROWS($C$2:C988),'Work report'!$AA$2:$AA$1500,0)),""))</f>
        <v/>
      </c>
      <c r="J988" s="201" t="str">
        <f>IF($C988="","",IFERROR(INDEX('Work report'!$I$2:$I$1500,MATCH(ROWS($C$2:C988),'Work report'!$AA$2:$AA$1500,0)),""))</f>
        <v/>
      </c>
      <c r="K988" s="105"/>
      <c r="L988" s="105"/>
      <c r="M988" s="105"/>
      <c r="N988" s="105"/>
      <c r="O988" s="71">
        <f t="shared" si="46"/>
        <v>0</v>
      </c>
      <c r="P988" s="71">
        <f t="shared" si="47"/>
        <v>0</v>
      </c>
      <c r="Q988" s="71" t="str">
        <f t="shared" si="45"/>
        <v/>
      </c>
    </row>
    <row r="989" spans="1:17" ht="15" customHeight="1" x14ac:dyDescent="0.25">
      <c r="A989" s="198" t="str">
        <f>IF($C989="","",IFERROR(INDEX('Work report'!$A$2:$A$1500,MATCH(ROWS($C$2:C989),'Work report'!$AA$2:$AA$1500,0)),""))</f>
        <v/>
      </c>
      <c r="B989" s="199" t="str">
        <f>IF($C989="","",Setup!$B$4)</f>
        <v/>
      </c>
      <c r="C989" s="200" t="str">
        <f>IFERROR(INDEX('Work report'!$R$2:$R$1500,MATCH(ROWS($C$2:C989),'Work report'!$AA$2:$AA$1500,0)),"")</f>
        <v/>
      </c>
      <c r="D989" s="200" t="str">
        <f>IFERROR(INDEX('Work report'!$S$2:$S$1500,MATCH(ROWS($D$2:D989),'Work report'!$AA$2:$AA$1500,0)),"")</f>
        <v/>
      </c>
      <c r="E989" s="193" t="str">
        <f>IF($C989="","",IFERROR(INDEX('Work report'!$C$2:$C$1500,MATCH(ROWS($C$2:C989),'Work report'!$AA$2:$AA$1500,0)),""))</f>
        <v/>
      </c>
      <c r="F989" s="201" t="str">
        <f>IF($C989="","",IFERROR(INDEX('Work report'!$F$2:$F$1500,MATCH(ROWS($C$2:C989),'Work report'!$AA$2:$AA$1500,0)),""))</f>
        <v/>
      </c>
      <c r="G989" s="202" t="str">
        <f>IF($C989="","",IFERROR(HYPERLINK(INDEX('Work report'!$Q$2:$Q$1500,MATCH(ROWS($C$2:C989),'Work report'!$AA$2:$AA$1500,0)),INDEX('Work report'!$Q$2:$Q$1500,MATCH(ROWS($C$2:C989),'Work report'!$AA$2:$AA$1500,0))),""))</f>
        <v/>
      </c>
      <c r="H989" s="203" t="str">
        <f>IF($C989="","",IFERROR(INDEX('Work report'!$M$2:$M$1500,MATCH(ROWS($C$2:C989),'Work report'!$AA$2:$AA$1500,0)),""))</f>
        <v/>
      </c>
      <c r="I989" s="198" t="str">
        <f>IF($C989="","",IFERROR(INDEX('Work report'!$A$2:$A$1500,MATCH(ROWS($C$2:C989),'Work report'!$AA$2:$AA$1500,0)),""))</f>
        <v/>
      </c>
      <c r="J989" s="201" t="str">
        <f>IF($C989="","",IFERROR(INDEX('Work report'!$I$2:$I$1500,MATCH(ROWS($C$2:C989),'Work report'!$AA$2:$AA$1500,0)),""))</f>
        <v/>
      </c>
      <c r="K989" s="105"/>
      <c r="L989" s="105"/>
      <c r="M989" s="105"/>
      <c r="N989" s="105"/>
      <c r="O989" s="71">
        <f t="shared" si="46"/>
        <v>0</v>
      </c>
      <c r="P989" s="71">
        <f t="shared" si="47"/>
        <v>0</v>
      </c>
      <c r="Q989" s="71" t="str">
        <f t="shared" si="45"/>
        <v/>
      </c>
    </row>
    <row r="990" spans="1:17" ht="15" customHeight="1" x14ac:dyDescent="0.25">
      <c r="A990" s="198" t="str">
        <f>IF($C990="","",IFERROR(INDEX('Work report'!$A$2:$A$1500,MATCH(ROWS($C$2:C990),'Work report'!$AA$2:$AA$1500,0)),""))</f>
        <v/>
      </c>
      <c r="B990" s="199" t="str">
        <f>IF($C990="","",Setup!$B$4)</f>
        <v/>
      </c>
      <c r="C990" s="200" t="str">
        <f>IFERROR(INDEX('Work report'!$R$2:$R$1500,MATCH(ROWS($C$2:C990),'Work report'!$AA$2:$AA$1500,0)),"")</f>
        <v/>
      </c>
      <c r="D990" s="200" t="str">
        <f>IFERROR(INDEX('Work report'!$S$2:$S$1500,MATCH(ROWS($D$2:D990),'Work report'!$AA$2:$AA$1500,0)),"")</f>
        <v/>
      </c>
      <c r="E990" s="193" t="str">
        <f>IF($C990="","",IFERROR(INDEX('Work report'!$C$2:$C$1500,MATCH(ROWS($C$2:C990),'Work report'!$AA$2:$AA$1500,0)),""))</f>
        <v/>
      </c>
      <c r="F990" s="201" t="str">
        <f>IF($C990="","",IFERROR(INDEX('Work report'!$F$2:$F$1500,MATCH(ROWS($C$2:C990),'Work report'!$AA$2:$AA$1500,0)),""))</f>
        <v/>
      </c>
      <c r="G990" s="202" t="str">
        <f>IF($C990="","",IFERROR(HYPERLINK(INDEX('Work report'!$Q$2:$Q$1500,MATCH(ROWS($C$2:C990),'Work report'!$AA$2:$AA$1500,0)),INDEX('Work report'!$Q$2:$Q$1500,MATCH(ROWS($C$2:C990),'Work report'!$AA$2:$AA$1500,0))),""))</f>
        <v/>
      </c>
      <c r="H990" s="203" t="str">
        <f>IF($C990="","",IFERROR(INDEX('Work report'!$M$2:$M$1500,MATCH(ROWS($C$2:C990),'Work report'!$AA$2:$AA$1500,0)),""))</f>
        <v/>
      </c>
      <c r="I990" s="198" t="str">
        <f>IF($C990="","",IFERROR(INDEX('Work report'!$A$2:$A$1500,MATCH(ROWS($C$2:C990),'Work report'!$AA$2:$AA$1500,0)),""))</f>
        <v/>
      </c>
      <c r="J990" s="201" t="str">
        <f>IF($C990="","",IFERROR(INDEX('Work report'!$I$2:$I$1500,MATCH(ROWS($C$2:C990),'Work report'!$AA$2:$AA$1500,0)),""))</f>
        <v/>
      </c>
      <c r="K990" s="105"/>
      <c r="L990" s="105"/>
      <c r="M990" s="105"/>
      <c r="N990" s="105"/>
      <c r="O990" s="71">
        <f t="shared" si="46"/>
        <v>0</v>
      </c>
      <c r="P990" s="71">
        <f t="shared" si="47"/>
        <v>0</v>
      </c>
      <c r="Q990" s="71" t="str">
        <f t="shared" si="45"/>
        <v/>
      </c>
    </row>
    <row r="991" spans="1:17" ht="15" customHeight="1" x14ac:dyDescent="0.25">
      <c r="A991" s="198" t="str">
        <f>IF($C991="","",IFERROR(INDEX('Work report'!$A$2:$A$1500,MATCH(ROWS($C$2:C991),'Work report'!$AA$2:$AA$1500,0)),""))</f>
        <v/>
      </c>
      <c r="B991" s="199" t="str">
        <f>IF($C991="","",Setup!$B$4)</f>
        <v/>
      </c>
      <c r="C991" s="200" t="str">
        <f>IFERROR(INDEX('Work report'!$R$2:$R$1500,MATCH(ROWS($C$2:C991),'Work report'!$AA$2:$AA$1500,0)),"")</f>
        <v/>
      </c>
      <c r="D991" s="200" t="str">
        <f>IFERROR(INDEX('Work report'!$S$2:$S$1500,MATCH(ROWS($D$2:D991),'Work report'!$AA$2:$AA$1500,0)),"")</f>
        <v/>
      </c>
      <c r="E991" s="193" t="str">
        <f>IF($C991="","",IFERROR(INDEX('Work report'!$C$2:$C$1500,MATCH(ROWS($C$2:C991),'Work report'!$AA$2:$AA$1500,0)),""))</f>
        <v/>
      </c>
      <c r="F991" s="201" t="str">
        <f>IF($C991="","",IFERROR(INDEX('Work report'!$F$2:$F$1500,MATCH(ROWS($C$2:C991),'Work report'!$AA$2:$AA$1500,0)),""))</f>
        <v/>
      </c>
      <c r="G991" s="202" t="str">
        <f>IF($C991="","",IFERROR(HYPERLINK(INDEX('Work report'!$Q$2:$Q$1500,MATCH(ROWS($C$2:C991),'Work report'!$AA$2:$AA$1500,0)),INDEX('Work report'!$Q$2:$Q$1500,MATCH(ROWS($C$2:C991),'Work report'!$AA$2:$AA$1500,0))),""))</f>
        <v/>
      </c>
      <c r="H991" s="203" t="str">
        <f>IF($C991="","",IFERROR(INDEX('Work report'!$M$2:$M$1500,MATCH(ROWS($C$2:C991),'Work report'!$AA$2:$AA$1500,0)),""))</f>
        <v/>
      </c>
      <c r="I991" s="198" t="str">
        <f>IF($C991="","",IFERROR(INDEX('Work report'!$A$2:$A$1500,MATCH(ROWS($C$2:C991),'Work report'!$AA$2:$AA$1500,0)),""))</f>
        <v/>
      </c>
      <c r="J991" s="201" t="str">
        <f>IF($C991="","",IFERROR(INDEX('Work report'!$I$2:$I$1500,MATCH(ROWS($C$2:C991),'Work report'!$AA$2:$AA$1500,0)),""))</f>
        <v/>
      </c>
      <c r="K991" s="105"/>
      <c r="L991" s="105"/>
      <c r="M991" s="105"/>
      <c r="N991" s="105"/>
      <c r="O991" s="71">
        <f t="shared" si="46"/>
        <v>0</v>
      </c>
      <c r="P991" s="71">
        <f t="shared" si="47"/>
        <v>0</v>
      </c>
      <c r="Q991" s="71" t="str">
        <f t="shared" si="45"/>
        <v/>
      </c>
    </row>
    <row r="992" spans="1:17" ht="15" customHeight="1" x14ac:dyDescent="0.25">
      <c r="A992" s="198" t="str">
        <f>IF($C992="","",IFERROR(INDEX('Work report'!$A$2:$A$1500,MATCH(ROWS($C$2:C992),'Work report'!$AA$2:$AA$1500,0)),""))</f>
        <v/>
      </c>
      <c r="B992" s="199" t="str">
        <f>IF($C992="","",Setup!$B$4)</f>
        <v/>
      </c>
      <c r="C992" s="200" t="str">
        <f>IFERROR(INDEX('Work report'!$R$2:$R$1500,MATCH(ROWS($C$2:C992),'Work report'!$AA$2:$AA$1500,0)),"")</f>
        <v/>
      </c>
      <c r="D992" s="200" t="str">
        <f>IFERROR(INDEX('Work report'!$S$2:$S$1500,MATCH(ROWS($D$2:D992),'Work report'!$AA$2:$AA$1500,0)),"")</f>
        <v/>
      </c>
      <c r="E992" s="193" t="str">
        <f>IF($C992="","",IFERROR(INDEX('Work report'!$C$2:$C$1500,MATCH(ROWS($C$2:C992),'Work report'!$AA$2:$AA$1500,0)),""))</f>
        <v/>
      </c>
      <c r="F992" s="201" t="str">
        <f>IF($C992="","",IFERROR(INDEX('Work report'!$F$2:$F$1500,MATCH(ROWS($C$2:C992),'Work report'!$AA$2:$AA$1500,0)),""))</f>
        <v/>
      </c>
      <c r="G992" s="202" t="str">
        <f>IF($C992="","",IFERROR(HYPERLINK(INDEX('Work report'!$Q$2:$Q$1500,MATCH(ROWS($C$2:C992),'Work report'!$AA$2:$AA$1500,0)),INDEX('Work report'!$Q$2:$Q$1500,MATCH(ROWS($C$2:C992),'Work report'!$AA$2:$AA$1500,0))),""))</f>
        <v/>
      </c>
      <c r="H992" s="203" t="str">
        <f>IF($C992="","",IFERROR(INDEX('Work report'!$M$2:$M$1500,MATCH(ROWS($C$2:C992),'Work report'!$AA$2:$AA$1500,0)),""))</f>
        <v/>
      </c>
      <c r="I992" s="198" t="str">
        <f>IF($C992="","",IFERROR(INDEX('Work report'!$A$2:$A$1500,MATCH(ROWS($C$2:C992),'Work report'!$AA$2:$AA$1500,0)),""))</f>
        <v/>
      </c>
      <c r="J992" s="201" t="str">
        <f>IF($C992="","",IFERROR(INDEX('Work report'!$I$2:$I$1500,MATCH(ROWS($C$2:C992),'Work report'!$AA$2:$AA$1500,0)),""))</f>
        <v/>
      </c>
      <c r="K992" s="105"/>
      <c r="L992" s="105"/>
      <c r="M992" s="105"/>
      <c r="N992" s="105"/>
      <c r="O992" s="71">
        <f t="shared" si="46"/>
        <v>0</v>
      </c>
      <c r="P992" s="71">
        <f t="shared" si="47"/>
        <v>0</v>
      </c>
      <c r="Q992" s="71" t="str">
        <f t="shared" si="45"/>
        <v/>
      </c>
    </row>
    <row r="993" spans="1:17" ht="15" customHeight="1" x14ac:dyDescent="0.25">
      <c r="A993" s="198" t="str">
        <f>IF($C993="","",IFERROR(INDEX('Work report'!$A$2:$A$1500,MATCH(ROWS($C$2:C993),'Work report'!$AA$2:$AA$1500,0)),""))</f>
        <v/>
      </c>
      <c r="B993" s="199" t="str">
        <f>IF($C993="","",Setup!$B$4)</f>
        <v/>
      </c>
      <c r="C993" s="200" t="str">
        <f>IFERROR(INDEX('Work report'!$R$2:$R$1500,MATCH(ROWS($C$2:C993),'Work report'!$AA$2:$AA$1500,0)),"")</f>
        <v/>
      </c>
      <c r="D993" s="200" t="str">
        <f>IFERROR(INDEX('Work report'!$S$2:$S$1500,MATCH(ROWS($D$2:D993),'Work report'!$AA$2:$AA$1500,0)),"")</f>
        <v/>
      </c>
      <c r="E993" s="193" t="str">
        <f>IF($C993="","",IFERROR(INDEX('Work report'!$C$2:$C$1500,MATCH(ROWS($C$2:C993),'Work report'!$AA$2:$AA$1500,0)),""))</f>
        <v/>
      </c>
      <c r="F993" s="201" t="str">
        <f>IF($C993="","",IFERROR(INDEX('Work report'!$F$2:$F$1500,MATCH(ROWS($C$2:C993),'Work report'!$AA$2:$AA$1500,0)),""))</f>
        <v/>
      </c>
      <c r="G993" s="202" t="str">
        <f>IF($C993="","",IFERROR(HYPERLINK(INDEX('Work report'!$Q$2:$Q$1500,MATCH(ROWS($C$2:C993),'Work report'!$AA$2:$AA$1500,0)),INDEX('Work report'!$Q$2:$Q$1500,MATCH(ROWS($C$2:C993),'Work report'!$AA$2:$AA$1500,0))),""))</f>
        <v/>
      </c>
      <c r="H993" s="203" t="str">
        <f>IF($C993="","",IFERROR(INDEX('Work report'!$M$2:$M$1500,MATCH(ROWS($C$2:C993),'Work report'!$AA$2:$AA$1500,0)),""))</f>
        <v/>
      </c>
      <c r="I993" s="198" t="str">
        <f>IF($C993="","",IFERROR(INDEX('Work report'!$A$2:$A$1500,MATCH(ROWS($C$2:C993),'Work report'!$AA$2:$AA$1500,0)),""))</f>
        <v/>
      </c>
      <c r="J993" s="201" t="str">
        <f>IF($C993="","",IFERROR(INDEX('Work report'!$I$2:$I$1500,MATCH(ROWS($C$2:C993),'Work report'!$AA$2:$AA$1500,0)),""))</f>
        <v/>
      </c>
      <c r="K993" s="105"/>
      <c r="L993" s="105"/>
      <c r="M993" s="105"/>
      <c r="N993" s="105"/>
      <c r="O993" s="71">
        <f t="shared" si="46"/>
        <v>0</v>
      </c>
      <c r="P993" s="71">
        <f t="shared" si="47"/>
        <v>0</v>
      </c>
      <c r="Q993" s="71" t="str">
        <f t="shared" si="45"/>
        <v/>
      </c>
    </row>
    <row r="994" spans="1:17" ht="15" customHeight="1" x14ac:dyDescent="0.25">
      <c r="A994" s="198" t="str">
        <f>IF($C994="","",IFERROR(INDEX('Work report'!$A$2:$A$1500,MATCH(ROWS($C$2:C994),'Work report'!$AA$2:$AA$1500,0)),""))</f>
        <v/>
      </c>
      <c r="B994" s="199" t="str">
        <f>IF($C994="","",Setup!$B$4)</f>
        <v/>
      </c>
      <c r="C994" s="200" t="str">
        <f>IFERROR(INDEX('Work report'!$R$2:$R$1500,MATCH(ROWS($C$2:C994),'Work report'!$AA$2:$AA$1500,0)),"")</f>
        <v/>
      </c>
      <c r="D994" s="200" t="str">
        <f>IFERROR(INDEX('Work report'!$S$2:$S$1500,MATCH(ROWS($D$2:D994),'Work report'!$AA$2:$AA$1500,0)),"")</f>
        <v/>
      </c>
      <c r="E994" s="193" t="str">
        <f>IF($C994="","",IFERROR(INDEX('Work report'!$C$2:$C$1500,MATCH(ROWS($C$2:C994),'Work report'!$AA$2:$AA$1500,0)),""))</f>
        <v/>
      </c>
      <c r="F994" s="201" t="str">
        <f>IF($C994="","",IFERROR(INDEX('Work report'!$F$2:$F$1500,MATCH(ROWS($C$2:C994),'Work report'!$AA$2:$AA$1500,0)),""))</f>
        <v/>
      </c>
      <c r="G994" s="202" t="str">
        <f>IF($C994="","",IFERROR(HYPERLINK(INDEX('Work report'!$Q$2:$Q$1500,MATCH(ROWS($C$2:C994),'Work report'!$AA$2:$AA$1500,0)),INDEX('Work report'!$Q$2:$Q$1500,MATCH(ROWS($C$2:C994),'Work report'!$AA$2:$AA$1500,0))),""))</f>
        <v/>
      </c>
      <c r="H994" s="203" t="str">
        <f>IF($C994="","",IFERROR(INDEX('Work report'!$M$2:$M$1500,MATCH(ROWS($C$2:C994),'Work report'!$AA$2:$AA$1500,0)),""))</f>
        <v/>
      </c>
      <c r="I994" s="198" t="str">
        <f>IF($C994="","",IFERROR(INDEX('Work report'!$A$2:$A$1500,MATCH(ROWS($C$2:C994),'Work report'!$AA$2:$AA$1500,0)),""))</f>
        <v/>
      </c>
      <c r="J994" s="201" t="str">
        <f>IF($C994="","",IFERROR(INDEX('Work report'!$I$2:$I$1500,MATCH(ROWS($C$2:C994),'Work report'!$AA$2:$AA$1500,0)),""))</f>
        <v/>
      </c>
      <c r="K994" s="105"/>
      <c r="L994" s="105"/>
      <c r="M994" s="105"/>
      <c r="N994" s="105"/>
      <c r="O994" s="71">
        <f t="shared" si="46"/>
        <v>0</v>
      </c>
      <c r="P994" s="71">
        <f t="shared" si="47"/>
        <v>0</v>
      </c>
      <c r="Q994" s="71" t="str">
        <f t="shared" si="45"/>
        <v/>
      </c>
    </row>
    <row r="995" spans="1:17" ht="15" customHeight="1" x14ac:dyDescent="0.25">
      <c r="A995" s="198" t="str">
        <f>IF($C995="","",IFERROR(INDEX('Work report'!$A$2:$A$1500,MATCH(ROWS($C$2:C995),'Work report'!$AA$2:$AA$1500,0)),""))</f>
        <v/>
      </c>
      <c r="B995" s="199" t="str">
        <f>IF($C995="","",Setup!$B$4)</f>
        <v/>
      </c>
      <c r="C995" s="200" t="str">
        <f>IFERROR(INDEX('Work report'!$R$2:$R$1500,MATCH(ROWS($C$2:C995),'Work report'!$AA$2:$AA$1500,0)),"")</f>
        <v/>
      </c>
      <c r="D995" s="200" t="str">
        <f>IFERROR(INDEX('Work report'!$S$2:$S$1500,MATCH(ROWS($D$2:D995),'Work report'!$AA$2:$AA$1500,0)),"")</f>
        <v/>
      </c>
      <c r="E995" s="193" t="str">
        <f>IF($C995="","",IFERROR(INDEX('Work report'!$C$2:$C$1500,MATCH(ROWS($C$2:C995),'Work report'!$AA$2:$AA$1500,0)),""))</f>
        <v/>
      </c>
      <c r="F995" s="201" t="str">
        <f>IF($C995="","",IFERROR(INDEX('Work report'!$F$2:$F$1500,MATCH(ROWS($C$2:C995),'Work report'!$AA$2:$AA$1500,0)),""))</f>
        <v/>
      </c>
      <c r="G995" s="202" t="str">
        <f>IF($C995="","",IFERROR(HYPERLINK(INDEX('Work report'!$Q$2:$Q$1500,MATCH(ROWS($C$2:C995),'Work report'!$AA$2:$AA$1500,0)),INDEX('Work report'!$Q$2:$Q$1500,MATCH(ROWS($C$2:C995),'Work report'!$AA$2:$AA$1500,0))),""))</f>
        <v/>
      </c>
      <c r="H995" s="203" t="str">
        <f>IF($C995="","",IFERROR(INDEX('Work report'!$M$2:$M$1500,MATCH(ROWS($C$2:C995),'Work report'!$AA$2:$AA$1500,0)),""))</f>
        <v/>
      </c>
      <c r="I995" s="198" t="str">
        <f>IF($C995="","",IFERROR(INDEX('Work report'!$A$2:$A$1500,MATCH(ROWS($C$2:C995),'Work report'!$AA$2:$AA$1500,0)),""))</f>
        <v/>
      </c>
      <c r="J995" s="201" t="str">
        <f>IF($C995="","",IFERROR(INDEX('Work report'!$I$2:$I$1500,MATCH(ROWS($C$2:C995),'Work report'!$AA$2:$AA$1500,0)),""))</f>
        <v/>
      </c>
      <c r="K995" s="105"/>
      <c r="L995" s="105"/>
      <c r="M995" s="105"/>
      <c r="N995" s="105"/>
      <c r="O995" s="71">
        <f t="shared" si="46"/>
        <v>0</v>
      </c>
      <c r="P995" s="71">
        <f t="shared" si="47"/>
        <v>0</v>
      </c>
      <c r="Q995" s="71" t="str">
        <f t="shared" si="45"/>
        <v/>
      </c>
    </row>
    <row r="996" spans="1:17" ht="15" customHeight="1" x14ac:dyDescent="0.25">
      <c r="A996" s="198" t="str">
        <f>IF($C996="","",IFERROR(INDEX('Work report'!$A$2:$A$1500,MATCH(ROWS($C$2:C996),'Work report'!$AA$2:$AA$1500,0)),""))</f>
        <v/>
      </c>
      <c r="B996" s="199" t="str">
        <f>IF($C996="","",Setup!$B$4)</f>
        <v/>
      </c>
      <c r="C996" s="200" t="str">
        <f>IFERROR(INDEX('Work report'!$R$2:$R$1500,MATCH(ROWS($C$2:C996),'Work report'!$AA$2:$AA$1500,0)),"")</f>
        <v/>
      </c>
      <c r="D996" s="200" t="str">
        <f>IFERROR(INDEX('Work report'!$S$2:$S$1500,MATCH(ROWS($D$2:D996),'Work report'!$AA$2:$AA$1500,0)),"")</f>
        <v/>
      </c>
      <c r="E996" s="193" t="str">
        <f>IF($C996="","",IFERROR(INDEX('Work report'!$C$2:$C$1500,MATCH(ROWS($C$2:C996),'Work report'!$AA$2:$AA$1500,0)),""))</f>
        <v/>
      </c>
      <c r="F996" s="201" t="str">
        <f>IF($C996="","",IFERROR(INDEX('Work report'!$F$2:$F$1500,MATCH(ROWS($C$2:C996),'Work report'!$AA$2:$AA$1500,0)),""))</f>
        <v/>
      </c>
      <c r="G996" s="202" t="str">
        <f>IF($C996="","",IFERROR(HYPERLINK(INDEX('Work report'!$Q$2:$Q$1500,MATCH(ROWS($C$2:C996),'Work report'!$AA$2:$AA$1500,0)),INDEX('Work report'!$Q$2:$Q$1500,MATCH(ROWS($C$2:C996),'Work report'!$AA$2:$AA$1500,0))),""))</f>
        <v/>
      </c>
      <c r="H996" s="203" t="str">
        <f>IF($C996="","",IFERROR(INDEX('Work report'!$M$2:$M$1500,MATCH(ROWS($C$2:C996),'Work report'!$AA$2:$AA$1500,0)),""))</f>
        <v/>
      </c>
      <c r="I996" s="198" t="str">
        <f>IF($C996="","",IFERROR(INDEX('Work report'!$A$2:$A$1500,MATCH(ROWS($C$2:C996),'Work report'!$AA$2:$AA$1500,0)),""))</f>
        <v/>
      </c>
      <c r="J996" s="201" t="str">
        <f>IF($C996="","",IFERROR(INDEX('Work report'!$I$2:$I$1500,MATCH(ROWS($C$2:C996),'Work report'!$AA$2:$AA$1500,0)),""))</f>
        <v/>
      </c>
      <c r="K996" s="105"/>
      <c r="L996" s="105"/>
      <c r="M996" s="105"/>
      <c r="N996" s="105"/>
      <c r="O996" s="71">
        <f t="shared" si="46"/>
        <v>0</v>
      </c>
      <c r="P996" s="71">
        <f t="shared" si="47"/>
        <v>0</v>
      </c>
      <c r="Q996" s="71" t="str">
        <f t="shared" si="45"/>
        <v/>
      </c>
    </row>
    <row r="997" spans="1:17" ht="15" customHeight="1" x14ac:dyDescent="0.25">
      <c r="A997" s="198" t="str">
        <f>IF($C997="","",IFERROR(INDEX('Work report'!$A$2:$A$1500,MATCH(ROWS($C$2:C997),'Work report'!$AA$2:$AA$1500,0)),""))</f>
        <v/>
      </c>
      <c r="B997" s="199" t="str">
        <f>IF($C997="","",Setup!$B$4)</f>
        <v/>
      </c>
      <c r="C997" s="200" t="str">
        <f>IFERROR(INDEX('Work report'!$R$2:$R$1500,MATCH(ROWS($C$2:C997),'Work report'!$AA$2:$AA$1500,0)),"")</f>
        <v/>
      </c>
      <c r="D997" s="200" t="str">
        <f>IFERROR(INDEX('Work report'!$S$2:$S$1500,MATCH(ROWS($D$2:D997),'Work report'!$AA$2:$AA$1500,0)),"")</f>
        <v/>
      </c>
      <c r="E997" s="193" t="str">
        <f>IF($C997="","",IFERROR(INDEX('Work report'!$C$2:$C$1500,MATCH(ROWS($C$2:C997),'Work report'!$AA$2:$AA$1500,0)),""))</f>
        <v/>
      </c>
      <c r="F997" s="201" t="str">
        <f>IF($C997="","",IFERROR(INDEX('Work report'!$F$2:$F$1500,MATCH(ROWS($C$2:C997),'Work report'!$AA$2:$AA$1500,0)),""))</f>
        <v/>
      </c>
      <c r="G997" s="202" t="str">
        <f>IF($C997="","",IFERROR(HYPERLINK(INDEX('Work report'!$Q$2:$Q$1500,MATCH(ROWS($C$2:C997),'Work report'!$AA$2:$AA$1500,0)),INDEX('Work report'!$Q$2:$Q$1500,MATCH(ROWS($C$2:C997),'Work report'!$AA$2:$AA$1500,0))),""))</f>
        <v/>
      </c>
      <c r="H997" s="203" t="str">
        <f>IF($C997="","",IFERROR(INDEX('Work report'!$M$2:$M$1500,MATCH(ROWS($C$2:C997),'Work report'!$AA$2:$AA$1500,0)),""))</f>
        <v/>
      </c>
      <c r="I997" s="198" t="str">
        <f>IF($C997="","",IFERROR(INDEX('Work report'!$A$2:$A$1500,MATCH(ROWS($C$2:C997),'Work report'!$AA$2:$AA$1500,0)),""))</f>
        <v/>
      </c>
      <c r="J997" s="201" t="str">
        <f>IF($C997="","",IFERROR(INDEX('Work report'!$I$2:$I$1500,MATCH(ROWS($C$2:C997),'Work report'!$AA$2:$AA$1500,0)),""))</f>
        <v/>
      </c>
      <c r="K997" s="105"/>
      <c r="L997" s="105"/>
      <c r="M997" s="105"/>
      <c r="N997" s="105"/>
      <c r="O997" s="71">
        <f t="shared" si="46"/>
        <v>0</v>
      </c>
      <c r="P997" s="71">
        <f t="shared" si="47"/>
        <v>0</v>
      </c>
      <c r="Q997" s="71" t="str">
        <f t="shared" si="45"/>
        <v/>
      </c>
    </row>
    <row r="998" spans="1:17" ht="15" customHeight="1" x14ac:dyDescent="0.25">
      <c r="A998" s="198" t="str">
        <f>IF($C998="","",IFERROR(INDEX('Work report'!$A$2:$A$1500,MATCH(ROWS($C$2:C998),'Work report'!$AA$2:$AA$1500,0)),""))</f>
        <v/>
      </c>
      <c r="B998" s="199" t="str">
        <f>IF($C998="","",Setup!$B$4)</f>
        <v/>
      </c>
      <c r="C998" s="200" t="str">
        <f>IFERROR(INDEX('Work report'!$R$2:$R$1500,MATCH(ROWS($C$2:C998),'Work report'!$AA$2:$AA$1500,0)),"")</f>
        <v/>
      </c>
      <c r="D998" s="200" t="str">
        <f>IFERROR(INDEX('Work report'!$S$2:$S$1500,MATCH(ROWS($D$2:D998),'Work report'!$AA$2:$AA$1500,0)),"")</f>
        <v/>
      </c>
      <c r="E998" s="193" t="str">
        <f>IF($C998="","",IFERROR(INDEX('Work report'!$C$2:$C$1500,MATCH(ROWS($C$2:C998),'Work report'!$AA$2:$AA$1500,0)),""))</f>
        <v/>
      </c>
      <c r="F998" s="201" t="str">
        <f>IF($C998="","",IFERROR(INDEX('Work report'!$F$2:$F$1500,MATCH(ROWS($C$2:C998),'Work report'!$AA$2:$AA$1500,0)),""))</f>
        <v/>
      </c>
      <c r="G998" s="202" t="str">
        <f>IF($C998="","",IFERROR(HYPERLINK(INDEX('Work report'!$Q$2:$Q$1500,MATCH(ROWS($C$2:C998),'Work report'!$AA$2:$AA$1500,0)),INDEX('Work report'!$Q$2:$Q$1500,MATCH(ROWS($C$2:C998),'Work report'!$AA$2:$AA$1500,0))),""))</f>
        <v/>
      </c>
      <c r="H998" s="203" t="str">
        <f>IF($C998="","",IFERROR(INDEX('Work report'!$M$2:$M$1500,MATCH(ROWS($C$2:C998),'Work report'!$AA$2:$AA$1500,0)),""))</f>
        <v/>
      </c>
      <c r="I998" s="198" t="str">
        <f>IF($C998="","",IFERROR(INDEX('Work report'!$A$2:$A$1500,MATCH(ROWS($C$2:C998),'Work report'!$AA$2:$AA$1500,0)),""))</f>
        <v/>
      </c>
      <c r="J998" s="201" t="str">
        <f>IF($C998="","",IFERROR(INDEX('Work report'!$I$2:$I$1500,MATCH(ROWS($C$2:C998),'Work report'!$AA$2:$AA$1500,0)),""))</f>
        <v/>
      </c>
      <c r="K998" s="105"/>
      <c r="L998" s="105"/>
      <c r="M998" s="105"/>
      <c r="N998" s="105"/>
      <c r="O998" s="71">
        <f t="shared" si="46"/>
        <v>0</v>
      </c>
      <c r="P998" s="71">
        <f t="shared" si="47"/>
        <v>0</v>
      </c>
      <c r="Q998" s="71" t="str">
        <f t="shared" ref="Q998:Q1001" si="48">IF($C962&lt;&gt;"","System",IF($K962&lt;&gt;"","Manual",""))</f>
        <v/>
      </c>
    </row>
    <row r="999" spans="1:17" ht="15" customHeight="1" x14ac:dyDescent="0.25">
      <c r="A999" s="198" t="str">
        <f>IF($C999="","",IFERROR(INDEX('Work report'!$A$2:$A$1500,MATCH(ROWS($C$2:C999),'Work report'!$AA$2:$AA$1500,0)),""))</f>
        <v/>
      </c>
      <c r="B999" s="199" t="str">
        <f>IF($C999="","",Setup!$B$4)</f>
        <v/>
      </c>
      <c r="C999" s="200" t="str">
        <f>IFERROR(INDEX('Work report'!$R$2:$R$1500,MATCH(ROWS($C$2:C999),'Work report'!$AA$2:$AA$1500,0)),"")</f>
        <v/>
      </c>
      <c r="D999" s="200" t="str">
        <f>IFERROR(INDEX('Work report'!$S$2:$S$1500,MATCH(ROWS($D$2:D999),'Work report'!$AA$2:$AA$1500,0)),"")</f>
        <v/>
      </c>
      <c r="E999" s="193" t="str">
        <f>IF($C999="","",IFERROR(INDEX('Work report'!$C$2:$C$1500,MATCH(ROWS($C$2:C999),'Work report'!$AA$2:$AA$1500,0)),""))</f>
        <v/>
      </c>
      <c r="F999" s="201" t="str">
        <f>IF($C999="","",IFERROR(INDEX('Work report'!$F$2:$F$1500,MATCH(ROWS($C$2:C999),'Work report'!$AA$2:$AA$1500,0)),""))</f>
        <v/>
      </c>
      <c r="G999" s="202" t="str">
        <f>IF($C999="","",IFERROR(HYPERLINK(INDEX('Work report'!$Q$2:$Q$1500,MATCH(ROWS($C$2:C999),'Work report'!$AA$2:$AA$1500,0)),INDEX('Work report'!$Q$2:$Q$1500,MATCH(ROWS($C$2:C999),'Work report'!$AA$2:$AA$1500,0))),""))</f>
        <v/>
      </c>
      <c r="H999" s="203" t="str">
        <f>IF($C999="","",IFERROR(INDEX('Work report'!$M$2:$M$1500,MATCH(ROWS($C$2:C999),'Work report'!$AA$2:$AA$1500,0)),""))</f>
        <v/>
      </c>
      <c r="I999" s="198" t="str">
        <f>IF($C999="","",IFERROR(INDEX('Work report'!$A$2:$A$1500,MATCH(ROWS($C$2:C999),'Work report'!$AA$2:$AA$1500,0)),""))</f>
        <v/>
      </c>
      <c r="J999" s="201" t="str">
        <f>IF($C999="","",IFERROR(INDEX('Work report'!$I$2:$I$1500,MATCH(ROWS($C$2:C999),'Work report'!$AA$2:$AA$1500,0)),""))</f>
        <v/>
      </c>
      <c r="K999" s="105"/>
      <c r="L999" s="105"/>
      <c r="M999" s="105"/>
      <c r="N999" s="105"/>
      <c r="O999" s="71">
        <f t="shared" si="46"/>
        <v>0</v>
      </c>
      <c r="P999" s="71">
        <f t="shared" si="47"/>
        <v>0</v>
      </c>
      <c r="Q999" s="71" t="str">
        <f t="shared" si="48"/>
        <v/>
      </c>
    </row>
    <row r="1000" spans="1:17" ht="15" customHeight="1" x14ac:dyDescent="0.25">
      <c r="A1000" s="198" t="str">
        <f>IF($C1000="","",IFERROR(INDEX('Work report'!$A$2:$A$1500,MATCH(ROWS($C$2:C1000),'Work report'!$AA$2:$AA$1500,0)),""))</f>
        <v/>
      </c>
      <c r="B1000" s="199" t="str">
        <f>IF($C1000="","",Setup!$B$4)</f>
        <v/>
      </c>
      <c r="C1000" s="200" t="str">
        <f>IFERROR(INDEX('Work report'!$R$2:$R$1500,MATCH(ROWS($C$2:C1000),'Work report'!$AA$2:$AA$1500,0)),"")</f>
        <v/>
      </c>
      <c r="D1000" s="200" t="str">
        <f>IFERROR(INDEX('Work report'!$S$2:$S$1500,MATCH(ROWS($D$2:D1000),'Work report'!$AA$2:$AA$1500,0)),"")</f>
        <v/>
      </c>
      <c r="E1000" s="193" t="str">
        <f>IF($C1000="","",IFERROR(INDEX('Work report'!$C$2:$C$1500,MATCH(ROWS($C$2:C1000),'Work report'!$AA$2:$AA$1500,0)),""))</f>
        <v/>
      </c>
      <c r="F1000" s="201" t="str">
        <f>IF($C1000="","",IFERROR(INDEX('Work report'!$F$2:$F$1500,MATCH(ROWS($C$2:C1000),'Work report'!$AA$2:$AA$1500,0)),""))</f>
        <v/>
      </c>
      <c r="G1000" s="202" t="str">
        <f>IF($C1000="","",IFERROR(HYPERLINK(INDEX('Work report'!$Q$2:$Q$1500,MATCH(ROWS($C$2:C1000),'Work report'!$AA$2:$AA$1500,0)),INDEX('Work report'!$Q$2:$Q$1500,MATCH(ROWS($C$2:C1000),'Work report'!$AA$2:$AA$1500,0))),""))</f>
        <v/>
      </c>
      <c r="H1000" s="203" t="str">
        <f>IF($C1000="","",IFERROR(INDEX('Work report'!$M$2:$M$1500,MATCH(ROWS($C$2:C1000),'Work report'!$AA$2:$AA$1500,0)),""))</f>
        <v/>
      </c>
      <c r="I1000" s="198" t="str">
        <f>IF($C1000="","",IFERROR(INDEX('Work report'!$A$2:$A$1500,MATCH(ROWS($C$2:C1000),'Work report'!$AA$2:$AA$1500,0)),""))</f>
        <v/>
      </c>
      <c r="J1000" s="201" t="str">
        <f>IF($C1000="","",IFERROR(INDEX('Work report'!$I$2:$I$1500,MATCH(ROWS($C$2:C1000),'Work report'!$AA$2:$AA$1500,0)),""))</f>
        <v/>
      </c>
      <c r="K1000" s="105"/>
      <c r="L1000" s="105"/>
      <c r="M1000" s="105"/>
      <c r="N1000" s="105"/>
      <c r="O1000" s="71">
        <f t="shared" si="46"/>
        <v>0</v>
      </c>
      <c r="P1000" s="71">
        <f t="shared" si="47"/>
        <v>0</v>
      </c>
      <c r="Q1000" s="71" t="str">
        <f t="shared" si="48"/>
        <v/>
      </c>
    </row>
    <row r="1001" spans="1:17" ht="15" customHeight="1" x14ac:dyDescent="0.25">
      <c r="A1001" s="198" t="str">
        <f>IF($C1001="","",IFERROR(INDEX('Work report'!$A$2:$A$1500,MATCH(ROWS($C$2:C1001),'Work report'!$AA$2:$AA$1500,0)),""))</f>
        <v/>
      </c>
      <c r="B1001" s="199" t="str">
        <f>IF($C1001="","",Setup!$B$4)</f>
        <v/>
      </c>
      <c r="C1001" s="200" t="str">
        <f>IFERROR(INDEX('Work report'!$R$2:$R$1500,MATCH(ROWS($C$2:C1001),'Work report'!$AA$2:$AA$1500,0)),"")</f>
        <v/>
      </c>
      <c r="D1001" s="200" t="str">
        <f>IFERROR(INDEX('Work report'!$S$2:$S$1500,MATCH(ROWS($D$2:D1001),'Work report'!$AA$2:$AA$1500,0)),"")</f>
        <v/>
      </c>
      <c r="E1001" s="193" t="str">
        <f>IF($C1001="","",IFERROR(INDEX('Work report'!$C$2:$C$1500,MATCH(ROWS($C$2:C1001),'Work report'!$AA$2:$AA$1500,0)),""))</f>
        <v/>
      </c>
      <c r="F1001" s="201" t="str">
        <f>IF($C1001="","",IFERROR(INDEX('Work report'!$F$2:$F$1500,MATCH(ROWS($C$2:C1001),'Work report'!$AA$2:$AA$1500,0)),""))</f>
        <v/>
      </c>
      <c r="G1001" s="202" t="str">
        <f>IF($C1001="","",IFERROR(HYPERLINK(INDEX('Work report'!$Q$2:$Q$1500,MATCH(ROWS($C$2:C1001),'Work report'!$AA$2:$AA$1500,0)),INDEX('Work report'!$Q$2:$Q$1500,MATCH(ROWS($C$2:C1001),'Work report'!$AA$2:$AA$1500,0))),""))</f>
        <v/>
      </c>
      <c r="H1001" s="203" t="str">
        <f>IF($C1001="","",IFERROR(INDEX('Work report'!$M$2:$M$1500,MATCH(ROWS($C$2:C1001),'Work report'!$AA$2:$AA$1500,0)),""))</f>
        <v/>
      </c>
      <c r="I1001" s="198" t="str">
        <f>IF($C1001="","",IFERROR(INDEX('Work report'!$A$2:$A$1500,MATCH(ROWS($C$2:C1001),'Work report'!$AA$2:$AA$1500,0)),""))</f>
        <v/>
      </c>
      <c r="J1001" s="201" t="str">
        <f>IF($C1001="","",IFERROR(INDEX('Work report'!$I$2:$I$1500,MATCH(ROWS($C$2:C1001),'Work report'!$AA$2:$AA$1500,0)),""))</f>
        <v/>
      </c>
      <c r="K1001" s="105"/>
      <c r="L1001" s="105"/>
      <c r="M1001" s="105"/>
      <c r="N1001" s="105"/>
      <c r="O1001" s="71">
        <f t="shared" si="46"/>
        <v>0</v>
      </c>
      <c r="P1001" s="71">
        <f t="shared" si="47"/>
        <v>0</v>
      </c>
      <c r="Q1001" s="71" t="str">
        <f t="shared" si="48"/>
        <v/>
      </c>
    </row>
  </sheetData>
  <sheetProtection algorithmName="SHA-512" hashValue="0o1x6fQWaGOXtW0wvntljL6tXZqwt4GREn6XZxl3YrA/bsIOH9Qf/2zeX7odxBrz15SWVUwd3C+lXc9+vm0MoQ==" saltValue="/tbWNMBVjWFvFBc/BtJZcw==" spinCount="100000" sheet="1" objects="1" scenarios="1" autoFilter="0"/>
  <autoFilter ref="A1:Q1001" xr:uid="{00000000-0009-0000-0000-00000B000000}"/>
  <conditionalFormatting sqref="K2:N1001">
    <cfRule type="expression" dxfId="72" priority="4">
      <formula>$K2&lt;&gt;""</formula>
    </cfRule>
    <cfRule type="expression" dxfId="71" priority="5">
      <formula>AND($K2&lt;&gt;"",$N2="")</formula>
    </cfRule>
    <cfRule type="expression" dxfId="70" priority="6">
      <formula>$N2="Approved"</formula>
    </cfRule>
  </conditionalFormatting>
  <conditionalFormatting sqref="A2:J1001">
    <cfRule type="expression" dxfId="69" priority="7">
      <formula>$C2&lt;&gt;""</formula>
    </cfRule>
  </conditionalFormatting>
  <conditionalFormatting sqref="O2:Q1001">
    <cfRule type="expression" dxfId="68" priority="8">
      <formula>$O2&lt;&gt;""</formula>
    </cfRule>
  </conditionalFormatting>
  <conditionalFormatting sqref="A1">
    <cfRule type="expression" dxfId="67" priority="1">
      <formula>AND(ROW()&gt;1,$S1&lt;&gt;"",$S1&lt;0)</formula>
    </cfRule>
    <cfRule type="expression" dxfId="66" priority="2">
      <formula>AND(ROW()&gt;1,$S1&lt;&gt;"",$S1&gt;0)</formula>
    </cfRule>
  </conditionalFormatting>
  <dataValidations count="1">
    <dataValidation type="list" allowBlank="1" errorTitle="Invalid status" error="Use Open, Checked, Approved, or Rejected." promptTitle="Status" prompt="Choose status" sqref="N2:N1001" xr:uid="{00000000-0002-0000-0B00-000000000000}">
      <formula1>"Open,Checked,Approved,Rejected"</formula1>
      <formula2>0</formula2>
    </dataValidation>
  </dataValidations>
  <pageMargins left="0.7" right="0.7" top="0.78749999999999998" bottom="0.78749999999999998" header="0.511811023622047" footer="0.511811023622047"/>
  <pageSetup paperSize="9"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N1001"/>
  <sheetViews>
    <sheetView zoomScaleNormal="100" workbookViewId="0">
      <pane ySplit="1" topLeftCell="A2" activePane="bottomLeft" state="frozen"/>
      <selection activeCell="A2" sqref="A2"/>
      <selection pane="bottomLeft"/>
    </sheetView>
  </sheetViews>
  <sheetFormatPr baseColWidth="10" defaultColWidth="19" defaultRowHeight="15" customHeight="1" x14ac:dyDescent="0.25"/>
  <cols>
    <col min="1" max="1" width="21.28515625" style="240" customWidth="1"/>
    <col min="2" max="2" width="19" style="241" customWidth="1"/>
    <col min="3" max="3" width="36.85546875" style="239" customWidth="1"/>
    <col min="4" max="4" width="49.140625" style="239" customWidth="1"/>
    <col min="5" max="8" width="19" style="71" customWidth="1"/>
    <col min="9" max="9" width="19" style="103" customWidth="1"/>
    <col min="10" max="10" width="19" style="203" customWidth="1"/>
    <col min="11" max="12" width="19" style="71" customWidth="1"/>
    <col min="13" max="14" width="19" style="71"/>
    <col min="15" max="16384" width="19" style="126"/>
  </cols>
  <sheetData>
    <row r="1" spans="1:14" s="104" customFormat="1" ht="27" customHeight="1" x14ac:dyDescent="0.25">
      <c r="A1" s="74" t="s">
        <v>379</v>
      </c>
      <c r="B1" s="181" t="s">
        <v>298</v>
      </c>
      <c r="C1" s="74" t="s">
        <v>184</v>
      </c>
      <c r="D1" s="74" t="s">
        <v>185</v>
      </c>
      <c r="E1" s="74" t="s">
        <v>299</v>
      </c>
      <c r="F1" s="74" t="s">
        <v>300</v>
      </c>
      <c r="G1" s="92" t="s">
        <v>301</v>
      </c>
      <c r="H1" s="92" t="s">
        <v>210</v>
      </c>
      <c r="I1" s="106" t="s">
        <v>302</v>
      </c>
      <c r="J1" s="173" t="s">
        <v>303</v>
      </c>
      <c r="K1" s="205"/>
      <c r="L1" s="205"/>
      <c r="M1" s="205"/>
      <c r="N1" s="205"/>
    </row>
    <row r="2" spans="1:14" ht="15" customHeight="1" x14ac:dyDescent="0.25">
      <c r="G2" s="107"/>
      <c r="H2" s="108"/>
    </row>
    <row r="3" spans="1:14" ht="15" customHeight="1" x14ac:dyDescent="0.25">
      <c r="H3" s="108"/>
    </row>
    <row r="4" spans="1:14" ht="15" customHeight="1" x14ac:dyDescent="0.25">
      <c r="H4" s="108"/>
    </row>
    <row r="5" spans="1:14" ht="15" customHeight="1" x14ac:dyDescent="0.25">
      <c r="H5" s="108"/>
    </row>
    <row r="6" spans="1:14" ht="15" customHeight="1" x14ac:dyDescent="0.25">
      <c r="H6" s="108"/>
    </row>
    <row r="7" spans="1:14" ht="15" customHeight="1" x14ac:dyDescent="0.25">
      <c r="H7" s="108"/>
    </row>
    <row r="8" spans="1:14" ht="15" customHeight="1" x14ac:dyDescent="0.25">
      <c r="H8" s="108"/>
    </row>
    <row r="9" spans="1:14" ht="15" customHeight="1" x14ac:dyDescent="0.25">
      <c r="H9" s="108"/>
    </row>
    <row r="10" spans="1:14" ht="15" customHeight="1" x14ac:dyDescent="0.25">
      <c r="H10" s="108"/>
    </row>
    <row r="11" spans="1:14" ht="15" customHeight="1" x14ac:dyDescent="0.25">
      <c r="H11" s="108"/>
    </row>
    <row r="12" spans="1:14" ht="15" customHeight="1" x14ac:dyDescent="0.25">
      <c r="B12" s="241" t="str">
        <f>IF($C12="","",Setup!$B$4)</f>
        <v/>
      </c>
      <c r="H12" s="108"/>
    </row>
    <row r="13" spans="1:14" ht="15" customHeight="1" x14ac:dyDescent="0.25">
      <c r="B13" s="241" t="str">
        <f>IF($C13="","",Setup!$B$4)</f>
        <v/>
      </c>
      <c r="H13" s="108"/>
    </row>
    <row r="14" spans="1:14" ht="15" customHeight="1" x14ac:dyDescent="0.25">
      <c r="B14" s="241" t="str">
        <f>IF($C14="","",Setup!$B$4)</f>
        <v/>
      </c>
      <c r="H14" s="108"/>
    </row>
    <row r="15" spans="1:14" ht="15" customHeight="1" x14ac:dyDescent="0.25">
      <c r="B15" s="241" t="str">
        <f>IF($C15="","",Setup!$B$4)</f>
        <v/>
      </c>
      <c r="H15" s="108"/>
    </row>
    <row r="16" spans="1:14" ht="15" customHeight="1" x14ac:dyDescent="0.25">
      <c r="B16" s="241" t="str">
        <f>IF($C16="","",Setup!$B$4)</f>
        <v/>
      </c>
      <c r="H16" s="108"/>
    </row>
    <row r="17" spans="2:8" ht="15" customHeight="1" x14ac:dyDescent="0.25">
      <c r="B17" s="241" t="str">
        <f>IF($C17="","",Setup!$B$4)</f>
        <v/>
      </c>
      <c r="H17" s="108"/>
    </row>
    <row r="18" spans="2:8" ht="15" customHeight="1" x14ac:dyDescent="0.25">
      <c r="B18" s="241" t="str">
        <f>IF($C18="","",Setup!$B$4)</f>
        <v/>
      </c>
      <c r="H18" s="108"/>
    </row>
    <row r="19" spans="2:8" ht="15" customHeight="1" x14ac:dyDescent="0.25">
      <c r="B19" s="241" t="str">
        <f>IF($C19="","",Setup!$B$4)</f>
        <v/>
      </c>
      <c r="H19" s="108"/>
    </row>
    <row r="20" spans="2:8" ht="15" customHeight="1" x14ac:dyDescent="0.25">
      <c r="B20" s="241" t="str">
        <f>IF($C20="","",Setup!$B$4)</f>
        <v/>
      </c>
      <c r="H20" s="108"/>
    </row>
    <row r="21" spans="2:8" ht="15" customHeight="1" x14ac:dyDescent="0.25">
      <c r="B21" s="241" t="str">
        <f>IF($C21="","",Setup!$B$4)</f>
        <v/>
      </c>
      <c r="H21" s="108"/>
    </row>
    <row r="22" spans="2:8" ht="15" customHeight="1" x14ac:dyDescent="0.25">
      <c r="B22" s="241" t="str">
        <f>IF($C22="","",Setup!$B$4)</f>
        <v/>
      </c>
      <c r="H22" s="108"/>
    </row>
    <row r="23" spans="2:8" ht="15" customHeight="1" x14ac:dyDescent="0.25">
      <c r="B23" s="241" t="str">
        <f>IF($C23="","",Setup!$B$4)</f>
        <v/>
      </c>
      <c r="H23" s="108"/>
    </row>
    <row r="24" spans="2:8" ht="15" customHeight="1" x14ac:dyDescent="0.25">
      <c r="B24" s="241" t="str">
        <f>IF($C24="","",Setup!$B$4)</f>
        <v/>
      </c>
      <c r="H24" s="108"/>
    </row>
    <row r="25" spans="2:8" ht="15" customHeight="1" x14ac:dyDescent="0.25">
      <c r="B25" s="241" t="str">
        <f>IF($C25="","",Setup!$B$4)</f>
        <v/>
      </c>
      <c r="H25" s="108"/>
    </row>
    <row r="26" spans="2:8" ht="15" customHeight="1" x14ac:dyDescent="0.25">
      <c r="B26" s="241" t="str">
        <f>IF($C26="","",Setup!$B$4)</f>
        <v/>
      </c>
      <c r="H26" s="108"/>
    </row>
    <row r="27" spans="2:8" ht="15" customHeight="1" x14ac:dyDescent="0.25">
      <c r="B27" s="241" t="str">
        <f>IF($C27="","",Setup!$B$4)</f>
        <v/>
      </c>
      <c r="H27" s="108"/>
    </row>
    <row r="28" spans="2:8" ht="15" customHeight="1" x14ac:dyDescent="0.25">
      <c r="B28" s="241" t="str">
        <f>IF($C28="","",Setup!$B$4)</f>
        <v/>
      </c>
      <c r="H28" s="108"/>
    </row>
    <row r="29" spans="2:8" ht="15" customHeight="1" x14ac:dyDescent="0.25">
      <c r="B29" s="241" t="str">
        <f>IF($C29="","",Setup!$B$4)</f>
        <v/>
      </c>
      <c r="H29" s="108"/>
    </row>
    <row r="30" spans="2:8" ht="15" customHeight="1" x14ac:dyDescent="0.25">
      <c r="B30" s="241" t="str">
        <f>IF($C30="","",Setup!$B$4)</f>
        <v/>
      </c>
      <c r="H30" s="108"/>
    </row>
    <row r="31" spans="2:8" ht="15" customHeight="1" x14ac:dyDescent="0.25">
      <c r="B31" s="241" t="str">
        <f>IF($C31="","",Setup!$B$4)</f>
        <v/>
      </c>
      <c r="H31" s="108"/>
    </row>
    <row r="32" spans="2:8" ht="15" customHeight="1" x14ac:dyDescent="0.25">
      <c r="B32" s="241" t="str">
        <f>IF($C32="","",Setup!$B$4)</f>
        <v/>
      </c>
      <c r="H32" s="108"/>
    </row>
    <row r="33" spans="2:8" ht="15" customHeight="1" x14ac:dyDescent="0.25">
      <c r="B33" s="241" t="str">
        <f>IF($C33="","",Setup!$B$4)</f>
        <v/>
      </c>
      <c r="H33" s="108"/>
    </row>
    <row r="34" spans="2:8" ht="15" customHeight="1" x14ac:dyDescent="0.25">
      <c r="B34" s="241" t="str">
        <f>IF($C34="","",Setup!$B$4)</f>
        <v/>
      </c>
      <c r="H34" s="108"/>
    </row>
    <row r="35" spans="2:8" ht="15" customHeight="1" x14ac:dyDescent="0.25">
      <c r="B35" s="241" t="str">
        <f>IF($C35="","",Setup!$B$4)</f>
        <v/>
      </c>
      <c r="H35" s="108"/>
    </row>
    <row r="36" spans="2:8" ht="15" customHeight="1" x14ac:dyDescent="0.25">
      <c r="B36" s="241" t="str">
        <f>IF($C36="","",Setup!$B$4)</f>
        <v/>
      </c>
      <c r="H36" s="108"/>
    </row>
    <row r="37" spans="2:8" ht="15" customHeight="1" x14ac:dyDescent="0.25">
      <c r="B37" s="241" t="str">
        <f>IF($C37="","",Setup!$B$4)</f>
        <v/>
      </c>
      <c r="H37" s="108"/>
    </row>
    <row r="38" spans="2:8" ht="15" customHeight="1" x14ac:dyDescent="0.25">
      <c r="B38" s="241" t="str">
        <f>IF($C38="","",Setup!$B$4)</f>
        <v/>
      </c>
      <c r="H38" s="108"/>
    </row>
    <row r="39" spans="2:8" ht="15" customHeight="1" x14ac:dyDescent="0.25">
      <c r="B39" s="241" t="str">
        <f>IF($C39="","",Setup!$B$4)</f>
        <v/>
      </c>
      <c r="H39" s="108"/>
    </row>
    <row r="40" spans="2:8" ht="15" customHeight="1" x14ac:dyDescent="0.25">
      <c r="B40" s="241" t="str">
        <f>IF($C40="","",Setup!$B$4)</f>
        <v/>
      </c>
      <c r="H40" s="108"/>
    </row>
    <row r="41" spans="2:8" ht="15" customHeight="1" x14ac:dyDescent="0.25">
      <c r="B41" s="241" t="str">
        <f>IF($C41="","",Setup!$B$4)</f>
        <v/>
      </c>
      <c r="H41" s="108"/>
    </row>
    <row r="42" spans="2:8" ht="15" customHeight="1" x14ac:dyDescent="0.25">
      <c r="B42" s="241" t="str">
        <f>IF($C42="","",Setup!$B$4)</f>
        <v/>
      </c>
      <c r="H42" s="108"/>
    </row>
    <row r="43" spans="2:8" ht="15" customHeight="1" x14ac:dyDescent="0.25">
      <c r="B43" s="241" t="str">
        <f>IF($C43="","",Setup!$B$4)</f>
        <v/>
      </c>
      <c r="H43" s="108"/>
    </row>
    <row r="44" spans="2:8" ht="15" customHeight="1" x14ac:dyDescent="0.25">
      <c r="B44" s="241" t="str">
        <f>IF($C44="","",Setup!$B$4)</f>
        <v/>
      </c>
      <c r="H44" s="108"/>
    </row>
    <row r="45" spans="2:8" ht="15" customHeight="1" x14ac:dyDescent="0.25">
      <c r="B45" s="241" t="str">
        <f>IF($C45="","",Setup!$B$4)</f>
        <v/>
      </c>
      <c r="H45" s="108"/>
    </row>
    <row r="46" spans="2:8" ht="15" customHeight="1" x14ac:dyDescent="0.25">
      <c r="B46" s="241" t="str">
        <f>IF($C46="","",Setup!$B$4)</f>
        <v/>
      </c>
      <c r="H46" s="108"/>
    </row>
    <row r="47" spans="2:8" ht="15" customHeight="1" x14ac:dyDescent="0.25">
      <c r="B47" s="241" t="str">
        <f>IF($C47="","",Setup!$B$4)</f>
        <v/>
      </c>
      <c r="H47" s="108"/>
    </row>
    <row r="48" spans="2:8" ht="15" customHeight="1" x14ac:dyDescent="0.25">
      <c r="B48" s="241" t="str">
        <f>IF($C48="","",Setup!$B$4)</f>
        <v/>
      </c>
      <c r="H48" s="108"/>
    </row>
    <row r="49" spans="2:8" ht="15" customHeight="1" x14ac:dyDescent="0.25">
      <c r="B49" s="241" t="str">
        <f>IF($C49="","",Setup!$B$4)</f>
        <v/>
      </c>
      <c r="H49" s="108"/>
    </row>
    <row r="50" spans="2:8" ht="15" customHeight="1" x14ac:dyDescent="0.25">
      <c r="B50" s="241" t="str">
        <f>IF($C50="","",Setup!$B$4)</f>
        <v/>
      </c>
      <c r="H50" s="108"/>
    </row>
    <row r="51" spans="2:8" ht="15" customHeight="1" x14ac:dyDescent="0.25">
      <c r="B51" s="241" t="str">
        <f>IF($C51="","",Setup!$B$4)</f>
        <v/>
      </c>
      <c r="H51" s="108"/>
    </row>
    <row r="52" spans="2:8" ht="15" customHeight="1" x14ac:dyDescent="0.25">
      <c r="B52" s="241" t="str">
        <f>IF($C52="","",Setup!$B$4)</f>
        <v/>
      </c>
      <c r="H52" s="108"/>
    </row>
    <row r="53" spans="2:8" ht="15" customHeight="1" x14ac:dyDescent="0.25">
      <c r="B53" s="241" t="str">
        <f>IF($C53="","",Setup!$B$4)</f>
        <v/>
      </c>
      <c r="H53" s="108"/>
    </row>
    <row r="54" spans="2:8" ht="15" customHeight="1" x14ac:dyDescent="0.25">
      <c r="B54" s="241" t="str">
        <f>IF($C54="","",Setup!$B$4)</f>
        <v/>
      </c>
      <c r="H54" s="108"/>
    </row>
    <row r="55" spans="2:8" ht="15" customHeight="1" x14ac:dyDescent="0.25">
      <c r="B55" s="241" t="str">
        <f>IF($C55="","",Setup!$B$4)</f>
        <v/>
      </c>
      <c r="H55" s="108"/>
    </row>
    <row r="56" spans="2:8" ht="15" customHeight="1" x14ac:dyDescent="0.25">
      <c r="B56" s="241" t="str">
        <f>IF($C56="","",Setup!$B$4)</f>
        <v/>
      </c>
      <c r="H56" s="108"/>
    </row>
    <row r="57" spans="2:8" ht="15" customHeight="1" x14ac:dyDescent="0.25">
      <c r="B57" s="241" t="str">
        <f>IF($C57="","",Setup!$B$4)</f>
        <v/>
      </c>
      <c r="H57" s="108"/>
    </row>
    <row r="58" spans="2:8" ht="15" customHeight="1" x14ac:dyDescent="0.25">
      <c r="B58" s="241" t="str">
        <f>IF($C58="","",Setup!$B$4)</f>
        <v/>
      </c>
      <c r="H58" s="108"/>
    </row>
    <row r="59" spans="2:8" ht="15" customHeight="1" x14ac:dyDescent="0.25">
      <c r="B59" s="241" t="str">
        <f>IF($C59="","",Setup!$B$4)</f>
        <v/>
      </c>
      <c r="H59" s="108"/>
    </row>
    <row r="60" spans="2:8" ht="15" customHeight="1" x14ac:dyDescent="0.25">
      <c r="B60" s="241" t="str">
        <f>IF($C60="","",Setup!$B$4)</f>
        <v/>
      </c>
      <c r="H60" s="108"/>
    </row>
    <row r="61" spans="2:8" ht="15" customHeight="1" x14ac:dyDescent="0.25">
      <c r="B61" s="241" t="str">
        <f>IF($C61="","",Setup!$B$4)</f>
        <v/>
      </c>
      <c r="H61" s="108"/>
    </row>
    <row r="62" spans="2:8" ht="15" customHeight="1" x14ac:dyDescent="0.25">
      <c r="B62" s="241" t="str">
        <f>IF($C62="","",Setup!$B$4)</f>
        <v/>
      </c>
      <c r="H62" s="108"/>
    </row>
    <row r="63" spans="2:8" ht="15" customHeight="1" x14ac:dyDescent="0.25">
      <c r="B63" s="241" t="str">
        <f>IF($C63="","",Setup!$B$4)</f>
        <v/>
      </c>
      <c r="H63" s="108"/>
    </row>
    <row r="64" spans="2:8" ht="15" customHeight="1" x14ac:dyDescent="0.25">
      <c r="B64" s="241" t="str">
        <f>IF($C64="","",Setup!$B$4)</f>
        <v/>
      </c>
      <c r="H64" s="108"/>
    </row>
    <row r="65" spans="2:8" ht="15" customHeight="1" x14ac:dyDescent="0.25">
      <c r="B65" s="241" t="str">
        <f>IF($C65="","",Setup!$B$4)</f>
        <v/>
      </c>
      <c r="H65" s="108"/>
    </row>
    <row r="66" spans="2:8" ht="15" customHeight="1" x14ac:dyDescent="0.25">
      <c r="B66" s="241" t="str">
        <f>IF($C66="","",Setup!$B$4)</f>
        <v/>
      </c>
      <c r="H66" s="108"/>
    </row>
    <row r="67" spans="2:8" ht="15" customHeight="1" x14ac:dyDescent="0.25">
      <c r="B67" s="241" t="str">
        <f>IF($C67="","",Setup!$B$4)</f>
        <v/>
      </c>
      <c r="H67" s="108"/>
    </row>
    <row r="68" spans="2:8" ht="15" customHeight="1" x14ac:dyDescent="0.25">
      <c r="B68" s="241" t="str">
        <f>IF($C68="","",Setup!$B$4)</f>
        <v/>
      </c>
      <c r="H68" s="108"/>
    </row>
    <row r="69" spans="2:8" ht="15" customHeight="1" x14ac:dyDescent="0.25">
      <c r="B69" s="241" t="str">
        <f>IF($C69="","",Setup!$B$4)</f>
        <v/>
      </c>
      <c r="H69" s="108"/>
    </row>
    <row r="70" spans="2:8" ht="15" customHeight="1" x14ac:dyDescent="0.25">
      <c r="B70" s="241" t="str">
        <f>IF($C70="","",Setup!$B$4)</f>
        <v/>
      </c>
      <c r="H70" s="108"/>
    </row>
    <row r="71" spans="2:8" ht="15" customHeight="1" x14ac:dyDescent="0.25">
      <c r="B71" s="241" t="str">
        <f>IF($C71="","",Setup!$B$4)</f>
        <v/>
      </c>
      <c r="H71" s="108"/>
    </row>
    <row r="72" spans="2:8" ht="15" customHeight="1" x14ac:dyDescent="0.25">
      <c r="B72" s="241" t="str">
        <f>IF($C72="","",Setup!$B$4)</f>
        <v/>
      </c>
      <c r="H72" s="108"/>
    </row>
    <row r="73" spans="2:8" ht="15" customHeight="1" x14ac:dyDescent="0.25">
      <c r="B73" s="241" t="str">
        <f>IF($C73="","",Setup!$B$4)</f>
        <v/>
      </c>
      <c r="H73" s="108"/>
    </row>
    <row r="74" spans="2:8" ht="15" customHeight="1" x14ac:dyDescent="0.25">
      <c r="B74" s="241" t="str">
        <f>IF($C74="","",Setup!$B$4)</f>
        <v/>
      </c>
      <c r="H74" s="108"/>
    </row>
    <row r="75" spans="2:8" ht="15" customHeight="1" x14ac:dyDescent="0.25">
      <c r="B75" s="241" t="str">
        <f>IF($C75="","",Setup!$B$4)</f>
        <v/>
      </c>
      <c r="H75" s="108"/>
    </row>
    <row r="76" spans="2:8" ht="15" customHeight="1" x14ac:dyDescent="0.25">
      <c r="B76" s="241" t="str">
        <f>IF($C76="","",Setup!$B$4)</f>
        <v/>
      </c>
      <c r="H76" s="108"/>
    </row>
    <row r="77" spans="2:8" ht="15" customHeight="1" x14ac:dyDescent="0.25">
      <c r="B77" s="241" t="str">
        <f>IF($C77="","",Setup!$B$4)</f>
        <v/>
      </c>
      <c r="H77" s="108"/>
    </row>
    <row r="78" spans="2:8" ht="15" customHeight="1" x14ac:dyDescent="0.25">
      <c r="B78" s="241" t="str">
        <f>IF($C78="","",Setup!$B$4)</f>
        <v/>
      </c>
      <c r="H78" s="108"/>
    </row>
    <row r="79" spans="2:8" ht="15" customHeight="1" x14ac:dyDescent="0.25">
      <c r="B79" s="241" t="str">
        <f>IF($C79="","",Setup!$B$4)</f>
        <v/>
      </c>
      <c r="H79" s="108"/>
    </row>
    <row r="80" spans="2:8" ht="15" customHeight="1" x14ac:dyDescent="0.25">
      <c r="B80" s="241" t="str">
        <f>IF($C80="","",Setup!$B$4)</f>
        <v/>
      </c>
      <c r="H80" s="108"/>
    </row>
    <row r="81" spans="2:8" ht="15" customHeight="1" x14ac:dyDescent="0.25">
      <c r="B81" s="241" t="str">
        <f>IF($C81="","",Setup!$B$4)</f>
        <v/>
      </c>
      <c r="H81" s="108"/>
    </row>
    <row r="82" spans="2:8" ht="15" customHeight="1" x14ac:dyDescent="0.25">
      <c r="B82" s="241" t="str">
        <f>IF($C82="","",Setup!$B$4)</f>
        <v/>
      </c>
      <c r="H82" s="108"/>
    </row>
    <row r="83" spans="2:8" ht="15" customHeight="1" x14ac:dyDescent="0.25">
      <c r="B83" s="241" t="str">
        <f>IF($C83="","",Setup!$B$4)</f>
        <v/>
      </c>
      <c r="H83" s="108"/>
    </row>
    <row r="84" spans="2:8" ht="15" customHeight="1" x14ac:dyDescent="0.25">
      <c r="B84" s="241" t="str">
        <f>IF($C84="","",Setup!$B$4)</f>
        <v/>
      </c>
      <c r="H84" s="108"/>
    </row>
    <row r="85" spans="2:8" ht="15" customHeight="1" x14ac:dyDescent="0.25">
      <c r="B85" s="241" t="str">
        <f>IF($C85="","",Setup!$B$4)</f>
        <v/>
      </c>
      <c r="H85" s="108"/>
    </row>
    <row r="86" spans="2:8" ht="15" customHeight="1" x14ac:dyDescent="0.25">
      <c r="B86" s="241" t="str">
        <f>IF($C86="","",Setup!$B$4)</f>
        <v/>
      </c>
      <c r="H86" s="108"/>
    </row>
    <row r="87" spans="2:8" ht="15" customHeight="1" x14ac:dyDescent="0.25">
      <c r="B87" s="241" t="str">
        <f>IF($C87="","",Setup!$B$4)</f>
        <v/>
      </c>
      <c r="H87" s="108"/>
    </row>
    <row r="88" spans="2:8" ht="15" customHeight="1" x14ac:dyDescent="0.25">
      <c r="B88" s="241" t="str">
        <f>IF($C88="","",Setup!$B$4)</f>
        <v/>
      </c>
      <c r="H88" s="108"/>
    </row>
    <row r="89" spans="2:8" ht="15" customHeight="1" x14ac:dyDescent="0.25">
      <c r="B89" s="241" t="str">
        <f>IF($C89="","",Setup!$B$4)</f>
        <v/>
      </c>
      <c r="H89" s="108"/>
    </row>
    <row r="90" spans="2:8" ht="15" customHeight="1" x14ac:dyDescent="0.25">
      <c r="B90" s="241" t="str">
        <f>IF($C90="","",Setup!$B$4)</f>
        <v/>
      </c>
      <c r="H90" s="108"/>
    </row>
    <row r="91" spans="2:8" ht="15" customHeight="1" x14ac:dyDescent="0.25">
      <c r="B91" s="241" t="str">
        <f>IF($C91="","",Setup!$B$4)</f>
        <v/>
      </c>
      <c r="H91" s="108"/>
    </row>
    <row r="92" spans="2:8" ht="15" customHeight="1" x14ac:dyDescent="0.25">
      <c r="B92" s="241" t="str">
        <f>IF($C92="","",Setup!$B$4)</f>
        <v/>
      </c>
      <c r="H92" s="108"/>
    </row>
    <row r="93" spans="2:8" ht="15" customHeight="1" x14ac:dyDescent="0.25">
      <c r="B93" s="241" t="str">
        <f>IF($C93="","",Setup!$B$4)</f>
        <v/>
      </c>
      <c r="H93" s="108"/>
    </row>
    <row r="94" spans="2:8" ht="15" customHeight="1" x14ac:dyDescent="0.25">
      <c r="B94" s="241" t="str">
        <f>IF($C94="","",Setup!$B$4)</f>
        <v/>
      </c>
      <c r="H94" s="108"/>
    </row>
    <row r="95" spans="2:8" ht="15" customHeight="1" x14ac:dyDescent="0.25">
      <c r="B95" s="241" t="str">
        <f>IF($C95="","",Setup!$B$4)</f>
        <v/>
      </c>
      <c r="H95" s="108"/>
    </row>
    <row r="96" spans="2:8" ht="15" customHeight="1" x14ac:dyDescent="0.25">
      <c r="B96" s="241" t="str">
        <f>IF($C96="","",Setup!$B$4)</f>
        <v/>
      </c>
      <c r="H96" s="108"/>
    </row>
    <row r="97" spans="2:8" ht="15" customHeight="1" x14ac:dyDescent="0.25">
      <c r="B97" s="241" t="str">
        <f>IF($C97="","",Setup!$B$4)</f>
        <v/>
      </c>
      <c r="H97" s="108"/>
    </row>
    <row r="98" spans="2:8" ht="15" customHeight="1" x14ac:dyDescent="0.25">
      <c r="B98" s="241" t="str">
        <f>IF($C98="","",Setup!$B$4)</f>
        <v/>
      </c>
      <c r="H98" s="108"/>
    </row>
    <row r="99" spans="2:8" ht="15" customHeight="1" x14ac:dyDescent="0.25">
      <c r="B99" s="241" t="str">
        <f>IF($C99="","",Setup!$B$4)</f>
        <v/>
      </c>
      <c r="H99" s="108"/>
    </row>
    <row r="100" spans="2:8" ht="15" customHeight="1" x14ac:dyDescent="0.25">
      <c r="B100" s="241" t="str">
        <f>IF($C100="","",Setup!$B$4)</f>
        <v/>
      </c>
      <c r="H100" s="108"/>
    </row>
    <row r="101" spans="2:8" ht="15" customHeight="1" x14ac:dyDescent="0.25">
      <c r="B101" s="241" t="str">
        <f>IF($C101="","",Setup!$B$4)</f>
        <v/>
      </c>
      <c r="H101" s="108"/>
    </row>
    <row r="102" spans="2:8" ht="15" customHeight="1" x14ac:dyDescent="0.25">
      <c r="B102" s="241" t="str">
        <f>IF($C102="","",Setup!$B$4)</f>
        <v/>
      </c>
      <c r="H102" s="108"/>
    </row>
    <row r="103" spans="2:8" ht="15" customHeight="1" x14ac:dyDescent="0.25">
      <c r="B103" s="241" t="str">
        <f>IF($C103="","",Setup!$B$4)</f>
        <v/>
      </c>
      <c r="H103" s="108"/>
    </row>
    <row r="104" spans="2:8" ht="15" customHeight="1" x14ac:dyDescent="0.25">
      <c r="B104" s="241" t="str">
        <f>IF($C104="","",Setup!$B$4)</f>
        <v/>
      </c>
      <c r="H104" s="108"/>
    </row>
    <row r="105" spans="2:8" ht="15" customHeight="1" x14ac:dyDescent="0.25">
      <c r="B105" s="241" t="str">
        <f>IF($C105="","",Setup!$B$4)</f>
        <v/>
      </c>
      <c r="H105" s="108"/>
    </row>
    <row r="106" spans="2:8" ht="15" customHeight="1" x14ac:dyDescent="0.25">
      <c r="B106" s="241" t="str">
        <f>IF($C106="","",Setup!$B$4)</f>
        <v/>
      </c>
      <c r="H106" s="108"/>
    </row>
    <row r="107" spans="2:8" ht="15" customHeight="1" x14ac:dyDescent="0.25">
      <c r="B107" s="241" t="str">
        <f>IF($C107="","",Setup!$B$4)</f>
        <v/>
      </c>
      <c r="H107" s="108"/>
    </row>
    <row r="108" spans="2:8" ht="15" customHeight="1" x14ac:dyDescent="0.25">
      <c r="B108" s="241" t="str">
        <f>IF($C108="","",Setup!$B$4)</f>
        <v/>
      </c>
      <c r="H108" s="108"/>
    </row>
    <row r="109" spans="2:8" ht="15" customHeight="1" x14ac:dyDescent="0.25">
      <c r="B109" s="241" t="str">
        <f>IF($C109="","",Setup!$B$4)</f>
        <v/>
      </c>
      <c r="H109" s="108"/>
    </row>
    <row r="110" spans="2:8" ht="15" customHeight="1" x14ac:dyDescent="0.25">
      <c r="B110" s="241" t="str">
        <f>IF($C110="","",Setup!$B$4)</f>
        <v/>
      </c>
      <c r="H110" s="108"/>
    </row>
    <row r="111" spans="2:8" ht="15" customHeight="1" x14ac:dyDescent="0.25">
      <c r="B111" s="241" t="str">
        <f>IF($C111="","",Setup!$B$4)</f>
        <v/>
      </c>
      <c r="H111" s="108"/>
    </row>
    <row r="112" spans="2:8" ht="15" customHeight="1" x14ac:dyDescent="0.25">
      <c r="B112" s="241" t="str">
        <f>IF($C112="","",Setup!$B$4)</f>
        <v/>
      </c>
      <c r="H112" s="108"/>
    </row>
    <row r="113" spans="2:8" ht="15" customHeight="1" x14ac:dyDescent="0.25">
      <c r="B113" s="241" t="str">
        <f>IF($C113="","",Setup!$B$4)</f>
        <v/>
      </c>
      <c r="H113" s="108"/>
    </row>
    <row r="114" spans="2:8" ht="15" customHeight="1" x14ac:dyDescent="0.25">
      <c r="B114" s="241" t="str">
        <f>IF($C114="","",Setup!$B$4)</f>
        <v/>
      </c>
      <c r="H114" s="108"/>
    </row>
    <row r="115" spans="2:8" ht="15" customHeight="1" x14ac:dyDescent="0.25">
      <c r="B115" s="241" t="str">
        <f>IF($C115="","",Setup!$B$4)</f>
        <v/>
      </c>
      <c r="H115" s="108"/>
    </row>
    <row r="116" spans="2:8" ht="15" customHeight="1" x14ac:dyDescent="0.25">
      <c r="B116" s="241" t="str">
        <f>IF($C116="","",Setup!$B$4)</f>
        <v/>
      </c>
      <c r="H116" s="108"/>
    </row>
    <row r="117" spans="2:8" ht="15" customHeight="1" x14ac:dyDescent="0.25">
      <c r="B117" s="241" t="str">
        <f>IF($C117="","",Setup!$B$4)</f>
        <v/>
      </c>
      <c r="H117" s="108"/>
    </row>
    <row r="118" spans="2:8" ht="15" customHeight="1" x14ac:dyDescent="0.25">
      <c r="B118" s="241" t="str">
        <f>IF($C118="","",Setup!$B$4)</f>
        <v/>
      </c>
      <c r="H118" s="108"/>
    </row>
    <row r="119" spans="2:8" ht="15" customHeight="1" x14ac:dyDescent="0.25">
      <c r="B119" s="241" t="str">
        <f>IF($C119="","",Setup!$B$4)</f>
        <v/>
      </c>
      <c r="H119" s="108"/>
    </row>
    <row r="120" spans="2:8" ht="15" customHeight="1" x14ac:dyDescent="0.25">
      <c r="B120" s="241" t="str">
        <f>IF($C120="","",Setup!$B$4)</f>
        <v/>
      </c>
      <c r="H120" s="108"/>
    </row>
    <row r="121" spans="2:8" ht="15" customHeight="1" x14ac:dyDescent="0.25">
      <c r="B121" s="241" t="str">
        <f>IF($C121="","",Setup!$B$4)</f>
        <v/>
      </c>
      <c r="H121" s="108"/>
    </row>
    <row r="122" spans="2:8" ht="15" customHeight="1" x14ac:dyDescent="0.25">
      <c r="B122" s="241" t="str">
        <f>IF($C122="","",Setup!$B$4)</f>
        <v/>
      </c>
      <c r="H122" s="108"/>
    </row>
    <row r="123" spans="2:8" ht="15" customHeight="1" x14ac:dyDescent="0.25">
      <c r="B123" s="241" t="str">
        <f>IF($C123="","",Setup!$B$4)</f>
        <v/>
      </c>
      <c r="H123" s="108"/>
    </row>
    <row r="124" spans="2:8" ht="15" customHeight="1" x14ac:dyDescent="0.25">
      <c r="B124" s="241" t="str">
        <f>IF($C124="","",Setup!$B$4)</f>
        <v/>
      </c>
      <c r="H124" s="108"/>
    </row>
    <row r="125" spans="2:8" ht="15" customHeight="1" x14ac:dyDescent="0.25">
      <c r="B125" s="241" t="str">
        <f>IF($C125="","",Setup!$B$4)</f>
        <v/>
      </c>
      <c r="H125" s="108"/>
    </row>
    <row r="126" spans="2:8" ht="15" customHeight="1" x14ac:dyDescent="0.25">
      <c r="B126" s="241" t="str">
        <f>IF($C126="","",Setup!$B$4)</f>
        <v/>
      </c>
      <c r="H126" s="108"/>
    </row>
    <row r="127" spans="2:8" ht="15" customHeight="1" x14ac:dyDescent="0.25">
      <c r="B127" s="241" t="str">
        <f>IF($C127="","",Setup!$B$4)</f>
        <v/>
      </c>
      <c r="H127" s="108"/>
    </row>
    <row r="128" spans="2:8" ht="15" customHeight="1" x14ac:dyDescent="0.25">
      <c r="B128" s="241" t="str">
        <f>IF($C128="","",Setup!$B$4)</f>
        <v/>
      </c>
      <c r="H128" s="108"/>
    </row>
    <row r="129" spans="2:8" ht="15" customHeight="1" x14ac:dyDescent="0.25">
      <c r="B129" s="241" t="str">
        <f>IF($C129="","",Setup!$B$4)</f>
        <v/>
      </c>
      <c r="H129" s="108"/>
    </row>
    <row r="130" spans="2:8" ht="15" customHeight="1" x14ac:dyDescent="0.25">
      <c r="B130" s="241" t="str">
        <f>IF($C130="","",Setup!$B$4)</f>
        <v/>
      </c>
      <c r="H130" s="108"/>
    </row>
    <row r="131" spans="2:8" ht="15" customHeight="1" x14ac:dyDescent="0.25">
      <c r="B131" s="241" t="str">
        <f>IF($C131="","",Setup!$B$4)</f>
        <v/>
      </c>
      <c r="H131" s="108"/>
    </row>
    <row r="132" spans="2:8" ht="15" customHeight="1" x14ac:dyDescent="0.25">
      <c r="B132" s="241" t="str">
        <f>IF($C132="","",Setup!$B$4)</f>
        <v/>
      </c>
      <c r="H132" s="108"/>
    </row>
    <row r="133" spans="2:8" ht="15" customHeight="1" x14ac:dyDescent="0.25">
      <c r="B133" s="241" t="str">
        <f>IF($C133="","",Setup!$B$4)</f>
        <v/>
      </c>
      <c r="H133" s="108"/>
    </row>
    <row r="134" spans="2:8" ht="15" customHeight="1" x14ac:dyDescent="0.25">
      <c r="B134" s="241" t="str">
        <f>IF($C134="","",Setup!$B$4)</f>
        <v/>
      </c>
      <c r="H134" s="108"/>
    </row>
    <row r="135" spans="2:8" ht="15" customHeight="1" x14ac:dyDescent="0.25">
      <c r="B135" s="241" t="str">
        <f>IF($C135="","",Setup!$B$4)</f>
        <v/>
      </c>
      <c r="H135" s="108"/>
    </row>
    <row r="136" spans="2:8" ht="15" customHeight="1" x14ac:dyDescent="0.25">
      <c r="B136" s="241" t="str">
        <f>IF($C136="","",Setup!$B$4)</f>
        <v/>
      </c>
      <c r="H136" s="108"/>
    </row>
    <row r="137" spans="2:8" ht="15" customHeight="1" x14ac:dyDescent="0.25">
      <c r="B137" s="241" t="str">
        <f>IF($C137="","",Setup!$B$4)</f>
        <v/>
      </c>
      <c r="H137" s="108"/>
    </row>
    <row r="138" spans="2:8" ht="15" customHeight="1" x14ac:dyDescent="0.25">
      <c r="B138" s="241" t="str">
        <f>IF($C138="","",Setup!$B$4)</f>
        <v/>
      </c>
      <c r="H138" s="108"/>
    </row>
    <row r="139" spans="2:8" ht="15" customHeight="1" x14ac:dyDescent="0.25">
      <c r="B139" s="241" t="str">
        <f>IF($C139="","",Setup!$B$4)</f>
        <v/>
      </c>
      <c r="H139" s="108"/>
    </row>
    <row r="140" spans="2:8" ht="15" customHeight="1" x14ac:dyDescent="0.25">
      <c r="B140" s="241" t="str">
        <f>IF($C140="","",Setup!$B$4)</f>
        <v/>
      </c>
      <c r="H140" s="108"/>
    </row>
    <row r="141" spans="2:8" ht="15" customHeight="1" x14ac:dyDescent="0.25">
      <c r="B141" s="241" t="str">
        <f>IF($C141="","",Setup!$B$4)</f>
        <v/>
      </c>
      <c r="H141" s="108"/>
    </row>
    <row r="142" spans="2:8" ht="15" customHeight="1" x14ac:dyDescent="0.25">
      <c r="B142" s="241" t="str">
        <f>IF($C142="","",Setup!$B$4)</f>
        <v/>
      </c>
      <c r="H142" s="108"/>
    </row>
    <row r="143" spans="2:8" ht="15" customHeight="1" x14ac:dyDescent="0.25">
      <c r="B143" s="241" t="str">
        <f>IF($C143="","",Setup!$B$4)</f>
        <v/>
      </c>
      <c r="H143" s="108"/>
    </row>
    <row r="144" spans="2:8" ht="15" customHeight="1" x14ac:dyDescent="0.25">
      <c r="B144" s="241" t="str">
        <f>IF($C144="","",Setup!$B$4)</f>
        <v/>
      </c>
      <c r="H144" s="108"/>
    </row>
    <row r="145" spans="2:8" ht="15" customHeight="1" x14ac:dyDescent="0.25">
      <c r="B145" s="241" t="str">
        <f>IF($C145="","",Setup!$B$4)</f>
        <v/>
      </c>
      <c r="H145" s="108"/>
    </row>
    <row r="146" spans="2:8" ht="15" customHeight="1" x14ac:dyDescent="0.25">
      <c r="B146" s="241" t="str">
        <f>IF($C146="","",Setup!$B$4)</f>
        <v/>
      </c>
      <c r="H146" s="108"/>
    </row>
    <row r="147" spans="2:8" ht="15" customHeight="1" x14ac:dyDescent="0.25">
      <c r="B147" s="241" t="str">
        <f>IF($C147="","",Setup!$B$4)</f>
        <v/>
      </c>
      <c r="H147" s="108"/>
    </row>
    <row r="148" spans="2:8" ht="15" customHeight="1" x14ac:dyDescent="0.25">
      <c r="B148" s="241" t="str">
        <f>IF($C148="","",Setup!$B$4)</f>
        <v/>
      </c>
      <c r="H148" s="108"/>
    </row>
    <row r="149" spans="2:8" ht="15" customHeight="1" x14ac:dyDescent="0.25">
      <c r="B149" s="241" t="str">
        <f>IF($C149="","",Setup!$B$4)</f>
        <v/>
      </c>
      <c r="H149" s="108"/>
    </row>
    <row r="150" spans="2:8" ht="15" customHeight="1" x14ac:dyDescent="0.25">
      <c r="B150" s="241" t="str">
        <f>IF($C150="","",Setup!$B$4)</f>
        <v/>
      </c>
      <c r="H150" s="108"/>
    </row>
    <row r="151" spans="2:8" ht="15" customHeight="1" x14ac:dyDescent="0.25">
      <c r="B151" s="241" t="str">
        <f>IF($C151="","",Setup!$B$4)</f>
        <v/>
      </c>
      <c r="H151" s="108"/>
    </row>
    <row r="152" spans="2:8" ht="15" customHeight="1" x14ac:dyDescent="0.25">
      <c r="B152" s="241" t="str">
        <f>IF($C152="","",Setup!$B$4)</f>
        <v/>
      </c>
      <c r="H152" s="108"/>
    </row>
    <row r="153" spans="2:8" ht="15" customHeight="1" x14ac:dyDescent="0.25">
      <c r="B153" s="241" t="str">
        <f>IF($C153="","",Setup!$B$4)</f>
        <v/>
      </c>
      <c r="H153" s="108"/>
    </row>
    <row r="154" spans="2:8" ht="15" customHeight="1" x14ac:dyDescent="0.25">
      <c r="B154" s="241" t="str">
        <f>IF($C154="","",Setup!$B$4)</f>
        <v/>
      </c>
      <c r="H154" s="108"/>
    </row>
    <row r="155" spans="2:8" ht="15" customHeight="1" x14ac:dyDescent="0.25">
      <c r="B155" s="241" t="str">
        <f>IF($C155="","",Setup!$B$4)</f>
        <v/>
      </c>
      <c r="H155" s="108"/>
    </row>
    <row r="156" spans="2:8" ht="15" customHeight="1" x14ac:dyDescent="0.25">
      <c r="B156" s="241" t="str">
        <f>IF($C156="","",Setup!$B$4)</f>
        <v/>
      </c>
      <c r="H156" s="108"/>
    </row>
    <row r="157" spans="2:8" ht="15" customHeight="1" x14ac:dyDescent="0.25">
      <c r="B157" s="241" t="str">
        <f>IF($C157="","",Setup!$B$4)</f>
        <v/>
      </c>
      <c r="H157" s="108"/>
    </row>
    <row r="158" spans="2:8" ht="15" customHeight="1" x14ac:dyDescent="0.25">
      <c r="B158" s="241" t="str">
        <f>IF($C158="","",Setup!$B$4)</f>
        <v/>
      </c>
      <c r="H158" s="108"/>
    </row>
    <row r="159" spans="2:8" ht="15" customHeight="1" x14ac:dyDescent="0.25">
      <c r="B159" s="241" t="str">
        <f>IF($C159="","",Setup!$B$4)</f>
        <v/>
      </c>
      <c r="H159" s="108"/>
    </row>
    <row r="160" spans="2:8" ht="15" customHeight="1" x14ac:dyDescent="0.25">
      <c r="B160" s="241" t="str">
        <f>IF($C160="","",Setup!$B$4)</f>
        <v/>
      </c>
      <c r="H160" s="108"/>
    </row>
    <row r="161" spans="2:8" ht="15" customHeight="1" x14ac:dyDescent="0.25">
      <c r="B161" s="241" t="str">
        <f>IF($C161="","",Setup!$B$4)</f>
        <v/>
      </c>
      <c r="H161" s="108"/>
    </row>
    <row r="162" spans="2:8" ht="15" customHeight="1" x14ac:dyDescent="0.25">
      <c r="B162" s="241" t="str">
        <f>IF($C162="","",Setup!$B$4)</f>
        <v/>
      </c>
      <c r="H162" s="108"/>
    </row>
    <row r="163" spans="2:8" ht="15" customHeight="1" x14ac:dyDescent="0.25">
      <c r="B163" s="241" t="str">
        <f>IF($C163="","",Setup!$B$4)</f>
        <v/>
      </c>
      <c r="H163" s="108"/>
    </row>
    <row r="164" spans="2:8" ht="15" customHeight="1" x14ac:dyDescent="0.25">
      <c r="B164" s="241" t="str">
        <f>IF($C164="","",Setup!$B$4)</f>
        <v/>
      </c>
      <c r="H164" s="108"/>
    </row>
    <row r="165" spans="2:8" ht="15" customHeight="1" x14ac:dyDescent="0.25">
      <c r="B165" s="241" t="str">
        <f>IF($C165="","",Setup!$B$4)</f>
        <v/>
      </c>
      <c r="H165" s="108"/>
    </row>
    <row r="166" spans="2:8" ht="15" customHeight="1" x14ac:dyDescent="0.25">
      <c r="B166" s="241" t="str">
        <f>IF($C166="","",Setup!$B$4)</f>
        <v/>
      </c>
      <c r="H166" s="108"/>
    </row>
    <row r="167" spans="2:8" ht="15" customHeight="1" x14ac:dyDescent="0.25">
      <c r="B167" s="241" t="str">
        <f>IF($C167="","",Setup!$B$4)</f>
        <v/>
      </c>
      <c r="H167" s="108"/>
    </row>
    <row r="168" spans="2:8" ht="15" customHeight="1" x14ac:dyDescent="0.25">
      <c r="B168" s="241" t="str">
        <f>IF($C168="","",Setup!$B$4)</f>
        <v/>
      </c>
      <c r="H168" s="108"/>
    </row>
    <row r="169" spans="2:8" ht="15" customHeight="1" x14ac:dyDescent="0.25">
      <c r="B169" s="241" t="str">
        <f>IF($C169="","",Setup!$B$4)</f>
        <v/>
      </c>
      <c r="H169" s="108"/>
    </row>
    <row r="170" spans="2:8" ht="15" customHeight="1" x14ac:dyDescent="0.25">
      <c r="B170" s="241" t="str">
        <f>IF($C170="","",Setup!$B$4)</f>
        <v/>
      </c>
      <c r="H170" s="108"/>
    </row>
    <row r="171" spans="2:8" ht="15" customHeight="1" x14ac:dyDescent="0.25">
      <c r="B171" s="241" t="str">
        <f>IF($C171="","",Setup!$B$4)</f>
        <v/>
      </c>
      <c r="H171" s="108"/>
    </row>
    <row r="172" spans="2:8" ht="15" customHeight="1" x14ac:dyDescent="0.25">
      <c r="B172" s="241" t="str">
        <f>IF($C172="","",Setup!$B$4)</f>
        <v/>
      </c>
      <c r="H172" s="108"/>
    </row>
    <row r="173" spans="2:8" ht="15" customHeight="1" x14ac:dyDescent="0.25">
      <c r="B173" s="241" t="str">
        <f>IF($C173="","",Setup!$B$4)</f>
        <v/>
      </c>
      <c r="H173" s="108"/>
    </row>
    <row r="174" spans="2:8" ht="15" customHeight="1" x14ac:dyDescent="0.25">
      <c r="B174" s="241" t="str">
        <f>IF($C174="","",Setup!$B$4)</f>
        <v/>
      </c>
      <c r="H174" s="108"/>
    </row>
    <row r="175" spans="2:8" ht="15" customHeight="1" x14ac:dyDescent="0.25">
      <c r="B175" s="241" t="str">
        <f>IF($C175="","",Setup!$B$4)</f>
        <v/>
      </c>
      <c r="H175" s="108"/>
    </row>
    <row r="176" spans="2:8" ht="15" customHeight="1" x14ac:dyDescent="0.25">
      <c r="B176" s="241" t="str">
        <f>IF($C176="","",Setup!$B$4)</f>
        <v/>
      </c>
      <c r="H176" s="108"/>
    </row>
    <row r="177" spans="2:8" ht="15" customHeight="1" x14ac:dyDescent="0.25">
      <c r="B177" s="241" t="str">
        <f>IF($C177="","",Setup!$B$4)</f>
        <v/>
      </c>
      <c r="H177" s="108"/>
    </row>
    <row r="178" spans="2:8" ht="15" customHeight="1" x14ac:dyDescent="0.25">
      <c r="B178" s="241" t="str">
        <f>IF($C178="","",Setup!$B$4)</f>
        <v/>
      </c>
      <c r="H178" s="108"/>
    </row>
    <row r="179" spans="2:8" ht="15" customHeight="1" x14ac:dyDescent="0.25">
      <c r="B179" s="241" t="str">
        <f>IF($C179="","",Setup!$B$4)</f>
        <v/>
      </c>
      <c r="H179" s="108"/>
    </row>
    <row r="180" spans="2:8" ht="15" customHeight="1" x14ac:dyDescent="0.25">
      <c r="B180" s="241" t="str">
        <f>IF($C180="","",Setup!$B$4)</f>
        <v/>
      </c>
      <c r="H180" s="108"/>
    </row>
    <row r="181" spans="2:8" ht="15" customHeight="1" x14ac:dyDescent="0.25">
      <c r="B181" s="241" t="str">
        <f>IF($C181="","",Setup!$B$4)</f>
        <v/>
      </c>
      <c r="H181" s="108"/>
    </row>
    <row r="182" spans="2:8" ht="15" customHeight="1" x14ac:dyDescent="0.25">
      <c r="B182" s="241" t="str">
        <f>IF($C182="","",Setup!$B$4)</f>
        <v/>
      </c>
      <c r="H182" s="108"/>
    </row>
    <row r="183" spans="2:8" ht="15" customHeight="1" x14ac:dyDescent="0.25">
      <c r="B183" s="241" t="str">
        <f>IF($C183="","",Setup!$B$4)</f>
        <v/>
      </c>
      <c r="H183" s="108"/>
    </row>
    <row r="184" spans="2:8" ht="15" customHeight="1" x14ac:dyDescent="0.25">
      <c r="B184" s="241" t="str">
        <f>IF($C184="","",Setup!$B$4)</f>
        <v/>
      </c>
      <c r="H184" s="108"/>
    </row>
    <row r="185" spans="2:8" ht="15" customHeight="1" x14ac:dyDescent="0.25">
      <c r="B185" s="241" t="str">
        <f>IF($C185="","",Setup!$B$4)</f>
        <v/>
      </c>
      <c r="H185" s="108"/>
    </row>
    <row r="186" spans="2:8" ht="15" customHeight="1" x14ac:dyDescent="0.25">
      <c r="B186" s="241" t="str">
        <f>IF($C186="","",Setup!$B$4)</f>
        <v/>
      </c>
      <c r="H186" s="108"/>
    </row>
    <row r="187" spans="2:8" ht="15" customHeight="1" x14ac:dyDescent="0.25">
      <c r="B187" s="241" t="str">
        <f>IF($C187="","",Setup!$B$4)</f>
        <v/>
      </c>
      <c r="H187" s="108"/>
    </row>
    <row r="188" spans="2:8" ht="15" customHeight="1" x14ac:dyDescent="0.25">
      <c r="B188" s="241" t="str">
        <f>IF($C188="","",Setup!$B$4)</f>
        <v/>
      </c>
      <c r="H188" s="108"/>
    </row>
    <row r="189" spans="2:8" ht="15" customHeight="1" x14ac:dyDescent="0.25">
      <c r="B189" s="241" t="str">
        <f>IF($C189="","",Setup!$B$4)</f>
        <v/>
      </c>
      <c r="H189" s="108"/>
    </row>
    <row r="190" spans="2:8" ht="15" customHeight="1" x14ac:dyDescent="0.25">
      <c r="B190" s="241" t="str">
        <f>IF($C190="","",Setup!$B$4)</f>
        <v/>
      </c>
      <c r="H190" s="108"/>
    </row>
    <row r="191" spans="2:8" ht="15" customHeight="1" x14ac:dyDescent="0.25">
      <c r="B191" s="241" t="str">
        <f>IF($C191="","",Setup!$B$4)</f>
        <v/>
      </c>
      <c r="H191" s="108"/>
    </row>
    <row r="192" spans="2:8" ht="15" customHeight="1" x14ac:dyDescent="0.25">
      <c r="B192" s="241" t="str">
        <f>IF($C192="","",Setup!$B$4)</f>
        <v/>
      </c>
      <c r="H192" s="108"/>
    </row>
    <row r="193" spans="2:8" ht="15" customHeight="1" x14ac:dyDescent="0.25">
      <c r="B193" s="241" t="str">
        <f>IF($C193="","",Setup!$B$4)</f>
        <v/>
      </c>
      <c r="H193" s="108"/>
    </row>
    <row r="194" spans="2:8" ht="15" customHeight="1" x14ac:dyDescent="0.25">
      <c r="B194" s="241" t="str">
        <f>IF($C194="","",Setup!$B$4)</f>
        <v/>
      </c>
      <c r="H194" s="108"/>
    </row>
    <row r="195" spans="2:8" ht="15" customHeight="1" x14ac:dyDescent="0.25">
      <c r="B195" s="241" t="str">
        <f>IF($C195="","",Setup!$B$4)</f>
        <v/>
      </c>
      <c r="H195" s="108"/>
    </row>
    <row r="196" spans="2:8" ht="15" customHeight="1" x14ac:dyDescent="0.25">
      <c r="B196" s="241" t="str">
        <f>IF($C196="","",Setup!$B$4)</f>
        <v/>
      </c>
      <c r="H196" s="108"/>
    </row>
    <row r="197" spans="2:8" ht="15" customHeight="1" x14ac:dyDescent="0.25">
      <c r="B197" s="241" t="str">
        <f>IF($C197="","",Setup!$B$4)</f>
        <v/>
      </c>
      <c r="H197" s="108"/>
    </row>
    <row r="198" spans="2:8" ht="15" customHeight="1" x14ac:dyDescent="0.25">
      <c r="B198" s="241" t="str">
        <f>IF($C198="","",Setup!$B$4)</f>
        <v/>
      </c>
      <c r="H198" s="108"/>
    </row>
    <row r="199" spans="2:8" ht="15" customHeight="1" x14ac:dyDescent="0.25">
      <c r="B199" s="241" t="str">
        <f>IF($C199="","",Setup!$B$4)</f>
        <v/>
      </c>
      <c r="H199" s="108"/>
    </row>
    <row r="200" spans="2:8" ht="15" customHeight="1" x14ac:dyDescent="0.25">
      <c r="B200" s="241" t="str">
        <f>IF($C200="","",Setup!$B$4)</f>
        <v/>
      </c>
      <c r="H200" s="108"/>
    </row>
    <row r="201" spans="2:8" ht="15" customHeight="1" x14ac:dyDescent="0.25">
      <c r="B201" s="241" t="str">
        <f>IF($C201="","",Setup!$B$4)</f>
        <v/>
      </c>
      <c r="H201" s="108"/>
    </row>
    <row r="202" spans="2:8" ht="15" customHeight="1" x14ac:dyDescent="0.25">
      <c r="B202" s="241" t="str">
        <f>IF($C202="","",Setup!$B$4)</f>
        <v/>
      </c>
      <c r="H202" s="108"/>
    </row>
    <row r="203" spans="2:8" ht="15" customHeight="1" x14ac:dyDescent="0.25">
      <c r="B203" s="241" t="str">
        <f>IF($C203="","",Setup!$B$4)</f>
        <v/>
      </c>
      <c r="H203" s="108"/>
    </row>
    <row r="204" spans="2:8" ht="15" customHeight="1" x14ac:dyDescent="0.25">
      <c r="B204" s="241" t="str">
        <f>IF($C204="","",Setup!$B$4)</f>
        <v/>
      </c>
      <c r="H204" s="108"/>
    </row>
    <row r="205" spans="2:8" ht="15" customHeight="1" x14ac:dyDescent="0.25">
      <c r="B205" s="241" t="str">
        <f>IF($C205="","",Setup!$B$4)</f>
        <v/>
      </c>
      <c r="H205" s="108"/>
    </row>
    <row r="206" spans="2:8" ht="15" customHeight="1" x14ac:dyDescent="0.25">
      <c r="B206" s="241" t="str">
        <f>IF($C206="","",Setup!$B$4)</f>
        <v/>
      </c>
      <c r="H206" s="108"/>
    </row>
    <row r="207" spans="2:8" ht="15" customHeight="1" x14ac:dyDescent="0.25">
      <c r="B207" s="241" t="str">
        <f>IF($C207="","",Setup!$B$4)</f>
        <v/>
      </c>
      <c r="H207" s="108"/>
    </row>
    <row r="208" spans="2:8" ht="15" customHeight="1" x14ac:dyDescent="0.25">
      <c r="B208" s="241" t="str">
        <f>IF($C208="","",Setup!$B$4)</f>
        <v/>
      </c>
      <c r="H208" s="108"/>
    </row>
    <row r="209" spans="2:8" ht="15" customHeight="1" x14ac:dyDescent="0.25">
      <c r="B209" s="241" t="str">
        <f>IF($C209="","",Setup!$B$4)</f>
        <v/>
      </c>
      <c r="H209" s="108"/>
    </row>
    <row r="210" spans="2:8" ht="15" customHeight="1" x14ac:dyDescent="0.25">
      <c r="B210" s="241" t="str">
        <f>IF($C210="","",Setup!$B$4)</f>
        <v/>
      </c>
      <c r="H210" s="108"/>
    </row>
    <row r="211" spans="2:8" ht="15" customHeight="1" x14ac:dyDescent="0.25">
      <c r="B211" s="241" t="str">
        <f>IF($C211="","",Setup!$B$4)</f>
        <v/>
      </c>
      <c r="H211" s="108"/>
    </row>
    <row r="212" spans="2:8" ht="15" customHeight="1" x14ac:dyDescent="0.25">
      <c r="B212" s="241" t="str">
        <f>IF($C212="","",Setup!$B$4)</f>
        <v/>
      </c>
      <c r="H212" s="108"/>
    </row>
    <row r="213" spans="2:8" ht="15" customHeight="1" x14ac:dyDescent="0.25">
      <c r="B213" s="241" t="str">
        <f>IF($C213="","",Setup!$B$4)</f>
        <v/>
      </c>
      <c r="H213" s="108"/>
    </row>
    <row r="214" spans="2:8" ht="15" customHeight="1" x14ac:dyDescent="0.25">
      <c r="B214" s="241" t="str">
        <f>IF($C214="","",Setup!$B$4)</f>
        <v/>
      </c>
      <c r="H214" s="108"/>
    </row>
    <row r="215" spans="2:8" ht="15" customHeight="1" x14ac:dyDescent="0.25">
      <c r="B215" s="241" t="str">
        <f>IF($C215="","",Setup!$B$4)</f>
        <v/>
      </c>
      <c r="H215" s="108"/>
    </row>
    <row r="216" spans="2:8" ht="15" customHeight="1" x14ac:dyDescent="0.25">
      <c r="B216" s="241" t="str">
        <f>IF($C216="","",Setup!$B$4)</f>
        <v/>
      </c>
      <c r="H216" s="108"/>
    </row>
    <row r="217" spans="2:8" ht="15" customHeight="1" x14ac:dyDescent="0.25">
      <c r="B217" s="241" t="str">
        <f>IF($C217="","",Setup!$B$4)</f>
        <v/>
      </c>
      <c r="H217" s="108"/>
    </row>
    <row r="218" spans="2:8" ht="15" customHeight="1" x14ac:dyDescent="0.25">
      <c r="B218" s="241" t="str">
        <f>IF($C218="","",Setup!$B$4)</f>
        <v/>
      </c>
      <c r="H218" s="108"/>
    </row>
    <row r="219" spans="2:8" ht="15" customHeight="1" x14ac:dyDescent="0.25">
      <c r="B219" s="241" t="str">
        <f>IF($C219="","",Setup!$B$4)</f>
        <v/>
      </c>
      <c r="H219" s="108"/>
    </row>
    <row r="220" spans="2:8" ht="15" customHeight="1" x14ac:dyDescent="0.25">
      <c r="B220" s="241" t="str">
        <f>IF($C220="","",Setup!$B$4)</f>
        <v/>
      </c>
      <c r="H220" s="108"/>
    </row>
    <row r="221" spans="2:8" ht="15" customHeight="1" x14ac:dyDescent="0.25">
      <c r="B221" s="241" t="str">
        <f>IF($C221="","",Setup!$B$4)</f>
        <v/>
      </c>
      <c r="H221" s="108"/>
    </row>
    <row r="222" spans="2:8" ht="15" customHeight="1" x14ac:dyDescent="0.25">
      <c r="B222" s="241" t="str">
        <f>IF($C222="","",Setup!$B$4)</f>
        <v/>
      </c>
      <c r="H222" s="108"/>
    </row>
    <row r="223" spans="2:8" ht="15" customHeight="1" x14ac:dyDescent="0.25">
      <c r="B223" s="241" t="str">
        <f>IF($C223="","",Setup!$B$4)</f>
        <v/>
      </c>
      <c r="H223" s="108"/>
    </row>
    <row r="224" spans="2:8" ht="15" customHeight="1" x14ac:dyDescent="0.25">
      <c r="B224" s="241" t="str">
        <f>IF($C224="","",Setup!$B$4)</f>
        <v/>
      </c>
      <c r="H224" s="108"/>
    </row>
    <row r="225" spans="2:8" ht="15" customHeight="1" x14ac:dyDescent="0.25">
      <c r="B225" s="241" t="str">
        <f>IF($C225="","",Setup!$B$4)</f>
        <v/>
      </c>
      <c r="H225" s="108"/>
    </row>
    <row r="226" spans="2:8" ht="15" customHeight="1" x14ac:dyDescent="0.25">
      <c r="B226" s="241" t="str">
        <f>IF($C226="","",Setup!$B$4)</f>
        <v/>
      </c>
      <c r="H226" s="108"/>
    </row>
    <row r="227" spans="2:8" ht="15" customHeight="1" x14ac:dyDescent="0.25">
      <c r="B227" s="241" t="str">
        <f>IF($C227="","",Setup!$B$4)</f>
        <v/>
      </c>
      <c r="H227" s="108"/>
    </row>
    <row r="228" spans="2:8" ht="15" customHeight="1" x14ac:dyDescent="0.25">
      <c r="B228" s="241" t="str">
        <f>IF($C228="","",Setup!$B$4)</f>
        <v/>
      </c>
      <c r="H228" s="108"/>
    </row>
    <row r="229" spans="2:8" ht="15" customHeight="1" x14ac:dyDescent="0.25">
      <c r="B229" s="241" t="str">
        <f>IF($C229="","",Setup!$B$4)</f>
        <v/>
      </c>
      <c r="H229" s="108"/>
    </row>
    <row r="230" spans="2:8" ht="15" customHeight="1" x14ac:dyDescent="0.25">
      <c r="B230" s="241" t="str">
        <f>IF($C230="","",Setup!$B$4)</f>
        <v/>
      </c>
      <c r="H230" s="108"/>
    </row>
    <row r="231" spans="2:8" ht="15" customHeight="1" x14ac:dyDescent="0.25">
      <c r="B231" s="241" t="str">
        <f>IF($C231="","",Setup!$B$4)</f>
        <v/>
      </c>
      <c r="H231" s="108"/>
    </row>
    <row r="232" spans="2:8" ht="15" customHeight="1" x14ac:dyDescent="0.25">
      <c r="B232" s="241" t="str">
        <f>IF($C232="","",Setup!$B$4)</f>
        <v/>
      </c>
      <c r="H232" s="108"/>
    </row>
    <row r="233" spans="2:8" ht="15" customHeight="1" x14ac:dyDescent="0.25">
      <c r="B233" s="241" t="str">
        <f>IF($C233="","",Setup!$B$4)</f>
        <v/>
      </c>
      <c r="H233" s="108"/>
    </row>
    <row r="234" spans="2:8" ht="15" customHeight="1" x14ac:dyDescent="0.25">
      <c r="B234" s="241" t="str">
        <f>IF($C234="","",Setup!$B$4)</f>
        <v/>
      </c>
      <c r="H234" s="108"/>
    </row>
    <row r="235" spans="2:8" ht="15" customHeight="1" x14ac:dyDescent="0.25">
      <c r="B235" s="241" t="str">
        <f>IF($C235="","",Setup!$B$4)</f>
        <v/>
      </c>
      <c r="H235" s="108"/>
    </row>
    <row r="236" spans="2:8" ht="15" customHeight="1" x14ac:dyDescent="0.25">
      <c r="B236" s="241" t="str">
        <f>IF($C236="","",Setup!$B$4)</f>
        <v/>
      </c>
      <c r="H236" s="108"/>
    </row>
    <row r="237" spans="2:8" ht="15" customHeight="1" x14ac:dyDescent="0.25">
      <c r="B237" s="241" t="str">
        <f>IF($C237="","",Setup!$B$4)</f>
        <v/>
      </c>
      <c r="H237" s="108"/>
    </row>
    <row r="238" spans="2:8" ht="15" customHeight="1" x14ac:dyDescent="0.25">
      <c r="B238" s="241" t="str">
        <f>IF($C238="","",Setup!$B$4)</f>
        <v/>
      </c>
      <c r="H238" s="108"/>
    </row>
    <row r="239" spans="2:8" ht="15" customHeight="1" x14ac:dyDescent="0.25">
      <c r="B239" s="241" t="str">
        <f>IF($C239="","",Setup!$B$4)</f>
        <v/>
      </c>
      <c r="H239" s="108"/>
    </row>
    <row r="240" spans="2:8" ht="15" customHeight="1" x14ac:dyDescent="0.25">
      <c r="B240" s="241" t="str">
        <f>IF($C240="","",Setup!$B$4)</f>
        <v/>
      </c>
      <c r="H240" s="108"/>
    </row>
    <row r="241" spans="2:8" ht="15" customHeight="1" x14ac:dyDescent="0.25">
      <c r="B241" s="241" t="str">
        <f>IF($C241="","",Setup!$B$4)</f>
        <v/>
      </c>
      <c r="H241" s="108"/>
    </row>
    <row r="242" spans="2:8" ht="15" customHeight="1" x14ac:dyDescent="0.25">
      <c r="B242" s="241" t="str">
        <f>IF($C242="","",Setup!$B$4)</f>
        <v/>
      </c>
      <c r="H242" s="108"/>
    </row>
    <row r="243" spans="2:8" ht="15" customHeight="1" x14ac:dyDescent="0.25">
      <c r="B243" s="241" t="str">
        <f>IF($C243="","",Setup!$B$4)</f>
        <v/>
      </c>
      <c r="H243" s="108"/>
    </row>
    <row r="244" spans="2:8" ht="15" customHeight="1" x14ac:dyDescent="0.25">
      <c r="B244" s="241" t="str">
        <f>IF($C244="","",Setup!$B$4)</f>
        <v/>
      </c>
      <c r="H244" s="108"/>
    </row>
    <row r="245" spans="2:8" ht="15" customHeight="1" x14ac:dyDescent="0.25">
      <c r="B245" s="241" t="str">
        <f>IF($C245="","",Setup!$B$4)</f>
        <v/>
      </c>
      <c r="H245" s="108"/>
    </row>
    <row r="246" spans="2:8" ht="15" customHeight="1" x14ac:dyDescent="0.25">
      <c r="B246" s="241" t="str">
        <f>IF($C246="","",Setup!$B$4)</f>
        <v/>
      </c>
      <c r="H246" s="108"/>
    </row>
    <row r="247" spans="2:8" ht="15" customHeight="1" x14ac:dyDescent="0.25">
      <c r="B247" s="241" t="str">
        <f>IF($C247="","",Setup!$B$4)</f>
        <v/>
      </c>
      <c r="H247" s="108"/>
    </row>
    <row r="248" spans="2:8" ht="15" customHeight="1" x14ac:dyDescent="0.25">
      <c r="B248" s="241" t="str">
        <f>IF($C248="","",Setup!$B$4)</f>
        <v/>
      </c>
      <c r="H248" s="108"/>
    </row>
    <row r="249" spans="2:8" ht="15" customHeight="1" x14ac:dyDescent="0.25">
      <c r="B249" s="241" t="str">
        <f>IF($C249="","",Setup!$B$4)</f>
        <v/>
      </c>
      <c r="H249" s="108"/>
    </row>
    <row r="250" spans="2:8" ht="15" customHeight="1" x14ac:dyDescent="0.25">
      <c r="B250" s="241" t="str">
        <f>IF($C250="","",Setup!$B$4)</f>
        <v/>
      </c>
      <c r="H250" s="108"/>
    </row>
    <row r="251" spans="2:8" ht="15" customHeight="1" x14ac:dyDescent="0.25">
      <c r="B251" s="241" t="str">
        <f>IF($C251="","",Setup!$B$4)</f>
        <v/>
      </c>
      <c r="H251" s="108"/>
    </row>
    <row r="252" spans="2:8" ht="15" customHeight="1" x14ac:dyDescent="0.25">
      <c r="B252" s="241" t="str">
        <f>IF($C252="","",Setup!$B$4)</f>
        <v/>
      </c>
      <c r="H252" s="108"/>
    </row>
    <row r="253" spans="2:8" ht="15" customHeight="1" x14ac:dyDescent="0.25">
      <c r="B253" s="241" t="str">
        <f>IF($C253="","",Setup!$B$4)</f>
        <v/>
      </c>
      <c r="H253" s="108"/>
    </row>
    <row r="254" spans="2:8" ht="15" customHeight="1" x14ac:dyDescent="0.25">
      <c r="B254" s="241" t="str">
        <f>IF($C254="","",Setup!$B$4)</f>
        <v/>
      </c>
      <c r="H254" s="108"/>
    </row>
    <row r="255" spans="2:8" ht="15" customHeight="1" x14ac:dyDescent="0.25">
      <c r="B255" s="241" t="str">
        <f>IF($C255="","",Setup!$B$4)</f>
        <v/>
      </c>
      <c r="H255" s="108"/>
    </row>
    <row r="256" spans="2:8" ht="15" customHeight="1" x14ac:dyDescent="0.25">
      <c r="B256" s="241" t="str">
        <f>IF($C256="","",Setup!$B$4)</f>
        <v/>
      </c>
      <c r="H256" s="108"/>
    </row>
    <row r="257" spans="2:8" ht="15" customHeight="1" x14ac:dyDescent="0.25">
      <c r="B257" s="241" t="str">
        <f>IF($C257="","",Setup!$B$4)</f>
        <v/>
      </c>
      <c r="H257" s="108"/>
    </row>
    <row r="258" spans="2:8" ht="15" customHeight="1" x14ac:dyDescent="0.25">
      <c r="B258" s="241" t="str">
        <f>IF($C258="","",Setup!$B$4)</f>
        <v/>
      </c>
      <c r="H258" s="108"/>
    </row>
    <row r="259" spans="2:8" ht="15" customHeight="1" x14ac:dyDescent="0.25">
      <c r="B259" s="241" t="str">
        <f>IF($C259="","",Setup!$B$4)</f>
        <v/>
      </c>
      <c r="H259" s="108"/>
    </row>
    <row r="260" spans="2:8" ht="15" customHeight="1" x14ac:dyDescent="0.25">
      <c r="B260" s="241" t="str">
        <f>IF($C260="","",Setup!$B$4)</f>
        <v/>
      </c>
      <c r="H260" s="108"/>
    </row>
    <row r="261" spans="2:8" ht="15" customHeight="1" x14ac:dyDescent="0.25">
      <c r="B261" s="241" t="str">
        <f>IF($C261="","",Setup!$B$4)</f>
        <v/>
      </c>
      <c r="H261" s="108"/>
    </row>
    <row r="262" spans="2:8" ht="15" customHeight="1" x14ac:dyDescent="0.25">
      <c r="B262" s="241" t="str">
        <f>IF($C262="","",Setup!$B$4)</f>
        <v/>
      </c>
      <c r="H262" s="108"/>
    </row>
    <row r="263" spans="2:8" ht="15" customHeight="1" x14ac:dyDescent="0.25">
      <c r="B263" s="241" t="str">
        <f>IF($C263="","",Setup!$B$4)</f>
        <v/>
      </c>
      <c r="H263" s="108"/>
    </row>
    <row r="264" spans="2:8" ht="15" customHeight="1" x14ac:dyDescent="0.25">
      <c r="B264" s="241" t="str">
        <f>IF($C264="","",Setup!$B$4)</f>
        <v/>
      </c>
      <c r="H264" s="108"/>
    </row>
    <row r="265" spans="2:8" ht="15" customHeight="1" x14ac:dyDescent="0.25">
      <c r="B265" s="241" t="str">
        <f>IF($C265="","",Setup!$B$4)</f>
        <v/>
      </c>
      <c r="H265" s="108"/>
    </row>
    <row r="266" spans="2:8" ht="15" customHeight="1" x14ac:dyDescent="0.25">
      <c r="B266" s="241" t="str">
        <f>IF($C266="","",Setup!$B$4)</f>
        <v/>
      </c>
      <c r="H266" s="108"/>
    </row>
    <row r="267" spans="2:8" ht="15" customHeight="1" x14ac:dyDescent="0.25">
      <c r="B267" s="241" t="str">
        <f>IF($C267="","",Setup!$B$4)</f>
        <v/>
      </c>
      <c r="H267" s="108"/>
    </row>
    <row r="268" spans="2:8" ht="15" customHeight="1" x14ac:dyDescent="0.25">
      <c r="B268" s="241" t="str">
        <f>IF($C268="","",Setup!$B$4)</f>
        <v/>
      </c>
      <c r="H268" s="108"/>
    </row>
    <row r="269" spans="2:8" ht="15" customHeight="1" x14ac:dyDescent="0.25">
      <c r="B269" s="241" t="str">
        <f>IF($C269="","",Setup!$B$4)</f>
        <v/>
      </c>
      <c r="H269" s="108"/>
    </row>
    <row r="270" spans="2:8" ht="15" customHeight="1" x14ac:dyDescent="0.25">
      <c r="B270" s="241" t="str">
        <f>IF($C270="","",Setup!$B$4)</f>
        <v/>
      </c>
      <c r="H270" s="108"/>
    </row>
    <row r="271" spans="2:8" ht="15" customHeight="1" x14ac:dyDescent="0.25">
      <c r="B271" s="241" t="str">
        <f>IF($C271="","",Setup!$B$4)</f>
        <v/>
      </c>
      <c r="H271" s="108"/>
    </row>
    <row r="272" spans="2:8" ht="15" customHeight="1" x14ac:dyDescent="0.25">
      <c r="B272" s="241" t="str">
        <f>IF($C272="","",Setup!$B$4)</f>
        <v/>
      </c>
      <c r="H272" s="108"/>
    </row>
    <row r="273" spans="2:8" ht="15" customHeight="1" x14ac:dyDescent="0.25">
      <c r="B273" s="241" t="str">
        <f>IF($C273="","",Setup!$B$4)</f>
        <v/>
      </c>
      <c r="H273" s="108"/>
    </row>
    <row r="274" spans="2:8" ht="15" customHeight="1" x14ac:dyDescent="0.25">
      <c r="B274" s="241" t="str">
        <f>IF($C274="","",Setup!$B$4)</f>
        <v/>
      </c>
      <c r="H274" s="108"/>
    </row>
    <row r="275" spans="2:8" ht="15" customHeight="1" x14ac:dyDescent="0.25">
      <c r="B275" s="241" t="str">
        <f>IF($C275="","",Setup!$B$4)</f>
        <v/>
      </c>
      <c r="H275" s="108"/>
    </row>
    <row r="276" spans="2:8" ht="15" customHeight="1" x14ac:dyDescent="0.25">
      <c r="B276" s="241" t="str">
        <f>IF($C276="","",Setup!$B$4)</f>
        <v/>
      </c>
      <c r="H276" s="108"/>
    </row>
    <row r="277" spans="2:8" ht="15" customHeight="1" x14ac:dyDescent="0.25">
      <c r="B277" s="241" t="str">
        <f>IF($C277="","",Setup!$B$4)</f>
        <v/>
      </c>
      <c r="H277" s="108"/>
    </row>
    <row r="278" spans="2:8" ht="15" customHeight="1" x14ac:dyDescent="0.25">
      <c r="B278" s="241" t="str">
        <f>IF($C278="","",Setup!$B$4)</f>
        <v/>
      </c>
      <c r="H278" s="108"/>
    </row>
    <row r="279" spans="2:8" ht="15" customHeight="1" x14ac:dyDescent="0.25">
      <c r="B279" s="241" t="str">
        <f>IF($C279="","",Setup!$B$4)</f>
        <v/>
      </c>
      <c r="H279" s="108"/>
    </row>
    <row r="280" spans="2:8" ht="15" customHeight="1" x14ac:dyDescent="0.25">
      <c r="B280" s="241" t="str">
        <f>IF($C280="","",Setup!$B$4)</f>
        <v/>
      </c>
      <c r="H280" s="108"/>
    </row>
    <row r="281" spans="2:8" ht="15" customHeight="1" x14ac:dyDescent="0.25">
      <c r="B281" s="241" t="str">
        <f>IF($C281="","",Setup!$B$4)</f>
        <v/>
      </c>
      <c r="H281" s="108"/>
    </row>
    <row r="282" spans="2:8" ht="15" customHeight="1" x14ac:dyDescent="0.25">
      <c r="B282" s="241" t="str">
        <f>IF($C282="","",Setup!$B$4)</f>
        <v/>
      </c>
      <c r="H282" s="108"/>
    </row>
    <row r="283" spans="2:8" ht="15" customHeight="1" x14ac:dyDescent="0.25">
      <c r="B283" s="241" t="str">
        <f>IF($C283="","",Setup!$B$4)</f>
        <v/>
      </c>
      <c r="H283" s="108"/>
    </row>
    <row r="284" spans="2:8" ht="15" customHeight="1" x14ac:dyDescent="0.25">
      <c r="B284" s="241" t="str">
        <f>IF($C284="","",Setup!$B$4)</f>
        <v/>
      </c>
      <c r="H284" s="108"/>
    </row>
    <row r="285" spans="2:8" ht="15" customHeight="1" x14ac:dyDescent="0.25">
      <c r="B285" s="241" t="str">
        <f>IF($C285="","",Setup!$B$4)</f>
        <v/>
      </c>
      <c r="H285" s="108"/>
    </row>
    <row r="286" spans="2:8" ht="15" customHeight="1" x14ac:dyDescent="0.25">
      <c r="B286" s="241" t="str">
        <f>IF($C286="","",Setup!$B$4)</f>
        <v/>
      </c>
      <c r="H286" s="108"/>
    </row>
    <row r="287" spans="2:8" ht="15" customHeight="1" x14ac:dyDescent="0.25">
      <c r="B287" s="241" t="str">
        <f>IF($C287="","",Setup!$B$4)</f>
        <v/>
      </c>
      <c r="H287" s="108"/>
    </row>
    <row r="288" spans="2:8" ht="15" customHeight="1" x14ac:dyDescent="0.25">
      <c r="B288" s="241" t="str">
        <f>IF($C288="","",Setup!$B$4)</f>
        <v/>
      </c>
      <c r="H288" s="108"/>
    </row>
    <row r="289" spans="2:8" ht="15" customHeight="1" x14ac:dyDescent="0.25">
      <c r="B289" s="241" t="str">
        <f>IF($C289="","",Setup!$B$4)</f>
        <v/>
      </c>
      <c r="H289" s="108"/>
    </row>
    <row r="290" spans="2:8" ht="15" customHeight="1" x14ac:dyDescent="0.25">
      <c r="B290" s="241" t="str">
        <f>IF($C290="","",Setup!$B$4)</f>
        <v/>
      </c>
      <c r="H290" s="108"/>
    </row>
    <row r="291" spans="2:8" ht="15" customHeight="1" x14ac:dyDescent="0.25">
      <c r="B291" s="241" t="str">
        <f>IF($C291="","",Setup!$B$4)</f>
        <v/>
      </c>
      <c r="H291" s="108"/>
    </row>
    <row r="292" spans="2:8" ht="15" customHeight="1" x14ac:dyDescent="0.25">
      <c r="B292" s="241" t="str">
        <f>IF($C292="","",Setup!$B$4)</f>
        <v/>
      </c>
      <c r="H292" s="108"/>
    </row>
    <row r="293" spans="2:8" ht="15" customHeight="1" x14ac:dyDescent="0.25">
      <c r="B293" s="241" t="str">
        <f>IF($C293="","",Setup!$B$4)</f>
        <v/>
      </c>
      <c r="H293" s="108"/>
    </row>
    <row r="294" spans="2:8" ht="15" customHeight="1" x14ac:dyDescent="0.25">
      <c r="B294" s="241" t="str">
        <f>IF($C294="","",Setup!$B$4)</f>
        <v/>
      </c>
      <c r="H294" s="108"/>
    </row>
    <row r="295" spans="2:8" ht="15" customHeight="1" x14ac:dyDescent="0.25">
      <c r="B295" s="241" t="str">
        <f>IF($C295="","",Setup!$B$4)</f>
        <v/>
      </c>
      <c r="H295" s="108"/>
    </row>
    <row r="296" spans="2:8" ht="15" customHeight="1" x14ac:dyDescent="0.25">
      <c r="B296" s="241" t="str">
        <f>IF($C296="","",Setup!$B$4)</f>
        <v/>
      </c>
      <c r="H296" s="108"/>
    </row>
    <row r="297" spans="2:8" ht="15" customHeight="1" x14ac:dyDescent="0.25">
      <c r="B297" s="241" t="str">
        <f>IF($C297="","",Setup!$B$4)</f>
        <v/>
      </c>
      <c r="H297" s="108"/>
    </row>
    <row r="298" spans="2:8" ht="15" customHeight="1" x14ac:dyDescent="0.25">
      <c r="B298" s="241" t="str">
        <f>IF($C298="","",Setup!$B$4)</f>
        <v/>
      </c>
      <c r="H298" s="108"/>
    </row>
    <row r="299" spans="2:8" ht="15" customHeight="1" x14ac:dyDescent="0.25">
      <c r="B299" s="241" t="str">
        <f>IF($C299="","",Setup!$B$4)</f>
        <v/>
      </c>
      <c r="H299" s="108"/>
    </row>
    <row r="300" spans="2:8" ht="15" customHeight="1" x14ac:dyDescent="0.25">
      <c r="B300" s="241" t="str">
        <f>IF($C300="","",Setup!$B$4)</f>
        <v/>
      </c>
      <c r="H300" s="108"/>
    </row>
    <row r="301" spans="2:8" ht="15" customHeight="1" x14ac:dyDescent="0.25">
      <c r="B301" s="241" t="str">
        <f>IF($C301="","",Setup!$B$4)</f>
        <v/>
      </c>
      <c r="H301" s="108"/>
    </row>
    <row r="302" spans="2:8" ht="15" customHeight="1" x14ac:dyDescent="0.25">
      <c r="B302" s="241" t="str">
        <f>IF($C302="","",Setup!$B$4)</f>
        <v/>
      </c>
      <c r="H302" s="108"/>
    </row>
    <row r="303" spans="2:8" ht="15" customHeight="1" x14ac:dyDescent="0.25">
      <c r="B303" s="241" t="str">
        <f>IF($C303="","",Setup!$B$4)</f>
        <v/>
      </c>
      <c r="H303" s="108"/>
    </row>
    <row r="304" spans="2:8" ht="15" customHeight="1" x14ac:dyDescent="0.25">
      <c r="B304" s="241" t="str">
        <f>IF($C304="","",Setup!$B$4)</f>
        <v/>
      </c>
      <c r="H304" s="108"/>
    </row>
    <row r="305" spans="2:8" ht="15" customHeight="1" x14ac:dyDescent="0.25">
      <c r="B305" s="241" t="str">
        <f>IF($C305="","",Setup!$B$4)</f>
        <v/>
      </c>
      <c r="H305" s="108"/>
    </row>
    <row r="306" spans="2:8" ht="15" customHeight="1" x14ac:dyDescent="0.25">
      <c r="B306" s="241" t="str">
        <f>IF($C306="","",Setup!$B$4)</f>
        <v/>
      </c>
      <c r="H306" s="108"/>
    </row>
    <row r="307" spans="2:8" ht="15" customHeight="1" x14ac:dyDescent="0.25">
      <c r="B307" s="241" t="str">
        <f>IF($C307="","",Setup!$B$4)</f>
        <v/>
      </c>
      <c r="H307" s="108"/>
    </row>
    <row r="308" spans="2:8" ht="15" customHeight="1" x14ac:dyDescent="0.25">
      <c r="B308" s="241" t="str">
        <f>IF($C308="","",Setup!$B$4)</f>
        <v/>
      </c>
      <c r="H308" s="108"/>
    </row>
    <row r="309" spans="2:8" ht="15" customHeight="1" x14ac:dyDescent="0.25">
      <c r="B309" s="241" t="str">
        <f>IF($C309="","",Setup!$B$4)</f>
        <v/>
      </c>
      <c r="H309" s="108"/>
    </row>
    <row r="310" spans="2:8" ht="15" customHeight="1" x14ac:dyDescent="0.25">
      <c r="B310" s="241" t="str">
        <f>IF($C310="","",Setup!$B$4)</f>
        <v/>
      </c>
      <c r="H310" s="108"/>
    </row>
    <row r="311" spans="2:8" ht="15" customHeight="1" x14ac:dyDescent="0.25">
      <c r="B311" s="241" t="str">
        <f>IF($C311="","",Setup!$B$4)</f>
        <v/>
      </c>
      <c r="H311" s="108"/>
    </row>
    <row r="312" spans="2:8" ht="15" customHeight="1" x14ac:dyDescent="0.25">
      <c r="B312" s="241" t="str">
        <f>IF($C312="","",Setup!$B$4)</f>
        <v/>
      </c>
      <c r="H312" s="108"/>
    </row>
    <row r="313" spans="2:8" ht="15" customHeight="1" x14ac:dyDescent="0.25">
      <c r="B313" s="241" t="str">
        <f>IF($C313="","",Setup!$B$4)</f>
        <v/>
      </c>
      <c r="H313" s="108"/>
    </row>
    <row r="314" spans="2:8" ht="15" customHeight="1" x14ac:dyDescent="0.25">
      <c r="B314" s="241" t="str">
        <f>IF($C314="","",Setup!$B$4)</f>
        <v/>
      </c>
      <c r="H314" s="108"/>
    </row>
    <row r="315" spans="2:8" ht="15" customHeight="1" x14ac:dyDescent="0.25">
      <c r="B315" s="241" t="str">
        <f>IF($C315="","",Setup!$B$4)</f>
        <v/>
      </c>
      <c r="H315" s="108"/>
    </row>
    <row r="316" spans="2:8" ht="15" customHeight="1" x14ac:dyDescent="0.25">
      <c r="B316" s="241" t="str">
        <f>IF($C316="","",Setup!$B$4)</f>
        <v/>
      </c>
      <c r="H316" s="108"/>
    </row>
    <row r="317" spans="2:8" ht="15" customHeight="1" x14ac:dyDescent="0.25">
      <c r="B317" s="241" t="str">
        <f>IF($C317="","",Setup!$B$4)</f>
        <v/>
      </c>
      <c r="H317" s="108"/>
    </row>
    <row r="318" spans="2:8" ht="15" customHeight="1" x14ac:dyDescent="0.25">
      <c r="B318" s="241" t="str">
        <f>IF($C318="","",Setup!$B$4)</f>
        <v/>
      </c>
      <c r="H318" s="108"/>
    </row>
    <row r="319" spans="2:8" ht="15" customHeight="1" x14ac:dyDescent="0.25">
      <c r="B319" s="241" t="str">
        <f>IF($C319="","",Setup!$B$4)</f>
        <v/>
      </c>
      <c r="H319" s="108"/>
    </row>
    <row r="320" spans="2:8" ht="15" customHeight="1" x14ac:dyDescent="0.25">
      <c r="B320" s="241" t="str">
        <f>IF($C320="","",Setup!$B$4)</f>
        <v/>
      </c>
      <c r="H320" s="108"/>
    </row>
    <row r="321" spans="2:8" ht="15" customHeight="1" x14ac:dyDescent="0.25">
      <c r="B321" s="241" t="str">
        <f>IF($C321="","",Setup!$B$4)</f>
        <v/>
      </c>
      <c r="H321" s="108"/>
    </row>
    <row r="322" spans="2:8" ht="15" customHeight="1" x14ac:dyDescent="0.25">
      <c r="B322" s="241" t="str">
        <f>IF($C322="","",Setup!$B$4)</f>
        <v/>
      </c>
      <c r="H322" s="108"/>
    </row>
    <row r="323" spans="2:8" ht="15" customHeight="1" x14ac:dyDescent="0.25">
      <c r="B323" s="241" t="str">
        <f>IF($C323="","",Setup!$B$4)</f>
        <v/>
      </c>
      <c r="H323" s="108"/>
    </row>
    <row r="324" spans="2:8" ht="15" customHeight="1" x14ac:dyDescent="0.25">
      <c r="B324" s="241" t="str">
        <f>IF($C324="","",Setup!$B$4)</f>
        <v/>
      </c>
      <c r="H324" s="108"/>
    </row>
    <row r="325" spans="2:8" ht="15" customHeight="1" x14ac:dyDescent="0.25">
      <c r="B325" s="241" t="str">
        <f>IF($C325="","",Setup!$B$4)</f>
        <v/>
      </c>
      <c r="H325" s="108"/>
    </row>
    <row r="326" spans="2:8" ht="15" customHeight="1" x14ac:dyDescent="0.25">
      <c r="B326" s="241" t="str">
        <f>IF($C326="","",Setup!$B$4)</f>
        <v/>
      </c>
      <c r="H326" s="108"/>
    </row>
    <row r="327" spans="2:8" ht="15" customHeight="1" x14ac:dyDescent="0.25">
      <c r="B327" s="241" t="str">
        <f>IF($C327="","",Setup!$B$4)</f>
        <v/>
      </c>
      <c r="H327" s="108"/>
    </row>
    <row r="328" spans="2:8" ht="15" customHeight="1" x14ac:dyDescent="0.25">
      <c r="B328" s="241" t="str">
        <f>IF($C328="","",Setup!$B$4)</f>
        <v/>
      </c>
      <c r="H328" s="108"/>
    </row>
    <row r="329" spans="2:8" ht="15" customHeight="1" x14ac:dyDescent="0.25">
      <c r="B329" s="241" t="str">
        <f>IF($C329="","",Setup!$B$4)</f>
        <v/>
      </c>
      <c r="H329" s="108"/>
    </row>
    <row r="330" spans="2:8" ht="15" customHeight="1" x14ac:dyDescent="0.25">
      <c r="B330" s="241" t="str">
        <f>IF($C330="","",Setup!$B$4)</f>
        <v/>
      </c>
      <c r="H330" s="108"/>
    </row>
    <row r="331" spans="2:8" ht="15" customHeight="1" x14ac:dyDescent="0.25">
      <c r="B331" s="241" t="str">
        <f>IF($C331="","",Setup!$B$4)</f>
        <v/>
      </c>
      <c r="H331" s="108"/>
    </row>
    <row r="332" spans="2:8" ht="15" customHeight="1" x14ac:dyDescent="0.25">
      <c r="B332" s="241" t="str">
        <f>IF($C332="","",Setup!$B$4)</f>
        <v/>
      </c>
      <c r="H332" s="108"/>
    </row>
    <row r="333" spans="2:8" ht="15" customHeight="1" x14ac:dyDescent="0.25">
      <c r="B333" s="241" t="str">
        <f>IF($C333="","",Setup!$B$4)</f>
        <v/>
      </c>
      <c r="H333" s="108"/>
    </row>
    <row r="334" spans="2:8" ht="15" customHeight="1" x14ac:dyDescent="0.25">
      <c r="B334" s="241" t="str">
        <f>IF($C334="","",Setup!$B$4)</f>
        <v/>
      </c>
      <c r="H334" s="108"/>
    </row>
    <row r="335" spans="2:8" ht="15" customHeight="1" x14ac:dyDescent="0.25">
      <c r="B335" s="241" t="str">
        <f>IF($C335="","",Setup!$B$4)</f>
        <v/>
      </c>
      <c r="H335" s="108"/>
    </row>
    <row r="336" spans="2:8" ht="15" customHeight="1" x14ac:dyDescent="0.25">
      <c r="B336" s="241" t="str">
        <f>IF($C336="","",Setup!$B$4)</f>
        <v/>
      </c>
      <c r="H336" s="108"/>
    </row>
    <row r="337" spans="2:8" ht="15" customHeight="1" x14ac:dyDescent="0.25">
      <c r="B337" s="241" t="str">
        <f>IF($C337="","",Setup!$B$4)</f>
        <v/>
      </c>
      <c r="H337" s="108"/>
    </row>
    <row r="338" spans="2:8" ht="15" customHeight="1" x14ac:dyDescent="0.25">
      <c r="B338" s="241" t="str">
        <f>IF($C338="","",Setup!$B$4)</f>
        <v/>
      </c>
      <c r="H338" s="108"/>
    </row>
    <row r="339" spans="2:8" ht="15" customHeight="1" x14ac:dyDescent="0.25">
      <c r="B339" s="241" t="str">
        <f>IF($C339="","",Setup!$B$4)</f>
        <v/>
      </c>
      <c r="H339" s="108"/>
    </row>
    <row r="340" spans="2:8" ht="15" customHeight="1" x14ac:dyDescent="0.25">
      <c r="B340" s="241" t="str">
        <f>IF($C340="","",Setup!$B$4)</f>
        <v/>
      </c>
      <c r="H340" s="108"/>
    </row>
    <row r="341" spans="2:8" ht="15" customHeight="1" x14ac:dyDescent="0.25">
      <c r="B341" s="241" t="str">
        <f>IF($C341="","",Setup!$B$4)</f>
        <v/>
      </c>
      <c r="H341" s="108"/>
    </row>
    <row r="342" spans="2:8" ht="15" customHeight="1" x14ac:dyDescent="0.25">
      <c r="B342" s="241" t="str">
        <f>IF($C342="","",Setup!$B$4)</f>
        <v/>
      </c>
      <c r="H342" s="108"/>
    </row>
    <row r="343" spans="2:8" ht="15" customHeight="1" x14ac:dyDescent="0.25">
      <c r="B343" s="241" t="str">
        <f>IF($C343="","",Setup!$B$4)</f>
        <v/>
      </c>
      <c r="H343" s="108"/>
    </row>
    <row r="344" spans="2:8" ht="15" customHeight="1" x14ac:dyDescent="0.25">
      <c r="B344" s="241" t="str">
        <f>IF($C344="","",Setup!$B$4)</f>
        <v/>
      </c>
      <c r="H344" s="108"/>
    </row>
    <row r="345" spans="2:8" ht="15" customHeight="1" x14ac:dyDescent="0.25">
      <c r="B345" s="241" t="str">
        <f>IF($C345="","",Setup!$B$4)</f>
        <v/>
      </c>
      <c r="H345" s="108"/>
    </row>
    <row r="346" spans="2:8" ht="15" customHeight="1" x14ac:dyDescent="0.25">
      <c r="B346" s="241" t="str">
        <f>IF($C346="","",Setup!$B$4)</f>
        <v/>
      </c>
      <c r="H346" s="108"/>
    </row>
    <row r="347" spans="2:8" ht="15" customHeight="1" x14ac:dyDescent="0.25">
      <c r="B347" s="241" t="str">
        <f>IF($C347="","",Setup!$B$4)</f>
        <v/>
      </c>
      <c r="H347" s="108"/>
    </row>
    <row r="348" spans="2:8" ht="15" customHeight="1" x14ac:dyDescent="0.25">
      <c r="B348" s="241" t="str">
        <f>IF($C348="","",Setup!$B$4)</f>
        <v/>
      </c>
      <c r="H348" s="108"/>
    </row>
    <row r="349" spans="2:8" ht="15" customHeight="1" x14ac:dyDescent="0.25">
      <c r="B349" s="241" t="str">
        <f>IF($C349="","",Setup!$B$4)</f>
        <v/>
      </c>
      <c r="H349" s="108"/>
    </row>
    <row r="350" spans="2:8" ht="15" customHeight="1" x14ac:dyDescent="0.25">
      <c r="B350" s="241" t="str">
        <f>IF($C350="","",Setup!$B$4)</f>
        <v/>
      </c>
      <c r="H350" s="108"/>
    </row>
    <row r="351" spans="2:8" ht="15" customHeight="1" x14ac:dyDescent="0.25">
      <c r="B351" s="241" t="str">
        <f>IF($C351="","",Setup!$B$4)</f>
        <v/>
      </c>
      <c r="H351" s="108"/>
    </row>
    <row r="352" spans="2:8" ht="15" customHeight="1" x14ac:dyDescent="0.25">
      <c r="B352" s="241" t="str">
        <f>IF($C352="","",Setup!$B$4)</f>
        <v/>
      </c>
      <c r="H352" s="108"/>
    </row>
    <row r="353" spans="2:8" ht="15" customHeight="1" x14ac:dyDescent="0.25">
      <c r="B353" s="241" t="str">
        <f>IF($C353="","",Setup!$B$4)</f>
        <v/>
      </c>
      <c r="H353" s="108"/>
    </row>
    <row r="354" spans="2:8" ht="15" customHeight="1" x14ac:dyDescent="0.25">
      <c r="B354" s="241" t="str">
        <f>IF($C354="","",Setup!$B$4)</f>
        <v/>
      </c>
      <c r="H354" s="108"/>
    </row>
    <row r="355" spans="2:8" ht="15" customHeight="1" x14ac:dyDescent="0.25">
      <c r="B355" s="241" t="str">
        <f>IF($C355="","",Setup!$B$4)</f>
        <v/>
      </c>
      <c r="H355" s="108"/>
    </row>
    <row r="356" spans="2:8" ht="15" customHeight="1" x14ac:dyDescent="0.25">
      <c r="B356" s="241" t="str">
        <f>IF($C356="","",Setup!$B$4)</f>
        <v/>
      </c>
      <c r="H356" s="108"/>
    </row>
    <row r="357" spans="2:8" ht="15" customHeight="1" x14ac:dyDescent="0.25">
      <c r="B357" s="241" t="str">
        <f>IF($C357="","",Setup!$B$4)</f>
        <v/>
      </c>
      <c r="H357" s="108"/>
    </row>
    <row r="358" spans="2:8" ht="15" customHeight="1" x14ac:dyDescent="0.25">
      <c r="B358" s="241" t="str">
        <f>IF($C358="","",Setup!$B$4)</f>
        <v/>
      </c>
      <c r="H358" s="108"/>
    </row>
    <row r="359" spans="2:8" ht="15" customHeight="1" x14ac:dyDescent="0.25">
      <c r="B359" s="241" t="str">
        <f>IF($C359="","",Setup!$B$4)</f>
        <v/>
      </c>
      <c r="H359" s="108"/>
    </row>
    <row r="360" spans="2:8" ht="15" customHeight="1" x14ac:dyDescent="0.25">
      <c r="B360" s="241" t="str">
        <f>IF($C360="","",Setup!$B$4)</f>
        <v/>
      </c>
      <c r="H360" s="108"/>
    </row>
    <row r="361" spans="2:8" ht="15" customHeight="1" x14ac:dyDescent="0.25">
      <c r="B361" s="241" t="str">
        <f>IF($C361="","",Setup!$B$4)</f>
        <v/>
      </c>
      <c r="H361" s="108"/>
    </row>
    <row r="362" spans="2:8" ht="15" customHeight="1" x14ac:dyDescent="0.25">
      <c r="B362" s="241" t="str">
        <f>IF($C362="","",Setup!$B$4)</f>
        <v/>
      </c>
      <c r="H362" s="108"/>
    </row>
    <row r="363" spans="2:8" ht="15" customHeight="1" x14ac:dyDescent="0.25">
      <c r="B363" s="241" t="str">
        <f>IF($C363="","",Setup!$B$4)</f>
        <v/>
      </c>
      <c r="H363" s="108"/>
    </row>
    <row r="364" spans="2:8" ht="15" customHeight="1" x14ac:dyDescent="0.25">
      <c r="B364" s="241" t="str">
        <f>IF($C364="","",Setup!$B$4)</f>
        <v/>
      </c>
      <c r="H364" s="108"/>
    </row>
    <row r="365" spans="2:8" ht="15" customHeight="1" x14ac:dyDescent="0.25">
      <c r="B365" s="241" t="str">
        <f>IF($C365="","",Setup!$B$4)</f>
        <v/>
      </c>
      <c r="H365" s="108"/>
    </row>
    <row r="366" spans="2:8" ht="15" customHeight="1" x14ac:dyDescent="0.25">
      <c r="B366" s="241" t="str">
        <f>IF($C366="","",Setup!$B$4)</f>
        <v/>
      </c>
      <c r="H366" s="108"/>
    </row>
    <row r="367" spans="2:8" ht="15" customHeight="1" x14ac:dyDescent="0.25">
      <c r="B367" s="241" t="str">
        <f>IF($C367="","",Setup!$B$4)</f>
        <v/>
      </c>
      <c r="H367" s="108"/>
    </row>
    <row r="368" spans="2:8" ht="15" customHeight="1" x14ac:dyDescent="0.25">
      <c r="B368" s="241" t="str">
        <f>IF($C368="","",Setup!$B$4)</f>
        <v/>
      </c>
      <c r="H368" s="108"/>
    </row>
    <row r="369" spans="2:8" ht="15" customHeight="1" x14ac:dyDescent="0.25">
      <c r="B369" s="241" t="str">
        <f>IF($C369="","",Setup!$B$4)</f>
        <v/>
      </c>
      <c r="H369" s="108"/>
    </row>
    <row r="370" spans="2:8" ht="15" customHeight="1" x14ac:dyDescent="0.25">
      <c r="B370" s="241" t="str">
        <f>IF($C370="","",Setup!$B$4)</f>
        <v/>
      </c>
      <c r="H370" s="108"/>
    </row>
    <row r="371" spans="2:8" ht="15" customHeight="1" x14ac:dyDescent="0.25">
      <c r="B371" s="241" t="str">
        <f>IF($C371="","",Setup!$B$4)</f>
        <v/>
      </c>
      <c r="H371" s="108"/>
    </row>
    <row r="372" spans="2:8" ht="15" customHeight="1" x14ac:dyDescent="0.25">
      <c r="B372" s="241" t="str">
        <f>IF($C372="","",Setup!$B$4)</f>
        <v/>
      </c>
      <c r="H372" s="108"/>
    </row>
    <row r="373" spans="2:8" ht="15" customHeight="1" x14ac:dyDescent="0.25">
      <c r="B373" s="241" t="str">
        <f>IF($C373="","",Setup!$B$4)</f>
        <v/>
      </c>
      <c r="H373" s="108"/>
    </row>
    <row r="374" spans="2:8" ht="15" customHeight="1" x14ac:dyDescent="0.25">
      <c r="B374" s="241" t="str">
        <f>IF($C374="","",Setup!$B$4)</f>
        <v/>
      </c>
      <c r="H374" s="108"/>
    </row>
    <row r="375" spans="2:8" ht="15" customHeight="1" x14ac:dyDescent="0.25">
      <c r="B375" s="241" t="str">
        <f>IF($C375="","",Setup!$B$4)</f>
        <v/>
      </c>
      <c r="H375" s="108"/>
    </row>
    <row r="376" spans="2:8" ht="15" customHeight="1" x14ac:dyDescent="0.25">
      <c r="B376" s="241" t="str">
        <f>IF($C376="","",Setup!$B$4)</f>
        <v/>
      </c>
      <c r="H376" s="108"/>
    </row>
    <row r="377" spans="2:8" ht="15" customHeight="1" x14ac:dyDescent="0.25">
      <c r="B377" s="241" t="str">
        <f>IF($C377="","",Setup!$B$4)</f>
        <v/>
      </c>
      <c r="H377" s="108"/>
    </row>
    <row r="378" spans="2:8" ht="15" customHeight="1" x14ac:dyDescent="0.25">
      <c r="B378" s="241" t="str">
        <f>IF($C378="","",Setup!$B$4)</f>
        <v/>
      </c>
      <c r="H378" s="108"/>
    </row>
    <row r="379" spans="2:8" ht="15" customHeight="1" x14ac:dyDescent="0.25">
      <c r="B379" s="241" t="str">
        <f>IF($C379="","",Setup!$B$4)</f>
        <v/>
      </c>
      <c r="H379" s="108"/>
    </row>
    <row r="380" spans="2:8" ht="15" customHeight="1" x14ac:dyDescent="0.25">
      <c r="B380" s="241" t="str">
        <f>IF($C380="","",Setup!$B$4)</f>
        <v/>
      </c>
      <c r="H380" s="108"/>
    </row>
    <row r="381" spans="2:8" ht="15" customHeight="1" x14ac:dyDescent="0.25">
      <c r="B381" s="241" t="str">
        <f>IF($C381="","",Setup!$B$4)</f>
        <v/>
      </c>
      <c r="H381" s="108"/>
    </row>
    <row r="382" spans="2:8" ht="15" customHeight="1" x14ac:dyDescent="0.25">
      <c r="B382" s="241" t="str">
        <f>IF($C382="","",Setup!$B$4)</f>
        <v/>
      </c>
      <c r="H382" s="108"/>
    </row>
    <row r="383" spans="2:8" ht="15" customHeight="1" x14ac:dyDescent="0.25">
      <c r="B383" s="241" t="str">
        <f>IF($C383="","",Setup!$B$4)</f>
        <v/>
      </c>
      <c r="H383" s="108"/>
    </row>
    <row r="384" spans="2:8" ht="15" customHeight="1" x14ac:dyDescent="0.25">
      <c r="B384" s="241" t="str">
        <f>IF($C384="","",Setup!$B$4)</f>
        <v/>
      </c>
      <c r="H384" s="108"/>
    </row>
    <row r="385" spans="2:8" ht="15" customHeight="1" x14ac:dyDescent="0.25">
      <c r="B385" s="241" t="str">
        <f>IF($C385="","",Setup!$B$4)</f>
        <v/>
      </c>
      <c r="H385" s="108"/>
    </row>
    <row r="386" spans="2:8" ht="15" customHeight="1" x14ac:dyDescent="0.25">
      <c r="B386" s="241" t="str">
        <f>IF($C386="","",Setup!$B$4)</f>
        <v/>
      </c>
      <c r="H386" s="108"/>
    </row>
    <row r="387" spans="2:8" ht="15" customHeight="1" x14ac:dyDescent="0.25">
      <c r="B387" s="241" t="str">
        <f>IF($C387="","",Setup!$B$4)</f>
        <v/>
      </c>
      <c r="H387" s="108"/>
    </row>
    <row r="388" spans="2:8" ht="15" customHeight="1" x14ac:dyDescent="0.25">
      <c r="B388" s="241" t="str">
        <f>IF($C388="","",Setup!$B$4)</f>
        <v/>
      </c>
      <c r="H388" s="108"/>
    </row>
    <row r="389" spans="2:8" ht="15" customHeight="1" x14ac:dyDescent="0.25">
      <c r="B389" s="241" t="str">
        <f>IF($C389="","",Setup!$B$4)</f>
        <v/>
      </c>
      <c r="H389" s="108"/>
    </row>
    <row r="390" spans="2:8" ht="15" customHeight="1" x14ac:dyDescent="0.25">
      <c r="B390" s="241" t="str">
        <f>IF($C390="","",Setup!$B$4)</f>
        <v/>
      </c>
      <c r="H390" s="108"/>
    </row>
    <row r="391" spans="2:8" ht="15" customHeight="1" x14ac:dyDescent="0.25">
      <c r="B391" s="241" t="str">
        <f>IF($C391="","",Setup!$B$4)</f>
        <v/>
      </c>
      <c r="H391" s="108"/>
    </row>
    <row r="392" spans="2:8" ht="15" customHeight="1" x14ac:dyDescent="0.25">
      <c r="B392" s="241" t="str">
        <f>IF($C392="","",Setup!$B$4)</f>
        <v/>
      </c>
      <c r="H392" s="108"/>
    </row>
    <row r="393" spans="2:8" ht="15" customHeight="1" x14ac:dyDescent="0.25">
      <c r="B393" s="241" t="str">
        <f>IF($C393="","",Setup!$B$4)</f>
        <v/>
      </c>
      <c r="H393" s="108"/>
    </row>
    <row r="394" spans="2:8" ht="15" customHeight="1" x14ac:dyDescent="0.25">
      <c r="B394" s="241" t="str">
        <f>IF($C394="","",Setup!$B$4)</f>
        <v/>
      </c>
      <c r="H394" s="108"/>
    </row>
    <row r="395" spans="2:8" ht="15" customHeight="1" x14ac:dyDescent="0.25">
      <c r="B395" s="241" t="str">
        <f>IF($C395="","",Setup!$B$4)</f>
        <v/>
      </c>
      <c r="H395" s="108"/>
    </row>
    <row r="396" spans="2:8" ht="15" customHeight="1" x14ac:dyDescent="0.25">
      <c r="B396" s="241" t="str">
        <f>IF($C396="","",Setup!$B$4)</f>
        <v/>
      </c>
      <c r="H396" s="108"/>
    </row>
    <row r="397" spans="2:8" ht="15" customHeight="1" x14ac:dyDescent="0.25">
      <c r="B397" s="241" t="str">
        <f>IF($C397="","",Setup!$B$4)</f>
        <v/>
      </c>
      <c r="H397" s="108"/>
    </row>
    <row r="398" spans="2:8" ht="15" customHeight="1" x14ac:dyDescent="0.25">
      <c r="B398" s="241" t="str">
        <f>IF($C398="","",Setup!$B$4)</f>
        <v/>
      </c>
      <c r="H398" s="108"/>
    </row>
    <row r="399" spans="2:8" ht="15" customHeight="1" x14ac:dyDescent="0.25">
      <c r="B399" s="241" t="str">
        <f>IF($C399="","",Setup!$B$4)</f>
        <v/>
      </c>
      <c r="H399" s="108"/>
    </row>
    <row r="400" spans="2:8" ht="15" customHeight="1" x14ac:dyDescent="0.25">
      <c r="B400" s="241" t="str">
        <f>IF($C400="","",Setup!$B$4)</f>
        <v/>
      </c>
      <c r="H400" s="108"/>
    </row>
    <row r="401" spans="2:8" ht="15" customHeight="1" x14ac:dyDescent="0.25">
      <c r="B401" s="241" t="str">
        <f>IF($C401="","",Setup!$B$4)</f>
        <v/>
      </c>
      <c r="H401" s="108"/>
    </row>
    <row r="402" spans="2:8" ht="15" customHeight="1" x14ac:dyDescent="0.25">
      <c r="B402" s="241" t="str">
        <f>IF($C402="","",Setup!$B$4)</f>
        <v/>
      </c>
      <c r="H402" s="108"/>
    </row>
    <row r="403" spans="2:8" ht="15" customHeight="1" x14ac:dyDescent="0.25">
      <c r="B403" s="241" t="str">
        <f>IF($C403="","",Setup!$B$4)</f>
        <v/>
      </c>
      <c r="H403" s="108"/>
    </row>
    <row r="404" spans="2:8" ht="15" customHeight="1" x14ac:dyDescent="0.25">
      <c r="B404" s="241" t="str">
        <f>IF($C404="","",Setup!$B$4)</f>
        <v/>
      </c>
      <c r="H404" s="108"/>
    </row>
    <row r="405" spans="2:8" ht="15" customHeight="1" x14ac:dyDescent="0.25">
      <c r="B405" s="241" t="str">
        <f>IF($C405="","",Setup!$B$4)</f>
        <v/>
      </c>
      <c r="H405" s="108"/>
    </row>
    <row r="406" spans="2:8" ht="15" customHeight="1" x14ac:dyDescent="0.25">
      <c r="B406" s="241" t="str">
        <f>IF($C406="","",Setup!$B$4)</f>
        <v/>
      </c>
      <c r="H406" s="108"/>
    </row>
    <row r="407" spans="2:8" ht="15" customHeight="1" x14ac:dyDescent="0.25">
      <c r="B407" s="241" t="str">
        <f>IF($C407="","",Setup!$B$4)</f>
        <v/>
      </c>
      <c r="H407" s="108"/>
    </row>
    <row r="408" spans="2:8" ht="15" customHeight="1" x14ac:dyDescent="0.25">
      <c r="B408" s="241" t="str">
        <f>IF($C408="","",Setup!$B$4)</f>
        <v/>
      </c>
      <c r="H408" s="108"/>
    </row>
    <row r="409" spans="2:8" ht="15" customHeight="1" x14ac:dyDescent="0.25">
      <c r="B409" s="241" t="str">
        <f>IF($C409="","",Setup!$B$4)</f>
        <v/>
      </c>
      <c r="H409" s="108"/>
    </row>
    <row r="410" spans="2:8" ht="15" customHeight="1" x14ac:dyDescent="0.25">
      <c r="B410" s="241" t="str">
        <f>IF($C410="","",Setup!$B$4)</f>
        <v/>
      </c>
      <c r="H410" s="108"/>
    </row>
    <row r="411" spans="2:8" ht="15" customHeight="1" x14ac:dyDescent="0.25">
      <c r="B411" s="241" t="str">
        <f>IF($C411="","",Setup!$B$4)</f>
        <v/>
      </c>
      <c r="H411" s="108"/>
    </row>
    <row r="412" spans="2:8" ht="15" customHeight="1" x14ac:dyDescent="0.25">
      <c r="B412" s="241" t="str">
        <f>IF($C412="","",Setup!$B$4)</f>
        <v/>
      </c>
      <c r="H412" s="108"/>
    </row>
    <row r="413" spans="2:8" ht="15" customHeight="1" x14ac:dyDescent="0.25">
      <c r="B413" s="241" t="str">
        <f>IF($C413="","",Setup!$B$4)</f>
        <v/>
      </c>
      <c r="H413" s="108"/>
    </row>
    <row r="414" spans="2:8" ht="15" customHeight="1" x14ac:dyDescent="0.25">
      <c r="B414" s="241" t="str">
        <f>IF($C414="","",Setup!$B$4)</f>
        <v/>
      </c>
      <c r="H414" s="108"/>
    </row>
    <row r="415" spans="2:8" ht="15" customHeight="1" x14ac:dyDescent="0.25">
      <c r="B415" s="241" t="str">
        <f>IF($C415="","",Setup!$B$4)</f>
        <v/>
      </c>
      <c r="H415" s="108"/>
    </row>
    <row r="416" spans="2:8" ht="15" customHeight="1" x14ac:dyDescent="0.25">
      <c r="B416" s="241" t="str">
        <f>IF($C416="","",Setup!$B$4)</f>
        <v/>
      </c>
      <c r="H416" s="108"/>
    </row>
    <row r="417" spans="2:8" ht="15" customHeight="1" x14ac:dyDescent="0.25">
      <c r="B417" s="241" t="str">
        <f>IF($C417="","",Setup!$B$4)</f>
        <v/>
      </c>
      <c r="H417" s="108"/>
    </row>
    <row r="418" spans="2:8" ht="15" customHeight="1" x14ac:dyDescent="0.25">
      <c r="B418" s="241" t="str">
        <f>IF($C418="","",Setup!$B$4)</f>
        <v/>
      </c>
      <c r="H418" s="108"/>
    </row>
    <row r="419" spans="2:8" ht="15" customHeight="1" x14ac:dyDescent="0.25">
      <c r="B419" s="241" t="str">
        <f>IF($C419="","",Setup!$B$4)</f>
        <v/>
      </c>
      <c r="H419" s="108"/>
    </row>
    <row r="420" spans="2:8" ht="15" customHeight="1" x14ac:dyDescent="0.25">
      <c r="B420" s="241" t="str">
        <f>IF($C420="","",Setup!$B$4)</f>
        <v/>
      </c>
      <c r="H420" s="108"/>
    </row>
    <row r="421" spans="2:8" ht="15" customHeight="1" x14ac:dyDescent="0.25">
      <c r="B421" s="241" t="str">
        <f>IF($C421="","",Setup!$B$4)</f>
        <v/>
      </c>
      <c r="H421" s="108"/>
    </row>
    <row r="422" spans="2:8" ht="15" customHeight="1" x14ac:dyDescent="0.25">
      <c r="B422" s="241" t="str">
        <f>IF($C422="","",Setup!$B$4)</f>
        <v/>
      </c>
      <c r="H422" s="108"/>
    </row>
    <row r="423" spans="2:8" ht="15" customHeight="1" x14ac:dyDescent="0.25">
      <c r="B423" s="241" t="str">
        <f>IF($C423="","",Setup!$B$4)</f>
        <v/>
      </c>
      <c r="H423" s="108"/>
    </row>
    <row r="424" spans="2:8" ht="15" customHeight="1" x14ac:dyDescent="0.25">
      <c r="B424" s="241" t="str">
        <f>IF($C424="","",Setup!$B$4)</f>
        <v/>
      </c>
      <c r="H424" s="108"/>
    </row>
    <row r="425" spans="2:8" ht="15" customHeight="1" x14ac:dyDescent="0.25">
      <c r="B425" s="241" t="str">
        <f>IF($C425="","",Setup!$B$4)</f>
        <v/>
      </c>
      <c r="H425" s="108"/>
    </row>
    <row r="426" spans="2:8" ht="15" customHeight="1" x14ac:dyDescent="0.25">
      <c r="B426" s="241" t="str">
        <f>IF($C426="","",Setup!$B$4)</f>
        <v/>
      </c>
      <c r="H426" s="108"/>
    </row>
    <row r="427" spans="2:8" ht="15" customHeight="1" x14ac:dyDescent="0.25">
      <c r="B427" s="241" t="str">
        <f>IF($C427="","",Setup!$B$4)</f>
        <v/>
      </c>
      <c r="H427" s="108"/>
    </row>
    <row r="428" spans="2:8" ht="15" customHeight="1" x14ac:dyDescent="0.25">
      <c r="B428" s="241" t="str">
        <f>IF($C428="","",Setup!$B$4)</f>
        <v/>
      </c>
      <c r="H428" s="108"/>
    </row>
    <row r="429" spans="2:8" ht="15" customHeight="1" x14ac:dyDescent="0.25">
      <c r="B429" s="241" t="str">
        <f>IF($C429="","",Setup!$B$4)</f>
        <v/>
      </c>
      <c r="H429" s="108"/>
    </row>
    <row r="430" spans="2:8" ht="15" customHeight="1" x14ac:dyDescent="0.25">
      <c r="B430" s="241" t="str">
        <f>IF($C430="","",Setup!$B$4)</f>
        <v/>
      </c>
      <c r="H430" s="108"/>
    </row>
    <row r="431" spans="2:8" ht="15" customHeight="1" x14ac:dyDescent="0.25">
      <c r="B431" s="241" t="str">
        <f>IF($C431="","",Setup!$B$4)</f>
        <v/>
      </c>
      <c r="H431" s="108"/>
    </row>
    <row r="432" spans="2:8" ht="15" customHeight="1" x14ac:dyDescent="0.25">
      <c r="B432" s="241" t="str">
        <f>IF($C432="","",Setup!$B$4)</f>
        <v/>
      </c>
      <c r="H432" s="108"/>
    </row>
    <row r="433" spans="2:8" ht="15" customHeight="1" x14ac:dyDescent="0.25">
      <c r="B433" s="241" t="str">
        <f>IF($C433="","",Setup!$B$4)</f>
        <v/>
      </c>
      <c r="H433" s="108"/>
    </row>
    <row r="434" spans="2:8" ht="15" customHeight="1" x14ac:dyDescent="0.25">
      <c r="B434" s="241" t="str">
        <f>IF($C434="","",Setup!$B$4)</f>
        <v/>
      </c>
      <c r="H434" s="108"/>
    </row>
    <row r="435" spans="2:8" ht="15" customHeight="1" x14ac:dyDescent="0.25">
      <c r="B435" s="241" t="str">
        <f>IF($C435="","",Setup!$B$4)</f>
        <v/>
      </c>
      <c r="H435" s="108"/>
    </row>
    <row r="436" spans="2:8" ht="15" customHeight="1" x14ac:dyDescent="0.25">
      <c r="B436" s="241" t="str">
        <f>IF($C436="","",Setup!$B$4)</f>
        <v/>
      </c>
      <c r="H436" s="108"/>
    </row>
    <row r="437" spans="2:8" ht="15" customHeight="1" x14ac:dyDescent="0.25">
      <c r="B437" s="241" t="str">
        <f>IF($C437="","",Setup!$B$4)</f>
        <v/>
      </c>
      <c r="H437" s="108"/>
    </row>
    <row r="438" spans="2:8" ht="15" customHeight="1" x14ac:dyDescent="0.25">
      <c r="B438" s="241" t="str">
        <f>IF($C438="","",Setup!$B$4)</f>
        <v/>
      </c>
      <c r="H438" s="108"/>
    </row>
    <row r="439" spans="2:8" ht="15" customHeight="1" x14ac:dyDescent="0.25">
      <c r="B439" s="241" t="str">
        <f>IF($C439="","",Setup!$B$4)</f>
        <v/>
      </c>
      <c r="H439" s="108"/>
    </row>
    <row r="440" spans="2:8" ht="15" customHeight="1" x14ac:dyDescent="0.25">
      <c r="B440" s="241" t="str">
        <f>IF($C440="","",Setup!$B$4)</f>
        <v/>
      </c>
      <c r="H440" s="108"/>
    </row>
    <row r="441" spans="2:8" ht="15" customHeight="1" x14ac:dyDescent="0.25">
      <c r="B441" s="241" t="str">
        <f>IF($C441="","",Setup!$B$4)</f>
        <v/>
      </c>
      <c r="H441" s="108"/>
    </row>
    <row r="442" spans="2:8" ht="15" customHeight="1" x14ac:dyDescent="0.25">
      <c r="B442" s="241" t="str">
        <f>IF($C442="","",Setup!$B$4)</f>
        <v/>
      </c>
      <c r="H442" s="108"/>
    </row>
    <row r="443" spans="2:8" ht="15" customHeight="1" x14ac:dyDescent="0.25">
      <c r="B443" s="241" t="str">
        <f>IF($C443="","",Setup!$B$4)</f>
        <v/>
      </c>
      <c r="H443" s="108"/>
    </row>
    <row r="444" spans="2:8" ht="15" customHeight="1" x14ac:dyDescent="0.25">
      <c r="B444" s="241" t="str">
        <f>IF($C444="","",Setup!$B$4)</f>
        <v/>
      </c>
      <c r="H444" s="108"/>
    </row>
    <row r="445" spans="2:8" ht="15" customHeight="1" x14ac:dyDescent="0.25">
      <c r="B445" s="241" t="str">
        <f>IF($C445="","",Setup!$B$4)</f>
        <v/>
      </c>
      <c r="H445" s="108"/>
    </row>
    <row r="446" spans="2:8" ht="15" customHeight="1" x14ac:dyDescent="0.25">
      <c r="B446" s="241" t="str">
        <f>IF($C446="","",Setup!$B$4)</f>
        <v/>
      </c>
      <c r="H446" s="108"/>
    </row>
    <row r="447" spans="2:8" ht="15" customHeight="1" x14ac:dyDescent="0.25">
      <c r="B447" s="241" t="str">
        <f>IF($C447="","",Setup!$B$4)</f>
        <v/>
      </c>
      <c r="H447" s="108"/>
    </row>
    <row r="448" spans="2:8" ht="15" customHeight="1" x14ac:dyDescent="0.25">
      <c r="B448" s="241" t="str">
        <f>IF($C448="","",Setup!$B$4)</f>
        <v/>
      </c>
      <c r="H448" s="108"/>
    </row>
    <row r="449" spans="2:8" ht="15" customHeight="1" x14ac:dyDescent="0.25">
      <c r="B449" s="241" t="str">
        <f>IF($C449="","",Setup!$B$4)</f>
        <v/>
      </c>
      <c r="H449" s="108"/>
    </row>
    <row r="450" spans="2:8" ht="15" customHeight="1" x14ac:dyDescent="0.25">
      <c r="B450" s="241" t="str">
        <f>IF($C450="","",Setup!$B$4)</f>
        <v/>
      </c>
      <c r="H450" s="108"/>
    </row>
    <row r="451" spans="2:8" ht="15" customHeight="1" x14ac:dyDescent="0.25">
      <c r="B451" s="241" t="str">
        <f>IF($C451="","",Setup!$B$4)</f>
        <v/>
      </c>
      <c r="H451" s="108"/>
    </row>
    <row r="452" spans="2:8" ht="15" customHeight="1" x14ac:dyDescent="0.25">
      <c r="B452" s="241" t="str">
        <f>IF($C452="","",Setup!$B$4)</f>
        <v/>
      </c>
      <c r="H452" s="108"/>
    </row>
    <row r="453" spans="2:8" ht="15" customHeight="1" x14ac:dyDescent="0.25">
      <c r="B453" s="241" t="str">
        <f>IF($C453="","",Setup!$B$4)</f>
        <v/>
      </c>
      <c r="H453" s="108"/>
    </row>
    <row r="454" spans="2:8" ht="15" customHeight="1" x14ac:dyDescent="0.25">
      <c r="B454" s="241" t="str">
        <f>IF($C454="","",Setup!$B$4)</f>
        <v/>
      </c>
      <c r="H454" s="108"/>
    </row>
    <row r="455" spans="2:8" ht="15" customHeight="1" x14ac:dyDescent="0.25">
      <c r="B455" s="241" t="str">
        <f>IF($C455="","",Setup!$B$4)</f>
        <v/>
      </c>
      <c r="H455" s="108"/>
    </row>
    <row r="456" spans="2:8" ht="15" customHeight="1" x14ac:dyDescent="0.25">
      <c r="B456" s="241" t="str">
        <f>IF($C456="","",Setup!$B$4)</f>
        <v/>
      </c>
      <c r="H456" s="108"/>
    </row>
    <row r="457" spans="2:8" ht="15" customHeight="1" x14ac:dyDescent="0.25">
      <c r="B457" s="241" t="str">
        <f>IF($C457="","",Setup!$B$4)</f>
        <v/>
      </c>
      <c r="H457" s="108"/>
    </row>
    <row r="458" spans="2:8" ht="15" customHeight="1" x14ac:dyDescent="0.25">
      <c r="B458" s="241" t="str">
        <f>IF($C458="","",Setup!$B$4)</f>
        <v/>
      </c>
      <c r="H458" s="108"/>
    </row>
    <row r="459" spans="2:8" ht="15" customHeight="1" x14ac:dyDescent="0.25">
      <c r="B459" s="241" t="str">
        <f>IF($C459="","",Setup!$B$4)</f>
        <v/>
      </c>
      <c r="H459" s="108"/>
    </row>
    <row r="460" spans="2:8" ht="15" customHeight="1" x14ac:dyDescent="0.25">
      <c r="B460" s="241" t="str">
        <f>IF($C460="","",Setup!$B$4)</f>
        <v/>
      </c>
      <c r="H460" s="108"/>
    </row>
    <row r="461" spans="2:8" ht="15" customHeight="1" x14ac:dyDescent="0.25">
      <c r="B461" s="241" t="str">
        <f>IF($C461="","",Setup!$B$4)</f>
        <v/>
      </c>
      <c r="H461" s="108"/>
    </row>
    <row r="462" spans="2:8" ht="15" customHeight="1" x14ac:dyDescent="0.25">
      <c r="B462" s="241" t="str">
        <f>IF($C462="","",Setup!$B$4)</f>
        <v/>
      </c>
      <c r="H462" s="108"/>
    </row>
    <row r="463" spans="2:8" ht="15" customHeight="1" x14ac:dyDescent="0.25">
      <c r="B463" s="241" t="str">
        <f>IF($C463="","",Setup!$B$4)</f>
        <v/>
      </c>
      <c r="H463" s="108"/>
    </row>
    <row r="464" spans="2:8" ht="15" customHeight="1" x14ac:dyDescent="0.25">
      <c r="B464" s="241" t="str">
        <f>IF($C464="","",Setup!$B$4)</f>
        <v/>
      </c>
      <c r="H464" s="108"/>
    </row>
    <row r="465" spans="2:8" ht="15" customHeight="1" x14ac:dyDescent="0.25">
      <c r="B465" s="241" t="str">
        <f>IF($C465="","",Setup!$B$4)</f>
        <v/>
      </c>
      <c r="H465" s="108"/>
    </row>
    <row r="466" spans="2:8" ht="15" customHeight="1" x14ac:dyDescent="0.25">
      <c r="B466" s="241" t="str">
        <f>IF($C466="","",Setup!$B$4)</f>
        <v/>
      </c>
      <c r="H466" s="108"/>
    </row>
    <row r="467" spans="2:8" ht="15" customHeight="1" x14ac:dyDescent="0.25">
      <c r="B467" s="241" t="str">
        <f>IF($C467="","",Setup!$B$4)</f>
        <v/>
      </c>
      <c r="H467" s="108"/>
    </row>
    <row r="468" spans="2:8" ht="15" customHeight="1" x14ac:dyDescent="0.25">
      <c r="B468" s="241" t="str">
        <f>IF($C468="","",Setup!$B$4)</f>
        <v/>
      </c>
      <c r="H468" s="108"/>
    </row>
    <row r="469" spans="2:8" ht="15" customHeight="1" x14ac:dyDescent="0.25">
      <c r="B469" s="241" t="str">
        <f>IF($C469="","",Setup!$B$4)</f>
        <v/>
      </c>
      <c r="H469" s="108"/>
    </row>
    <row r="470" spans="2:8" ht="15" customHeight="1" x14ac:dyDescent="0.25">
      <c r="B470" s="241" t="str">
        <f>IF($C470="","",Setup!$B$4)</f>
        <v/>
      </c>
      <c r="H470" s="108"/>
    </row>
    <row r="471" spans="2:8" ht="15" customHeight="1" x14ac:dyDescent="0.25">
      <c r="B471" s="241" t="str">
        <f>IF($C471="","",Setup!$B$4)</f>
        <v/>
      </c>
      <c r="H471" s="108"/>
    </row>
    <row r="472" spans="2:8" ht="15" customHeight="1" x14ac:dyDescent="0.25">
      <c r="B472" s="241" t="str">
        <f>IF($C472="","",Setup!$B$4)</f>
        <v/>
      </c>
      <c r="H472" s="108"/>
    </row>
    <row r="473" spans="2:8" ht="15" customHeight="1" x14ac:dyDescent="0.25">
      <c r="B473" s="241" t="str">
        <f>IF($C473="","",Setup!$B$4)</f>
        <v/>
      </c>
      <c r="H473" s="108"/>
    </row>
    <row r="474" spans="2:8" ht="15" customHeight="1" x14ac:dyDescent="0.25">
      <c r="B474" s="241" t="str">
        <f>IF($C474="","",Setup!$B$4)</f>
        <v/>
      </c>
      <c r="H474" s="108"/>
    </row>
    <row r="475" spans="2:8" ht="15" customHeight="1" x14ac:dyDescent="0.25">
      <c r="B475" s="241" t="str">
        <f>IF($C475="","",Setup!$B$4)</f>
        <v/>
      </c>
      <c r="H475" s="108"/>
    </row>
    <row r="476" spans="2:8" ht="15" customHeight="1" x14ac:dyDescent="0.25">
      <c r="B476" s="241" t="str">
        <f>IF($C476="","",Setup!$B$4)</f>
        <v/>
      </c>
      <c r="H476" s="108"/>
    </row>
    <row r="477" spans="2:8" ht="15" customHeight="1" x14ac:dyDescent="0.25">
      <c r="B477" s="241" t="str">
        <f>IF($C477="","",Setup!$B$4)</f>
        <v/>
      </c>
      <c r="H477" s="108"/>
    </row>
    <row r="478" spans="2:8" ht="15" customHeight="1" x14ac:dyDescent="0.25">
      <c r="B478" s="241" t="str">
        <f>IF($C478="","",Setup!$B$4)</f>
        <v/>
      </c>
      <c r="H478" s="108"/>
    </row>
    <row r="479" spans="2:8" ht="15" customHeight="1" x14ac:dyDescent="0.25">
      <c r="B479" s="241" t="str">
        <f>IF($C479="","",Setup!$B$4)</f>
        <v/>
      </c>
      <c r="H479" s="108"/>
    </row>
    <row r="480" spans="2:8" ht="15" customHeight="1" x14ac:dyDescent="0.25">
      <c r="B480" s="241" t="str">
        <f>IF($C480="","",Setup!$B$4)</f>
        <v/>
      </c>
      <c r="H480" s="108"/>
    </row>
    <row r="481" spans="2:8" ht="15" customHeight="1" x14ac:dyDescent="0.25">
      <c r="B481" s="241" t="str">
        <f>IF($C481="","",Setup!$B$4)</f>
        <v/>
      </c>
      <c r="H481" s="108"/>
    </row>
    <row r="482" spans="2:8" ht="15" customHeight="1" x14ac:dyDescent="0.25">
      <c r="B482" s="241" t="str">
        <f>IF($C482="","",Setup!$B$4)</f>
        <v/>
      </c>
      <c r="H482" s="108"/>
    </row>
    <row r="483" spans="2:8" ht="15" customHeight="1" x14ac:dyDescent="0.25">
      <c r="B483" s="241" t="str">
        <f>IF($C483="","",Setup!$B$4)</f>
        <v/>
      </c>
      <c r="H483" s="108"/>
    </row>
    <row r="484" spans="2:8" ht="15" customHeight="1" x14ac:dyDescent="0.25">
      <c r="B484" s="241" t="str">
        <f>IF($C484="","",Setup!$B$4)</f>
        <v/>
      </c>
      <c r="H484" s="108"/>
    </row>
    <row r="485" spans="2:8" ht="15" customHeight="1" x14ac:dyDescent="0.25">
      <c r="B485" s="241" t="str">
        <f>IF($C485="","",Setup!$B$4)</f>
        <v/>
      </c>
      <c r="H485" s="108"/>
    </row>
    <row r="486" spans="2:8" ht="15" customHeight="1" x14ac:dyDescent="0.25">
      <c r="B486" s="241" t="str">
        <f>IF($C486="","",Setup!$B$4)</f>
        <v/>
      </c>
      <c r="H486" s="108"/>
    </row>
    <row r="487" spans="2:8" ht="15" customHeight="1" x14ac:dyDescent="0.25">
      <c r="B487" s="241" t="str">
        <f>IF($C487="","",Setup!$B$4)</f>
        <v/>
      </c>
      <c r="H487" s="108"/>
    </row>
    <row r="488" spans="2:8" ht="15" customHeight="1" x14ac:dyDescent="0.25">
      <c r="B488" s="241" t="str">
        <f>IF($C488="","",Setup!$B$4)</f>
        <v/>
      </c>
      <c r="H488" s="108"/>
    </row>
    <row r="489" spans="2:8" ht="15" customHeight="1" x14ac:dyDescent="0.25">
      <c r="B489" s="241" t="str">
        <f>IF($C489="","",Setup!$B$4)</f>
        <v/>
      </c>
      <c r="H489" s="108"/>
    </row>
    <row r="490" spans="2:8" ht="15" customHeight="1" x14ac:dyDescent="0.25">
      <c r="B490" s="241" t="str">
        <f>IF($C490="","",Setup!$B$4)</f>
        <v/>
      </c>
      <c r="H490" s="108"/>
    </row>
    <row r="491" spans="2:8" ht="15" customHeight="1" x14ac:dyDescent="0.25">
      <c r="B491" s="241" t="str">
        <f>IF($C491="","",Setup!$B$4)</f>
        <v/>
      </c>
      <c r="H491" s="108"/>
    </row>
    <row r="492" spans="2:8" ht="15" customHeight="1" x14ac:dyDescent="0.25">
      <c r="B492" s="241" t="str">
        <f>IF($C492="","",Setup!$B$4)</f>
        <v/>
      </c>
      <c r="H492" s="108"/>
    </row>
    <row r="493" spans="2:8" ht="15" customHeight="1" x14ac:dyDescent="0.25">
      <c r="B493" s="241" t="str">
        <f>IF($C493="","",Setup!$B$4)</f>
        <v/>
      </c>
      <c r="H493" s="108"/>
    </row>
    <row r="494" spans="2:8" ht="15" customHeight="1" x14ac:dyDescent="0.25">
      <c r="B494" s="241" t="str">
        <f>IF($C494="","",Setup!$B$4)</f>
        <v/>
      </c>
      <c r="H494" s="108"/>
    </row>
    <row r="495" spans="2:8" ht="15" customHeight="1" x14ac:dyDescent="0.25">
      <c r="B495" s="241" t="str">
        <f>IF($C495="","",Setup!$B$4)</f>
        <v/>
      </c>
      <c r="H495" s="108"/>
    </row>
    <row r="496" spans="2:8" ht="15" customHeight="1" x14ac:dyDescent="0.25">
      <c r="B496" s="241" t="str">
        <f>IF($C496="","",Setup!$B$4)</f>
        <v/>
      </c>
      <c r="H496" s="108"/>
    </row>
    <row r="497" spans="2:8" ht="15" customHeight="1" x14ac:dyDescent="0.25">
      <c r="B497" s="241" t="str">
        <f>IF($C497="","",Setup!$B$4)</f>
        <v/>
      </c>
      <c r="H497" s="108"/>
    </row>
    <row r="498" spans="2:8" ht="15" customHeight="1" x14ac:dyDescent="0.25">
      <c r="B498" s="241" t="str">
        <f>IF($C498="","",Setup!$B$4)</f>
        <v/>
      </c>
      <c r="H498" s="108"/>
    </row>
    <row r="499" spans="2:8" ht="15" customHeight="1" x14ac:dyDescent="0.25">
      <c r="B499" s="241" t="str">
        <f>IF($C499="","",Setup!$B$4)</f>
        <v/>
      </c>
      <c r="H499" s="108"/>
    </row>
    <row r="500" spans="2:8" ht="15" customHeight="1" x14ac:dyDescent="0.25">
      <c r="B500" s="241" t="str">
        <f>IF($C500="","",Setup!$B$4)</f>
        <v/>
      </c>
      <c r="H500" s="108"/>
    </row>
    <row r="501" spans="2:8" ht="15" customHeight="1" x14ac:dyDescent="0.25">
      <c r="H501" s="108"/>
    </row>
    <row r="502" spans="2:8" ht="15" customHeight="1" x14ac:dyDescent="0.25">
      <c r="H502" s="108"/>
    </row>
    <row r="503" spans="2:8" ht="15" customHeight="1" x14ac:dyDescent="0.25">
      <c r="H503" s="108"/>
    </row>
    <row r="504" spans="2:8" ht="15" customHeight="1" x14ac:dyDescent="0.25">
      <c r="H504" s="108"/>
    </row>
    <row r="505" spans="2:8" ht="15" customHeight="1" x14ac:dyDescent="0.25">
      <c r="H505" s="108"/>
    </row>
    <row r="506" spans="2:8" ht="15" customHeight="1" x14ac:dyDescent="0.25">
      <c r="H506" s="108"/>
    </row>
    <row r="507" spans="2:8" ht="15" customHeight="1" x14ac:dyDescent="0.25">
      <c r="H507" s="108"/>
    </row>
    <row r="508" spans="2:8" ht="15" customHeight="1" x14ac:dyDescent="0.25">
      <c r="H508" s="108"/>
    </row>
    <row r="509" spans="2:8" ht="15" customHeight="1" x14ac:dyDescent="0.25">
      <c r="H509" s="108"/>
    </row>
    <row r="510" spans="2:8" ht="15" customHeight="1" x14ac:dyDescent="0.25">
      <c r="H510" s="108"/>
    </row>
    <row r="511" spans="2:8" ht="15" customHeight="1" x14ac:dyDescent="0.25">
      <c r="H511" s="108"/>
    </row>
    <row r="512" spans="2:8" ht="15" customHeight="1" x14ac:dyDescent="0.25">
      <c r="H512" s="108"/>
    </row>
    <row r="513" spans="8:8" ht="15" customHeight="1" x14ac:dyDescent="0.25">
      <c r="H513" s="108"/>
    </row>
    <row r="514" spans="8:8" ht="15" customHeight="1" x14ac:dyDescent="0.25">
      <c r="H514" s="108"/>
    </row>
    <row r="515" spans="8:8" ht="15" customHeight="1" x14ac:dyDescent="0.25">
      <c r="H515" s="108"/>
    </row>
    <row r="516" spans="8:8" ht="15" customHeight="1" x14ac:dyDescent="0.25">
      <c r="H516" s="108"/>
    </row>
    <row r="517" spans="8:8" ht="15" customHeight="1" x14ac:dyDescent="0.25">
      <c r="H517" s="108"/>
    </row>
    <row r="518" spans="8:8" ht="15" customHeight="1" x14ac:dyDescent="0.25">
      <c r="H518" s="108"/>
    </row>
    <row r="519" spans="8:8" ht="15" customHeight="1" x14ac:dyDescent="0.25">
      <c r="H519" s="108"/>
    </row>
    <row r="520" spans="8:8" ht="15" customHeight="1" x14ac:dyDescent="0.25">
      <c r="H520" s="108"/>
    </row>
    <row r="521" spans="8:8" ht="15" customHeight="1" x14ac:dyDescent="0.25">
      <c r="H521" s="108"/>
    </row>
    <row r="522" spans="8:8" ht="15" customHeight="1" x14ac:dyDescent="0.25">
      <c r="H522" s="108"/>
    </row>
    <row r="523" spans="8:8" ht="15" customHeight="1" x14ac:dyDescent="0.25">
      <c r="H523" s="108"/>
    </row>
    <row r="524" spans="8:8" ht="15" customHeight="1" x14ac:dyDescent="0.25">
      <c r="H524" s="108"/>
    </row>
    <row r="525" spans="8:8" ht="15" customHeight="1" x14ac:dyDescent="0.25">
      <c r="H525" s="108"/>
    </row>
    <row r="526" spans="8:8" ht="15" customHeight="1" x14ac:dyDescent="0.25">
      <c r="H526" s="108"/>
    </row>
    <row r="527" spans="8:8" ht="15" customHeight="1" x14ac:dyDescent="0.25">
      <c r="H527" s="108"/>
    </row>
    <row r="528" spans="8:8" ht="15" customHeight="1" x14ac:dyDescent="0.25">
      <c r="H528" s="108"/>
    </row>
    <row r="529" spans="8:8" ht="15" customHeight="1" x14ac:dyDescent="0.25">
      <c r="H529" s="108"/>
    </row>
    <row r="530" spans="8:8" ht="15" customHeight="1" x14ac:dyDescent="0.25">
      <c r="H530" s="108"/>
    </row>
    <row r="531" spans="8:8" ht="15" customHeight="1" x14ac:dyDescent="0.25">
      <c r="H531" s="108"/>
    </row>
    <row r="532" spans="8:8" ht="15" customHeight="1" x14ac:dyDescent="0.25">
      <c r="H532" s="108"/>
    </row>
    <row r="533" spans="8:8" ht="15" customHeight="1" x14ac:dyDescent="0.25">
      <c r="H533" s="108"/>
    </row>
    <row r="534" spans="8:8" ht="15" customHeight="1" x14ac:dyDescent="0.25">
      <c r="H534" s="108"/>
    </row>
    <row r="535" spans="8:8" ht="15" customHeight="1" x14ac:dyDescent="0.25">
      <c r="H535" s="108"/>
    </row>
    <row r="536" spans="8:8" ht="15" customHeight="1" x14ac:dyDescent="0.25">
      <c r="H536" s="108"/>
    </row>
    <row r="537" spans="8:8" ht="15" customHeight="1" x14ac:dyDescent="0.25">
      <c r="H537" s="108"/>
    </row>
    <row r="538" spans="8:8" ht="15" customHeight="1" x14ac:dyDescent="0.25">
      <c r="H538" s="108"/>
    </row>
    <row r="539" spans="8:8" ht="15" customHeight="1" x14ac:dyDescent="0.25">
      <c r="H539" s="108"/>
    </row>
    <row r="540" spans="8:8" ht="15" customHeight="1" x14ac:dyDescent="0.25">
      <c r="H540" s="108"/>
    </row>
    <row r="541" spans="8:8" ht="15" customHeight="1" x14ac:dyDescent="0.25">
      <c r="H541" s="108"/>
    </row>
    <row r="542" spans="8:8" ht="15" customHeight="1" x14ac:dyDescent="0.25">
      <c r="H542" s="108"/>
    </row>
    <row r="543" spans="8:8" ht="15" customHeight="1" x14ac:dyDescent="0.25">
      <c r="H543" s="108"/>
    </row>
    <row r="544" spans="8:8" ht="15" customHeight="1" x14ac:dyDescent="0.25">
      <c r="H544" s="108"/>
    </row>
    <row r="545" spans="8:8" ht="15" customHeight="1" x14ac:dyDescent="0.25">
      <c r="H545" s="108"/>
    </row>
    <row r="546" spans="8:8" ht="15" customHeight="1" x14ac:dyDescent="0.25">
      <c r="H546" s="108"/>
    </row>
    <row r="547" spans="8:8" ht="15" customHeight="1" x14ac:dyDescent="0.25">
      <c r="H547" s="108"/>
    </row>
    <row r="548" spans="8:8" ht="15" customHeight="1" x14ac:dyDescent="0.25">
      <c r="H548" s="108"/>
    </row>
    <row r="549" spans="8:8" ht="15" customHeight="1" x14ac:dyDescent="0.25">
      <c r="H549" s="108"/>
    </row>
    <row r="550" spans="8:8" ht="15" customHeight="1" x14ac:dyDescent="0.25">
      <c r="H550" s="108"/>
    </row>
    <row r="551" spans="8:8" ht="15" customHeight="1" x14ac:dyDescent="0.25">
      <c r="H551" s="108"/>
    </row>
    <row r="552" spans="8:8" ht="15" customHeight="1" x14ac:dyDescent="0.25">
      <c r="H552" s="108"/>
    </row>
    <row r="553" spans="8:8" ht="15" customHeight="1" x14ac:dyDescent="0.25">
      <c r="H553" s="108"/>
    </row>
    <row r="554" spans="8:8" ht="15" customHeight="1" x14ac:dyDescent="0.25">
      <c r="H554" s="108"/>
    </row>
    <row r="555" spans="8:8" ht="15" customHeight="1" x14ac:dyDescent="0.25">
      <c r="H555" s="108"/>
    </row>
    <row r="556" spans="8:8" ht="15" customHeight="1" x14ac:dyDescent="0.25">
      <c r="H556" s="108"/>
    </row>
    <row r="557" spans="8:8" ht="15" customHeight="1" x14ac:dyDescent="0.25">
      <c r="H557" s="108"/>
    </row>
    <row r="558" spans="8:8" ht="15" customHeight="1" x14ac:dyDescent="0.25">
      <c r="H558" s="108"/>
    </row>
    <row r="559" spans="8:8" ht="15" customHeight="1" x14ac:dyDescent="0.25">
      <c r="H559" s="108"/>
    </row>
    <row r="560" spans="8:8" ht="15" customHeight="1" x14ac:dyDescent="0.25">
      <c r="H560" s="108"/>
    </row>
    <row r="561" spans="8:8" ht="15" customHeight="1" x14ac:dyDescent="0.25">
      <c r="H561" s="108"/>
    </row>
    <row r="562" spans="8:8" ht="15" customHeight="1" x14ac:dyDescent="0.25">
      <c r="H562" s="108"/>
    </row>
    <row r="563" spans="8:8" ht="15" customHeight="1" x14ac:dyDescent="0.25">
      <c r="H563" s="108"/>
    </row>
    <row r="564" spans="8:8" ht="15" customHeight="1" x14ac:dyDescent="0.25">
      <c r="H564" s="108"/>
    </row>
    <row r="565" spans="8:8" ht="15" customHeight="1" x14ac:dyDescent="0.25">
      <c r="H565" s="108"/>
    </row>
    <row r="566" spans="8:8" ht="15" customHeight="1" x14ac:dyDescent="0.25">
      <c r="H566" s="108"/>
    </row>
    <row r="567" spans="8:8" ht="15" customHeight="1" x14ac:dyDescent="0.25">
      <c r="H567" s="108"/>
    </row>
    <row r="568" spans="8:8" ht="15" customHeight="1" x14ac:dyDescent="0.25">
      <c r="H568" s="108"/>
    </row>
    <row r="569" spans="8:8" ht="15" customHeight="1" x14ac:dyDescent="0.25">
      <c r="H569" s="108"/>
    </row>
    <row r="570" spans="8:8" ht="15" customHeight="1" x14ac:dyDescent="0.25">
      <c r="H570" s="108"/>
    </row>
    <row r="571" spans="8:8" ht="15" customHeight="1" x14ac:dyDescent="0.25">
      <c r="H571" s="108"/>
    </row>
    <row r="572" spans="8:8" ht="15" customHeight="1" x14ac:dyDescent="0.25">
      <c r="H572" s="108"/>
    </row>
    <row r="573" spans="8:8" ht="15" customHeight="1" x14ac:dyDescent="0.25">
      <c r="H573" s="108"/>
    </row>
    <row r="574" spans="8:8" ht="15" customHeight="1" x14ac:dyDescent="0.25">
      <c r="H574" s="108"/>
    </row>
    <row r="575" spans="8:8" ht="15" customHeight="1" x14ac:dyDescent="0.25">
      <c r="H575" s="108"/>
    </row>
    <row r="576" spans="8:8" ht="15" customHeight="1" x14ac:dyDescent="0.25">
      <c r="H576" s="108"/>
    </row>
    <row r="577" spans="8:8" ht="15" customHeight="1" x14ac:dyDescent="0.25">
      <c r="H577" s="108"/>
    </row>
    <row r="578" spans="8:8" ht="15" customHeight="1" x14ac:dyDescent="0.25">
      <c r="H578" s="108"/>
    </row>
    <row r="579" spans="8:8" ht="15" customHeight="1" x14ac:dyDescent="0.25">
      <c r="H579" s="108"/>
    </row>
    <row r="580" spans="8:8" ht="15" customHeight="1" x14ac:dyDescent="0.25">
      <c r="H580" s="108"/>
    </row>
    <row r="581" spans="8:8" ht="15" customHeight="1" x14ac:dyDescent="0.25">
      <c r="H581" s="108"/>
    </row>
    <row r="582" spans="8:8" ht="15" customHeight="1" x14ac:dyDescent="0.25">
      <c r="H582" s="108"/>
    </row>
    <row r="583" spans="8:8" ht="15" customHeight="1" x14ac:dyDescent="0.25">
      <c r="H583" s="108"/>
    </row>
    <row r="584" spans="8:8" ht="15" customHeight="1" x14ac:dyDescent="0.25">
      <c r="H584" s="108"/>
    </row>
    <row r="585" spans="8:8" ht="15" customHeight="1" x14ac:dyDescent="0.25">
      <c r="H585" s="108"/>
    </row>
    <row r="586" spans="8:8" ht="15" customHeight="1" x14ac:dyDescent="0.25">
      <c r="H586" s="108"/>
    </row>
    <row r="587" spans="8:8" ht="15" customHeight="1" x14ac:dyDescent="0.25">
      <c r="H587" s="108"/>
    </row>
    <row r="588" spans="8:8" ht="15" customHeight="1" x14ac:dyDescent="0.25">
      <c r="H588" s="108"/>
    </row>
    <row r="589" spans="8:8" ht="15" customHeight="1" x14ac:dyDescent="0.25">
      <c r="H589" s="108"/>
    </row>
    <row r="590" spans="8:8" ht="15" customHeight="1" x14ac:dyDescent="0.25">
      <c r="H590" s="108"/>
    </row>
    <row r="591" spans="8:8" ht="15" customHeight="1" x14ac:dyDescent="0.25">
      <c r="H591" s="108"/>
    </row>
    <row r="592" spans="8:8" ht="15" customHeight="1" x14ac:dyDescent="0.25">
      <c r="H592" s="108"/>
    </row>
    <row r="593" spans="8:8" ht="15" customHeight="1" x14ac:dyDescent="0.25">
      <c r="H593" s="108"/>
    </row>
    <row r="594" spans="8:8" ht="15" customHeight="1" x14ac:dyDescent="0.25">
      <c r="H594" s="108"/>
    </row>
    <row r="595" spans="8:8" ht="15" customHeight="1" x14ac:dyDescent="0.25">
      <c r="H595" s="108"/>
    </row>
    <row r="596" spans="8:8" ht="15" customHeight="1" x14ac:dyDescent="0.25">
      <c r="H596" s="108"/>
    </row>
    <row r="597" spans="8:8" ht="15" customHeight="1" x14ac:dyDescent="0.25">
      <c r="H597" s="108"/>
    </row>
    <row r="598" spans="8:8" ht="15" customHeight="1" x14ac:dyDescent="0.25">
      <c r="H598" s="108"/>
    </row>
    <row r="599" spans="8:8" ht="15" customHeight="1" x14ac:dyDescent="0.25">
      <c r="H599" s="108"/>
    </row>
    <row r="600" spans="8:8" ht="15" customHeight="1" x14ac:dyDescent="0.25">
      <c r="H600" s="108"/>
    </row>
    <row r="601" spans="8:8" ht="15" customHeight="1" x14ac:dyDescent="0.25">
      <c r="H601" s="108"/>
    </row>
    <row r="602" spans="8:8" ht="15" customHeight="1" x14ac:dyDescent="0.25">
      <c r="H602" s="108"/>
    </row>
    <row r="603" spans="8:8" ht="15" customHeight="1" x14ac:dyDescent="0.25">
      <c r="H603" s="108"/>
    </row>
    <row r="604" spans="8:8" ht="15" customHeight="1" x14ac:dyDescent="0.25">
      <c r="H604" s="108"/>
    </row>
    <row r="605" spans="8:8" ht="15" customHeight="1" x14ac:dyDescent="0.25">
      <c r="H605" s="108"/>
    </row>
    <row r="606" spans="8:8" ht="15" customHeight="1" x14ac:dyDescent="0.25">
      <c r="H606" s="108"/>
    </row>
    <row r="607" spans="8:8" ht="15" customHeight="1" x14ac:dyDescent="0.25">
      <c r="H607" s="108"/>
    </row>
    <row r="608" spans="8:8" ht="15" customHeight="1" x14ac:dyDescent="0.25">
      <c r="H608" s="108"/>
    </row>
    <row r="609" spans="8:8" ht="15" customHeight="1" x14ac:dyDescent="0.25">
      <c r="H609" s="108"/>
    </row>
    <row r="610" spans="8:8" ht="15" customHeight="1" x14ac:dyDescent="0.25">
      <c r="H610" s="108"/>
    </row>
    <row r="611" spans="8:8" ht="15" customHeight="1" x14ac:dyDescent="0.25">
      <c r="H611" s="108"/>
    </row>
    <row r="612" spans="8:8" ht="15" customHeight="1" x14ac:dyDescent="0.25">
      <c r="H612" s="108"/>
    </row>
    <row r="613" spans="8:8" ht="15" customHeight="1" x14ac:dyDescent="0.25">
      <c r="H613" s="108"/>
    </row>
    <row r="614" spans="8:8" ht="15" customHeight="1" x14ac:dyDescent="0.25">
      <c r="H614" s="108"/>
    </row>
    <row r="615" spans="8:8" ht="15" customHeight="1" x14ac:dyDescent="0.25">
      <c r="H615" s="108"/>
    </row>
    <row r="616" spans="8:8" ht="15" customHeight="1" x14ac:dyDescent="0.25">
      <c r="H616" s="108"/>
    </row>
    <row r="617" spans="8:8" ht="15" customHeight="1" x14ac:dyDescent="0.25">
      <c r="H617" s="108"/>
    </row>
    <row r="618" spans="8:8" ht="15" customHeight="1" x14ac:dyDescent="0.25">
      <c r="H618" s="108"/>
    </row>
    <row r="619" spans="8:8" ht="15" customHeight="1" x14ac:dyDescent="0.25">
      <c r="H619" s="108"/>
    </row>
    <row r="620" spans="8:8" ht="15" customHeight="1" x14ac:dyDescent="0.25">
      <c r="H620" s="108"/>
    </row>
    <row r="621" spans="8:8" ht="15" customHeight="1" x14ac:dyDescent="0.25">
      <c r="H621" s="108"/>
    </row>
    <row r="622" spans="8:8" ht="15" customHeight="1" x14ac:dyDescent="0.25">
      <c r="H622" s="108"/>
    </row>
    <row r="623" spans="8:8" ht="15" customHeight="1" x14ac:dyDescent="0.25">
      <c r="H623" s="108"/>
    </row>
    <row r="624" spans="8:8" ht="15" customHeight="1" x14ac:dyDescent="0.25">
      <c r="H624" s="108"/>
    </row>
    <row r="625" spans="8:8" ht="15" customHeight="1" x14ac:dyDescent="0.25">
      <c r="H625" s="108"/>
    </row>
    <row r="626" spans="8:8" ht="15" customHeight="1" x14ac:dyDescent="0.25">
      <c r="H626" s="108"/>
    </row>
    <row r="627" spans="8:8" ht="15" customHeight="1" x14ac:dyDescent="0.25">
      <c r="H627" s="108"/>
    </row>
    <row r="628" spans="8:8" ht="15" customHeight="1" x14ac:dyDescent="0.25">
      <c r="H628" s="108"/>
    </row>
    <row r="629" spans="8:8" ht="15" customHeight="1" x14ac:dyDescent="0.25">
      <c r="H629" s="108"/>
    </row>
    <row r="630" spans="8:8" ht="15" customHeight="1" x14ac:dyDescent="0.25">
      <c r="H630" s="108"/>
    </row>
    <row r="631" spans="8:8" ht="15" customHeight="1" x14ac:dyDescent="0.25">
      <c r="H631" s="108"/>
    </row>
    <row r="632" spans="8:8" ht="15" customHeight="1" x14ac:dyDescent="0.25">
      <c r="H632" s="108"/>
    </row>
    <row r="633" spans="8:8" ht="15" customHeight="1" x14ac:dyDescent="0.25">
      <c r="H633" s="108"/>
    </row>
    <row r="634" spans="8:8" ht="15" customHeight="1" x14ac:dyDescent="0.25">
      <c r="H634" s="108"/>
    </row>
    <row r="635" spans="8:8" ht="15" customHeight="1" x14ac:dyDescent="0.25">
      <c r="H635" s="108"/>
    </row>
    <row r="636" spans="8:8" ht="15" customHeight="1" x14ac:dyDescent="0.25">
      <c r="H636" s="108"/>
    </row>
    <row r="637" spans="8:8" ht="15" customHeight="1" x14ac:dyDescent="0.25">
      <c r="H637" s="108"/>
    </row>
    <row r="638" spans="8:8" ht="15" customHeight="1" x14ac:dyDescent="0.25">
      <c r="H638" s="108"/>
    </row>
    <row r="639" spans="8:8" ht="15" customHeight="1" x14ac:dyDescent="0.25">
      <c r="H639" s="108"/>
    </row>
    <row r="640" spans="8:8" ht="15" customHeight="1" x14ac:dyDescent="0.25">
      <c r="H640" s="108"/>
    </row>
    <row r="641" spans="8:8" ht="15" customHeight="1" x14ac:dyDescent="0.25">
      <c r="H641" s="108"/>
    </row>
    <row r="642" spans="8:8" ht="15" customHeight="1" x14ac:dyDescent="0.25">
      <c r="H642" s="108"/>
    </row>
    <row r="643" spans="8:8" ht="15" customHeight="1" x14ac:dyDescent="0.25">
      <c r="H643" s="108"/>
    </row>
    <row r="644" spans="8:8" ht="15" customHeight="1" x14ac:dyDescent="0.25">
      <c r="H644" s="108"/>
    </row>
    <row r="645" spans="8:8" ht="15" customHeight="1" x14ac:dyDescent="0.25">
      <c r="H645" s="108"/>
    </row>
    <row r="646" spans="8:8" ht="15" customHeight="1" x14ac:dyDescent="0.25">
      <c r="H646" s="108"/>
    </row>
    <row r="647" spans="8:8" ht="15" customHeight="1" x14ac:dyDescent="0.25">
      <c r="H647" s="108"/>
    </row>
    <row r="648" spans="8:8" ht="15" customHeight="1" x14ac:dyDescent="0.25">
      <c r="H648" s="108"/>
    </row>
    <row r="649" spans="8:8" ht="15" customHeight="1" x14ac:dyDescent="0.25">
      <c r="H649" s="108"/>
    </row>
    <row r="650" spans="8:8" ht="15" customHeight="1" x14ac:dyDescent="0.25">
      <c r="H650" s="108"/>
    </row>
    <row r="651" spans="8:8" ht="15" customHeight="1" x14ac:dyDescent="0.25">
      <c r="H651" s="108"/>
    </row>
    <row r="652" spans="8:8" ht="15" customHeight="1" x14ac:dyDescent="0.25">
      <c r="H652" s="108"/>
    </row>
    <row r="653" spans="8:8" ht="15" customHeight="1" x14ac:dyDescent="0.25">
      <c r="H653" s="108"/>
    </row>
    <row r="654" spans="8:8" ht="15" customHeight="1" x14ac:dyDescent="0.25">
      <c r="H654" s="108"/>
    </row>
    <row r="655" spans="8:8" ht="15" customHeight="1" x14ac:dyDescent="0.25">
      <c r="H655" s="108"/>
    </row>
    <row r="656" spans="8:8" ht="15" customHeight="1" x14ac:dyDescent="0.25">
      <c r="H656" s="108"/>
    </row>
    <row r="657" spans="8:8" ht="15" customHeight="1" x14ac:dyDescent="0.25">
      <c r="H657" s="108"/>
    </row>
    <row r="658" spans="8:8" ht="15" customHeight="1" x14ac:dyDescent="0.25">
      <c r="H658" s="108"/>
    </row>
    <row r="659" spans="8:8" ht="15" customHeight="1" x14ac:dyDescent="0.25">
      <c r="H659" s="108"/>
    </row>
    <row r="660" spans="8:8" ht="15" customHeight="1" x14ac:dyDescent="0.25">
      <c r="H660" s="108"/>
    </row>
    <row r="661" spans="8:8" ht="15" customHeight="1" x14ac:dyDescent="0.25">
      <c r="H661" s="108"/>
    </row>
    <row r="662" spans="8:8" ht="15" customHeight="1" x14ac:dyDescent="0.25">
      <c r="H662" s="108"/>
    </row>
    <row r="663" spans="8:8" ht="15" customHeight="1" x14ac:dyDescent="0.25">
      <c r="H663" s="108"/>
    </row>
    <row r="664" spans="8:8" ht="15" customHeight="1" x14ac:dyDescent="0.25">
      <c r="H664" s="108"/>
    </row>
    <row r="665" spans="8:8" ht="15" customHeight="1" x14ac:dyDescent="0.25">
      <c r="H665" s="108"/>
    </row>
    <row r="666" spans="8:8" ht="15" customHeight="1" x14ac:dyDescent="0.25">
      <c r="H666" s="108"/>
    </row>
    <row r="667" spans="8:8" ht="15" customHeight="1" x14ac:dyDescent="0.25">
      <c r="H667" s="108"/>
    </row>
    <row r="668" spans="8:8" ht="15" customHeight="1" x14ac:dyDescent="0.25">
      <c r="H668" s="108"/>
    </row>
    <row r="669" spans="8:8" ht="15" customHeight="1" x14ac:dyDescent="0.25">
      <c r="H669" s="108"/>
    </row>
    <row r="670" spans="8:8" ht="15" customHeight="1" x14ac:dyDescent="0.25">
      <c r="H670" s="108"/>
    </row>
    <row r="671" spans="8:8" ht="15" customHeight="1" x14ac:dyDescent="0.25">
      <c r="H671" s="108"/>
    </row>
    <row r="672" spans="8:8" ht="15" customHeight="1" x14ac:dyDescent="0.25">
      <c r="H672" s="108"/>
    </row>
    <row r="673" spans="8:8" ht="15" customHeight="1" x14ac:dyDescent="0.25">
      <c r="H673" s="108"/>
    </row>
    <row r="674" spans="8:8" ht="15" customHeight="1" x14ac:dyDescent="0.25">
      <c r="H674" s="108"/>
    </row>
    <row r="675" spans="8:8" ht="15" customHeight="1" x14ac:dyDescent="0.25">
      <c r="H675" s="108"/>
    </row>
    <row r="676" spans="8:8" ht="15" customHeight="1" x14ac:dyDescent="0.25">
      <c r="H676" s="108"/>
    </row>
    <row r="677" spans="8:8" ht="15" customHeight="1" x14ac:dyDescent="0.25">
      <c r="H677" s="108"/>
    </row>
    <row r="678" spans="8:8" ht="15" customHeight="1" x14ac:dyDescent="0.25">
      <c r="H678" s="108"/>
    </row>
    <row r="679" spans="8:8" ht="15" customHeight="1" x14ac:dyDescent="0.25">
      <c r="H679" s="108"/>
    </row>
    <row r="680" spans="8:8" ht="15" customHeight="1" x14ac:dyDescent="0.25">
      <c r="H680" s="108"/>
    </row>
    <row r="681" spans="8:8" ht="15" customHeight="1" x14ac:dyDescent="0.25">
      <c r="H681" s="108"/>
    </row>
    <row r="682" spans="8:8" ht="15" customHeight="1" x14ac:dyDescent="0.25">
      <c r="H682" s="108"/>
    </row>
    <row r="683" spans="8:8" ht="15" customHeight="1" x14ac:dyDescent="0.25">
      <c r="H683" s="108"/>
    </row>
    <row r="684" spans="8:8" ht="15" customHeight="1" x14ac:dyDescent="0.25">
      <c r="H684" s="108"/>
    </row>
    <row r="685" spans="8:8" ht="15" customHeight="1" x14ac:dyDescent="0.25">
      <c r="H685" s="108"/>
    </row>
    <row r="686" spans="8:8" ht="15" customHeight="1" x14ac:dyDescent="0.25">
      <c r="H686" s="108"/>
    </row>
    <row r="687" spans="8:8" ht="15" customHeight="1" x14ac:dyDescent="0.25">
      <c r="H687" s="108"/>
    </row>
    <row r="688" spans="8:8" ht="15" customHeight="1" x14ac:dyDescent="0.25">
      <c r="H688" s="108"/>
    </row>
    <row r="689" spans="8:8" ht="15" customHeight="1" x14ac:dyDescent="0.25">
      <c r="H689" s="108"/>
    </row>
    <row r="690" spans="8:8" ht="15" customHeight="1" x14ac:dyDescent="0.25">
      <c r="H690" s="108"/>
    </row>
    <row r="691" spans="8:8" ht="15" customHeight="1" x14ac:dyDescent="0.25">
      <c r="H691" s="108"/>
    </row>
    <row r="692" spans="8:8" ht="15" customHeight="1" x14ac:dyDescent="0.25">
      <c r="H692" s="108"/>
    </row>
    <row r="693" spans="8:8" ht="15" customHeight="1" x14ac:dyDescent="0.25">
      <c r="H693" s="108"/>
    </row>
    <row r="694" spans="8:8" ht="15" customHeight="1" x14ac:dyDescent="0.25">
      <c r="H694" s="108"/>
    </row>
    <row r="695" spans="8:8" ht="15" customHeight="1" x14ac:dyDescent="0.25">
      <c r="H695" s="108"/>
    </row>
    <row r="696" spans="8:8" ht="15" customHeight="1" x14ac:dyDescent="0.25">
      <c r="H696" s="108"/>
    </row>
    <row r="697" spans="8:8" ht="15" customHeight="1" x14ac:dyDescent="0.25">
      <c r="H697" s="108"/>
    </row>
    <row r="698" spans="8:8" ht="15" customHeight="1" x14ac:dyDescent="0.25">
      <c r="H698" s="108"/>
    </row>
    <row r="699" spans="8:8" ht="15" customHeight="1" x14ac:dyDescent="0.25">
      <c r="H699" s="108"/>
    </row>
    <row r="700" spans="8:8" ht="15" customHeight="1" x14ac:dyDescent="0.25">
      <c r="H700" s="108"/>
    </row>
    <row r="701" spans="8:8" ht="15" customHeight="1" x14ac:dyDescent="0.25">
      <c r="H701" s="108"/>
    </row>
    <row r="702" spans="8:8" ht="15" customHeight="1" x14ac:dyDescent="0.25">
      <c r="H702" s="108"/>
    </row>
    <row r="703" spans="8:8" ht="15" customHeight="1" x14ac:dyDescent="0.25">
      <c r="H703" s="108"/>
    </row>
    <row r="704" spans="8:8" ht="15" customHeight="1" x14ac:dyDescent="0.25">
      <c r="H704" s="108"/>
    </row>
    <row r="705" spans="8:8" ht="15" customHeight="1" x14ac:dyDescent="0.25">
      <c r="H705" s="108"/>
    </row>
    <row r="706" spans="8:8" ht="15" customHeight="1" x14ac:dyDescent="0.25">
      <c r="H706" s="108"/>
    </row>
    <row r="707" spans="8:8" ht="15" customHeight="1" x14ac:dyDescent="0.25">
      <c r="H707" s="108"/>
    </row>
    <row r="708" spans="8:8" ht="15" customHeight="1" x14ac:dyDescent="0.25">
      <c r="H708" s="108"/>
    </row>
    <row r="709" spans="8:8" ht="15" customHeight="1" x14ac:dyDescent="0.25">
      <c r="H709" s="108"/>
    </row>
    <row r="710" spans="8:8" ht="15" customHeight="1" x14ac:dyDescent="0.25">
      <c r="H710" s="108"/>
    </row>
    <row r="711" spans="8:8" ht="15" customHeight="1" x14ac:dyDescent="0.25">
      <c r="H711" s="108"/>
    </row>
    <row r="712" spans="8:8" ht="15" customHeight="1" x14ac:dyDescent="0.25">
      <c r="H712" s="108"/>
    </row>
    <row r="713" spans="8:8" ht="15" customHeight="1" x14ac:dyDescent="0.25">
      <c r="H713" s="108"/>
    </row>
    <row r="714" spans="8:8" ht="15" customHeight="1" x14ac:dyDescent="0.25">
      <c r="H714" s="108"/>
    </row>
    <row r="715" spans="8:8" ht="15" customHeight="1" x14ac:dyDescent="0.25">
      <c r="H715" s="108"/>
    </row>
    <row r="716" spans="8:8" ht="15" customHeight="1" x14ac:dyDescent="0.25">
      <c r="H716" s="108"/>
    </row>
    <row r="717" spans="8:8" ht="15" customHeight="1" x14ac:dyDescent="0.25">
      <c r="H717" s="108"/>
    </row>
    <row r="718" spans="8:8" ht="15" customHeight="1" x14ac:dyDescent="0.25">
      <c r="H718" s="108"/>
    </row>
    <row r="719" spans="8:8" ht="15" customHeight="1" x14ac:dyDescent="0.25">
      <c r="H719" s="108"/>
    </row>
    <row r="720" spans="8:8" ht="15" customHeight="1" x14ac:dyDescent="0.25">
      <c r="H720" s="108"/>
    </row>
    <row r="721" spans="8:8" ht="15" customHeight="1" x14ac:dyDescent="0.25">
      <c r="H721" s="108"/>
    </row>
    <row r="722" spans="8:8" ht="15" customHeight="1" x14ac:dyDescent="0.25">
      <c r="H722" s="108"/>
    </row>
    <row r="723" spans="8:8" ht="15" customHeight="1" x14ac:dyDescent="0.25">
      <c r="H723" s="108"/>
    </row>
    <row r="724" spans="8:8" ht="15" customHeight="1" x14ac:dyDescent="0.25">
      <c r="H724" s="108"/>
    </row>
    <row r="725" spans="8:8" ht="15" customHeight="1" x14ac:dyDescent="0.25">
      <c r="H725" s="108"/>
    </row>
    <row r="726" spans="8:8" ht="15" customHeight="1" x14ac:dyDescent="0.25">
      <c r="H726" s="108"/>
    </row>
    <row r="727" spans="8:8" ht="15" customHeight="1" x14ac:dyDescent="0.25">
      <c r="H727" s="108"/>
    </row>
    <row r="728" spans="8:8" ht="15" customHeight="1" x14ac:dyDescent="0.25">
      <c r="H728" s="108"/>
    </row>
    <row r="729" spans="8:8" ht="15" customHeight="1" x14ac:dyDescent="0.25">
      <c r="H729" s="108"/>
    </row>
    <row r="730" spans="8:8" ht="15" customHeight="1" x14ac:dyDescent="0.25">
      <c r="H730" s="108"/>
    </row>
    <row r="731" spans="8:8" ht="15" customHeight="1" x14ac:dyDescent="0.25">
      <c r="H731" s="108"/>
    </row>
    <row r="732" spans="8:8" ht="15" customHeight="1" x14ac:dyDescent="0.25">
      <c r="H732" s="108"/>
    </row>
    <row r="733" spans="8:8" ht="15" customHeight="1" x14ac:dyDescent="0.25">
      <c r="H733" s="108"/>
    </row>
    <row r="734" spans="8:8" ht="15" customHeight="1" x14ac:dyDescent="0.25">
      <c r="H734" s="108"/>
    </row>
    <row r="735" spans="8:8" ht="15" customHeight="1" x14ac:dyDescent="0.25">
      <c r="H735" s="108"/>
    </row>
    <row r="736" spans="8:8" ht="15" customHeight="1" x14ac:dyDescent="0.25">
      <c r="H736" s="108"/>
    </row>
    <row r="737" spans="8:8" ht="15" customHeight="1" x14ac:dyDescent="0.25">
      <c r="H737" s="108"/>
    </row>
    <row r="738" spans="8:8" ht="15" customHeight="1" x14ac:dyDescent="0.25">
      <c r="H738" s="108"/>
    </row>
    <row r="739" spans="8:8" ht="15" customHeight="1" x14ac:dyDescent="0.25">
      <c r="H739" s="108"/>
    </row>
    <row r="740" spans="8:8" ht="15" customHeight="1" x14ac:dyDescent="0.25">
      <c r="H740" s="108"/>
    </row>
    <row r="741" spans="8:8" ht="15" customHeight="1" x14ac:dyDescent="0.25">
      <c r="H741" s="108"/>
    </row>
    <row r="742" spans="8:8" ht="15" customHeight="1" x14ac:dyDescent="0.25">
      <c r="H742" s="108"/>
    </row>
    <row r="743" spans="8:8" ht="15" customHeight="1" x14ac:dyDescent="0.25">
      <c r="H743" s="108"/>
    </row>
    <row r="744" spans="8:8" ht="15" customHeight="1" x14ac:dyDescent="0.25">
      <c r="H744" s="108"/>
    </row>
    <row r="745" spans="8:8" ht="15" customHeight="1" x14ac:dyDescent="0.25">
      <c r="H745" s="108"/>
    </row>
    <row r="746" spans="8:8" ht="15" customHeight="1" x14ac:dyDescent="0.25">
      <c r="H746" s="108"/>
    </row>
    <row r="747" spans="8:8" ht="15" customHeight="1" x14ac:dyDescent="0.25">
      <c r="H747" s="108"/>
    </row>
    <row r="748" spans="8:8" ht="15" customHeight="1" x14ac:dyDescent="0.25">
      <c r="H748" s="108"/>
    </row>
    <row r="749" spans="8:8" ht="15" customHeight="1" x14ac:dyDescent="0.25">
      <c r="H749" s="108"/>
    </row>
    <row r="750" spans="8:8" ht="15" customHeight="1" x14ac:dyDescent="0.25">
      <c r="H750" s="108"/>
    </row>
    <row r="751" spans="8:8" ht="15" customHeight="1" x14ac:dyDescent="0.25">
      <c r="H751" s="108"/>
    </row>
    <row r="752" spans="8:8" ht="15" customHeight="1" x14ac:dyDescent="0.25">
      <c r="H752" s="108"/>
    </row>
    <row r="753" spans="8:8" ht="15" customHeight="1" x14ac:dyDescent="0.25">
      <c r="H753" s="108"/>
    </row>
    <row r="754" spans="8:8" ht="15" customHeight="1" x14ac:dyDescent="0.25">
      <c r="H754" s="108"/>
    </row>
    <row r="755" spans="8:8" ht="15" customHeight="1" x14ac:dyDescent="0.25">
      <c r="H755" s="108"/>
    </row>
    <row r="756" spans="8:8" ht="15" customHeight="1" x14ac:dyDescent="0.25">
      <c r="H756" s="108"/>
    </row>
    <row r="757" spans="8:8" ht="15" customHeight="1" x14ac:dyDescent="0.25">
      <c r="H757" s="108"/>
    </row>
    <row r="758" spans="8:8" ht="15" customHeight="1" x14ac:dyDescent="0.25">
      <c r="H758" s="108"/>
    </row>
    <row r="759" spans="8:8" ht="15" customHeight="1" x14ac:dyDescent="0.25">
      <c r="H759" s="108"/>
    </row>
    <row r="760" spans="8:8" ht="15" customHeight="1" x14ac:dyDescent="0.25">
      <c r="H760" s="108"/>
    </row>
    <row r="761" spans="8:8" ht="15" customHeight="1" x14ac:dyDescent="0.25">
      <c r="H761" s="108"/>
    </row>
    <row r="762" spans="8:8" ht="15" customHeight="1" x14ac:dyDescent="0.25">
      <c r="H762" s="108"/>
    </row>
    <row r="763" spans="8:8" ht="15" customHeight="1" x14ac:dyDescent="0.25">
      <c r="H763" s="108"/>
    </row>
    <row r="764" spans="8:8" ht="15" customHeight="1" x14ac:dyDescent="0.25">
      <c r="H764" s="108"/>
    </row>
    <row r="765" spans="8:8" ht="15" customHeight="1" x14ac:dyDescent="0.25">
      <c r="H765" s="108"/>
    </row>
    <row r="766" spans="8:8" ht="15" customHeight="1" x14ac:dyDescent="0.25">
      <c r="H766" s="108"/>
    </row>
    <row r="767" spans="8:8" ht="15" customHeight="1" x14ac:dyDescent="0.25">
      <c r="H767" s="108"/>
    </row>
    <row r="768" spans="8:8" ht="15" customHeight="1" x14ac:dyDescent="0.25">
      <c r="H768" s="108"/>
    </row>
    <row r="769" spans="8:8" ht="15" customHeight="1" x14ac:dyDescent="0.25">
      <c r="H769" s="108"/>
    </row>
    <row r="770" spans="8:8" ht="15" customHeight="1" x14ac:dyDescent="0.25">
      <c r="H770" s="108"/>
    </row>
    <row r="771" spans="8:8" ht="15" customHeight="1" x14ac:dyDescent="0.25">
      <c r="H771" s="108"/>
    </row>
    <row r="772" spans="8:8" ht="15" customHeight="1" x14ac:dyDescent="0.25">
      <c r="H772" s="108"/>
    </row>
    <row r="773" spans="8:8" ht="15" customHeight="1" x14ac:dyDescent="0.25">
      <c r="H773" s="108"/>
    </row>
    <row r="774" spans="8:8" ht="15" customHeight="1" x14ac:dyDescent="0.25">
      <c r="H774" s="108"/>
    </row>
    <row r="775" spans="8:8" ht="15" customHeight="1" x14ac:dyDescent="0.25">
      <c r="H775" s="108"/>
    </row>
    <row r="776" spans="8:8" ht="15" customHeight="1" x14ac:dyDescent="0.25">
      <c r="H776" s="108"/>
    </row>
    <row r="777" spans="8:8" ht="15" customHeight="1" x14ac:dyDescent="0.25">
      <c r="H777" s="108"/>
    </row>
    <row r="778" spans="8:8" ht="15" customHeight="1" x14ac:dyDescent="0.25">
      <c r="H778" s="108"/>
    </row>
    <row r="779" spans="8:8" ht="15" customHeight="1" x14ac:dyDescent="0.25">
      <c r="H779" s="108"/>
    </row>
    <row r="780" spans="8:8" ht="15" customHeight="1" x14ac:dyDescent="0.25">
      <c r="H780" s="108"/>
    </row>
    <row r="781" spans="8:8" ht="15" customHeight="1" x14ac:dyDescent="0.25">
      <c r="H781" s="108"/>
    </row>
    <row r="782" spans="8:8" ht="15" customHeight="1" x14ac:dyDescent="0.25">
      <c r="H782" s="108"/>
    </row>
    <row r="783" spans="8:8" ht="15" customHeight="1" x14ac:dyDescent="0.25">
      <c r="H783" s="108"/>
    </row>
    <row r="784" spans="8:8" ht="15" customHeight="1" x14ac:dyDescent="0.25">
      <c r="H784" s="108"/>
    </row>
    <row r="785" spans="8:8" ht="15" customHeight="1" x14ac:dyDescent="0.25">
      <c r="H785" s="108"/>
    </row>
    <row r="786" spans="8:8" ht="15" customHeight="1" x14ac:dyDescent="0.25">
      <c r="H786" s="108"/>
    </row>
    <row r="787" spans="8:8" ht="15" customHeight="1" x14ac:dyDescent="0.25">
      <c r="H787" s="108"/>
    </row>
    <row r="788" spans="8:8" ht="15" customHeight="1" x14ac:dyDescent="0.25">
      <c r="H788" s="108"/>
    </row>
    <row r="789" spans="8:8" ht="15" customHeight="1" x14ac:dyDescent="0.25">
      <c r="H789" s="108"/>
    </row>
    <row r="790" spans="8:8" ht="15" customHeight="1" x14ac:dyDescent="0.25">
      <c r="H790" s="108"/>
    </row>
    <row r="791" spans="8:8" ht="15" customHeight="1" x14ac:dyDescent="0.25">
      <c r="H791" s="108"/>
    </row>
    <row r="792" spans="8:8" ht="15" customHeight="1" x14ac:dyDescent="0.25">
      <c r="H792" s="108"/>
    </row>
    <row r="793" spans="8:8" ht="15" customHeight="1" x14ac:dyDescent="0.25">
      <c r="H793" s="108"/>
    </row>
    <row r="794" spans="8:8" ht="15" customHeight="1" x14ac:dyDescent="0.25">
      <c r="H794" s="108"/>
    </row>
    <row r="795" spans="8:8" ht="15" customHeight="1" x14ac:dyDescent="0.25">
      <c r="H795" s="108"/>
    </row>
    <row r="796" spans="8:8" ht="15" customHeight="1" x14ac:dyDescent="0.25">
      <c r="H796" s="108"/>
    </row>
    <row r="797" spans="8:8" ht="15" customHeight="1" x14ac:dyDescent="0.25">
      <c r="H797" s="108"/>
    </row>
    <row r="798" spans="8:8" ht="15" customHeight="1" x14ac:dyDescent="0.25">
      <c r="H798" s="108"/>
    </row>
    <row r="799" spans="8:8" ht="15" customHeight="1" x14ac:dyDescent="0.25">
      <c r="H799" s="108"/>
    </row>
    <row r="800" spans="8:8" ht="15" customHeight="1" x14ac:dyDescent="0.25">
      <c r="H800" s="108"/>
    </row>
    <row r="801" spans="8:8" ht="15" customHeight="1" x14ac:dyDescent="0.25">
      <c r="H801" s="108"/>
    </row>
    <row r="802" spans="8:8" ht="15" customHeight="1" x14ac:dyDescent="0.25">
      <c r="H802" s="108"/>
    </row>
    <row r="803" spans="8:8" ht="15" customHeight="1" x14ac:dyDescent="0.25">
      <c r="H803" s="108"/>
    </row>
    <row r="804" spans="8:8" ht="15" customHeight="1" x14ac:dyDescent="0.25">
      <c r="H804" s="108"/>
    </row>
    <row r="805" spans="8:8" ht="15" customHeight="1" x14ac:dyDescent="0.25">
      <c r="H805" s="108"/>
    </row>
    <row r="806" spans="8:8" ht="15" customHeight="1" x14ac:dyDescent="0.25">
      <c r="H806" s="108"/>
    </row>
    <row r="807" spans="8:8" ht="15" customHeight="1" x14ac:dyDescent="0.25">
      <c r="H807" s="108"/>
    </row>
    <row r="808" spans="8:8" ht="15" customHeight="1" x14ac:dyDescent="0.25">
      <c r="H808" s="108"/>
    </row>
    <row r="809" spans="8:8" ht="15" customHeight="1" x14ac:dyDescent="0.25">
      <c r="H809" s="108"/>
    </row>
    <row r="810" spans="8:8" ht="15" customHeight="1" x14ac:dyDescent="0.25">
      <c r="H810" s="108"/>
    </row>
    <row r="811" spans="8:8" ht="15" customHeight="1" x14ac:dyDescent="0.25">
      <c r="H811" s="108"/>
    </row>
    <row r="812" spans="8:8" ht="15" customHeight="1" x14ac:dyDescent="0.25">
      <c r="H812" s="108"/>
    </row>
    <row r="813" spans="8:8" ht="15" customHeight="1" x14ac:dyDescent="0.25">
      <c r="H813" s="108"/>
    </row>
    <row r="814" spans="8:8" ht="15" customHeight="1" x14ac:dyDescent="0.25">
      <c r="H814" s="108"/>
    </row>
    <row r="815" spans="8:8" ht="15" customHeight="1" x14ac:dyDescent="0.25">
      <c r="H815" s="108"/>
    </row>
    <row r="816" spans="8:8" ht="15" customHeight="1" x14ac:dyDescent="0.25">
      <c r="H816" s="108"/>
    </row>
    <row r="817" spans="8:8" ht="15" customHeight="1" x14ac:dyDescent="0.25">
      <c r="H817" s="108"/>
    </row>
    <row r="818" spans="8:8" ht="15" customHeight="1" x14ac:dyDescent="0.25">
      <c r="H818" s="108"/>
    </row>
    <row r="819" spans="8:8" ht="15" customHeight="1" x14ac:dyDescent="0.25">
      <c r="H819" s="108"/>
    </row>
    <row r="820" spans="8:8" ht="15" customHeight="1" x14ac:dyDescent="0.25">
      <c r="H820" s="108"/>
    </row>
    <row r="821" spans="8:8" ht="15" customHeight="1" x14ac:dyDescent="0.25">
      <c r="H821" s="108"/>
    </row>
    <row r="822" spans="8:8" ht="15" customHeight="1" x14ac:dyDescent="0.25">
      <c r="H822" s="108"/>
    </row>
    <row r="823" spans="8:8" ht="15" customHeight="1" x14ac:dyDescent="0.25">
      <c r="H823" s="108"/>
    </row>
    <row r="824" spans="8:8" ht="15" customHeight="1" x14ac:dyDescent="0.25">
      <c r="H824" s="108"/>
    </row>
    <row r="825" spans="8:8" ht="15" customHeight="1" x14ac:dyDescent="0.25">
      <c r="H825" s="108"/>
    </row>
    <row r="826" spans="8:8" ht="15" customHeight="1" x14ac:dyDescent="0.25">
      <c r="H826" s="108"/>
    </row>
    <row r="827" spans="8:8" ht="15" customHeight="1" x14ac:dyDescent="0.25">
      <c r="H827" s="108"/>
    </row>
    <row r="828" spans="8:8" ht="15" customHeight="1" x14ac:dyDescent="0.25">
      <c r="H828" s="108"/>
    </row>
    <row r="829" spans="8:8" ht="15" customHeight="1" x14ac:dyDescent="0.25">
      <c r="H829" s="108"/>
    </row>
    <row r="830" spans="8:8" ht="15" customHeight="1" x14ac:dyDescent="0.25">
      <c r="H830" s="108"/>
    </row>
    <row r="831" spans="8:8" ht="15" customHeight="1" x14ac:dyDescent="0.25">
      <c r="H831" s="108"/>
    </row>
    <row r="832" spans="8:8" ht="15" customHeight="1" x14ac:dyDescent="0.25">
      <c r="H832" s="108"/>
    </row>
    <row r="833" spans="8:8" ht="15" customHeight="1" x14ac:dyDescent="0.25">
      <c r="H833" s="108"/>
    </row>
    <row r="834" spans="8:8" ht="15" customHeight="1" x14ac:dyDescent="0.25">
      <c r="H834" s="108"/>
    </row>
    <row r="835" spans="8:8" ht="15" customHeight="1" x14ac:dyDescent="0.25">
      <c r="H835" s="108"/>
    </row>
    <row r="836" spans="8:8" ht="15" customHeight="1" x14ac:dyDescent="0.25">
      <c r="H836" s="108"/>
    </row>
    <row r="837" spans="8:8" ht="15" customHeight="1" x14ac:dyDescent="0.25">
      <c r="H837" s="108"/>
    </row>
    <row r="838" spans="8:8" ht="15" customHeight="1" x14ac:dyDescent="0.25">
      <c r="H838" s="108"/>
    </row>
    <row r="839" spans="8:8" ht="15" customHeight="1" x14ac:dyDescent="0.25">
      <c r="H839" s="108"/>
    </row>
    <row r="840" spans="8:8" ht="15" customHeight="1" x14ac:dyDescent="0.25">
      <c r="H840" s="108"/>
    </row>
    <row r="841" spans="8:8" ht="15" customHeight="1" x14ac:dyDescent="0.25">
      <c r="H841" s="108"/>
    </row>
    <row r="842" spans="8:8" ht="15" customHeight="1" x14ac:dyDescent="0.25">
      <c r="H842" s="108"/>
    </row>
    <row r="843" spans="8:8" ht="15" customHeight="1" x14ac:dyDescent="0.25">
      <c r="H843" s="108"/>
    </row>
    <row r="844" spans="8:8" ht="15" customHeight="1" x14ac:dyDescent="0.25">
      <c r="H844" s="108"/>
    </row>
    <row r="845" spans="8:8" ht="15" customHeight="1" x14ac:dyDescent="0.25">
      <c r="H845" s="108"/>
    </row>
    <row r="846" spans="8:8" ht="15" customHeight="1" x14ac:dyDescent="0.25">
      <c r="H846" s="108"/>
    </row>
    <row r="847" spans="8:8" ht="15" customHeight="1" x14ac:dyDescent="0.25">
      <c r="H847" s="108"/>
    </row>
    <row r="848" spans="8:8" ht="15" customHeight="1" x14ac:dyDescent="0.25">
      <c r="H848" s="108"/>
    </row>
    <row r="849" spans="8:8" ht="15" customHeight="1" x14ac:dyDescent="0.25">
      <c r="H849" s="108"/>
    </row>
    <row r="850" spans="8:8" ht="15" customHeight="1" x14ac:dyDescent="0.25">
      <c r="H850" s="108"/>
    </row>
    <row r="851" spans="8:8" ht="15" customHeight="1" x14ac:dyDescent="0.25">
      <c r="H851" s="108"/>
    </row>
    <row r="852" spans="8:8" ht="15" customHeight="1" x14ac:dyDescent="0.25">
      <c r="H852" s="108"/>
    </row>
    <row r="853" spans="8:8" ht="15" customHeight="1" x14ac:dyDescent="0.25">
      <c r="H853" s="108"/>
    </row>
    <row r="854" spans="8:8" ht="15" customHeight="1" x14ac:dyDescent="0.25">
      <c r="H854" s="108"/>
    </row>
    <row r="855" spans="8:8" ht="15" customHeight="1" x14ac:dyDescent="0.25">
      <c r="H855" s="108"/>
    </row>
    <row r="856" spans="8:8" ht="15" customHeight="1" x14ac:dyDescent="0.25">
      <c r="H856" s="108"/>
    </row>
    <row r="857" spans="8:8" ht="15" customHeight="1" x14ac:dyDescent="0.25">
      <c r="H857" s="108"/>
    </row>
    <row r="858" spans="8:8" ht="15" customHeight="1" x14ac:dyDescent="0.25">
      <c r="H858" s="108"/>
    </row>
    <row r="859" spans="8:8" ht="15" customHeight="1" x14ac:dyDescent="0.25">
      <c r="H859" s="108"/>
    </row>
    <row r="860" spans="8:8" ht="15" customHeight="1" x14ac:dyDescent="0.25">
      <c r="H860" s="108"/>
    </row>
    <row r="861" spans="8:8" ht="15" customHeight="1" x14ac:dyDescent="0.25">
      <c r="H861" s="108"/>
    </row>
    <row r="862" spans="8:8" ht="15" customHeight="1" x14ac:dyDescent="0.25">
      <c r="H862" s="108"/>
    </row>
    <row r="863" spans="8:8" ht="15" customHeight="1" x14ac:dyDescent="0.25">
      <c r="H863" s="108"/>
    </row>
    <row r="864" spans="8:8" ht="15" customHeight="1" x14ac:dyDescent="0.25">
      <c r="H864" s="108"/>
    </row>
    <row r="865" spans="8:8" ht="15" customHeight="1" x14ac:dyDescent="0.25">
      <c r="H865" s="108"/>
    </row>
    <row r="866" spans="8:8" ht="15" customHeight="1" x14ac:dyDescent="0.25">
      <c r="H866" s="108"/>
    </row>
    <row r="867" spans="8:8" ht="15" customHeight="1" x14ac:dyDescent="0.25">
      <c r="H867" s="108"/>
    </row>
    <row r="868" spans="8:8" ht="15" customHeight="1" x14ac:dyDescent="0.25">
      <c r="H868" s="108"/>
    </row>
    <row r="869" spans="8:8" ht="15" customHeight="1" x14ac:dyDescent="0.25">
      <c r="H869" s="108"/>
    </row>
    <row r="870" spans="8:8" ht="15" customHeight="1" x14ac:dyDescent="0.25">
      <c r="H870" s="108"/>
    </row>
    <row r="871" spans="8:8" ht="15" customHeight="1" x14ac:dyDescent="0.25">
      <c r="H871" s="108"/>
    </row>
    <row r="872" spans="8:8" ht="15" customHeight="1" x14ac:dyDescent="0.25">
      <c r="H872" s="108"/>
    </row>
    <row r="873" spans="8:8" ht="15" customHeight="1" x14ac:dyDescent="0.25">
      <c r="H873" s="108"/>
    </row>
    <row r="874" spans="8:8" ht="15" customHeight="1" x14ac:dyDescent="0.25">
      <c r="H874" s="108"/>
    </row>
    <row r="875" spans="8:8" ht="15" customHeight="1" x14ac:dyDescent="0.25">
      <c r="H875" s="108"/>
    </row>
    <row r="876" spans="8:8" ht="15" customHeight="1" x14ac:dyDescent="0.25">
      <c r="H876" s="108"/>
    </row>
    <row r="877" spans="8:8" ht="15" customHeight="1" x14ac:dyDescent="0.25">
      <c r="H877" s="108"/>
    </row>
    <row r="878" spans="8:8" ht="15" customHeight="1" x14ac:dyDescent="0.25">
      <c r="H878" s="108"/>
    </row>
    <row r="879" spans="8:8" ht="15" customHeight="1" x14ac:dyDescent="0.25">
      <c r="H879" s="108"/>
    </row>
    <row r="880" spans="8:8" ht="15" customHeight="1" x14ac:dyDescent="0.25">
      <c r="H880" s="108"/>
    </row>
    <row r="881" spans="8:8" ht="15" customHeight="1" x14ac:dyDescent="0.25">
      <c r="H881" s="108"/>
    </row>
    <row r="882" spans="8:8" ht="15" customHeight="1" x14ac:dyDescent="0.25">
      <c r="H882" s="108"/>
    </row>
    <row r="883" spans="8:8" ht="15" customHeight="1" x14ac:dyDescent="0.25">
      <c r="H883" s="108"/>
    </row>
    <row r="884" spans="8:8" ht="15" customHeight="1" x14ac:dyDescent="0.25">
      <c r="H884" s="108"/>
    </row>
    <row r="885" spans="8:8" ht="15" customHeight="1" x14ac:dyDescent="0.25">
      <c r="H885" s="108"/>
    </row>
    <row r="886" spans="8:8" ht="15" customHeight="1" x14ac:dyDescent="0.25">
      <c r="H886" s="108"/>
    </row>
    <row r="887" spans="8:8" ht="15" customHeight="1" x14ac:dyDescent="0.25">
      <c r="H887" s="108"/>
    </row>
    <row r="888" spans="8:8" ht="15" customHeight="1" x14ac:dyDescent="0.25">
      <c r="H888" s="108"/>
    </row>
    <row r="889" spans="8:8" ht="15" customHeight="1" x14ac:dyDescent="0.25">
      <c r="H889" s="108"/>
    </row>
    <row r="890" spans="8:8" ht="15" customHeight="1" x14ac:dyDescent="0.25">
      <c r="H890" s="108"/>
    </row>
    <row r="891" spans="8:8" ht="15" customHeight="1" x14ac:dyDescent="0.25">
      <c r="H891" s="108"/>
    </row>
    <row r="892" spans="8:8" ht="15" customHeight="1" x14ac:dyDescent="0.25">
      <c r="H892" s="108"/>
    </row>
    <row r="893" spans="8:8" ht="15" customHeight="1" x14ac:dyDescent="0.25">
      <c r="H893" s="108"/>
    </row>
    <row r="894" spans="8:8" ht="15" customHeight="1" x14ac:dyDescent="0.25">
      <c r="H894" s="108"/>
    </row>
    <row r="895" spans="8:8" ht="15" customHeight="1" x14ac:dyDescent="0.25">
      <c r="H895" s="108"/>
    </row>
    <row r="896" spans="8:8" ht="15" customHeight="1" x14ac:dyDescent="0.25">
      <c r="H896" s="108"/>
    </row>
    <row r="897" spans="8:8" ht="15" customHeight="1" x14ac:dyDescent="0.25">
      <c r="H897" s="108"/>
    </row>
    <row r="898" spans="8:8" ht="15" customHeight="1" x14ac:dyDescent="0.25">
      <c r="H898" s="108"/>
    </row>
    <row r="899" spans="8:8" ht="15" customHeight="1" x14ac:dyDescent="0.25">
      <c r="H899" s="108"/>
    </row>
    <row r="900" spans="8:8" ht="15" customHeight="1" x14ac:dyDescent="0.25">
      <c r="H900" s="108"/>
    </row>
    <row r="901" spans="8:8" ht="15" customHeight="1" x14ac:dyDescent="0.25">
      <c r="H901" s="108"/>
    </row>
    <row r="902" spans="8:8" ht="15" customHeight="1" x14ac:dyDescent="0.25">
      <c r="H902" s="108"/>
    </row>
    <row r="903" spans="8:8" ht="15" customHeight="1" x14ac:dyDescent="0.25">
      <c r="H903" s="108"/>
    </row>
    <row r="904" spans="8:8" ht="15" customHeight="1" x14ac:dyDescent="0.25">
      <c r="H904" s="108"/>
    </row>
    <row r="905" spans="8:8" ht="15" customHeight="1" x14ac:dyDescent="0.25">
      <c r="H905" s="108"/>
    </row>
    <row r="906" spans="8:8" ht="15" customHeight="1" x14ac:dyDescent="0.25">
      <c r="H906" s="108"/>
    </row>
    <row r="907" spans="8:8" ht="15" customHeight="1" x14ac:dyDescent="0.25">
      <c r="H907" s="108"/>
    </row>
    <row r="908" spans="8:8" ht="15" customHeight="1" x14ac:dyDescent="0.25">
      <c r="H908" s="108"/>
    </row>
    <row r="909" spans="8:8" ht="15" customHeight="1" x14ac:dyDescent="0.25">
      <c r="H909" s="108"/>
    </row>
    <row r="910" spans="8:8" ht="15" customHeight="1" x14ac:dyDescent="0.25">
      <c r="H910" s="108"/>
    </row>
    <row r="911" spans="8:8" ht="15" customHeight="1" x14ac:dyDescent="0.25">
      <c r="H911" s="108"/>
    </row>
    <row r="912" spans="8:8" ht="15" customHeight="1" x14ac:dyDescent="0.25">
      <c r="H912" s="108"/>
    </row>
    <row r="913" spans="8:8" ht="15" customHeight="1" x14ac:dyDescent="0.25">
      <c r="H913" s="108"/>
    </row>
    <row r="914" spans="8:8" ht="15" customHeight="1" x14ac:dyDescent="0.25">
      <c r="H914" s="108"/>
    </row>
    <row r="915" spans="8:8" ht="15" customHeight="1" x14ac:dyDescent="0.25">
      <c r="H915" s="108"/>
    </row>
    <row r="916" spans="8:8" ht="15" customHeight="1" x14ac:dyDescent="0.25">
      <c r="H916" s="108"/>
    </row>
    <row r="917" spans="8:8" ht="15" customHeight="1" x14ac:dyDescent="0.25">
      <c r="H917" s="108"/>
    </row>
    <row r="918" spans="8:8" ht="15" customHeight="1" x14ac:dyDescent="0.25">
      <c r="H918" s="108"/>
    </row>
    <row r="919" spans="8:8" ht="15" customHeight="1" x14ac:dyDescent="0.25">
      <c r="H919" s="108"/>
    </row>
    <row r="920" spans="8:8" ht="15" customHeight="1" x14ac:dyDescent="0.25">
      <c r="H920" s="108"/>
    </row>
    <row r="921" spans="8:8" ht="15" customHeight="1" x14ac:dyDescent="0.25">
      <c r="H921" s="108"/>
    </row>
    <row r="922" spans="8:8" ht="15" customHeight="1" x14ac:dyDescent="0.25">
      <c r="H922" s="108"/>
    </row>
    <row r="923" spans="8:8" ht="15" customHeight="1" x14ac:dyDescent="0.25">
      <c r="H923" s="108"/>
    </row>
    <row r="924" spans="8:8" ht="15" customHeight="1" x14ac:dyDescent="0.25">
      <c r="H924" s="108"/>
    </row>
    <row r="925" spans="8:8" ht="15" customHeight="1" x14ac:dyDescent="0.25">
      <c r="H925" s="108"/>
    </row>
    <row r="926" spans="8:8" ht="15" customHeight="1" x14ac:dyDescent="0.25">
      <c r="H926" s="108"/>
    </row>
    <row r="927" spans="8:8" ht="15" customHeight="1" x14ac:dyDescent="0.25">
      <c r="H927" s="108"/>
    </row>
    <row r="928" spans="8:8" ht="15" customHeight="1" x14ac:dyDescent="0.25">
      <c r="H928" s="108"/>
    </row>
    <row r="929" spans="8:8" ht="15" customHeight="1" x14ac:dyDescent="0.25">
      <c r="H929" s="108"/>
    </row>
    <row r="930" spans="8:8" ht="15" customHeight="1" x14ac:dyDescent="0.25">
      <c r="H930" s="108"/>
    </row>
    <row r="931" spans="8:8" ht="15" customHeight="1" x14ac:dyDescent="0.25">
      <c r="H931" s="108"/>
    </row>
    <row r="932" spans="8:8" ht="15" customHeight="1" x14ac:dyDescent="0.25">
      <c r="H932" s="108"/>
    </row>
    <row r="933" spans="8:8" ht="15" customHeight="1" x14ac:dyDescent="0.25">
      <c r="H933" s="108"/>
    </row>
    <row r="934" spans="8:8" ht="15" customHeight="1" x14ac:dyDescent="0.25">
      <c r="H934" s="108"/>
    </row>
    <row r="935" spans="8:8" ht="15" customHeight="1" x14ac:dyDescent="0.25">
      <c r="H935" s="108"/>
    </row>
    <row r="936" spans="8:8" ht="15" customHeight="1" x14ac:dyDescent="0.25">
      <c r="H936" s="108"/>
    </row>
    <row r="937" spans="8:8" ht="15" customHeight="1" x14ac:dyDescent="0.25">
      <c r="H937" s="108"/>
    </row>
    <row r="938" spans="8:8" ht="15" customHeight="1" x14ac:dyDescent="0.25">
      <c r="H938" s="108"/>
    </row>
    <row r="939" spans="8:8" ht="15" customHeight="1" x14ac:dyDescent="0.25">
      <c r="H939" s="108"/>
    </row>
    <row r="940" spans="8:8" ht="15" customHeight="1" x14ac:dyDescent="0.25">
      <c r="H940" s="108"/>
    </row>
    <row r="941" spans="8:8" ht="15" customHeight="1" x14ac:dyDescent="0.25">
      <c r="H941" s="108"/>
    </row>
    <row r="942" spans="8:8" ht="15" customHeight="1" x14ac:dyDescent="0.25">
      <c r="H942" s="108"/>
    </row>
    <row r="943" spans="8:8" ht="15" customHeight="1" x14ac:dyDescent="0.25">
      <c r="H943" s="108"/>
    </row>
    <row r="944" spans="8:8" ht="15" customHeight="1" x14ac:dyDescent="0.25">
      <c r="H944" s="108"/>
    </row>
    <row r="945" spans="8:8" ht="15" customHeight="1" x14ac:dyDescent="0.25">
      <c r="H945" s="108"/>
    </row>
    <row r="946" spans="8:8" ht="15" customHeight="1" x14ac:dyDescent="0.25">
      <c r="H946" s="108"/>
    </row>
    <row r="947" spans="8:8" ht="15" customHeight="1" x14ac:dyDescent="0.25">
      <c r="H947" s="108"/>
    </row>
    <row r="948" spans="8:8" ht="15" customHeight="1" x14ac:dyDescent="0.25">
      <c r="H948" s="108"/>
    </row>
    <row r="949" spans="8:8" ht="15" customHeight="1" x14ac:dyDescent="0.25">
      <c r="H949" s="108"/>
    </row>
    <row r="950" spans="8:8" ht="15" customHeight="1" x14ac:dyDescent="0.25">
      <c r="H950" s="108"/>
    </row>
    <row r="951" spans="8:8" ht="15" customHeight="1" x14ac:dyDescent="0.25">
      <c r="H951" s="108"/>
    </row>
    <row r="952" spans="8:8" ht="15" customHeight="1" x14ac:dyDescent="0.25">
      <c r="H952" s="108"/>
    </row>
    <row r="953" spans="8:8" ht="15" customHeight="1" x14ac:dyDescent="0.25">
      <c r="H953" s="108"/>
    </row>
    <row r="954" spans="8:8" ht="15" customHeight="1" x14ac:dyDescent="0.25">
      <c r="H954" s="108"/>
    </row>
    <row r="955" spans="8:8" ht="15" customHeight="1" x14ac:dyDescent="0.25">
      <c r="H955" s="108"/>
    </row>
    <row r="956" spans="8:8" ht="15" customHeight="1" x14ac:dyDescent="0.25">
      <c r="H956" s="108"/>
    </row>
    <row r="957" spans="8:8" ht="15" customHeight="1" x14ac:dyDescent="0.25">
      <c r="H957" s="108"/>
    </row>
    <row r="958" spans="8:8" ht="15" customHeight="1" x14ac:dyDescent="0.25">
      <c r="H958" s="108"/>
    </row>
    <row r="959" spans="8:8" ht="15" customHeight="1" x14ac:dyDescent="0.25">
      <c r="H959" s="108"/>
    </row>
    <row r="960" spans="8:8" ht="15" customHeight="1" x14ac:dyDescent="0.25">
      <c r="H960" s="108"/>
    </row>
    <row r="961" spans="8:8" ht="15" customHeight="1" x14ac:dyDescent="0.25">
      <c r="H961" s="108"/>
    </row>
    <row r="962" spans="8:8" ht="15" customHeight="1" x14ac:dyDescent="0.25">
      <c r="H962" s="108"/>
    </row>
    <row r="963" spans="8:8" ht="15" customHeight="1" x14ac:dyDescent="0.25">
      <c r="H963" s="108"/>
    </row>
    <row r="964" spans="8:8" ht="15" customHeight="1" x14ac:dyDescent="0.25">
      <c r="H964" s="108"/>
    </row>
    <row r="965" spans="8:8" ht="15" customHeight="1" x14ac:dyDescent="0.25">
      <c r="H965" s="108"/>
    </row>
    <row r="966" spans="8:8" ht="15" customHeight="1" x14ac:dyDescent="0.25">
      <c r="H966" s="108"/>
    </row>
    <row r="967" spans="8:8" ht="15" customHeight="1" x14ac:dyDescent="0.25">
      <c r="H967" s="108"/>
    </row>
    <row r="968" spans="8:8" ht="15" customHeight="1" x14ac:dyDescent="0.25">
      <c r="H968" s="108"/>
    </row>
    <row r="969" spans="8:8" ht="15" customHeight="1" x14ac:dyDescent="0.25">
      <c r="H969" s="108"/>
    </row>
    <row r="970" spans="8:8" ht="15" customHeight="1" x14ac:dyDescent="0.25">
      <c r="H970" s="108"/>
    </row>
    <row r="971" spans="8:8" ht="15" customHeight="1" x14ac:dyDescent="0.25">
      <c r="H971" s="108"/>
    </row>
    <row r="972" spans="8:8" ht="15" customHeight="1" x14ac:dyDescent="0.25">
      <c r="H972" s="108"/>
    </row>
    <row r="973" spans="8:8" ht="15" customHeight="1" x14ac:dyDescent="0.25">
      <c r="H973" s="108"/>
    </row>
    <row r="974" spans="8:8" ht="15" customHeight="1" x14ac:dyDescent="0.25">
      <c r="H974" s="108"/>
    </row>
    <row r="975" spans="8:8" ht="15" customHeight="1" x14ac:dyDescent="0.25">
      <c r="H975" s="108"/>
    </row>
    <row r="976" spans="8:8" ht="15" customHeight="1" x14ac:dyDescent="0.25">
      <c r="H976" s="108"/>
    </row>
    <row r="977" spans="8:8" ht="15" customHeight="1" x14ac:dyDescent="0.25">
      <c r="H977" s="108"/>
    </row>
    <row r="978" spans="8:8" ht="15" customHeight="1" x14ac:dyDescent="0.25">
      <c r="H978" s="108"/>
    </row>
    <row r="979" spans="8:8" ht="15" customHeight="1" x14ac:dyDescent="0.25">
      <c r="H979" s="108"/>
    </row>
    <row r="980" spans="8:8" ht="15" customHeight="1" x14ac:dyDescent="0.25">
      <c r="H980" s="108"/>
    </row>
    <row r="981" spans="8:8" ht="15" customHeight="1" x14ac:dyDescent="0.25">
      <c r="H981" s="108"/>
    </row>
    <row r="982" spans="8:8" ht="15" customHeight="1" x14ac:dyDescent="0.25">
      <c r="H982" s="108"/>
    </row>
    <row r="983" spans="8:8" ht="15" customHeight="1" x14ac:dyDescent="0.25">
      <c r="H983" s="108"/>
    </row>
    <row r="984" spans="8:8" ht="15" customHeight="1" x14ac:dyDescent="0.25">
      <c r="H984" s="108"/>
    </row>
    <row r="985" spans="8:8" ht="15" customHeight="1" x14ac:dyDescent="0.25">
      <c r="H985" s="108"/>
    </row>
    <row r="986" spans="8:8" ht="15" customHeight="1" x14ac:dyDescent="0.25">
      <c r="H986" s="108"/>
    </row>
    <row r="987" spans="8:8" ht="15" customHeight="1" x14ac:dyDescent="0.25">
      <c r="H987" s="108"/>
    </row>
    <row r="988" spans="8:8" ht="15" customHeight="1" x14ac:dyDescent="0.25">
      <c r="H988" s="108"/>
    </row>
    <row r="989" spans="8:8" ht="15" customHeight="1" x14ac:dyDescent="0.25">
      <c r="H989" s="108"/>
    </row>
    <row r="990" spans="8:8" ht="15" customHeight="1" x14ac:dyDescent="0.25">
      <c r="H990" s="108"/>
    </row>
    <row r="991" spans="8:8" ht="15" customHeight="1" x14ac:dyDescent="0.25">
      <c r="H991" s="108"/>
    </row>
    <row r="992" spans="8:8" ht="15" customHeight="1" x14ac:dyDescent="0.25">
      <c r="H992" s="108"/>
    </row>
    <row r="993" spans="8:8" ht="15" customHeight="1" x14ac:dyDescent="0.25">
      <c r="H993" s="108"/>
    </row>
    <row r="994" spans="8:8" ht="15" customHeight="1" x14ac:dyDescent="0.25">
      <c r="H994" s="108"/>
    </row>
    <row r="995" spans="8:8" ht="15" customHeight="1" x14ac:dyDescent="0.25">
      <c r="H995" s="108"/>
    </row>
    <row r="996" spans="8:8" ht="15" customHeight="1" x14ac:dyDescent="0.25">
      <c r="H996" s="108"/>
    </row>
    <row r="997" spans="8:8" ht="15" customHeight="1" x14ac:dyDescent="0.25">
      <c r="H997" s="108"/>
    </row>
    <row r="998" spans="8:8" ht="15" customHeight="1" x14ac:dyDescent="0.25">
      <c r="H998" s="108"/>
    </row>
    <row r="999" spans="8:8" ht="15" customHeight="1" x14ac:dyDescent="0.25">
      <c r="H999" s="108"/>
    </row>
    <row r="1000" spans="8:8" ht="15" customHeight="1" x14ac:dyDescent="0.25">
      <c r="H1000" s="108"/>
    </row>
    <row r="1001" spans="8:8" ht="15" customHeight="1" x14ac:dyDescent="0.25">
      <c r="H1001" s="108"/>
    </row>
  </sheetData>
  <sheetProtection algorithmName="SHA-512" hashValue="9htpThFgYGzB0yS9yHHGaVdtY8dOE63hLQShFN7rsWSVJyPKMGcRBi6z7rMFcNonfGKt5tr5dixSYSCmI5tc/g==" saltValue="dcdgBhpeneqsAMypoKTZ6w==" spinCount="100000" sheet="1" objects="1" scenarios="1"/>
  <conditionalFormatting sqref="G2">
    <cfRule type="expression" dxfId="65" priority="4">
      <formula>AND(ROW()&gt;1,$W2&lt;&gt;"",$W2&lt;&gt;"OK",$W2&lt;&gt;"FILE LINK (check)")</formula>
    </cfRule>
  </conditionalFormatting>
  <pageMargins left="0.7" right="0.7" top="0.78749999999999998" bottom="0.78749999999999998" header="0.511811023622047" footer="0.511811023622047"/>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AP1995"/>
  <sheetViews>
    <sheetView zoomScaleNormal="100" workbookViewId="0">
      <pane xSplit="1" ySplit="1" topLeftCell="B2" activePane="bottomRight" state="frozen"/>
      <selection pane="topRight" activeCell="B1" sqref="B1"/>
      <selection pane="bottomLeft" activeCell="A2" sqref="A2"/>
      <selection pane="bottomRight" activeCell="I25" sqref="I25"/>
    </sheetView>
  </sheetViews>
  <sheetFormatPr baseColWidth="10" defaultColWidth="15.7109375" defaultRowHeight="15" customHeight="1" x14ac:dyDescent="0.25"/>
  <cols>
    <col min="1" max="1" width="17.42578125" style="240" customWidth="1"/>
    <col min="2" max="2" width="15.7109375" style="200" customWidth="1"/>
    <col min="3" max="3" width="11.7109375" style="109" customWidth="1"/>
    <col min="4" max="4" width="22.42578125" style="200" customWidth="1"/>
    <col min="5" max="5" width="15.7109375" style="179" customWidth="1"/>
    <col min="6" max="7" width="13" style="72" customWidth="1"/>
    <col min="8" max="8" width="13" style="187" customWidth="1"/>
    <col min="9" max="9" width="39.85546875" style="239" customWidth="1"/>
    <col min="10" max="10" width="13" style="72" customWidth="1"/>
    <col min="11" max="11" width="13.7109375" style="72" customWidth="1"/>
    <col min="12" max="12" width="18" style="179" customWidth="1"/>
    <col min="13" max="13" width="12" style="72" customWidth="1"/>
    <col min="14" max="14" width="14" style="72" customWidth="1"/>
    <col min="15" max="15" width="18" style="72" customWidth="1"/>
    <col min="16" max="16" width="18.7109375" style="203" customWidth="1"/>
    <col min="17" max="20" width="15.7109375" style="72" customWidth="1"/>
    <col min="21" max="40" width="15.7109375" style="131" customWidth="1"/>
    <col min="41" max="41" width="18" style="131" customWidth="1"/>
    <col min="42" max="42" width="20" style="131" customWidth="1"/>
    <col min="43" max="43" width="18" style="131" customWidth="1"/>
    <col min="44" max="45" width="15.7109375" style="131" customWidth="1"/>
    <col min="46" max="16384" width="15.7109375" style="131"/>
  </cols>
  <sheetData>
    <row r="1" spans="1:42" s="73" customFormat="1" ht="39" customHeight="1" x14ac:dyDescent="0.25">
      <c r="A1" s="153" t="s">
        <v>379</v>
      </c>
      <c r="B1" s="181" t="s">
        <v>298</v>
      </c>
      <c r="C1" s="96" t="s">
        <v>203</v>
      </c>
      <c r="D1" s="181" t="s">
        <v>184</v>
      </c>
      <c r="E1" s="181" t="s">
        <v>309</v>
      </c>
      <c r="F1" s="92" t="s">
        <v>204</v>
      </c>
      <c r="G1" s="74" t="s">
        <v>310</v>
      </c>
      <c r="H1" s="186" t="s">
        <v>311</v>
      </c>
      <c r="I1" s="74" t="s">
        <v>237</v>
      </c>
      <c r="J1" s="74" t="s">
        <v>301</v>
      </c>
      <c r="K1" s="74" t="s">
        <v>210</v>
      </c>
      <c r="L1" s="181" t="s">
        <v>312</v>
      </c>
      <c r="M1" s="74" t="s">
        <v>195</v>
      </c>
      <c r="N1" s="74" t="s">
        <v>313</v>
      </c>
      <c r="O1" s="74" t="s">
        <v>314</v>
      </c>
      <c r="P1" s="173" t="s">
        <v>303</v>
      </c>
      <c r="Q1" s="91"/>
      <c r="R1" s="91"/>
      <c r="S1" s="91"/>
      <c r="T1" s="91"/>
    </row>
    <row r="2" spans="1:42" ht="15" customHeight="1" x14ac:dyDescent="0.25">
      <c r="B2" s="200" t="str">
        <f>IF($C2="","",Setup!$B$4)</f>
        <v/>
      </c>
      <c r="D2" s="200" t="str">
        <f>IF($C2="","",_xlfn.XLOOKUP($C2,'Task library'!$A:$A,'Task library'!$B:$B,""))</f>
        <v/>
      </c>
      <c r="E2" s="202" t="str">
        <f>IF($C2="","",_xlfn.XLOOKUP($C2,'Task library'!$A:$A,'Task library'!$D:$D,""))</f>
        <v/>
      </c>
      <c r="H2" s="187" t="str">
        <f t="shared" ref="H2:H65" si="0">IF(OR($C2="",$E2="",$G2=""),"",$E2-$G2)</f>
        <v/>
      </c>
      <c r="L2" s="179" t="str">
        <f t="shared" ref="L2:L65" si="1">IF(G2="","",IF(G2&gt;E2,"Time check – higher",IF(G2&lt;E2,"Time check – lower","")))</f>
        <v/>
      </c>
      <c r="AO2" s="3"/>
      <c r="AP2" s="110"/>
    </row>
    <row r="3" spans="1:42" ht="15" customHeight="1" x14ac:dyDescent="0.25">
      <c r="B3" s="200" t="str">
        <f>IF($C3="","",Setup!$B$4)</f>
        <v/>
      </c>
      <c r="D3" s="200" t="str">
        <f>IF($C3="","",_xlfn.XLOOKUP($C3,'Task library'!$A:$A,'Task library'!$B:$B,""))</f>
        <v/>
      </c>
      <c r="E3" s="202" t="str">
        <f>IF($C3="","",_xlfn.XLOOKUP($C3,'Task library'!$A:$A,'Task library'!$D:$D,""))</f>
        <v/>
      </c>
      <c r="H3" s="187" t="str">
        <f t="shared" si="0"/>
        <v/>
      </c>
      <c r="L3" s="179" t="str">
        <f t="shared" si="1"/>
        <v/>
      </c>
      <c r="AO3" s="3"/>
      <c r="AP3" s="110"/>
    </row>
    <row r="4" spans="1:42" ht="15" customHeight="1" x14ac:dyDescent="0.25">
      <c r="B4" s="200" t="str">
        <f>IF($C4="","",Setup!$B$4)</f>
        <v/>
      </c>
      <c r="D4" s="200" t="str">
        <f>IF($C4="","",_xlfn.XLOOKUP($C4,'Task library'!$A:$A,'Task library'!$B:$B,""))</f>
        <v/>
      </c>
      <c r="E4" s="202" t="str">
        <f>IF($C4="","",_xlfn.XLOOKUP($C4,'Task library'!$A:$A,'Task library'!$D:$D,""))</f>
        <v/>
      </c>
      <c r="H4" s="187" t="str">
        <f t="shared" si="0"/>
        <v/>
      </c>
      <c r="L4" s="179" t="str">
        <f t="shared" si="1"/>
        <v/>
      </c>
      <c r="AO4" s="3"/>
      <c r="AP4" s="110"/>
    </row>
    <row r="5" spans="1:42" ht="15" customHeight="1" x14ac:dyDescent="0.25">
      <c r="B5" s="200" t="str">
        <f>IF($C5="","",Setup!$B$4)</f>
        <v/>
      </c>
      <c r="D5" s="200" t="str">
        <f>IF($C5="","",_xlfn.XLOOKUP($C5,'Task library'!$A:$A,'Task library'!$B:$B,""))</f>
        <v/>
      </c>
      <c r="E5" s="202" t="str">
        <f>IF($C5="","",_xlfn.XLOOKUP($C5,'Task library'!$A:$A,'Task library'!$D:$D,""))</f>
        <v/>
      </c>
      <c r="H5" s="187" t="str">
        <f t="shared" si="0"/>
        <v/>
      </c>
      <c r="L5" s="179" t="str">
        <f t="shared" si="1"/>
        <v/>
      </c>
      <c r="AO5" s="3"/>
      <c r="AP5" s="110"/>
    </row>
    <row r="6" spans="1:42" ht="15" customHeight="1" x14ac:dyDescent="0.25">
      <c r="B6" s="200" t="str">
        <f>IF($C6="","",Setup!$B$4)</f>
        <v/>
      </c>
      <c r="D6" s="200" t="str">
        <f>IF($C6="","",_xlfn.XLOOKUP($C6,'Task library'!$A:$A,'Task library'!$B:$B,""))</f>
        <v/>
      </c>
      <c r="E6" s="202" t="str">
        <f>IF($C6="","",_xlfn.XLOOKUP($C6,'Task library'!$A:$A,'Task library'!$D:$D,""))</f>
        <v/>
      </c>
      <c r="H6" s="187" t="str">
        <f t="shared" si="0"/>
        <v/>
      </c>
      <c r="L6" s="179" t="str">
        <f t="shared" si="1"/>
        <v/>
      </c>
      <c r="AO6" s="3"/>
      <c r="AP6" s="110"/>
    </row>
    <row r="7" spans="1:42" ht="15" customHeight="1" x14ac:dyDescent="0.25">
      <c r="B7" s="200" t="str">
        <f>IF($C7="","",Setup!$B$4)</f>
        <v/>
      </c>
      <c r="D7" s="200" t="str">
        <f>IF($C7="","",_xlfn.XLOOKUP($C7,'Task library'!$A:$A,'Task library'!$B:$B,""))</f>
        <v/>
      </c>
      <c r="E7" s="202" t="str">
        <f>IF($C7="","",_xlfn.XLOOKUP($C7,'Task library'!$A:$A,'Task library'!$D:$D,""))</f>
        <v/>
      </c>
      <c r="H7" s="187" t="str">
        <f t="shared" si="0"/>
        <v/>
      </c>
      <c r="L7" s="179" t="str">
        <f t="shared" si="1"/>
        <v/>
      </c>
      <c r="AO7" s="3"/>
      <c r="AP7" s="110"/>
    </row>
    <row r="8" spans="1:42" ht="15" customHeight="1" x14ac:dyDescent="0.25">
      <c r="B8" s="200" t="str">
        <f>IF($C8="","",Setup!$B$4)</f>
        <v/>
      </c>
      <c r="D8" s="200" t="str">
        <f>IF($C8="","",_xlfn.XLOOKUP($C8,'Task library'!$A:$A,'Task library'!$B:$B,""))</f>
        <v/>
      </c>
      <c r="E8" s="202" t="str">
        <f>IF($C8="","",_xlfn.XLOOKUP($C8,'Task library'!$A:$A,'Task library'!$D:$D,""))</f>
        <v/>
      </c>
      <c r="H8" s="187" t="str">
        <f t="shared" si="0"/>
        <v/>
      </c>
      <c r="L8" s="179" t="str">
        <f t="shared" si="1"/>
        <v/>
      </c>
      <c r="AO8" s="3"/>
      <c r="AP8" s="110"/>
    </row>
    <row r="9" spans="1:42" ht="15" customHeight="1" x14ac:dyDescent="0.25">
      <c r="B9" s="200" t="str">
        <f>IF($C9="","",Setup!$B$4)</f>
        <v/>
      </c>
      <c r="D9" s="200" t="str">
        <f>IF($C9="","",_xlfn.XLOOKUP($C9,'Task library'!$A:$A,'Task library'!$B:$B,""))</f>
        <v/>
      </c>
      <c r="E9" s="202" t="str">
        <f>IF($C9="","",_xlfn.XLOOKUP($C9,'Task library'!$A:$A,'Task library'!$D:$D,""))</f>
        <v/>
      </c>
      <c r="H9" s="187" t="str">
        <f t="shared" si="0"/>
        <v/>
      </c>
      <c r="L9" s="179" t="str">
        <f t="shared" si="1"/>
        <v/>
      </c>
      <c r="AO9" s="3"/>
      <c r="AP9" s="110"/>
    </row>
    <row r="10" spans="1:42" ht="15" customHeight="1" x14ac:dyDescent="0.25">
      <c r="B10" s="200" t="str">
        <f>IF($C10="","",Setup!$B$4)</f>
        <v/>
      </c>
      <c r="D10" s="200" t="str">
        <f>IF($C10="","",_xlfn.XLOOKUP($C10,'Task library'!$A:$A,'Task library'!$B:$B,""))</f>
        <v/>
      </c>
      <c r="E10" s="202" t="str">
        <f>IF($C10="","",_xlfn.XLOOKUP($C10,'Task library'!$A:$A,'Task library'!$D:$D,""))</f>
        <v/>
      </c>
      <c r="H10" s="187" t="str">
        <f t="shared" si="0"/>
        <v/>
      </c>
      <c r="L10" s="179" t="str">
        <f t="shared" si="1"/>
        <v/>
      </c>
      <c r="AO10" s="3"/>
      <c r="AP10" s="110"/>
    </row>
    <row r="11" spans="1:42" ht="15" customHeight="1" x14ac:dyDescent="0.25">
      <c r="B11" s="200" t="str">
        <f>IF($C11="","",Setup!$B$4)</f>
        <v/>
      </c>
      <c r="D11" s="200" t="str">
        <f>IF($C11="","",_xlfn.XLOOKUP($C11,'Task library'!$A:$A,'Task library'!$B:$B,""))</f>
        <v/>
      </c>
      <c r="E11" s="202" t="str">
        <f>IF($C11="","",_xlfn.XLOOKUP($C11,'Task library'!$A:$A,'Task library'!$D:$D,""))</f>
        <v/>
      </c>
      <c r="H11" s="187" t="str">
        <f t="shared" si="0"/>
        <v/>
      </c>
      <c r="L11" s="179" t="str">
        <f t="shared" si="1"/>
        <v/>
      </c>
      <c r="AO11" s="3"/>
      <c r="AP11" s="110"/>
    </row>
    <row r="12" spans="1:42" ht="15" customHeight="1" x14ac:dyDescent="0.25">
      <c r="B12" s="200" t="str">
        <f>IF($C12="","",Setup!$B$4)</f>
        <v/>
      </c>
      <c r="D12" s="200" t="str">
        <f>IF($C12="","",_xlfn.XLOOKUP($C12,'Task library'!$A:$A,'Task library'!$B:$B,""))</f>
        <v/>
      </c>
      <c r="E12" s="202" t="str">
        <f>IF($C12="","",_xlfn.XLOOKUP($C12,'Task library'!$A:$A,'Task library'!$D:$D,""))</f>
        <v/>
      </c>
      <c r="H12" s="187" t="str">
        <f t="shared" si="0"/>
        <v/>
      </c>
      <c r="L12" s="179" t="str">
        <f t="shared" si="1"/>
        <v/>
      </c>
      <c r="AO12" s="3"/>
      <c r="AP12" s="110"/>
    </row>
    <row r="13" spans="1:42" ht="15" customHeight="1" x14ac:dyDescent="0.25">
      <c r="B13" s="200" t="str">
        <f>IF($C13="","",Setup!$B$4)</f>
        <v/>
      </c>
      <c r="D13" s="200" t="str">
        <f>IF($C13="","",_xlfn.XLOOKUP($C13,'Task library'!$A:$A,'Task library'!$B:$B,""))</f>
        <v/>
      </c>
      <c r="E13" s="202" t="str">
        <f>IF($C13="","",_xlfn.XLOOKUP($C13,'Task library'!$A:$A,'Task library'!$D:$D,""))</f>
        <v/>
      </c>
      <c r="H13" s="187" t="str">
        <f t="shared" si="0"/>
        <v/>
      </c>
      <c r="L13" s="179" t="str">
        <f t="shared" si="1"/>
        <v/>
      </c>
      <c r="AO13" s="3"/>
      <c r="AP13" s="110"/>
    </row>
    <row r="14" spans="1:42" ht="15" customHeight="1" x14ac:dyDescent="0.25">
      <c r="B14" s="200" t="str">
        <f>IF($C14="","",Setup!$B$4)</f>
        <v/>
      </c>
      <c r="D14" s="200" t="str">
        <f>IF($C14="","",_xlfn.XLOOKUP($C14,'Task library'!$A:$A,'Task library'!$B:$B,""))</f>
        <v/>
      </c>
      <c r="E14" s="202" t="str">
        <f>IF($C14="","",_xlfn.XLOOKUP($C14,'Task library'!$A:$A,'Task library'!$D:$D,""))</f>
        <v/>
      </c>
      <c r="H14" s="187" t="str">
        <f t="shared" si="0"/>
        <v/>
      </c>
      <c r="L14" s="179" t="str">
        <f t="shared" si="1"/>
        <v/>
      </c>
      <c r="AO14" s="3"/>
      <c r="AP14" s="110"/>
    </row>
    <row r="15" spans="1:42" ht="15" customHeight="1" x14ac:dyDescent="0.25">
      <c r="B15" s="200" t="str">
        <f>IF($C15="","",Setup!$B$4)</f>
        <v/>
      </c>
      <c r="D15" s="200" t="str">
        <f>IF($C15="","",_xlfn.XLOOKUP($C15,'Task library'!$A:$A,'Task library'!$B:$B,""))</f>
        <v/>
      </c>
      <c r="E15" s="202" t="str">
        <f>IF($C15="","",_xlfn.XLOOKUP($C15,'Task library'!$A:$A,'Task library'!$D:$D,""))</f>
        <v/>
      </c>
      <c r="H15" s="187" t="str">
        <f t="shared" si="0"/>
        <v/>
      </c>
      <c r="L15" s="179" t="str">
        <f t="shared" si="1"/>
        <v/>
      </c>
      <c r="AO15" s="3"/>
      <c r="AP15" s="110"/>
    </row>
    <row r="16" spans="1:42" ht="15" customHeight="1" x14ac:dyDescent="0.25">
      <c r="B16" s="200" t="str">
        <f>IF($C16="","",Setup!$B$4)</f>
        <v/>
      </c>
      <c r="D16" s="200" t="str">
        <f>IF($C16="","",_xlfn.XLOOKUP($C16,'Task library'!$A:$A,'Task library'!$B:$B,""))</f>
        <v/>
      </c>
      <c r="E16" s="202" t="str">
        <f>IF($C16="","",_xlfn.XLOOKUP($C16,'Task library'!$A:$A,'Task library'!$D:$D,""))</f>
        <v/>
      </c>
      <c r="H16" s="187" t="str">
        <f t="shared" si="0"/>
        <v/>
      </c>
      <c r="L16" s="179" t="str">
        <f t="shared" si="1"/>
        <v/>
      </c>
      <c r="AO16" s="3"/>
      <c r="AP16" s="110"/>
    </row>
    <row r="17" spans="2:42" ht="15" customHeight="1" x14ac:dyDescent="0.25">
      <c r="B17" s="200" t="str">
        <f>IF($C17="","",Setup!$B$4)</f>
        <v/>
      </c>
      <c r="D17" s="200" t="str">
        <f>IF($C17="","",_xlfn.XLOOKUP($C17,'Task library'!$A:$A,'Task library'!$B:$B,""))</f>
        <v/>
      </c>
      <c r="E17" s="202" t="str">
        <f>IF($C17="","",_xlfn.XLOOKUP($C17,'Task library'!$A:$A,'Task library'!$D:$D,""))</f>
        <v/>
      </c>
      <c r="H17" s="187" t="str">
        <f t="shared" si="0"/>
        <v/>
      </c>
      <c r="L17" s="179" t="str">
        <f t="shared" si="1"/>
        <v/>
      </c>
      <c r="AO17" s="3"/>
      <c r="AP17" s="110"/>
    </row>
    <row r="18" spans="2:42" ht="15" customHeight="1" x14ac:dyDescent="0.25">
      <c r="B18" s="200" t="str">
        <f>IF($C18="","",Setup!$B$4)</f>
        <v/>
      </c>
      <c r="D18" s="200" t="str">
        <f>IF($C18="","",_xlfn.XLOOKUP($C18,'Task library'!$A:$A,'Task library'!$B:$B,""))</f>
        <v/>
      </c>
      <c r="E18" s="202" t="str">
        <f>IF($C18="","",_xlfn.XLOOKUP($C18,'Task library'!$A:$A,'Task library'!$D:$D,""))</f>
        <v/>
      </c>
      <c r="H18" s="187" t="str">
        <f t="shared" si="0"/>
        <v/>
      </c>
      <c r="L18" s="179" t="str">
        <f t="shared" si="1"/>
        <v/>
      </c>
      <c r="AO18" s="3"/>
      <c r="AP18" s="110"/>
    </row>
    <row r="19" spans="2:42" ht="15" customHeight="1" x14ac:dyDescent="0.25">
      <c r="B19" s="200" t="str">
        <f>IF($C19="","",Setup!$B$4)</f>
        <v/>
      </c>
      <c r="D19" s="200" t="str">
        <f>IF($C19="","",_xlfn.XLOOKUP($C19,'Task library'!$A:$A,'Task library'!$B:$B,""))</f>
        <v/>
      </c>
      <c r="E19" s="202" t="str">
        <f>IF($C19="","",_xlfn.XLOOKUP($C19,'Task library'!$A:$A,'Task library'!$D:$D,""))</f>
        <v/>
      </c>
      <c r="H19" s="187" t="str">
        <f t="shared" si="0"/>
        <v/>
      </c>
      <c r="L19" s="179" t="str">
        <f t="shared" si="1"/>
        <v/>
      </c>
      <c r="AO19" s="3"/>
      <c r="AP19" s="110"/>
    </row>
    <row r="20" spans="2:42" ht="15" customHeight="1" x14ac:dyDescent="0.25">
      <c r="B20" s="200" t="str">
        <f>IF($C20="","",Setup!$B$4)</f>
        <v/>
      </c>
      <c r="D20" s="200" t="str">
        <f>IF($C20="","",_xlfn.XLOOKUP($C20,'Task library'!$A:$A,'Task library'!$B:$B,""))</f>
        <v/>
      </c>
      <c r="E20" s="202" t="str">
        <f>IF($C20="","",_xlfn.XLOOKUP($C20,'Task library'!$A:$A,'Task library'!$D:$D,""))</f>
        <v/>
      </c>
      <c r="H20" s="187" t="str">
        <f t="shared" si="0"/>
        <v/>
      </c>
      <c r="L20" s="179" t="str">
        <f t="shared" si="1"/>
        <v/>
      </c>
      <c r="AO20" s="3"/>
      <c r="AP20" s="110"/>
    </row>
    <row r="21" spans="2:42" ht="15" customHeight="1" x14ac:dyDescent="0.25">
      <c r="B21" s="200" t="str">
        <f>IF($C21="","",Setup!$B$4)</f>
        <v/>
      </c>
      <c r="D21" s="200" t="str">
        <f>IF($C21="","",_xlfn.XLOOKUP($C21,'Task library'!$A:$A,'Task library'!$B:$B,""))</f>
        <v/>
      </c>
      <c r="E21" s="202" t="str">
        <f>IF($C21="","",_xlfn.XLOOKUP($C21,'Task library'!$A:$A,'Task library'!$D:$D,""))</f>
        <v/>
      </c>
      <c r="H21" s="187" t="str">
        <f t="shared" si="0"/>
        <v/>
      </c>
      <c r="L21" s="179" t="str">
        <f t="shared" si="1"/>
        <v/>
      </c>
      <c r="AO21" s="3"/>
      <c r="AP21" s="110"/>
    </row>
    <row r="22" spans="2:42" ht="15" customHeight="1" x14ac:dyDescent="0.25">
      <c r="B22" s="200" t="str">
        <f>IF($C22="","",Setup!$B$4)</f>
        <v/>
      </c>
      <c r="D22" s="200" t="str">
        <f>IF($C22="","",_xlfn.XLOOKUP($C22,'Task library'!$A:$A,'Task library'!$B:$B,""))</f>
        <v/>
      </c>
      <c r="E22" s="202" t="str">
        <f>IF($C22="","",_xlfn.XLOOKUP($C22,'Task library'!$A:$A,'Task library'!$D:$D,""))</f>
        <v/>
      </c>
      <c r="H22" s="187" t="str">
        <f t="shared" si="0"/>
        <v/>
      </c>
      <c r="L22" s="179" t="str">
        <f t="shared" si="1"/>
        <v/>
      </c>
      <c r="AO22" s="3"/>
      <c r="AP22" s="110"/>
    </row>
    <row r="23" spans="2:42" ht="15" customHeight="1" x14ac:dyDescent="0.25">
      <c r="B23" s="200" t="str">
        <f>IF($C23="","",Setup!$B$4)</f>
        <v/>
      </c>
      <c r="D23" s="200" t="str">
        <f>IF($C23="","",_xlfn.XLOOKUP($C23,'Task library'!$A:$A,'Task library'!$B:$B,""))</f>
        <v/>
      </c>
      <c r="E23" s="202" t="str">
        <f>IF($C23="","",_xlfn.XLOOKUP($C23,'Task library'!$A:$A,'Task library'!$D:$D,""))</f>
        <v/>
      </c>
      <c r="H23" s="187" t="str">
        <f t="shared" si="0"/>
        <v/>
      </c>
      <c r="L23" s="179" t="str">
        <f t="shared" si="1"/>
        <v/>
      </c>
      <c r="AO23" s="3"/>
      <c r="AP23" s="110"/>
    </row>
    <row r="24" spans="2:42" ht="15" customHeight="1" x14ac:dyDescent="0.25">
      <c r="B24" s="200" t="str">
        <f>IF($C24="","",Setup!$B$4)</f>
        <v/>
      </c>
      <c r="D24" s="200" t="str">
        <f>IF($C24="","",_xlfn.XLOOKUP($C24,'Task library'!$A:$A,'Task library'!$B:$B,""))</f>
        <v/>
      </c>
      <c r="E24" s="202" t="str">
        <f>IF($C24="","",_xlfn.XLOOKUP($C24,'Task library'!$A:$A,'Task library'!$D:$D,""))</f>
        <v/>
      </c>
      <c r="H24" s="187" t="str">
        <f t="shared" si="0"/>
        <v/>
      </c>
      <c r="L24" s="179" t="str">
        <f t="shared" si="1"/>
        <v/>
      </c>
      <c r="AO24" s="3"/>
      <c r="AP24" s="110"/>
    </row>
    <row r="25" spans="2:42" ht="15" customHeight="1" x14ac:dyDescent="0.25">
      <c r="B25" s="200" t="str">
        <f>IF($C25="","",Setup!$B$4)</f>
        <v/>
      </c>
      <c r="D25" s="200" t="str">
        <f>IF($C25="","",_xlfn.XLOOKUP($C25,'Task library'!$A:$A,'Task library'!$B:$B,""))</f>
        <v/>
      </c>
      <c r="E25" s="202" t="str">
        <f>IF($C25="","",_xlfn.XLOOKUP($C25,'Task library'!$A:$A,'Task library'!$D:$D,""))</f>
        <v/>
      </c>
      <c r="H25" s="187" t="str">
        <f t="shared" si="0"/>
        <v/>
      </c>
      <c r="L25" s="179" t="str">
        <f t="shared" si="1"/>
        <v/>
      </c>
      <c r="AO25" s="3"/>
      <c r="AP25" s="110"/>
    </row>
    <row r="26" spans="2:42" ht="15" customHeight="1" x14ac:dyDescent="0.25">
      <c r="B26" s="200" t="str">
        <f>IF($C26="","",Setup!$B$4)</f>
        <v/>
      </c>
      <c r="D26" s="200" t="str">
        <f>IF($C26="","",_xlfn.XLOOKUP($C26,'Task library'!$A:$A,'Task library'!$B:$B,""))</f>
        <v/>
      </c>
      <c r="E26" s="202" t="str">
        <f>IF($C26="","",_xlfn.XLOOKUP($C26,'Task library'!$A:$A,'Task library'!$D:$D,""))</f>
        <v/>
      </c>
      <c r="H26" s="187" t="str">
        <f t="shared" si="0"/>
        <v/>
      </c>
      <c r="L26" s="179" t="str">
        <f t="shared" si="1"/>
        <v/>
      </c>
      <c r="AO26" s="3"/>
      <c r="AP26" s="110"/>
    </row>
    <row r="27" spans="2:42" ht="15" customHeight="1" x14ac:dyDescent="0.25">
      <c r="B27" s="200" t="str">
        <f>IF($C27="","",Setup!$B$4)</f>
        <v/>
      </c>
      <c r="D27" s="200" t="str">
        <f>IF($C27="","",_xlfn.XLOOKUP($C27,'Task library'!$A:$A,'Task library'!$B:$B,""))</f>
        <v/>
      </c>
      <c r="E27" s="202" t="str">
        <f>IF($C27="","",_xlfn.XLOOKUP($C27,'Task library'!$A:$A,'Task library'!$D:$D,""))</f>
        <v/>
      </c>
      <c r="H27" s="187" t="str">
        <f t="shared" si="0"/>
        <v/>
      </c>
      <c r="L27" s="179" t="str">
        <f t="shared" si="1"/>
        <v/>
      </c>
      <c r="AO27" s="3"/>
      <c r="AP27" s="110"/>
    </row>
    <row r="28" spans="2:42" ht="15" customHeight="1" x14ac:dyDescent="0.25">
      <c r="B28" s="200" t="str">
        <f>IF($C28="","",Setup!$B$4)</f>
        <v/>
      </c>
      <c r="D28" s="200" t="str">
        <f>IF($C28="","",_xlfn.XLOOKUP($C28,'Task library'!$A:$A,'Task library'!$B:$B,""))</f>
        <v/>
      </c>
      <c r="E28" s="202" t="str">
        <f>IF($C28="","",_xlfn.XLOOKUP($C28,'Task library'!$A:$A,'Task library'!$D:$D,""))</f>
        <v/>
      </c>
      <c r="H28" s="187" t="str">
        <f t="shared" si="0"/>
        <v/>
      </c>
      <c r="L28" s="179" t="str">
        <f t="shared" si="1"/>
        <v/>
      </c>
      <c r="AO28" s="3"/>
      <c r="AP28" s="110"/>
    </row>
    <row r="29" spans="2:42" ht="15" customHeight="1" x14ac:dyDescent="0.25">
      <c r="B29" s="200" t="str">
        <f>IF($C29="","",Setup!$B$4)</f>
        <v/>
      </c>
      <c r="D29" s="200" t="str">
        <f>IF($C29="","",_xlfn.XLOOKUP($C29,'Task library'!$A:$A,'Task library'!$B:$B,""))</f>
        <v/>
      </c>
      <c r="E29" s="202" t="str">
        <f>IF($C29="","",_xlfn.XLOOKUP($C29,'Task library'!$A:$A,'Task library'!$D:$D,""))</f>
        <v/>
      </c>
      <c r="H29" s="187" t="str">
        <f t="shared" si="0"/>
        <v/>
      </c>
      <c r="L29" s="179" t="str">
        <f t="shared" si="1"/>
        <v/>
      </c>
      <c r="AO29" s="3"/>
      <c r="AP29" s="110"/>
    </row>
    <row r="30" spans="2:42" ht="15" customHeight="1" x14ac:dyDescent="0.25">
      <c r="B30" s="200" t="str">
        <f>IF($C30="","",Setup!$B$4)</f>
        <v/>
      </c>
      <c r="D30" s="200" t="str">
        <f>IF($C30="","",_xlfn.XLOOKUP($C30,'Task library'!$A:$A,'Task library'!$B:$B,""))</f>
        <v/>
      </c>
      <c r="E30" s="202" t="str">
        <f>IF($C30="","",_xlfn.XLOOKUP($C30,'Task library'!$A:$A,'Task library'!$D:$D,""))</f>
        <v/>
      </c>
      <c r="H30" s="187" t="str">
        <f t="shared" si="0"/>
        <v/>
      </c>
      <c r="L30" s="179" t="str">
        <f t="shared" si="1"/>
        <v/>
      </c>
      <c r="AO30" s="3"/>
      <c r="AP30" s="110"/>
    </row>
    <row r="31" spans="2:42" ht="15" customHeight="1" x14ac:dyDescent="0.25">
      <c r="B31" s="200" t="str">
        <f>IF($C31="","",Setup!$B$4)</f>
        <v/>
      </c>
      <c r="D31" s="200" t="str">
        <f>IF($C31="","",_xlfn.XLOOKUP($C31,'Task library'!$A:$A,'Task library'!$B:$B,""))</f>
        <v/>
      </c>
      <c r="E31" s="202" t="str">
        <f>IF($C31="","",_xlfn.XLOOKUP($C31,'Task library'!$A:$A,'Task library'!$D:$D,""))</f>
        <v/>
      </c>
      <c r="H31" s="187" t="str">
        <f t="shared" si="0"/>
        <v/>
      </c>
      <c r="L31" s="179" t="str">
        <f t="shared" si="1"/>
        <v/>
      </c>
      <c r="AO31" s="3"/>
      <c r="AP31" s="110"/>
    </row>
    <row r="32" spans="2:42" ht="15" customHeight="1" x14ac:dyDescent="0.25">
      <c r="B32" s="200" t="str">
        <f>IF($C32="","",Setup!$B$4)</f>
        <v/>
      </c>
      <c r="D32" s="200" t="str">
        <f>IF($C32="","",_xlfn.XLOOKUP($C32,'Task library'!$A:$A,'Task library'!$B:$B,""))</f>
        <v/>
      </c>
      <c r="E32" s="202" t="str">
        <f>IF($C32="","",_xlfn.XLOOKUP($C32,'Task library'!$A:$A,'Task library'!$D:$D,""))</f>
        <v/>
      </c>
      <c r="H32" s="187" t="str">
        <f t="shared" si="0"/>
        <v/>
      </c>
      <c r="L32" s="179" t="str">
        <f t="shared" si="1"/>
        <v/>
      </c>
      <c r="AO32" s="3"/>
      <c r="AP32" s="110"/>
    </row>
    <row r="33" spans="2:42" ht="15" customHeight="1" x14ac:dyDescent="0.25">
      <c r="B33" s="200" t="str">
        <f>IF($C33="","",Setup!$B$4)</f>
        <v/>
      </c>
      <c r="D33" s="200" t="str">
        <f>IF($C33="","",_xlfn.XLOOKUP($C33,'Task library'!$A:$A,'Task library'!$B:$B,""))</f>
        <v/>
      </c>
      <c r="E33" s="202" t="str">
        <f>IF($C33="","",_xlfn.XLOOKUP($C33,'Task library'!$A:$A,'Task library'!$D:$D,""))</f>
        <v/>
      </c>
      <c r="H33" s="187" t="str">
        <f t="shared" si="0"/>
        <v/>
      </c>
      <c r="L33" s="179" t="str">
        <f t="shared" si="1"/>
        <v/>
      </c>
      <c r="AO33" s="3"/>
      <c r="AP33" s="110"/>
    </row>
    <row r="34" spans="2:42" ht="15" customHeight="1" x14ac:dyDescent="0.25">
      <c r="B34" s="200" t="str">
        <f>IF($C34="","",Setup!$B$4)</f>
        <v/>
      </c>
      <c r="D34" s="200" t="str">
        <f>IF($C34="","",_xlfn.XLOOKUP($C34,'Task library'!$A:$A,'Task library'!$B:$B,""))</f>
        <v/>
      </c>
      <c r="E34" s="202" t="str">
        <f>IF($C34="","",_xlfn.XLOOKUP($C34,'Task library'!$A:$A,'Task library'!$D:$D,""))</f>
        <v/>
      </c>
      <c r="H34" s="187" t="str">
        <f t="shared" si="0"/>
        <v/>
      </c>
      <c r="L34" s="179" t="str">
        <f t="shared" si="1"/>
        <v/>
      </c>
      <c r="AO34" s="3"/>
      <c r="AP34" s="110"/>
    </row>
    <row r="35" spans="2:42" ht="15" customHeight="1" x14ac:dyDescent="0.25">
      <c r="B35" s="200" t="str">
        <f>IF($C35="","",Setup!$B$4)</f>
        <v/>
      </c>
      <c r="D35" s="200" t="str">
        <f>IF($C35="","",_xlfn.XLOOKUP($C35,'Task library'!$A:$A,'Task library'!$B:$B,""))</f>
        <v/>
      </c>
      <c r="E35" s="202" t="str">
        <f>IF($C35="","",_xlfn.XLOOKUP($C35,'Task library'!$A:$A,'Task library'!$D:$D,""))</f>
        <v/>
      </c>
      <c r="H35" s="187" t="str">
        <f t="shared" si="0"/>
        <v/>
      </c>
      <c r="L35" s="179" t="str">
        <f t="shared" si="1"/>
        <v/>
      </c>
      <c r="AO35" s="3"/>
      <c r="AP35" s="110"/>
    </row>
    <row r="36" spans="2:42" ht="15" customHeight="1" x14ac:dyDescent="0.25">
      <c r="B36" s="200" t="str">
        <f>IF($C36="","",Setup!$B$4)</f>
        <v/>
      </c>
      <c r="D36" s="200" t="str">
        <f>IF($C36="","",_xlfn.XLOOKUP($C36,'Task library'!$A:$A,'Task library'!$B:$B,""))</f>
        <v/>
      </c>
      <c r="E36" s="202" t="str">
        <f>IF($C36="","",_xlfn.XLOOKUP($C36,'Task library'!$A:$A,'Task library'!$D:$D,""))</f>
        <v/>
      </c>
      <c r="H36" s="187" t="str">
        <f t="shared" si="0"/>
        <v/>
      </c>
      <c r="L36" s="179" t="str">
        <f t="shared" si="1"/>
        <v/>
      </c>
      <c r="AO36" s="3"/>
      <c r="AP36" s="110"/>
    </row>
    <row r="37" spans="2:42" ht="15" customHeight="1" x14ac:dyDescent="0.25">
      <c r="B37" s="200" t="str">
        <f>IF($C37="","",Setup!$B$4)</f>
        <v/>
      </c>
      <c r="D37" s="200" t="str">
        <f>IF($C37="","",_xlfn.XLOOKUP($C37,'Task library'!$A:$A,'Task library'!$B:$B,""))</f>
        <v/>
      </c>
      <c r="E37" s="202" t="str">
        <f>IF($C37="","",_xlfn.XLOOKUP($C37,'Task library'!$A:$A,'Task library'!$D:$D,""))</f>
        <v/>
      </c>
      <c r="H37" s="187" t="str">
        <f t="shared" si="0"/>
        <v/>
      </c>
      <c r="L37" s="179" t="str">
        <f t="shared" si="1"/>
        <v/>
      </c>
      <c r="AO37" s="3"/>
      <c r="AP37" s="110"/>
    </row>
    <row r="38" spans="2:42" ht="15" customHeight="1" x14ac:dyDescent="0.25">
      <c r="B38" s="200" t="str">
        <f>IF($C38="","",Setup!$B$4)</f>
        <v/>
      </c>
      <c r="D38" s="200" t="str">
        <f>IF($C38="","",_xlfn.XLOOKUP($C38,'Task library'!$A:$A,'Task library'!$B:$B,""))</f>
        <v/>
      </c>
      <c r="E38" s="202" t="str">
        <f>IF($C38="","",_xlfn.XLOOKUP($C38,'Task library'!$A:$A,'Task library'!$D:$D,""))</f>
        <v/>
      </c>
      <c r="H38" s="187" t="str">
        <f t="shared" si="0"/>
        <v/>
      </c>
      <c r="L38" s="179" t="str">
        <f t="shared" si="1"/>
        <v/>
      </c>
      <c r="AO38" s="3"/>
      <c r="AP38" s="110"/>
    </row>
    <row r="39" spans="2:42" ht="15" customHeight="1" x14ac:dyDescent="0.25">
      <c r="B39" s="200" t="str">
        <f>IF($C39="","",Setup!$B$4)</f>
        <v/>
      </c>
      <c r="D39" s="200" t="str">
        <f>IF($C39="","",_xlfn.XLOOKUP($C39,'Task library'!$A:$A,'Task library'!$B:$B,""))</f>
        <v/>
      </c>
      <c r="E39" s="202" t="str">
        <f>IF($C39="","",_xlfn.XLOOKUP($C39,'Task library'!$A:$A,'Task library'!$D:$D,""))</f>
        <v/>
      </c>
      <c r="H39" s="187" t="str">
        <f t="shared" si="0"/>
        <v/>
      </c>
      <c r="L39" s="179" t="str">
        <f t="shared" si="1"/>
        <v/>
      </c>
      <c r="AO39" s="3"/>
      <c r="AP39" s="110"/>
    </row>
    <row r="40" spans="2:42" ht="15" customHeight="1" x14ac:dyDescent="0.25">
      <c r="B40" s="200" t="str">
        <f>IF($C40="","",Setup!$B$4)</f>
        <v/>
      </c>
      <c r="D40" s="200" t="str">
        <f>IF($C40="","",_xlfn.XLOOKUP($C40,'Task library'!$A:$A,'Task library'!$B:$B,""))</f>
        <v/>
      </c>
      <c r="E40" s="202" t="str">
        <f>IF($C40="","",_xlfn.XLOOKUP($C40,'Task library'!$A:$A,'Task library'!$D:$D,""))</f>
        <v/>
      </c>
      <c r="H40" s="187" t="str">
        <f t="shared" si="0"/>
        <v/>
      </c>
      <c r="L40" s="179" t="str">
        <f t="shared" si="1"/>
        <v/>
      </c>
      <c r="AO40" s="3"/>
      <c r="AP40" s="110"/>
    </row>
    <row r="41" spans="2:42" ht="15" customHeight="1" x14ac:dyDescent="0.25">
      <c r="B41" s="200" t="str">
        <f>IF($C41="","",Setup!$B$4)</f>
        <v/>
      </c>
      <c r="D41" s="200" t="str">
        <f>IF($C41="","",_xlfn.XLOOKUP($C41,'Task library'!$A:$A,'Task library'!$B:$B,""))</f>
        <v/>
      </c>
      <c r="E41" s="202" t="str">
        <f>IF($C41="","",_xlfn.XLOOKUP($C41,'Task library'!$A:$A,'Task library'!$D:$D,""))</f>
        <v/>
      </c>
      <c r="H41" s="187" t="str">
        <f t="shared" si="0"/>
        <v/>
      </c>
      <c r="L41" s="179" t="str">
        <f t="shared" si="1"/>
        <v/>
      </c>
      <c r="AO41" s="3"/>
      <c r="AP41" s="110"/>
    </row>
    <row r="42" spans="2:42" ht="15" customHeight="1" x14ac:dyDescent="0.25">
      <c r="B42" s="200" t="str">
        <f>IF($C42="","",Setup!$B$4)</f>
        <v/>
      </c>
      <c r="D42" s="200" t="str">
        <f>IF($C42="","",_xlfn.XLOOKUP($C42,'Task library'!$A:$A,'Task library'!$B:$B,""))</f>
        <v/>
      </c>
      <c r="E42" s="202" t="str">
        <f>IF($C42="","",_xlfn.XLOOKUP($C42,'Task library'!$A:$A,'Task library'!$D:$D,""))</f>
        <v/>
      </c>
      <c r="H42" s="187" t="str">
        <f t="shared" si="0"/>
        <v/>
      </c>
      <c r="L42" s="179" t="str">
        <f t="shared" si="1"/>
        <v/>
      </c>
      <c r="AO42" s="3"/>
      <c r="AP42" s="110"/>
    </row>
    <row r="43" spans="2:42" ht="15" customHeight="1" x14ac:dyDescent="0.25">
      <c r="B43" s="200" t="str">
        <f>IF($C43="","",Setup!$B$4)</f>
        <v/>
      </c>
      <c r="D43" s="200" t="str">
        <f>IF($C43="","",_xlfn.XLOOKUP($C43,'Task library'!$A:$A,'Task library'!$B:$B,""))</f>
        <v/>
      </c>
      <c r="E43" s="202" t="str">
        <f>IF($C43="","",_xlfn.XLOOKUP($C43,'Task library'!$A:$A,'Task library'!$D:$D,""))</f>
        <v/>
      </c>
      <c r="H43" s="187" t="str">
        <f t="shared" si="0"/>
        <v/>
      </c>
      <c r="L43" s="179" t="str">
        <f t="shared" si="1"/>
        <v/>
      </c>
      <c r="AO43" s="3"/>
      <c r="AP43" s="110"/>
    </row>
    <row r="44" spans="2:42" ht="15" customHeight="1" x14ac:dyDescent="0.25">
      <c r="B44" s="200" t="str">
        <f>IF($C44="","",Setup!$B$4)</f>
        <v/>
      </c>
      <c r="D44" s="200" t="str">
        <f>IF($C44="","",_xlfn.XLOOKUP($C44,'Task library'!$A:$A,'Task library'!$B:$B,""))</f>
        <v/>
      </c>
      <c r="E44" s="202" t="str">
        <f>IF($C44="","",_xlfn.XLOOKUP($C44,'Task library'!$A:$A,'Task library'!$D:$D,""))</f>
        <v/>
      </c>
      <c r="H44" s="187" t="str">
        <f t="shared" si="0"/>
        <v/>
      </c>
      <c r="L44" s="179" t="str">
        <f t="shared" si="1"/>
        <v/>
      </c>
      <c r="AO44" s="3"/>
      <c r="AP44" s="110"/>
    </row>
    <row r="45" spans="2:42" ht="15" customHeight="1" x14ac:dyDescent="0.25">
      <c r="B45" s="200" t="str">
        <f>IF($C45="","",Setup!$B$4)</f>
        <v/>
      </c>
      <c r="D45" s="200" t="str">
        <f>IF($C45="","",_xlfn.XLOOKUP($C45,'Task library'!$A:$A,'Task library'!$B:$B,""))</f>
        <v/>
      </c>
      <c r="E45" s="202" t="str">
        <f>IF($C45="","",_xlfn.XLOOKUP($C45,'Task library'!$A:$A,'Task library'!$D:$D,""))</f>
        <v/>
      </c>
      <c r="H45" s="187" t="str">
        <f t="shared" si="0"/>
        <v/>
      </c>
      <c r="L45" s="179" t="str">
        <f t="shared" si="1"/>
        <v/>
      </c>
      <c r="AO45" s="3"/>
      <c r="AP45" s="110"/>
    </row>
    <row r="46" spans="2:42" ht="15" customHeight="1" x14ac:dyDescent="0.25">
      <c r="B46" s="200" t="str">
        <f>IF($C46="","",Setup!$B$4)</f>
        <v/>
      </c>
      <c r="D46" s="200" t="str">
        <f>IF($C46="","",_xlfn.XLOOKUP($C46,'Task library'!$A:$A,'Task library'!$B:$B,""))</f>
        <v/>
      </c>
      <c r="E46" s="202" t="str">
        <f>IF($C46="","",_xlfn.XLOOKUP($C46,'Task library'!$A:$A,'Task library'!$D:$D,""))</f>
        <v/>
      </c>
      <c r="H46" s="187" t="str">
        <f t="shared" si="0"/>
        <v/>
      </c>
      <c r="L46" s="179" t="str">
        <f t="shared" si="1"/>
        <v/>
      </c>
      <c r="AO46" s="3"/>
      <c r="AP46" s="110"/>
    </row>
    <row r="47" spans="2:42" ht="15" customHeight="1" x14ac:dyDescent="0.25">
      <c r="B47" s="200" t="str">
        <f>IF($C47="","",Setup!$B$4)</f>
        <v/>
      </c>
      <c r="D47" s="200" t="str">
        <f>IF($C47="","",_xlfn.XLOOKUP($C47,'Task library'!$A:$A,'Task library'!$B:$B,""))</f>
        <v/>
      </c>
      <c r="E47" s="202" t="str">
        <f>IF($C47="","",_xlfn.XLOOKUP($C47,'Task library'!$A:$A,'Task library'!$D:$D,""))</f>
        <v/>
      </c>
      <c r="H47" s="187" t="str">
        <f t="shared" si="0"/>
        <v/>
      </c>
      <c r="L47" s="179" t="str">
        <f t="shared" si="1"/>
        <v/>
      </c>
      <c r="AO47" s="3"/>
      <c r="AP47" s="110"/>
    </row>
    <row r="48" spans="2:42" ht="15" customHeight="1" x14ac:dyDescent="0.25">
      <c r="B48" s="200" t="str">
        <f>IF($C48="","",Setup!$B$4)</f>
        <v/>
      </c>
      <c r="D48" s="200" t="str">
        <f>IF($C48="","",_xlfn.XLOOKUP($C48,'Task library'!$A:$A,'Task library'!$B:$B,""))</f>
        <v/>
      </c>
      <c r="E48" s="202" t="str">
        <f>IF($C48="","",_xlfn.XLOOKUP($C48,'Task library'!$A:$A,'Task library'!$D:$D,""))</f>
        <v/>
      </c>
      <c r="H48" s="187" t="str">
        <f t="shared" si="0"/>
        <v/>
      </c>
      <c r="L48" s="179" t="str">
        <f t="shared" si="1"/>
        <v/>
      </c>
      <c r="AO48" s="3"/>
      <c r="AP48" s="110"/>
    </row>
    <row r="49" spans="2:42" ht="15" customHeight="1" x14ac:dyDescent="0.25">
      <c r="B49" s="200" t="str">
        <f>IF($C49="","",Setup!$B$4)</f>
        <v/>
      </c>
      <c r="D49" s="200" t="str">
        <f>IF($C49="","",_xlfn.XLOOKUP($C49,'Task library'!$A:$A,'Task library'!$B:$B,""))</f>
        <v/>
      </c>
      <c r="E49" s="202" t="str">
        <f>IF($C49="","",_xlfn.XLOOKUP($C49,'Task library'!$A:$A,'Task library'!$D:$D,""))</f>
        <v/>
      </c>
      <c r="H49" s="187" t="str">
        <f t="shared" si="0"/>
        <v/>
      </c>
      <c r="L49" s="179" t="str">
        <f t="shared" si="1"/>
        <v/>
      </c>
      <c r="AO49" s="3"/>
      <c r="AP49" s="110"/>
    </row>
    <row r="50" spans="2:42" ht="15" customHeight="1" x14ac:dyDescent="0.25">
      <c r="B50" s="200" t="str">
        <f>IF($C50="","",Setup!$B$4)</f>
        <v/>
      </c>
      <c r="D50" s="200" t="str">
        <f>IF($C50="","",_xlfn.XLOOKUP($C50,'Task library'!$A:$A,'Task library'!$B:$B,""))</f>
        <v/>
      </c>
      <c r="E50" s="202" t="str">
        <f>IF($C50="","",_xlfn.XLOOKUP($C50,'Task library'!$A:$A,'Task library'!$D:$D,""))</f>
        <v/>
      </c>
      <c r="H50" s="187" t="str">
        <f t="shared" si="0"/>
        <v/>
      </c>
      <c r="L50" s="179" t="str">
        <f t="shared" si="1"/>
        <v/>
      </c>
      <c r="AO50" s="3"/>
      <c r="AP50" s="110"/>
    </row>
    <row r="51" spans="2:42" ht="15" customHeight="1" x14ac:dyDescent="0.25">
      <c r="B51" s="200" t="str">
        <f>IF($C51="","",Setup!$B$4)</f>
        <v/>
      </c>
      <c r="D51" s="200" t="str">
        <f>IF($C51="","",_xlfn.XLOOKUP($C51,'Task library'!$A:$A,'Task library'!$B:$B,""))</f>
        <v/>
      </c>
      <c r="E51" s="202" t="str">
        <f>IF($C51="","",_xlfn.XLOOKUP($C51,'Task library'!$A:$A,'Task library'!$D:$D,""))</f>
        <v/>
      </c>
      <c r="H51" s="187" t="str">
        <f t="shared" si="0"/>
        <v/>
      </c>
      <c r="L51" s="179" t="str">
        <f t="shared" si="1"/>
        <v/>
      </c>
      <c r="AO51" s="3"/>
      <c r="AP51" s="110"/>
    </row>
    <row r="52" spans="2:42" ht="15" customHeight="1" x14ac:dyDescent="0.25">
      <c r="B52" s="200" t="str">
        <f>IF($C52="","",Setup!$B$4)</f>
        <v/>
      </c>
      <c r="D52" s="200" t="str">
        <f>IF($C52="","",_xlfn.XLOOKUP($C52,'Task library'!$A:$A,'Task library'!$B:$B,""))</f>
        <v/>
      </c>
      <c r="E52" s="202" t="str">
        <f>IF($C52="","",_xlfn.XLOOKUP($C52,'Task library'!$A:$A,'Task library'!$D:$D,""))</f>
        <v/>
      </c>
      <c r="H52" s="187" t="str">
        <f t="shared" si="0"/>
        <v/>
      </c>
      <c r="L52" s="179" t="str">
        <f t="shared" si="1"/>
        <v/>
      </c>
      <c r="AO52" s="3"/>
      <c r="AP52" s="110"/>
    </row>
    <row r="53" spans="2:42" ht="15" customHeight="1" x14ac:dyDescent="0.25">
      <c r="B53" s="200" t="str">
        <f>IF($C53="","",Setup!$B$4)</f>
        <v/>
      </c>
      <c r="D53" s="200" t="str">
        <f>IF($C53="","",_xlfn.XLOOKUP($C53,'Task library'!$A:$A,'Task library'!$B:$B,""))</f>
        <v/>
      </c>
      <c r="E53" s="202" t="str">
        <f>IF($C53="","",_xlfn.XLOOKUP($C53,'Task library'!$A:$A,'Task library'!$D:$D,""))</f>
        <v/>
      </c>
      <c r="H53" s="187" t="str">
        <f t="shared" si="0"/>
        <v/>
      </c>
      <c r="L53" s="179" t="str">
        <f t="shared" si="1"/>
        <v/>
      </c>
      <c r="AO53" s="3"/>
      <c r="AP53" s="110"/>
    </row>
    <row r="54" spans="2:42" ht="15" customHeight="1" x14ac:dyDescent="0.25">
      <c r="B54" s="200" t="str">
        <f>IF($C54="","",Setup!$B$4)</f>
        <v/>
      </c>
      <c r="D54" s="200" t="str">
        <f>IF($C54="","",_xlfn.XLOOKUP($C54,'Task library'!$A:$A,'Task library'!$B:$B,""))</f>
        <v/>
      </c>
      <c r="E54" s="202" t="str">
        <f>IF($C54="","",_xlfn.XLOOKUP($C54,'Task library'!$A:$A,'Task library'!$D:$D,""))</f>
        <v/>
      </c>
      <c r="H54" s="187" t="str">
        <f t="shared" si="0"/>
        <v/>
      </c>
      <c r="L54" s="179" t="str">
        <f t="shared" si="1"/>
        <v/>
      </c>
      <c r="AO54" s="3"/>
      <c r="AP54" s="110"/>
    </row>
    <row r="55" spans="2:42" ht="15" customHeight="1" x14ac:dyDescent="0.25">
      <c r="B55" s="200" t="str">
        <f>IF($C55="","",Setup!$B$4)</f>
        <v/>
      </c>
      <c r="D55" s="200" t="str">
        <f>IF($C55="","",_xlfn.XLOOKUP($C55,'Task library'!$A:$A,'Task library'!$B:$B,""))</f>
        <v/>
      </c>
      <c r="E55" s="202" t="str">
        <f>IF($C55="","",_xlfn.XLOOKUP($C55,'Task library'!$A:$A,'Task library'!$D:$D,""))</f>
        <v/>
      </c>
      <c r="H55" s="187" t="str">
        <f t="shared" si="0"/>
        <v/>
      </c>
      <c r="L55" s="179" t="str">
        <f t="shared" si="1"/>
        <v/>
      </c>
      <c r="AO55" s="3"/>
      <c r="AP55" s="110"/>
    </row>
    <row r="56" spans="2:42" ht="15" customHeight="1" x14ac:dyDescent="0.25">
      <c r="B56" s="200" t="str">
        <f>IF($C56="","",Setup!$B$4)</f>
        <v/>
      </c>
      <c r="D56" s="200" t="str">
        <f>IF($C56="","",_xlfn.XLOOKUP($C56,'Task library'!$A:$A,'Task library'!$B:$B,""))</f>
        <v/>
      </c>
      <c r="E56" s="202" t="str">
        <f>IF($C56="","",_xlfn.XLOOKUP($C56,'Task library'!$A:$A,'Task library'!$D:$D,""))</f>
        <v/>
      </c>
      <c r="H56" s="187" t="str">
        <f t="shared" si="0"/>
        <v/>
      </c>
      <c r="L56" s="179" t="str">
        <f t="shared" si="1"/>
        <v/>
      </c>
      <c r="AO56" s="3"/>
      <c r="AP56" s="110"/>
    </row>
    <row r="57" spans="2:42" ht="15" customHeight="1" x14ac:dyDescent="0.25">
      <c r="B57" s="200" t="str">
        <f>IF($C57="","",Setup!$B$4)</f>
        <v/>
      </c>
      <c r="D57" s="200" t="str">
        <f>IF($C57="","",_xlfn.XLOOKUP($C57,'Task library'!$A:$A,'Task library'!$B:$B,""))</f>
        <v/>
      </c>
      <c r="E57" s="202" t="str">
        <f>IF($C57="","",_xlfn.XLOOKUP($C57,'Task library'!$A:$A,'Task library'!$D:$D,""))</f>
        <v/>
      </c>
      <c r="H57" s="187" t="str">
        <f t="shared" si="0"/>
        <v/>
      </c>
      <c r="L57" s="179" t="str">
        <f t="shared" si="1"/>
        <v/>
      </c>
      <c r="AO57" s="3"/>
      <c r="AP57" s="110"/>
    </row>
    <row r="58" spans="2:42" ht="15" customHeight="1" x14ac:dyDescent="0.25">
      <c r="B58" s="200" t="str">
        <f>IF($C58="","",Setup!$B$4)</f>
        <v/>
      </c>
      <c r="D58" s="200" t="str">
        <f>IF($C58="","",_xlfn.XLOOKUP($C58,'Task library'!$A:$A,'Task library'!$B:$B,""))</f>
        <v/>
      </c>
      <c r="E58" s="202" t="str">
        <f>IF($C58="","",_xlfn.XLOOKUP($C58,'Task library'!$A:$A,'Task library'!$D:$D,""))</f>
        <v/>
      </c>
      <c r="H58" s="187" t="str">
        <f t="shared" si="0"/>
        <v/>
      </c>
      <c r="L58" s="179" t="str">
        <f t="shared" si="1"/>
        <v/>
      </c>
      <c r="AO58" s="3"/>
      <c r="AP58" s="110"/>
    </row>
    <row r="59" spans="2:42" ht="15" customHeight="1" x14ac:dyDescent="0.25">
      <c r="B59" s="200" t="str">
        <f>IF($C59="","",Setup!$B$4)</f>
        <v/>
      </c>
      <c r="D59" s="200" t="str">
        <f>IF($C59="","",_xlfn.XLOOKUP($C59,'Task library'!$A:$A,'Task library'!$B:$B,""))</f>
        <v/>
      </c>
      <c r="E59" s="202" t="str">
        <f>IF($C59="","",_xlfn.XLOOKUP($C59,'Task library'!$A:$A,'Task library'!$D:$D,""))</f>
        <v/>
      </c>
      <c r="H59" s="187" t="str">
        <f t="shared" si="0"/>
        <v/>
      </c>
      <c r="L59" s="179" t="str">
        <f t="shared" si="1"/>
        <v/>
      </c>
      <c r="AO59" s="3"/>
      <c r="AP59" s="110"/>
    </row>
    <row r="60" spans="2:42" ht="15" customHeight="1" x14ac:dyDescent="0.25">
      <c r="B60" s="200" t="str">
        <f>IF($C60="","",Setup!$B$4)</f>
        <v/>
      </c>
      <c r="D60" s="200" t="str">
        <f>IF($C60="","",_xlfn.XLOOKUP($C60,'Task library'!$A:$A,'Task library'!$B:$B,""))</f>
        <v/>
      </c>
      <c r="E60" s="202" t="str">
        <f>IF($C60="","",_xlfn.XLOOKUP($C60,'Task library'!$A:$A,'Task library'!$D:$D,""))</f>
        <v/>
      </c>
      <c r="H60" s="187" t="str">
        <f t="shared" si="0"/>
        <v/>
      </c>
      <c r="L60" s="179" t="str">
        <f t="shared" si="1"/>
        <v/>
      </c>
      <c r="AO60" s="3"/>
      <c r="AP60" s="110"/>
    </row>
    <row r="61" spans="2:42" ht="15" customHeight="1" x14ac:dyDescent="0.25">
      <c r="B61" s="200" t="str">
        <f>IF($C61="","",Setup!$B$4)</f>
        <v/>
      </c>
      <c r="D61" s="200" t="str">
        <f>IF($C61="","",_xlfn.XLOOKUP($C61,'Task library'!$A:$A,'Task library'!$B:$B,""))</f>
        <v/>
      </c>
      <c r="E61" s="202" t="str">
        <f>IF($C61="","",_xlfn.XLOOKUP($C61,'Task library'!$A:$A,'Task library'!$D:$D,""))</f>
        <v/>
      </c>
      <c r="H61" s="187" t="str">
        <f t="shared" si="0"/>
        <v/>
      </c>
      <c r="L61" s="179" t="str">
        <f t="shared" si="1"/>
        <v/>
      </c>
      <c r="AO61" s="3"/>
      <c r="AP61" s="110"/>
    </row>
    <row r="62" spans="2:42" ht="15" customHeight="1" x14ac:dyDescent="0.25">
      <c r="B62" s="200" t="str">
        <f>IF($C62="","",Setup!$B$4)</f>
        <v/>
      </c>
      <c r="D62" s="200" t="str">
        <f>IF($C62="","",_xlfn.XLOOKUP($C62,'Task library'!$A:$A,'Task library'!$B:$B,""))</f>
        <v/>
      </c>
      <c r="E62" s="202" t="str">
        <f>IF($C62="","",_xlfn.XLOOKUP($C62,'Task library'!$A:$A,'Task library'!$D:$D,""))</f>
        <v/>
      </c>
      <c r="H62" s="187" t="str">
        <f t="shared" si="0"/>
        <v/>
      </c>
      <c r="L62" s="179" t="str">
        <f t="shared" si="1"/>
        <v/>
      </c>
      <c r="AO62" s="3"/>
      <c r="AP62" s="110"/>
    </row>
    <row r="63" spans="2:42" ht="15" customHeight="1" x14ac:dyDescent="0.25">
      <c r="B63" s="200" t="str">
        <f>IF($C63="","",Setup!$B$4)</f>
        <v/>
      </c>
      <c r="D63" s="200" t="str">
        <f>IF($C63="","",_xlfn.XLOOKUP($C63,'Task library'!$A:$A,'Task library'!$B:$B,""))</f>
        <v/>
      </c>
      <c r="E63" s="202" t="str">
        <f>IF($C63="","",_xlfn.XLOOKUP($C63,'Task library'!$A:$A,'Task library'!$D:$D,""))</f>
        <v/>
      </c>
      <c r="H63" s="187" t="str">
        <f t="shared" si="0"/>
        <v/>
      </c>
      <c r="L63" s="179" t="str">
        <f t="shared" si="1"/>
        <v/>
      </c>
      <c r="AO63" s="3"/>
      <c r="AP63" s="110"/>
    </row>
    <row r="64" spans="2:42" ht="15" customHeight="1" x14ac:dyDescent="0.25">
      <c r="B64" s="200" t="str">
        <f>IF($C64="","",Setup!$B$4)</f>
        <v/>
      </c>
      <c r="D64" s="200" t="str">
        <f>IF($C64="","",_xlfn.XLOOKUP($C64,'Task library'!$A:$A,'Task library'!$B:$B,""))</f>
        <v/>
      </c>
      <c r="E64" s="202" t="str">
        <f>IF($C64="","",_xlfn.XLOOKUP($C64,'Task library'!$A:$A,'Task library'!$D:$D,""))</f>
        <v/>
      </c>
      <c r="H64" s="187" t="str">
        <f t="shared" si="0"/>
        <v/>
      </c>
      <c r="L64" s="179" t="str">
        <f t="shared" si="1"/>
        <v/>
      </c>
      <c r="AO64" s="3"/>
      <c r="AP64" s="110"/>
    </row>
    <row r="65" spans="2:42" ht="15" customHeight="1" x14ac:dyDescent="0.25">
      <c r="B65" s="200" t="str">
        <f>IF($C65="","",Setup!$B$4)</f>
        <v/>
      </c>
      <c r="D65" s="200" t="str">
        <f>IF($C65="","",_xlfn.XLOOKUP($C65,'Task library'!$A:$A,'Task library'!$B:$B,""))</f>
        <v/>
      </c>
      <c r="E65" s="202" t="str">
        <f>IF($C65="","",_xlfn.XLOOKUP($C65,'Task library'!$A:$A,'Task library'!$D:$D,""))</f>
        <v/>
      </c>
      <c r="H65" s="187" t="str">
        <f t="shared" si="0"/>
        <v/>
      </c>
      <c r="L65" s="179" t="str">
        <f t="shared" si="1"/>
        <v/>
      </c>
      <c r="AO65" s="3"/>
      <c r="AP65" s="110"/>
    </row>
    <row r="66" spans="2:42" ht="15" customHeight="1" x14ac:dyDescent="0.25">
      <c r="B66" s="200" t="str">
        <f>IF($C66="","",Setup!$B$4)</f>
        <v/>
      </c>
      <c r="D66" s="200" t="str">
        <f>IF($C66="","",_xlfn.XLOOKUP($C66,'Task library'!$A:$A,'Task library'!$B:$B,""))</f>
        <v/>
      </c>
      <c r="E66" s="202" t="str">
        <f>IF($C66="","",_xlfn.XLOOKUP($C66,'Task library'!$A:$A,'Task library'!$D:$D,""))</f>
        <v/>
      </c>
      <c r="H66" s="187" t="str">
        <f t="shared" ref="H66:H129" si="2">IF(OR($C66="",$E66="",$G66=""),"",$E66-$G66)</f>
        <v/>
      </c>
      <c r="L66" s="179" t="str">
        <f t="shared" ref="L66:L129" si="3">IF(G66="","",IF(G66&gt;E66,"Time check – higher",IF(G66&lt;E66,"Time check – lower","")))</f>
        <v/>
      </c>
      <c r="AO66" s="3"/>
      <c r="AP66" s="110"/>
    </row>
    <row r="67" spans="2:42" ht="15" customHeight="1" x14ac:dyDescent="0.25">
      <c r="B67" s="200" t="str">
        <f>IF($C67="","",Setup!$B$4)</f>
        <v/>
      </c>
      <c r="D67" s="200" t="str">
        <f>IF($C67="","",_xlfn.XLOOKUP($C67,'Task library'!$A:$A,'Task library'!$B:$B,""))</f>
        <v/>
      </c>
      <c r="E67" s="202" t="str">
        <f>IF($C67="","",_xlfn.XLOOKUP($C67,'Task library'!$A:$A,'Task library'!$D:$D,""))</f>
        <v/>
      </c>
      <c r="H67" s="187" t="str">
        <f t="shared" si="2"/>
        <v/>
      </c>
      <c r="L67" s="179" t="str">
        <f t="shared" si="3"/>
        <v/>
      </c>
      <c r="AO67" s="3"/>
      <c r="AP67" s="110"/>
    </row>
    <row r="68" spans="2:42" ht="15" customHeight="1" x14ac:dyDescent="0.25">
      <c r="B68" s="200" t="str">
        <f>IF($C68="","",Setup!$B$4)</f>
        <v/>
      </c>
      <c r="D68" s="200" t="str">
        <f>IF($C68="","",_xlfn.XLOOKUP($C68,'Task library'!$A:$A,'Task library'!$B:$B,""))</f>
        <v/>
      </c>
      <c r="E68" s="202" t="str">
        <f>IF($C68="","",_xlfn.XLOOKUP($C68,'Task library'!$A:$A,'Task library'!$D:$D,""))</f>
        <v/>
      </c>
      <c r="H68" s="187" t="str">
        <f t="shared" si="2"/>
        <v/>
      </c>
      <c r="L68" s="179" t="str">
        <f t="shared" si="3"/>
        <v/>
      </c>
      <c r="AO68" s="3"/>
      <c r="AP68" s="110"/>
    </row>
    <row r="69" spans="2:42" ht="15" customHeight="1" x14ac:dyDescent="0.25">
      <c r="B69" s="200" t="str">
        <f>IF($C69="","",Setup!$B$4)</f>
        <v/>
      </c>
      <c r="D69" s="200" t="str">
        <f>IF($C69="","",_xlfn.XLOOKUP($C69,'Task library'!$A:$A,'Task library'!$B:$B,""))</f>
        <v/>
      </c>
      <c r="E69" s="202" t="str">
        <f>IF($C69="","",_xlfn.XLOOKUP($C69,'Task library'!$A:$A,'Task library'!$D:$D,""))</f>
        <v/>
      </c>
      <c r="H69" s="187" t="str">
        <f t="shared" si="2"/>
        <v/>
      </c>
      <c r="L69" s="179" t="str">
        <f t="shared" si="3"/>
        <v/>
      </c>
      <c r="AO69" s="3"/>
      <c r="AP69" s="110"/>
    </row>
    <row r="70" spans="2:42" ht="15" customHeight="1" x14ac:dyDescent="0.25">
      <c r="B70" s="200" t="str">
        <f>IF($C70="","",Setup!$B$4)</f>
        <v/>
      </c>
      <c r="D70" s="200" t="str">
        <f>IF($C70="","",_xlfn.XLOOKUP($C70,'Task library'!$A:$A,'Task library'!$B:$B,""))</f>
        <v/>
      </c>
      <c r="E70" s="202" t="str">
        <f>IF($C70="","",_xlfn.XLOOKUP($C70,'Task library'!$A:$A,'Task library'!$D:$D,""))</f>
        <v/>
      </c>
      <c r="H70" s="187" t="str">
        <f t="shared" si="2"/>
        <v/>
      </c>
      <c r="L70" s="179" t="str">
        <f t="shared" si="3"/>
        <v/>
      </c>
      <c r="AO70" s="3"/>
      <c r="AP70" s="110"/>
    </row>
    <row r="71" spans="2:42" ht="15" customHeight="1" x14ac:dyDescent="0.25">
      <c r="B71" s="200" t="str">
        <f>IF($C71="","",Setup!$B$4)</f>
        <v/>
      </c>
      <c r="D71" s="200" t="str">
        <f>IF($C71="","",_xlfn.XLOOKUP($C71,'Task library'!$A:$A,'Task library'!$B:$B,""))</f>
        <v/>
      </c>
      <c r="E71" s="202" t="str">
        <f>IF($C71="","",_xlfn.XLOOKUP($C71,'Task library'!$A:$A,'Task library'!$D:$D,""))</f>
        <v/>
      </c>
      <c r="H71" s="187" t="str">
        <f t="shared" si="2"/>
        <v/>
      </c>
      <c r="L71" s="179" t="str">
        <f t="shared" si="3"/>
        <v/>
      </c>
      <c r="AO71" s="3"/>
      <c r="AP71" s="110"/>
    </row>
    <row r="72" spans="2:42" ht="15" customHeight="1" x14ac:dyDescent="0.25">
      <c r="B72" s="200" t="str">
        <f>IF($C72="","",Setup!$B$4)</f>
        <v/>
      </c>
      <c r="D72" s="200" t="str">
        <f>IF($C72="","",_xlfn.XLOOKUP($C72,'Task library'!$A:$A,'Task library'!$B:$B,""))</f>
        <v/>
      </c>
      <c r="E72" s="202" t="str">
        <f>IF($C72="","",_xlfn.XLOOKUP($C72,'Task library'!$A:$A,'Task library'!$D:$D,""))</f>
        <v/>
      </c>
      <c r="H72" s="187" t="str">
        <f t="shared" si="2"/>
        <v/>
      </c>
      <c r="L72" s="179" t="str">
        <f t="shared" si="3"/>
        <v/>
      </c>
      <c r="AO72" s="3"/>
      <c r="AP72" s="110"/>
    </row>
    <row r="73" spans="2:42" ht="15" customHeight="1" x14ac:dyDescent="0.25">
      <c r="B73" s="200" t="str">
        <f>IF($C73="","",Setup!$B$4)</f>
        <v/>
      </c>
      <c r="D73" s="200" t="str">
        <f>IF($C73="","",_xlfn.XLOOKUP($C73,'Task library'!$A:$A,'Task library'!$B:$B,""))</f>
        <v/>
      </c>
      <c r="E73" s="202" t="str">
        <f>IF($C73="","",_xlfn.XLOOKUP($C73,'Task library'!$A:$A,'Task library'!$D:$D,""))</f>
        <v/>
      </c>
      <c r="H73" s="187" t="str">
        <f t="shared" si="2"/>
        <v/>
      </c>
      <c r="L73" s="179" t="str">
        <f t="shared" si="3"/>
        <v/>
      </c>
      <c r="AO73" s="3"/>
      <c r="AP73" s="110"/>
    </row>
    <row r="74" spans="2:42" ht="15" customHeight="1" x14ac:dyDescent="0.25">
      <c r="B74" s="200" t="str">
        <f>IF($C74="","",Setup!$B$4)</f>
        <v/>
      </c>
      <c r="D74" s="200" t="str">
        <f>IF($C74="","",_xlfn.XLOOKUP($C74,'Task library'!$A:$A,'Task library'!$B:$B,""))</f>
        <v/>
      </c>
      <c r="E74" s="202" t="str">
        <f>IF($C74="","",_xlfn.XLOOKUP($C74,'Task library'!$A:$A,'Task library'!$D:$D,""))</f>
        <v/>
      </c>
      <c r="H74" s="187" t="str">
        <f t="shared" si="2"/>
        <v/>
      </c>
      <c r="L74" s="179" t="str">
        <f t="shared" si="3"/>
        <v/>
      </c>
      <c r="AO74" s="3"/>
      <c r="AP74" s="110"/>
    </row>
    <row r="75" spans="2:42" ht="15" customHeight="1" x14ac:dyDescent="0.25">
      <c r="B75" s="200" t="str">
        <f>IF($C75="","",Setup!$B$4)</f>
        <v/>
      </c>
      <c r="D75" s="200" t="str">
        <f>IF($C75="","",_xlfn.XLOOKUP($C75,'Task library'!$A:$A,'Task library'!$B:$B,""))</f>
        <v/>
      </c>
      <c r="E75" s="202" t="str">
        <f>IF($C75="","",_xlfn.XLOOKUP($C75,'Task library'!$A:$A,'Task library'!$D:$D,""))</f>
        <v/>
      </c>
      <c r="H75" s="187" t="str">
        <f t="shared" si="2"/>
        <v/>
      </c>
      <c r="L75" s="179" t="str">
        <f t="shared" si="3"/>
        <v/>
      </c>
      <c r="AO75" s="3"/>
      <c r="AP75" s="110"/>
    </row>
    <row r="76" spans="2:42" ht="15" customHeight="1" x14ac:dyDescent="0.25">
      <c r="B76" s="200" t="str">
        <f>IF($C76="","",Setup!$B$4)</f>
        <v/>
      </c>
      <c r="D76" s="200" t="str">
        <f>IF($C76="","",_xlfn.XLOOKUP($C76,'Task library'!$A:$A,'Task library'!$B:$B,""))</f>
        <v/>
      </c>
      <c r="E76" s="202" t="str">
        <f>IF($C76="","",_xlfn.XLOOKUP($C76,'Task library'!$A:$A,'Task library'!$D:$D,""))</f>
        <v/>
      </c>
      <c r="H76" s="187" t="str">
        <f t="shared" si="2"/>
        <v/>
      </c>
      <c r="L76" s="179" t="str">
        <f t="shared" si="3"/>
        <v/>
      </c>
      <c r="AO76" s="3"/>
      <c r="AP76" s="110"/>
    </row>
    <row r="77" spans="2:42" ht="15" customHeight="1" x14ac:dyDescent="0.25">
      <c r="B77" s="200" t="str">
        <f>IF($C77="","",Setup!$B$4)</f>
        <v/>
      </c>
      <c r="D77" s="200" t="str">
        <f>IF($C77="","",_xlfn.XLOOKUP($C77,'Task library'!$A:$A,'Task library'!$B:$B,""))</f>
        <v/>
      </c>
      <c r="E77" s="202" t="str">
        <f>IF($C77="","",_xlfn.XLOOKUP($C77,'Task library'!$A:$A,'Task library'!$D:$D,""))</f>
        <v/>
      </c>
      <c r="H77" s="187" t="str">
        <f t="shared" si="2"/>
        <v/>
      </c>
      <c r="L77" s="179" t="str">
        <f t="shared" si="3"/>
        <v/>
      </c>
      <c r="AO77" s="3"/>
      <c r="AP77" s="110"/>
    </row>
    <row r="78" spans="2:42" ht="15" customHeight="1" x14ac:dyDescent="0.25">
      <c r="B78" s="200" t="str">
        <f>IF($C78="","",Setup!$B$4)</f>
        <v/>
      </c>
      <c r="D78" s="200" t="str">
        <f>IF($C78="","",_xlfn.XLOOKUP($C78,'Task library'!$A:$A,'Task library'!$B:$B,""))</f>
        <v/>
      </c>
      <c r="E78" s="202" t="str">
        <f>IF($C78="","",_xlfn.XLOOKUP($C78,'Task library'!$A:$A,'Task library'!$D:$D,""))</f>
        <v/>
      </c>
      <c r="H78" s="187" t="str">
        <f t="shared" si="2"/>
        <v/>
      </c>
      <c r="L78" s="179" t="str">
        <f t="shared" si="3"/>
        <v/>
      </c>
      <c r="AO78" s="3"/>
      <c r="AP78" s="110"/>
    </row>
    <row r="79" spans="2:42" ht="15" customHeight="1" x14ac:dyDescent="0.25">
      <c r="B79" s="200" t="str">
        <f>IF($C79="","",Setup!$B$4)</f>
        <v/>
      </c>
      <c r="D79" s="200" t="str">
        <f>IF($C79="","",_xlfn.XLOOKUP($C79,'Task library'!$A:$A,'Task library'!$B:$B,""))</f>
        <v/>
      </c>
      <c r="E79" s="202" t="str">
        <f>IF($C79="","",_xlfn.XLOOKUP($C79,'Task library'!$A:$A,'Task library'!$D:$D,""))</f>
        <v/>
      </c>
      <c r="H79" s="187" t="str">
        <f t="shared" si="2"/>
        <v/>
      </c>
      <c r="L79" s="179" t="str">
        <f t="shared" si="3"/>
        <v/>
      </c>
      <c r="AO79" s="3"/>
      <c r="AP79" s="110"/>
    </row>
    <row r="80" spans="2:42" ht="15" customHeight="1" x14ac:dyDescent="0.25">
      <c r="B80" s="200" t="str">
        <f>IF($C80="","",Setup!$B$4)</f>
        <v/>
      </c>
      <c r="D80" s="200" t="str">
        <f>IF($C80="","",_xlfn.XLOOKUP($C80,'Task library'!$A:$A,'Task library'!$B:$B,""))</f>
        <v/>
      </c>
      <c r="E80" s="202" t="str">
        <f>IF($C80="","",_xlfn.XLOOKUP($C80,'Task library'!$A:$A,'Task library'!$D:$D,""))</f>
        <v/>
      </c>
      <c r="H80" s="187" t="str">
        <f t="shared" si="2"/>
        <v/>
      </c>
      <c r="L80" s="179" t="str">
        <f t="shared" si="3"/>
        <v/>
      </c>
      <c r="AO80" s="3"/>
      <c r="AP80" s="110"/>
    </row>
    <row r="81" spans="2:42" ht="15" customHeight="1" x14ac:dyDescent="0.25">
      <c r="B81" s="200" t="str">
        <f>IF($C81="","",Setup!$B$4)</f>
        <v/>
      </c>
      <c r="D81" s="200" t="str">
        <f>IF($C81="","",_xlfn.XLOOKUP($C81,'Task library'!$A:$A,'Task library'!$B:$B,""))</f>
        <v/>
      </c>
      <c r="E81" s="202" t="str">
        <f>IF($C81="","",_xlfn.XLOOKUP($C81,'Task library'!$A:$A,'Task library'!$D:$D,""))</f>
        <v/>
      </c>
      <c r="H81" s="187" t="str">
        <f t="shared" si="2"/>
        <v/>
      </c>
      <c r="L81" s="179" t="str">
        <f t="shared" si="3"/>
        <v/>
      </c>
      <c r="AO81" s="3"/>
      <c r="AP81" s="110"/>
    </row>
    <row r="82" spans="2:42" ht="15" customHeight="1" x14ac:dyDescent="0.25">
      <c r="B82" s="200" t="str">
        <f>IF($C82="","",Setup!$B$4)</f>
        <v/>
      </c>
      <c r="D82" s="200" t="str">
        <f>IF($C82="","",_xlfn.XLOOKUP($C82,'Task library'!$A:$A,'Task library'!$B:$B,""))</f>
        <v/>
      </c>
      <c r="E82" s="202" t="str">
        <f>IF($C82="","",_xlfn.XLOOKUP($C82,'Task library'!$A:$A,'Task library'!$D:$D,""))</f>
        <v/>
      </c>
      <c r="H82" s="187" t="str">
        <f t="shared" si="2"/>
        <v/>
      </c>
      <c r="L82" s="179" t="str">
        <f t="shared" si="3"/>
        <v/>
      </c>
      <c r="AO82" s="3"/>
      <c r="AP82" s="110"/>
    </row>
    <row r="83" spans="2:42" ht="15" customHeight="1" x14ac:dyDescent="0.25">
      <c r="B83" s="200" t="str">
        <f>IF($C83="","",Setup!$B$4)</f>
        <v/>
      </c>
      <c r="D83" s="200" t="str">
        <f>IF($C83="","",_xlfn.XLOOKUP($C83,'Task library'!$A:$A,'Task library'!$B:$B,""))</f>
        <v/>
      </c>
      <c r="E83" s="202" t="str">
        <f>IF($C83="","",_xlfn.XLOOKUP($C83,'Task library'!$A:$A,'Task library'!$D:$D,""))</f>
        <v/>
      </c>
      <c r="H83" s="187" t="str">
        <f t="shared" si="2"/>
        <v/>
      </c>
      <c r="L83" s="179" t="str">
        <f t="shared" si="3"/>
        <v/>
      </c>
      <c r="AO83" s="3"/>
      <c r="AP83" s="110"/>
    </row>
    <row r="84" spans="2:42" ht="15" customHeight="1" x14ac:dyDescent="0.25">
      <c r="B84" s="200" t="str">
        <f>IF($C84="","",Setup!$B$4)</f>
        <v/>
      </c>
      <c r="D84" s="200" t="str">
        <f>IF($C84="","",_xlfn.XLOOKUP($C84,'Task library'!$A:$A,'Task library'!$B:$B,""))</f>
        <v/>
      </c>
      <c r="E84" s="202" t="str">
        <f>IF($C84="","",_xlfn.XLOOKUP($C84,'Task library'!$A:$A,'Task library'!$D:$D,""))</f>
        <v/>
      </c>
      <c r="H84" s="187" t="str">
        <f t="shared" si="2"/>
        <v/>
      </c>
      <c r="L84" s="179" t="str">
        <f t="shared" si="3"/>
        <v/>
      </c>
      <c r="AO84" s="3"/>
      <c r="AP84" s="110"/>
    </row>
    <row r="85" spans="2:42" ht="15" customHeight="1" x14ac:dyDescent="0.25">
      <c r="B85" s="200" t="str">
        <f>IF($C85="","",Setup!$B$4)</f>
        <v/>
      </c>
      <c r="D85" s="200" t="str">
        <f>IF($C85="","",_xlfn.XLOOKUP($C85,'Task library'!$A:$A,'Task library'!$B:$B,""))</f>
        <v/>
      </c>
      <c r="E85" s="202" t="str">
        <f>IF($C85="","",_xlfn.XLOOKUP($C85,'Task library'!$A:$A,'Task library'!$D:$D,""))</f>
        <v/>
      </c>
      <c r="H85" s="187" t="str">
        <f t="shared" si="2"/>
        <v/>
      </c>
      <c r="L85" s="179" t="str">
        <f t="shared" si="3"/>
        <v/>
      </c>
      <c r="AO85" s="3"/>
      <c r="AP85" s="110"/>
    </row>
    <row r="86" spans="2:42" ht="15" customHeight="1" x14ac:dyDescent="0.25">
      <c r="B86" s="200" t="str">
        <f>IF($C86="","",Setup!$B$4)</f>
        <v/>
      </c>
      <c r="D86" s="200" t="str">
        <f>IF($C86="","",_xlfn.XLOOKUP($C86,'Task library'!$A:$A,'Task library'!$B:$B,""))</f>
        <v/>
      </c>
      <c r="E86" s="202" t="str">
        <f>IF($C86="","",_xlfn.XLOOKUP($C86,'Task library'!$A:$A,'Task library'!$D:$D,""))</f>
        <v/>
      </c>
      <c r="H86" s="187" t="str">
        <f t="shared" si="2"/>
        <v/>
      </c>
      <c r="L86" s="179" t="str">
        <f t="shared" si="3"/>
        <v/>
      </c>
      <c r="AO86" s="3"/>
      <c r="AP86" s="110"/>
    </row>
    <row r="87" spans="2:42" ht="15" customHeight="1" x14ac:dyDescent="0.25">
      <c r="B87" s="200" t="str">
        <f>IF($C87="","",Setup!$B$4)</f>
        <v/>
      </c>
      <c r="D87" s="200" t="str">
        <f>IF($C87="","",_xlfn.XLOOKUP($C87,'Task library'!$A:$A,'Task library'!$B:$B,""))</f>
        <v/>
      </c>
      <c r="E87" s="202" t="str">
        <f>IF($C87="","",_xlfn.XLOOKUP($C87,'Task library'!$A:$A,'Task library'!$D:$D,""))</f>
        <v/>
      </c>
      <c r="H87" s="187" t="str">
        <f t="shared" si="2"/>
        <v/>
      </c>
      <c r="L87" s="179" t="str">
        <f t="shared" si="3"/>
        <v/>
      </c>
      <c r="AO87" s="3"/>
      <c r="AP87" s="110"/>
    </row>
    <row r="88" spans="2:42" ht="15" customHeight="1" x14ac:dyDescent="0.25">
      <c r="B88" s="200" t="str">
        <f>IF($C88="","",Setup!$B$4)</f>
        <v/>
      </c>
      <c r="D88" s="200" t="str">
        <f>IF($C88="","",_xlfn.XLOOKUP($C88,'Task library'!$A:$A,'Task library'!$B:$B,""))</f>
        <v/>
      </c>
      <c r="E88" s="202" t="str">
        <f>IF($C88="","",_xlfn.XLOOKUP($C88,'Task library'!$A:$A,'Task library'!$D:$D,""))</f>
        <v/>
      </c>
      <c r="H88" s="187" t="str">
        <f t="shared" si="2"/>
        <v/>
      </c>
      <c r="L88" s="179" t="str">
        <f t="shared" si="3"/>
        <v/>
      </c>
      <c r="AO88" s="3"/>
      <c r="AP88" s="110"/>
    </row>
    <row r="89" spans="2:42" ht="15" customHeight="1" x14ac:dyDescent="0.25">
      <c r="B89" s="200" t="str">
        <f>IF($C89="","",Setup!$B$4)</f>
        <v/>
      </c>
      <c r="D89" s="200" t="str">
        <f>IF($C89="","",_xlfn.XLOOKUP($C89,'Task library'!$A:$A,'Task library'!$B:$B,""))</f>
        <v/>
      </c>
      <c r="E89" s="202" t="str">
        <f>IF($C89="","",_xlfn.XLOOKUP($C89,'Task library'!$A:$A,'Task library'!$D:$D,""))</f>
        <v/>
      </c>
      <c r="H89" s="187" t="str">
        <f t="shared" si="2"/>
        <v/>
      </c>
      <c r="L89" s="179" t="str">
        <f t="shared" si="3"/>
        <v/>
      </c>
      <c r="AO89" s="3"/>
      <c r="AP89" s="110"/>
    </row>
    <row r="90" spans="2:42" ht="15" customHeight="1" x14ac:dyDescent="0.25">
      <c r="B90" s="200" t="str">
        <f>IF($C90="","",Setup!$B$4)</f>
        <v/>
      </c>
      <c r="D90" s="200" t="str">
        <f>IF($C90="","",_xlfn.XLOOKUP($C90,'Task library'!$A:$A,'Task library'!$B:$B,""))</f>
        <v/>
      </c>
      <c r="E90" s="202" t="str">
        <f>IF($C90="","",_xlfn.XLOOKUP($C90,'Task library'!$A:$A,'Task library'!$D:$D,""))</f>
        <v/>
      </c>
      <c r="H90" s="187" t="str">
        <f t="shared" si="2"/>
        <v/>
      </c>
      <c r="L90" s="179" t="str">
        <f t="shared" si="3"/>
        <v/>
      </c>
      <c r="AO90" s="3"/>
      <c r="AP90" s="110"/>
    </row>
    <row r="91" spans="2:42" ht="15" customHeight="1" x14ac:dyDescent="0.25">
      <c r="B91" s="200" t="str">
        <f>IF($C91="","",Setup!$B$4)</f>
        <v/>
      </c>
      <c r="D91" s="200" t="str">
        <f>IF($C91="","",_xlfn.XLOOKUP($C91,'Task library'!$A:$A,'Task library'!$B:$B,""))</f>
        <v/>
      </c>
      <c r="E91" s="202" t="str">
        <f>IF($C91="","",_xlfn.XLOOKUP($C91,'Task library'!$A:$A,'Task library'!$D:$D,""))</f>
        <v/>
      </c>
      <c r="H91" s="187" t="str">
        <f t="shared" si="2"/>
        <v/>
      </c>
      <c r="L91" s="179" t="str">
        <f t="shared" si="3"/>
        <v/>
      </c>
      <c r="AO91" s="3"/>
      <c r="AP91" s="110"/>
    </row>
    <row r="92" spans="2:42" ht="15" customHeight="1" x14ac:dyDescent="0.25">
      <c r="B92" s="200" t="str">
        <f>IF($C92="","",Setup!$B$4)</f>
        <v/>
      </c>
      <c r="D92" s="200" t="str">
        <f>IF($C92="","",_xlfn.XLOOKUP($C92,'Task library'!$A:$A,'Task library'!$B:$B,""))</f>
        <v/>
      </c>
      <c r="E92" s="202" t="str">
        <f>IF($C92="","",_xlfn.XLOOKUP($C92,'Task library'!$A:$A,'Task library'!$D:$D,""))</f>
        <v/>
      </c>
      <c r="H92" s="187" t="str">
        <f t="shared" si="2"/>
        <v/>
      </c>
      <c r="L92" s="179" t="str">
        <f t="shared" si="3"/>
        <v/>
      </c>
      <c r="AO92" s="3"/>
      <c r="AP92" s="110"/>
    </row>
    <row r="93" spans="2:42" ht="15" customHeight="1" x14ac:dyDescent="0.25">
      <c r="B93" s="200" t="str">
        <f>IF($C93="","",Setup!$B$4)</f>
        <v/>
      </c>
      <c r="D93" s="200" t="str">
        <f>IF($C93="","",_xlfn.XLOOKUP($C93,'Task library'!$A:$A,'Task library'!$B:$B,""))</f>
        <v/>
      </c>
      <c r="E93" s="202" t="str">
        <f>IF($C93="","",_xlfn.XLOOKUP($C93,'Task library'!$A:$A,'Task library'!$D:$D,""))</f>
        <v/>
      </c>
      <c r="H93" s="187" t="str">
        <f t="shared" si="2"/>
        <v/>
      </c>
      <c r="L93" s="179" t="str">
        <f t="shared" si="3"/>
        <v/>
      </c>
      <c r="AO93" s="3"/>
      <c r="AP93" s="110"/>
    </row>
    <row r="94" spans="2:42" ht="15" customHeight="1" x14ac:dyDescent="0.25">
      <c r="B94" s="200" t="str">
        <f>IF($C94="","",Setup!$B$4)</f>
        <v/>
      </c>
      <c r="D94" s="200" t="str">
        <f>IF($C94="","",_xlfn.XLOOKUP($C94,'Task library'!$A:$A,'Task library'!$B:$B,""))</f>
        <v/>
      </c>
      <c r="E94" s="202" t="str">
        <f>IF($C94="","",_xlfn.XLOOKUP($C94,'Task library'!$A:$A,'Task library'!$D:$D,""))</f>
        <v/>
      </c>
      <c r="H94" s="187" t="str">
        <f t="shared" si="2"/>
        <v/>
      </c>
      <c r="L94" s="179" t="str">
        <f t="shared" si="3"/>
        <v/>
      </c>
      <c r="AO94" s="3"/>
      <c r="AP94" s="110"/>
    </row>
    <row r="95" spans="2:42" ht="15" customHeight="1" x14ac:dyDescent="0.25">
      <c r="B95" s="200" t="str">
        <f>IF($C95="","",Setup!$B$4)</f>
        <v/>
      </c>
      <c r="D95" s="200" t="str">
        <f>IF($C95="","",_xlfn.XLOOKUP($C95,'Task library'!$A:$A,'Task library'!$B:$B,""))</f>
        <v/>
      </c>
      <c r="E95" s="202" t="str">
        <f>IF($C95="","",_xlfn.XLOOKUP($C95,'Task library'!$A:$A,'Task library'!$D:$D,""))</f>
        <v/>
      </c>
      <c r="H95" s="187" t="str">
        <f t="shared" si="2"/>
        <v/>
      </c>
      <c r="L95" s="179" t="str">
        <f t="shared" si="3"/>
        <v/>
      </c>
      <c r="AO95" s="3"/>
      <c r="AP95" s="110"/>
    </row>
    <row r="96" spans="2:42" ht="15" customHeight="1" x14ac:dyDescent="0.25">
      <c r="B96" s="200" t="str">
        <f>IF($C96="","",Setup!$B$4)</f>
        <v/>
      </c>
      <c r="D96" s="200" t="str">
        <f>IF($C96="","",_xlfn.XLOOKUP($C96,'Task library'!$A:$A,'Task library'!$B:$B,""))</f>
        <v/>
      </c>
      <c r="E96" s="202" t="str">
        <f>IF($C96="","",_xlfn.XLOOKUP($C96,'Task library'!$A:$A,'Task library'!$D:$D,""))</f>
        <v/>
      </c>
      <c r="H96" s="187" t="str">
        <f t="shared" si="2"/>
        <v/>
      </c>
      <c r="L96" s="179" t="str">
        <f t="shared" si="3"/>
        <v/>
      </c>
      <c r="AO96" s="3"/>
      <c r="AP96" s="110"/>
    </row>
    <row r="97" spans="2:42" ht="15" customHeight="1" x14ac:dyDescent="0.25">
      <c r="B97" s="200" t="str">
        <f>IF($C97="","",Setup!$B$4)</f>
        <v/>
      </c>
      <c r="D97" s="200" t="str">
        <f>IF($C97="","",_xlfn.XLOOKUP($C97,'Task library'!$A:$A,'Task library'!$B:$B,""))</f>
        <v/>
      </c>
      <c r="E97" s="202" t="str">
        <f>IF($C97="","",_xlfn.XLOOKUP($C97,'Task library'!$A:$A,'Task library'!$D:$D,""))</f>
        <v/>
      </c>
      <c r="H97" s="187" t="str">
        <f t="shared" si="2"/>
        <v/>
      </c>
      <c r="L97" s="179" t="str">
        <f t="shared" si="3"/>
        <v/>
      </c>
      <c r="AO97" s="3"/>
      <c r="AP97" s="110"/>
    </row>
    <row r="98" spans="2:42" ht="15" customHeight="1" x14ac:dyDescent="0.25">
      <c r="B98" s="200" t="str">
        <f>IF($C98="","",Setup!$B$4)</f>
        <v/>
      </c>
      <c r="D98" s="200" t="str">
        <f>IF($C98="","",_xlfn.XLOOKUP($C98,'Task library'!$A:$A,'Task library'!$B:$B,""))</f>
        <v/>
      </c>
      <c r="E98" s="202" t="str">
        <f>IF($C98="","",_xlfn.XLOOKUP($C98,'Task library'!$A:$A,'Task library'!$D:$D,""))</f>
        <v/>
      </c>
      <c r="H98" s="187" t="str">
        <f t="shared" si="2"/>
        <v/>
      </c>
      <c r="L98" s="179" t="str">
        <f t="shared" si="3"/>
        <v/>
      </c>
      <c r="AO98" s="3"/>
      <c r="AP98" s="110"/>
    </row>
    <row r="99" spans="2:42" ht="15" customHeight="1" x14ac:dyDescent="0.25">
      <c r="B99" s="200" t="str">
        <f>IF($C99="","",Setup!$B$4)</f>
        <v/>
      </c>
      <c r="D99" s="200" t="str">
        <f>IF($C99="","",_xlfn.XLOOKUP($C99,'Task library'!$A:$A,'Task library'!$B:$B,""))</f>
        <v/>
      </c>
      <c r="E99" s="202" t="str">
        <f>IF($C99="","",_xlfn.XLOOKUP($C99,'Task library'!$A:$A,'Task library'!$D:$D,""))</f>
        <v/>
      </c>
      <c r="H99" s="187" t="str">
        <f t="shared" si="2"/>
        <v/>
      </c>
      <c r="L99" s="179" t="str">
        <f t="shared" si="3"/>
        <v/>
      </c>
      <c r="AO99" s="3"/>
      <c r="AP99" s="110"/>
    </row>
    <row r="100" spans="2:42" ht="15" customHeight="1" x14ac:dyDescent="0.25">
      <c r="B100" s="200" t="str">
        <f>IF($C100="","",Setup!$B$4)</f>
        <v/>
      </c>
      <c r="D100" s="200" t="str">
        <f>IF($C100="","",_xlfn.XLOOKUP($C100,'Task library'!$A:$A,'Task library'!$B:$B,""))</f>
        <v/>
      </c>
      <c r="E100" s="202" t="str">
        <f>IF($C100="","",_xlfn.XLOOKUP($C100,'Task library'!$A:$A,'Task library'!$D:$D,""))</f>
        <v/>
      </c>
      <c r="H100" s="187" t="str">
        <f t="shared" si="2"/>
        <v/>
      </c>
      <c r="L100" s="179" t="str">
        <f t="shared" si="3"/>
        <v/>
      </c>
      <c r="AO100" s="3"/>
      <c r="AP100" s="110"/>
    </row>
    <row r="101" spans="2:42" ht="15" customHeight="1" x14ac:dyDescent="0.25">
      <c r="B101" s="200" t="str">
        <f>IF($C101="","",Setup!$B$4)</f>
        <v/>
      </c>
      <c r="D101" s="200" t="str">
        <f>IF($C101="","",_xlfn.XLOOKUP($C101,'Task library'!$A:$A,'Task library'!$B:$B,""))</f>
        <v/>
      </c>
      <c r="E101" s="202" t="str">
        <f>IF($C101="","",_xlfn.XLOOKUP($C101,'Task library'!$A:$A,'Task library'!$D:$D,""))</f>
        <v/>
      </c>
      <c r="H101" s="187" t="str">
        <f t="shared" si="2"/>
        <v/>
      </c>
      <c r="L101" s="179" t="str">
        <f t="shared" si="3"/>
        <v/>
      </c>
      <c r="AO101" s="3"/>
      <c r="AP101" s="110"/>
    </row>
    <row r="102" spans="2:42" ht="15" customHeight="1" x14ac:dyDescent="0.25">
      <c r="B102" s="200" t="str">
        <f>IF($C102="","",Setup!$B$4)</f>
        <v/>
      </c>
      <c r="D102" s="200" t="str">
        <f>IF($C102="","",_xlfn.XLOOKUP($C102,'Task library'!$A:$A,'Task library'!$B:$B,""))</f>
        <v/>
      </c>
      <c r="E102" s="202" t="str">
        <f>IF($C102="","",_xlfn.XLOOKUP($C102,'Task library'!$A:$A,'Task library'!$D:$D,""))</f>
        <v/>
      </c>
      <c r="H102" s="187" t="str">
        <f t="shared" si="2"/>
        <v/>
      </c>
      <c r="L102" s="179" t="str">
        <f t="shared" si="3"/>
        <v/>
      </c>
      <c r="AO102" s="3"/>
      <c r="AP102" s="110"/>
    </row>
    <row r="103" spans="2:42" ht="15" customHeight="1" x14ac:dyDescent="0.25">
      <c r="B103" s="200" t="str">
        <f>IF($C103="","",Setup!$B$4)</f>
        <v/>
      </c>
      <c r="D103" s="200" t="str">
        <f>IF($C103="","",_xlfn.XLOOKUP($C103,'Task library'!$A:$A,'Task library'!$B:$B,""))</f>
        <v/>
      </c>
      <c r="E103" s="202" t="str">
        <f>IF($C103="","",_xlfn.XLOOKUP($C103,'Task library'!$A:$A,'Task library'!$D:$D,""))</f>
        <v/>
      </c>
      <c r="H103" s="187" t="str">
        <f t="shared" si="2"/>
        <v/>
      </c>
      <c r="L103" s="179" t="str">
        <f t="shared" si="3"/>
        <v/>
      </c>
      <c r="AO103" s="3"/>
      <c r="AP103" s="110"/>
    </row>
    <row r="104" spans="2:42" ht="15" customHeight="1" x14ac:dyDescent="0.25">
      <c r="B104" s="200" t="str">
        <f>IF($C104="","",Setup!$B$4)</f>
        <v/>
      </c>
      <c r="D104" s="200" t="str">
        <f>IF($C104="","",_xlfn.XLOOKUP($C104,'Task library'!$A:$A,'Task library'!$B:$B,""))</f>
        <v/>
      </c>
      <c r="E104" s="202" t="str">
        <f>IF($C104="","",_xlfn.XLOOKUP($C104,'Task library'!$A:$A,'Task library'!$D:$D,""))</f>
        <v/>
      </c>
      <c r="H104" s="187" t="str">
        <f t="shared" si="2"/>
        <v/>
      </c>
      <c r="L104" s="179" t="str">
        <f t="shared" si="3"/>
        <v/>
      </c>
      <c r="AO104" s="3"/>
      <c r="AP104" s="110"/>
    </row>
    <row r="105" spans="2:42" ht="15" customHeight="1" x14ac:dyDescent="0.25">
      <c r="B105" s="200" t="str">
        <f>IF($C105="","",Setup!$B$4)</f>
        <v/>
      </c>
      <c r="D105" s="200" t="str">
        <f>IF($C105="","",_xlfn.XLOOKUP($C105,'Task library'!$A:$A,'Task library'!$B:$B,""))</f>
        <v/>
      </c>
      <c r="E105" s="202" t="str">
        <f>IF($C105="","",_xlfn.XLOOKUP($C105,'Task library'!$A:$A,'Task library'!$D:$D,""))</f>
        <v/>
      </c>
      <c r="H105" s="187" t="str">
        <f t="shared" si="2"/>
        <v/>
      </c>
      <c r="L105" s="179" t="str">
        <f t="shared" si="3"/>
        <v/>
      </c>
      <c r="AO105" s="3"/>
      <c r="AP105" s="110"/>
    </row>
    <row r="106" spans="2:42" ht="15" customHeight="1" x14ac:dyDescent="0.25">
      <c r="B106" s="200" t="str">
        <f>IF($C106="","",Setup!$B$4)</f>
        <v/>
      </c>
      <c r="D106" s="200" t="str">
        <f>IF($C106="","",_xlfn.XLOOKUP($C106,'Task library'!$A:$A,'Task library'!$B:$B,""))</f>
        <v/>
      </c>
      <c r="E106" s="202" t="str">
        <f>IF($C106="","",_xlfn.XLOOKUP($C106,'Task library'!$A:$A,'Task library'!$D:$D,""))</f>
        <v/>
      </c>
      <c r="H106" s="187" t="str">
        <f t="shared" si="2"/>
        <v/>
      </c>
      <c r="L106" s="179" t="str">
        <f t="shared" si="3"/>
        <v/>
      </c>
      <c r="AO106" s="3"/>
      <c r="AP106" s="110"/>
    </row>
    <row r="107" spans="2:42" ht="15" customHeight="1" x14ac:dyDescent="0.25">
      <c r="B107" s="200" t="str">
        <f>IF($C107="","",Setup!$B$4)</f>
        <v/>
      </c>
      <c r="D107" s="200" t="str">
        <f>IF($C107="","",_xlfn.XLOOKUP($C107,'Task library'!$A:$A,'Task library'!$B:$B,""))</f>
        <v/>
      </c>
      <c r="E107" s="202" t="str">
        <f>IF($C107="","",_xlfn.XLOOKUP($C107,'Task library'!$A:$A,'Task library'!$D:$D,""))</f>
        <v/>
      </c>
      <c r="H107" s="187" t="str">
        <f t="shared" si="2"/>
        <v/>
      </c>
      <c r="L107" s="179" t="str">
        <f t="shared" si="3"/>
        <v/>
      </c>
      <c r="AO107" s="3"/>
      <c r="AP107" s="110"/>
    </row>
    <row r="108" spans="2:42" ht="15" customHeight="1" x14ac:dyDescent="0.25">
      <c r="B108" s="200" t="str">
        <f>IF($C108="","",Setup!$B$4)</f>
        <v/>
      </c>
      <c r="D108" s="200" t="str">
        <f>IF($C108="","",_xlfn.XLOOKUP($C108,'Task library'!$A:$A,'Task library'!$B:$B,""))</f>
        <v/>
      </c>
      <c r="E108" s="202" t="str">
        <f>IF($C108="","",_xlfn.XLOOKUP($C108,'Task library'!$A:$A,'Task library'!$D:$D,""))</f>
        <v/>
      </c>
      <c r="H108" s="187" t="str">
        <f t="shared" si="2"/>
        <v/>
      </c>
      <c r="L108" s="179" t="str">
        <f t="shared" si="3"/>
        <v/>
      </c>
      <c r="AO108" s="3"/>
      <c r="AP108" s="110"/>
    </row>
    <row r="109" spans="2:42" ht="15" customHeight="1" x14ac:dyDescent="0.25">
      <c r="B109" s="200" t="str">
        <f>IF($C109="","",Setup!$B$4)</f>
        <v/>
      </c>
      <c r="D109" s="200" t="str">
        <f>IF($C109="","",_xlfn.XLOOKUP($C109,'Task library'!$A:$A,'Task library'!$B:$B,""))</f>
        <v/>
      </c>
      <c r="E109" s="202" t="str">
        <f>IF($C109="","",_xlfn.XLOOKUP($C109,'Task library'!$A:$A,'Task library'!$D:$D,""))</f>
        <v/>
      </c>
      <c r="H109" s="187" t="str">
        <f t="shared" si="2"/>
        <v/>
      </c>
      <c r="L109" s="179" t="str">
        <f t="shared" si="3"/>
        <v/>
      </c>
      <c r="AO109" s="3"/>
      <c r="AP109" s="110"/>
    </row>
    <row r="110" spans="2:42" ht="15" customHeight="1" x14ac:dyDescent="0.25">
      <c r="B110" s="200" t="str">
        <f>IF($C110="","",Setup!$B$4)</f>
        <v/>
      </c>
      <c r="D110" s="200" t="str">
        <f>IF($C110="","",_xlfn.XLOOKUP($C110,'Task library'!$A:$A,'Task library'!$B:$B,""))</f>
        <v/>
      </c>
      <c r="E110" s="202" t="str">
        <f>IF($C110="","",_xlfn.XLOOKUP($C110,'Task library'!$A:$A,'Task library'!$D:$D,""))</f>
        <v/>
      </c>
      <c r="H110" s="187" t="str">
        <f t="shared" si="2"/>
        <v/>
      </c>
      <c r="L110" s="179" t="str">
        <f t="shared" si="3"/>
        <v/>
      </c>
      <c r="AO110" s="3"/>
      <c r="AP110" s="110"/>
    </row>
    <row r="111" spans="2:42" ht="15" customHeight="1" x14ac:dyDescent="0.25">
      <c r="B111" s="200" t="str">
        <f>IF($C111="","",Setup!$B$4)</f>
        <v/>
      </c>
      <c r="D111" s="200" t="str">
        <f>IF($C111="","",_xlfn.XLOOKUP($C111,'Task library'!$A:$A,'Task library'!$B:$B,""))</f>
        <v/>
      </c>
      <c r="E111" s="202" t="str">
        <f>IF($C111="","",_xlfn.XLOOKUP($C111,'Task library'!$A:$A,'Task library'!$D:$D,""))</f>
        <v/>
      </c>
      <c r="H111" s="187" t="str">
        <f t="shared" si="2"/>
        <v/>
      </c>
      <c r="L111" s="179" t="str">
        <f t="shared" si="3"/>
        <v/>
      </c>
      <c r="AO111" s="3"/>
      <c r="AP111" s="110"/>
    </row>
    <row r="112" spans="2:42" ht="15" customHeight="1" x14ac:dyDescent="0.25">
      <c r="B112" s="200" t="str">
        <f>IF($C112="","",Setup!$B$4)</f>
        <v/>
      </c>
      <c r="D112" s="200" t="str">
        <f>IF($C112="","",_xlfn.XLOOKUP($C112,'Task library'!$A:$A,'Task library'!$B:$B,""))</f>
        <v/>
      </c>
      <c r="E112" s="202" t="str">
        <f>IF($C112="","",_xlfn.XLOOKUP($C112,'Task library'!$A:$A,'Task library'!$D:$D,""))</f>
        <v/>
      </c>
      <c r="H112" s="187" t="str">
        <f t="shared" si="2"/>
        <v/>
      </c>
      <c r="L112" s="179" t="str">
        <f t="shared" si="3"/>
        <v/>
      </c>
      <c r="AO112" s="3"/>
      <c r="AP112" s="110"/>
    </row>
    <row r="113" spans="2:42" ht="15" customHeight="1" x14ac:dyDescent="0.25">
      <c r="B113" s="200" t="str">
        <f>IF($C113="","",Setup!$B$4)</f>
        <v/>
      </c>
      <c r="D113" s="200" t="str">
        <f>IF($C113="","",_xlfn.XLOOKUP($C113,'Task library'!$A:$A,'Task library'!$B:$B,""))</f>
        <v/>
      </c>
      <c r="E113" s="202" t="str">
        <f>IF($C113="","",_xlfn.XLOOKUP($C113,'Task library'!$A:$A,'Task library'!$D:$D,""))</f>
        <v/>
      </c>
      <c r="H113" s="187" t="str">
        <f t="shared" si="2"/>
        <v/>
      </c>
      <c r="L113" s="179" t="str">
        <f t="shared" si="3"/>
        <v/>
      </c>
      <c r="AO113" s="3"/>
      <c r="AP113" s="110"/>
    </row>
    <row r="114" spans="2:42" ht="15" customHeight="1" x14ac:dyDescent="0.25">
      <c r="B114" s="200" t="str">
        <f>IF($C114="","",Setup!$B$4)</f>
        <v/>
      </c>
      <c r="D114" s="200" t="str">
        <f>IF($C114="","",_xlfn.XLOOKUP($C114,'Task library'!$A:$A,'Task library'!$B:$B,""))</f>
        <v/>
      </c>
      <c r="E114" s="202" t="str">
        <f>IF($C114="","",_xlfn.XLOOKUP($C114,'Task library'!$A:$A,'Task library'!$D:$D,""))</f>
        <v/>
      </c>
      <c r="H114" s="187" t="str">
        <f t="shared" si="2"/>
        <v/>
      </c>
      <c r="L114" s="179" t="str">
        <f t="shared" si="3"/>
        <v/>
      </c>
      <c r="AO114" s="3"/>
      <c r="AP114" s="110"/>
    </row>
    <row r="115" spans="2:42" ht="15" customHeight="1" x14ac:dyDescent="0.25">
      <c r="B115" s="200" t="str">
        <f>IF($C115="","",Setup!$B$4)</f>
        <v/>
      </c>
      <c r="D115" s="200" t="str">
        <f>IF($C115="","",_xlfn.XLOOKUP($C115,'Task library'!$A:$A,'Task library'!$B:$B,""))</f>
        <v/>
      </c>
      <c r="E115" s="202" t="str">
        <f>IF($C115="","",_xlfn.XLOOKUP($C115,'Task library'!$A:$A,'Task library'!$D:$D,""))</f>
        <v/>
      </c>
      <c r="H115" s="187" t="str">
        <f t="shared" si="2"/>
        <v/>
      </c>
      <c r="L115" s="179" t="str">
        <f t="shared" si="3"/>
        <v/>
      </c>
      <c r="AO115" s="3"/>
      <c r="AP115" s="110"/>
    </row>
    <row r="116" spans="2:42" ht="15" customHeight="1" x14ac:dyDescent="0.25">
      <c r="B116" s="200" t="str">
        <f>IF($C116="","",Setup!$B$4)</f>
        <v/>
      </c>
      <c r="D116" s="200" t="str">
        <f>IF($C116="","",_xlfn.XLOOKUP($C116,'Task library'!$A:$A,'Task library'!$B:$B,""))</f>
        <v/>
      </c>
      <c r="E116" s="202" t="str">
        <f>IF($C116="","",_xlfn.XLOOKUP($C116,'Task library'!$A:$A,'Task library'!$D:$D,""))</f>
        <v/>
      </c>
      <c r="H116" s="187" t="str">
        <f t="shared" si="2"/>
        <v/>
      </c>
      <c r="L116" s="179" t="str">
        <f t="shared" si="3"/>
        <v/>
      </c>
      <c r="AO116" s="3"/>
      <c r="AP116" s="110"/>
    </row>
    <row r="117" spans="2:42" ht="15" customHeight="1" x14ac:dyDescent="0.25">
      <c r="B117" s="200" t="str">
        <f>IF($C117="","",Setup!$B$4)</f>
        <v/>
      </c>
      <c r="D117" s="200" t="str">
        <f>IF($C117="","",_xlfn.XLOOKUP($C117,'Task library'!$A:$A,'Task library'!$B:$B,""))</f>
        <v/>
      </c>
      <c r="E117" s="202" t="str">
        <f>IF($C117="","",_xlfn.XLOOKUP($C117,'Task library'!$A:$A,'Task library'!$D:$D,""))</f>
        <v/>
      </c>
      <c r="H117" s="187" t="str">
        <f t="shared" si="2"/>
        <v/>
      </c>
      <c r="L117" s="179" t="str">
        <f t="shared" si="3"/>
        <v/>
      </c>
      <c r="AO117" s="3"/>
      <c r="AP117" s="110"/>
    </row>
    <row r="118" spans="2:42" ht="15" customHeight="1" x14ac:dyDescent="0.25">
      <c r="B118" s="200" t="str">
        <f>IF($C118="","",Setup!$B$4)</f>
        <v/>
      </c>
      <c r="D118" s="200" t="str">
        <f>IF($C118="","",_xlfn.XLOOKUP($C118,'Task library'!$A:$A,'Task library'!$B:$B,""))</f>
        <v/>
      </c>
      <c r="E118" s="202" t="str">
        <f>IF($C118="","",_xlfn.XLOOKUP($C118,'Task library'!$A:$A,'Task library'!$D:$D,""))</f>
        <v/>
      </c>
      <c r="H118" s="187" t="str">
        <f t="shared" si="2"/>
        <v/>
      </c>
      <c r="L118" s="179" t="str">
        <f t="shared" si="3"/>
        <v/>
      </c>
      <c r="AO118" s="3"/>
      <c r="AP118" s="110"/>
    </row>
    <row r="119" spans="2:42" ht="15" customHeight="1" x14ac:dyDescent="0.25">
      <c r="B119" s="200" t="str">
        <f>IF($C119="","",Setup!$B$4)</f>
        <v/>
      </c>
      <c r="D119" s="200" t="str">
        <f>IF($C119="","",_xlfn.XLOOKUP($C119,'Task library'!$A:$A,'Task library'!$B:$B,""))</f>
        <v/>
      </c>
      <c r="E119" s="202" t="str">
        <f>IF($C119="","",_xlfn.XLOOKUP($C119,'Task library'!$A:$A,'Task library'!$D:$D,""))</f>
        <v/>
      </c>
      <c r="H119" s="187" t="str">
        <f t="shared" si="2"/>
        <v/>
      </c>
      <c r="L119" s="179" t="str">
        <f t="shared" si="3"/>
        <v/>
      </c>
      <c r="AO119" s="3"/>
      <c r="AP119" s="110"/>
    </row>
    <row r="120" spans="2:42" ht="15" customHeight="1" x14ac:dyDescent="0.25">
      <c r="B120" s="200" t="str">
        <f>IF($C120="","",Setup!$B$4)</f>
        <v/>
      </c>
      <c r="D120" s="200" t="str">
        <f>IF($C120="","",_xlfn.XLOOKUP($C120,'Task library'!$A:$A,'Task library'!$B:$B,""))</f>
        <v/>
      </c>
      <c r="E120" s="202" t="str">
        <f>IF($C120="","",_xlfn.XLOOKUP($C120,'Task library'!$A:$A,'Task library'!$D:$D,""))</f>
        <v/>
      </c>
      <c r="H120" s="187" t="str">
        <f t="shared" si="2"/>
        <v/>
      </c>
      <c r="L120" s="179" t="str">
        <f t="shared" si="3"/>
        <v/>
      </c>
      <c r="AO120" s="3"/>
      <c r="AP120" s="110"/>
    </row>
    <row r="121" spans="2:42" ht="15" customHeight="1" x14ac:dyDescent="0.25">
      <c r="B121" s="200" t="str">
        <f>IF($C121="","",Setup!$B$4)</f>
        <v/>
      </c>
      <c r="D121" s="200" t="str">
        <f>IF($C121="","",_xlfn.XLOOKUP($C121,'Task library'!$A:$A,'Task library'!$B:$B,""))</f>
        <v/>
      </c>
      <c r="E121" s="202" t="str">
        <f>IF($C121="","",_xlfn.XLOOKUP($C121,'Task library'!$A:$A,'Task library'!$D:$D,""))</f>
        <v/>
      </c>
      <c r="H121" s="187" t="str">
        <f t="shared" si="2"/>
        <v/>
      </c>
      <c r="L121" s="179" t="str">
        <f t="shared" si="3"/>
        <v/>
      </c>
      <c r="AO121" s="3"/>
      <c r="AP121" s="110"/>
    </row>
    <row r="122" spans="2:42" ht="15" customHeight="1" x14ac:dyDescent="0.25">
      <c r="B122" s="200" t="str">
        <f>IF($C122="","",Setup!$B$4)</f>
        <v/>
      </c>
      <c r="D122" s="200" t="str">
        <f>IF($C122="","",_xlfn.XLOOKUP($C122,'Task library'!$A:$A,'Task library'!$B:$B,""))</f>
        <v/>
      </c>
      <c r="E122" s="202" t="str">
        <f>IF($C122="","",_xlfn.XLOOKUP($C122,'Task library'!$A:$A,'Task library'!$D:$D,""))</f>
        <v/>
      </c>
      <c r="H122" s="187" t="str">
        <f t="shared" si="2"/>
        <v/>
      </c>
      <c r="L122" s="179" t="str">
        <f t="shared" si="3"/>
        <v/>
      </c>
      <c r="AO122" s="3"/>
      <c r="AP122" s="110"/>
    </row>
    <row r="123" spans="2:42" ht="15" customHeight="1" x14ac:dyDescent="0.25">
      <c r="B123" s="200" t="str">
        <f>IF($C123="","",Setup!$B$4)</f>
        <v/>
      </c>
      <c r="D123" s="200" t="str">
        <f>IF($C123="","",_xlfn.XLOOKUP($C123,'Task library'!$A:$A,'Task library'!$B:$B,""))</f>
        <v/>
      </c>
      <c r="E123" s="202" t="str">
        <f>IF($C123="","",_xlfn.XLOOKUP($C123,'Task library'!$A:$A,'Task library'!$D:$D,""))</f>
        <v/>
      </c>
      <c r="H123" s="187" t="str">
        <f t="shared" si="2"/>
        <v/>
      </c>
      <c r="L123" s="179" t="str">
        <f t="shared" si="3"/>
        <v/>
      </c>
      <c r="AO123" s="3"/>
      <c r="AP123" s="110"/>
    </row>
    <row r="124" spans="2:42" ht="15" customHeight="1" x14ac:dyDescent="0.25">
      <c r="B124" s="200" t="str">
        <f>IF($C124="","",Setup!$B$4)</f>
        <v/>
      </c>
      <c r="D124" s="200" t="str">
        <f>IF($C124="","",_xlfn.XLOOKUP($C124,'Task library'!$A:$A,'Task library'!$B:$B,""))</f>
        <v/>
      </c>
      <c r="E124" s="202" t="str">
        <f>IF($C124="","",_xlfn.XLOOKUP($C124,'Task library'!$A:$A,'Task library'!$D:$D,""))</f>
        <v/>
      </c>
      <c r="H124" s="187" t="str">
        <f t="shared" si="2"/>
        <v/>
      </c>
      <c r="L124" s="179" t="str">
        <f t="shared" si="3"/>
        <v/>
      </c>
      <c r="AO124" s="3"/>
      <c r="AP124" s="110"/>
    </row>
    <row r="125" spans="2:42" ht="15" customHeight="1" x14ac:dyDescent="0.25">
      <c r="B125" s="200" t="str">
        <f>IF($C125="","",Setup!$B$4)</f>
        <v/>
      </c>
      <c r="D125" s="200" t="str">
        <f>IF($C125="","",_xlfn.XLOOKUP($C125,'Task library'!$A:$A,'Task library'!$B:$B,""))</f>
        <v/>
      </c>
      <c r="E125" s="202" t="str">
        <f>IF($C125="","",_xlfn.XLOOKUP($C125,'Task library'!$A:$A,'Task library'!$D:$D,""))</f>
        <v/>
      </c>
      <c r="H125" s="187" t="str">
        <f t="shared" si="2"/>
        <v/>
      </c>
      <c r="L125" s="179" t="str">
        <f t="shared" si="3"/>
        <v/>
      </c>
      <c r="AO125" s="3"/>
      <c r="AP125" s="110"/>
    </row>
    <row r="126" spans="2:42" ht="15" customHeight="1" x14ac:dyDescent="0.25">
      <c r="B126" s="200" t="str">
        <f>IF($C126="","",Setup!$B$4)</f>
        <v/>
      </c>
      <c r="D126" s="200" t="str">
        <f>IF($C126="","",_xlfn.XLOOKUP($C126,'Task library'!$A:$A,'Task library'!$B:$B,""))</f>
        <v/>
      </c>
      <c r="E126" s="202" t="str">
        <f>IF($C126="","",_xlfn.XLOOKUP($C126,'Task library'!$A:$A,'Task library'!$D:$D,""))</f>
        <v/>
      </c>
      <c r="H126" s="187" t="str">
        <f t="shared" si="2"/>
        <v/>
      </c>
      <c r="L126" s="179" t="str">
        <f t="shared" si="3"/>
        <v/>
      </c>
      <c r="AO126" s="3"/>
      <c r="AP126" s="110"/>
    </row>
    <row r="127" spans="2:42" ht="15" customHeight="1" x14ac:dyDescent="0.25">
      <c r="B127" s="200" t="str">
        <f>IF($C127="","",Setup!$B$4)</f>
        <v/>
      </c>
      <c r="D127" s="200" t="str">
        <f>IF($C127="","",_xlfn.XLOOKUP($C127,'Task library'!$A:$A,'Task library'!$B:$B,""))</f>
        <v/>
      </c>
      <c r="E127" s="202" t="str">
        <f>IF($C127="","",_xlfn.XLOOKUP($C127,'Task library'!$A:$A,'Task library'!$D:$D,""))</f>
        <v/>
      </c>
      <c r="H127" s="187" t="str">
        <f t="shared" si="2"/>
        <v/>
      </c>
      <c r="L127" s="179" t="str">
        <f t="shared" si="3"/>
        <v/>
      </c>
      <c r="AO127" s="3"/>
      <c r="AP127" s="110"/>
    </row>
    <row r="128" spans="2:42" ht="15" customHeight="1" x14ac:dyDescent="0.25">
      <c r="B128" s="200" t="str">
        <f>IF($C128="","",Setup!$B$4)</f>
        <v/>
      </c>
      <c r="D128" s="200" t="str">
        <f>IF($C128="","",_xlfn.XLOOKUP($C128,'Task library'!$A:$A,'Task library'!$B:$B,""))</f>
        <v/>
      </c>
      <c r="E128" s="202" t="str">
        <f>IF($C128="","",_xlfn.XLOOKUP($C128,'Task library'!$A:$A,'Task library'!$D:$D,""))</f>
        <v/>
      </c>
      <c r="H128" s="187" t="str">
        <f t="shared" si="2"/>
        <v/>
      </c>
      <c r="L128" s="179" t="str">
        <f t="shared" si="3"/>
        <v/>
      </c>
      <c r="AO128" s="3"/>
      <c r="AP128" s="110"/>
    </row>
    <row r="129" spans="2:42" ht="15" customHeight="1" x14ac:dyDescent="0.25">
      <c r="B129" s="200" t="str">
        <f>IF($C129="","",Setup!$B$4)</f>
        <v/>
      </c>
      <c r="D129" s="200" t="str">
        <f>IF($C129="","",_xlfn.XLOOKUP($C129,'Task library'!$A:$A,'Task library'!$B:$B,""))</f>
        <v/>
      </c>
      <c r="E129" s="202" t="str">
        <f>IF($C129="","",_xlfn.XLOOKUP($C129,'Task library'!$A:$A,'Task library'!$D:$D,""))</f>
        <v/>
      </c>
      <c r="H129" s="187" t="str">
        <f t="shared" si="2"/>
        <v/>
      </c>
      <c r="L129" s="179" t="str">
        <f t="shared" si="3"/>
        <v/>
      </c>
      <c r="AO129" s="3"/>
      <c r="AP129" s="110"/>
    </row>
    <row r="130" spans="2:42" ht="15" customHeight="1" x14ac:dyDescent="0.25">
      <c r="B130" s="200" t="str">
        <f>IF($C130="","",Setup!$B$4)</f>
        <v/>
      </c>
      <c r="D130" s="200" t="str">
        <f>IF($C130="","",_xlfn.XLOOKUP($C130,'Task library'!$A:$A,'Task library'!$B:$B,""))</f>
        <v/>
      </c>
      <c r="E130" s="202" t="str">
        <f>IF($C130="","",_xlfn.XLOOKUP($C130,'Task library'!$A:$A,'Task library'!$D:$D,""))</f>
        <v/>
      </c>
      <c r="H130" s="187" t="str">
        <f t="shared" ref="H130:H193" si="4">IF(OR($C130="",$E130="",$G130=""),"",$E130-$G130)</f>
        <v/>
      </c>
      <c r="L130" s="179" t="str">
        <f t="shared" ref="L130:L193" si="5">IF(G130="","",IF(G130&gt;E130,"Time check – higher",IF(G130&lt;E130,"Time check – lower","")))</f>
        <v/>
      </c>
      <c r="AO130" s="3"/>
      <c r="AP130" s="110"/>
    </row>
    <row r="131" spans="2:42" ht="15" customHeight="1" x14ac:dyDescent="0.25">
      <c r="B131" s="200" t="str">
        <f>IF($C131="","",Setup!$B$4)</f>
        <v/>
      </c>
      <c r="D131" s="200" t="str">
        <f>IF($C131="","",_xlfn.XLOOKUP($C131,'Task library'!$A:$A,'Task library'!$B:$B,""))</f>
        <v/>
      </c>
      <c r="E131" s="202" t="str">
        <f>IF($C131="","",_xlfn.XLOOKUP($C131,'Task library'!$A:$A,'Task library'!$D:$D,""))</f>
        <v/>
      </c>
      <c r="H131" s="187" t="str">
        <f t="shared" si="4"/>
        <v/>
      </c>
      <c r="L131" s="179" t="str">
        <f t="shared" si="5"/>
        <v/>
      </c>
      <c r="AO131" s="3"/>
      <c r="AP131" s="110"/>
    </row>
    <row r="132" spans="2:42" ht="15" customHeight="1" x14ac:dyDescent="0.25">
      <c r="B132" s="200" t="str">
        <f>IF($C132="","",Setup!$B$4)</f>
        <v/>
      </c>
      <c r="D132" s="200" t="str">
        <f>IF($C132="","",_xlfn.XLOOKUP($C132,'Task library'!$A:$A,'Task library'!$B:$B,""))</f>
        <v/>
      </c>
      <c r="E132" s="202" t="str">
        <f>IF($C132="","",_xlfn.XLOOKUP($C132,'Task library'!$A:$A,'Task library'!$D:$D,""))</f>
        <v/>
      </c>
      <c r="H132" s="187" t="str">
        <f t="shared" si="4"/>
        <v/>
      </c>
      <c r="L132" s="179" t="str">
        <f t="shared" si="5"/>
        <v/>
      </c>
      <c r="AO132" s="3"/>
      <c r="AP132" s="110"/>
    </row>
    <row r="133" spans="2:42" ht="15" customHeight="1" x14ac:dyDescent="0.25">
      <c r="B133" s="200" t="str">
        <f>IF($C133="","",Setup!$B$4)</f>
        <v/>
      </c>
      <c r="D133" s="200" t="str">
        <f>IF($C133="","",_xlfn.XLOOKUP($C133,'Task library'!$A:$A,'Task library'!$B:$B,""))</f>
        <v/>
      </c>
      <c r="E133" s="202" t="str">
        <f>IF($C133="","",_xlfn.XLOOKUP($C133,'Task library'!$A:$A,'Task library'!$D:$D,""))</f>
        <v/>
      </c>
      <c r="H133" s="187" t="str">
        <f t="shared" si="4"/>
        <v/>
      </c>
      <c r="L133" s="179" t="str">
        <f t="shared" si="5"/>
        <v/>
      </c>
      <c r="AO133" s="3"/>
      <c r="AP133" s="110"/>
    </row>
    <row r="134" spans="2:42" ht="15" customHeight="1" x14ac:dyDescent="0.25">
      <c r="B134" s="200" t="str">
        <f>IF($C134="","",Setup!$B$4)</f>
        <v/>
      </c>
      <c r="D134" s="200" t="str">
        <f>IF($C134="","",_xlfn.XLOOKUP($C134,'Task library'!$A:$A,'Task library'!$B:$B,""))</f>
        <v/>
      </c>
      <c r="E134" s="202" t="str">
        <f>IF($C134="","",_xlfn.XLOOKUP($C134,'Task library'!$A:$A,'Task library'!$D:$D,""))</f>
        <v/>
      </c>
      <c r="H134" s="187" t="str">
        <f t="shared" si="4"/>
        <v/>
      </c>
      <c r="L134" s="179" t="str">
        <f t="shared" si="5"/>
        <v/>
      </c>
      <c r="AO134" s="3"/>
      <c r="AP134" s="110"/>
    </row>
    <row r="135" spans="2:42" ht="15" customHeight="1" x14ac:dyDescent="0.25">
      <c r="B135" s="200" t="str">
        <f>IF($C135="","",Setup!$B$4)</f>
        <v/>
      </c>
      <c r="D135" s="200" t="str">
        <f>IF($C135="","",_xlfn.XLOOKUP($C135,'Task library'!$A:$A,'Task library'!$B:$B,""))</f>
        <v/>
      </c>
      <c r="E135" s="202" t="str">
        <f>IF($C135="","",_xlfn.XLOOKUP($C135,'Task library'!$A:$A,'Task library'!$D:$D,""))</f>
        <v/>
      </c>
      <c r="H135" s="187" t="str">
        <f t="shared" si="4"/>
        <v/>
      </c>
      <c r="L135" s="179" t="str">
        <f t="shared" si="5"/>
        <v/>
      </c>
      <c r="AO135" s="3"/>
      <c r="AP135" s="110"/>
    </row>
    <row r="136" spans="2:42" ht="15" customHeight="1" x14ac:dyDescent="0.25">
      <c r="B136" s="200" t="str">
        <f>IF($C136="","",Setup!$B$4)</f>
        <v/>
      </c>
      <c r="D136" s="200" t="str">
        <f>IF($C136="","",_xlfn.XLOOKUP($C136,'Task library'!$A:$A,'Task library'!$B:$B,""))</f>
        <v/>
      </c>
      <c r="E136" s="202" t="str">
        <f>IF($C136="","",_xlfn.XLOOKUP($C136,'Task library'!$A:$A,'Task library'!$D:$D,""))</f>
        <v/>
      </c>
      <c r="H136" s="187" t="str">
        <f t="shared" si="4"/>
        <v/>
      </c>
      <c r="L136" s="179" t="str">
        <f t="shared" si="5"/>
        <v/>
      </c>
      <c r="AO136" s="3"/>
      <c r="AP136" s="110"/>
    </row>
    <row r="137" spans="2:42" ht="15" customHeight="1" x14ac:dyDescent="0.25">
      <c r="B137" s="200" t="str">
        <f>IF($C137="","",Setup!$B$4)</f>
        <v/>
      </c>
      <c r="D137" s="200" t="str">
        <f>IF($C137="","",_xlfn.XLOOKUP($C137,'Task library'!$A:$A,'Task library'!$B:$B,""))</f>
        <v/>
      </c>
      <c r="E137" s="202" t="str">
        <f>IF($C137="","",_xlfn.XLOOKUP($C137,'Task library'!$A:$A,'Task library'!$D:$D,""))</f>
        <v/>
      </c>
      <c r="H137" s="187" t="str">
        <f t="shared" si="4"/>
        <v/>
      </c>
      <c r="L137" s="179" t="str">
        <f t="shared" si="5"/>
        <v/>
      </c>
      <c r="AO137" s="3"/>
      <c r="AP137" s="110"/>
    </row>
    <row r="138" spans="2:42" ht="15" customHeight="1" x14ac:dyDescent="0.25">
      <c r="B138" s="200" t="str">
        <f>IF($C138="","",Setup!$B$4)</f>
        <v/>
      </c>
      <c r="D138" s="200" t="str">
        <f>IF($C138="","",_xlfn.XLOOKUP($C138,'Task library'!$A:$A,'Task library'!$B:$B,""))</f>
        <v/>
      </c>
      <c r="E138" s="202" t="str">
        <f>IF($C138="","",_xlfn.XLOOKUP($C138,'Task library'!$A:$A,'Task library'!$D:$D,""))</f>
        <v/>
      </c>
      <c r="H138" s="187" t="str">
        <f t="shared" si="4"/>
        <v/>
      </c>
      <c r="L138" s="179" t="str">
        <f t="shared" si="5"/>
        <v/>
      </c>
      <c r="AO138" s="3"/>
      <c r="AP138" s="110"/>
    </row>
    <row r="139" spans="2:42" ht="15" customHeight="1" x14ac:dyDescent="0.25">
      <c r="B139" s="200" t="str">
        <f>IF($C139="","",Setup!$B$4)</f>
        <v/>
      </c>
      <c r="D139" s="200" t="str">
        <f>IF($C139="","",_xlfn.XLOOKUP($C139,'Task library'!$A:$A,'Task library'!$B:$B,""))</f>
        <v/>
      </c>
      <c r="E139" s="202" t="str">
        <f>IF($C139="","",_xlfn.XLOOKUP($C139,'Task library'!$A:$A,'Task library'!$D:$D,""))</f>
        <v/>
      </c>
      <c r="H139" s="187" t="str">
        <f t="shared" si="4"/>
        <v/>
      </c>
      <c r="L139" s="179" t="str">
        <f t="shared" si="5"/>
        <v/>
      </c>
      <c r="AO139" s="3"/>
      <c r="AP139" s="110"/>
    </row>
    <row r="140" spans="2:42" ht="15" customHeight="1" x14ac:dyDescent="0.25">
      <c r="B140" s="200" t="str">
        <f>IF($C140="","",Setup!$B$4)</f>
        <v/>
      </c>
      <c r="D140" s="200" t="str">
        <f>IF($C140="","",_xlfn.XLOOKUP($C140,'Task library'!$A:$A,'Task library'!$B:$B,""))</f>
        <v/>
      </c>
      <c r="E140" s="202" t="str">
        <f>IF($C140="","",_xlfn.XLOOKUP($C140,'Task library'!$A:$A,'Task library'!$D:$D,""))</f>
        <v/>
      </c>
      <c r="H140" s="187" t="str">
        <f t="shared" si="4"/>
        <v/>
      </c>
      <c r="L140" s="179" t="str">
        <f t="shared" si="5"/>
        <v/>
      </c>
      <c r="AO140" s="3"/>
      <c r="AP140" s="110"/>
    </row>
    <row r="141" spans="2:42" ht="15" customHeight="1" x14ac:dyDescent="0.25">
      <c r="B141" s="200" t="str">
        <f>IF($C141="","",Setup!$B$4)</f>
        <v/>
      </c>
      <c r="D141" s="200" t="str">
        <f>IF($C141="","",_xlfn.XLOOKUP($C141,'Task library'!$A:$A,'Task library'!$B:$B,""))</f>
        <v/>
      </c>
      <c r="E141" s="202" t="str">
        <f>IF($C141="","",_xlfn.XLOOKUP($C141,'Task library'!$A:$A,'Task library'!$D:$D,""))</f>
        <v/>
      </c>
      <c r="H141" s="187" t="str">
        <f t="shared" si="4"/>
        <v/>
      </c>
      <c r="L141" s="179" t="str">
        <f t="shared" si="5"/>
        <v/>
      </c>
      <c r="AO141" s="3"/>
      <c r="AP141" s="110"/>
    </row>
    <row r="142" spans="2:42" ht="15" customHeight="1" x14ac:dyDescent="0.25">
      <c r="B142" s="200" t="str">
        <f>IF($C142="","",Setup!$B$4)</f>
        <v/>
      </c>
      <c r="D142" s="200" t="str">
        <f>IF($C142="","",_xlfn.XLOOKUP($C142,'Task library'!$A:$A,'Task library'!$B:$B,""))</f>
        <v/>
      </c>
      <c r="E142" s="202" t="str">
        <f>IF($C142="","",_xlfn.XLOOKUP($C142,'Task library'!$A:$A,'Task library'!$D:$D,""))</f>
        <v/>
      </c>
      <c r="H142" s="187" t="str">
        <f t="shared" si="4"/>
        <v/>
      </c>
      <c r="L142" s="179" t="str">
        <f t="shared" si="5"/>
        <v/>
      </c>
      <c r="AO142" s="3"/>
      <c r="AP142" s="110"/>
    </row>
    <row r="143" spans="2:42" ht="15" customHeight="1" x14ac:dyDescent="0.25">
      <c r="B143" s="200" t="str">
        <f>IF($C143="","",Setup!$B$4)</f>
        <v/>
      </c>
      <c r="D143" s="200" t="str">
        <f>IF($C143="","",_xlfn.XLOOKUP($C143,'Task library'!$A:$A,'Task library'!$B:$B,""))</f>
        <v/>
      </c>
      <c r="E143" s="202" t="str">
        <f>IF($C143="","",_xlfn.XLOOKUP($C143,'Task library'!$A:$A,'Task library'!$D:$D,""))</f>
        <v/>
      </c>
      <c r="H143" s="187" t="str">
        <f t="shared" si="4"/>
        <v/>
      </c>
      <c r="L143" s="179" t="str">
        <f t="shared" si="5"/>
        <v/>
      </c>
      <c r="AO143" s="3"/>
      <c r="AP143" s="110"/>
    </row>
    <row r="144" spans="2:42" ht="15" customHeight="1" x14ac:dyDescent="0.25">
      <c r="B144" s="200" t="str">
        <f>IF($C144="","",Setup!$B$4)</f>
        <v/>
      </c>
      <c r="D144" s="200" t="str">
        <f>IF($C144="","",_xlfn.XLOOKUP($C144,'Task library'!$A:$A,'Task library'!$B:$B,""))</f>
        <v/>
      </c>
      <c r="E144" s="202" t="str">
        <f>IF($C144="","",_xlfn.XLOOKUP($C144,'Task library'!$A:$A,'Task library'!$D:$D,""))</f>
        <v/>
      </c>
      <c r="H144" s="187" t="str">
        <f t="shared" si="4"/>
        <v/>
      </c>
      <c r="L144" s="179" t="str">
        <f t="shared" si="5"/>
        <v/>
      </c>
      <c r="AO144" s="3"/>
      <c r="AP144" s="110"/>
    </row>
    <row r="145" spans="2:42" ht="15" customHeight="1" x14ac:dyDescent="0.25">
      <c r="B145" s="200" t="str">
        <f>IF($C145="","",Setup!$B$4)</f>
        <v/>
      </c>
      <c r="D145" s="200" t="str">
        <f>IF($C145="","",_xlfn.XLOOKUP($C145,'Task library'!$A:$A,'Task library'!$B:$B,""))</f>
        <v/>
      </c>
      <c r="E145" s="202" t="str">
        <f>IF($C145="","",_xlfn.XLOOKUP($C145,'Task library'!$A:$A,'Task library'!$D:$D,""))</f>
        <v/>
      </c>
      <c r="H145" s="187" t="str">
        <f t="shared" si="4"/>
        <v/>
      </c>
      <c r="L145" s="179" t="str">
        <f t="shared" si="5"/>
        <v/>
      </c>
      <c r="AO145" s="3"/>
      <c r="AP145" s="110"/>
    </row>
    <row r="146" spans="2:42" ht="15" customHeight="1" x14ac:dyDescent="0.25">
      <c r="B146" s="200" t="str">
        <f>IF($C146="","",Setup!$B$4)</f>
        <v/>
      </c>
      <c r="D146" s="200" t="str">
        <f>IF($C146="","",_xlfn.XLOOKUP($C146,'Task library'!$A:$A,'Task library'!$B:$B,""))</f>
        <v/>
      </c>
      <c r="E146" s="202" t="str">
        <f>IF($C146="","",_xlfn.XLOOKUP($C146,'Task library'!$A:$A,'Task library'!$D:$D,""))</f>
        <v/>
      </c>
      <c r="H146" s="187" t="str">
        <f t="shared" si="4"/>
        <v/>
      </c>
      <c r="L146" s="179" t="str">
        <f t="shared" si="5"/>
        <v/>
      </c>
      <c r="AO146" s="3"/>
      <c r="AP146" s="110"/>
    </row>
    <row r="147" spans="2:42" ht="15" customHeight="1" x14ac:dyDescent="0.25">
      <c r="B147" s="200" t="str">
        <f>IF($C147="","",Setup!$B$4)</f>
        <v/>
      </c>
      <c r="D147" s="200" t="str">
        <f>IF($C147="","",_xlfn.XLOOKUP($C147,'Task library'!$A:$A,'Task library'!$B:$B,""))</f>
        <v/>
      </c>
      <c r="E147" s="202" t="str">
        <f>IF($C147="","",_xlfn.XLOOKUP($C147,'Task library'!$A:$A,'Task library'!$D:$D,""))</f>
        <v/>
      </c>
      <c r="H147" s="187" t="str">
        <f t="shared" si="4"/>
        <v/>
      </c>
      <c r="L147" s="179" t="str">
        <f t="shared" si="5"/>
        <v/>
      </c>
      <c r="AO147" s="3"/>
      <c r="AP147" s="110"/>
    </row>
    <row r="148" spans="2:42" ht="15" customHeight="1" x14ac:dyDescent="0.25">
      <c r="B148" s="200" t="str">
        <f>IF($C148="","",Setup!$B$4)</f>
        <v/>
      </c>
      <c r="D148" s="200" t="str">
        <f>IF($C148="","",_xlfn.XLOOKUP($C148,'Task library'!$A:$A,'Task library'!$B:$B,""))</f>
        <v/>
      </c>
      <c r="E148" s="202" t="str">
        <f>IF($C148="","",_xlfn.XLOOKUP($C148,'Task library'!$A:$A,'Task library'!$D:$D,""))</f>
        <v/>
      </c>
      <c r="H148" s="187" t="str">
        <f t="shared" si="4"/>
        <v/>
      </c>
      <c r="L148" s="179" t="str">
        <f t="shared" si="5"/>
        <v/>
      </c>
      <c r="AO148" s="3"/>
      <c r="AP148" s="110"/>
    </row>
    <row r="149" spans="2:42" ht="15" customHeight="1" x14ac:dyDescent="0.25">
      <c r="B149" s="200" t="str">
        <f>IF($C149="","",Setup!$B$4)</f>
        <v/>
      </c>
      <c r="D149" s="200" t="str">
        <f>IF($C149="","",_xlfn.XLOOKUP($C149,'Task library'!$A:$A,'Task library'!$B:$B,""))</f>
        <v/>
      </c>
      <c r="E149" s="202" t="str">
        <f>IF($C149="","",_xlfn.XLOOKUP($C149,'Task library'!$A:$A,'Task library'!$D:$D,""))</f>
        <v/>
      </c>
      <c r="H149" s="187" t="str">
        <f t="shared" si="4"/>
        <v/>
      </c>
      <c r="L149" s="179" t="str">
        <f t="shared" si="5"/>
        <v/>
      </c>
      <c r="AO149" s="3"/>
      <c r="AP149" s="110"/>
    </row>
    <row r="150" spans="2:42" ht="15" customHeight="1" x14ac:dyDescent="0.25">
      <c r="B150" s="200" t="str">
        <f>IF($C150="","",Setup!$B$4)</f>
        <v/>
      </c>
      <c r="D150" s="200" t="str">
        <f>IF($C150="","",_xlfn.XLOOKUP($C150,'Task library'!$A:$A,'Task library'!$B:$B,""))</f>
        <v/>
      </c>
      <c r="E150" s="202" t="str">
        <f>IF($C150="","",_xlfn.XLOOKUP($C150,'Task library'!$A:$A,'Task library'!$D:$D,""))</f>
        <v/>
      </c>
      <c r="H150" s="187" t="str">
        <f t="shared" si="4"/>
        <v/>
      </c>
      <c r="L150" s="179" t="str">
        <f t="shared" si="5"/>
        <v/>
      </c>
      <c r="AO150" s="3"/>
      <c r="AP150" s="110"/>
    </row>
    <row r="151" spans="2:42" ht="15" customHeight="1" x14ac:dyDescent="0.25">
      <c r="B151" s="200" t="str">
        <f>IF($C151="","",Setup!$B$4)</f>
        <v/>
      </c>
      <c r="D151" s="200" t="str">
        <f>IF($C151="","",_xlfn.XLOOKUP($C151,'Task library'!$A:$A,'Task library'!$B:$B,""))</f>
        <v/>
      </c>
      <c r="E151" s="202" t="str">
        <f>IF($C151="","",_xlfn.XLOOKUP($C151,'Task library'!$A:$A,'Task library'!$D:$D,""))</f>
        <v/>
      </c>
      <c r="H151" s="187" t="str">
        <f t="shared" si="4"/>
        <v/>
      </c>
      <c r="L151" s="179" t="str">
        <f t="shared" si="5"/>
        <v/>
      </c>
      <c r="AO151" s="3"/>
      <c r="AP151" s="110"/>
    </row>
    <row r="152" spans="2:42" ht="15" customHeight="1" x14ac:dyDescent="0.25">
      <c r="B152" s="200" t="str">
        <f>IF($C152="","",Setup!$B$4)</f>
        <v/>
      </c>
      <c r="D152" s="200" t="str">
        <f>IF($C152="","",_xlfn.XLOOKUP($C152,'Task library'!$A:$A,'Task library'!$B:$B,""))</f>
        <v/>
      </c>
      <c r="E152" s="202" t="str">
        <f>IF($C152="","",_xlfn.XLOOKUP($C152,'Task library'!$A:$A,'Task library'!$D:$D,""))</f>
        <v/>
      </c>
      <c r="H152" s="187" t="str">
        <f t="shared" si="4"/>
        <v/>
      </c>
      <c r="L152" s="179" t="str">
        <f t="shared" si="5"/>
        <v/>
      </c>
      <c r="AO152" s="3"/>
      <c r="AP152" s="110"/>
    </row>
    <row r="153" spans="2:42" ht="15" customHeight="1" x14ac:dyDescent="0.25">
      <c r="B153" s="200" t="str">
        <f>IF($C153="","",Setup!$B$4)</f>
        <v/>
      </c>
      <c r="D153" s="200" t="str">
        <f>IF($C153="","",_xlfn.XLOOKUP($C153,'Task library'!$A:$A,'Task library'!$B:$B,""))</f>
        <v/>
      </c>
      <c r="E153" s="202" t="str">
        <f>IF($C153="","",_xlfn.XLOOKUP($C153,'Task library'!$A:$A,'Task library'!$D:$D,""))</f>
        <v/>
      </c>
      <c r="H153" s="187" t="str">
        <f t="shared" si="4"/>
        <v/>
      </c>
      <c r="L153" s="179" t="str">
        <f t="shared" si="5"/>
        <v/>
      </c>
      <c r="AO153" s="3"/>
      <c r="AP153" s="110"/>
    </row>
    <row r="154" spans="2:42" ht="15" customHeight="1" x14ac:dyDescent="0.25">
      <c r="B154" s="200" t="str">
        <f>IF($C154="","",Setup!$B$4)</f>
        <v/>
      </c>
      <c r="D154" s="200" t="str">
        <f>IF($C154="","",_xlfn.XLOOKUP($C154,'Task library'!$A:$A,'Task library'!$B:$B,""))</f>
        <v/>
      </c>
      <c r="E154" s="202" t="str">
        <f>IF($C154="","",_xlfn.XLOOKUP($C154,'Task library'!$A:$A,'Task library'!$D:$D,""))</f>
        <v/>
      </c>
      <c r="H154" s="187" t="str">
        <f t="shared" si="4"/>
        <v/>
      </c>
      <c r="L154" s="179" t="str">
        <f t="shared" si="5"/>
        <v/>
      </c>
      <c r="AO154" s="3"/>
      <c r="AP154" s="110"/>
    </row>
    <row r="155" spans="2:42" ht="15" customHeight="1" x14ac:dyDescent="0.25">
      <c r="B155" s="200" t="str">
        <f>IF($C155="","",Setup!$B$4)</f>
        <v/>
      </c>
      <c r="D155" s="200" t="str">
        <f>IF($C155="","",_xlfn.XLOOKUP($C155,'Task library'!$A:$A,'Task library'!$B:$B,""))</f>
        <v/>
      </c>
      <c r="E155" s="202" t="str">
        <f>IF($C155="","",_xlfn.XLOOKUP($C155,'Task library'!$A:$A,'Task library'!$D:$D,""))</f>
        <v/>
      </c>
      <c r="H155" s="187" t="str">
        <f t="shared" si="4"/>
        <v/>
      </c>
      <c r="L155" s="179" t="str">
        <f t="shared" si="5"/>
        <v/>
      </c>
      <c r="AO155" s="3"/>
      <c r="AP155" s="110"/>
    </row>
    <row r="156" spans="2:42" ht="15" customHeight="1" x14ac:dyDescent="0.25">
      <c r="B156" s="200" t="str">
        <f>IF($C156="","",Setup!$B$4)</f>
        <v/>
      </c>
      <c r="D156" s="200" t="str">
        <f>IF($C156="","",_xlfn.XLOOKUP($C156,'Task library'!$A:$A,'Task library'!$B:$B,""))</f>
        <v/>
      </c>
      <c r="E156" s="202" t="str">
        <f>IF($C156="","",_xlfn.XLOOKUP($C156,'Task library'!$A:$A,'Task library'!$D:$D,""))</f>
        <v/>
      </c>
      <c r="H156" s="187" t="str">
        <f t="shared" si="4"/>
        <v/>
      </c>
      <c r="L156" s="179" t="str">
        <f t="shared" si="5"/>
        <v/>
      </c>
      <c r="AO156" s="3"/>
      <c r="AP156" s="110"/>
    </row>
    <row r="157" spans="2:42" ht="15" customHeight="1" x14ac:dyDescent="0.25">
      <c r="B157" s="200" t="str">
        <f>IF($C157="","",Setup!$B$4)</f>
        <v/>
      </c>
      <c r="D157" s="200" t="str">
        <f>IF($C157="","",_xlfn.XLOOKUP($C157,'Task library'!$A:$A,'Task library'!$B:$B,""))</f>
        <v/>
      </c>
      <c r="E157" s="202" t="str">
        <f>IF($C157="","",_xlfn.XLOOKUP($C157,'Task library'!$A:$A,'Task library'!$D:$D,""))</f>
        <v/>
      </c>
      <c r="H157" s="187" t="str">
        <f t="shared" si="4"/>
        <v/>
      </c>
      <c r="L157" s="179" t="str">
        <f t="shared" si="5"/>
        <v/>
      </c>
      <c r="AO157" s="3"/>
      <c r="AP157" s="110"/>
    </row>
    <row r="158" spans="2:42" ht="15" customHeight="1" x14ac:dyDescent="0.25">
      <c r="B158" s="200" t="str">
        <f>IF($C158="","",Setup!$B$4)</f>
        <v/>
      </c>
      <c r="D158" s="200" t="str">
        <f>IF($C158="","",_xlfn.XLOOKUP($C158,'Task library'!$A:$A,'Task library'!$B:$B,""))</f>
        <v/>
      </c>
      <c r="E158" s="202" t="str">
        <f>IF($C158="","",_xlfn.XLOOKUP($C158,'Task library'!$A:$A,'Task library'!$D:$D,""))</f>
        <v/>
      </c>
      <c r="H158" s="187" t="str">
        <f t="shared" si="4"/>
        <v/>
      </c>
      <c r="L158" s="179" t="str">
        <f t="shared" si="5"/>
        <v/>
      </c>
      <c r="AO158" s="3"/>
      <c r="AP158" s="110"/>
    </row>
    <row r="159" spans="2:42" ht="15" customHeight="1" x14ac:dyDescent="0.25">
      <c r="B159" s="200" t="str">
        <f>IF($C159="","",Setup!$B$4)</f>
        <v/>
      </c>
      <c r="D159" s="200" t="str">
        <f>IF($C159="","",_xlfn.XLOOKUP($C159,'Task library'!$A:$A,'Task library'!$B:$B,""))</f>
        <v/>
      </c>
      <c r="E159" s="202" t="str">
        <f>IF($C159="","",_xlfn.XLOOKUP($C159,'Task library'!$A:$A,'Task library'!$D:$D,""))</f>
        <v/>
      </c>
      <c r="H159" s="187" t="str">
        <f t="shared" si="4"/>
        <v/>
      </c>
      <c r="L159" s="179" t="str">
        <f t="shared" si="5"/>
        <v/>
      </c>
      <c r="AO159" s="3"/>
      <c r="AP159" s="110"/>
    </row>
    <row r="160" spans="2:42" ht="15" customHeight="1" x14ac:dyDescent="0.25">
      <c r="B160" s="200" t="str">
        <f>IF($C160="","",Setup!$B$4)</f>
        <v/>
      </c>
      <c r="D160" s="200" t="str">
        <f>IF($C160="","",_xlfn.XLOOKUP($C160,'Task library'!$A:$A,'Task library'!$B:$B,""))</f>
        <v/>
      </c>
      <c r="E160" s="202" t="str">
        <f>IF($C160="","",_xlfn.XLOOKUP($C160,'Task library'!$A:$A,'Task library'!$D:$D,""))</f>
        <v/>
      </c>
      <c r="H160" s="187" t="str">
        <f t="shared" si="4"/>
        <v/>
      </c>
      <c r="L160" s="179" t="str">
        <f t="shared" si="5"/>
        <v/>
      </c>
      <c r="AO160" s="3"/>
      <c r="AP160" s="110"/>
    </row>
    <row r="161" spans="2:42" ht="15" customHeight="1" x14ac:dyDescent="0.25">
      <c r="B161" s="200" t="str">
        <f>IF($C161="","",Setup!$B$4)</f>
        <v/>
      </c>
      <c r="D161" s="200" t="str">
        <f>IF($C161="","",_xlfn.XLOOKUP($C161,'Task library'!$A:$A,'Task library'!$B:$B,""))</f>
        <v/>
      </c>
      <c r="E161" s="202" t="str">
        <f>IF($C161="","",_xlfn.XLOOKUP($C161,'Task library'!$A:$A,'Task library'!$D:$D,""))</f>
        <v/>
      </c>
      <c r="H161" s="187" t="str">
        <f t="shared" si="4"/>
        <v/>
      </c>
      <c r="L161" s="179" t="str">
        <f t="shared" si="5"/>
        <v/>
      </c>
      <c r="AO161" s="3"/>
      <c r="AP161" s="110"/>
    </row>
    <row r="162" spans="2:42" ht="15" customHeight="1" x14ac:dyDescent="0.25">
      <c r="B162" s="200" t="str">
        <f>IF($C162="","",Setup!$B$4)</f>
        <v/>
      </c>
      <c r="D162" s="200" t="str">
        <f>IF($C162="","",_xlfn.XLOOKUP($C162,'Task library'!$A:$A,'Task library'!$B:$B,""))</f>
        <v/>
      </c>
      <c r="E162" s="202" t="str">
        <f>IF($C162="","",_xlfn.XLOOKUP($C162,'Task library'!$A:$A,'Task library'!$D:$D,""))</f>
        <v/>
      </c>
      <c r="H162" s="187" t="str">
        <f t="shared" si="4"/>
        <v/>
      </c>
      <c r="L162" s="179" t="str">
        <f t="shared" si="5"/>
        <v/>
      </c>
      <c r="AO162" s="3"/>
      <c r="AP162" s="110"/>
    </row>
    <row r="163" spans="2:42" ht="15" customHeight="1" x14ac:dyDescent="0.25">
      <c r="B163" s="200" t="str">
        <f>IF($C163="","",Setup!$B$4)</f>
        <v/>
      </c>
      <c r="D163" s="200" t="str">
        <f>IF($C163="","",_xlfn.XLOOKUP($C163,'Task library'!$A:$A,'Task library'!$B:$B,""))</f>
        <v/>
      </c>
      <c r="E163" s="202" t="str">
        <f>IF($C163="","",_xlfn.XLOOKUP($C163,'Task library'!$A:$A,'Task library'!$D:$D,""))</f>
        <v/>
      </c>
      <c r="H163" s="187" t="str">
        <f t="shared" si="4"/>
        <v/>
      </c>
      <c r="L163" s="179" t="str">
        <f t="shared" si="5"/>
        <v/>
      </c>
      <c r="AO163" s="3"/>
      <c r="AP163" s="110"/>
    </row>
    <row r="164" spans="2:42" ht="15" customHeight="1" x14ac:dyDescent="0.25">
      <c r="B164" s="200" t="str">
        <f>IF($C164="","",Setup!$B$4)</f>
        <v/>
      </c>
      <c r="D164" s="200" t="str">
        <f>IF($C164="","",_xlfn.XLOOKUP($C164,'Task library'!$A:$A,'Task library'!$B:$B,""))</f>
        <v/>
      </c>
      <c r="E164" s="202" t="str">
        <f>IF($C164="","",_xlfn.XLOOKUP($C164,'Task library'!$A:$A,'Task library'!$D:$D,""))</f>
        <v/>
      </c>
      <c r="H164" s="187" t="str">
        <f t="shared" si="4"/>
        <v/>
      </c>
      <c r="L164" s="179" t="str">
        <f t="shared" si="5"/>
        <v/>
      </c>
      <c r="AO164" s="3"/>
      <c r="AP164" s="110"/>
    </row>
    <row r="165" spans="2:42" ht="15" customHeight="1" x14ac:dyDescent="0.25">
      <c r="B165" s="200" t="str">
        <f>IF($C165="","",Setup!$B$4)</f>
        <v/>
      </c>
      <c r="D165" s="200" t="str">
        <f>IF($C165="","",_xlfn.XLOOKUP($C165,'Task library'!$A:$A,'Task library'!$B:$B,""))</f>
        <v/>
      </c>
      <c r="E165" s="202" t="str">
        <f>IF($C165="","",_xlfn.XLOOKUP($C165,'Task library'!$A:$A,'Task library'!$D:$D,""))</f>
        <v/>
      </c>
      <c r="H165" s="187" t="str">
        <f t="shared" si="4"/>
        <v/>
      </c>
      <c r="L165" s="179" t="str">
        <f t="shared" si="5"/>
        <v/>
      </c>
      <c r="AO165" s="3"/>
      <c r="AP165" s="110"/>
    </row>
    <row r="166" spans="2:42" ht="15" customHeight="1" x14ac:dyDescent="0.25">
      <c r="B166" s="200" t="str">
        <f>IF($C166="","",Setup!$B$4)</f>
        <v/>
      </c>
      <c r="D166" s="200" t="str">
        <f>IF($C166="","",_xlfn.XLOOKUP($C166,'Task library'!$A:$A,'Task library'!$B:$B,""))</f>
        <v/>
      </c>
      <c r="E166" s="202" t="str">
        <f>IF($C166="","",_xlfn.XLOOKUP($C166,'Task library'!$A:$A,'Task library'!$D:$D,""))</f>
        <v/>
      </c>
      <c r="H166" s="187" t="str">
        <f t="shared" si="4"/>
        <v/>
      </c>
      <c r="L166" s="179" t="str">
        <f t="shared" si="5"/>
        <v/>
      </c>
      <c r="AO166" s="3"/>
      <c r="AP166" s="110"/>
    </row>
    <row r="167" spans="2:42" ht="15" customHeight="1" x14ac:dyDescent="0.25">
      <c r="B167" s="200" t="str">
        <f>IF($C167="","",Setup!$B$4)</f>
        <v/>
      </c>
      <c r="D167" s="200" t="str">
        <f>IF($C167="","",_xlfn.XLOOKUP($C167,'Task library'!$A:$A,'Task library'!$B:$B,""))</f>
        <v/>
      </c>
      <c r="E167" s="202" t="str">
        <f>IF($C167="","",_xlfn.XLOOKUP($C167,'Task library'!$A:$A,'Task library'!$D:$D,""))</f>
        <v/>
      </c>
      <c r="H167" s="187" t="str">
        <f t="shared" si="4"/>
        <v/>
      </c>
      <c r="L167" s="179" t="str">
        <f t="shared" si="5"/>
        <v/>
      </c>
      <c r="AO167" s="3"/>
      <c r="AP167" s="110"/>
    </row>
    <row r="168" spans="2:42" ht="15" customHeight="1" x14ac:dyDescent="0.25">
      <c r="B168" s="200" t="str">
        <f>IF($C168="","",Setup!$B$4)</f>
        <v/>
      </c>
      <c r="D168" s="200" t="str">
        <f>IF($C168="","",_xlfn.XLOOKUP($C168,'Task library'!$A:$A,'Task library'!$B:$B,""))</f>
        <v/>
      </c>
      <c r="E168" s="202" t="str">
        <f>IF($C168="","",_xlfn.XLOOKUP($C168,'Task library'!$A:$A,'Task library'!$D:$D,""))</f>
        <v/>
      </c>
      <c r="H168" s="187" t="str">
        <f t="shared" si="4"/>
        <v/>
      </c>
      <c r="L168" s="179" t="str">
        <f t="shared" si="5"/>
        <v/>
      </c>
      <c r="AO168" s="3"/>
      <c r="AP168" s="110"/>
    </row>
    <row r="169" spans="2:42" ht="15" customHeight="1" x14ac:dyDescent="0.25">
      <c r="B169" s="200" t="str">
        <f>IF($C169="","",Setup!$B$4)</f>
        <v/>
      </c>
      <c r="D169" s="200" t="str">
        <f>IF($C169="","",_xlfn.XLOOKUP($C169,'Task library'!$A:$A,'Task library'!$B:$B,""))</f>
        <v/>
      </c>
      <c r="E169" s="202" t="str">
        <f>IF($C169="","",_xlfn.XLOOKUP($C169,'Task library'!$A:$A,'Task library'!$D:$D,""))</f>
        <v/>
      </c>
      <c r="H169" s="187" t="str">
        <f t="shared" si="4"/>
        <v/>
      </c>
      <c r="L169" s="179" t="str">
        <f t="shared" si="5"/>
        <v/>
      </c>
      <c r="AO169" s="3"/>
      <c r="AP169" s="110"/>
    </row>
    <row r="170" spans="2:42" ht="15" customHeight="1" x14ac:dyDescent="0.25">
      <c r="B170" s="200" t="str">
        <f>IF($C170="","",Setup!$B$4)</f>
        <v/>
      </c>
      <c r="D170" s="200" t="str">
        <f>IF($C170="","",_xlfn.XLOOKUP($C170,'Task library'!$A:$A,'Task library'!$B:$B,""))</f>
        <v/>
      </c>
      <c r="E170" s="202" t="str">
        <f>IF($C170="","",_xlfn.XLOOKUP($C170,'Task library'!$A:$A,'Task library'!$D:$D,""))</f>
        <v/>
      </c>
      <c r="H170" s="187" t="str">
        <f t="shared" si="4"/>
        <v/>
      </c>
      <c r="L170" s="179" t="str">
        <f t="shared" si="5"/>
        <v/>
      </c>
      <c r="AO170" s="3"/>
      <c r="AP170" s="110"/>
    </row>
    <row r="171" spans="2:42" ht="15" customHeight="1" x14ac:dyDescent="0.25">
      <c r="B171" s="200" t="str">
        <f>IF($C171="","",Setup!$B$4)</f>
        <v/>
      </c>
      <c r="D171" s="200" t="str">
        <f>IF($C171="","",_xlfn.XLOOKUP($C171,'Task library'!$A:$A,'Task library'!$B:$B,""))</f>
        <v/>
      </c>
      <c r="E171" s="202" t="str">
        <f>IF($C171="","",_xlfn.XLOOKUP($C171,'Task library'!$A:$A,'Task library'!$D:$D,""))</f>
        <v/>
      </c>
      <c r="H171" s="187" t="str">
        <f t="shared" si="4"/>
        <v/>
      </c>
      <c r="L171" s="179" t="str">
        <f t="shared" si="5"/>
        <v/>
      </c>
      <c r="AO171" s="3"/>
      <c r="AP171" s="110"/>
    </row>
    <row r="172" spans="2:42" ht="15" customHeight="1" x14ac:dyDescent="0.25">
      <c r="B172" s="200" t="str">
        <f>IF($C172="","",Setup!$B$4)</f>
        <v/>
      </c>
      <c r="D172" s="200" t="str">
        <f>IF($C172="","",_xlfn.XLOOKUP($C172,'Task library'!$A:$A,'Task library'!$B:$B,""))</f>
        <v/>
      </c>
      <c r="E172" s="202" t="str">
        <f>IF($C172="","",_xlfn.XLOOKUP($C172,'Task library'!$A:$A,'Task library'!$D:$D,""))</f>
        <v/>
      </c>
      <c r="H172" s="187" t="str">
        <f t="shared" si="4"/>
        <v/>
      </c>
      <c r="L172" s="179" t="str">
        <f t="shared" si="5"/>
        <v/>
      </c>
      <c r="AO172" s="3"/>
      <c r="AP172" s="110"/>
    </row>
    <row r="173" spans="2:42" ht="15" customHeight="1" x14ac:dyDescent="0.25">
      <c r="B173" s="200" t="str">
        <f>IF($C173="","",Setup!$B$4)</f>
        <v/>
      </c>
      <c r="D173" s="200" t="str">
        <f>IF($C173="","",_xlfn.XLOOKUP($C173,'Task library'!$A:$A,'Task library'!$B:$B,""))</f>
        <v/>
      </c>
      <c r="E173" s="202" t="str">
        <f>IF($C173="","",_xlfn.XLOOKUP($C173,'Task library'!$A:$A,'Task library'!$D:$D,""))</f>
        <v/>
      </c>
      <c r="H173" s="187" t="str">
        <f t="shared" si="4"/>
        <v/>
      </c>
      <c r="L173" s="179" t="str">
        <f t="shared" si="5"/>
        <v/>
      </c>
      <c r="AO173" s="3"/>
      <c r="AP173" s="110"/>
    </row>
    <row r="174" spans="2:42" ht="15" customHeight="1" x14ac:dyDescent="0.25">
      <c r="B174" s="200" t="str">
        <f>IF($C174="","",Setup!$B$4)</f>
        <v/>
      </c>
      <c r="D174" s="200" t="str">
        <f>IF($C174="","",_xlfn.XLOOKUP($C174,'Task library'!$A:$A,'Task library'!$B:$B,""))</f>
        <v/>
      </c>
      <c r="E174" s="202" t="str">
        <f>IF($C174="","",_xlfn.XLOOKUP($C174,'Task library'!$A:$A,'Task library'!$D:$D,""))</f>
        <v/>
      </c>
      <c r="H174" s="187" t="str">
        <f t="shared" si="4"/>
        <v/>
      </c>
      <c r="L174" s="179" t="str">
        <f t="shared" si="5"/>
        <v/>
      </c>
      <c r="AO174" s="3"/>
      <c r="AP174" s="110"/>
    </row>
    <row r="175" spans="2:42" ht="15" customHeight="1" x14ac:dyDescent="0.25">
      <c r="B175" s="200" t="str">
        <f>IF($C175="","",Setup!$B$4)</f>
        <v/>
      </c>
      <c r="D175" s="200" t="str">
        <f>IF($C175="","",_xlfn.XLOOKUP($C175,'Task library'!$A:$A,'Task library'!$B:$B,""))</f>
        <v/>
      </c>
      <c r="E175" s="202" t="str">
        <f>IF($C175="","",_xlfn.XLOOKUP($C175,'Task library'!$A:$A,'Task library'!$D:$D,""))</f>
        <v/>
      </c>
      <c r="H175" s="187" t="str">
        <f t="shared" si="4"/>
        <v/>
      </c>
      <c r="L175" s="179" t="str">
        <f t="shared" si="5"/>
        <v/>
      </c>
      <c r="AO175" s="3"/>
      <c r="AP175" s="110"/>
    </row>
    <row r="176" spans="2:42" ht="15" customHeight="1" x14ac:dyDescent="0.25">
      <c r="B176" s="200" t="str">
        <f>IF($C176="","",Setup!$B$4)</f>
        <v/>
      </c>
      <c r="D176" s="200" t="str">
        <f>IF($C176="","",_xlfn.XLOOKUP($C176,'Task library'!$A:$A,'Task library'!$B:$B,""))</f>
        <v/>
      </c>
      <c r="E176" s="202" t="str">
        <f>IF($C176="","",_xlfn.XLOOKUP($C176,'Task library'!$A:$A,'Task library'!$D:$D,""))</f>
        <v/>
      </c>
      <c r="H176" s="187" t="str">
        <f t="shared" si="4"/>
        <v/>
      </c>
      <c r="L176" s="179" t="str">
        <f t="shared" si="5"/>
        <v/>
      </c>
      <c r="AO176" s="3"/>
      <c r="AP176" s="110"/>
    </row>
    <row r="177" spans="2:42" ht="15" customHeight="1" x14ac:dyDescent="0.25">
      <c r="B177" s="200" t="str">
        <f>IF($C177="","",Setup!$B$4)</f>
        <v/>
      </c>
      <c r="D177" s="200" t="str">
        <f>IF($C177="","",_xlfn.XLOOKUP($C177,'Task library'!$A:$A,'Task library'!$B:$B,""))</f>
        <v/>
      </c>
      <c r="E177" s="202" t="str">
        <f>IF($C177="","",_xlfn.XLOOKUP($C177,'Task library'!$A:$A,'Task library'!$D:$D,""))</f>
        <v/>
      </c>
      <c r="H177" s="187" t="str">
        <f t="shared" si="4"/>
        <v/>
      </c>
      <c r="L177" s="179" t="str">
        <f t="shared" si="5"/>
        <v/>
      </c>
      <c r="AO177" s="3"/>
      <c r="AP177" s="110"/>
    </row>
    <row r="178" spans="2:42" ht="15" customHeight="1" x14ac:dyDescent="0.25">
      <c r="B178" s="200" t="str">
        <f>IF($C178="","",Setup!$B$4)</f>
        <v/>
      </c>
      <c r="D178" s="200" t="str">
        <f>IF($C178="","",_xlfn.XLOOKUP($C178,'Task library'!$A:$A,'Task library'!$B:$B,""))</f>
        <v/>
      </c>
      <c r="E178" s="202" t="str">
        <f>IF($C178="","",_xlfn.XLOOKUP($C178,'Task library'!$A:$A,'Task library'!$D:$D,""))</f>
        <v/>
      </c>
      <c r="H178" s="187" t="str">
        <f t="shared" si="4"/>
        <v/>
      </c>
      <c r="L178" s="179" t="str">
        <f t="shared" si="5"/>
        <v/>
      </c>
      <c r="AO178" s="3"/>
      <c r="AP178" s="110"/>
    </row>
    <row r="179" spans="2:42" ht="15" customHeight="1" x14ac:dyDescent="0.25">
      <c r="B179" s="200" t="str">
        <f>IF($C179="","",Setup!$B$4)</f>
        <v/>
      </c>
      <c r="D179" s="200" t="str">
        <f>IF($C179="","",_xlfn.XLOOKUP($C179,'Task library'!$A:$A,'Task library'!$B:$B,""))</f>
        <v/>
      </c>
      <c r="E179" s="202" t="str">
        <f>IF($C179="","",_xlfn.XLOOKUP($C179,'Task library'!$A:$A,'Task library'!$D:$D,""))</f>
        <v/>
      </c>
      <c r="H179" s="187" t="str">
        <f t="shared" si="4"/>
        <v/>
      </c>
      <c r="L179" s="179" t="str">
        <f t="shared" si="5"/>
        <v/>
      </c>
      <c r="AO179" s="3"/>
      <c r="AP179" s="110"/>
    </row>
    <row r="180" spans="2:42" ht="15" customHeight="1" x14ac:dyDescent="0.25">
      <c r="B180" s="200" t="str">
        <f>IF($C180="","",Setup!$B$4)</f>
        <v/>
      </c>
      <c r="D180" s="200" t="str">
        <f>IF($C180="","",_xlfn.XLOOKUP($C180,'Task library'!$A:$A,'Task library'!$B:$B,""))</f>
        <v/>
      </c>
      <c r="E180" s="202" t="str">
        <f>IF($C180="","",_xlfn.XLOOKUP($C180,'Task library'!$A:$A,'Task library'!$D:$D,""))</f>
        <v/>
      </c>
      <c r="H180" s="187" t="str">
        <f t="shared" si="4"/>
        <v/>
      </c>
      <c r="L180" s="179" t="str">
        <f t="shared" si="5"/>
        <v/>
      </c>
      <c r="AO180" s="3"/>
      <c r="AP180" s="110"/>
    </row>
    <row r="181" spans="2:42" ht="15" customHeight="1" x14ac:dyDescent="0.25">
      <c r="B181" s="200" t="str">
        <f>IF($C181="","",Setup!$B$4)</f>
        <v/>
      </c>
      <c r="D181" s="200" t="str">
        <f>IF($C181="","",_xlfn.XLOOKUP($C181,'Task library'!$A:$A,'Task library'!$B:$B,""))</f>
        <v/>
      </c>
      <c r="E181" s="202" t="str">
        <f>IF($C181="","",_xlfn.XLOOKUP($C181,'Task library'!$A:$A,'Task library'!$D:$D,""))</f>
        <v/>
      </c>
      <c r="H181" s="187" t="str">
        <f t="shared" si="4"/>
        <v/>
      </c>
      <c r="L181" s="179" t="str">
        <f t="shared" si="5"/>
        <v/>
      </c>
      <c r="AO181" s="3"/>
      <c r="AP181" s="110"/>
    </row>
    <row r="182" spans="2:42" ht="15" customHeight="1" x14ac:dyDescent="0.25">
      <c r="B182" s="200" t="str">
        <f>IF($C182="","",Setup!$B$4)</f>
        <v/>
      </c>
      <c r="D182" s="200" t="str">
        <f>IF($C182="","",_xlfn.XLOOKUP($C182,'Task library'!$A:$A,'Task library'!$B:$B,""))</f>
        <v/>
      </c>
      <c r="E182" s="202" t="str">
        <f>IF($C182="","",_xlfn.XLOOKUP($C182,'Task library'!$A:$A,'Task library'!$D:$D,""))</f>
        <v/>
      </c>
      <c r="H182" s="187" t="str">
        <f t="shared" si="4"/>
        <v/>
      </c>
      <c r="L182" s="179" t="str">
        <f t="shared" si="5"/>
        <v/>
      </c>
      <c r="AO182" s="3"/>
      <c r="AP182" s="110"/>
    </row>
    <row r="183" spans="2:42" ht="15" customHeight="1" x14ac:dyDescent="0.25">
      <c r="B183" s="200" t="str">
        <f>IF($C183="","",Setup!$B$4)</f>
        <v/>
      </c>
      <c r="D183" s="200" t="str">
        <f>IF($C183="","",_xlfn.XLOOKUP($C183,'Task library'!$A:$A,'Task library'!$B:$B,""))</f>
        <v/>
      </c>
      <c r="E183" s="202" t="str">
        <f>IF($C183="","",_xlfn.XLOOKUP($C183,'Task library'!$A:$A,'Task library'!$D:$D,""))</f>
        <v/>
      </c>
      <c r="H183" s="187" t="str">
        <f t="shared" si="4"/>
        <v/>
      </c>
      <c r="L183" s="179" t="str">
        <f t="shared" si="5"/>
        <v/>
      </c>
      <c r="AO183" s="3"/>
      <c r="AP183" s="110"/>
    </row>
    <row r="184" spans="2:42" ht="15" customHeight="1" x14ac:dyDescent="0.25">
      <c r="B184" s="200" t="str">
        <f>IF($C184="","",Setup!$B$4)</f>
        <v/>
      </c>
      <c r="D184" s="200" t="str">
        <f>IF($C184="","",_xlfn.XLOOKUP($C184,'Task library'!$A:$A,'Task library'!$B:$B,""))</f>
        <v/>
      </c>
      <c r="E184" s="202" t="str">
        <f>IF($C184="","",_xlfn.XLOOKUP($C184,'Task library'!$A:$A,'Task library'!$D:$D,""))</f>
        <v/>
      </c>
      <c r="H184" s="187" t="str">
        <f t="shared" si="4"/>
        <v/>
      </c>
      <c r="L184" s="179" t="str">
        <f t="shared" si="5"/>
        <v/>
      </c>
      <c r="AO184" s="3"/>
      <c r="AP184" s="110"/>
    </row>
    <row r="185" spans="2:42" ht="15" customHeight="1" x14ac:dyDescent="0.25">
      <c r="B185" s="200" t="str">
        <f>IF($C185="","",Setup!$B$4)</f>
        <v/>
      </c>
      <c r="D185" s="200" t="str">
        <f>IF($C185="","",_xlfn.XLOOKUP($C185,'Task library'!$A:$A,'Task library'!$B:$B,""))</f>
        <v/>
      </c>
      <c r="E185" s="202" t="str">
        <f>IF($C185="","",_xlfn.XLOOKUP($C185,'Task library'!$A:$A,'Task library'!$D:$D,""))</f>
        <v/>
      </c>
      <c r="H185" s="187" t="str">
        <f t="shared" si="4"/>
        <v/>
      </c>
      <c r="L185" s="179" t="str">
        <f t="shared" si="5"/>
        <v/>
      </c>
      <c r="AO185" s="3"/>
      <c r="AP185" s="110"/>
    </row>
    <row r="186" spans="2:42" ht="15" customHeight="1" x14ac:dyDescent="0.25">
      <c r="B186" s="200" t="str">
        <f>IF($C186="","",Setup!$B$4)</f>
        <v/>
      </c>
      <c r="D186" s="200" t="str">
        <f>IF($C186="","",_xlfn.XLOOKUP($C186,'Task library'!$A:$A,'Task library'!$B:$B,""))</f>
        <v/>
      </c>
      <c r="E186" s="202" t="str">
        <f>IF($C186="","",_xlfn.XLOOKUP($C186,'Task library'!$A:$A,'Task library'!$D:$D,""))</f>
        <v/>
      </c>
      <c r="H186" s="187" t="str">
        <f t="shared" si="4"/>
        <v/>
      </c>
      <c r="L186" s="179" t="str">
        <f t="shared" si="5"/>
        <v/>
      </c>
      <c r="AO186" s="3"/>
      <c r="AP186" s="110"/>
    </row>
    <row r="187" spans="2:42" ht="15" customHeight="1" x14ac:dyDescent="0.25">
      <c r="B187" s="200" t="str">
        <f>IF($C187="","",Setup!$B$4)</f>
        <v/>
      </c>
      <c r="D187" s="200" t="str">
        <f>IF($C187="","",_xlfn.XLOOKUP($C187,'Task library'!$A:$A,'Task library'!$B:$B,""))</f>
        <v/>
      </c>
      <c r="E187" s="202" t="str">
        <f>IF($C187="","",_xlfn.XLOOKUP($C187,'Task library'!$A:$A,'Task library'!$D:$D,""))</f>
        <v/>
      </c>
      <c r="H187" s="187" t="str">
        <f t="shared" si="4"/>
        <v/>
      </c>
      <c r="L187" s="179" t="str">
        <f t="shared" si="5"/>
        <v/>
      </c>
      <c r="AO187" s="3"/>
      <c r="AP187" s="110"/>
    </row>
    <row r="188" spans="2:42" ht="15" customHeight="1" x14ac:dyDescent="0.25">
      <c r="B188" s="200" t="str">
        <f>IF($C188="","",Setup!$B$4)</f>
        <v/>
      </c>
      <c r="D188" s="200" t="str">
        <f>IF($C188="","",_xlfn.XLOOKUP($C188,'Task library'!$A:$A,'Task library'!$B:$B,""))</f>
        <v/>
      </c>
      <c r="E188" s="202" t="str">
        <f>IF($C188="","",_xlfn.XLOOKUP($C188,'Task library'!$A:$A,'Task library'!$D:$D,""))</f>
        <v/>
      </c>
      <c r="H188" s="187" t="str">
        <f t="shared" si="4"/>
        <v/>
      </c>
      <c r="L188" s="179" t="str">
        <f t="shared" si="5"/>
        <v/>
      </c>
      <c r="AO188" s="3"/>
      <c r="AP188" s="110"/>
    </row>
    <row r="189" spans="2:42" ht="15" customHeight="1" x14ac:dyDescent="0.25">
      <c r="B189" s="200" t="str">
        <f>IF($C189="","",Setup!$B$4)</f>
        <v/>
      </c>
      <c r="D189" s="200" t="str">
        <f>IF($C189="","",_xlfn.XLOOKUP($C189,'Task library'!$A:$A,'Task library'!$B:$B,""))</f>
        <v/>
      </c>
      <c r="E189" s="202" t="str">
        <f>IF($C189="","",_xlfn.XLOOKUP($C189,'Task library'!$A:$A,'Task library'!$D:$D,""))</f>
        <v/>
      </c>
      <c r="H189" s="187" t="str">
        <f t="shared" si="4"/>
        <v/>
      </c>
      <c r="L189" s="179" t="str">
        <f t="shared" si="5"/>
        <v/>
      </c>
      <c r="AO189" s="3"/>
      <c r="AP189" s="110"/>
    </row>
    <row r="190" spans="2:42" ht="15" customHeight="1" x14ac:dyDescent="0.25">
      <c r="B190" s="200" t="str">
        <f>IF($C190="","",Setup!$B$4)</f>
        <v/>
      </c>
      <c r="D190" s="200" t="str">
        <f>IF($C190="","",_xlfn.XLOOKUP($C190,'Task library'!$A:$A,'Task library'!$B:$B,""))</f>
        <v/>
      </c>
      <c r="E190" s="202" t="str">
        <f>IF($C190="","",_xlfn.XLOOKUP($C190,'Task library'!$A:$A,'Task library'!$D:$D,""))</f>
        <v/>
      </c>
      <c r="H190" s="187" t="str">
        <f t="shared" si="4"/>
        <v/>
      </c>
      <c r="L190" s="179" t="str">
        <f t="shared" si="5"/>
        <v/>
      </c>
      <c r="AO190" s="3"/>
      <c r="AP190" s="110"/>
    </row>
    <row r="191" spans="2:42" ht="15" customHeight="1" x14ac:dyDescent="0.25">
      <c r="B191" s="200" t="str">
        <f>IF($C191="","",Setup!$B$4)</f>
        <v/>
      </c>
      <c r="D191" s="200" t="str">
        <f>IF($C191="","",_xlfn.XLOOKUP($C191,'Task library'!$A:$A,'Task library'!$B:$B,""))</f>
        <v/>
      </c>
      <c r="E191" s="202" t="str">
        <f>IF($C191="","",_xlfn.XLOOKUP($C191,'Task library'!$A:$A,'Task library'!$D:$D,""))</f>
        <v/>
      </c>
      <c r="H191" s="187" t="str">
        <f t="shared" si="4"/>
        <v/>
      </c>
      <c r="L191" s="179" t="str">
        <f t="shared" si="5"/>
        <v/>
      </c>
      <c r="AO191" s="3"/>
      <c r="AP191" s="110"/>
    </row>
    <row r="192" spans="2:42" ht="15" customHeight="1" x14ac:dyDescent="0.25">
      <c r="B192" s="200" t="str">
        <f>IF($C192="","",Setup!$B$4)</f>
        <v/>
      </c>
      <c r="D192" s="200" t="str">
        <f>IF($C192="","",_xlfn.XLOOKUP($C192,'Task library'!$A:$A,'Task library'!$B:$B,""))</f>
        <v/>
      </c>
      <c r="E192" s="202" t="str">
        <f>IF($C192="","",_xlfn.XLOOKUP($C192,'Task library'!$A:$A,'Task library'!$D:$D,""))</f>
        <v/>
      </c>
      <c r="H192" s="187" t="str">
        <f t="shared" si="4"/>
        <v/>
      </c>
      <c r="L192" s="179" t="str">
        <f t="shared" si="5"/>
        <v/>
      </c>
      <c r="AO192" s="3"/>
      <c r="AP192" s="110"/>
    </row>
    <row r="193" spans="2:42" ht="15" customHeight="1" x14ac:dyDescent="0.25">
      <c r="B193" s="200" t="str">
        <f>IF($C193="","",Setup!$B$4)</f>
        <v/>
      </c>
      <c r="D193" s="200" t="str">
        <f>IF($C193="","",_xlfn.XLOOKUP($C193,'Task library'!$A:$A,'Task library'!$B:$B,""))</f>
        <v/>
      </c>
      <c r="E193" s="202" t="str">
        <f>IF($C193="","",_xlfn.XLOOKUP($C193,'Task library'!$A:$A,'Task library'!$D:$D,""))</f>
        <v/>
      </c>
      <c r="H193" s="187" t="str">
        <f t="shared" si="4"/>
        <v/>
      </c>
      <c r="L193" s="179" t="str">
        <f t="shared" si="5"/>
        <v/>
      </c>
      <c r="AO193" s="3"/>
      <c r="AP193" s="110"/>
    </row>
    <row r="194" spans="2:42" ht="15" customHeight="1" x14ac:dyDescent="0.25">
      <c r="B194" s="200" t="str">
        <f>IF($C194="","",Setup!$B$4)</f>
        <v/>
      </c>
      <c r="D194" s="200" t="str">
        <f>IF($C194="","",_xlfn.XLOOKUP($C194,'Task library'!$A:$A,'Task library'!$B:$B,""))</f>
        <v/>
      </c>
      <c r="E194" s="202" t="str">
        <f>IF($C194="","",_xlfn.XLOOKUP($C194,'Task library'!$A:$A,'Task library'!$D:$D,""))</f>
        <v/>
      </c>
      <c r="H194" s="187" t="str">
        <f t="shared" ref="H194:H257" si="6">IF(OR($C194="",$E194="",$G194=""),"",$E194-$G194)</f>
        <v/>
      </c>
      <c r="L194" s="179" t="str">
        <f t="shared" ref="L194:L257" si="7">IF(G194="","",IF(G194&gt;E194,"Time check – higher",IF(G194&lt;E194,"Time check – lower","")))</f>
        <v/>
      </c>
      <c r="AO194" s="3"/>
      <c r="AP194" s="110"/>
    </row>
    <row r="195" spans="2:42" ht="15" customHeight="1" x14ac:dyDescent="0.25">
      <c r="B195" s="200" t="str">
        <f>IF($C195="","",Setup!$B$4)</f>
        <v/>
      </c>
      <c r="D195" s="200" t="str">
        <f>IF($C195="","",_xlfn.XLOOKUP($C195,'Task library'!$A:$A,'Task library'!$B:$B,""))</f>
        <v/>
      </c>
      <c r="E195" s="202" t="str">
        <f>IF($C195="","",_xlfn.XLOOKUP($C195,'Task library'!$A:$A,'Task library'!$D:$D,""))</f>
        <v/>
      </c>
      <c r="H195" s="187" t="str">
        <f t="shared" si="6"/>
        <v/>
      </c>
      <c r="L195" s="179" t="str">
        <f t="shared" si="7"/>
        <v/>
      </c>
      <c r="AO195" s="3"/>
      <c r="AP195" s="110"/>
    </row>
    <row r="196" spans="2:42" ht="15" customHeight="1" x14ac:dyDescent="0.25">
      <c r="B196" s="200" t="str">
        <f>IF($C196="","",Setup!$B$4)</f>
        <v/>
      </c>
      <c r="D196" s="200" t="str">
        <f>IF($C196="","",_xlfn.XLOOKUP($C196,'Task library'!$A:$A,'Task library'!$B:$B,""))</f>
        <v/>
      </c>
      <c r="E196" s="202" t="str">
        <f>IF($C196="","",_xlfn.XLOOKUP($C196,'Task library'!$A:$A,'Task library'!$D:$D,""))</f>
        <v/>
      </c>
      <c r="H196" s="187" t="str">
        <f t="shared" si="6"/>
        <v/>
      </c>
      <c r="L196" s="179" t="str">
        <f t="shared" si="7"/>
        <v/>
      </c>
      <c r="AO196" s="3"/>
      <c r="AP196" s="110"/>
    </row>
    <row r="197" spans="2:42" ht="15" customHeight="1" x14ac:dyDescent="0.25">
      <c r="B197" s="200" t="str">
        <f>IF($C197="","",Setup!$B$4)</f>
        <v/>
      </c>
      <c r="D197" s="200" t="str">
        <f>IF($C197="","",_xlfn.XLOOKUP($C197,'Task library'!$A:$A,'Task library'!$B:$B,""))</f>
        <v/>
      </c>
      <c r="E197" s="202" t="str">
        <f>IF($C197="","",_xlfn.XLOOKUP($C197,'Task library'!$A:$A,'Task library'!$D:$D,""))</f>
        <v/>
      </c>
      <c r="H197" s="187" t="str">
        <f t="shared" si="6"/>
        <v/>
      </c>
      <c r="L197" s="179" t="str">
        <f t="shared" si="7"/>
        <v/>
      </c>
      <c r="AO197" s="3"/>
      <c r="AP197" s="110"/>
    </row>
    <row r="198" spans="2:42" ht="15" customHeight="1" x14ac:dyDescent="0.25">
      <c r="B198" s="200" t="str">
        <f>IF($C198="","",Setup!$B$4)</f>
        <v/>
      </c>
      <c r="D198" s="200" t="str">
        <f>IF($C198="","",_xlfn.XLOOKUP($C198,'Task library'!$A:$A,'Task library'!$B:$B,""))</f>
        <v/>
      </c>
      <c r="E198" s="202" t="str">
        <f>IF($C198="","",_xlfn.XLOOKUP($C198,'Task library'!$A:$A,'Task library'!$D:$D,""))</f>
        <v/>
      </c>
      <c r="H198" s="187" t="str">
        <f t="shared" si="6"/>
        <v/>
      </c>
      <c r="L198" s="179" t="str">
        <f t="shared" si="7"/>
        <v/>
      </c>
      <c r="AO198" s="3"/>
      <c r="AP198" s="110"/>
    </row>
    <row r="199" spans="2:42" ht="15" customHeight="1" x14ac:dyDescent="0.25">
      <c r="B199" s="200" t="str">
        <f>IF($C199="","",Setup!$B$4)</f>
        <v/>
      </c>
      <c r="D199" s="200" t="str">
        <f>IF($C199="","",_xlfn.XLOOKUP($C199,'Task library'!$A:$A,'Task library'!$B:$B,""))</f>
        <v/>
      </c>
      <c r="E199" s="202" t="str">
        <f>IF($C199="","",_xlfn.XLOOKUP($C199,'Task library'!$A:$A,'Task library'!$D:$D,""))</f>
        <v/>
      </c>
      <c r="H199" s="187" t="str">
        <f t="shared" si="6"/>
        <v/>
      </c>
      <c r="L199" s="179" t="str">
        <f t="shared" si="7"/>
        <v/>
      </c>
      <c r="AO199" s="3"/>
      <c r="AP199" s="110"/>
    </row>
    <row r="200" spans="2:42" ht="15" customHeight="1" x14ac:dyDescent="0.25">
      <c r="B200" s="200" t="str">
        <f>IF($C200="","",Setup!$B$4)</f>
        <v/>
      </c>
      <c r="D200" s="200" t="str">
        <f>IF($C200="","",_xlfn.XLOOKUP($C200,'Task library'!$A:$A,'Task library'!$B:$B,""))</f>
        <v/>
      </c>
      <c r="E200" s="202" t="str">
        <f>IF($C200="","",_xlfn.XLOOKUP($C200,'Task library'!$A:$A,'Task library'!$D:$D,""))</f>
        <v/>
      </c>
      <c r="H200" s="187" t="str">
        <f t="shared" si="6"/>
        <v/>
      </c>
      <c r="L200" s="179" t="str">
        <f t="shared" si="7"/>
        <v/>
      </c>
      <c r="AO200" s="3"/>
      <c r="AP200" s="110"/>
    </row>
    <row r="201" spans="2:42" ht="15" customHeight="1" x14ac:dyDescent="0.25">
      <c r="B201" s="200" t="str">
        <f>IF($C201="","",Setup!$B$4)</f>
        <v/>
      </c>
      <c r="D201" s="200" t="str">
        <f>IF($C201="","",_xlfn.XLOOKUP($C201,'Task library'!$A:$A,'Task library'!$B:$B,""))</f>
        <v/>
      </c>
      <c r="E201" s="202" t="str">
        <f>IF($C201="","",_xlfn.XLOOKUP($C201,'Task library'!$A:$A,'Task library'!$D:$D,""))</f>
        <v/>
      </c>
      <c r="H201" s="187" t="str">
        <f t="shared" si="6"/>
        <v/>
      </c>
      <c r="L201" s="179" t="str">
        <f t="shared" si="7"/>
        <v/>
      </c>
      <c r="AO201" s="3"/>
      <c r="AP201" s="110"/>
    </row>
    <row r="202" spans="2:42" ht="15" customHeight="1" x14ac:dyDescent="0.25">
      <c r="B202" s="200" t="str">
        <f>IF($C202="","",Setup!$B$4)</f>
        <v/>
      </c>
      <c r="D202" s="200" t="str">
        <f>IF($C202="","",_xlfn.XLOOKUP($C202,'Task library'!$A:$A,'Task library'!$B:$B,""))</f>
        <v/>
      </c>
      <c r="E202" s="202" t="str">
        <f>IF($C202="","",_xlfn.XLOOKUP($C202,'Task library'!$A:$A,'Task library'!$D:$D,""))</f>
        <v/>
      </c>
      <c r="H202" s="187" t="str">
        <f t="shared" si="6"/>
        <v/>
      </c>
      <c r="L202" s="179" t="str">
        <f t="shared" si="7"/>
        <v/>
      </c>
      <c r="AO202" s="3"/>
      <c r="AP202" s="110"/>
    </row>
    <row r="203" spans="2:42" ht="15" customHeight="1" x14ac:dyDescent="0.25">
      <c r="B203" s="200" t="str">
        <f>IF($C203="","",Setup!$B$4)</f>
        <v/>
      </c>
      <c r="D203" s="200" t="str">
        <f>IF($C203="","",_xlfn.XLOOKUP($C203,'Task library'!$A:$A,'Task library'!$B:$B,""))</f>
        <v/>
      </c>
      <c r="E203" s="202" t="str">
        <f>IF($C203="","",_xlfn.XLOOKUP($C203,'Task library'!$A:$A,'Task library'!$D:$D,""))</f>
        <v/>
      </c>
      <c r="H203" s="187" t="str">
        <f t="shared" si="6"/>
        <v/>
      </c>
      <c r="L203" s="179" t="str">
        <f t="shared" si="7"/>
        <v/>
      </c>
      <c r="AO203" s="3"/>
      <c r="AP203" s="110"/>
    </row>
    <row r="204" spans="2:42" ht="15" customHeight="1" x14ac:dyDescent="0.25">
      <c r="B204" s="200" t="str">
        <f>IF($C204="","",Setup!$B$4)</f>
        <v/>
      </c>
      <c r="D204" s="200" t="str">
        <f>IF($C204="","",_xlfn.XLOOKUP($C204,'Task library'!$A:$A,'Task library'!$B:$B,""))</f>
        <v/>
      </c>
      <c r="E204" s="202" t="str">
        <f>IF($C204="","",_xlfn.XLOOKUP($C204,'Task library'!$A:$A,'Task library'!$D:$D,""))</f>
        <v/>
      </c>
      <c r="H204" s="187" t="str">
        <f t="shared" si="6"/>
        <v/>
      </c>
      <c r="L204" s="179" t="str">
        <f t="shared" si="7"/>
        <v/>
      </c>
      <c r="AO204" s="3"/>
      <c r="AP204" s="110"/>
    </row>
    <row r="205" spans="2:42" ht="15" customHeight="1" x14ac:dyDescent="0.25">
      <c r="B205" s="200" t="str">
        <f>IF($C205="","",Setup!$B$4)</f>
        <v/>
      </c>
      <c r="D205" s="200" t="str">
        <f>IF($C205="","",_xlfn.XLOOKUP($C205,'Task library'!$A:$A,'Task library'!$B:$B,""))</f>
        <v/>
      </c>
      <c r="E205" s="202" t="str">
        <f>IF($C205="","",_xlfn.XLOOKUP($C205,'Task library'!$A:$A,'Task library'!$D:$D,""))</f>
        <v/>
      </c>
      <c r="H205" s="187" t="str">
        <f t="shared" si="6"/>
        <v/>
      </c>
      <c r="L205" s="179" t="str">
        <f t="shared" si="7"/>
        <v/>
      </c>
      <c r="AO205" s="3"/>
      <c r="AP205" s="110"/>
    </row>
    <row r="206" spans="2:42" ht="15" customHeight="1" x14ac:dyDescent="0.25">
      <c r="B206" s="200" t="str">
        <f>IF($C206="","",Setup!$B$4)</f>
        <v/>
      </c>
      <c r="D206" s="200" t="str">
        <f>IF($C206="","",_xlfn.XLOOKUP($C206,'Task library'!$A:$A,'Task library'!$B:$B,""))</f>
        <v/>
      </c>
      <c r="E206" s="202" t="str">
        <f>IF($C206="","",_xlfn.XLOOKUP($C206,'Task library'!$A:$A,'Task library'!$D:$D,""))</f>
        <v/>
      </c>
      <c r="H206" s="187" t="str">
        <f t="shared" si="6"/>
        <v/>
      </c>
      <c r="L206" s="179" t="str">
        <f t="shared" si="7"/>
        <v/>
      </c>
      <c r="AO206" s="3"/>
      <c r="AP206" s="110"/>
    </row>
    <row r="207" spans="2:42" ht="15" customHeight="1" x14ac:dyDescent="0.25">
      <c r="B207" s="200" t="str">
        <f>IF($C207="","",Setup!$B$4)</f>
        <v/>
      </c>
      <c r="D207" s="200" t="str">
        <f>IF($C207="","",_xlfn.XLOOKUP($C207,'Task library'!$A:$A,'Task library'!$B:$B,""))</f>
        <v/>
      </c>
      <c r="E207" s="202" t="str">
        <f>IF($C207="","",_xlfn.XLOOKUP($C207,'Task library'!$A:$A,'Task library'!$D:$D,""))</f>
        <v/>
      </c>
      <c r="H207" s="187" t="str">
        <f t="shared" si="6"/>
        <v/>
      </c>
      <c r="L207" s="179" t="str">
        <f t="shared" si="7"/>
        <v/>
      </c>
      <c r="AO207" s="3"/>
      <c r="AP207" s="110"/>
    </row>
    <row r="208" spans="2:42" ht="15" customHeight="1" x14ac:dyDescent="0.25">
      <c r="B208" s="200" t="str">
        <f>IF($C208="","",Setup!$B$4)</f>
        <v/>
      </c>
      <c r="D208" s="200" t="str">
        <f>IF($C208="","",_xlfn.XLOOKUP($C208,'Task library'!$A:$A,'Task library'!$B:$B,""))</f>
        <v/>
      </c>
      <c r="E208" s="202" t="str">
        <f>IF($C208="","",_xlfn.XLOOKUP($C208,'Task library'!$A:$A,'Task library'!$D:$D,""))</f>
        <v/>
      </c>
      <c r="H208" s="187" t="str">
        <f t="shared" si="6"/>
        <v/>
      </c>
      <c r="L208" s="179" t="str">
        <f t="shared" si="7"/>
        <v/>
      </c>
      <c r="AO208" s="3"/>
      <c r="AP208" s="110"/>
    </row>
    <row r="209" spans="2:42" ht="15" customHeight="1" x14ac:dyDescent="0.25">
      <c r="B209" s="200" t="str">
        <f>IF($C209="","",Setup!$B$4)</f>
        <v/>
      </c>
      <c r="D209" s="200" t="str">
        <f>IF($C209="","",_xlfn.XLOOKUP($C209,'Task library'!$A:$A,'Task library'!$B:$B,""))</f>
        <v/>
      </c>
      <c r="E209" s="202" t="str">
        <f>IF($C209="","",_xlfn.XLOOKUP($C209,'Task library'!$A:$A,'Task library'!$D:$D,""))</f>
        <v/>
      </c>
      <c r="H209" s="187" t="str">
        <f t="shared" si="6"/>
        <v/>
      </c>
      <c r="L209" s="179" t="str">
        <f t="shared" si="7"/>
        <v/>
      </c>
      <c r="AO209" s="3"/>
      <c r="AP209" s="110"/>
    </row>
    <row r="210" spans="2:42" ht="15" customHeight="1" x14ac:dyDescent="0.25">
      <c r="B210" s="200" t="str">
        <f>IF($C210="","",Setup!$B$4)</f>
        <v/>
      </c>
      <c r="D210" s="200" t="str">
        <f>IF($C210="","",_xlfn.XLOOKUP($C210,'Task library'!$A:$A,'Task library'!$B:$B,""))</f>
        <v/>
      </c>
      <c r="E210" s="202" t="str">
        <f>IF($C210="","",_xlfn.XLOOKUP($C210,'Task library'!$A:$A,'Task library'!$D:$D,""))</f>
        <v/>
      </c>
      <c r="H210" s="187" t="str">
        <f t="shared" si="6"/>
        <v/>
      </c>
      <c r="L210" s="179" t="str">
        <f t="shared" si="7"/>
        <v/>
      </c>
      <c r="AO210" s="3"/>
      <c r="AP210" s="110"/>
    </row>
    <row r="211" spans="2:42" ht="15" customHeight="1" x14ac:dyDescent="0.25">
      <c r="B211" s="200" t="str">
        <f>IF($C211="","",Setup!$B$4)</f>
        <v/>
      </c>
      <c r="D211" s="200" t="str">
        <f>IF($C211="","",_xlfn.XLOOKUP($C211,'Task library'!$A:$A,'Task library'!$B:$B,""))</f>
        <v/>
      </c>
      <c r="E211" s="202" t="str">
        <f>IF($C211="","",_xlfn.XLOOKUP($C211,'Task library'!$A:$A,'Task library'!$D:$D,""))</f>
        <v/>
      </c>
      <c r="H211" s="187" t="str">
        <f t="shared" si="6"/>
        <v/>
      </c>
      <c r="L211" s="179" t="str">
        <f t="shared" si="7"/>
        <v/>
      </c>
      <c r="AO211" s="3"/>
      <c r="AP211" s="110"/>
    </row>
    <row r="212" spans="2:42" ht="15" customHeight="1" x14ac:dyDescent="0.25">
      <c r="B212" s="200" t="str">
        <f>IF($C212="","",Setup!$B$4)</f>
        <v/>
      </c>
      <c r="D212" s="200" t="str">
        <f>IF($C212="","",_xlfn.XLOOKUP($C212,'Task library'!$A:$A,'Task library'!$B:$B,""))</f>
        <v/>
      </c>
      <c r="E212" s="202" t="str">
        <f>IF($C212="","",_xlfn.XLOOKUP($C212,'Task library'!$A:$A,'Task library'!$D:$D,""))</f>
        <v/>
      </c>
      <c r="H212" s="187" t="str">
        <f t="shared" si="6"/>
        <v/>
      </c>
      <c r="L212" s="179" t="str">
        <f t="shared" si="7"/>
        <v/>
      </c>
      <c r="AO212" s="3"/>
      <c r="AP212" s="110"/>
    </row>
    <row r="213" spans="2:42" ht="15" customHeight="1" x14ac:dyDescent="0.25">
      <c r="B213" s="200" t="str">
        <f>IF($C213="","",Setup!$B$4)</f>
        <v/>
      </c>
      <c r="D213" s="200" t="str">
        <f>IF($C213="","",_xlfn.XLOOKUP($C213,'Task library'!$A:$A,'Task library'!$B:$B,""))</f>
        <v/>
      </c>
      <c r="E213" s="202" t="str">
        <f>IF($C213="","",_xlfn.XLOOKUP($C213,'Task library'!$A:$A,'Task library'!$D:$D,""))</f>
        <v/>
      </c>
      <c r="H213" s="187" t="str">
        <f t="shared" si="6"/>
        <v/>
      </c>
      <c r="L213" s="179" t="str">
        <f t="shared" si="7"/>
        <v/>
      </c>
      <c r="AO213" s="3"/>
      <c r="AP213" s="110"/>
    </row>
    <row r="214" spans="2:42" ht="15" customHeight="1" x14ac:dyDescent="0.25">
      <c r="B214" s="200" t="str">
        <f>IF($C214="","",Setup!$B$4)</f>
        <v/>
      </c>
      <c r="D214" s="200" t="str">
        <f>IF($C214="","",_xlfn.XLOOKUP($C214,'Task library'!$A:$A,'Task library'!$B:$B,""))</f>
        <v/>
      </c>
      <c r="E214" s="202" t="str">
        <f>IF($C214="","",_xlfn.XLOOKUP($C214,'Task library'!$A:$A,'Task library'!$D:$D,""))</f>
        <v/>
      </c>
      <c r="H214" s="187" t="str">
        <f t="shared" si="6"/>
        <v/>
      </c>
      <c r="L214" s="179" t="str">
        <f t="shared" si="7"/>
        <v/>
      </c>
      <c r="AO214" s="3"/>
      <c r="AP214" s="110"/>
    </row>
    <row r="215" spans="2:42" ht="15" customHeight="1" x14ac:dyDescent="0.25">
      <c r="B215" s="200" t="str">
        <f>IF($C215="","",Setup!$B$4)</f>
        <v/>
      </c>
      <c r="D215" s="200" t="str">
        <f>IF($C215="","",_xlfn.XLOOKUP($C215,'Task library'!$A:$A,'Task library'!$B:$B,""))</f>
        <v/>
      </c>
      <c r="E215" s="202" t="str">
        <f>IF($C215="","",_xlfn.XLOOKUP($C215,'Task library'!$A:$A,'Task library'!$D:$D,""))</f>
        <v/>
      </c>
      <c r="H215" s="187" t="str">
        <f t="shared" si="6"/>
        <v/>
      </c>
      <c r="L215" s="179" t="str">
        <f t="shared" si="7"/>
        <v/>
      </c>
      <c r="AO215" s="3"/>
      <c r="AP215" s="110"/>
    </row>
    <row r="216" spans="2:42" ht="15" customHeight="1" x14ac:dyDescent="0.25">
      <c r="B216" s="200" t="str">
        <f>IF($C216="","",Setup!$B$4)</f>
        <v/>
      </c>
      <c r="D216" s="200" t="str">
        <f>IF($C216="","",_xlfn.XLOOKUP($C216,'Task library'!$A:$A,'Task library'!$B:$B,""))</f>
        <v/>
      </c>
      <c r="E216" s="202" t="str">
        <f>IF($C216="","",_xlfn.XLOOKUP($C216,'Task library'!$A:$A,'Task library'!$D:$D,""))</f>
        <v/>
      </c>
      <c r="H216" s="187" t="str">
        <f t="shared" si="6"/>
        <v/>
      </c>
      <c r="L216" s="179" t="str">
        <f t="shared" si="7"/>
        <v/>
      </c>
      <c r="AO216" s="3"/>
      <c r="AP216" s="110"/>
    </row>
    <row r="217" spans="2:42" ht="15" customHeight="1" x14ac:dyDescent="0.25">
      <c r="B217" s="200" t="str">
        <f>IF($C217="","",Setup!$B$4)</f>
        <v/>
      </c>
      <c r="D217" s="200" t="str">
        <f>IF($C217="","",_xlfn.XLOOKUP($C217,'Task library'!$A:$A,'Task library'!$B:$B,""))</f>
        <v/>
      </c>
      <c r="E217" s="202" t="str">
        <f>IF($C217="","",_xlfn.XLOOKUP($C217,'Task library'!$A:$A,'Task library'!$D:$D,""))</f>
        <v/>
      </c>
      <c r="H217" s="187" t="str">
        <f t="shared" si="6"/>
        <v/>
      </c>
      <c r="L217" s="179" t="str">
        <f t="shared" si="7"/>
        <v/>
      </c>
      <c r="AO217" s="3"/>
      <c r="AP217" s="110"/>
    </row>
    <row r="218" spans="2:42" ht="15" customHeight="1" x14ac:dyDescent="0.25">
      <c r="B218" s="200" t="str">
        <f>IF($C218="","",Setup!$B$4)</f>
        <v/>
      </c>
      <c r="D218" s="200" t="str">
        <f>IF($C218="","",_xlfn.XLOOKUP($C218,'Task library'!$A:$A,'Task library'!$B:$B,""))</f>
        <v/>
      </c>
      <c r="E218" s="202" t="str">
        <f>IF($C218="","",_xlfn.XLOOKUP($C218,'Task library'!$A:$A,'Task library'!$D:$D,""))</f>
        <v/>
      </c>
      <c r="H218" s="187" t="str">
        <f t="shared" si="6"/>
        <v/>
      </c>
      <c r="L218" s="179" t="str">
        <f t="shared" si="7"/>
        <v/>
      </c>
      <c r="AO218" s="3"/>
      <c r="AP218" s="110"/>
    </row>
    <row r="219" spans="2:42" ht="15" customHeight="1" x14ac:dyDescent="0.25">
      <c r="B219" s="200" t="str">
        <f>IF($C219="","",Setup!$B$4)</f>
        <v/>
      </c>
      <c r="D219" s="200" t="str">
        <f>IF($C219="","",_xlfn.XLOOKUP($C219,'Task library'!$A:$A,'Task library'!$B:$B,""))</f>
        <v/>
      </c>
      <c r="E219" s="202" t="str">
        <f>IF($C219="","",_xlfn.XLOOKUP($C219,'Task library'!$A:$A,'Task library'!$D:$D,""))</f>
        <v/>
      </c>
      <c r="H219" s="187" t="str">
        <f t="shared" si="6"/>
        <v/>
      </c>
      <c r="L219" s="179" t="str">
        <f t="shared" si="7"/>
        <v/>
      </c>
      <c r="AO219" s="3"/>
      <c r="AP219" s="110"/>
    </row>
    <row r="220" spans="2:42" ht="15" customHeight="1" x14ac:dyDescent="0.25">
      <c r="B220" s="200" t="str">
        <f>IF($C220="","",Setup!$B$4)</f>
        <v/>
      </c>
      <c r="D220" s="200" t="str">
        <f>IF($C220="","",_xlfn.XLOOKUP($C220,'Task library'!$A:$A,'Task library'!$B:$B,""))</f>
        <v/>
      </c>
      <c r="E220" s="202" t="str">
        <f>IF($C220="","",_xlfn.XLOOKUP($C220,'Task library'!$A:$A,'Task library'!$D:$D,""))</f>
        <v/>
      </c>
      <c r="H220" s="187" t="str">
        <f t="shared" si="6"/>
        <v/>
      </c>
      <c r="L220" s="179" t="str">
        <f t="shared" si="7"/>
        <v/>
      </c>
      <c r="AO220" s="3"/>
      <c r="AP220" s="110"/>
    </row>
    <row r="221" spans="2:42" ht="15" customHeight="1" x14ac:dyDescent="0.25">
      <c r="B221" s="200" t="str">
        <f>IF($C221="","",Setup!$B$4)</f>
        <v/>
      </c>
      <c r="D221" s="200" t="str">
        <f>IF($C221="","",_xlfn.XLOOKUP($C221,'Task library'!$A:$A,'Task library'!$B:$B,""))</f>
        <v/>
      </c>
      <c r="E221" s="202" t="str">
        <f>IF($C221="","",_xlfn.XLOOKUP($C221,'Task library'!$A:$A,'Task library'!$D:$D,""))</f>
        <v/>
      </c>
      <c r="H221" s="187" t="str">
        <f t="shared" si="6"/>
        <v/>
      </c>
      <c r="L221" s="179" t="str">
        <f t="shared" si="7"/>
        <v/>
      </c>
      <c r="AO221" s="3"/>
      <c r="AP221" s="110"/>
    </row>
    <row r="222" spans="2:42" ht="15" customHeight="1" x14ac:dyDescent="0.25">
      <c r="B222" s="200" t="str">
        <f>IF($C222="","",Setup!$B$4)</f>
        <v/>
      </c>
      <c r="D222" s="200" t="str">
        <f>IF($C222="","",_xlfn.XLOOKUP($C222,'Task library'!$A:$A,'Task library'!$B:$B,""))</f>
        <v/>
      </c>
      <c r="E222" s="202" t="str">
        <f>IF($C222="","",_xlfn.XLOOKUP($C222,'Task library'!$A:$A,'Task library'!$D:$D,""))</f>
        <v/>
      </c>
      <c r="H222" s="187" t="str">
        <f t="shared" si="6"/>
        <v/>
      </c>
      <c r="L222" s="179" t="str">
        <f t="shared" si="7"/>
        <v/>
      </c>
      <c r="AO222" s="3"/>
      <c r="AP222" s="110"/>
    </row>
    <row r="223" spans="2:42" ht="15" customHeight="1" x14ac:dyDescent="0.25">
      <c r="B223" s="200" t="str">
        <f>IF($C223="","",Setup!$B$4)</f>
        <v/>
      </c>
      <c r="D223" s="200" t="str">
        <f>IF($C223="","",_xlfn.XLOOKUP($C223,'Task library'!$A:$A,'Task library'!$B:$B,""))</f>
        <v/>
      </c>
      <c r="E223" s="202" t="str">
        <f>IF($C223="","",_xlfn.XLOOKUP($C223,'Task library'!$A:$A,'Task library'!$D:$D,""))</f>
        <v/>
      </c>
      <c r="H223" s="187" t="str">
        <f t="shared" si="6"/>
        <v/>
      </c>
      <c r="L223" s="179" t="str">
        <f t="shared" si="7"/>
        <v/>
      </c>
      <c r="AO223" s="3"/>
      <c r="AP223" s="110"/>
    </row>
    <row r="224" spans="2:42" ht="15" customHeight="1" x14ac:dyDescent="0.25">
      <c r="B224" s="200" t="str">
        <f>IF($C224="","",Setup!$B$4)</f>
        <v/>
      </c>
      <c r="D224" s="200" t="str">
        <f>IF($C224="","",_xlfn.XLOOKUP($C224,'Task library'!$A:$A,'Task library'!$B:$B,""))</f>
        <v/>
      </c>
      <c r="E224" s="202" t="str">
        <f>IF($C224="","",_xlfn.XLOOKUP($C224,'Task library'!$A:$A,'Task library'!$D:$D,""))</f>
        <v/>
      </c>
      <c r="H224" s="187" t="str">
        <f t="shared" si="6"/>
        <v/>
      </c>
      <c r="L224" s="179" t="str">
        <f t="shared" si="7"/>
        <v/>
      </c>
      <c r="AO224" s="3"/>
      <c r="AP224" s="110"/>
    </row>
    <row r="225" spans="2:42" ht="15" customHeight="1" x14ac:dyDescent="0.25">
      <c r="B225" s="200" t="str">
        <f>IF($C225="","",Setup!$B$4)</f>
        <v/>
      </c>
      <c r="D225" s="200" t="str">
        <f>IF($C225="","",_xlfn.XLOOKUP($C225,'Task library'!$A:$A,'Task library'!$B:$B,""))</f>
        <v/>
      </c>
      <c r="E225" s="202" t="str">
        <f>IF($C225="","",_xlfn.XLOOKUP($C225,'Task library'!$A:$A,'Task library'!$D:$D,""))</f>
        <v/>
      </c>
      <c r="H225" s="187" t="str">
        <f t="shared" si="6"/>
        <v/>
      </c>
      <c r="L225" s="179" t="str">
        <f t="shared" si="7"/>
        <v/>
      </c>
      <c r="AO225" s="3"/>
      <c r="AP225" s="110"/>
    </row>
    <row r="226" spans="2:42" ht="15" customHeight="1" x14ac:dyDescent="0.25">
      <c r="B226" s="200" t="str">
        <f>IF($C226="","",Setup!$B$4)</f>
        <v/>
      </c>
      <c r="D226" s="200" t="str">
        <f>IF($C226="","",_xlfn.XLOOKUP($C226,'Task library'!$A:$A,'Task library'!$B:$B,""))</f>
        <v/>
      </c>
      <c r="E226" s="202" t="str">
        <f>IF($C226="","",_xlfn.XLOOKUP($C226,'Task library'!$A:$A,'Task library'!$D:$D,""))</f>
        <v/>
      </c>
      <c r="H226" s="187" t="str">
        <f t="shared" si="6"/>
        <v/>
      </c>
      <c r="L226" s="179" t="str">
        <f t="shared" si="7"/>
        <v/>
      </c>
      <c r="AO226" s="3"/>
      <c r="AP226" s="110"/>
    </row>
    <row r="227" spans="2:42" ht="15" customHeight="1" x14ac:dyDescent="0.25">
      <c r="B227" s="200" t="str">
        <f>IF($C227="","",Setup!$B$4)</f>
        <v/>
      </c>
      <c r="D227" s="200" t="str">
        <f>IF($C227="","",_xlfn.XLOOKUP($C227,'Task library'!$A:$A,'Task library'!$B:$B,""))</f>
        <v/>
      </c>
      <c r="E227" s="202" t="str">
        <f>IF($C227="","",_xlfn.XLOOKUP($C227,'Task library'!$A:$A,'Task library'!$D:$D,""))</f>
        <v/>
      </c>
      <c r="H227" s="187" t="str">
        <f t="shared" si="6"/>
        <v/>
      </c>
      <c r="L227" s="179" t="str">
        <f t="shared" si="7"/>
        <v/>
      </c>
      <c r="AO227" s="3"/>
      <c r="AP227" s="110"/>
    </row>
    <row r="228" spans="2:42" ht="15" customHeight="1" x14ac:dyDescent="0.25">
      <c r="B228" s="200" t="str">
        <f>IF($C228="","",Setup!$B$4)</f>
        <v/>
      </c>
      <c r="D228" s="200" t="str">
        <f>IF($C228="","",_xlfn.XLOOKUP($C228,'Task library'!$A:$A,'Task library'!$B:$B,""))</f>
        <v/>
      </c>
      <c r="E228" s="202" t="str">
        <f>IF($C228="","",_xlfn.XLOOKUP($C228,'Task library'!$A:$A,'Task library'!$D:$D,""))</f>
        <v/>
      </c>
      <c r="H228" s="187" t="str">
        <f t="shared" si="6"/>
        <v/>
      </c>
      <c r="L228" s="179" t="str">
        <f t="shared" si="7"/>
        <v/>
      </c>
      <c r="AO228" s="3"/>
      <c r="AP228" s="110"/>
    </row>
    <row r="229" spans="2:42" ht="15" customHeight="1" x14ac:dyDescent="0.25">
      <c r="B229" s="200" t="str">
        <f>IF($C229="","",Setup!$B$4)</f>
        <v/>
      </c>
      <c r="D229" s="200" t="str">
        <f>IF($C229="","",_xlfn.XLOOKUP($C229,'Task library'!$A:$A,'Task library'!$B:$B,""))</f>
        <v/>
      </c>
      <c r="E229" s="202" t="str">
        <f>IF($C229="","",_xlfn.XLOOKUP($C229,'Task library'!$A:$A,'Task library'!$D:$D,""))</f>
        <v/>
      </c>
      <c r="H229" s="187" t="str">
        <f t="shared" si="6"/>
        <v/>
      </c>
      <c r="L229" s="179" t="str">
        <f t="shared" si="7"/>
        <v/>
      </c>
      <c r="AO229" s="3"/>
      <c r="AP229" s="110"/>
    </row>
    <row r="230" spans="2:42" ht="15" customHeight="1" x14ac:dyDescent="0.25">
      <c r="B230" s="200" t="str">
        <f>IF($C230="","",Setup!$B$4)</f>
        <v/>
      </c>
      <c r="D230" s="200" t="str">
        <f>IF($C230="","",_xlfn.XLOOKUP($C230,'Task library'!$A:$A,'Task library'!$B:$B,""))</f>
        <v/>
      </c>
      <c r="E230" s="202" t="str">
        <f>IF($C230="","",_xlfn.XLOOKUP($C230,'Task library'!$A:$A,'Task library'!$D:$D,""))</f>
        <v/>
      </c>
      <c r="H230" s="187" t="str">
        <f t="shared" si="6"/>
        <v/>
      </c>
      <c r="L230" s="179" t="str">
        <f t="shared" si="7"/>
        <v/>
      </c>
      <c r="AO230" s="3"/>
      <c r="AP230" s="110"/>
    </row>
    <row r="231" spans="2:42" ht="15" customHeight="1" x14ac:dyDescent="0.25">
      <c r="B231" s="200" t="str">
        <f>IF($C231="","",Setup!$B$4)</f>
        <v/>
      </c>
      <c r="D231" s="200" t="str">
        <f>IF($C231="","",_xlfn.XLOOKUP($C231,'Task library'!$A:$A,'Task library'!$B:$B,""))</f>
        <v/>
      </c>
      <c r="E231" s="202" t="str">
        <f>IF($C231="","",_xlfn.XLOOKUP($C231,'Task library'!$A:$A,'Task library'!$D:$D,""))</f>
        <v/>
      </c>
      <c r="H231" s="187" t="str">
        <f t="shared" si="6"/>
        <v/>
      </c>
      <c r="L231" s="179" t="str">
        <f t="shared" si="7"/>
        <v/>
      </c>
      <c r="AO231" s="3"/>
      <c r="AP231" s="110"/>
    </row>
    <row r="232" spans="2:42" ht="15" customHeight="1" x14ac:dyDescent="0.25">
      <c r="B232" s="200" t="str">
        <f>IF($C232="","",Setup!$B$4)</f>
        <v/>
      </c>
      <c r="D232" s="200" t="str">
        <f>IF($C232="","",_xlfn.XLOOKUP($C232,'Task library'!$A:$A,'Task library'!$B:$B,""))</f>
        <v/>
      </c>
      <c r="E232" s="202" t="str">
        <f>IF($C232="","",_xlfn.XLOOKUP($C232,'Task library'!$A:$A,'Task library'!$D:$D,""))</f>
        <v/>
      </c>
      <c r="H232" s="187" t="str">
        <f t="shared" si="6"/>
        <v/>
      </c>
      <c r="L232" s="179" t="str">
        <f t="shared" si="7"/>
        <v/>
      </c>
      <c r="AO232" s="3"/>
      <c r="AP232" s="110"/>
    </row>
    <row r="233" spans="2:42" ht="15" customHeight="1" x14ac:dyDescent="0.25">
      <c r="B233" s="200" t="str">
        <f>IF($C233="","",Setup!$B$4)</f>
        <v/>
      </c>
      <c r="D233" s="200" t="str">
        <f>IF($C233="","",_xlfn.XLOOKUP($C233,'Task library'!$A:$A,'Task library'!$B:$B,""))</f>
        <v/>
      </c>
      <c r="E233" s="202" t="str">
        <f>IF($C233="","",_xlfn.XLOOKUP($C233,'Task library'!$A:$A,'Task library'!$D:$D,""))</f>
        <v/>
      </c>
      <c r="H233" s="187" t="str">
        <f t="shared" si="6"/>
        <v/>
      </c>
      <c r="L233" s="179" t="str">
        <f t="shared" si="7"/>
        <v/>
      </c>
      <c r="AO233" s="3"/>
      <c r="AP233" s="110"/>
    </row>
    <row r="234" spans="2:42" ht="15" customHeight="1" x14ac:dyDescent="0.25">
      <c r="B234" s="200" t="str">
        <f>IF($C234="","",Setup!$B$4)</f>
        <v/>
      </c>
      <c r="D234" s="200" t="str">
        <f>IF($C234="","",_xlfn.XLOOKUP($C234,'Task library'!$A:$A,'Task library'!$B:$B,""))</f>
        <v/>
      </c>
      <c r="E234" s="202" t="str">
        <f>IF($C234="","",_xlfn.XLOOKUP($C234,'Task library'!$A:$A,'Task library'!$D:$D,""))</f>
        <v/>
      </c>
      <c r="H234" s="187" t="str">
        <f t="shared" si="6"/>
        <v/>
      </c>
      <c r="L234" s="179" t="str">
        <f t="shared" si="7"/>
        <v/>
      </c>
      <c r="AO234" s="3"/>
      <c r="AP234" s="110"/>
    </row>
    <row r="235" spans="2:42" ht="15" customHeight="1" x14ac:dyDescent="0.25">
      <c r="B235" s="200" t="str">
        <f>IF($C235="","",Setup!$B$4)</f>
        <v/>
      </c>
      <c r="D235" s="200" t="str">
        <f>IF($C235="","",_xlfn.XLOOKUP($C235,'Task library'!$A:$A,'Task library'!$B:$B,""))</f>
        <v/>
      </c>
      <c r="E235" s="202" t="str">
        <f>IF($C235="","",_xlfn.XLOOKUP($C235,'Task library'!$A:$A,'Task library'!$D:$D,""))</f>
        <v/>
      </c>
      <c r="H235" s="187" t="str">
        <f t="shared" si="6"/>
        <v/>
      </c>
      <c r="L235" s="179" t="str">
        <f t="shared" si="7"/>
        <v/>
      </c>
      <c r="AO235" s="3"/>
      <c r="AP235" s="110"/>
    </row>
    <row r="236" spans="2:42" ht="15" customHeight="1" x14ac:dyDescent="0.25">
      <c r="B236" s="200" t="str">
        <f>IF($C236="","",Setup!$B$4)</f>
        <v/>
      </c>
      <c r="D236" s="200" t="str">
        <f>IF($C236="","",_xlfn.XLOOKUP($C236,'Task library'!$A:$A,'Task library'!$B:$B,""))</f>
        <v/>
      </c>
      <c r="E236" s="202" t="str">
        <f>IF($C236="","",_xlfn.XLOOKUP($C236,'Task library'!$A:$A,'Task library'!$D:$D,""))</f>
        <v/>
      </c>
      <c r="H236" s="187" t="str">
        <f t="shared" si="6"/>
        <v/>
      </c>
      <c r="L236" s="179" t="str">
        <f t="shared" si="7"/>
        <v/>
      </c>
      <c r="AO236" s="3"/>
      <c r="AP236" s="110"/>
    </row>
    <row r="237" spans="2:42" ht="15" customHeight="1" x14ac:dyDescent="0.25">
      <c r="B237" s="200" t="str">
        <f>IF($C237="","",Setup!$B$4)</f>
        <v/>
      </c>
      <c r="D237" s="200" t="str">
        <f>IF($C237="","",_xlfn.XLOOKUP($C237,'Task library'!$A:$A,'Task library'!$B:$B,""))</f>
        <v/>
      </c>
      <c r="E237" s="202" t="str">
        <f>IF($C237="","",_xlfn.XLOOKUP($C237,'Task library'!$A:$A,'Task library'!$D:$D,""))</f>
        <v/>
      </c>
      <c r="H237" s="187" t="str">
        <f t="shared" si="6"/>
        <v/>
      </c>
      <c r="L237" s="179" t="str">
        <f t="shared" si="7"/>
        <v/>
      </c>
      <c r="AO237" s="3"/>
      <c r="AP237" s="110"/>
    </row>
    <row r="238" spans="2:42" ht="15" customHeight="1" x14ac:dyDescent="0.25">
      <c r="B238" s="200" t="str">
        <f>IF($C238="","",Setup!$B$4)</f>
        <v/>
      </c>
      <c r="D238" s="200" t="str">
        <f>IF($C238="","",_xlfn.XLOOKUP($C238,'Task library'!$A:$A,'Task library'!$B:$B,""))</f>
        <v/>
      </c>
      <c r="E238" s="202" t="str">
        <f>IF($C238="","",_xlfn.XLOOKUP($C238,'Task library'!$A:$A,'Task library'!$D:$D,""))</f>
        <v/>
      </c>
      <c r="H238" s="187" t="str">
        <f t="shared" si="6"/>
        <v/>
      </c>
      <c r="L238" s="179" t="str">
        <f t="shared" si="7"/>
        <v/>
      </c>
      <c r="AO238" s="3"/>
      <c r="AP238" s="110"/>
    </row>
    <row r="239" spans="2:42" ht="15" customHeight="1" x14ac:dyDescent="0.25">
      <c r="B239" s="200" t="str">
        <f>IF($C239="","",Setup!$B$4)</f>
        <v/>
      </c>
      <c r="D239" s="200" t="str">
        <f>IF($C239="","",_xlfn.XLOOKUP($C239,'Task library'!$A:$A,'Task library'!$B:$B,""))</f>
        <v/>
      </c>
      <c r="E239" s="202" t="str">
        <f>IF($C239="","",_xlfn.XLOOKUP($C239,'Task library'!$A:$A,'Task library'!$D:$D,""))</f>
        <v/>
      </c>
      <c r="H239" s="187" t="str">
        <f t="shared" si="6"/>
        <v/>
      </c>
      <c r="L239" s="179" t="str">
        <f t="shared" si="7"/>
        <v/>
      </c>
      <c r="AO239" s="3"/>
      <c r="AP239" s="110"/>
    </row>
    <row r="240" spans="2:42" ht="15" customHeight="1" x14ac:dyDescent="0.25">
      <c r="B240" s="200" t="str">
        <f>IF($C240="","",Setup!$B$4)</f>
        <v/>
      </c>
      <c r="D240" s="200" t="str">
        <f>IF($C240="","",_xlfn.XLOOKUP($C240,'Task library'!$A:$A,'Task library'!$B:$B,""))</f>
        <v/>
      </c>
      <c r="E240" s="202" t="str">
        <f>IF($C240="","",_xlfn.XLOOKUP($C240,'Task library'!$A:$A,'Task library'!$D:$D,""))</f>
        <v/>
      </c>
      <c r="H240" s="187" t="str">
        <f t="shared" si="6"/>
        <v/>
      </c>
      <c r="L240" s="179" t="str">
        <f t="shared" si="7"/>
        <v/>
      </c>
      <c r="AO240" s="3"/>
      <c r="AP240" s="110"/>
    </row>
    <row r="241" spans="2:42" ht="15" customHeight="1" x14ac:dyDescent="0.25">
      <c r="B241" s="200" t="str">
        <f>IF($C241="","",Setup!$B$4)</f>
        <v/>
      </c>
      <c r="D241" s="200" t="str">
        <f>IF($C241="","",_xlfn.XLOOKUP($C241,'Task library'!$A:$A,'Task library'!$B:$B,""))</f>
        <v/>
      </c>
      <c r="E241" s="202" t="str">
        <f>IF($C241="","",_xlfn.XLOOKUP($C241,'Task library'!$A:$A,'Task library'!$D:$D,""))</f>
        <v/>
      </c>
      <c r="H241" s="187" t="str">
        <f t="shared" si="6"/>
        <v/>
      </c>
      <c r="L241" s="179" t="str">
        <f t="shared" si="7"/>
        <v/>
      </c>
      <c r="AO241" s="3"/>
      <c r="AP241" s="110"/>
    </row>
    <row r="242" spans="2:42" ht="15" customHeight="1" x14ac:dyDescent="0.25">
      <c r="B242" s="200" t="str">
        <f>IF($C242="","",Setup!$B$4)</f>
        <v/>
      </c>
      <c r="D242" s="200" t="str">
        <f>IF($C242="","",_xlfn.XLOOKUP($C242,'Task library'!$A:$A,'Task library'!$B:$B,""))</f>
        <v/>
      </c>
      <c r="E242" s="202" t="str">
        <f>IF($C242="","",_xlfn.XLOOKUP($C242,'Task library'!$A:$A,'Task library'!$D:$D,""))</f>
        <v/>
      </c>
      <c r="H242" s="187" t="str">
        <f t="shared" si="6"/>
        <v/>
      </c>
      <c r="L242" s="179" t="str">
        <f t="shared" si="7"/>
        <v/>
      </c>
      <c r="AO242" s="3"/>
      <c r="AP242" s="110"/>
    </row>
    <row r="243" spans="2:42" ht="15" customHeight="1" x14ac:dyDescent="0.25">
      <c r="B243" s="200" t="str">
        <f>IF($C243="","",Setup!$B$4)</f>
        <v/>
      </c>
      <c r="D243" s="200" t="str">
        <f>IF($C243="","",_xlfn.XLOOKUP($C243,'Task library'!$A:$A,'Task library'!$B:$B,""))</f>
        <v/>
      </c>
      <c r="E243" s="202" t="str">
        <f>IF($C243="","",_xlfn.XLOOKUP($C243,'Task library'!$A:$A,'Task library'!$D:$D,""))</f>
        <v/>
      </c>
      <c r="H243" s="187" t="str">
        <f t="shared" si="6"/>
        <v/>
      </c>
      <c r="L243" s="179" t="str">
        <f t="shared" si="7"/>
        <v/>
      </c>
      <c r="AO243" s="3"/>
      <c r="AP243" s="110"/>
    </row>
    <row r="244" spans="2:42" ht="15" customHeight="1" x14ac:dyDescent="0.25">
      <c r="B244" s="200" t="str">
        <f>IF($C244="","",Setup!$B$4)</f>
        <v/>
      </c>
      <c r="D244" s="200" t="str">
        <f>IF($C244="","",_xlfn.XLOOKUP($C244,'Task library'!$A:$A,'Task library'!$B:$B,""))</f>
        <v/>
      </c>
      <c r="E244" s="202" t="str">
        <f>IF($C244="","",_xlfn.XLOOKUP($C244,'Task library'!$A:$A,'Task library'!$D:$D,""))</f>
        <v/>
      </c>
      <c r="H244" s="187" t="str">
        <f t="shared" si="6"/>
        <v/>
      </c>
      <c r="L244" s="179" t="str">
        <f t="shared" si="7"/>
        <v/>
      </c>
      <c r="AO244" s="3"/>
      <c r="AP244" s="110"/>
    </row>
    <row r="245" spans="2:42" ht="15" customHeight="1" x14ac:dyDescent="0.25">
      <c r="B245" s="200" t="str">
        <f>IF($C245="","",Setup!$B$4)</f>
        <v/>
      </c>
      <c r="D245" s="200" t="str">
        <f>IF($C245="","",_xlfn.XLOOKUP($C245,'Task library'!$A:$A,'Task library'!$B:$B,""))</f>
        <v/>
      </c>
      <c r="E245" s="202" t="str">
        <f>IF($C245="","",_xlfn.XLOOKUP($C245,'Task library'!$A:$A,'Task library'!$D:$D,""))</f>
        <v/>
      </c>
      <c r="H245" s="187" t="str">
        <f t="shared" si="6"/>
        <v/>
      </c>
      <c r="L245" s="179" t="str">
        <f t="shared" si="7"/>
        <v/>
      </c>
      <c r="AO245" s="3"/>
      <c r="AP245" s="110"/>
    </row>
    <row r="246" spans="2:42" ht="15" customHeight="1" x14ac:dyDescent="0.25">
      <c r="B246" s="200" t="str">
        <f>IF($C246="","",Setup!$B$4)</f>
        <v/>
      </c>
      <c r="D246" s="200" t="str">
        <f>IF($C246="","",_xlfn.XLOOKUP($C246,'Task library'!$A:$A,'Task library'!$B:$B,""))</f>
        <v/>
      </c>
      <c r="E246" s="202" t="str">
        <f>IF($C246="","",_xlfn.XLOOKUP($C246,'Task library'!$A:$A,'Task library'!$D:$D,""))</f>
        <v/>
      </c>
      <c r="H246" s="187" t="str">
        <f t="shared" si="6"/>
        <v/>
      </c>
      <c r="L246" s="179" t="str">
        <f t="shared" si="7"/>
        <v/>
      </c>
      <c r="AO246" s="3"/>
      <c r="AP246" s="110"/>
    </row>
    <row r="247" spans="2:42" ht="15" customHeight="1" x14ac:dyDescent="0.25">
      <c r="B247" s="200" t="str">
        <f>IF($C247="","",Setup!$B$4)</f>
        <v/>
      </c>
      <c r="D247" s="200" t="str">
        <f>IF($C247="","",_xlfn.XLOOKUP($C247,'Task library'!$A:$A,'Task library'!$B:$B,""))</f>
        <v/>
      </c>
      <c r="E247" s="202" t="str">
        <f>IF($C247="","",_xlfn.XLOOKUP($C247,'Task library'!$A:$A,'Task library'!$D:$D,""))</f>
        <v/>
      </c>
      <c r="H247" s="187" t="str">
        <f t="shared" si="6"/>
        <v/>
      </c>
      <c r="L247" s="179" t="str">
        <f t="shared" si="7"/>
        <v/>
      </c>
      <c r="AO247" s="3"/>
      <c r="AP247" s="110"/>
    </row>
    <row r="248" spans="2:42" ht="15" customHeight="1" x14ac:dyDescent="0.25">
      <c r="B248" s="200" t="str">
        <f>IF($C248="","",Setup!$B$4)</f>
        <v/>
      </c>
      <c r="D248" s="200" t="str">
        <f>IF($C248="","",_xlfn.XLOOKUP($C248,'Task library'!$A:$A,'Task library'!$B:$B,""))</f>
        <v/>
      </c>
      <c r="E248" s="202" t="str">
        <f>IF($C248="","",_xlfn.XLOOKUP($C248,'Task library'!$A:$A,'Task library'!$D:$D,""))</f>
        <v/>
      </c>
      <c r="H248" s="187" t="str">
        <f t="shared" si="6"/>
        <v/>
      </c>
      <c r="L248" s="179" t="str">
        <f t="shared" si="7"/>
        <v/>
      </c>
      <c r="AO248" s="3"/>
      <c r="AP248" s="110"/>
    </row>
    <row r="249" spans="2:42" ht="15" customHeight="1" x14ac:dyDescent="0.25">
      <c r="B249" s="200" t="str">
        <f>IF($C249="","",Setup!$B$4)</f>
        <v/>
      </c>
      <c r="D249" s="200" t="str">
        <f>IF($C249="","",_xlfn.XLOOKUP($C249,'Task library'!$A:$A,'Task library'!$B:$B,""))</f>
        <v/>
      </c>
      <c r="E249" s="202" t="str">
        <f>IF($C249="","",_xlfn.XLOOKUP($C249,'Task library'!$A:$A,'Task library'!$D:$D,""))</f>
        <v/>
      </c>
      <c r="H249" s="187" t="str">
        <f t="shared" si="6"/>
        <v/>
      </c>
      <c r="L249" s="179" t="str">
        <f t="shared" si="7"/>
        <v/>
      </c>
      <c r="AO249" s="3"/>
      <c r="AP249" s="110"/>
    </row>
    <row r="250" spans="2:42" ht="15" customHeight="1" x14ac:dyDescent="0.25">
      <c r="B250" s="200" t="str">
        <f>IF($C250="","",Setup!$B$4)</f>
        <v/>
      </c>
      <c r="D250" s="200" t="str">
        <f>IF($C250="","",_xlfn.XLOOKUP($C250,'Task library'!$A:$A,'Task library'!$B:$B,""))</f>
        <v/>
      </c>
      <c r="E250" s="202" t="str">
        <f>IF($C250="","",_xlfn.XLOOKUP($C250,'Task library'!$A:$A,'Task library'!$D:$D,""))</f>
        <v/>
      </c>
      <c r="H250" s="187" t="str">
        <f t="shared" si="6"/>
        <v/>
      </c>
      <c r="L250" s="179" t="str">
        <f t="shared" si="7"/>
        <v/>
      </c>
      <c r="AO250" s="3"/>
      <c r="AP250" s="110"/>
    </row>
    <row r="251" spans="2:42" ht="15" customHeight="1" x14ac:dyDescent="0.25">
      <c r="B251" s="200" t="str">
        <f>IF($C251="","",Setup!$B$4)</f>
        <v/>
      </c>
      <c r="D251" s="200" t="str">
        <f>IF($C251="","",_xlfn.XLOOKUP($C251,'Task library'!$A:$A,'Task library'!$B:$B,""))</f>
        <v/>
      </c>
      <c r="E251" s="202" t="str">
        <f>IF($C251="","",_xlfn.XLOOKUP($C251,'Task library'!$A:$A,'Task library'!$D:$D,""))</f>
        <v/>
      </c>
      <c r="H251" s="187" t="str">
        <f t="shared" si="6"/>
        <v/>
      </c>
      <c r="L251" s="179" t="str">
        <f t="shared" si="7"/>
        <v/>
      </c>
      <c r="AO251" s="3"/>
      <c r="AP251" s="110"/>
    </row>
    <row r="252" spans="2:42" ht="15" customHeight="1" x14ac:dyDescent="0.25">
      <c r="B252" s="200" t="str">
        <f>IF($C252="","",Setup!$B$4)</f>
        <v/>
      </c>
      <c r="D252" s="200" t="str">
        <f>IF($C252="","",_xlfn.XLOOKUP($C252,'Task library'!$A:$A,'Task library'!$B:$B,""))</f>
        <v/>
      </c>
      <c r="E252" s="202" t="str">
        <f>IF($C252="","",_xlfn.XLOOKUP($C252,'Task library'!$A:$A,'Task library'!$D:$D,""))</f>
        <v/>
      </c>
      <c r="H252" s="187" t="str">
        <f t="shared" si="6"/>
        <v/>
      </c>
      <c r="L252" s="179" t="str">
        <f t="shared" si="7"/>
        <v/>
      </c>
      <c r="AO252" s="3"/>
      <c r="AP252" s="110"/>
    </row>
    <row r="253" spans="2:42" ht="15" customHeight="1" x14ac:dyDescent="0.25">
      <c r="B253" s="200" t="str">
        <f>IF($C253="","",Setup!$B$4)</f>
        <v/>
      </c>
      <c r="D253" s="200" t="str">
        <f>IF($C253="","",_xlfn.XLOOKUP($C253,'Task library'!$A:$A,'Task library'!$B:$B,""))</f>
        <v/>
      </c>
      <c r="E253" s="202" t="str">
        <f>IF($C253="","",_xlfn.XLOOKUP($C253,'Task library'!$A:$A,'Task library'!$D:$D,""))</f>
        <v/>
      </c>
      <c r="H253" s="187" t="str">
        <f t="shared" si="6"/>
        <v/>
      </c>
      <c r="L253" s="179" t="str">
        <f t="shared" si="7"/>
        <v/>
      </c>
      <c r="AO253" s="3"/>
      <c r="AP253" s="110"/>
    </row>
    <row r="254" spans="2:42" ht="15" customHeight="1" x14ac:dyDescent="0.25">
      <c r="B254" s="200" t="str">
        <f>IF($C254="","",Setup!$B$4)</f>
        <v/>
      </c>
      <c r="D254" s="200" t="str">
        <f>IF($C254="","",_xlfn.XLOOKUP($C254,'Task library'!$A:$A,'Task library'!$B:$B,""))</f>
        <v/>
      </c>
      <c r="E254" s="202" t="str">
        <f>IF($C254="","",_xlfn.XLOOKUP($C254,'Task library'!$A:$A,'Task library'!$D:$D,""))</f>
        <v/>
      </c>
      <c r="H254" s="187" t="str">
        <f t="shared" si="6"/>
        <v/>
      </c>
      <c r="L254" s="179" t="str">
        <f t="shared" si="7"/>
        <v/>
      </c>
      <c r="AO254" s="3"/>
      <c r="AP254" s="110"/>
    </row>
    <row r="255" spans="2:42" ht="15" customHeight="1" x14ac:dyDescent="0.25">
      <c r="B255" s="200" t="str">
        <f>IF($C255="","",Setup!$B$4)</f>
        <v/>
      </c>
      <c r="D255" s="200" t="str">
        <f>IF($C255="","",_xlfn.XLOOKUP($C255,'Task library'!$A:$A,'Task library'!$B:$B,""))</f>
        <v/>
      </c>
      <c r="E255" s="202" t="str">
        <f>IF($C255="","",_xlfn.XLOOKUP($C255,'Task library'!$A:$A,'Task library'!$D:$D,""))</f>
        <v/>
      </c>
      <c r="H255" s="187" t="str">
        <f t="shared" si="6"/>
        <v/>
      </c>
      <c r="L255" s="179" t="str">
        <f t="shared" si="7"/>
        <v/>
      </c>
      <c r="AO255" s="3"/>
      <c r="AP255" s="110"/>
    </row>
    <row r="256" spans="2:42" ht="15" customHeight="1" x14ac:dyDescent="0.25">
      <c r="B256" s="200" t="str">
        <f>IF($C256="","",Setup!$B$4)</f>
        <v/>
      </c>
      <c r="D256" s="200" t="str">
        <f>IF($C256="","",_xlfn.XLOOKUP($C256,'Task library'!$A:$A,'Task library'!$B:$B,""))</f>
        <v/>
      </c>
      <c r="E256" s="202" t="str">
        <f>IF($C256="","",_xlfn.XLOOKUP($C256,'Task library'!$A:$A,'Task library'!$D:$D,""))</f>
        <v/>
      </c>
      <c r="H256" s="187" t="str">
        <f t="shared" si="6"/>
        <v/>
      </c>
      <c r="L256" s="179" t="str">
        <f t="shared" si="7"/>
        <v/>
      </c>
      <c r="AO256" s="3"/>
      <c r="AP256" s="110"/>
    </row>
    <row r="257" spans="2:42" ht="15" customHeight="1" x14ac:dyDescent="0.25">
      <c r="B257" s="200" t="str">
        <f>IF($C257="","",Setup!$B$4)</f>
        <v/>
      </c>
      <c r="D257" s="200" t="str">
        <f>IF($C257="","",_xlfn.XLOOKUP($C257,'Task library'!$A:$A,'Task library'!$B:$B,""))</f>
        <v/>
      </c>
      <c r="E257" s="202" t="str">
        <f>IF($C257="","",_xlfn.XLOOKUP($C257,'Task library'!$A:$A,'Task library'!$D:$D,""))</f>
        <v/>
      </c>
      <c r="H257" s="187" t="str">
        <f t="shared" si="6"/>
        <v/>
      </c>
      <c r="L257" s="179" t="str">
        <f t="shared" si="7"/>
        <v/>
      </c>
      <c r="AO257" s="3"/>
      <c r="AP257" s="110"/>
    </row>
    <row r="258" spans="2:42" ht="15" customHeight="1" x14ac:dyDescent="0.25">
      <c r="B258" s="200" t="str">
        <f>IF($C258="","",Setup!$B$4)</f>
        <v/>
      </c>
      <c r="D258" s="200" t="str">
        <f>IF($C258="","",_xlfn.XLOOKUP($C258,'Task library'!$A:$A,'Task library'!$B:$B,""))</f>
        <v/>
      </c>
      <c r="E258" s="202" t="str">
        <f>IF($C258="","",_xlfn.XLOOKUP($C258,'Task library'!$A:$A,'Task library'!$D:$D,""))</f>
        <v/>
      </c>
      <c r="H258" s="187" t="str">
        <f t="shared" ref="H258:H321" si="8">IF(OR($C258="",$E258="",$G258=""),"",$E258-$G258)</f>
        <v/>
      </c>
      <c r="L258" s="179" t="str">
        <f t="shared" ref="L258:L321" si="9">IF(G258="","",IF(G258&gt;E258,"Time check – higher",IF(G258&lt;E258,"Time check – lower","")))</f>
        <v/>
      </c>
      <c r="AO258" s="3"/>
      <c r="AP258" s="110"/>
    </row>
    <row r="259" spans="2:42" ht="15" customHeight="1" x14ac:dyDescent="0.25">
      <c r="B259" s="200" t="str">
        <f>IF($C259="","",Setup!$B$4)</f>
        <v/>
      </c>
      <c r="D259" s="200" t="str">
        <f>IF($C259="","",_xlfn.XLOOKUP($C259,'Task library'!$A:$A,'Task library'!$B:$B,""))</f>
        <v/>
      </c>
      <c r="E259" s="202" t="str">
        <f>IF($C259="","",_xlfn.XLOOKUP($C259,'Task library'!$A:$A,'Task library'!$D:$D,""))</f>
        <v/>
      </c>
      <c r="H259" s="187" t="str">
        <f t="shared" si="8"/>
        <v/>
      </c>
      <c r="L259" s="179" t="str">
        <f t="shared" si="9"/>
        <v/>
      </c>
      <c r="AO259" s="3"/>
      <c r="AP259" s="110"/>
    </row>
    <row r="260" spans="2:42" ht="15" customHeight="1" x14ac:dyDescent="0.25">
      <c r="B260" s="200" t="str">
        <f>IF($C260="","",Setup!$B$4)</f>
        <v/>
      </c>
      <c r="D260" s="200" t="str">
        <f>IF($C260="","",_xlfn.XLOOKUP($C260,'Task library'!$A:$A,'Task library'!$B:$B,""))</f>
        <v/>
      </c>
      <c r="E260" s="202" t="str">
        <f>IF($C260="","",_xlfn.XLOOKUP($C260,'Task library'!$A:$A,'Task library'!$D:$D,""))</f>
        <v/>
      </c>
      <c r="H260" s="187" t="str">
        <f t="shared" si="8"/>
        <v/>
      </c>
      <c r="L260" s="179" t="str">
        <f t="shared" si="9"/>
        <v/>
      </c>
      <c r="AO260" s="3"/>
      <c r="AP260" s="110"/>
    </row>
    <row r="261" spans="2:42" ht="15" customHeight="1" x14ac:dyDescent="0.25">
      <c r="B261" s="200" t="str">
        <f>IF($C261="","",Setup!$B$4)</f>
        <v/>
      </c>
      <c r="D261" s="200" t="str">
        <f>IF($C261="","",_xlfn.XLOOKUP($C261,'Task library'!$A:$A,'Task library'!$B:$B,""))</f>
        <v/>
      </c>
      <c r="E261" s="202" t="str">
        <f>IF($C261="","",_xlfn.XLOOKUP($C261,'Task library'!$A:$A,'Task library'!$D:$D,""))</f>
        <v/>
      </c>
      <c r="H261" s="187" t="str">
        <f t="shared" si="8"/>
        <v/>
      </c>
      <c r="L261" s="179" t="str">
        <f t="shared" si="9"/>
        <v/>
      </c>
      <c r="AO261" s="3"/>
      <c r="AP261" s="110"/>
    </row>
    <row r="262" spans="2:42" ht="15" customHeight="1" x14ac:dyDescent="0.25">
      <c r="B262" s="200" t="str">
        <f>IF($C262="","",Setup!$B$4)</f>
        <v/>
      </c>
      <c r="D262" s="200" t="str">
        <f>IF($C262="","",_xlfn.XLOOKUP($C262,'Task library'!$A:$A,'Task library'!$B:$B,""))</f>
        <v/>
      </c>
      <c r="E262" s="202" t="str">
        <f>IF($C262="","",_xlfn.XLOOKUP($C262,'Task library'!$A:$A,'Task library'!$D:$D,""))</f>
        <v/>
      </c>
      <c r="H262" s="187" t="str">
        <f t="shared" si="8"/>
        <v/>
      </c>
      <c r="L262" s="179" t="str">
        <f t="shared" si="9"/>
        <v/>
      </c>
      <c r="AO262" s="3"/>
      <c r="AP262" s="110"/>
    </row>
    <row r="263" spans="2:42" ht="15" customHeight="1" x14ac:dyDescent="0.25">
      <c r="B263" s="200" t="str">
        <f>IF($C263="","",Setup!$B$4)</f>
        <v/>
      </c>
      <c r="D263" s="200" t="str">
        <f>IF($C263="","",_xlfn.XLOOKUP($C263,'Task library'!$A:$A,'Task library'!$B:$B,""))</f>
        <v/>
      </c>
      <c r="E263" s="202" t="str">
        <f>IF($C263="","",_xlfn.XLOOKUP($C263,'Task library'!$A:$A,'Task library'!$D:$D,""))</f>
        <v/>
      </c>
      <c r="H263" s="187" t="str">
        <f t="shared" si="8"/>
        <v/>
      </c>
      <c r="L263" s="179" t="str">
        <f t="shared" si="9"/>
        <v/>
      </c>
      <c r="AO263" s="3"/>
      <c r="AP263" s="110"/>
    </row>
    <row r="264" spans="2:42" ht="15" customHeight="1" x14ac:dyDescent="0.25">
      <c r="B264" s="200" t="str">
        <f>IF($C264="","",Setup!$B$4)</f>
        <v/>
      </c>
      <c r="D264" s="200" t="str">
        <f>IF($C264="","",_xlfn.XLOOKUP($C264,'Task library'!$A:$A,'Task library'!$B:$B,""))</f>
        <v/>
      </c>
      <c r="E264" s="202" t="str">
        <f>IF($C264="","",_xlfn.XLOOKUP($C264,'Task library'!$A:$A,'Task library'!$D:$D,""))</f>
        <v/>
      </c>
      <c r="H264" s="187" t="str">
        <f t="shared" si="8"/>
        <v/>
      </c>
      <c r="L264" s="179" t="str">
        <f t="shared" si="9"/>
        <v/>
      </c>
      <c r="AO264" s="3"/>
      <c r="AP264" s="110"/>
    </row>
    <row r="265" spans="2:42" ht="15" customHeight="1" x14ac:dyDescent="0.25">
      <c r="B265" s="200" t="str">
        <f>IF($C265="","",Setup!$B$4)</f>
        <v/>
      </c>
      <c r="D265" s="200" t="str">
        <f>IF($C265="","",_xlfn.XLOOKUP($C265,'Task library'!$A:$A,'Task library'!$B:$B,""))</f>
        <v/>
      </c>
      <c r="E265" s="202" t="str">
        <f>IF($C265="","",_xlfn.XLOOKUP($C265,'Task library'!$A:$A,'Task library'!$D:$D,""))</f>
        <v/>
      </c>
      <c r="H265" s="187" t="str">
        <f t="shared" si="8"/>
        <v/>
      </c>
      <c r="L265" s="179" t="str">
        <f t="shared" si="9"/>
        <v/>
      </c>
      <c r="AO265" s="3"/>
      <c r="AP265" s="110"/>
    </row>
    <row r="266" spans="2:42" ht="15" customHeight="1" x14ac:dyDescent="0.25">
      <c r="B266" s="200" t="str">
        <f>IF($C266="","",Setup!$B$4)</f>
        <v/>
      </c>
      <c r="D266" s="200" t="str">
        <f>IF($C266="","",_xlfn.XLOOKUP($C266,'Task library'!$A:$A,'Task library'!$B:$B,""))</f>
        <v/>
      </c>
      <c r="E266" s="202" t="str">
        <f>IF($C266="","",_xlfn.XLOOKUP($C266,'Task library'!$A:$A,'Task library'!$D:$D,""))</f>
        <v/>
      </c>
      <c r="H266" s="187" t="str">
        <f t="shared" si="8"/>
        <v/>
      </c>
      <c r="L266" s="179" t="str">
        <f t="shared" si="9"/>
        <v/>
      </c>
      <c r="AO266" s="3"/>
      <c r="AP266" s="110"/>
    </row>
    <row r="267" spans="2:42" ht="15" customHeight="1" x14ac:dyDescent="0.25">
      <c r="B267" s="200" t="str">
        <f>IF($C267="","",Setup!$B$4)</f>
        <v/>
      </c>
      <c r="D267" s="200" t="str">
        <f>IF($C267="","",_xlfn.XLOOKUP($C267,'Task library'!$A:$A,'Task library'!$B:$B,""))</f>
        <v/>
      </c>
      <c r="E267" s="202" t="str">
        <f>IF($C267="","",_xlfn.XLOOKUP($C267,'Task library'!$A:$A,'Task library'!$D:$D,""))</f>
        <v/>
      </c>
      <c r="H267" s="187" t="str">
        <f t="shared" si="8"/>
        <v/>
      </c>
      <c r="L267" s="179" t="str">
        <f t="shared" si="9"/>
        <v/>
      </c>
      <c r="AO267" s="3"/>
      <c r="AP267" s="110"/>
    </row>
    <row r="268" spans="2:42" ht="15" customHeight="1" x14ac:dyDescent="0.25">
      <c r="B268" s="200" t="str">
        <f>IF($C268="","",Setup!$B$4)</f>
        <v/>
      </c>
      <c r="D268" s="200" t="str">
        <f>IF($C268="","",_xlfn.XLOOKUP($C268,'Task library'!$A:$A,'Task library'!$B:$B,""))</f>
        <v/>
      </c>
      <c r="E268" s="202" t="str">
        <f>IF($C268="","",_xlfn.XLOOKUP($C268,'Task library'!$A:$A,'Task library'!$D:$D,""))</f>
        <v/>
      </c>
      <c r="H268" s="187" t="str">
        <f t="shared" si="8"/>
        <v/>
      </c>
      <c r="L268" s="179" t="str">
        <f t="shared" si="9"/>
        <v/>
      </c>
      <c r="AO268" s="3"/>
      <c r="AP268" s="110"/>
    </row>
    <row r="269" spans="2:42" ht="15" customHeight="1" x14ac:dyDescent="0.25">
      <c r="B269" s="200" t="str">
        <f>IF($C269="","",Setup!$B$4)</f>
        <v/>
      </c>
      <c r="D269" s="200" t="str">
        <f>IF($C269="","",_xlfn.XLOOKUP($C269,'Task library'!$A:$A,'Task library'!$B:$B,""))</f>
        <v/>
      </c>
      <c r="E269" s="202" t="str">
        <f>IF($C269="","",_xlfn.XLOOKUP($C269,'Task library'!$A:$A,'Task library'!$D:$D,""))</f>
        <v/>
      </c>
      <c r="H269" s="187" t="str">
        <f t="shared" si="8"/>
        <v/>
      </c>
      <c r="L269" s="179" t="str">
        <f t="shared" si="9"/>
        <v/>
      </c>
      <c r="AO269" s="3"/>
      <c r="AP269" s="110"/>
    </row>
    <row r="270" spans="2:42" ht="15" customHeight="1" x14ac:dyDescent="0.25">
      <c r="B270" s="200" t="str">
        <f>IF($C270="","",Setup!$B$4)</f>
        <v/>
      </c>
      <c r="D270" s="200" t="str">
        <f>IF($C270="","",_xlfn.XLOOKUP($C270,'Task library'!$A:$A,'Task library'!$B:$B,""))</f>
        <v/>
      </c>
      <c r="E270" s="202" t="str">
        <f>IF($C270="","",_xlfn.XLOOKUP($C270,'Task library'!$A:$A,'Task library'!$D:$D,""))</f>
        <v/>
      </c>
      <c r="H270" s="187" t="str">
        <f t="shared" si="8"/>
        <v/>
      </c>
      <c r="L270" s="179" t="str">
        <f t="shared" si="9"/>
        <v/>
      </c>
      <c r="AO270" s="3"/>
      <c r="AP270" s="110"/>
    </row>
    <row r="271" spans="2:42" ht="15" customHeight="1" x14ac:dyDescent="0.25">
      <c r="B271" s="200" t="str">
        <f>IF($C271="","",Setup!$B$4)</f>
        <v/>
      </c>
      <c r="D271" s="200" t="str">
        <f>IF($C271="","",_xlfn.XLOOKUP($C271,'Task library'!$A:$A,'Task library'!$B:$B,""))</f>
        <v/>
      </c>
      <c r="E271" s="202" t="str">
        <f>IF($C271="","",_xlfn.XLOOKUP($C271,'Task library'!$A:$A,'Task library'!$D:$D,""))</f>
        <v/>
      </c>
      <c r="H271" s="187" t="str">
        <f t="shared" si="8"/>
        <v/>
      </c>
      <c r="L271" s="179" t="str">
        <f t="shared" si="9"/>
        <v/>
      </c>
      <c r="AO271" s="3"/>
      <c r="AP271" s="110"/>
    </row>
    <row r="272" spans="2:42" ht="15" customHeight="1" x14ac:dyDescent="0.25">
      <c r="B272" s="200" t="str">
        <f>IF($C272="","",Setup!$B$4)</f>
        <v/>
      </c>
      <c r="D272" s="200" t="str">
        <f>IF($C272="","",_xlfn.XLOOKUP($C272,'Task library'!$A:$A,'Task library'!$B:$B,""))</f>
        <v/>
      </c>
      <c r="E272" s="202" t="str">
        <f>IF($C272="","",_xlfn.XLOOKUP($C272,'Task library'!$A:$A,'Task library'!$D:$D,""))</f>
        <v/>
      </c>
      <c r="H272" s="187" t="str">
        <f t="shared" si="8"/>
        <v/>
      </c>
      <c r="L272" s="179" t="str">
        <f t="shared" si="9"/>
        <v/>
      </c>
      <c r="AO272" s="3"/>
      <c r="AP272" s="110"/>
    </row>
    <row r="273" spans="2:42" ht="15" customHeight="1" x14ac:dyDescent="0.25">
      <c r="B273" s="200" t="str">
        <f>IF($C273="","",Setup!$B$4)</f>
        <v/>
      </c>
      <c r="D273" s="200" t="str">
        <f>IF($C273="","",_xlfn.XLOOKUP($C273,'Task library'!$A:$A,'Task library'!$B:$B,""))</f>
        <v/>
      </c>
      <c r="E273" s="202" t="str">
        <f>IF($C273="","",_xlfn.XLOOKUP($C273,'Task library'!$A:$A,'Task library'!$D:$D,""))</f>
        <v/>
      </c>
      <c r="H273" s="187" t="str">
        <f t="shared" si="8"/>
        <v/>
      </c>
      <c r="L273" s="179" t="str">
        <f t="shared" si="9"/>
        <v/>
      </c>
      <c r="AO273" s="3"/>
      <c r="AP273" s="110"/>
    </row>
    <row r="274" spans="2:42" ht="15" customHeight="1" x14ac:dyDescent="0.25">
      <c r="B274" s="200" t="str">
        <f>IF($C274="","",Setup!$B$4)</f>
        <v/>
      </c>
      <c r="D274" s="200" t="str">
        <f>IF($C274="","",_xlfn.XLOOKUP($C274,'Task library'!$A:$A,'Task library'!$B:$B,""))</f>
        <v/>
      </c>
      <c r="E274" s="202" t="str">
        <f>IF($C274="","",_xlfn.XLOOKUP($C274,'Task library'!$A:$A,'Task library'!$D:$D,""))</f>
        <v/>
      </c>
      <c r="H274" s="187" t="str">
        <f t="shared" si="8"/>
        <v/>
      </c>
      <c r="L274" s="179" t="str">
        <f t="shared" si="9"/>
        <v/>
      </c>
      <c r="AO274" s="3"/>
      <c r="AP274" s="110"/>
    </row>
    <row r="275" spans="2:42" ht="15" customHeight="1" x14ac:dyDescent="0.25">
      <c r="B275" s="200" t="str">
        <f>IF($C275="","",Setup!$B$4)</f>
        <v/>
      </c>
      <c r="D275" s="200" t="str">
        <f>IF($C275="","",_xlfn.XLOOKUP($C275,'Task library'!$A:$A,'Task library'!$B:$B,""))</f>
        <v/>
      </c>
      <c r="E275" s="202" t="str">
        <f>IF($C275="","",_xlfn.XLOOKUP($C275,'Task library'!$A:$A,'Task library'!$D:$D,""))</f>
        <v/>
      </c>
      <c r="H275" s="187" t="str">
        <f t="shared" si="8"/>
        <v/>
      </c>
      <c r="L275" s="179" t="str">
        <f t="shared" si="9"/>
        <v/>
      </c>
      <c r="AO275" s="3"/>
      <c r="AP275" s="110"/>
    </row>
    <row r="276" spans="2:42" ht="15" customHeight="1" x14ac:dyDescent="0.25">
      <c r="B276" s="200" t="str">
        <f>IF($C276="","",Setup!$B$4)</f>
        <v/>
      </c>
      <c r="D276" s="200" t="str">
        <f>IF($C276="","",_xlfn.XLOOKUP($C276,'Task library'!$A:$A,'Task library'!$B:$B,""))</f>
        <v/>
      </c>
      <c r="E276" s="202" t="str">
        <f>IF($C276="","",_xlfn.XLOOKUP($C276,'Task library'!$A:$A,'Task library'!$D:$D,""))</f>
        <v/>
      </c>
      <c r="H276" s="187" t="str">
        <f t="shared" si="8"/>
        <v/>
      </c>
      <c r="L276" s="179" t="str">
        <f t="shared" si="9"/>
        <v/>
      </c>
      <c r="AO276" s="3"/>
      <c r="AP276" s="110"/>
    </row>
    <row r="277" spans="2:42" ht="15" customHeight="1" x14ac:dyDescent="0.25">
      <c r="B277" s="200" t="str">
        <f>IF($C277="","",Setup!$B$4)</f>
        <v/>
      </c>
      <c r="D277" s="200" t="str">
        <f>IF($C277="","",_xlfn.XLOOKUP($C277,'Task library'!$A:$A,'Task library'!$B:$B,""))</f>
        <v/>
      </c>
      <c r="E277" s="202" t="str">
        <f>IF($C277="","",_xlfn.XLOOKUP($C277,'Task library'!$A:$A,'Task library'!$D:$D,""))</f>
        <v/>
      </c>
      <c r="H277" s="187" t="str">
        <f t="shared" si="8"/>
        <v/>
      </c>
      <c r="L277" s="179" t="str">
        <f t="shared" si="9"/>
        <v/>
      </c>
      <c r="AO277" s="3"/>
      <c r="AP277" s="110"/>
    </row>
    <row r="278" spans="2:42" ht="15" customHeight="1" x14ac:dyDescent="0.25">
      <c r="B278" s="200" t="str">
        <f>IF($C278="","",Setup!$B$4)</f>
        <v/>
      </c>
      <c r="D278" s="200" t="str">
        <f>IF($C278="","",_xlfn.XLOOKUP($C278,'Task library'!$A:$A,'Task library'!$B:$B,""))</f>
        <v/>
      </c>
      <c r="E278" s="202" t="str">
        <f>IF($C278="","",_xlfn.XLOOKUP($C278,'Task library'!$A:$A,'Task library'!$D:$D,""))</f>
        <v/>
      </c>
      <c r="H278" s="187" t="str">
        <f t="shared" si="8"/>
        <v/>
      </c>
      <c r="L278" s="179" t="str">
        <f t="shared" si="9"/>
        <v/>
      </c>
      <c r="AO278" s="3"/>
      <c r="AP278" s="110"/>
    </row>
    <row r="279" spans="2:42" ht="15" customHeight="1" x14ac:dyDescent="0.25">
      <c r="B279" s="200" t="str">
        <f>IF($C279="","",Setup!$B$4)</f>
        <v/>
      </c>
      <c r="D279" s="200" t="str">
        <f>IF($C279="","",_xlfn.XLOOKUP($C279,'Task library'!$A:$A,'Task library'!$B:$B,""))</f>
        <v/>
      </c>
      <c r="E279" s="202" t="str">
        <f>IF($C279="","",_xlfn.XLOOKUP($C279,'Task library'!$A:$A,'Task library'!$D:$D,""))</f>
        <v/>
      </c>
      <c r="H279" s="187" t="str">
        <f t="shared" si="8"/>
        <v/>
      </c>
      <c r="L279" s="179" t="str">
        <f t="shared" si="9"/>
        <v/>
      </c>
      <c r="AO279" s="3"/>
      <c r="AP279" s="110"/>
    </row>
    <row r="280" spans="2:42" ht="15" customHeight="1" x14ac:dyDescent="0.25">
      <c r="B280" s="200" t="str">
        <f>IF($C280="","",Setup!$B$4)</f>
        <v/>
      </c>
      <c r="D280" s="200" t="str">
        <f>IF($C280="","",_xlfn.XLOOKUP($C280,'Task library'!$A:$A,'Task library'!$B:$B,""))</f>
        <v/>
      </c>
      <c r="E280" s="202" t="str">
        <f>IF($C280="","",_xlfn.XLOOKUP($C280,'Task library'!$A:$A,'Task library'!$D:$D,""))</f>
        <v/>
      </c>
      <c r="H280" s="187" t="str">
        <f t="shared" si="8"/>
        <v/>
      </c>
      <c r="L280" s="179" t="str">
        <f t="shared" si="9"/>
        <v/>
      </c>
      <c r="AO280" s="3"/>
      <c r="AP280" s="110"/>
    </row>
    <row r="281" spans="2:42" ht="15" customHeight="1" x14ac:dyDescent="0.25">
      <c r="B281" s="200" t="str">
        <f>IF($C281="","",Setup!$B$4)</f>
        <v/>
      </c>
      <c r="D281" s="200" t="str">
        <f>IF($C281="","",_xlfn.XLOOKUP($C281,'Task library'!$A:$A,'Task library'!$B:$B,""))</f>
        <v/>
      </c>
      <c r="E281" s="202" t="str">
        <f>IF($C281="","",_xlfn.XLOOKUP($C281,'Task library'!$A:$A,'Task library'!$D:$D,""))</f>
        <v/>
      </c>
      <c r="H281" s="187" t="str">
        <f t="shared" si="8"/>
        <v/>
      </c>
      <c r="L281" s="179" t="str">
        <f t="shared" si="9"/>
        <v/>
      </c>
      <c r="AO281" s="3"/>
      <c r="AP281" s="110"/>
    </row>
    <row r="282" spans="2:42" ht="15" customHeight="1" x14ac:dyDescent="0.25">
      <c r="B282" s="200" t="str">
        <f>IF($C282="","",Setup!$B$4)</f>
        <v/>
      </c>
      <c r="D282" s="200" t="str">
        <f>IF($C282="","",_xlfn.XLOOKUP($C282,'Task library'!$A:$A,'Task library'!$B:$B,""))</f>
        <v/>
      </c>
      <c r="E282" s="202" t="str">
        <f>IF($C282="","",_xlfn.XLOOKUP($C282,'Task library'!$A:$A,'Task library'!$D:$D,""))</f>
        <v/>
      </c>
      <c r="H282" s="187" t="str">
        <f t="shared" si="8"/>
        <v/>
      </c>
      <c r="L282" s="179" t="str">
        <f t="shared" si="9"/>
        <v/>
      </c>
      <c r="AO282" s="3"/>
      <c r="AP282" s="110"/>
    </row>
    <row r="283" spans="2:42" ht="15" customHeight="1" x14ac:dyDescent="0.25">
      <c r="B283" s="200" t="str">
        <f>IF($C283="","",Setup!$B$4)</f>
        <v/>
      </c>
      <c r="D283" s="200" t="str">
        <f>IF($C283="","",_xlfn.XLOOKUP($C283,'Task library'!$A:$A,'Task library'!$B:$B,""))</f>
        <v/>
      </c>
      <c r="E283" s="202" t="str">
        <f>IF($C283="","",_xlfn.XLOOKUP($C283,'Task library'!$A:$A,'Task library'!$D:$D,""))</f>
        <v/>
      </c>
      <c r="H283" s="187" t="str">
        <f t="shared" si="8"/>
        <v/>
      </c>
      <c r="L283" s="179" t="str">
        <f t="shared" si="9"/>
        <v/>
      </c>
      <c r="AO283" s="3"/>
      <c r="AP283" s="110"/>
    </row>
    <row r="284" spans="2:42" ht="15" customHeight="1" x14ac:dyDescent="0.25">
      <c r="B284" s="200" t="str">
        <f>IF($C284="","",Setup!$B$4)</f>
        <v/>
      </c>
      <c r="D284" s="200" t="str">
        <f>IF($C284="","",_xlfn.XLOOKUP($C284,'Task library'!$A:$A,'Task library'!$B:$B,""))</f>
        <v/>
      </c>
      <c r="E284" s="202" t="str">
        <f>IF($C284="","",_xlfn.XLOOKUP($C284,'Task library'!$A:$A,'Task library'!$D:$D,""))</f>
        <v/>
      </c>
      <c r="H284" s="187" t="str">
        <f t="shared" si="8"/>
        <v/>
      </c>
      <c r="L284" s="179" t="str">
        <f t="shared" si="9"/>
        <v/>
      </c>
      <c r="AO284" s="3"/>
      <c r="AP284" s="110"/>
    </row>
    <row r="285" spans="2:42" ht="15" customHeight="1" x14ac:dyDescent="0.25">
      <c r="B285" s="200" t="str">
        <f>IF($C285="","",Setup!$B$4)</f>
        <v/>
      </c>
      <c r="D285" s="200" t="str">
        <f>IF($C285="","",_xlfn.XLOOKUP($C285,'Task library'!$A:$A,'Task library'!$B:$B,""))</f>
        <v/>
      </c>
      <c r="E285" s="202" t="str">
        <f>IF($C285="","",_xlfn.XLOOKUP($C285,'Task library'!$A:$A,'Task library'!$D:$D,""))</f>
        <v/>
      </c>
      <c r="H285" s="187" t="str">
        <f t="shared" si="8"/>
        <v/>
      </c>
      <c r="L285" s="179" t="str">
        <f t="shared" si="9"/>
        <v/>
      </c>
      <c r="AO285" s="3"/>
      <c r="AP285" s="110"/>
    </row>
    <row r="286" spans="2:42" ht="15" customHeight="1" x14ac:dyDescent="0.25">
      <c r="B286" s="200" t="str">
        <f>IF($C286="","",Setup!$B$4)</f>
        <v/>
      </c>
      <c r="D286" s="200" t="str">
        <f>IF($C286="","",_xlfn.XLOOKUP($C286,'Task library'!$A:$A,'Task library'!$B:$B,""))</f>
        <v/>
      </c>
      <c r="E286" s="202" t="str">
        <f>IF($C286="","",_xlfn.XLOOKUP($C286,'Task library'!$A:$A,'Task library'!$D:$D,""))</f>
        <v/>
      </c>
      <c r="H286" s="187" t="str">
        <f t="shared" si="8"/>
        <v/>
      </c>
      <c r="L286" s="179" t="str">
        <f t="shared" si="9"/>
        <v/>
      </c>
      <c r="AO286" s="3"/>
      <c r="AP286" s="110"/>
    </row>
    <row r="287" spans="2:42" ht="15" customHeight="1" x14ac:dyDescent="0.25">
      <c r="B287" s="200" t="str">
        <f>IF($C287="","",Setup!$B$4)</f>
        <v/>
      </c>
      <c r="D287" s="200" t="str">
        <f>IF($C287="","",_xlfn.XLOOKUP($C287,'Task library'!$A:$A,'Task library'!$B:$B,""))</f>
        <v/>
      </c>
      <c r="E287" s="202" t="str">
        <f>IF($C287="","",_xlfn.XLOOKUP($C287,'Task library'!$A:$A,'Task library'!$D:$D,""))</f>
        <v/>
      </c>
      <c r="H287" s="187" t="str">
        <f t="shared" si="8"/>
        <v/>
      </c>
      <c r="L287" s="179" t="str">
        <f t="shared" si="9"/>
        <v/>
      </c>
      <c r="AO287" s="3"/>
      <c r="AP287" s="110"/>
    </row>
    <row r="288" spans="2:42" ht="15" customHeight="1" x14ac:dyDescent="0.25">
      <c r="B288" s="200" t="str">
        <f>IF($C288="","",Setup!$B$4)</f>
        <v/>
      </c>
      <c r="D288" s="200" t="str">
        <f>IF($C288="","",_xlfn.XLOOKUP($C288,'Task library'!$A:$A,'Task library'!$B:$B,""))</f>
        <v/>
      </c>
      <c r="E288" s="202" t="str">
        <f>IF($C288="","",_xlfn.XLOOKUP($C288,'Task library'!$A:$A,'Task library'!$D:$D,""))</f>
        <v/>
      </c>
      <c r="H288" s="187" t="str">
        <f t="shared" si="8"/>
        <v/>
      </c>
      <c r="L288" s="179" t="str">
        <f t="shared" si="9"/>
        <v/>
      </c>
      <c r="AO288" s="3"/>
      <c r="AP288" s="110"/>
    </row>
    <row r="289" spans="2:42" ht="15" customHeight="1" x14ac:dyDescent="0.25">
      <c r="B289" s="200" t="str">
        <f>IF($C289="","",Setup!$B$4)</f>
        <v/>
      </c>
      <c r="D289" s="200" t="str">
        <f>IF($C289="","",_xlfn.XLOOKUP($C289,'Task library'!$A:$A,'Task library'!$B:$B,""))</f>
        <v/>
      </c>
      <c r="E289" s="202" t="str">
        <f>IF($C289="","",_xlfn.XLOOKUP($C289,'Task library'!$A:$A,'Task library'!$D:$D,""))</f>
        <v/>
      </c>
      <c r="H289" s="187" t="str">
        <f t="shared" si="8"/>
        <v/>
      </c>
      <c r="L289" s="179" t="str">
        <f t="shared" si="9"/>
        <v/>
      </c>
      <c r="AO289" s="3"/>
      <c r="AP289" s="110"/>
    </row>
    <row r="290" spans="2:42" ht="15" customHeight="1" x14ac:dyDescent="0.25">
      <c r="B290" s="200" t="str">
        <f>IF($C290="","",Setup!$B$4)</f>
        <v/>
      </c>
      <c r="D290" s="200" t="str">
        <f>IF($C290="","",_xlfn.XLOOKUP($C290,'Task library'!$A:$A,'Task library'!$B:$B,""))</f>
        <v/>
      </c>
      <c r="E290" s="202" t="str">
        <f>IF($C290="","",_xlfn.XLOOKUP($C290,'Task library'!$A:$A,'Task library'!$D:$D,""))</f>
        <v/>
      </c>
      <c r="H290" s="187" t="str">
        <f t="shared" si="8"/>
        <v/>
      </c>
      <c r="L290" s="179" t="str">
        <f t="shared" si="9"/>
        <v/>
      </c>
      <c r="AO290" s="3"/>
      <c r="AP290" s="110"/>
    </row>
    <row r="291" spans="2:42" ht="15" customHeight="1" x14ac:dyDescent="0.25">
      <c r="B291" s="200" t="str">
        <f>IF($C291="","",Setup!$B$4)</f>
        <v/>
      </c>
      <c r="D291" s="200" t="str">
        <f>IF($C291="","",_xlfn.XLOOKUP($C291,'Task library'!$A:$A,'Task library'!$B:$B,""))</f>
        <v/>
      </c>
      <c r="E291" s="202" t="str">
        <f>IF($C291="","",_xlfn.XLOOKUP($C291,'Task library'!$A:$A,'Task library'!$D:$D,""))</f>
        <v/>
      </c>
      <c r="H291" s="187" t="str">
        <f t="shared" si="8"/>
        <v/>
      </c>
      <c r="L291" s="179" t="str">
        <f t="shared" si="9"/>
        <v/>
      </c>
      <c r="AO291" s="3"/>
      <c r="AP291" s="110"/>
    </row>
    <row r="292" spans="2:42" ht="15" customHeight="1" x14ac:dyDescent="0.25">
      <c r="B292" s="200" t="str">
        <f>IF($C292="","",Setup!$B$4)</f>
        <v/>
      </c>
      <c r="D292" s="200" t="str">
        <f>IF($C292="","",_xlfn.XLOOKUP($C292,'Task library'!$A:$A,'Task library'!$B:$B,""))</f>
        <v/>
      </c>
      <c r="E292" s="202" t="str">
        <f>IF($C292="","",_xlfn.XLOOKUP($C292,'Task library'!$A:$A,'Task library'!$D:$D,""))</f>
        <v/>
      </c>
      <c r="H292" s="187" t="str">
        <f t="shared" si="8"/>
        <v/>
      </c>
      <c r="L292" s="179" t="str">
        <f t="shared" si="9"/>
        <v/>
      </c>
      <c r="AO292" s="3"/>
      <c r="AP292" s="110"/>
    </row>
    <row r="293" spans="2:42" ht="15" customHeight="1" x14ac:dyDescent="0.25">
      <c r="B293" s="200" t="str">
        <f>IF($C293="","",Setup!$B$4)</f>
        <v/>
      </c>
      <c r="D293" s="200" t="str">
        <f>IF($C293="","",_xlfn.XLOOKUP($C293,'Task library'!$A:$A,'Task library'!$B:$B,""))</f>
        <v/>
      </c>
      <c r="E293" s="202" t="str">
        <f>IF($C293="","",_xlfn.XLOOKUP($C293,'Task library'!$A:$A,'Task library'!$D:$D,""))</f>
        <v/>
      </c>
      <c r="H293" s="187" t="str">
        <f t="shared" si="8"/>
        <v/>
      </c>
      <c r="L293" s="179" t="str">
        <f t="shared" si="9"/>
        <v/>
      </c>
      <c r="AO293" s="3"/>
      <c r="AP293" s="110"/>
    </row>
    <row r="294" spans="2:42" ht="15" customHeight="1" x14ac:dyDescent="0.25">
      <c r="B294" s="200" t="str">
        <f>IF($C294="","",Setup!$B$4)</f>
        <v/>
      </c>
      <c r="D294" s="200" t="str">
        <f>IF($C294="","",_xlfn.XLOOKUP($C294,'Task library'!$A:$A,'Task library'!$B:$B,""))</f>
        <v/>
      </c>
      <c r="E294" s="202" t="str">
        <f>IF($C294="","",_xlfn.XLOOKUP($C294,'Task library'!$A:$A,'Task library'!$D:$D,""))</f>
        <v/>
      </c>
      <c r="H294" s="187" t="str">
        <f t="shared" si="8"/>
        <v/>
      </c>
      <c r="L294" s="179" t="str">
        <f t="shared" si="9"/>
        <v/>
      </c>
      <c r="AO294" s="3"/>
      <c r="AP294" s="110"/>
    </row>
    <row r="295" spans="2:42" ht="15" customHeight="1" x14ac:dyDescent="0.25">
      <c r="B295" s="200" t="str">
        <f>IF($C295="","",Setup!$B$4)</f>
        <v/>
      </c>
      <c r="D295" s="200" t="str">
        <f>IF($C295="","",_xlfn.XLOOKUP($C295,'Task library'!$A:$A,'Task library'!$B:$B,""))</f>
        <v/>
      </c>
      <c r="E295" s="202" t="str">
        <f>IF($C295="","",_xlfn.XLOOKUP($C295,'Task library'!$A:$A,'Task library'!$D:$D,""))</f>
        <v/>
      </c>
      <c r="H295" s="187" t="str">
        <f t="shared" si="8"/>
        <v/>
      </c>
      <c r="L295" s="179" t="str">
        <f t="shared" si="9"/>
        <v/>
      </c>
      <c r="AO295" s="3"/>
      <c r="AP295" s="110"/>
    </row>
    <row r="296" spans="2:42" ht="15" customHeight="1" x14ac:dyDescent="0.25">
      <c r="B296" s="200" t="str">
        <f>IF($C296="","",Setup!$B$4)</f>
        <v/>
      </c>
      <c r="D296" s="200" t="str">
        <f>IF($C296="","",_xlfn.XLOOKUP($C296,'Task library'!$A:$A,'Task library'!$B:$B,""))</f>
        <v/>
      </c>
      <c r="E296" s="202" t="str">
        <f>IF($C296="","",_xlfn.XLOOKUP($C296,'Task library'!$A:$A,'Task library'!$D:$D,""))</f>
        <v/>
      </c>
      <c r="H296" s="187" t="str">
        <f t="shared" si="8"/>
        <v/>
      </c>
      <c r="L296" s="179" t="str">
        <f t="shared" si="9"/>
        <v/>
      </c>
      <c r="AO296" s="3"/>
      <c r="AP296" s="110"/>
    </row>
    <row r="297" spans="2:42" ht="15" customHeight="1" x14ac:dyDescent="0.25">
      <c r="B297" s="200" t="str">
        <f>IF($C297="","",Setup!$B$4)</f>
        <v/>
      </c>
      <c r="D297" s="200" t="str">
        <f>IF($C297="","",_xlfn.XLOOKUP($C297,'Task library'!$A:$A,'Task library'!$B:$B,""))</f>
        <v/>
      </c>
      <c r="E297" s="202" t="str">
        <f>IF($C297="","",_xlfn.XLOOKUP($C297,'Task library'!$A:$A,'Task library'!$D:$D,""))</f>
        <v/>
      </c>
      <c r="H297" s="187" t="str">
        <f t="shared" si="8"/>
        <v/>
      </c>
      <c r="L297" s="179" t="str">
        <f t="shared" si="9"/>
        <v/>
      </c>
      <c r="AO297" s="3"/>
      <c r="AP297" s="110"/>
    </row>
    <row r="298" spans="2:42" ht="15" customHeight="1" x14ac:dyDescent="0.25">
      <c r="B298" s="200" t="str">
        <f>IF($C298="","",Setup!$B$4)</f>
        <v/>
      </c>
      <c r="D298" s="200" t="str">
        <f>IF($C298="","",_xlfn.XLOOKUP($C298,'Task library'!$A:$A,'Task library'!$B:$B,""))</f>
        <v/>
      </c>
      <c r="E298" s="202" t="str">
        <f>IF($C298="","",_xlfn.XLOOKUP($C298,'Task library'!$A:$A,'Task library'!$D:$D,""))</f>
        <v/>
      </c>
      <c r="H298" s="187" t="str">
        <f t="shared" si="8"/>
        <v/>
      </c>
      <c r="L298" s="179" t="str">
        <f t="shared" si="9"/>
        <v/>
      </c>
      <c r="AO298" s="3"/>
      <c r="AP298" s="110"/>
    </row>
    <row r="299" spans="2:42" ht="15" customHeight="1" x14ac:dyDescent="0.25">
      <c r="B299" s="200" t="str">
        <f>IF($C299="","",Setup!$B$4)</f>
        <v/>
      </c>
      <c r="D299" s="200" t="str">
        <f>IF($C299="","",_xlfn.XLOOKUP($C299,'Task library'!$A:$A,'Task library'!$B:$B,""))</f>
        <v/>
      </c>
      <c r="E299" s="202" t="str">
        <f>IF($C299="","",_xlfn.XLOOKUP($C299,'Task library'!$A:$A,'Task library'!$D:$D,""))</f>
        <v/>
      </c>
      <c r="H299" s="187" t="str">
        <f t="shared" si="8"/>
        <v/>
      </c>
      <c r="L299" s="179" t="str">
        <f t="shared" si="9"/>
        <v/>
      </c>
      <c r="AO299" s="3"/>
      <c r="AP299" s="110"/>
    </row>
    <row r="300" spans="2:42" ht="15" customHeight="1" x14ac:dyDescent="0.25">
      <c r="B300" s="200" t="str">
        <f>IF($C300="","",Setup!$B$4)</f>
        <v/>
      </c>
      <c r="D300" s="200" t="str">
        <f>IF($C300="","",_xlfn.XLOOKUP($C300,'Task library'!$A:$A,'Task library'!$B:$B,""))</f>
        <v/>
      </c>
      <c r="E300" s="202" t="str">
        <f>IF($C300="","",_xlfn.XLOOKUP($C300,'Task library'!$A:$A,'Task library'!$D:$D,""))</f>
        <v/>
      </c>
      <c r="H300" s="187" t="str">
        <f t="shared" si="8"/>
        <v/>
      </c>
      <c r="L300" s="179" t="str">
        <f t="shared" si="9"/>
        <v/>
      </c>
      <c r="AO300" s="3"/>
      <c r="AP300" s="110"/>
    </row>
    <row r="301" spans="2:42" ht="15" customHeight="1" x14ac:dyDescent="0.25">
      <c r="B301" s="200" t="str">
        <f>IF($C301="","",Setup!$B$4)</f>
        <v/>
      </c>
      <c r="D301" s="200" t="str">
        <f>IF($C301="","",_xlfn.XLOOKUP($C301,'Task library'!$A:$A,'Task library'!$B:$B,""))</f>
        <v/>
      </c>
      <c r="E301" s="202" t="str">
        <f>IF($C301="","",_xlfn.XLOOKUP($C301,'Task library'!$A:$A,'Task library'!$D:$D,""))</f>
        <v/>
      </c>
      <c r="H301" s="187" t="str">
        <f t="shared" si="8"/>
        <v/>
      </c>
      <c r="L301" s="179" t="str">
        <f t="shared" si="9"/>
        <v/>
      </c>
      <c r="AO301" s="3"/>
      <c r="AP301" s="110"/>
    </row>
    <row r="302" spans="2:42" ht="15" customHeight="1" x14ac:dyDescent="0.25">
      <c r="B302" s="200" t="str">
        <f>IF($C302="","",Setup!$B$4)</f>
        <v/>
      </c>
      <c r="D302" s="200" t="str">
        <f>IF($C302="","",_xlfn.XLOOKUP($C302,'Task library'!$A:$A,'Task library'!$B:$B,""))</f>
        <v/>
      </c>
      <c r="E302" s="202" t="str">
        <f>IF($C302="","",_xlfn.XLOOKUP($C302,'Task library'!$A:$A,'Task library'!$D:$D,""))</f>
        <v/>
      </c>
      <c r="H302" s="187" t="str">
        <f t="shared" si="8"/>
        <v/>
      </c>
      <c r="L302" s="179" t="str">
        <f t="shared" si="9"/>
        <v/>
      </c>
      <c r="AO302" s="3"/>
      <c r="AP302" s="110"/>
    </row>
    <row r="303" spans="2:42" ht="15" customHeight="1" x14ac:dyDescent="0.25">
      <c r="B303" s="200" t="str">
        <f>IF($C303="","",Setup!$B$4)</f>
        <v/>
      </c>
      <c r="D303" s="200" t="str">
        <f>IF($C303="","",_xlfn.XLOOKUP($C303,'Task library'!$A:$A,'Task library'!$B:$B,""))</f>
        <v/>
      </c>
      <c r="E303" s="202" t="str">
        <f>IF($C303="","",_xlfn.XLOOKUP($C303,'Task library'!$A:$A,'Task library'!$D:$D,""))</f>
        <v/>
      </c>
      <c r="H303" s="187" t="str">
        <f t="shared" si="8"/>
        <v/>
      </c>
      <c r="L303" s="179" t="str">
        <f t="shared" si="9"/>
        <v/>
      </c>
      <c r="AO303" s="3"/>
      <c r="AP303" s="110"/>
    </row>
    <row r="304" spans="2:42" ht="15" customHeight="1" x14ac:dyDescent="0.25">
      <c r="B304" s="200" t="str">
        <f>IF($C304="","",Setup!$B$4)</f>
        <v/>
      </c>
      <c r="D304" s="200" t="str">
        <f>IF($C304="","",_xlfn.XLOOKUP($C304,'Task library'!$A:$A,'Task library'!$B:$B,""))</f>
        <v/>
      </c>
      <c r="E304" s="202" t="str">
        <f>IF($C304="","",_xlfn.XLOOKUP($C304,'Task library'!$A:$A,'Task library'!$D:$D,""))</f>
        <v/>
      </c>
      <c r="H304" s="187" t="str">
        <f t="shared" si="8"/>
        <v/>
      </c>
      <c r="L304" s="179" t="str">
        <f t="shared" si="9"/>
        <v/>
      </c>
      <c r="AO304" s="3"/>
      <c r="AP304" s="110"/>
    </row>
    <row r="305" spans="2:42" ht="15" customHeight="1" x14ac:dyDescent="0.25">
      <c r="B305" s="200" t="str">
        <f>IF($C305="","",Setup!$B$4)</f>
        <v/>
      </c>
      <c r="D305" s="200" t="str">
        <f>IF($C305="","",_xlfn.XLOOKUP($C305,'Task library'!$A:$A,'Task library'!$B:$B,""))</f>
        <v/>
      </c>
      <c r="E305" s="202" t="str">
        <f>IF($C305="","",_xlfn.XLOOKUP($C305,'Task library'!$A:$A,'Task library'!$D:$D,""))</f>
        <v/>
      </c>
      <c r="H305" s="187" t="str">
        <f t="shared" si="8"/>
        <v/>
      </c>
      <c r="L305" s="179" t="str">
        <f t="shared" si="9"/>
        <v/>
      </c>
      <c r="AO305" s="3"/>
      <c r="AP305" s="110"/>
    </row>
    <row r="306" spans="2:42" ht="15" customHeight="1" x14ac:dyDescent="0.25">
      <c r="B306" s="200" t="str">
        <f>IF($C306="","",Setup!$B$4)</f>
        <v/>
      </c>
      <c r="D306" s="200" t="str">
        <f>IF($C306="","",_xlfn.XLOOKUP($C306,'Task library'!$A:$A,'Task library'!$B:$B,""))</f>
        <v/>
      </c>
      <c r="E306" s="202" t="str">
        <f>IF($C306="","",_xlfn.XLOOKUP($C306,'Task library'!$A:$A,'Task library'!$D:$D,""))</f>
        <v/>
      </c>
      <c r="H306" s="187" t="str">
        <f t="shared" si="8"/>
        <v/>
      </c>
      <c r="L306" s="179" t="str">
        <f t="shared" si="9"/>
        <v/>
      </c>
      <c r="AO306" s="3"/>
      <c r="AP306" s="110"/>
    </row>
    <row r="307" spans="2:42" ht="15" customHeight="1" x14ac:dyDescent="0.25">
      <c r="B307" s="200" t="str">
        <f>IF($C307="","",Setup!$B$4)</f>
        <v/>
      </c>
      <c r="D307" s="200" t="str">
        <f>IF($C307="","",_xlfn.XLOOKUP($C307,'Task library'!$A:$A,'Task library'!$B:$B,""))</f>
        <v/>
      </c>
      <c r="E307" s="202" t="str">
        <f>IF($C307="","",_xlfn.XLOOKUP($C307,'Task library'!$A:$A,'Task library'!$D:$D,""))</f>
        <v/>
      </c>
      <c r="H307" s="187" t="str">
        <f t="shared" si="8"/>
        <v/>
      </c>
      <c r="L307" s="179" t="str">
        <f t="shared" si="9"/>
        <v/>
      </c>
      <c r="AO307" s="3"/>
      <c r="AP307" s="110"/>
    </row>
    <row r="308" spans="2:42" ht="15" customHeight="1" x14ac:dyDescent="0.25">
      <c r="B308" s="200" t="str">
        <f>IF($C308="","",Setup!$B$4)</f>
        <v/>
      </c>
      <c r="D308" s="200" t="str">
        <f>IF($C308="","",_xlfn.XLOOKUP($C308,'Task library'!$A:$A,'Task library'!$B:$B,""))</f>
        <v/>
      </c>
      <c r="E308" s="202" t="str">
        <f>IF($C308="","",_xlfn.XLOOKUP($C308,'Task library'!$A:$A,'Task library'!$D:$D,""))</f>
        <v/>
      </c>
      <c r="H308" s="187" t="str">
        <f t="shared" si="8"/>
        <v/>
      </c>
      <c r="L308" s="179" t="str">
        <f t="shared" si="9"/>
        <v/>
      </c>
      <c r="AO308" s="3"/>
      <c r="AP308" s="110"/>
    </row>
    <row r="309" spans="2:42" ht="15" customHeight="1" x14ac:dyDescent="0.25">
      <c r="B309" s="200" t="str">
        <f>IF($C309="","",Setup!$B$4)</f>
        <v/>
      </c>
      <c r="D309" s="200" t="str">
        <f>IF($C309="","",_xlfn.XLOOKUP($C309,'Task library'!$A:$A,'Task library'!$B:$B,""))</f>
        <v/>
      </c>
      <c r="E309" s="202" t="str">
        <f>IF($C309="","",_xlfn.XLOOKUP($C309,'Task library'!$A:$A,'Task library'!$D:$D,""))</f>
        <v/>
      </c>
      <c r="H309" s="187" t="str">
        <f t="shared" si="8"/>
        <v/>
      </c>
      <c r="L309" s="179" t="str">
        <f t="shared" si="9"/>
        <v/>
      </c>
      <c r="AO309" s="3"/>
      <c r="AP309" s="110"/>
    </row>
    <row r="310" spans="2:42" ht="15" customHeight="1" x14ac:dyDescent="0.25">
      <c r="B310" s="200" t="str">
        <f>IF($C310="","",Setup!$B$4)</f>
        <v/>
      </c>
      <c r="D310" s="200" t="str">
        <f>IF($C310="","",_xlfn.XLOOKUP($C310,'Task library'!$A:$A,'Task library'!$B:$B,""))</f>
        <v/>
      </c>
      <c r="E310" s="202" t="str">
        <f>IF($C310="","",_xlfn.XLOOKUP($C310,'Task library'!$A:$A,'Task library'!$D:$D,""))</f>
        <v/>
      </c>
      <c r="H310" s="187" t="str">
        <f t="shared" si="8"/>
        <v/>
      </c>
      <c r="L310" s="179" t="str">
        <f t="shared" si="9"/>
        <v/>
      </c>
      <c r="AO310" s="3"/>
      <c r="AP310" s="110"/>
    </row>
    <row r="311" spans="2:42" ht="15" customHeight="1" x14ac:dyDescent="0.25">
      <c r="B311" s="200" t="str">
        <f>IF($C311="","",Setup!$B$4)</f>
        <v/>
      </c>
      <c r="D311" s="200" t="str">
        <f>IF($C311="","",_xlfn.XLOOKUP($C311,'Task library'!$A:$A,'Task library'!$B:$B,""))</f>
        <v/>
      </c>
      <c r="E311" s="202" t="str">
        <f>IF($C311="","",_xlfn.XLOOKUP($C311,'Task library'!$A:$A,'Task library'!$D:$D,""))</f>
        <v/>
      </c>
      <c r="H311" s="187" t="str">
        <f t="shared" si="8"/>
        <v/>
      </c>
      <c r="L311" s="179" t="str">
        <f t="shared" si="9"/>
        <v/>
      </c>
      <c r="AO311" s="3"/>
      <c r="AP311" s="110"/>
    </row>
    <row r="312" spans="2:42" ht="15" customHeight="1" x14ac:dyDescent="0.25">
      <c r="B312" s="200" t="str">
        <f>IF($C312="","",Setup!$B$4)</f>
        <v/>
      </c>
      <c r="D312" s="200" t="str">
        <f>IF($C312="","",_xlfn.XLOOKUP($C312,'Task library'!$A:$A,'Task library'!$B:$B,""))</f>
        <v/>
      </c>
      <c r="E312" s="202" t="str">
        <f>IF($C312="","",_xlfn.XLOOKUP($C312,'Task library'!$A:$A,'Task library'!$D:$D,""))</f>
        <v/>
      </c>
      <c r="H312" s="187" t="str">
        <f t="shared" si="8"/>
        <v/>
      </c>
      <c r="L312" s="179" t="str">
        <f t="shared" si="9"/>
        <v/>
      </c>
      <c r="AO312" s="3"/>
      <c r="AP312" s="110"/>
    </row>
    <row r="313" spans="2:42" ht="15" customHeight="1" x14ac:dyDescent="0.25">
      <c r="B313" s="200" t="str">
        <f>IF($C313="","",Setup!$B$4)</f>
        <v/>
      </c>
      <c r="D313" s="200" t="str">
        <f>IF($C313="","",_xlfn.XLOOKUP($C313,'Task library'!$A:$A,'Task library'!$B:$B,""))</f>
        <v/>
      </c>
      <c r="E313" s="202" t="str">
        <f>IF($C313="","",_xlfn.XLOOKUP($C313,'Task library'!$A:$A,'Task library'!$D:$D,""))</f>
        <v/>
      </c>
      <c r="H313" s="187" t="str">
        <f t="shared" si="8"/>
        <v/>
      </c>
      <c r="L313" s="179" t="str">
        <f t="shared" si="9"/>
        <v/>
      </c>
      <c r="AO313" s="3"/>
      <c r="AP313" s="110"/>
    </row>
    <row r="314" spans="2:42" ht="15" customHeight="1" x14ac:dyDescent="0.25">
      <c r="B314" s="200" t="str">
        <f>IF($C314="","",Setup!$B$4)</f>
        <v/>
      </c>
      <c r="D314" s="200" t="str">
        <f>IF($C314="","",_xlfn.XLOOKUP($C314,'Task library'!$A:$A,'Task library'!$B:$B,""))</f>
        <v/>
      </c>
      <c r="E314" s="202" t="str">
        <f>IF($C314="","",_xlfn.XLOOKUP($C314,'Task library'!$A:$A,'Task library'!$D:$D,""))</f>
        <v/>
      </c>
      <c r="H314" s="187" t="str">
        <f t="shared" si="8"/>
        <v/>
      </c>
      <c r="L314" s="179" t="str">
        <f t="shared" si="9"/>
        <v/>
      </c>
      <c r="AO314" s="3"/>
      <c r="AP314" s="110"/>
    </row>
    <row r="315" spans="2:42" ht="15" customHeight="1" x14ac:dyDescent="0.25">
      <c r="B315" s="200" t="str">
        <f>IF($C315="","",Setup!$B$4)</f>
        <v/>
      </c>
      <c r="D315" s="200" t="str">
        <f>IF($C315="","",_xlfn.XLOOKUP($C315,'Task library'!$A:$A,'Task library'!$B:$B,""))</f>
        <v/>
      </c>
      <c r="E315" s="202" t="str">
        <f>IF($C315="","",_xlfn.XLOOKUP($C315,'Task library'!$A:$A,'Task library'!$D:$D,""))</f>
        <v/>
      </c>
      <c r="H315" s="187" t="str">
        <f t="shared" si="8"/>
        <v/>
      </c>
      <c r="L315" s="179" t="str">
        <f t="shared" si="9"/>
        <v/>
      </c>
      <c r="AO315" s="3"/>
      <c r="AP315" s="110"/>
    </row>
    <row r="316" spans="2:42" ht="15" customHeight="1" x14ac:dyDescent="0.25">
      <c r="B316" s="200" t="str">
        <f>IF($C316="","",Setup!$B$4)</f>
        <v/>
      </c>
      <c r="D316" s="200" t="str">
        <f>IF($C316="","",_xlfn.XLOOKUP($C316,'Task library'!$A:$A,'Task library'!$B:$B,""))</f>
        <v/>
      </c>
      <c r="E316" s="202" t="str">
        <f>IF($C316="","",_xlfn.XLOOKUP($C316,'Task library'!$A:$A,'Task library'!$D:$D,""))</f>
        <v/>
      </c>
      <c r="H316" s="187" t="str">
        <f t="shared" si="8"/>
        <v/>
      </c>
      <c r="L316" s="179" t="str">
        <f t="shared" si="9"/>
        <v/>
      </c>
      <c r="AO316" s="3"/>
      <c r="AP316" s="110"/>
    </row>
    <row r="317" spans="2:42" ht="15" customHeight="1" x14ac:dyDescent="0.25">
      <c r="B317" s="200" t="str">
        <f>IF($C317="","",Setup!$B$4)</f>
        <v/>
      </c>
      <c r="D317" s="200" t="str">
        <f>IF($C317="","",_xlfn.XLOOKUP($C317,'Task library'!$A:$A,'Task library'!$B:$B,""))</f>
        <v/>
      </c>
      <c r="E317" s="202" t="str">
        <f>IF($C317="","",_xlfn.XLOOKUP($C317,'Task library'!$A:$A,'Task library'!$D:$D,""))</f>
        <v/>
      </c>
      <c r="H317" s="187" t="str">
        <f t="shared" si="8"/>
        <v/>
      </c>
      <c r="L317" s="179" t="str">
        <f t="shared" si="9"/>
        <v/>
      </c>
      <c r="AO317" s="3"/>
      <c r="AP317" s="110"/>
    </row>
    <row r="318" spans="2:42" ht="15" customHeight="1" x14ac:dyDescent="0.25">
      <c r="B318" s="200" t="str">
        <f>IF($C318="","",Setup!$B$4)</f>
        <v/>
      </c>
      <c r="D318" s="200" t="str">
        <f>IF($C318="","",_xlfn.XLOOKUP($C318,'Task library'!$A:$A,'Task library'!$B:$B,""))</f>
        <v/>
      </c>
      <c r="E318" s="202" t="str">
        <f>IF($C318="","",_xlfn.XLOOKUP($C318,'Task library'!$A:$A,'Task library'!$D:$D,""))</f>
        <v/>
      </c>
      <c r="H318" s="187" t="str">
        <f t="shared" si="8"/>
        <v/>
      </c>
      <c r="L318" s="179" t="str">
        <f t="shared" si="9"/>
        <v/>
      </c>
      <c r="AO318" s="3"/>
      <c r="AP318" s="110"/>
    </row>
    <row r="319" spans="2:42" ht="15" customHeight="1" x14ac:dyDescent="0.25">
      <c r="B319" s="200" t="str">
        <f>IF($C319="","",Setup!$B$4)</f>
        <v/>
      </c>
      <c r="D319" s="200" t="str">
        <f>IF($C319="","",_xlfn.XLOOKUP($C319,'Task library'!$A:$A,'Task library'!$B:$B,""))</f>
        <v/>
      </c>
      <c r="E319" s="202" t="str">
        <f>IF($C319="","",_xlfn.XLOOKUP($C319,'Task library'!$A:$A,'Task library'!$D:$D,""))</f>
        <v/>
      </c>
      <c r="H319" s="187" t="str">
        <f t="shared" si="8"/>
        <v/>
      </c>
      <c r="L319" s="179" t="str">
        <f t="shared" si="9"/>
        <v/>
      </c>
      <c r="AO319" s="3"/>
      <c r="AP319" s="110"/>
    </row>
    <row r="320" spans="2:42" ht="15" customHeight="1" x14ac:dyDescent="0.25">
      <c r="B320" s="200" t="str">
        <f>IF($C320="","",Setup!$B$4)</f>
        <v/>
      </c>
      <c r="D320" s="200" t="str">
        <f>IF($C320="","",_xlfn.XLOOKUP($C320,'Task library'!$A:$A,'Task library'!$B:$B,""))</f>
        <v/>
      </c>
      <c r="E320" s="202" t="str">
        <f>IF($C320="","",_xlfn.XLOOKUP($C320,'Task library'!$A:$A,'Task library'!$D:$D,""))</f>
        <v/>
      </c>
      <c r="H320" s="187" t="str">
        <f t="shared" si="8"/>
        <v/>
      </c>
      <c r="L320" s="179" t="str">
        <f t="shared" si="9"/>
        <v/>
      </c>
      <c r="AO320" s="3"/>
      <c r="AP320" s="110"/>
    </row>
    <row r="321" spans="2:42" ht="15" customHeight="1" x14ac:dyDescent="0.25">
      <c r="B321" s="200" t="str">
        <f>IF($C321="","",Setup!$B$4)</f>
        <v/>
      </c>
      <c r="D321" s="200" t="str">
        <f>IF($C321="","",_xlfn.XLOOKUP($C321,'Task library'!$A:$A,'Task library'!$B:$B,""))</f>
        <v/>
      </c>
      <c r="E321" s="202" t="str">
        <f>IF($C321="","",_xlfn.XLOOKUP($C321,'Task library'!$A:$A,'Task library'!$D:$D,""))</f>
        <v/>
      </c>
      <c r="H321" s="187" t="str">
        <f t="shared" si="8"/>
        <v/>
      </c>
      <c r="L321" s="179" t="str">
        <f t="shared" si="9"/>
        <v/>
      </c>
      <c r="AO321" s="3"/>
      <c r="AP321" s="110"/>
    </row>
    <row r="322" spans="2:42" ht="15" customHeight="1" x14ac:dyDescent="0.25">
      <c r="B322" s="200" t="str">
        <f>IF($C322="","",Setup!$B$4)</f>
        <v/>
      </c>
      <c r="D322" s="200" t="str">
        <f>IF($C322="","",_xlfn.XLOOKUP($C322,'Task library'!$A:$A,'Task library'!$B:$B,""))</f>
        <v/>
      </c>
      <c r="E322" s="202" t="str">
        <f>IF($C322="","",_xlfn.XLOOKUP($C322,'Task library'!$A:$A,'Task library'!$D:$D,""))</f>
        <v/>
      </c>
      <c r="H322" s="187" t="str">
        <f t="shared" ref="H322:H385" si="10">IF(OR($C322="",$E322="",$G322=""),"",$E322-$G322)</f>
        <v/>
      </c>
      <c r="L322" s="179" t="str">
        <f t="shared" ref="L322:L385" si="11">IF(G322="","",IF(G322&gt;E322,"Time check – higher",IF(G322&lt;E322,"Time check – lower","")))</f>
        <v/>
      </c>
      <c r="AO322" s="3"/>
      <c r="AP322" s="110"/>
    </row>
    <row r="323" spans="2:42" ht="15" customHeight="1" x14ac:dyDescent="0.25">
      <c r="B323" s="200" t="str">
        <f>IF($C323="","",Setup!$B$4)</f>
        <v/>
      </c>
      <c r="D323" s="200" t="str">
        <f>IF($C323="","",_xlfn.XLOOKUP($C323,'Task library'!$A:$A,'Task library'!$B:$B,""))</f>
        <v/>
      </c>
      <c r="E323" s="202" t="str">
        <f>IF($C323="","",_xlfn.XLOOKUP($C323,'Task library'!$A:$A,'Task library'!$D:$D,""))</f>
        <v/>
      </c>
      <c r="H323" s="187" t="str">
        <f t="shared" si="10"/>
        <v/>
      </c>
      <c r="L323" s="179" t="str">
        <f t="shared" si="11"/>
        <v/>
      </c>
      <c r="AO323" s="3"/>
      <c r="AP323" s="110"/>
    </row>
    <row r="324" spans="2:42" ht="15" customHeight="1" x14ac:dyDescent="0.25">
      <c r="B324" s="200" t="str">
        <f>IF($C324="","",Setup!$B$4)</f>
        <v/>
      </c>
      <c r="D324" s="200" t="str">
        <f>IF($C324="","",_xlfn.XLOOKUP($C324,'Task library'!$A:$A,'Task library'!$B:$B,""))</f>
        <v/>
      </c>
      <c r="E324" s="202" t="str">
        <f>IF($C324="","",_xlfn.XLOOKUP($C324,'Task library'!$A:$A,'Task library'!$D:$D,""))</f>
        <v/>
      </c>
      <c r="H324" s="187" t="str">
        <f t="shared" si="10"/>
        <v/>
      </c>
      <c r="L324" s="179" t="str">
        <f t="shared" si="11"/>
        <v/>
      </c>
      <c r="AO324" s="3"/>
      <c r="AP324" s="110"/>
    </row>
    <row r="325" spans="2:42" ht="15" customHeight="1" x14ac:dyDescent="0.25">
      <c r="B325" s="200" t="str">
        <f>IF($C325="","",Setup!$B$4)</f>
        <v/>
      </c>
      <c r="D325" s="200" t="str">
        <f>IF($C325="","",_xlfn.XLOOKUP($C325,'Task library'!$A:$A,'Task library'!$B:$B,""))</f>
        <v/>
      </c>
      <c r="E325" s="202" t="str">
        <f>IF($C325="","",_xlfn.XLOOKUP($C325,'Task library'!$A:$A,'Task library'!$D:$D,""))</f>
        <v/>
      </c>
      <c r="H325" s="187" t="str">
        <f t="shared" si="10"/>
        <v/>
      </c>
      <c r="L325" s="179" t="str">
        <f t="shared" si="11"/>
        <v/>
      </c>
      <c r="AO325" s="3"/>
      <c r="AP325" s="110"/>
    </row>
    <row r="326" spans="2:42" ht="15" customHeight="1" x14ac:dyDescent="0.25">
      <c r="B326" s="200" t="str">
        <f>IF($C326="","",Setup!$B$4)</f>
        <v/>
      </c>
      <c r="D326" s="200" t="str">
        <f>IF($C326="","",_xlfn.XLOOKUP($C326,'Task library'!$A:$A,'Task library'!$B:$B,""))</f>
        <v/>
      </c>
      <c r="E326" s="202" t="str">
        <f>IF($C326="","",_xlfn.XLOOKUP($C326,'Task library'!$A:$A,'Task library'!$D:$D,""))</f>
        <v/>
      </c>
      <c r="H326" s="187" t="str">
        <f t="shared" si="10"/>
        <v/>
      </c>
      <c r="L326" s="179" t="str">
        <f t="shared" si="11"/>
        <v/>
      </c>
      <c r="AO326" s="3"/>
      <c r="AP326" s="110"/>
    </row>
    <row r="327" spans="2:42" ht="15" customHeight="1" x14ac:dyDescent="0.25">
      <c r="B327" s="200" t="str">
        <f>IF($C327="","",Setup!$B$4)</f>
        <v/>
      </c>
      <c r="D327" s="200" t="str">
        <f>IF($C327="","",_xlfn.XLOOKUP($C327,'Task library'!$A:$A,'Task library'!$B:$B,""))</f>
        <v/>
      </c>
      <c r="E327" s="202" t="str">
        <f>IF($C327="","",_xlfn.XLOOKUP($C327,'Task library'!$A:$A,'Task library'!$D:$D,""))</f>
        <v/>
      </c>
      <c r="H327" s="187" t="str">
        <f t="shared" si="10"/>
        <v/>
      </c>
      <c r="L327" s="179" t="str">
        <f t="shared" si="11"/>
        <v/>
      </c>
      <c r="AO327" s="3"/>
      <c r="AP327" s="110"/>
    </row>
    <row r="328" spans="2:42" ht="15" customHeight="1" x14ac:dyDescent="0.25">
      <c r="B328" s="200" t="str">
        <f>IF($C328="","",Setup!$B$4)</f>
        <v/>
      </c>
      <c r="D328" s="200" t="str">
        <f>IF($C328="","",_xlfn.XLOOKUP($C328,'Task library'!$A:$A,'Task library'!$B:$B,""))</f>
        <v/>
      </c>
      <c r="E328" s="202" t="str">
        <f>IF($C328="","",_xlfn.XLOOKUP($C328,'Task library'!$A:$A,'Task library'!$D:$D,""))</f>
        <v/>
      </c>
      <c r="H328" s="187" t="str">
        <f t="shared" si="10"/>
        <v/>
      </c>
      <c r="L328" s="179" t="str">
        <f t="shared" si="11"/>
        <v/>
      </c>
      <c r="AO328" s="3"/>
      <c r="AP328" s="110"/>
    </row>
    <row r="329" spans="2:42" ht="15" customHeight="1" x14ac:dyDescent="0.25">
      <c r="B329" s="200" t="str">
        <f>IF($C329="","",Setup!$B$4)</f>
        <v/>
      </c>
      <c r="D329" s="200" t="str">
        <f>IF($C329="","",_xlfn.XLOOKUP($C329,'Task library'!$A:$A,'Task library'!$B:$B,""))</f>
        <v/>
      </c>
      <c r="E329" s="202" t="str">
        <f>IF($C329="","",_xlfn.XLOOKUP($C329,'Task library'!$A:$A,'Task library'!$D:$D,""))</f>
        <v/>
      </c>
      <c r="H329" s="187" t="str">
        <f t="shared" si="10"/>
        <v/>
      </c>
      <c r="L329" s="179" t="str">
        <f t="shared" si="11"/>
        <v/>
      </c>
      <c r="AO329" s="3"/>
      <c r="AP329" s="110"/>
    </row>
    <row r="330" spans="2:42" ht="15" customHeight="1" x14ac:dyDescent="0.25">
      <c r="B330" s="200" t="str">
        <f>IF($C330="","",Setup!$B$4)</f>
        <v/>
      </c>
      <c r="D330" s="200" t="str">
        <f>IF($C330="","",_xlfn.XLOOKUP($C330,'Task library'!$A:$A,'Task library'!$B:$B,""))</f>
        <v/>
      </c>
      <c r="E330" s="202" t="str">
        <f>IF($C330="","",_xlfn.XLOOKUP($C330,'Task library'!$A:$A,'Task library'!$D:$D,""))</f>
        <v/>
      </c>
      <c r="H330" s="187" t="str">
        <f t="shared" si="10"/>
        <v/>
      </c>
      <c r="L330" s="179" t="str">
        <f t="shared" si="11"/>
        <v/>
      </c>
      <c r="AO330" s="3"/>
      <c r="AP330" s="110"/>
    </row>
    <row r="331" spans="2:42" ht="15" customHeight="1" x14ac:dyDescent="0.25">
      <c r="B331" s="200" t="str">
        <f>IF($C331="","",Setup!$B$4)</f>
        <v/>
      </c>
      <c r="D331" s="200" t="str">
        <f>IF($C331="","",_xlfn.XLOOKUP($C331,'Task library'!$A:$A,'Task library'!$B:$B,""))</f>
        <v/>
      </c>
      <c r="E331" s="202" t="str">
        <f>IF($C331="","",_xlfn.XLOOKUP($C331,'Task library'!$A:$A,'Task library'!$D:$D,""))</f>
        <v/>
      </c>
      <c r="H331" s="187" t="str">
        <f t="shared" si="10"/>
        <v/>
      </c>
      <c r="L331" s="179" t="str">
        <f t="shared" si="11"/>
        <v/>
      </c>
      <c r="AO331" s="3"/>
      <c r="AP331" s="110"/>
    </row>
    <row r="332" spans="2:42" ht="15" customHeight="1" x14ac:dyDescent="0.25">
      <c r="B332" s="200" t="str">
        <f>IF($C332="","",Setup!$B$4)</f>
        <v/>
      </c>
      <c r="D332" s="200" t="str">
        <f>IF($C332="","",_xlfn.XLOOKUP($C332,'Task library'!$A:$A,'Task library'!$B:$B,""))</f>
        <v/>
      </c>
      <c r="E332" s="202" t="str">
        <f>IF($C332="","",_xlfn.XLOOKUP($C332,'Task library'!$A:$A,'Task library'!$D:$D,""))</f>
        <v/>
      </c>
      <c r="H332" s="187" t="str">
        <f t="shared" si="10"/>
        <v/>
      </c>
      <c r="L332" s="179" t="str">
        <f t="shared" si="11"/>
        <v/>
      </c>
      <c r="AO332" s="3"/>
      <c r="AP332" s="110"/>
    </row>
    <row r="333" spans="2:42" ht="15" customHeight="1" x14ac:dyDescent="0.25">
      <c r="B333" s="200" t="str">
        <f>IF($C333="","",Setup!$B$4)</f>
        <v/>
      </c>
      <c r="D333" s="200" t="str">
        <f>IF($C333="","",_xlfn.XLOOKUP($C333,'Task library'!$A:$A,'Task library'!$B:$B,""))</f>
        <v/>
      </c>
      <c r="E333" s="202" t="str">
        <f>IF($C333="","",_xlfn.XLOOKUP($C333,'Task library'!$A:$A,'Task library'!$D:$D,""))</f>
        <v/>
      </c>
      <c r="H333" s="187" t="str">
        <f t="shared" si="10"/>
        <v/>
      </c>
      <c r="L333" s="179" t="str">
        <f t="shared" si="11"/>
        <v/>
      </c>
      <c r="AO333" s="3"/>
      <c r="AP333" s="110"/>
    </row>
    <row r="334" spans="2:42" ht="15" customHeight="1" x14ac:dyDescent="0.25">
      <c r="B334" s="200" t="str">
        <f>IF($C334="","",Setup!$B$4)</f>
        <v/>
      </c>
      <c r="D334" s="200" t="str">
        <f>IF($C334="","",_xlfn.XLOOKUP($C334,'Task library'!$A:$A,'Task library'!$B:$B,""))</f>
        <v/>
      </c>
      <c r="E334" s="202" t="str">
        <f>IF($C334="","",_xlfn.XLOOKUP($C334,'Task library'!$A:$A,'Task library'!$D:$D,""))</f>
        <v/>
      </c>
      <c r="H334" s="187" t="str">
        <f t="shared" si="10"/>
        <v/>
      </c>
      <c r="L334" s="179" t="str">
        <f t="shared" si="11"/>
        <v/>
      </c>
      <c r="AO334" s="3"/>
      <c r="AP334" s="110"/>
    </row>
    <row r="335" spans="2:42" ht="15" customHeight="1" x14ac:dyDescent="0.25">
      <c r="B335" s="200" t="str">
        <f>IF($C335="","",Setup!$B$4)</f>
        <v/>
      </c>
      <c r="D335" s="200" t="str">
        <f>IF($C335="","",_xlfn.XLOOKUP($C335,'Task library'!$A:$A,'Task library'!$B:$B,""))</f>
        <v/>
      </c>
      <c r="E335" s="202" t="str">
        <f>IF($C335="","",_xlfn.XLOOKUP($C335,'Task library'!$A:$A,'Task library'!$D:$D,""))</f>
        <v/>
      </c>
      <c r="H335" s="187" t="str">
        <f t="shared" si="10"/>
        <v/>
      </c>
      <c r="L335" s="179" t="str">
        <f t="shared" si="11"/>
        <v/>
      </c>
      <c r="AO335" s="3"/>
      <c r="AP335" s="110"/>
    </row>
    <row r="336" spans="2:42" ht="15" customHeight="1" x14ac:dyDescent="0.25">
      <c r="B336" s="200" t="str">
        <f>IF($C336="","",Setup!$B$4)</f>
        <v/>
      </c>
      <c r="D336" s="200" t="str">
        <f>IF($C336="","",_xlfn.XLOOKUP($C336,'Task library'!$A:$A,'Task library'!$B:$B,""))</f>
        <v/>
      </c>
      <c r="E336" s="202" t="str">
        <f>IF($C336="","",_xlfn.XLOOKUP($C336,'Task library'!$A:$A,'Task library'!$D:$D,""))</f>
        <v/>
      </c>
      <c r="H336" s="187" t="str">
        <f t="shared" si="10"/>
        <v/>
      </c>
      <c r="L336" s="179" t="str">
        <f t="shared" si="11"/>
        <v/>
      </c>
      <c r="AO336" s="3"/>
      <c r="AP336" s="110"/>
    </row>
    <row r="337" spans="2:42" ht="15" customHeight="1" x14ac:dyDescent="0.25">
      <c r="B337" s="200" t="str">
        <f>IF($C337="","",Setup!$B$4)</f>
        <v/>
      </c>
      <c r="D337" s="200" t="str">
        <f>IF($C337="","",_xlfn.XLOOKUP($C337,'Task library'!$A:$A,'Task library'!$B:$B,""))</f>
        <v/>
      </c>
      <c r="E337" s="202" t="str">
        <f>IF($C337="","",_xlfn.XLOOKUP($C337,'Task library'!$A:$A,'Task library'!$D:$D,""))</f>
        <v/>
      </c>
      <c r="H337" s="187" t="str">
        <f t="shared" si="10"/>
        <v/>
      </c>
      <c r="L337" s="179" t="str">
        <f t="shared" si="11"/>
        <v/>
      </c>
      <c r="AO337" s="3"/>
      <c r="AP337" s="110"/>
    </row>
    <row r="338" spans="2:42" ht="15" customHeight="1" x14ac:dyDescent="0.25">
      <c r="B338" s="200" t="str">
        <f>IF($C338="","",Setup!$B$4)</f>
        <v/>
      </c>
      <c r="D338" s="200" t="str">
        <f>IF($C338="","",_xlfn.XLOOKUP($C338,'Task library'!$A:$A,'Task library'!$B:$B,""))</f>
        <v/>
      </c>
      <c r="E338" s="202" t="str">
        <f>IF($C338="","",_xlfn.XLOOKUP($C338,'Task library'!$A:$A,'Task library'!$D:$D,""))</f>
        <v/>
      </c>
      <c r="H338" s="187" t="str">
        <f t="shared" si="10"/>
        <v/>
      </c>
      <c r="L338" s="179" t="str">
        <f t="shared" si="11"/>
        <v/>
      </c>
      <c r="AO338" s="3"/>
      <c r="AP338" s="110"/>
    </row>
    <row r="339" spans="2:42" ht="15" customHeight="1" x14ac:dyDescent="0.25">
      <c r="B339" s="200" t="str">
        <f>IF($C339="","",Setup!$B$4)</f>
        <v/>
      </c>
      <c r="D339" s="200" t="str">
        <f>IF($C339="","",_xlfn.XLOOKUP($C339,'Task library'!$A:$A,'Task library'!$B:$B,""))</f>
        <v/>
      </c>
      <c r="E339" s="202" t="str">
        <f>IF($C339="","",_xlfn.XLOOKUP($C339,'Task library'!$A:$A,'Task library'!$D:$D,""))</f>
        <v/>
      </c>
      <c r="H339" s="187" t="str">
        <f t="shared" si="10"/>
        <v/>
      </c>
      <c r="L339" s="179" t="str">
        <f t="shared" si="11"/>
        <v/>
      </c>
      <c r="AO339" s="3"/>
      <c r="AP339" s="110"/>
    </row>
    <row r="340" spans="2:42" ht="15" customHeight="1" x14ac:dyDescent="0.25">
      <c r="B340" s="200" t="str">
        <f>IF($C340="","",Setup!$B$4)</f>
        <v/>
      </c>
      <c r="D340" s="200" t="str">
        <f>IF($C340="","",_xlfn.XLOOKUP($C340,'Task library'!$A:$A,'Task library'!$B:$B,""))</f>
        <v/>
      </c>
      <c r="E340" s="202" t="str">
        <f>IF($C340="","",_xlfn.XLOOKUP($C340,'Task library'!$A:$A,'Task library'!$D:$D,""))</f>
        <v/>
      </c>
      <c r="H340" s="187" t="str">
        <f t="shared" si="10"/>
        <v/>
      </c>
      <c r="L340" s="179" t="str">
        <f t="shared" si="11"/>
        <v/>
      </c>
      <c r="AO340" s="3"/>
      <c r="AP340" s="110"/>
    </row>
    <row r="341" spans="2:42" ht="15" customHeight="1" x14ac:dyDescent="0.25">
      <c r="B341" s="200" t="str">
        <f>IF($C341="","",Setup!$B$4)</f>
        <v/>
      </c>
      <c r="D341" s="200" t="str">
        <f>IF($C341="","",_xlfn.XLOOKUP($C341,'Task library'!$A:$A,'Task library'!$B:$B,""))</f>
        <v/>
      </c>
      <c r="E341" s="202" t="str">
        <f>IF($C341="","",_xlfn.XLOOKUP($C341,'Task library'!$A:$A,'Task library'!$D:$D,""))</f>
        <v/>
      </c>
      <c r="H341" s="187" t="str">
        <f t="shared" si="10"/>
        <v/>
      </c>
      <c r="L341" s="179" t="str">
        <f t="shared" si="11"/>
        <v/>
      </c>
      <c r="AO341" s="3"/>
      <c r="AP341" s="110"/>
    </row>
    <row r="342" spans="2:42" ht="15" customHeight="1" x14ac:dyDescent="0.25">
      <c r="B342" s="200" t="str">
        <f>IF($C342="","",Setup!$B$4)</f>
        <v/>
      </c>
      <c r="D342" s="200" t="str">
        <f>IF($C342="","",_xlfn.XLOOKUP($C342,'Task library'!$A:$A,'Task library'!$B:$B,""))</f>
        <v/>
      </c>
      <c r="E342" s="202" t="str">
        <f>IF($C342="","",_xlfn.XLOOKUP($C342,'Task library'!$A:$A,'Task library'!$D:$D,""))</f>
        <v/>
      </c>
      <c r="H342" s="187" t="str">
        <f t="shared" si="10"/>
        <v/>
      </c>
      <c r="L342" s="179" t="str">
        <f t="shared" si="11"/>
        <v/>
      </c>
      <c r="AO342" s="3"/>
      <c r="AP342" s="110"/>
    </row>
    <row r="343" spans="2:42" ht="15" customHeight="1" x14ac:dyDescent="0.25">
      <c r="B343" s="200" t="str">
        <f>IF($C343="","",Setup!$B$4)</f>
        <v/>
      </c>
      <c r="D343" s="200" t="str">
        <f>IF($C343="","",_xlfn.XLOOKUP($C343,'Task library'!$A:$A,'Task library'!$B:$B,""))</f>
        <v/>
      </c>
      <c r="E343" s="202" t="str">
        <f>IF($C343="","",_xlfn.XLOOKUP($C343,'Task library'!$A:$A,'Task library'!$D:$D,""))</f>
        <v/>
      </c>
      <c r="H343" s="187" t="str">
        <f t="shared" si="10"/>
        <v/>
      </c>
      <c r="L343" s="179" t="str">
        <f t="shared" si="11"/>
        <v/>
      </c>
      <c r="AO343" s="3"/>
      <c r="AP343" s="110"/>
    </row>
    <row r="344" spans="2:42" ht="15" customHeight="1" x14ac:dyDescent="0.25">
      <c r="B344" s="200" t="str">
        <f>IF($C344="","",Setup!$B$4)</f>
        <v/>
      </c>
      <c r="D344" s="200" t="str">
        <f>IF($C344="","",_xlfn.XLOOKUP($C344,'Task library'!$A:$A,'Task library'!$B:$B,""))</f>
        <v/>
      </c>
      <c r="E344" s="202" t="str">
        <f>IF($C344="","",_xlfn.XLOOKUP($C344,'Task library'!$A:$A,'Task library'!$D:$D,""))</f>
        <v/>
      </c>
      <c r="H344" s="187" t="str">
        <f t="shared" si="10"/>
        <v/>
      </c>
      <c r="L344" s="179" t="str">
        <f t="shared" si="11"/>
        <v/>
      </c>
      <c r="AO344" s="3"/>
      <c r="AP344" s="110"/>
    </row>
    <row r="345" spans="2:42" ht="15" customHeight="1" x14ac:dyDescent="0.25">
      <c r="B345" s="200" t="str">
        <f>IF($C345="","",Setup!$B$4)</f>
        <v/>
      </c>
      <c r="D345" s="200" t="str">
        <f>IF($C345="","",_xlfn.XLOOKUP($C345,'Task library'!$A:$A,'Task library'!$B:$B,""))</f>
        <v/>
      </c>
      <c r="E345" s="202" t="str">
        <f>IF($C345="","",_xlfn.XLOOKUP($C345,'Task library'!$A:$A,'Task library'!$D:$D,""))</f>
        <v/>
      </c>
      <c r="H345" s="187" t="str">
        <f t="shared" si="10"/>
        <v/>
      </c>
      <c r="L345" s="179" t="str">
        <f t="shared" si="11"/>
        <v/>
      </c>
      <c r="AO345" s="3"/>
      <c r="AP345" s="110"/>
    </row>
    <row r="346" spans="2:42" ht="15" customHeight="1" x14ac:dyDescent="0.25">
      <c r="B346" s="200" t="str">
        <f>IF($C346="","",Setup!$B$4)</f>
        <v/>
      </c>
      <c r="D346" s="200" t="str">
        <f>IF($C346="","",_xlfn.XLOOKUP($C346,'Task library'!$A:$A,'Task library'!$B:$B,""))</f>
        <v/>
      </c>
      <c r="E346" s="202" t="str">
        <f>IF($C346="","",_xlfn.XLOOKUP($C346,'Task library'!$A:$A,'Task library'!$D:$D,""))</f>
        <v/>
      </c>
      <c r="H346" s="187" t="str">
        <f t="shared" si="10"/>
        <v/>
      </c>
      <c r="L346" s="179" t="str">
        <f t="shared" si="11"/>
        <v/>
      </c>
      <c r="AO346" s="3"/>
      <c r="AP346" s="110"/>
    </row>
    <row r="347" spans="2:42" ht="15" customHeight="1" x14ac:dyDescent="0.25">
      <c r="B347" s="200" t="str">
        <f>IF($C347="","",Setup!$B$4)</f>
        <v/>
      </c>
      <c r="D347" s="200" t="str">
        <f>IF($C347="","",_xlfn.XLOOKUP($C347,'Task library'!$A:$A,'Task library'!$B:$B,""))</f>
        <v/>
      </c>
      <c r="E347" s="202" t="str">
        <f>IF($C347="","",_xlfn.XLOOKUP($C347,'Task library'!$A:$A,'Task library'!$D:$D,""))</f>
        <v/>
      </c>
      <c r="H347" s="187" t="str">
        <f t="shared" si="10"/>
        <v/>
      </c>
      <c r="L347" s="179" t="str">
        <f t="shared" si="11"/>
        <v/>
      </c>
      <c r="AO347" s="3"/>
      <c r="AP347" s="110"/>
    </row>
    <row r="348" spans="2:42" ht="15" customHeight="1" x14ac:dyDescent="0.25">
      <c r="B348" s="200" t="str">
        <f>IF($C348="","",Setup!$B$4)</f>
        <v/>
      </c>
      <c r="D348" s="200" t="str">
        <f>IF($C348="","",_xlfn.XLOOKUP($C348,'Task library'!$A:$A,'Task library'!$B:$B,""))</f>
        <v/>
      </c>
      <c r="E348" s="202" t="str">
        <f>IF($C348="","",_xlfn.XLOOKUP($C348,'Task library'!$A:$A,'Task library'!$D:$D,""))</f>
        <v/>
      </c>
      <c r="H348" s="187" t="str">
        <f t="shared" si="10"/>
        <v/>
      </c>
      <c r="L348" s="179" t="str">
        <f t="shared" si="11"/>
        <v/>
      </c>
      <c r="AO348" s="3"/>
      <c r="AP348" s="110"/>
    </row>
    <row r="349" spans="2:42" ht="15" customHeight="1" x14ac:dyDescent="0.25">
      <c r="B349" s="200" t="str">
        <f>IF($C349="","",Setup!$B$4)</f>
        <v/>
      </c>
      <c r="D349" s="200" t="str">
        <f>IF($C349="","",_xlfn.XLOOKUP($C349,'Task library'!$A:$A,'Task library'!$B:$B,""))</f>
        <v/>
      </c>
      <c r="E349" s="202" t="str">
        <f>IF($C349="","",_xlfn.XLOOKUP($C349,'Task library'!$A:$A,'Task library'!$D:$D,""))</f>
        <v/>
      </c>
      <c r="H349" s="187" t="str">
        <f t="shared" si="10"/>
        <v/>
      </c>
      <c r="L349" s="179" t="str">
        <f t="shared" si="11"/>
        <v/>
      </c>
      <c r="AO349" s="3"/>
      <c r="AP349" s="110"/>
    </row>
    <row r="350" spans="2:42" ht="15" customHeight="1" x14ac:dyDescent="0.25">
      <c r="B350" s="200" t="str">
        <f>IF($C350="","",Setup!$B$4)</f>
        <v/>
      </c>
      <c r="D350" s="200" t="str">
        <f>IF($C350="","",_xlfn.XLOOKUP($C350,'Task library'!$A:$A,'Task library'!$B:$B,""))</f>
        <v/>
      </c>
      <c r="E350" s="202" t="str">
        <f>IF($C350="","",_xlfn.XLOOKUP($C350,'Task library'!$A:$A,'Task library'!$D:$D,""))</f>
        <v/>
      </c>
      <c r="H350" s="187" t="str">
        <f t="shared" si="10"/>
        <v/>
      </c>
      <c r="L350" s="179" t="str">
        <f t="shared" si="11"/>
        <v/>
      </c>
      <c r="AO350" s="3"/>
      <c r="AP350" s="110"/>
    </row>
    <row r="351" spans="2:42" ht="15" customHeight="1" x14ac:dyDescent="0.25">
      <c r="B351" s="200" t="str">
        <f>IF($C351="","",Setup!$B$4)</f>
        <v/>
      </c>
      <c r="D351" s="200" t="str">
        <f>IF($C351="","",_xlfn.XLOOKUP($C351,'Task library'!$A:$A,'Task library'!$B:$B,""))</f>
        <v/>
      </c>
      <c r="E351" s="202" t="str">
        <f>IF($C351="","",_xlfn.XLOOKUP($C351,'Task library'!$A:$A,'Task library'!$D:$D,""))</f>
        <v/>
      </c>
      <c r="H351" s="187" t="str">
        <f t="shared" si="10"/>
        <v/>
      </c>
      <c r="L351" s="179" t="str">
        <f t="shared" si="11"/>
        <v/>
      </c>
      <c r="AO351" s="3"/>
      <c r="AP351" s="110"/>
    </row>
    <row r="352" spans="2:42" ht="15" customHeight="1" x14ac:dyDescent="0.25">
      <c r="B352" s="200" t="str">
        <f>IF($C352="","",Setup!$B$4)</f>
        <v/>
      </c>
      <c r="D352" s="200" t="str">
        <f>IF($C352="","",_xlfn.XLOOKUP($C352,'Task library'!$A:$A,'Task library'!$B:$B,""))</f>
        <v/>
      </c>
      <c r="E352" s="202" t="str">
        <f>IF($C352="","",_xlfn.XLOOKUP($C352,'Task library'!$A:$A,'Task library'!$D:$D,""))</f>
        <v/>
      </c>
      <c r="H352" s="187" t="str">
        <f t="shared" si="10"/>
        <v/>
      </c>
      <c r="L352" s="179" t="str">
        <f t="shared" si="11"/>
        <v/>
      </c>
      <c r="AO352" s="3"/>
      <c r="AP352" s="110"/>
    </row>
    <row r="353" spans="2:42" ht="15" customHeight="1" x14ac:dyDescent="0.25">
      <c r="B353" s="200" t="str">
        <f>IF($C353="","",Setup!$B$4)</f>
        <v/>
      </c>
      <c r="D353" s="200" t="str">
        <f>IF($C353="","",_xlfn.XLOOKUP($C353,'Task library'!$A:$A,'Task library'!$B:$B,""))</f>
        <v/>
      </c>
      <c r="E353" s="202" t="str">
        <f>IF($C353="","",_xlfn.XLOOKUP($C353,'Task library'!$A:$A,'Task library'!$D:$D,""))</f>
        <v/>
      </c>
      <c r="H353" s="187" t="str">
        <f t="shared" si="10"/>
        <v/>
      </c>
      <c r="L353" s="179" t="str">
        <f t="shared" si="11"/>
        <v/>
      </c>
      <c r="AO353" s="3"/>
      <c r="AP353" s="110"/>
    </row>
    <row r="354" spans="2:42" ht="15" customHeight="1" x14ac:dyDescent="0.25">
      <c r="B354" s="200" t="str">
        <f>IF($C354="","",Setup!$B$4)</f>
        <v/>
      </c>
      <c r="D354" s="200" t="str">
        <f>IF($C354="","",_xlfn.XLOOKUP($C354,'Task library'!$A:$A,'Task library'!$B:$B,""))</f>
        <v/>
      </c>
      <c r="E354" s="202" t="str">
        <f>IF($C354="","",_xlfn.XLOOKUP($C354,'Task library'!$A:$A,'Task library'!$D:$D,""))</f>
        <v/>
      </c>
      <c r="H354" s="187" t="str">
        <f t="shared" si="10"/>
        <v/>
      </c>
      <c r="L354" s="179" t="str">
        <f t="shared" si="11"/>
        <v/>
      </c>
      <c r="AO354" s="3"/>
      <c r="AP354" s="110"/>
    </row>
    <row r="355" spans="2:42" ht="15" customHeight="1" x14ac:dyDescent="0.25">
      <c r="B355" s="200" t="str">
        <f>IF($C355="","",Setup!$B$4)</f>
        <v/>
      </c>
      <c r="D355" s="200" t="str">
        <f>IF($C355="","",_xlfn.XLOOKUP($C355,'Task library'!$A:$A,'Task library'!$B:$B,""))</f>
        <v/>
      </c>
      <c r="E355" s="202" t="str">
        <f>IF($C355="","",_xlfn.XLOOKUP($C355,'Task library'!$A:$A,'Task library'!$D:$D,""))</f>
        <v/>
      </c>
      <c r="H355" s="187" t="str">
        <f t="shared" si="10"/>
        <v/>
      </c>
      <c r="L355" s="179" t="str">
        <f t="shared" si="11"/>
        <v/>
      </c>
      <c r="AO355" s="3"/>
      <c r="AP355" s="110"/>
    </row>
    <row r="356" spans="2:42" ht="15" customHeight="1" x14ac:dyDescent="0.25">
      <c r="B356" s="200" t="str">
        <f>IF($C356="","",Setup!$B$4)</f>
        <v/>
      </c>
      <c r="D356" s="200" t="str">
        <f>IF($C356="","",_xlfn.XLOOKUP($C356,'Task library'!$A:$A,'Task library'!$B:$B,""))</f>
        <v/>
      </c>
      <c r="E356" s="202" t="str">
        <f>IF($C356="","",_xlfn.XLOOKUP($C356,'Task library'!$A:$A,'Task library'!$D:$D,""))</f>
        <v/>
      </c>
      <c r="H356" s="187" t="str">
        <f t="shared" si="10"/>
        <v/>
      </c>
      <c r="L356" s="179" t="str">
        <f t="shared" si="11"/>
        <v/>
      </c>
      <c r="AO356" s="3"/>
      <c r="AP356" s="110"/>
    </row>
    <row r="357" spans="2:42" ht="15" customHeight="1" x14ac:dyDescent="0.25">
      <c r="B357" s="200" t="str">
        <f>IF($C357="","",Setup!$B$4)</f>
        <v/>
      </c>
      <c r="D357" s="200" t="str">
        <f>IF($C357="","",_xlfn.XLOOKUP($C357,'Task library'!$A:$A,'Task library'!$B:$B,""))</f>
        <v/>
      </c>
      <c r="E357" s="202" t="str">
        <f>IF($C357="","",_xlfn.XLOOKUP($C357,'Task library'!$A:$A,'Task library'!$D:$D,""))</f>
        <v/>
      </c>
      <c r="H357" s="187" t="str">
        <f t="shared" si="10"/>
        <v/>
      </c>
      <c r="L357" s="179" t="str">
        <f t="shared" si="11"/>
        <v/>
      </c>
      <c r="AO357" s="3"/>
      <c r="AP357" s="110"/>
    </row>
    <row r="358" spans="2:42" ht="15" customHeight="1" x14ac:dyDescent="0.25">
      <c r="B358" s="200" t="str">
        <f>IF($C358="","",Setup!$B$4)</f>
        <v/>
      </c>
      <c r="D358" s="200" t="str">
        <f>IF($C358="","",_xlfn.XLOOKUP($C358,'Task library'!$A:$A,'Task library'!$B:$B,""))</f>
        <v/>
      </c>
      <c r="E358" s="202" t="str">
        <f>IF($C358="","",_xlfn.XLOOKUP($C358,'Task library'!$A:$A,'Task library'!$D:$D,""))</f>
        <v/>
      </c>
      <c r="H358" s="187" t="str">
        <f t="shared" si="10"/>
        <v/>
      </c>
      <c r="L358" s="179" t="str">
        <f t="shared" si="11"/>
        <v/>
      </c>
      <c r="AO358" s="3"/>
      <c r="AP358" s="110"/>
    </row>
    <row r="359" spans="2:42" ht="15" customHeight="1" x14ac:dyDescent="0.25">
      <c r="B359" s="200" t="str">
        <f>IF($C359="","",Setup!$B$4)</f>
        <v/>
      </c>
      <c r="D359" s="200" t="str">
        <f>IF($C359="","",_xlfn.XLOOKUP($C359,'Task library'!$A:$A,'Task library'!$B:$B,""))</f>
        <v/>
      </c>
      <c r="E359" s="202" t="str">
        <f>IF($C359="","",_xlfn.XLOOKUP($C359,'Task library'!$A:$A,'Task library'!$D:$D,""))</f>
        <v/>
      </c>
      <c r="H359" s="187" t="str">
        <f t="shared" si="10"/>
        <v/>
      </c>
      <c r="L359" s="179" t="str">
        <f t="shared" si="11"/>
        <v/>
      </c>
      <c r="AO359" s="3"/>
      <c r="AP359" s="110"/>
    </row>
    <row r="360" spans="2:42" ht="15" customHeight="1" x14ac:dyDescent="0.25">
      <c r="B360" s="200" t="str">
        <f>IF($C360="","",Setup!$B$4)</f>
        <v/>
      </c>
      <c r="D360" s="200" t="str">
        <f>IF($C360="","",_xlfn.XLOOKUP($C360,'Task library'!$A:$A,'Task library'!$B:$B,""))</f>
        <v/>
      </c>
      <c r="E360" s="202" t="str">
        <f>IF($C360="","",_xlfn.XLOOKUP($C360,'Task library'!$A:$A,'Task library'!$D:$D,""))</f>
        <v/>
      </c>
      <c r="H360" s="187" t="str">
        <f t="shared" si="10"/>
        <v/>
      </c>
      <c r="L360" s="179" t="str">
        <f t="shared" si="11"/>
        <v/>
      </c>
      <c r="AO360" s="3"/>
      <c r="AP360" s="110"/>
    </row>
    <row r="361" spans="2:42" ht="15" customHeight="1" x14ac:dyDescent="0.25">
      <c r="B361" s="200" t="str">
        <f>IF($C361="","",Setup!$B$4)</f>
        <v/>
      </c>
      <c r="D361" s="200" t="str">
        <f>IF($C361="","",_xlfn.XLOOKUP($C361,'Task library'!$A:$A,'Task library'!$B:$B,""))</f>
        <v/>
      </c>
      <c r="E361" s="202" t="str">
        <f>IF($C361="","",_xlfn.XLOOKUP($C361,'Task library'!$A:$A,'Task library'!$D:$D,""))</f>
        <v/>
      </c>
      <c r="H361" s="187" t="str">
        <f t="shared" si="10"/>
        <v/>
      </c>
      <c r="L361" s="179" t="str">
        <f t="shared" si="11"/>
        <v/>
      </c>
      <c r="AO361" s="3"/>
      <c r="AP361" s="110"/>
    </row>
    <row r="362" spans="2:42" ht="15" customHeight="1" x14ac:dyDescent="0.25">
      <c r="B362" s="200" t="str">
        <f>IF($C362="","",Setup!$B$4)</f>
        <v/>
      </c>
      <c r="D362" s="200" t="str">
        <f>IF($C362="","",_xlfn.XLOOKUP($C362,'Task library'!$A:$A,'Task library'!$B:$B,""))</f>
        <v/>
      </c>
      <c r="E362" s="202" t="str">
        <f>IF($C362="","",_xlfn.XLOOKUP($C362,'Task library'!$A:$A,'Task library'!$D:$D,""))</f>
        <v/>
      </c>
      <c r="H362" s="187" t="str">
        <f t="shared" si="10"/>
        <v/>
      </c>
      <c r="L362" s="179" t="str">
        <f t="shared" si="11"/>
        <v/>
      </c>
      <c r="AO362" s="3"/>
      <c r="AP362" s="110"/>
    </row>
    <row r="363" spans="2:42" ht="15" customHeight="1" x14ac:dyDescent="0.25">
      <c r="B363" s="200" t="str">
        <f>IF($C363="","",Setup!$B$4)</f>
        <v/>
      </c>
      <c r="D363" s="200" t="str">
        <f>IF($C363="","",_xlfn.XLOOKUP($C363,'Task library'!$A:$A,'Task library'!$B:$B,""))</f>
        <v/>
      </c>
      <c r="E363" s="202" t="str">
        <f>IF($C363="","",_xlfn.XLOOKUP($C363,'Task library'!$A:$A,'Task library'!$D:$D,""))</f>
        <v/>
      </c>
      <c r="H363" s="187" t="str">
        <f t="shared" si="10"/>
        <v/>
      </c>
      <c r="L363" s="179" t="str">
        <f t="shared" si="11"/>
        <v/>
      </c>
      <c r="AO363" s="3"/>
      <c r="AP363" s="110"/>
    </row>
    <row r="364" spans="2:42" ht="15" customHeight="1" x14ac:dyDescent="0.25">
      <c r="B364" s="200" t="str">
        <f>IF($C364="","",Setup!$B$4)</f>
        <v/>
      </c>
      <c r="D364" s="200" t="str">
        <f>IF($C364="","",_xlfn.XLOOKUP($C364,'Task library'!$A:$A,'Task library'!$B:$B,""))</f>
        <v/>
      </c>
      <c r="E364" s="202" t="str">
        <f>IF($C364="","",_xlfn.XLOOKUP($C364,'Task library'!$A:$A,'Task library'!$D:$D,""))</f>
        <v/>
      </c>
      <c r="H364" s="187" t="str">
        <f t="shared" si="10"/>
        <v/>
      </c>
      <c r="L364" s="179" t="str">
        <f t="shared" si="11"/>
        <v/>
      </c>
      <c r="AO364" s="3"/>
      <c r="AP364" s="110"/>
    </row>
    <row r="365" spans="2:42" ht="15" customHeight="1" x14ac:dyDescent="0.25">
      <c r="B365" s="200" t="str">
        <f>IF($C365="","",Setup!$B$4)</f>
        <v/>
      </c>
      <c r="D365" s="200" t="str">
        <f>IF($C365="","",_xlfn.XLOOKUP($C365,'Task library'!$A:$A,'Task library'!$B:$B,""))</f>
        <v/>
      </c>
      <c r="E365" s="202" t="str">
        <f>IF($C365="","",_xlfn.XLOOKUP($C365,'Task library'!$A:$A,'Task library'!$D:$D,""))</f>
        <v/>
      </c>
      <c r="H365" s="187" t="str">
        <f t="shared" si="10"/>
        <v/>
      </c>
      <c r="L365" s="179" t="str">
        <f t="shared" si="11"/>
        <v/>
      </c>
      <c r="AO365" s="3"/>
      <c r="AP365" s="110"/>
    </row>
    <row r="366" spans="2:42" ht="15" customHeight="1" x14ac:dyDescent="0.25">
      <c r="B366" s="200" t="str">
        <f>IF($C366="","",Setup!$B$4)</f>
        <v/>
      </c>
      <c r="D366" s="200" t="str">
        <f>IF($C366="","",_xlfn.XLOOKUP($C366,'Task library'!$A:$A,'Task library'!$B:$B,""))</f>
        <v/>
      </c>
      <c r="E366" s="202" t="str">
        <f>IF($C366="","",_xlfn.XLOOKUP($C366,'Task library'!$A:$A,'Task library'!$D:$D,""))</f>
        <v/>
      </c>
      <c r="H366" s="187" t="str">
        <f t="shared" si="10"/>
        <v/>
      </c>
      <c r="L366" s="179" t="str">
        <f t="shared" si="11"/>
        <v/>
      </c>
      <c r="AO366" s="3"/>
      <c r="AP366" s="110"/>
    </row>
    <row r="367" spans="2:42" ht="15" customHeight="1" x14ac:dyDescent="0.25">
      <c r="B367" s="200" t="str">
        <f>IF($C367="","",Setup!$B$4)</f>
        <v/>
      </c>
      <c r="D367" s="200" t="str">
        <f>IF($C367="","",_xlfn.XLOOKUP($C367,'Task library'!$A:$A,'Task library'!$B:$B,""))</f>
        <v/>
      </c>
      <c r="E367" s="202" t="str">
        <f>IF($C367="","",_xlfn.XLOOKUP($C367,'Task library'!$A:$A,'Task library'!$D:$D,""))</f>
        <v/>
      </c>
      <c r="H367" s="187" t="str">
        <f t="shared" si="10"/>
        <v/>
      </c>
      <c r="L367" s="179" t="str">
        <f t="shared" si="11"/>
        <v/>
      </c>
      <c r="AO367" s="3"/>
      <c r="AP367" s="110"/>
    </row>
    <row r="368" spans="2:42" ht="15" customHeight="1" x14ac:dyDescent="0.25">
      <c r="B368" s="200" t="str">
        <f>IF($C368="","",Setup!$B$4)</f>
        <v/>
      </c>
      <c r="D368" s="200" t="str">
        <f>IF($C368="","",_xlfn.XLOOKUP($C368,'Task library'!$A:$A,'Task library'!$B:$B,""))</f>
        <v/>
      </c>
      <c r="E368" s="202" t="str">
        <f>IF($C368="","",_xlfn.XLOOKUP($C368,'Task library'!$A:$A,'Task library'!$D:$D,""))</f>
        <v/>
      </c>
      <c r="H368" s="187" t="str">
        <f t="shared" si="10"/>
        <v/>
      </c>
      <c r="L368" s="179" t="str">
        <f t="shared" si="11"/>
        <v/>
      </c>
      <c r="AO368" s="3"/>
      <c r="AP368" s="110"/>
    </row>
    <row r="369" spans="2:42" ht="15" customHeight="1" x14ac:dyDescent="0.25">
      <c r="B369" s="200" t="str">
        <f>IF($C369="","",Setup!$B$4)</f>
        <v/>
      </c>
      <c r="D369" s="200" t="str">
        <f>IF($C369="","",_xlfn.XLOOKUP($C369,'Task library'!$A:$A,'Task library'!$B:$B,""))</f>
        <v/>
      </c>
      <c r="E369" s="202" t="str">
        <f>IF($C369="","",_xlfn.XLOOKUP($C369,'Task library'!$A:$A,'Task library'!$D:$D,""))</f>
        <v/>
      </c>
      <c r="H369" s="187" t="str">
        <f t="shared" si="10"/>
        <v/>
      </c>
      <c r="L369" s="179" t="str">
        <f t="shared" si="11"/>
        <v/>
      </c>
      <c r="AO369" s="3"/>
      <c r="AP369" s="110"/>
    </row>
    <row r="370" spans="2:42" ht="15" customHeight="1" x14ac:dyDescent="0.25">
      <c r="B370" s="200" t="str">
        <f>IF($C370="","",Setup!$B$4)</f>
        <v/>
      </c>
      <c r="D370" s="200" t="str">
        <f>IF($C370="","",_xlfn.XLOOKUP($C370,'Task library'!$A:$A,'Task library'!$B:$B,""))</f>
        <v/>
      </c>
      <c r="E370" s="202" t="str">
        <f>IF($C370="","",_xlfn.XLOOKUP($C370,'Task library'!$A:$A,'Task library'!$D:$D,""))</f>
        <v/>
      </c>
      <c r="H370" s="187" t="str">
        <f t="shared" si="10"/>
        <v/>
      </c>
      <c r="L370" s="179" t="str">
        <f t="shared" si="11"/>
        <v/>
      </c>
      <c r="AO370" s="3"/>
      <c r="AP370" s="110"/>
    </row>
    <row r="371" spans="2:42" ht="15" customHeight="1" x14ac:dyDescent="0.25">
      <c r="B371" s="200" t="str">
        <f>IF($C371="","",Setup!$B$4)</f>
        <v/>
      </c>
      <c r="D371" s="200" t="str">
        <f>IF($C371="","",_xlfn.XLOOKUP($C371,'Task library'!$A:$A,'Task library'!$B:$B,""))</f>
        <v/>
      </c>
      <c r="E371" s="202" t="str">
        <f>IF($C371="","",_xlfn.XLOOKUP($C371,'Task library'!$A:$A,'Task library'!$D:$D,""))</f>
        <v/>
      </c>
      <c r="H371" s="187" t="str">
        <f t="shared" si="10"/>
        <v/>
      </c>
      <c r="L371" s="179" t="str">
        <f t="shared" si="11"/>
        <v/>
      </c>
      <c r="AO371" s="3"/>
      <c r="AP371" s="110"/>
    </row>
    <row r="372" spans="2:42" ht="15" customHeight="1" x14ac:dyDescent="0.25">
      <c r="B372" s="200" t="str">
        <f>IF($C372="","",Setup!$B$4)</f>
        <v/>
      </c>
      <c r="D372" s="200" t="str">
        <f>IF($C372="","",_xlfn.XLOOKUP($C372,'Task library'!$A:$A,'Task library'!$B:$B,""))</f>
        <v/>
      </c>
      <c r="E372" s="202" t="str">
        <f>IF($C372="","",_xlfn.XLOOKUP($C372,'Task library'!$A:$A,'Task library'!$D:$D,""))</f>
        <v/>
      </c>
      <c r="H372" s="187" t="str">
        <f t="shared" si="10"/>
        <v/>
      </c>
      <c r="L372" s="179" t="str">
        <f t="shared" si="11"/>
        <v/>
      </c>
      <c r="AO372" s="3"/>
      <c r="AP372" s="110"/>
    </row>
    <row r="373" spans="2:42" ht="15" customHeight="1" x14ac:dyDescent="0.25">
      <c r="B373" s="200" t="str">
        <f>IF($C373="","",Setup!$B$4)</f>
        <v/>
      </c>
      <c r="D373" s="200" t="str">
        <f>IF($C373="","",_xlfn.XLOOKUP($C373,'Task library'!$A:$A,'Task library'!$B:$B,""))</f>
        <v/>
      </c>
      <c r="E373" s="202" t="str">
        <f>IF($C373="","",_xlfn.XLOOKUP($C373,'Task library'!$A:$A,'Task library'!$D:$D,""))</f>
        <v/>
      </c>
      <c r="H373" s="187" t="str">
        <f t="shared" si="10"/>
        <v/>
      </c>
      <c r="L373" s="179" t="str">
        <f t="shared" si="11"/>
        <v/>
      </c>
      <c r="AO373" s="3"/>
      <c r="AP373" s="110"/>
    </row>
    <row r="374" spans="2:42" ht="15" customHeight="1" x14ac:dyDescent="0.25">
      <c r="B374" s="200" t="str">
        <f>IF($C374="","",Setup!$B$4)</f>
        <v/>
      </c>
      <c r="D374" s="200" t="str">
        <f>IF($C374="","",_xlfn.XLOOKUP($C374,'Task library'!$A:$A,'Task library'!$B:$B,""))</f>
        <v/>
      </c>
      <c r="E374" s="202" t="str">
        <f>IF($C374="","",_xlfn.XLOOKUP($C374,'Task library'!$A:$A,'Task library'!$D:$D,""))</f>
        <v/>
      </c>
      <c r="H374" s="187" t="str">
        <f t="shared" si="10"/>
        <v/>
      </c>
      <c r="L374" s="179" t="str">
        <f t="shared" si="11"/>
        <v/>
      </c>
      <c r="AO374" s="3"/>
      <c r="AP374" s="110"/>
    </row>
    <row r="375" spans="2:42" ht="15" customHeight="1" x14ac:dyDescent="0.25">
      <c r="B375" s="200" t="str">
        <f>IF($C375="","",Setup!$B$4)</f>
        <v/>
      </c>
      <c r="D375" s="200" t="str">
        <f>IF($C375="","",_xlfn.XLOOKUP($C375,'Task library'!$A:$A,'Task library'!$B:$B,""))</f>
        <v/>
      </c>
      <c r="E375" s="202" t="str">
        <f>IF($C375="","",_xlfn.XLOOKUP($C375,'Task library'!$A:$A,'Task library'!$D:$D,""))</f>
        <v/>
      </c>
      <c r="H375" s="187" t="str">
        <f t="shared" si="10"/>
        <v/>
      </c>
      <c r="L375" s="179" t="str">
        <f t="shared" si="11"/>
        <v/>
      </c>
      <c r="AO375" s="3"/>
      <c r="AP375" s="110"/>
    </row>
    <row r="376" spans="2:42" ht="15" customHeight="1" x14ac:dyDescent="0.25">
      <c r="B376" s="200" t="str">
        <f>IF($C376="","",Setup!$B$4)</f>
        <v/>
      </c>
      <c r="D376" s="200" t="str">
        <f>IF($C376="","",_xlfn.XLOOKUP($C376,'Task library'!$A:$A,'Task library'!$B:$B,""))</f>
        <v/>
      </c>
      <c r="E376" s="202" t="str">
        <f>IF($C376="","",_xlfn.XLOOKUP($C376,'Task library'!$A:$A,'Task library'!$D:$D,""))</f>
        <v/>
      </c>
      <c r="H376" s="187" t="str">
        <f t="shared" si="10"/>
        <v/>
      </c>
      <c r="L376" s="179" t="str">
        <f t="shared" si="11"/>
        <v/>
      </c>
      <c r="AO376" s="3"/>
      <c r="AP376" s="110"/>
    </row>
    <row r="377" spans="2:42" ht="15" customHeight="1" x14ac:dyDescent="0.25">
      <c r="B377" s="200" t="str">
        <f>IF($C377="","",Setup!$B$4)</f>
        <v/>
      </c>
      <c r="D377" s="200" t="str">
        <f>IF($C377="","",_xlfn.XLOOKUP($C377,'Task library'!$A:$A,'Task library'!$B:$B,""))</f>
        <v/>
      </c>
      <c r="E377" s="202" t="str">
        <f>IF($C377="","",_xlfn.XLOOKUP($C377,'Task library'!$A:$A,'Task library'!$D:$D,""))</f>
        <v/>
      </c>
      <c r="H377" s="187" t="str">
        <f t="shared" si="10"/>
        <v/>
      </c>
      <c r="L377" s="179" t="str">
        <f t="shared" si="11"/>
        <v/>
      </c>
      <c r="AO377" s="3"/>
      <c r="AP377" s="110"/>
    </row>
    <row r="378" spans="2:42" ht="15" customHeight="1" x14ac:dyDescent="0.25">
      <c r="B378" s="200" t="str">
        <f>IF($C378="","",Setup!$B$4)</f>
        <v/>
      </c>
      <c r="D378" s="200" t="str">
        <f>IF($C378="","",_xlfn.XLOOKUP($C378,'Task library'!$A:$A,'Task library'!$B:$B,""))</f>
        <v/>
      </c>
      <c r="E378" s="202" t="str">
        <f>IF($C378="","",_xlfn.XLOOKUP($C378,'Task library'!$A:$A,'Task library'!$D:$D,""))</f>
        <v/>
      </c>
      <c r="H378" s="187" t="str">
        <f t="shared" si="10"/>
        <v/>
      </c>
      <c r="L378" s="179" t="str">
        <f t="shared" si="11"/>
        <v/>
      </c>
      <c r="AO378" s="3"/>
      <c r="AP378" s="110"/>
    </row>
    <row r="379" spans="2:42" ht="15" customHeight="1" x14ac:dyDescent="0.25">
      <c r="B379" s="200" t="str">
        <f>IF($C379="","",Setup!$B$4)</f>
        <v/>
      </c>
      <c r="D379" s="200" t="str">
        <f>IF($C379="","",_xlfn.XLOOKUP($C379,'Task library'!$A:$A,'Task library'!$B:$B,""))</f>
        <v/>
      </c>
      <c r="E379" s="202" t="str">
        <f>IF($C379="","",_xlfn.XLOOKUP($C379,'Task library'!$A:$A,'Task library'!$D:$D,""))</f>
        <v/>
      </c>
      <c r="H379" s="187" t="str">
        <f t="shared" si="10"/>
        <v/>
      </c>
      <c r="L379" s="179" t="str">
        <f t="shared" si="11"/>
        <v/>
      </c>
      <c r="AO379" s="3"/>
      <c r="AP379" s="110"/>
    </row>
    <row r="380" spans="2:42" ht="15" customHeight="1" x14ac:dyDescent="0.25">
      <c r="B380" s="200" t="str">
        <f>IF($C380="","",Setup!$B$4)</f>
        <v/>
      </c>
      <c r="D380" s="200" t="str">
        <f>IF($C380="","",_xlfn.XLOOKUP($C380,'Task library'!$A:$A,'Task library'!$B:$B,""))</f>
        <v/>
      </c>
      <c r="E380" s="202" t="str">
        <f>IF($C380="","",_xlfn.XLOOKUP($C380,'Task library'!$A:$A,'Task library'!$D:$D,""))</f>
        <v/>
      </c>
      <c r="H380" s="187" t="str">
        <f t="shared" si="10"/>
        <v/>
      </c>
      <c r="L380" s="179" t="str">
        <f t="shared" si="11"/>
        <v/>
      </c>
      <c r="AO380" s="3"/>
      <c r="AP380" s="110"/>
    </row>
    <row r="381" spans="2:42" ht="15" customHeight="1" x14ac:dyDescent="0.25">
      <c r="B381" s="200" t="str">
        <f>IF($C381="","",Setup!$B$4)</f>
        <v/>
      </c>
      <c r="D381" s="200" t="str">
        <f>IF($C381="","",_xlfn.XLOOKUP($C381,'Task library'!$A:$A,'Task library'!$B:$B,""))</f>
        <v/>
      </c>
      <c r="E381" s="202" t="str">
        <f>IF($C381="","",_xlfn.XLOOKUP($C381,'Task library'!$A:$A,'Task library'!$D:$D,""))</f>
        <v/>
      </c>
      <c r="H381" s="187" t="str">
        <f t="shared" si="10"/>
        <v/>
      </c>
      <c r="L381" s="179" t="str">
        <f t="shared" si="11"/>
        <v/>
      </c>
      <c r="AO381" s="3"/>
      <c r="AP381" s="110"/>
    </row>
    <row r="382" spans="2:42" ht="15" customHeight="1" x14ac:dyDescent="0.25">
      <c r="B382" s="200" t="str">
        <f>IF($C382="","",Setup!$B$4)</f>
        <v/>
      </c>
      <c r="D382" s="200" t="str">
        <f>IF($C382="","",_xlfn.XLOOKUP($C382,'Task library'!$A:$A,'Task library'!$B:$B,""))</f>
        <v/>
      </c>
      <c r="E382" s="202" t="str">
        <f>IF($C382="","",_xlfn.XLOOKUP($C382,'Task library'!$A:$A,'Task library'!$D:$D,""))</f>
        <v/>
      </c>
      <c r="H382" s="187" t="str">
        <f t="shared" si="10"/>
        <v/>
      </c>
      <c r="L382" s="179" t="str">
        <f t="shared" si="11"/>
        <v/>
      </c>
      <c r="AO382" s="3"/>
      <c r="AP382" s="110"/>
    </row>
    <row r="383" spans="2:42" ht="15" customHeight="1" x14ac:dyDescent="0.25">
      <c r="B383" s="200" t="str">
        <f>IF($C383="","",Setup!$B$4)</f>
        <v/>
      </c>
      <c r="D383" s="200" t="str">
        <f>IF($C383="","",_xlfn.XLOOKUP($C383,'Task library'!$A:$A,'Task library'!$B:$B,""))</f>
        <v/>
      </c>
      <c r="E383" s="202" t="str">
        <f>IF($C383="","",_xlfn.XLOOKUP($C383,'Task library'!$A:$A,'Task library'!$D:$D,""))</f>
        <v/>
      </c>
      <c r="H383" s="187" t="str">
        <f t="shared" si="10"/>
        <v/>
      </c>
      <c r="L383" s="179" t="str">
        <f t="shared" si="11"/>
        <v/>
      </c>
      <c r="AO383" s="3"/>
      <c r="AP383" s="110"/>
    </row>
    <row r="384" spans="2:42" ht="15" customHeight="1" x14ac:dyDescent="0.25">
      <c r="B384" s="200" t="str">
        <f>IF($C384="","",Setup!$B$4)</f>
        <v/>
      </c>
      <c r="D384" s="200" t="str">
        <f>IF($C384="","",_xlfn.XLOOKUP($C384,'Task library'!$A:$A,'Task library'!$B:$B,""))</f>
        <v/>
      </c>
      <c r="E384" s="202" t="str">
        <f>IF($C384="","",_xlfn.XLOOKUP($C384,'Task library'!$A:$A,'Task library'!$D:$D,""))</f>
        <v/>
      </c>
      <c r="H384" s="187" t="str">
        <f t="shared" si="10"/>
        <v/>
      </c>
      <c r="L384" s="179" t="str">
        <f t="shared" si="11"/>
        <v/>
      </c>
      <c r="AO384" s="3"/>
      <c r="AP384" s="110"/>
    </row>
    <row r="385" spans="2:42" ht="15" customHeight="1" x14ac:dyDescent="0.25">
      <c r="B385" s="200" t="str">
        <f>IF($C385="","",Setup!$B$4)</f>
        <v/>
      </c>
      <c r="D385" s="200" t="str">
        <f>IF($C385="","",_xlfn.XLOOKUP($C385,'Task library'!$A:$A,'Task library'!$B:$B,""))</f>
        <v/>
      </c>
      <c r="E385" s="202" t="str">
        <f>IF($C385="","",_xlfn.XLOOKUP($C385,'Task library'!$A:$A,'Task library'!$D:$D,""))</f>
        <v/>
      </c>
      <c r="H385" s="187" t="str">
        <f t="shared" si="10"/>
        <v/>
      </c>
      <c r="L385" s="179" t="str">
        <f t="shared" si="11"/>
        <v/>
      </c>
      <c r="AO385" s="3"/>
      <c r="AP385" s="110"/>
    </row>
    <row r="386" spans="2:42" ht="15" customHeight="1" x14ac:dyDescent="0.25">
      <c r="B386" s="200" t="str">
        <f>IF($C386="","",Setup!$B$4)</f>
        <v/>
      </c>
      <c r="D386" s="200" t="str">
        <f>IF($C386="","",_xlfn.XLOOKUP($C386,'Task library'!$A:$A,'Task library'!$B:$B,""))</f>
        <v/>
      </c>
      <c r="E386" s="202" t="str">
        <f>IF($C386="","",_xlfn.XLOOKUP($C386,'Task library'!$A:$A,'Task library'!$D:$D,""))</f>
        <v/>
      </c>
      <c r="H386" s="187" t="str">
        <f t="shared" ref="H386:H449" si="12">IF(OR($C386="",$E386="",$G386=""),"",$E386-$G386)</f>
        <v/>
      </c>
      <c r="L386" s="179" t="str">
        <f t="shared" ref="L386:L449" si="13">IF(G386="","",IF(G386&gt;E386,"Time check – higher",IF(G386&lt;E386,"Time check – lower","")))</f>
        <v/>
      </c>
      <c r="AO386" s="3"/>
      <c r="AP386" s="110"/>
    </row>
    <row r="387" spans="2:42" ht="15" customHeight="1" x14ac:dyDescent="0.25">
      <c r="B387" s="200" t="str">
        <f>IF($C387="","",Setup!$B$4)</f>
        <v/>
      </c>
      <c r="D387" s="200" t="str">
        <f>IF($C387="","",_xlfn.XLOOKUP($C387,'Task library'!$A:$A,'Task library'!$B:$B,""))</f>
        <v/>
      </c>
      <c r="E387" s="202" t="str">
        <f>IF($C387="","",_xlfn.XLOOKUP($C387,'Task library'!$A:$A,'Task library'!$D:$D,""))</f>
        <v/>
      </c>
      <c r="H387" s="187" t="str">
        <f t="shared" si="12"/>
        <v/>
      </c>
      <c r="L387" s="179" t="str">
        <f t="shared" si="13"/>
        <v/>
      </c>
      <c r="AO387" s="3"/>
      <c r="AP387" s="110"/>
    </row>
    <row r="388" spans="2:42" ht="15" customHeight="1" x14ac:dyDescent="0.25">
      <c r="B388" s="200" t="str">
        <f>IF($C388="","",Setup!$B$4)</f>
        <v/>
      </c>
      <c r="D388" s="200" t="str">
        <f>IF($C388="","",_xlfn.XLOOKUP($C388,'Task library'!$A:$A,'Task library'!$B:$B,""))</f>
        <v/>
      </c>
      <c r="E388" s="202" t="str">
        <f>IF($C388="","",_xlfn.XLOOKUP($C388,'Task library'!$A:$A,'Task library'!$D:$D,""))</f>
        <v/>
      </c>
      <c r="H388" s="187" t="str">
        <f t="shared" si="12"/>
        <v/>
      </c>
      <c r="L388" s="179" t="str">
        <f t="shared" si="13"/>
        <v/>
      </c>
      <c r="AO388" s="3"/>
      <c r="AP388" s="110"/>
    </row>
    <row r="389" spans="2:42" ht="15" customHeight="1" x14ac:dyDescent="0.25">
      <c r="B389" s="200" t="str">
        <f>IF($C389="","",Setup!$B$4)</f>
        <v/>
      </c>
      <c r="D389" s="200" t="str">
        <f>IF($C389="","",_xlfn.XLOOKUP($C389,'Task library'!$A:$A,'Task library'!$B:$B,""))</f>
        <v/>
      </c>
      <c r="E389" s="202" t="str">
        <f>IF($C389="","",_xlfn.XLOOKUP($C389,'Task library'!$A:$A,'Task library'!$D:$D,""))</f>
        <v/>
      </c>
      <c r="H389" s="187" t="str">
        <f t="shared" si="12"/>
        <v/>
      </c>
      <c r="L389" s="179" t="str">
        <f t="shared" si="13"/>
        <v/>
      </c>
      <c r="AO389" s="3"/>
      <c r="AP389" s="110"/>
    </row>
    <row r="390" spans="2:42" ht="15" customHeight="1" x14ac:dyDescent="0.25">
      <c r="B390" s="200" t="str">
        <f>IF($C390="","",Setup!$B$4)</f>
        <v/>
      </c>
      <c r="D390" s="200" t="str">
        <f>IF($C390="","",_xlfn.XLOOKUP($C390,'Task library'!$A:$A,'Task library'!$B:$B,""))</f>
        <v/>
      </c>
      <c r="E390" s="202" t="str">
        <f>IF($C390="","",_xlfn.XLOOKUP($C390,'Task library'!$A:$A,'Task library'!$D:$D,""))</f>
        <v/>
      </c>
      <c r="H390" s="187" t="str">
        <f t="shared" si="12"/>
        <v/>
      </c>
      <c r="L390" s="179" t="str">
        <f t="shared" si="13"/>
        <v/>
      </c>
      <c r="AO390" s="3"/>
      <c r="AP390" s="110"/>
    </row>
    <row r="391" spans="2:42" ht="15" customHeight="1" x14ac:dyDescent="0.25">
      <c r="B391" s="200" t="str">
        <f>IF($C391="","",Setup!$B$4)</f>
        <v/>
      </c>
      <c r="D391" s="200" t="str">
        <f>IF($C391="","",_xlfn.XLOOKUP($C391,'Task library'!$A:$A,'Task library'!$B:$B,""))</f>
        <v/>
      </c>
      <c r="E391" s="202" t="str">
        <f>IF($C391="","",_xlfn.XLOOKUP($C391,'Task library'!$A:$A,'Task library'!$D:$D,""))</f>
        <v/>
      </c>
      <c r="H391" s="187" t="str">
        <f t="shared" si="12"/>
        <v/>
      </c>
      <c r="L391" s="179" t="str">
        <f t="shared" si="13"/>
        <v/>
      </c>
      <c r="AO391" s="3"/>
      <c r="AP391" s="110"/>
    </row>
    <row r="392" spans="2:42" ht="15" customHeight="1" x14ac:dyDescent="0.25">
      <c r="B392" s="200" t="str">
        <f>IF($C392="","",Setup!$B$4)</f>
        <v/>
      </c>
      <c r="D392" s="200" t="str">
        <f>IF($C392="","",_xlfn.XLOOKUP($C392,'Task library'!$A:$A,'Task library'!$B:$B,""))</f>
        <v/>
      </c>
      <c r="E392" s="202" t="str">
        <f>IF($C392="","",_xlfn.XLOOKUP($C392,'Task library'!$A:$A,'Task library'!$D:$D,""))</f>
        <v/>
      </c>
      <c r="H392" s="187" t="str">
        <f t="shared" si="12"/>
        <v/>
      </c>
      <c r="L392" s="179" t="str">
        <f t="shared" si="13"/>
        <v/>
      </c>
      <c r="AO392" s="3"/>
      <c r="AP392" s="110"/>
    </row>
    <row r="393" spans="2:42" ht="15" customHeight="1" x14ac:dyDescent="0.25">
      <c r="B393" s="200" t="str">
        <f>IF($C393="","",Setup!$B$4)</f>
        <v/>
      </c>
      <c r="D393" s="200" t="str">
        <f>IF($C393="","",_xlfn.XLOOKUP($C393,'Task library'!$A:$A,'Task library'!$B:$B,""))</f>
        <v/>
      </c>
      <c r="E393" s="202" t="str">
        <f>IF($C393="","",_xlfn.XLOOKUP($C393,'Task library'!$A:$A,'Task library'!$D:$D,""))</f>
        <v/>
      </c>
      <c r="H393" s="187" t="str">
        <f t="shared" si="12"/>
        <v/>
      </c>
      <c r="L393" s="179" t="str">
        <f t="shared" si="13"/>
        <v/>
      </c>
      <c r="AO393" s="3"/>
      <c r="AP393" s="110"/>
    </row>
    <row r="394" spans="2:42" ht="15" customHeight="1" x14ac:dyDescent="0.25">
      <c r="B394" s="200" t="str">
        <f>IF($C394="","",Setup!$B$4)</f>
        <v/>
      </c>
      <c r="D394" s="200" t="str">
        <f>IF($C394="","",_xlfn.XLOOKUP($C394,'Task library'!$A:$A,'Task library'!$B:$B,""))</f>
        <v/>
      </c>
      <c r="E394" s="202" t="str">
        <f>IF($C394="","",_xlfn.XLOOKUP($C394,'Task library'!$A:$A,'Task library'!$D:$D,""))</f>
        <v/>
      </c>
      <c r="H394" s="187" t="str">
        <f t="shared" si="12"/>
        <v/>
      </c>
      <c r="L394" s="179" t="str">
        <f t="shared" si="13"/>
        <v/>
      </c>
      <c r="AO394" s="3"/>
      <c r="AP394" s="110"/>
    </row>
    <row r="395" spans="2:42" ht="15" customHeight="1" x14ac:dyDescent="0.25">
      <c r="B395" s="200" t="str">
        <f>IF($C395="","",Setup!$B$4)</f>
        <v/>
      </c>
      <c r="D395" s="200" t="str">
        <f>IF($C395="","",_xlfn.XLOOKUP($C395,'Task library'!$A:$A,'Task library'!$B:$B,""))</f>
        <v/>
      </c>
      <c r="E395" s="202" t="str">
        <f>IF($C395="","",_xlfn.XLOOKUP($C395,'Task library'!$A:$A,'Task library'!$D:$D,""))</f>
        <v/>
      </c>
      <c r="H395" s="187" t="str">
        <f t="shared" si="12"/>
        <v/>
      </c>
      <c r="L395" s="179" t="str">
        <f t="shared" si="13"/>
        <v/>
      </c>
      <c r="AO395" s="3"/>
      <c r="AP395" s="110"/>
    </row>
    <row r="396" spans="2:42" ht="15" customHeight="1" x14ac:dyDescent="0.25">
      <c r="B396" s="200" t="str">
        <f>IF($C396="","",Setup!$B$4)</f>
        <v/>
      </c>
      <c r="D396" s="200" t="str">
        <f>IF($C396="","",_xlfn.XLOOKUP($C396,'Task library'!$A:$A,'Task library'!$B:$B,""))</f>
        <v/>
      </c>
      <c r="E396" s="202" t="str">
        <f>IF($C396="","",_xlfn.XLOOKUP($C396,'Task library'!$A:$A,'Task library'!$D:$D,""))</f>
        <v/>
      </c>
      <c r="H396" s="187" t="str">
        <f t="shared" si="12"/>
        <v/>
      </c>
      <c r="L396" s="179" t="str">
        <f t="shared" si="13"/>
        <v/>
      </c>
      <c r="AO396" s="3"/>
      <c r="AP396" s="110"/>
    </row>
    <row r="397" spans="2:42" ht="15" customHeight="1" x14ac:dyDescent="0.25">
      <c r="B397" s="200" t="str">
        <f>IF($C397="","",Setup!$B$4)</f>
        <v/>
      </c>
      <c r="D397" s="200" t="str">
        <f>IF($C397="","",_xlfn.XLOOKUP($C397,'Task library'!$A:$A,'Task library'!$B:$B,""))</f>
        <v/>
      </c>
      <c r="E397" s="202" t="str">
        <f>IF($C397="","",_xlfn.XLOOKUP($C397,'Task library'!$A:$A,'Task library'!$D:$D,""))</f>
        <v/>
      </c>
      <c r="H397" s="187" t="str">
        <f t="shared" si="12"/>
        <v/>
      </c>
      <c r="L397" s="179" t="str">
        <f t="shared" si="13"/>
        <v/>
      </c>
      <c r="AO397" s="3"/>
      <c r="AP397" s="110"/>
    </row>
    <row r="398" spans="2:42" ht="15" customHeight="1" x14ac:dyDescent="0.25">
      <c r="B398" s="200" t="str">
        <f>IF($C398="","",Setup!$B$4)</f>
        <v/>
      </c>
      <c r="D398" s="200" t="str">
        <f>IF($C398="","",_xlfn.XLOOKUP($C398,'Task library'!$A:$A,'Task library'!$B:$B,""))</f>
        <v/>
      </c>
      <c r="E398" s="202" t="str">
        <f>IF($C398="","",_xlfn.XLOOKUP($C398,'Task library'!$A:$A,'Task library'!$D:$D,""))</f>
        <v/>
      </c>
      <c r="H398" s="187" t="str">
        <f t="shared" si="12"/>
        <v/>
      </c>
      <c r="L398" s="179" t="str">
        <f t="shared" si="13"/>
        <v/>
      </c>
      <c r="AO398" s="3"/>
      <c r="AP398" s="110"/>
    </row>
    <row r="399" spans="2:42" ht="15" customHeight="1" x14ac:dyDescent="0.25">
      <c r="B399" s="200" t="str">
        <f>IF($C399="","",Setup!$B$4)</f>
        <v/>
      </c>
      <c r="D399" s="200" t="str">
        <f>IF($C399="","",_xlfn.XLOOKUP($C399,'Task library'!$A:$A,'Task library'!$B:$B,""))</f>
        <v/>
      </c>
      <c r="E399" s="202" t="str">
        <f>IF($C399="","",_xlfn.XLOOKUP($C399,'Task library'!$A:$A,'Task library'!$D:$D,""))</f>
        <v/>
      </c>
      <c r="H399" s="187" t="str">
        <f t="shared" si="12"/>
        <v/>
      </c>
      <c r="L399" s="179" t="str">
        <f t="shared" si="13"/>
        <v/>
      </c>
      <c r="AO399" s="3"/>
      <c r="AP399" s="110"/>
    </row>
    <row r="400" spans="2:42" ht="15" customHeight="1" x14ac:dyDescent="0.25">
      <c r="B400" s="200" t="str">
        <f>IF($C400="","",Setup!$B$4)</f>
        <v/>
      </c>
      <c r="D400" s="200" t="str">
        <f>IF($C400="","",_xlfn.XLOOKUP($C400,'Task library'!$A:$A,'Task library'!$B:$B,""))</f>
        <v/>
      </c>
      <c r="E400" s="202" t="str">
        <f>IF($C400="","",_xlfn.XLOOKUP($C400,'Task library'!$A:$A,'Task library'!$D:$D,""))</f>
        <v/>
      </c>
      <c r="H400" s="187" t="str">
        <f t="shared" si="12"/>
        <v/>
      </c>
      <c r="L400" s="179" t="str">
        <f t="shared" si="13"/>
        <v/>
      </c>
      <c r="AO400" s="3"/>
      <c r="AP400" s="110"/>
    </row>
    <row r="401" spans="2:42" ht="15" customHeight="1" x14ac:dyDescent="0.25">
      <c r="B401" s="200" t="str">
        <f>IF($C401="","",Setup!$B$4)</f>
        <v/>
      </c>
      <c r="D401" s="200" t="str">
        <f>IF($C401="","",_xlfn.XLOOKUP($C401,'Task library'!$A:$A,'Task library'!$B:$B,""))</f>
        <v/>
      </c>
      <c r="E401" s="202" t="str">
        <f>IF($C401="","",_xlfn.XLOOKUP($C401,'Task library'!$A:$A,'Task library'!$D:$D,""))</f>
        <v/>
      </c>
      <c r="H401" s="187" t="str">
        <f t="shared" si="12"/>
        <v/>
      </c>
      <c r="L401" s="179" t="str">
        <f t="shared" si="13"/>
        <v/>
      </c>
      <c r="AO401" s="3"/>
      <c r="AP401" s="110"/>
    </row>
    <row r="402" spans="2:42" ht="15" customHeight="1" x14ac:dyDescent="0.25">
      <c r="B402" s="200" t="str">
        <f>IF($C402="","",Setup!$B$4)</f>
        <v/>
      </c>
      <c r="D402" s="200" t="str">
        <f>IF($C402="","",_xlfn.XLOOKUP($C402,'Task library'!$A:$A,'Task library'!$B:$B,""))</f>
        <v/>
      </c>
      <c r="E402" s="202" t="str">
        <f>IF($C402="","",_xlfn.XLOOKUP($C402,'Task library'!$A:$A,'Task library'!$D:$D,""))</f>
        <v/>
      </c>
      <c r="H402" s="187" t="str">
        <f t="shared" si="12"/>
        <v/>
      </c>
      <c r="L402" s="179" t="str">
        <f t="shared" si="13"/>
        <v/>
      </c>
      <c r="AO402" s="3"/>
      <c r="AP402" s="110"/>
    </row>
    <row r="403" spans="2:42" ht="15" customHeight="1" x14ac:dyDescent="0.25">
      <c r="B403" s="200" t="str">
        <f>IF($C403="","",Setup!$B$4)</f>
        <v/>
      </c>
      <c r="D403" s="200" t="str">
        <f>IF($C403="","",_xlfn.XLOOKUP($C403,'Task library'!$A:$A,'Task library'!$B:$B,""))</f>
        <v/>
      </c>
      <c r="E403" s="202" t="str">
        <f>IF($C403="","",_xlfn.XLOOKUP($C403,'Task library'!$A:$A,'Task library'!$D:$D,""))</f>
        <v/>
      </c>
      <c r="H403" s="187" t="str">
        <f t="shared" si="12"/>
        <v/>
      </c>
      <c r="L403" s="179" t="str">
        <f t="shared" si="13"/>
        <v/>
      </c>
      <c r="AO403" s="3"/>
      <c r="AP403" s="110"/>
    </row>
    <row r="404" spans="2:42" ht="15" customHeight="1" x14ac:dyDescent="0.25">
      <c r="B404" s="200" t="str">
        <f>IF($C404="","",Setup!$B$4)</f>
        <v/>
      </c>
      <c r="D404" s="200" t="str">
        <f>IF($C404="","",_xlfn.XLOOKUP($C404,'Task library'!$A:$A,'Task library'!$B:$B,""))</f>
        <v/>
      </c>
      <c r="E404" s="202" t="str">
        <f>IF($C404="","",_xlfn.XLOOKUP($C404,'Task library'!$A:$A,'Task library'!$D:$D,""))</f>
        <v/>
      </c>
      <c r="H404" s="187" t="str">
        <f t="shared" si="12"/>
        <v/>
      </c>
      <c r="L404" s="179" t="str">
        <f t="shared" si="13"/>
        <v/>
      </c>
      <c r="AO404" s="3"/>
      <c r="AP404" s="110"/>
    </row>
    <row r="405" spans="2:42" ht="15" customHeight="1" x14ac:dyDescent="0.25">
      <c r="B405" s="200" t="str">
        <f>IF($C405="","",Setup!$B$4)</f>
        <v/>
      </c>
      <c r="D405" s="200" t="str">
        <f>IF($C405="","",_xlfn.XLOOKUP($C405,'Task library'!$A:$A,'Task library'!$B:$B,""))</f>
        <v/>
      </c>
      <c r="E405" s="202" t="str">
        <f>IF($C405="","",_xlfn.XLOOKUP($C405,'Task library'!$A:$A,'Task library'!$D:$D,""))</f>
        <v/>
      </c>
      <c r="H405" s="187" t="str">
        <f t="shared" si="12"/>
        <v/>
      </c>
      <c r="L405" s="179" t="str">
        <f t="shared" si="13"/>
        <v/>
      </c>
      <c r="AO405" s="3"/>
      <c r="AP405" s="110"/>
    </row>
    <row r="406" spans="2:42" ht="15" customHeight="1" x14ac:dyDescent="0.25">
      <c r="B406" s="200" t="str">
        <f>IF($C406="","",Setup!$B$4)</f>
        <v/>
      </c>
      <c r="D406" s="200" t="str">
        <f>IF($C406="","",_xlfn.XLOOKUP($C406,'Task library'!$A:$A,'Task library'!$B:$B,""))</f>
        <v/>
      </c>
      <c r="E406" s="202" t="str">
        <f>IF($C406="","",_xlfn.XLOOKUP($C406,'Task library'!$A:$A,'Task library'!$D:$D,""))</f>
        <v/>
      </c>
      <c r="H406" s="187" t="str">
        <f t="shared" si="12"/>
        <v/>
      </c>
      <c r="L406" s="179" t="str">
        <f t="shared" si="13"/>
        <v/>
      </c>
      <c r="AO406" s="3"/>
      <c r="AP406" s="110"/>
    </row>
    <row r="407" spans="2:42" ht="15" customHeight="1" x14ac:dyDescent="0.25">
      <c r="B407" s="200" t="str">
        <f>IF($C407="","",Setup!$B$4)</f>
        <v/>
      </c>
      <c r="D407" s="200" t="str">
        <f>IF($C407="","",_xlfn.XLOOKUP($C407,'Task library'!$A:$A,'Task library'!$B:$B,""))</f>
        <v/>
      </c>
      <c r="E407" s="202" t="str">
        <f>IF($C407="","",_xlfn.XLOOKUP($C407,'Task library'!$A:$A,'Task library'!$D:$D,""))</f>
        <v/>
      </c>
      <c r="H407" s="187" t="str">
        <f t="shared" si="12"/>
        <v/>
      </c>
      <c r="L407" s="179" t="str">
        <f t="shared" si="13"/>
        <v/>
      </c>
      <c r="AO407" s="3"/>
      <c r="AP407" s="110"/>
    </row>
    <row r="408" spans="2:42" ht="15" customHeight="1" x14ac:dyDescent="0.25">
      <c r="B408" s="200" t="str">
        <f>IF($C408="","",Setup!$B$4)</f>
        <v/>
      </c>
      <c r="D408" s="200" t="str">
        <f>IF($C408="","",_xlfn.XLOOKUP($C408,'Task library'!$A:$A,'Task library'!$B:$B,""))</f>
        <v/>
      </c>
      <c r="E408" s="202" t="str">
        <f>IF($C408="","",_xlfn.XLOOKUP($C408,'Task library'!$A:$A,'Task library'!$D:$D,""))</f>
        <v/>
      </c>
      <c r="H408" s="187" t="str">
        <f t="shared" si="12"/>
        <v/>
      </c>
      <c r="L408" s="179" t="str">
        <f t="shared" si="13"/>
        <v/>
      </c>
      <c r="AO408" s="3"/>
      <c r="AP408" s="110"/>
    </row>
    <row r="409" spans="2:42" ht="15" customHeight="1" x14ac:dyDescent="0.25">
      <c r="B409" s="200" t="str">
        <f>IF($C409="","",Setup!$B$4)</f>
        <v/>
      </c>
      <c r="D409" s="200" t="str">
        <f>IF($C409="","",_xlfn.XLOOKUP($C409,'Task library'!$A:$A,'Task library'!$B:$B,""))</f>
        <v/>
      </c>
      <c r="E409" s="202" t="str">
        <f>IF($C409="","",_xlfn.XLOOKUP($C409,'Task library'!$A:$A,'Task library'!$D:$D,""))</f>
        <v/>
      </c>
      <c r="H409" s="187" t="str">
        <f t="shared" si="12"/>
        <v/>
      </c>
      <c r="L409" s="179" t="str">
        <f t="shared" si="13"/>
        <v/>
      </c>
      <c r="AO409" s="3"/>
      <c r="AP409" s="110"/>
    </row>
    <row r="410" spans="2:42" ht="15" customHeight="1" x14ac:dyDescent="0.25">
      <c r="B410" s="200" t="str">
        <f>IF($C410="","",Setup!$B$4)</f>
        <v/>
      </c>
      <c r="D410" s="200" t="str">
        <f>IF($C410="","",_xlfn.XLOOKUP($C410,'Task library'!$A:$A,'Task library'!$B:$B,""))</f>
        <v/>
      </c>
      <c r="E410" s="202" t="str">
        <f>IF($C410="","",_xlfn.XLOOKUP($C410,'Task library'!$A:$A,'Task library'!$D:$D,""))</f>
        <v/>
      </c>
      <c r="H410" s="187" t="str">
        <f t="shared" si="12"/>
        <v/>
      </c>
      <c r="L410" s="179" t="str">
        <f t="shared" si="13"/>
        <v/>
      </c>
      <c r="AO410" s="3"/>
      <c r="AP410" s="110"/>
    </row>
    <row r="411" spans="2:42" ht="15" customHeight="1" x14ac:dyDescent="0.25">
      <c r="B411" s="200" t="str">
        <f>IF($C411="","",Setup!$B$4)</f>
        <v/>
      </c>
      <c r="D411" s="200" t="str">
        <f>IF($C411="","",_xlfn.XLOOKUP($C411,'Task library'!$A:$A,'Task library'!$B:$B,""))</f>
        <v/>
      </c>
      <c r="E411" s="202" t="str">
        <f>IF($C411="","",_xlfn.XLOOKUP($C411,'Task library'!$A:$A,'Task library'!$D:$D,""))</f>
        <v/>
      </c>
      <c r="H411" s="187" t="str">
        <f t="shared" si="12"/>
        <v/>
      </c>
      <c r="L411" s="179" t="str">
        <f t="shared" si="13"/>
        <v/>
      </c>
      <c r="AO411" s="3"/>
      <c r="AP411" s="110"/>
    </row>
    <row r="412" spans="2:42" ht="15" customHeight="1" x14ac:dyDescent="0.25">
      <c r="B412" s="200" t="str">
        <f>IF($C412="","",Setup!$B$4)</f>
        <v/>
      </c>
      <c r="D412" s="200" t="str">
        <f>IF($C412="","",_xlfn.XLOOKUP($C412,'Task library'!$A:$A,'Task library'!$B:$B,""))</f>
        <v/>
      </c>
      <c r="E412" s="202" t="str">
        <f>IF($C412="","",_xlfn.XLOOKUP($C412,'Task library'!$A:$A,'Task library'!$D:$D,""))</f>
        <v/>
      </c>
      <c r="H412" s="187" t="str">
        <f t="shared" si="12"/>
        <v/>
      </c>
      <c r="L412" s="179" t="str">
        <f t="shared" si="13"/>
        <v/>
      </c>
      <c r="AO412" s="3"/>
      <c r="AP412" s="110"/>
    </row>
    <row r="413" spans="2:42" ht="15" customHeight="1" x14ac:dyDescent="0.25">
      <c r="B413" s="200" t="str">
        <f>IF($C413="","",Setup!$B$4)</f>
        <v/>
      </c>
      <c r="D413" s="200" t="str">
        <f>IF($C413="","",_xlfn.XLOOKUP($C413,'Task library'!$A:$A,'Task library'!$B:$B,""))</f>
        <v/>
      </c>
      <c r="E413" s="202" t="str">
        <f>IF($C413="","",_xlfn.XLOOKUP($C413,'Task library'!$A:$A,'Task library'!$D:$D,""))</f>
        <v/>
      </c>
      <c r="H413" s="187" t="str">
        <f t="shared" si="12"/>
        <v/>
      </c>
      <c r="L413" s="179" t="str">
        <f t="shared" si="13"/>
        <v/>
      </c>
      <c r="AO413" s="3"/>
      <c r="AP413" s="110"/>
    </row>
    <row r="414" spans="2:42" ht="15" customHeight="1" x14ac:dyDescent="0.25">
      <c r="B414" s="200" t="str">
        <f>IF($C414="","",Setup!$B$4)</f>
        <v/>
      </c>
      <c r="D414" s="200" t="str">
        <f>IF($C414="","",_xlfn.XLOOKUP($C414,'Task library'!$A:$A,'Task library'!$B:$B,""))</f>
        <v/>
      </c>
      <c r="E414" s="202" t="str">
        <f>IF($C414="","",_xlfn.XLOOKUP($C414,'Task library'!$A:$A,'Task library'!$D:$D,""))</f>
        <v/>
      </c>
      <c r="H414" s="187" t="str">
        <f t="shared" si="12"/>
        <v/>
      </c>
      <c r="L414" s="179" t="str">
        <f t="shared" si="13"/>
        <v/>
      </c>
      <c r="AO414" s="3"/>
      <c r="AP414" s="110"/>
    </row>
    <row r="415" spans="2:42" ht="15" customHeight="1" x14ac:dyDescent="0.25">
      <c r="B415" s="200" t="str">
        <f>IF($C415="","",Setup!$B$4)</f>
        <v/>
      </c>
      <c r="D415" s="200" t="str">
        <f>IF($C415="","",_xlfn.XLOOKUP($C415,'Task library'!$A:$A,'Task library'!$B:$B,""))</f>
        <v/>
      </c>
      <c r="E415" s="202" t="str">
        <f>IF($C415="","",_xlfn.XLOOKUP($C415,'Task library'!$A:$A,'Task library'!$D:$D,""))</f>
        <v/>
      </c>
      <c r="H415" s="187" t="str">
        <f t="shared" si="12"/>
        <v/>
      </c>
      <c r="L415" s="179" t="str">
        <f t="shared" si="13"/>
        <v/>
      </c>
      <c r="AO415" s="3"/>
      <c r="AP415" s="110"/>
    </row>
    <row r="416" spans="2:42" ht="15" customHeight="1" x14ac:dyDescent="0.25">
      <c r="B416" s="200" t="str">
        <f>IF($C416="","",Setup!$B$4)</f>
        <v/>
      </c>
      <c r="D416" s="200" t="str">
        <f>IF($C416="","",_xlfn.XLOOKUP($C416,'Task library'!$A:$A,'Task library'!$B:$B,""))</f>
        <v/>
      </c>
      <c r="E416" s="202" t="str">
        <f>IF($C416="","",_xlfn.XLOOKUP($C416,'Task library'!$A:$A,'Task library'!$D:$D,""))</f>
        <v/>
      </c>
      <c r="H416" s="187" t="str">
        <f t="shared" si="12"/>
        <v/>
      </c>
      <c r="L416" s="179" t="str">
        <f t="shared" si="13"/>
        <v/>
      </c>
      <c r="AO416" s="3"/>
      <c r="AP416" s="110"/>
    </row>
    <row r="417" spans="2:42" ht="15" customHeight="1" x14ac:dyDescent="0.25">
      <c r="B417" s="200" t="str">
        <f>IF($C417="","",Setup!$B$4)</f>
        <v/>
      </c>
      <c r="D417" s="200" t="str">
        <f>IF($C417="","",_xlfn.XLOOKUP($C417,'Task library'!$A:$A,'Task library'!$B:$B,""))</f>
        <v/>
      </c>
      <c r="E417" s="202" t="str">
        <f>IF($C417="","",_xlfn.XLOOKUP($C417,'Task library'!$A:$A,'Task library'!$D:$D,""))</f>
        <v/>
      </c>
      <c r="H417" s="187" t="str">
        <f t="shared" si="12"/>
        <v/>
      </c>
      <c r="L417" s="179" t="str">
        <f t="shared" si="13"/>
        <v/>
      </c>
      <c r="AO417" s="3"/>
      <c r="AP417" s="110"/>
    </row>
    <row r="418" spans="2:42" ht="15" customHeight="1" x14ac:dyDescent="0.25">
      <c r="B418" s="200" t="str">
        <f>IF($C418="","",Setup!$B$4)</f>
        <v/>
      </c>
      <c r="D418" s="200" t="str">
        <f>IF($C418="","",_xlfn.XLOOKUP($C418,'Task library'!$A:$A,'Task library'!$B:$B,""))</f>
        <v/>
      </c>
      <c r="E418" s="202" t="str">
        <f>IF($C418="","",_xlfn.XLOOKUP($C418,'Task library'!$A:$A,'Task library'!$D:$D,""))</f>
        <v/>
      </c>
      <c r="H418" s="187" t="str">
        <f t="shared" si="12"/>
        <v/>
      </c>
      <c r="L418" s="179" t="str">
        <f t="shared" si="13"/>
        <v/>
      </c>
      <c r="AO418" s="3"/>
      <c r="AP418" s="110"/>
    </row>
    <row r="419" spans="2:42" ht="15" customHeight="1" x14ac:dyDescent="0.25">
      <c r="B419" s="200" t="str">
        <f>IF($C419="","",Setup!$B$4)</f>
        <v/>
      </c>
      <c r="D419" s="200" t="str">
        <f>IF($C419="","",_xlfn.XLOOKUP($C419,'Task library'!$A:$A,'Task library'!$B:$B,""))</f>
        <v/>
      </c>
      <c r="E419" s="202" t="str">
        <f>IF($C419="","",_xlfn.XLOOKUP($C419,'Task library'!$A:$A,'Task library'!$D:$D,""))</f>
        <v/>
      </c>
      <c r="H419" s="187" t="str">
        <f t="shared" si="12"/>
        <v/>
      </c>
      <c r="L419" s="179" t="str">
        <f t="shared" si="13"/>
        <v/>
      </c>
      <c r="AO419" s="3"/>
      <c r="AP419" s="110"/>
    </row>
    <row r="420" spans="2:42" ht="15" customHeight="1" x14ac:dyDescent="0.25">
      <c r="B420" s="200" t="str">
        <f>IF($C420="","",Setup!$B$4)</f>
        <v/>
      </c>
      <c r="D420" s="200" t="str">
        <f>IF($C420="","",_xlfn.XLOOKUP($C420,'Task library'!$A:$A,'Task library'!$B:$B,""))</f>
        <v/>
      </c>
      <c r="E420" s="202" t="str">
        <f>IF($C420="","",_xlfn.XLOOKUP($C420,'Task library'!$A:$A,'Task library'!$D:$D,""))</f>
        <v/>
      </c>
      <c r="H420" s="187" t="str">
        <f t="shared" si="12"/>
        <v/>
      </c>
      <c r="L420" s="179" t="str">
        <f t="shared" si="13"/>
        <v/>
      </c>
      <c r="AO420" s="3"/>
      <c r="AP420" s="110"/>
    </row>
    <row r="421" spans="2:42" ht="15" customHeight="1" x14ac:dyDescent="0.25">
      <c r="B421" s="200" t="str">
        <f>IF($C421="","",Setup!$B$4)</f>
        <v/>
      </c>
      <c r="D421" s="200" t="str">
        <f>IF($C421="","",_xlfn.XLOOKUP($C421,'Task library'!$A:$A,'Task library'!$B:$B,""))</f>
        <v/>
      </c>
      <c r="E421" s="202" t="str">
        <f>IF($C421="","",_xlfn.XLOOKUP($C421,'Task library'!$A:$A,'Task library'!$D:$D,""))</f>
        <v/>
      </c>
      <c r="H421" s="187" t="str">
        <f t="shared" si="12"/>
        <v/>
      </c>
      <c r="L421" s="179" t="str">
        <f t="shared" si="13"/>
        <v/>
      </c>
      <c r="AO421" s="3"/>
      <c r="AP421" s="110"/>
    </row>
    <row r="422" spans="2:42" ht="15" customHeight="1" x14ac:dyDescent="0.25">
      <c r="B422" s="200" t="str">
        <f>IF($C422="","",Setup!$B$4)</f>
        <v/>
      </c>
      <c r="D422" s="200" t="str">
        <f>IF($C422="","",_xlfn.XLOOKUP($C422,'Task library'!$A:$A,'Task library'!$B:$B,""))</f>
        <v/>
      </c>
      <c r="E422" s="202" t="str">
        <f>IF($C422="","",_xlfn.XLOOKUP($C422,'Task library'!$A:$A,'Task library'!$D:$D,""))</f>
        <v/>
      </c>
      <c r="H422" s="187" t="str">
        <f t="shared" si="12"/>
        <v/>
      </c>
      <c r="L422" s="179" t="str">
        <f t="shared" si="13"/>
        <v/>
      </c>
      <c r="AO422" s="3"/>
      <c r="AP422" s="110"/>
    </row>
    <row r="423" spans="2:42" ht="15" customHeight="1" x14ac:dyDescent="0.25">
      <c r="B423" s="200" t="str">
        <f>IF($C423="","",Setup!$B$4)</f>
        <v/>
      </c>
      <c r="D423" s="200" t="str">
        <f>IF($C423="","",_xlfn.XLOOKUP($C423,'Task library'!$A:$A,'Task library'!$B:$B,""))</f>
        <v/>
      </c>
      <c r="E423" s="202" t="str">
        <f>IF($C423="","",_xlfn.XLOOKUP($C423,'Task library'!$A:$A,'Task library'!$D:$D,""))</f>
        <v/>
      </c>
      <c r="H423" s="187" t="str">
        <f t="shared" si="12"/>
        <v/>
      </c>
      <c r="L423" s="179" t="str">
        <f t="shared" si="13"/>
        <v/>
      </c>
      <c r="AO423" s="3"/>
      <c r="AP423" s="110"/>
    </row>
    <row r="424" spans="2:42" ht="15" customHeight="1" x14ac:dyDescent="0.25">
      <c r="B424" s="200" t="str">
        <f>IF($C424="","",Setup!$B$4)</f>
        <v/>
      </c>
      <c r="D424" s="200" t="str">
        <f>IF($C424="","",_xlfn.XLOOKUP($C424,'Task library'!$A:$A,'Task library'!$B:$B,""))</f>
        <v/>
      </c>
      <c r="E424" s="202" t="str">
        <f>IF($C424="","",_xlfn.XLOOKUP($C424,'Task library'!$A:$A,'Task library'!$D:$D,""))</f>
        <v/>
      </c>
      <c r="H424" s="187" t="str">
        <f t="shared" si="12"/>
        <v/>
      </c>
      <c r="L424" s="179" t="str">
        <f t="shared" si="13"/>
        <v/>
      </c>
      <c r="AO424" s="3"/>
      <c r="AP424" s="110"/>
    </row>
    <row r="425" spans="2:42" ht="15" customHeight="1" x14ac:dyDescent="0.25">
      <c r="B425" s="200" t="str">
        <f>IF($C425="","",Setup!$B$4)</f>
        <v/>
      </c>
      <c r="D425" s="200" t="str">
        <f>IF($C425="","",_xlfn.XLOOKUP($C425,'Task library'!$A:$A,'Task library'!$B:$B,""))</f>
        <v/>
      </c>
      <c r="E425" s="202" t="str">
        <f>IF($C425="","",_xlfn.XLOOKUP($C425,'Task library'!$A:$A,'Task library'!$D:$D,""))</f>
        <v/>
      </c>
      <c r="H425" s="187" t="str">
        <f t="shared" si="12"/>
        <v/>
      </c>
      <c r="L425" s="179" t="str">
        <f t="shared" si="13"/>
        <v/>
      </c>
      <c r="AO425" s="3"/>
      <c r="AP425" s="110"/>
    </row>
    <row r="426" spans="2:42" ht="15" customHeight="1" x14ac:dyDescent="0.25">
      <c r="B426" s="200" t="str">
        <f>IF($C426="","",Setup!$B$4)</f>
        <v/>
      </c>
      <c r="D426" s="200" t="str">
        <f>IF($C426="","",_xlfn.XLOOKUP($C426,'Task library'!$A:$A,'Task library'!$B:$B,""))</f>
        <v/>
      </c>
      <c r="E426" s="202" t="str">
        <f>IF($C426="","",_xlfn.XLOOKUP($C426,'Task library'!$A:$A,'Task library'!$D:$D,""))</f>
        <v/>
      </c>
      <c r="H426" s="187" t="str">
        <f t="shared" si="12"/>
        <v/>
      </c>
      <c r="L426" s="179" t="str">
        <f t="shared" si="13"/>
        <v/>
      </c>
      <c r="AO426" s="3"/>
      <c r="AP426" s="110"/>
    </row>
    <row r="427" spans="2:42" ht="15" customHeight="1" x14ac:dyDescent="0.25">
      <c r="B427" s="200" t="str">
        <f>IF($C427="","",Setup!$B$4)</f>
        <v/>
      </c>
      <c r="D427" s="200" t="str">
        <f>IF($C427="","",_xlfn.XLOOKUP($C427,'Task library'!$A:$A,'Task library'!$B:$B,""))</f>
        <v/>
      </c>
      <c r="E427" s="202" t="str">
        <f>IF($C427="","",_xlfn.XLOOKUP($C427,'Task library'!$A:$A,'Task library'!$D:$D,""))</f>
        <v/>
      </c>
      <c r="H427" s="187" t="str">
        <f t="shared" si="12"/>
        <v/>
      </c>
      <c r="L427" s="179" t="str">
        <f t="shared" si="13"/>
        <v/>
      </c>
      <c r="AO427" s="3"/>
      <c r="AP427" s="110"/>
    </row>
    <row r="428" spans="2:42" ht="15" customHeight="1" x14ac:dyDescent="0.25">
      <c r="B428" s="200" t="str">
        <f>IF($C428="","",Setup!$B$4)</f>
        <v/>
      </c>
      <c r="D428" s="200" t="str">
        <f>IF($C428="","",_xlfn.XLOOKUP($C428,'Task library'!$A:$A,'Task library'!$B:$B,""))</f>
        <v/>
      </c>
      <c r="E428" s="202" t="str">
        <f>IF($C428="","",_xlfn.XLOOKUP($C428,'Task library'!$A:$A,'Task library'!$D:$D,""))</f>
        <v/>
      </c>
      <c r="H428" s="187" t="str">
        <f t="shared" si="12"/>
        <v/>
      </c>
      <c r="L428" s="179" t="str">
        <f t="shared" si="13"/>
        <v/>
      </c>
      <c r="AO428" s="3"/>
      <c r="AP428" s="110"/>
    </row>
    <row r="429" spans="2:42" ht="15" customHeight="1" x14ac:dyDescent="0.25">
      <c r="B429" s="200" t="str">
        <f>IF($C429="","",Setup!$B$4)</f>
        <v/>
      </c>
      <c r="D429" s="200" t="str">
        <f>IF($C429="","",_xlfn.XLOOKUP($C429,'Task library'!$A:$A,'Task library'!$B:$B,""))</f>
        <v/>
      </c>
      <c r="E429" s="202" t="str">
        <f>IF($C429="","",_xlfn.XLOOKUP($C429,'Task library'!$A:$A,'Task library'!$D:$D,""))</f>
        <v/>
      </c>
      <c r="H429" s="187" t="str">
        <f t="shared" si="12"/>
        <v/>
      </c>
      <c r="L429" s="179" t="str">
        <f t="shared" si="13"/>
        <v/>
      </c>
      <c r="AO429" s="3"/>
      <c r="AP429" s="110"/>
    </row>
    <row r="430" spans="2:42" ht="15" customHeight="1" x14ac:dyDescent="0.25">
      <c r="B430" s="200" t="str">
        <f>IF($C430="","",Setup!$B$4)</f>
        <v/>
      </c>
      <c r="D430" s="200" t="str">
        <f>IF($C430="","",_xlfn.XLOOKUP($C430,'Task library'!$A:$A,'Task library'!$B:$B,""))</f>
        <v/>
      </c>
      <c r="E430" s="202" t="str">
        <f>IF($C430="","",_xlfn.XLOOKUP($C430,'Task library'!$A:$A,'Task library'!$D:$D,""))</f>
        <v/>
      </c>
      <c r="H430" s="187" t="str">
        <f t="shared" si="12"/>
        <v/>
      </c>
      <c r="L430" s="179" t="str">
        <f t="shared" si="13"/>
        <v/>
      </c>
      <c r="AO430" s="3"/>
      <c r="AP430" s="110"/>
    </row>
    <row r="431" spans="2:42" ht="15" customHeight="1" x14ac:dyDescent="0.25">
      <c r="B431" s="200" t="str">
        <f>IF($C431="","",Setup!$B$4)</f>
        <v/>
      </c>
      <c r="D431" s="200" t="str">
        <f>IF($C431="","",_xlfn.XLOOKUP($C431,'Task library'!$A:$A,'Task library'!$B:$B,""))</f>
        <v/>
      </c>
      <c r="E431" s="202" t="str">
        <f>IF($C431="","",_xlfn.XLOOKUP($C431,'Task library'!$A:$A,'Task library'!$D:$D,""))</f>
        <v/>
      </c>
      <c r="H431" s="187" t="str">
        <f t="shared" si="12"/>
        <v/>
      </c>
      <c r="L431" s="179" t="str">
        <f t="shared" si="13"/>
        <v/>
      </c>
      <c r="AO431" s="3"/>
      <c r="AP431" s="110"/>
    </row>
    <row r="432" spans="2:42" ht="15" customHeight="1" x14ac:dyDescent="0.25">
      <c r="B432" s="200" t="str">
        <f>IF($C432="","",Setup!$B$4)</f>
        <v/>
      </c>
      <c r="D432" s="200" t="str">
        <f>IF($C432="","",_xlfn.XLOOKUP($C432,'Task library'!$A:$A,'Task library'!$B:$B,""))</f>
        <v/>
      </c>
      <c r="E432" s="202" t="str">
        <f>IF($C432="","",_xlfn.XLOOKUP($C432,'Task library'!$A:$A,'Task library'!$D:$D,""))</f>
        <v/>
      </c>
      <c r="H432" s="187" t="str">
        <f t="shared" si="12"/>
        <v/>
      </c>
      <c r="L432" s="179" t="str">
        <f t="shared" si="13"/>
        <v/>
      </c>
      <c r="AO432" s="3"/>
      <c r="AP432" s="110"/>
    </row>
    <row r="433" spans="2:42" ht="15" customHeight="1" x14ac:dyDescent="0.25">
      <c r="B433" s="200" t="str">
        <f>IF($C433="","",Setup!$B$4)</f>
        <v/>
      </c>
      <c r="D433" s="200" t="str">
        <f>IF($C433="","",_xlfn.XLOOKUP($C433,'Task library'!$A:$A,'Task library'!$B:$B,""))</f>
        <v/>
      </c>
      <c r="E433" s="202" t="str">
        <f>IF($C433="","",_xlfn.XLOOKUP($C433,'Task library'!$A:$A,'Task library'!$D:$D,""))</f>
        <v/>
      </c>
      <c r="H433" s="187" t="str">
        <f t="shared" si="12"/>
        <v/>
      </c>
      <c r="L433" s="179" t="str">
        <f t="shared" si="13"/>
        <v/>
      </c>
      <c r="AO433" s="3"/>
      <c r="AP433" s="110"/>
    </row>
    <row r="434" spans="2:42" ht="15" customHeight="1" x14ac:dyDescent="0.25">
      <c r="B434" s="200" t="str">
        <f>IF($C434="","",Setup!$B$4)</f>
        <v/>
      </c>
      <c r="D434" s="200" t="str">
        <f>IF($C434="","",_xlfn.XLOOKUP($C434,'Task library'!$A:$A,'Task library'!$B:$B,""))</f>
        <v/>
      </c>
      <c r="E434" s="202" t="str">
        <f>IF($C434="","",_xlfn.XLOOKUP($C434,'Task library'!$A:$A,'Task library'!$D:$D,""))</f>
        <v/>
      </c>
      <c r="H434" s="187" t="str">
        <f t="shared" si="12"/>
        <v/>
      </c>
      <c r="L434" s="179" t="str">
        <f t="shared" si="13"/>
        <v/>
      </c>
      <c r="AO434" s="3"/>
      <c r="AP434" s="110"/>
    </row>
    <row r="435" spans="2:42" ht="15" customHeight="1" x14ac:dyDescent="0.25">
      <c r="B435" s="200" t="str">
        <f>IF($C435="","",Setup!$B$4)</f>
        <v/>
      </c>
      <c r="D435" s="200" t="str">
        <f>IF($C435="","",_xlfn.XLOOKUP($C435,'Task library'!$A:$A,'Task library'!$B:$B,""))</f>
        <v/>
      </c>
      <c r="E435" s="202" t="str">
        <f>IF($C435="","",_xlfn.XLOOKUP($C435,'Task library'!$A:$A,'Task library'!$D:$D,""))</f>
        <v/>
      </c>
      <c r="H435" s="187" t="str">
        <f t="shared" si="12"/>
        <v/>
      </c>
      <c r="L435" s="179" t="str">
        <f t="shared" si="13"/>
        <v/>
      </c>
      <c r="AO435" s="3"/>
      <c r="AP435" s="110"/>
    </row>
    <row r="436" spans="2:42" ht="15" customHeight="1" x14ac:dyDescent="0.25">
      <c r="B436" s="200" t="str">
        <f>IF($C436="","",Setup!$B$4)</f>
        <v/>
      </c>
      <c r="D436" s="200" t="str">
        <f>IF($C436="","",_xlfn.XLOOKUP($C436,'Task library'!$A:$A,'Task library'!$B:$B,""))</f>
        <v/>
      </c>
      <c r="E436" s="202" t="str">
        <f>IF($C436="","",_xlfn.XLOOKUP($C436,'Task library'!$A:$A,'Task library'!$D:$D,""))</f>
        <v/>
      </c>
      <c r="H436" s="187" t="str">
        <f t="shared" si="12"/>
        <v/>
      </c>
      <c r="L436" s="179" t="str">
        <f t="shared" si="13"/>
        <v/>
      </c>
      <c r="AO436" s="3"/>
      <c r="AP436" s="110"/>
    </row>
    <row r="437" spans="2:42" ht="15" customHeight="1" x14ac:dyDescent="0.25">
      <c r="B437" s="200" t="str">
        <f>IF($C437="","",Setup!$B$4)</f>
        <v/>
      </c>
      <c r="D437" s="200" t="str">
        <f>IF($C437="","",_xlfn.XLOOKUP($C437,'Task library'!$A:$A,'Task library'!$B:$B,""))</f>
        <v/>
      </c>
      <c r="E437" s="202" t="str">
        <f>IF($C437="","",_xlfn.XLOOKUP($C437,'Task library'!$A:$A,'Task library'!$D:$D,""))</f>
        <v/>
      </c>
      <c r="H437" s="187" t="str">
        <f t="shared" si="12"/>
        <v/>
      </c>
      <c r="L437" s="179" t="str">
        <f t="shared" si="13"/>
        <v/>
      </c>
      <c r="AO437" s="3"/>
      <c r="AP437" s="110"/>
    </row>
    <row r="438" spans="2:42" ht="15" customHeight="1" x14ac:dyDescent="0.25">
      <c r="B438" s="200" t="str">
        <f>IF($C438="","",Setup!$B$4)</f>
        <v/>
      </c>
      <c r="D438" s="200" t="str">
        <f>IF($C438="","",_xlfn.XLOOKUP($C438,'Task library'!$A:$A,'Task library'!$B:$B,""))</f>
        <v/>
      </c>
      <c r="E438" s="202" t="str">
        <f>IF($C438="","",_xlfn.XLOOKUP($C438,'Task library'!$A:$A,'Task library'!$D:$D,""))</f>
        <v/>
      </c>
      <c r="H438" s="187" t="str">
        <f t="shared" si="12"/>
        <v/>
      </c>
      <c r="L438" s="179" t="str">
        <f t="shared" si="13"/>
        <v/>
      </c>
      <c r="AO438" s="3"/>
      <c r="AP438" s="110"/>
    </row>
    <row r="439" spans="2:42" ht="15" customHeight="1" x14ac:dyDescent="0.25">
      <c r="B439" s="200" t="str">
        <f>IF($C439="","",Setup!$B$4)</f>
        <v/>
      </c>
      <c r="D439" s="200" t="str">
        <f>IF($C439="","",_xlfn.XLOOKUP($C439,'Task library'!$A:$A,'Task library'!$B:$B,""))</f>
        <v/>
      </c>
      <c r="E439" s="202" t="str">
        <f>IF($C439="","",_xlfn.XLOOKUP($C439,'Task library'!$A:$A,'Task library'!$D:$D,""))</f>
        <v/>
      </c>
      <c r="H439" s="187" t="str">
        <f t="shared" si="12"/>
        <v/>
      </c>
      <c r="L439" s="179" t="str">
        <f t="shared" si="13"/>
        <v/>
      </c>
      <c r="AO439" s="3"/>
      <c r="AP439" s="110"/>
    </row>
    <row r="440" spans="2:42" ht="15" customHeight="1" x14ac:dyDescent="0.25">
      <c r="B440" s="200" t="str">
        <f>IF($C440="","",Setup!$B$4)</f>
        <v/>
      </c>
      <c r="D440" s="200" t="str">
        <f>IF($C440="","",_xlfn.XLOOKUP($C440,'Task library'!$A:$A,'Task library'!$B:$B,""))</f>
        <v/>
      </c>
      <c r="E440" s="202" t="str">
        <f>IF($C440="","",_xlfn.XLOOKUP($C440,'Task library'!$A:$A,'Task library'!$D:$D,""))</f>
        <v/>
      </c>
      <c r="H440" s="187" t="str">
        <f t="shared" si="12"/>
        <v/>
      </c>
      <c r="L440" s="179" t="str">
        <f t="shared" si="13"/>
        <v/>
      </c>
      <c r="AO440" s="3"/>
      <c r="AP440" s="110"/>
    </row>
    <row r="441" spans="2:42" ht="15" customHeight="1" x14ac:dyDescent="0.25">
      <c r="B441" s="200" t="str">
        <f>IF($C441="","",Setup!$B$4)</f>
        <v/>
      </c>
      <c r="D441" s="200" t="str">
        <f>IF($C441="","",_xlfn.XLOOKUP($C441,'Task library'!$A:$A,'Task library'!$B:$B,""))</f>
        <v/>
      </c>
      <c r="E441" s="202" t="str">
        <f>IF($C441="","",_xlfn.XLOOKUP($C441,'Task library'!$A:$A,'Task library'!$D:$D,""))</f>
        <v/>
      </c>
      <c r="H441" s="187" t="str">
        <f t="shared" si="12"/>
        <v/>
      </c>
      <c r="L441" s="179" t="str">
        <f t="shared" si="13"/>
        <v/>
      </c>
      <c r="AO441" s="3"/>
      <c r="AP441" s="110"/>
    </row>
    <row r="442" spans="2:42" ht="15" customHeight="1" x14ac:dyDescent="0.25">
      <c r="B442" s="200" t="str">
        <f>IF($C442="","",Setup!$B$4)</f>
        <v/>
      </c>
      <c r="D442" s="200" t="str">
        <f>IF($C442="","",_xlfn.XLOOKUP($C442,'Task library'!$A:$A,'Task library'!$B:$B,""))</f>
        <v/>
      </c>
      <c r="E442" s="202" t="str">
        <f>IF($C442="","",_xlfn.XLOOKUP($C442,'Task library'!$A:$A,'Task library'!$D:$D,""))</f>
        <v/>
      </c>
      <c r="H442" s="187" t="str">
        <f t="shared" si="12"/>
        <v/>
      </c>
      <c r="L442" s="179" t="str">
        <f t="shared" si="13"/>
        <v/>
      </c>
      <c r="AO442" s="3"/>
      <c r="AP442" s="110"/>
    </row>
    <row r="443" spans="2:42" ht="15" customHeight="1" x14ac:dyDescent="0.25">
      <c r="B443" s="200" t="str">
        <f>IF($C443="","",Setup!$B$4)</f>
        <v/>
      </c>
      <c r="D443" s="200" t="str">
        <f>IF($C443="","",_xlfn.XLOOKUP($C443,'Task library'!$A:$A,'Task library'!$B:$B,""))</f>
        <v/>
      </c>
      <c r="E443" s="202" t="str">
        <f>IF($C443="","",_xlfn.XLOOKUP($C443,'Task library'!$A:$A,'Task library'!$D:$D,""))</f>
        <v/>
      </c>
      <c r="H443" s="187" t="str">
        <f t="shared" si="12"/>
        <v/>
      </c>
      <c r="L443" s="179" t="str">
        <f t="shared" si="13"/>
        <v/>
      </c>
      <c r="AO443" s="3"/>
      <c r="AP443" s="110"/>
    </row>
    <row r="444" spans="2:42" ht="15" customHeight="1" x14ac:dyDescent="0.25">
      <c r="B444" s="200" t="str">
        <f>IF($C444="","",Setup!$B$4)</f>
        <v/>
      </c>
      <c r="D444" s="200" t="str">
        <f>IF($C444="","",_xlfn.XLOOKUP($C444,'Task library'!$A:$A,'Task library'!$B:$B,""))</f>
        <v/>
      </c>
      <c r="E444" s="202" t="str">
        <f>IF($C444="","",_xlfn.XLOOKUP($C444,'Task library'!$A:$A,'Task library'!$D:$D,""))</f>
        <v/>
      </c>
      <c r="H444" s="187" t="str">
        <f t="shared" si="12"/>
        <v/>
      </c>
      <c r="L444" s="179" t="str">
        <f t="shared" si="13"/>
        <v/>
      </c>
      <c r="AO444" s="3"/>
      <c r="AP444" s="110"/>
    </row>
    <row r="445" spans="2:42" ht="15" customHeight="1" x14ac:dyDescent="0.25">
      <c r="B445" s="200" t="str">
        <f>IF($C445="","",Setup!$B$4)</f>
        <v/>
      </c>
      <c r="D445" s="200" t="str">
        <f>IF($C445="","",_xlfn.XLOOKUP($C445,'Task library'!$A:$A,'Task library'!$B:$B,""))</f>
        <v/>
      </c>
      <c r="E445" s="202" t="str">
        <f>IF($C445="","",_xlfn.XLOOKUP($C445,'Task library'!$A:$A,'Task library'!$D:$D,""))</f>
        <v/>
      </c>
      <c r="H445" s="187" t="str">
        <f t="shared" si="12"/>
        <v/>
      </c>
      <c r="L445" s="179" t="str">
        <f t="shared" si="13"/>
        <v/>
      </c>
      <c r="AO445" s="3"/>
      <c r="AP445" s="110"/>
    </row>
    <row r="446" spans="2:42" ht="15" customHeight="1" x14ac:dyDescent="0.25">
      <c r="B446" s="200" t="str">
        <f>IF($C446="","",Setup!$B$4)</f>
        <v/>
      </c>
      <c r="D446" s="200" t="str">
        <f>IF($C446="","",_xlfn.XLOOKUP($C446,'Task library'!$A:$A,'Task library'!$B:$B,""))</f>
        <v/>
      </c>
      <c r="E446" s="202" t="str">
        <f>IF($C446="","",_xlfn.XLOOKUP($C446,'Task library'!$A:$A,'Task library'!$D:$D,""))</f>
        <v/>
      </c>
      <c r="H446" s="187" t="str">
        <f t="shared" si="12"/>
        <v/>
      </c>
      <c r="L446" s="179" t="str">
        <f t="shared" si="13"/>
        <v/>
      </c>
      <c r="AO446" s="3"/>
      <c r="AP446" s="110"/>
    </row>
    <row r="447" spans="2:42" ht="15" customHeight="1" x14ac:dyDescent="0.25">
      <c r="B447" s="200" t="str">
        <f>IF($C447="","",Setup!$B$4)</f>
        <v/>
      </c>
      <c r="D447" s="200" t="str">
        <f>IF($C447="","",_xlfn.XLOOKUP($C447,'Task library'!$A:$A,'Task library'!$B:$B,""))</f>
        <v/>
      </c>
      <c r="E447" s="202" t="str">
        <f>IF($C447="","",_xlfn.XLOOKUP($C447,'Task library'!$A:$A,'Task library'!$D:$D,""))</f>
        <v/>
      </c>
      <c r="H447" s="187" t="str">
        <f t="shared" si="12"/>
        <v/>
      </c>
      <c r="L447" s="179" t="str">
        <f t="shared" si="13"/>
        <v/>
      </c>
      <c r="AO447" s="3"/>
      <c r="AP447" s="110"/>
    </row>
    <row r="448" spans="2:42" ht="15" customHeight="1" x14ac:dyDescent="0.25">
      <c r="B448" s="200" t="str">
        <f>IF($C448="","",Setup!$B$4)</f>
        <v/>
      </c>
      <c r="D448" s="200" t="str">
        <f>IF($C448="","",_xlfn.XLOOKUP($C448,'Task library'!$A:$A,'Task library'!$B:$B,""))</f>
        <v/>
      </c>
      <c r="E448" s="202" t="str">
        <f>IF($C448="","",_xlfn.XLOOKUP($C448,'Task library'!$A:$A,'Task library'!$D:$D,""))</f>
        <v/>
      </c>
      <c r="H448" s="187" t="str">
        <f t="shared" si="12"/>
        <v/>
      </c>
      <c r="L448" s="179" t="str">
        <f t="shared" si="13"/>
        <v/>
      </c>
      <c r="AO448" s="3"/>
      <c r="AP448" s="110"/>
    </row>
    <row r="449" spans="2:42" ht="15" customHeight="1" x14ac:dyDescent="0.25">
      <c r="B449" s="200" t="str">
        <f>IF($C449="","",Setup!$B$4)</f>
        <v/>
      </c>
      <c r="D449" s="200" t="str">
        <f>IF($C449="","",_xlfn.XLOOKUP($C449,'Task library'!$A:$A,'Task library'!$B:$B,""))</f>
        <v/>
      </c>
      <c r="E449" s="202" t="str">
        <f>IF($C449="","",_xlfn.XLOOKUP($C449,'Task library'!$A:$A,'Task library'!$D:$D,""))</f>
        <v/>
      </c>
      <c r="H449" s="187" t="str">
        <f t="shared" si="12"/>
        <v/>
      </c>
      <c r="L449" s="179" t="str">
        <f t="shared" si="13"/>
        <v/>
      </c>
      <c r="AO449" s="3"/>
      <c r="AP449" s="110"/>
    </row>
    <row r="450" spans="2:42" ht="15" customHeight="1" x14ac:dyDescent="0.25">
      <c r="B450" s="200" t="str">
        <f>IF($C450="","",Setup!$B$4)</f>
        <v/>
      </c>
      <c r="D450" s="200" t="str">
        <f>IF($C450="","",_xlfn.XLOOKUP($C450,'Task library'!$A:$A,'Task library'!$B:$B,""))</f>
        <v/>
      </c>
      <c r="E450" s="202" t="str">
        <f>IF($C450="","",_xlfn.XLOOKUP($C450,'Task library'!$A:$A,'Task library'!$D:$D,""))</f>
        <v/>
      </c>
      <c r="H450" s="187" t="str">
        <f t="shared" ref="H450:H513" si="14">IF(OR($C450="",$E450="",$G450=""),"",$E450-$G450)</f>
        <v/>
      </c>
      <c r="L450" s="179" t="str">
        <f t="shared" ref="L450:L513" si="15">IF(G450="","",IF(G450&gt;E450,"Time check – higher",IF(G450&lt;E450,"Time check – lower","")))</f>
        <v/>
      </c>
      <c r="AO450" s="3"/>
      <c r="AP450" s="110"/>
    </row>
    <row r="451" spans="2:42" ht="15" customHeight="1" x14ac:dyDescent="0.25">
      <c r="B451" s="200" t="str">
        <f>IF($C451="","",Setup!$B$4)</f>
        <v/>
      </c>
      <c r="D451" s="200" t="str">
        <f>IF($C451="","",_xlfn.XLOOKUP($C451,'Task library'!$A:$A,'Task library'!$B:$B,""))</f>
        <v/>
      </c>
      <c r="E451" s="202" t="str">
        <f>IF($C451="","",_xlfn.XLOOKUP($C451,'Task library'!$A:$A,'Task library'!$D:$D,""))</f>
        <v/>
      </c>
      <c r="H451" s="187" t="str">
        <f t="shared" si="14"/>
        <v/>
      </c>
      <c r="L451" s="179" t="str">
        <f t="shared" si="15"/>
        <v/>
      </c>
      <c r="AO451" s="3"/>
      <c r="AP451" s="110"/>
    </row>
    <row r="452" spans="2:42" ht="15" customHeight="1" x14ac:dyDescent="0.25">
      <c r="B452" s="200" t="str">
        <f>IF($C452="","",Setup!$B$4)</f>
        <v/>
      </c>
      <c r="D452" s="200" t="str">
        <f>IF($C452="","",_xlfn.XLOOKUP($C452,'Task library'!$A:$A,'Task library'!$B:$B,""))</f>
        <v/>
      </c>
      <c r="E452" s="202" t="str">
        <f>IF($C452="","",_xlfn.XLOOKUP($C452,'Task library'!$A:$A,'Task library'!$D:$D,""))</f>
        <v/>
      </c>
      <c r="H452" s="187" t="str">
        <f t="shared" si="14"/>
        <v/>
      </c>
      <c r="L452" s="179" t="str">
        <f t="shared" si="15"/>
        <v/>
      </c>
      <c r="AO452" s="3"/>
      <c r="AP452" s="110"/>
    </row>
    <row r="453" spans="2:42" ht="15" customHeight="1" x14ac:dyDescent="0.25">
      <c r="B453" s="200" t="str">
        <f>IF($C453="","",Setup!$B$4)</f>
        <v/>
      </c>
      <c r="D453" s="200" t="str">
        <f>IF($C453="","",_xlfn.XLOOKUP($C453,'Task library'!$A:$A,'Task library'!$B:$B,""))</f>
        <v/>
      </c>
      <c r="E453" s="202" t="str">
        <f>IF($C453="","",_xlfn.XLOOKUP($C453,'Task library'!$A:$A,'Task library'!$D:$D,""))</f>
        <v/>
      </c>
      <c r="H453" s="187" t="str">
        <f t="shared" si="14"/>
        <v/>
      </c>
      <c r="L453" s="179" t="str">
        <f t="shared" si="15"/>
        <v/>
      </c>
      <c r="AO453" s="3"/>
      <c r="AP453" s="110"/>
    </row>
    <row r="454" spans="2:42" ht="15" customHeight="1" x14ac:dyDescent="0.25">
      <c r="B454" s="200" t="str">
        <f>IF($C454="","",Setup!$B$4)</f>
        <v/>
      </c>
      <c r="D454" s="200" t="str">
        <f>IF($C454="","",_xlfn.XLOOKUP($C454,'Task library'!$A:$A,'Task library'!$B:$B,""))</f>
        <v/>
      </c>
      <c r="E454" s="202" t="str">
        <f>IF($C454="","",_xlfn.XLOOKUP($C454,'Task library'!$A:$A,'Task library'!$D:$D,""))</f>
        <v/>
      </c>
      <c r="H454" s="187" t="str">
        <f t="shared" si="14"/>
        <v/>
      </c>
      <c r="L454" s="179" t="str">
        <f t="shared" si="15"/>
        <v/>
      </c>
      <c r="AO454" s="3"/>
      <c r="AP454" s="110"/>
    </row>
    <row r="455" spans="2:42" ht="15" customHeight="1" x14ac:dyDescent="0.25">
      <c r="B455" s="200" t="str">
        <f>IF($C455="","",Setup!$B$4)</f>
        <v/>
      </c>
      <c r="D455" s="200" t="str">
        <f>IF($C455="","",_xlfn.XLOOKUP($C455,'Task library'!$A:$A,'Task library'!$B:$B,""))</f>
        <v/>
      </c>
      <c r="E455" s="202" t="str">
        <f>IF($C455="","",_xlfn.XLOOKUP($C455,'Task library'!$A:$A,'Task library'!$D:$D,""))</f>
        <v/>
      </c>
      <c r="H455" s="187" t="str">
        <f t="shared" si="14"/>
        <v/>
      </c>
      <c r="L455" s="179" t="str">
        <f t="shared" si="15"/>
        <v/>
      </c>
      <c r="AO455" s="3"/>
      <c r="AP455" s="110"/>
    </row>
    <row r="456" spans="2:42" ht="15" customHeight="1" x14ac:dyDescent="0.25">
      <c r="B456" s="200" t="str">
        <f>IF($C456="","",Setup!$B$4)</f>
        <v/>
      </c>
      <c r="D456" s="200" t="str">
        <f>IF($C456="","",_xlfn.XLOOKUP($C456,'Task library'!$A:$A,'Task library'!$B:$B,""))</f>
        <v/>
      </c>
      <c r="E456" s="202" t="str">
        <f>IF($C456="","",_xlfn.XLOOKUP($C456,'Task library'!$A:$A,'Task library'!$D:$D,""))</f>
        <v/>
      </c>
      <c r="H456" s="187" t="str">
        <f t="shared" si="14"/>
        <v/>
      </c>
      <c r="L456" s="179" t="str">
        <f t="shared" si="15"/>
        <v/>
      </c>
      <c r="AO456" s="3"/>
      <c r="AP456" s="110"/>
    </row>
    <row r="457" spans="2:42" ht="15" customHeight="1" x14ac:dyDescent="0.25">
      <c r="B457" s="200" t="str">
        <f>IF($C457="","",Setup!$B$4)</f>
        <v/>
      </c>
      <c r="D457" s="200" t="str">
        <f>IF($C457="","",_xlfn.XLOOKUP($C457,'Task library'!$A:$A,'Task library'!$B:$B,""))</f>
        <v/>
      </c>
      <c r="E457" s="202" t="str">
        <f>IF($C457="","",_xlfn.XLOOKUP($C457,'Task library'!$A:$A,'Task library'!$D:$D,""))</f>
        <v/>
      </c>
      <c r="H457" s="187" t="str">
        <f t="shared" si="14"/>
        <v/>
      </c>
      <c r="L457" s="179" t="str">
        <f t="shared" si="15"/>
        <v/>
      </c>
      <c r="AO457" s="3"/>
      <c r="AP457" s="110"/>
    </row>
    <row r="458" spans="2:42" ht="15" customHeight="1" x14ac:dyDescent="0.25">
      <c r="B458" s="200" t="str">
        <f>IF($C458="","",Setup!$B$4)</f>
        <v/>
      </c>
      <c r="D458" s="200" t="str">
        <f>IF($C458="","",_xlfn.XLOOKUP($C458,'Task library'!$A:$A,'Task library'!$B:$B,""))</f>
        <v/>
      </c>
      <c r="E458" s="202" t="str">
        <f>IF($C458="","",_xlfn.XLOOKUP($C458,'Task library'!$A:$A,'Task library'!$D:$D,""))</f>
        <v/>
      </c>
      <c r="H458" s="187" t="str">
        <f t="shared" si="14"/>
        <v/>
      </c>
      <c r="L458" s="179" t="str">
        <f t="shared" si="15"/>
        <v/>
      </c>
      <c r="AO458" s="3"/>
      <c r="AP458" s="110"/>
    </row>
    <row r="459" spans="2:42" ht="15" customHeight="1" x14ac:dyDescent="0.25">
      <c r="B459" s="200" t="str">
        <f>IF($C459="","",Setup!$B$4)</f>
        <v/>
      </c>
      <c r="D459" s="200" t="str">
        <f>IF($C459="","",_xlfn.XLOOKUP($C459,'Task library'!$A:$A,'Task library'!$B:$B,""))</f>
        <v/>
      </c>
      <c r="E459" s="202" t="str">
        <f>IF($C459="","",_xlfn.XLOOKUP($C459,'Task library'!$A:$A,'Task library'!$D:$D,""))</f>
        <v/>
      </c>
      <c r="H459" s="187" t="str">
        <f t="shared" si="14"/>
        <v/>
      </c>
      <c r="L459" s="179" t="str">
        <f t="shared" si="15"/>
        <v/>
      </c>
      <c r="AO459" s="3"/>
      <c r="AP459" s="110"/>
    </row>
    <row r="460" spans="2:42" ht="15" customHeight="1" x14ac:dyDescent="0.25">
      <c r="B460" s="200" t="str">
        <f>IF($C460="","",Setup!$B$4)</f>
        <v/>
      </c>
      <c r="D460" s="200" t="str">
        <f>IF($C460="","",_xlfn.XLOOKUP($C460,'Task library'!$A:$A,'Task library'!$B:$B,""))</f>
        <v/>
      </c>
      <c r="E460" s="202" t="str">
        <f>IF($C460="","",_xlfn.XLOOKUP($C460,'Task library'!$A:$A,'Task library'!$D:$D,""))</f>
        <v/>
      </c>
      <c r="H460" s="187" t="str">
        <f t="shared" si="14"/>
        <v/>
      </c>
      <c r="L460" s="179" t="str">
        <f t="shared" si="15"/>
        <v/>
      </c>
      <c r="AO460" s="3"/>
      <c r="AP460" s="110"/>
    </row>
    <row r="461" spans="2:42" ht="15" customHeight="1" x14ac:dyDescent="0.25">
      <c r="B461" s="200" t="str">
        <f>IF($C461="","",Setup!$B$4)</f>
        <v/>
      </c>
      <c r="D461" s="200" t="str">
        <f>IF($C461="","",_xlfn.XLOOKUP($C461,'Task library'!$A:$A,'Task library'!$B:$B,""))</f>
        <v/>
      </c>
      <c r="E461" s="202" t="str">
        <f>IF($C461="","",_xlfn.XLOOKUP($C461,'Task library'!$A:$A,'Task library'!$D:$D,""))</f>
        <v/>
      </c>
      <c r="H461" s="187" t="str">
        <f t="shared" si="14"/>
        <v/>
      </c>
      <c r="L461" s="179" t="str">
        <f t="shared" si="15"/>
        <v/>
      </c>
      <c r="AO461" s="3"/>
      <c r="AP461" s="110"/>
    </row>
    <row r="462" spans="2:42" ht="15" customHeight="1" x14ac:dyDescent="0.25">
      <c r="B462" s="200" t="str">
        <f>IF($C462="","",Setup!$B$4)</f>
        <v/>
      </c>
      <c r="D462" s="200" t="str">
        <f>IF($C462="","",_xlfn.XLOOKUP($C462,'Task library'!$A:$A,'Task library'!$B:$B,""))</f>
        <v/>
      </c>
      <c r="E462" s="202" t="str">
        <f>IF($C462="","",_xlfn.XLOOKUP($C462,'Task library'!$A:$A,'Task library'!$D:$D,""))</f>
        <v/>
      </c>
      <c r="H462" s="187" t="str">
        <f t="shared" si="14"/>
        <v/>
      </c>
      <c r="L462" s="179" t="str">
        <f t="shared" si="15"/>
        <v/>
      </c>
      <c r="AO462" s="3"/>
      <c r="AP462" s="110"/>
    </row>
    <row r="463" spans="2:42" ht="15" customHeight="1" x14ac:dyDescent="0.25">
      <c r="B463" s="200" t="str">
        <f>IF($C463="","",Setup!$B$4)</f>
        <v/>
      </c>
      <c r="D463" s="200" t="str">
        <f>IF($C463="","",_xlfn.XLOOKUP($C463,'Task library'!$A:$A,'Task library'!$B:$B,""))</f>
        <v/>
      </c>
      <c r="E463" s="202" t="str">
        <f>IF($C463="","",_xlfn.XLOOKUP($C463,'Task library'!$A:$A,'Task library'!$D:$D,""))</f>
        <v/>
      </c>
      <c r="H463" s="187" t="str">
        <f t="shared" si="14"/>
        <v/>
      </c>
      <c r="L463" s="179" t="str">
        <f t="shared" si="15"/>
        <v/>
      </c>
      <c r="AO463" s="3"/>
      <c r="AP463" s="110"/>
    </row>
    <row r="464" spans="2:42" ht="15" customHeight="1" x14ac:dyDescent="0.25">
      <c r="B464" s="200" t="str">
        <f>IF($C464="","",Setup!$B$4)</f>
        <v/>
      </c>
      <c r="D464" s="200" t="str">
        <f>IF($C464="","",_xlfn.XLOOKUP($C464,'Task library'!$A:$A,'Task library'!$B:$B,""))</f>
        <v/>
      </c>
      <c r="E464" s="202" t="str">
        <f>IF($C464="","",_xlfn.XLOOKUP($C464,'Task library'!$A:$A,'Task library'!$D:$D,""))</f>
        <v/>
      </c>
      <c r="H464" s="187" t="str">
        <f t="shared" si="14"/>
        <v/>
      </c>
      <c r="L464" s="179" t="str">
        <f t="shared" si="15"/>
        <v/>
      </c>
      <c r="AO464" s="3"/>
      <c r="AP464" s="110"/>
    </row>
    <row r="465" spans="2:42" ht="15" customHeight="1" x14ac:dyDescent="0.25">
      <c r="B465" s="200" t="str">
        <f>IF($C465="","",Setup!$B$4)</f>
        <v/>
      </c>
      <c r="D465" s="200" t="str">
        <f>IF($C465="","",_xlfn.XLOOKUP($C465,'Task library'!$A:$A,'Task library'!$B:$B,""))</f>
        <v/>
      </c>
      <c r="E465" s="202" t="str">
        <f>IF($C465="","",_xlfn.XLOOKUP($C465,'Task library'!$A:$A,'Task library'!$D:$D,""))</f>
        <v/>
      </c>
      <c r="H465" s="187" t="str">
        <f t="shared" si="14"/>
        <v/>
      </c>
      <c r="L465" s="179" t="str">
        <f t="shared" si="15"/>
        <v/>
      </c>
      <c r="AO465" s="3"/>
      <c r="AP465" s="110"/>
    </row>
    <row r="466" spans="2:42" ht="15" customHeight="1" x14ac:dyDescent="0.25">
      <c r="B466" s="200" t="str">
        <f>IF($C466="","",Setup!$B$4)</f>
        <v/>
      </c>
      <c r="D466" s="200" t="str">
        <f>IF($C466="","",_xlfn.XLOOKUP($C466,'Task library'!$A:$A,'Task library'!$B:$B,""))</f>
        <v/>
      </c>
      <c r="E466" s="202" t="str">
        <f>IF($C466="","",_xlfn.XLOOKUP($C466,'Task library'!$A:$A,'Task library'!$D:$D,""))</f>
        <v/>
      </c>
      <c r="H466" s="187" t="str">
        <f t="shared" si="14"/>
        <v/>
      </c>
      <c r="L466" s="179" t="str">
        <f t="shared" si="15"/>
        <v/>
      </c>
      <c r="AO466" s="3"/>
      <c r="AP466" s="110"/>
    </row>
    <row r="467" spans="2:42" ht="15" customHeight="1" x14ac:dyDescent="0.25">
      <c r="B467" s="200" t="str">
        <f>IF($C467="","",Setup!$B$4)</f>
        <v/>
      </c>
      <c r="D467" s="200" t="str">
        <f>IF($C467="","",_xlfn.XLOOKUP($C467,'Task library'!$A:$A,'Task library'!$B:$B,""))</f>
        <v/>
      </c>
      <c r="E467" s="202" t="str">
        <f>IF($C467="","",_xlfn.XLOOKUP($C467,'Task library'!$A:$A,'Task library'!$D:$D,""))</f>
        <v/>
      </c>
      <c r="H467" s="187" t="str">
        <f t="shared" si="14"/>
        <v/>
      </c>
      <c r="L467" s="179" t="str">
        <f t="shared" si="15"/>
        <v/>
      </c>
      <c r="AO467" s="3"/>
      <c r="AP467" s="110"/>
    </row>
    <row r="468" spans="2:42" ht="15" customHeight="1" x14ac:dyDescent="0.25">
      <c r="B468" s="200" t="str">
        <f>IF($C468="","",Setup!$B$4)</f>
        <v/>
      </c>
      <c r="D468" s="200" t="str">
        <f>IF($C468="","",_xlfn.XLOOKUP($C468,'Task library'!$A:$A,'Task library'!$B:$B,""))</f>
        <v/>
      </c>
      <c r="E468" s="202" t="str">
        <f>IF($C468="","",_xlfn.XLOOKUP($C468,'Task library'!$A:$A,'Task library'!$D:$D,""))</f>
        <v/>
      </c>
      <c r="H468" s="187" t="str">
        <f t="shared" si="14"/>
        <v/>
      </c>
      <c r="L468" s="179" t="str">
        <f t="shared" si="15"/>
        <v/>
      </c>
      <c r="AO468" s="3"/>
      <c r="AP468" s="110"/>
    </row>
    <row r="469" spans="2:42" ht="15" customHeight="1" x14ac:dyDescent="0.25">
      <c r="B469" s="200" t="str">
        <f>IF($C469="","",Setup!$B$4)</f>
        <v/>
      </c>
      <c r="D469" s="200" t="str">
        <f>IF($C469="","",_xlfn.XLOOKUP($C469,'Task library'!$A:$A,'Task library'!$B:$B,""))</f>
        <v/>
      </c>
      <c r="E469" s="202" t="str">
        <f>IF($C469="","",_xlfn.XLOOKUP($C469,'Task library'!$A:$A,'Task library'!$D:$D,""))</f>
        <v/>
      </c>
      <c r="H469" s="187" t="str">
        <f t="shared" si="14"/>
        <v/>
      </c>
      <c r="L469" s="179" t="str">
        <f t="shared" si="15"/>
        <v/>
      </c>
      <c r="AO469" s="3"/>
      <c r="AP469" s="110"/>
    </row>
    <row r="470" spans="2:42" ht="15" customHeight="1" x14ac:dyDescent="0.25">
      <c r="B470" s="200" t="str">
        <f>IF($C470="","",Setup!$B$4)</f>
        <v/>
      </c>
      <c r="D470" s="200" t="str">
        <f>IF($C470="","",_xlfn.XLOOKUP($C470,'Task library'!$A:$A,'Task library'!$B:$B,""))</f>
        <v/>
      </c>
      <c r="E470" s="202" t="str">
        <f>IF($C470="","",_xlfn.XLOOKUP($C470,'Task library'!$A:$A,'Task library'!$D:$D,""))</f>
        <v/>
      </c>
      <c r="H470" s="187" t="str">
        <f t="shared" si="14"/>
        <v/>
      </c>
      <c r="L470" s="179" t="str">
        <f t="shared" si="15"/>
        <v/>
      </c>
      <c r="AO470" s="3"/>
      <c r="AP470" s="110"/>
    </row>
    <row r="471" spans="2:42" ht="15" customHeight="1" x14ac:dyDescent="0.25">
      <c r="B471" s="200" t="str">
        <f>IF($C471="","",Setup!$B$4)</f>
        <v/>
      </c>
      <c r="D471" s="200" t="str">
        <f>IF($C471="","",_xlfn.XLOOKUP($C471,'Task library'!$A:$A,'Task library'!$B:$B,""))</f>
        <v/>
      </c>
      <c r="E471" s="202" t="str">
        <f>IF($C471="","",_xlfn.XLOOKUP($C471,'Task library'!$A:$A,'Task library'!$D:$D,""))</f>
        <v/>
      </c>
      <c r="H471" s="187" t="str">
        <f t="shared" si="14"/>
        <v/>
      </c>
      <c r="L471" s="179" t="str">
        <f t="shared" si="15"/>
        <v/>
      </c>
      <c r="AO471" s="3"/>
      <c r="AP471" s="110"/>
    </row>
    <row r="472" spans="2:42" ht="15" customHeight="1" x14ac:dyDescent="0.25">
      <c r="B472" s="200" t="str">
        <f>IF($C472="","",Setup!$B$4)</f>
        <v/>
      </c>
      <c r="D472" s="200" t="str">
        <f>IF($C472="","",_xlfn.XLOOKUP($C472,'Task library'!$A:$A,'Task library'!$B:$B,""))</f>
        <v/>
      </c>
      <c r="E472" s="202" t="str">
        <f>IF($C472="","",_xlfn.XLOOKUP($C472,'Task library'!$A:$A,'Task library'!$D:$D,""))</f>
        <v/>
      </c>
      <c r="H472" s="187" t="str">
        <f t="shared" si="14"/>
        <v/>
      </c>
      <c r="L472" s="179" t="str">
        <f t="shared" si="15"/>
        <v/>
      </c>
      <c r="AO472" s="3"/>
      <c r="AP472" s="110"/>
    </row>
    <row r="473" spans="2:42" ht="15" customHeight="1" x14ac:dyDescent="0.25">
      <c r="B473" s="200" t="str">
        <f>IF($C473="","",Setup!$B$4)</f>
        <v/>
      </c>
      <c r="D473" s="200" t="str">
        <f>IF($C473="","",_xlfn.XLOOKUP($C473,'Task library'!$A:$A,'Task library'!$B:$B,""))</f>
        <v/>
      </c>
      <c r="E473" s="202" t="str">
        <f>IF($C473="","",_xlfn.XLOOKUP($C473,'Task library'!$A:$A,'Task library'!$D:$D,""))</f>
        <v/>
      </c>
      <c r="H473" s="187" t="str">
        <f t="shared" si="14"/>
        <v/>
      </c>
      <c r="L473" s="179" t="str">
        <f t="shared" si="15"/>
        <v/>
      </c>
      <c r="AO473" s="3"/>
      <c r="AP473" s="110"/>
    </row>
    <row r="474" spans="2:42" ht="15" customHeight="1" x14ac:dyDescent="0.25">
      <c r="B474" s="200" t="str">
        <f>IF($C474="","",Setup!$B$4)</f>
        <v/>
      </c>
      <c r="D474" s="200" t="str">
        <f>IF($C474="","",_xlfn.XLOOKUP($C474,'Task library'!$A:$A,'Task library'!$B:$B,""))</f>
        <v/>
      </c>
      <c r="E474" s="202" t="str">
        <f>IF($C474="","",_xlfn.XLOOKUP($C474,'Task library'!$A:$A,'Task library'!$D:$D,""))</f>
        <v/>
      </c>
      <c r="H474" s="187" t="str">
        <f t="shared" si="14"/>
        <v/>
      </c>
      <c r="L474" s="179" t="str">
        <f t="shared" si="15"/>
        <v/>
      </c>
      <c r="AO474" s="3"/>
      <c r="AP474" s="110"/>
    </row>
    <row r="475" spans="2:42" ht="15" customHeight="1" x14ac:dyDescent="0.25">
      <c r="B475" s="200" t="str">
        <f>IF($C475="","",Setup!$B$4)</f>
        <v/>
      </c>
      <c r="D475" s="200" t="str">
        <f>IF($C475="","",_xlfn.XLOOKUP($C475,'Task library'!$A:$A,'Task library'!$B:$B,""))</f>
        <v/>
      </c>
      <c r="E475" s="202" t="str">
        <f>IF($C475="","",_xlfn.XLOOKUP($C475,'Task library'!$A:$A,'Task library'!$D:$D,""))</f>
        <v/>
      </c>
      <c r="H475" s="187" t="str">
        <f t="shared" si="14"/>
        <v/>
      </c>
      <c r="L475" s="179" t="str">
        <f t="shared" si="15"/>
        <v/>
      </c>
      <c r="AO475" s="3"/>
      <c r="AP475" s="110"/>
    </row>
    <row r="476" spans="2:42" ht="15" customHeight="1" x14ac:dyDescent="0.25">
      <c r="B476" s="200" t="str">
        <f>IF($C476="","",Setup!$B$4)</f>
        <v/>
      </c>
      <c r="D476" s="200" t="str">
        <f>IF($C476="","",_xlfn.XLOOKUP($C476,'Task library'!$A:$A,'Task library'!$B:$B,""))</f>
        <v/>
      </c>
      <c r="E476" s="202" t="str">
        <f>IF($C476="","",_xlfn.XLOOKUP($C476,'Task library'!$A:$A,'Task library'!$D:$D,""))</f>
        <v/>
      </c>
      <c r="H476" s="187" t="str">
        <f t="shared" si="14"/>
        <v/>
      </c>
      <c r="L476" s="179" t="str">
        <f t="shared" si="15"/>
        <v/>
      </c>
      <c r="AO476" s="3"/>
      <c r="AP476" s="110"/>
    </row>
    <row r="477" spans="2:42" ht="15" customHeight="1" x14ac:dyDescent="0.25">
      <c r="B477" s="200" t="str">
        <f>IF($C477="","",Setup!$B$4)</f>
        <v/>
      </c>
      <c r="D477" s="200" t="str">
        <f>IF($C477="","",_xlfn.XLOOKUP($C477,'Task library'!$A:$A,'Task library'!$B:$B,""))</f>
        <v/>
      </c>
      <c r="E477" s="202" t="str">
        <f>IF($C477="","",_xlfn.XLOOKUP($C477,'Task library'!$A:$A,'Task library'!$D:$D,""))</f>
        <v/>
      </c>
      <c r="H477" s="187" t="str">
        <f t="shared" si="14"/>
        <v/>
      </c>
      <c r="L477" s="179" t="str">
        <f t="shared" si="15"/>
        <v/>
      </c>
      <c r="AO477" s="3"/>
      <c r="AP477" s="110"/>
    </row>
    <row r="478" spans="2:42" ht="15" customHeight="1" x14ac:dyDescent="0.25">
      <c r="B478" s="200" t="str">
        <f>IF($C478="","",Setup!$B$4)</f>
        <v/>
      </c>
      <c r="D478" s="200" t="str">
        <f>IF($C478="","",_xlfn.XLOOKUP($C478,'Task library'!$A:$A,'Task library'!$B:$B,""))</f>
        <v/>
      </c>
      <c r="E478" s="202" t="str">
        <f>IF($C478="","",_xlfn.XLOOKUP($C478,'Task library'!$A:$A,'Task library'!$D:$D,""))</f>
        <v/>
      </c>
      <c r="H478" s="187" t="str">
        <f t="shared" si="14"/>
        <v/>
      </c>
      <c r="L478" s="179" t="str">
        <f t="shared" si="15"/>
        <v/>
      </c>
      <c r="AO478" s="3"/>
      <c r="AP478" s="110"/>
    </row>
    <row r="479" spans="2:42" ht="15" customHeight="1" x14ac:dyDescent="0.25">
      <c r="B479" s="200" t="str">
        <f>IF($C479="","",Setup!$B$4)</f>
        <v/>
      </c>
      <c r="D479" s="200" t="str">
        <f>IF($C479="","",_xlfn.XLOOKUP($C479,'Task library'!$A:$A,'Task library'!$B:$B,""))</f>
        <v/>
      </c>
      <c r="E479" s="202" t="str">
        <f>IF($C479="","",_xlfn.XLOOKUP($C479,'Task library'!$A:$A,'Task library'!$D:$D,""))</f>
        <v/>
      </c>
      <c r="H479" s="187" t="str">
        <f t="shared" si="14"/>
        <v/>
      </c>
      <c r="L479" s="179" t="str">
        <f t="shared" si="15"/>
        <v/>
      </c>
      <c r="AO479" s="3"/>
      <c r="AP479" s="110"/>
    </row>
    <row r="480" spans="2:42" ht="15" customHeight="1" x14ac:dyDescent="0.25">
      <c r="B480" s="200" t="str">
        <f>IF($C480="","",Setup!$B$4)</f>
        <v/>
      </c>
      <c r="D480" s="200" t="str">
        <f>IF($C480="","",_xlfn.XLOOKUP($C480,'Task library'!$A:$A,'Task library'!$B:$B,""))</f>
        <v/>
      </c>
      <c r="E480" s="202" t="str">
        <f>IF($C480="","",_xlfn.XLOOKUP($C480,'Task library'!$A:$A,'Task library'!$D:$D,""))</f>
        <v/>
      </c>
      <c r="H480" s="187" t="str">
        <f t="shared" si="14"/>
        <v/>
      </c>
      <c r="L480" s="179" t="str">
        <f t="shared" si="15"/>
        <v/>
      </c>
      <c r="AO480" s="3"/>
      <c r="AP480" s="110"/>
    </row>
    <row r="481" spans="2:42" ht="15" customHeight="1" x14ac:dyDescent="0.25">
      <c r="B481" s="200" t="str">
        <f>IF($C481="","",Setup!$B$4)</f>
        <v/>
      </c>
      <c r="D481" s="200" t="str">
        <f>IF($C481="","",_xlfn.XLOOKUP($C481,'Task library'!$A:$A,'Task library'!$B:$B,""))</f>
        <v/>
      </c>
      <c r="E481" s="202" t="str">
        <f>IF($C481="","",_xlfn.XLOOKUP($C481,'Task library'!$A:$A,'Task library'!$D:$D,""))</f>
        <v/>
      </c>
      <c r="H481" s="187" t="str">
        <f t="shared" si="14"/>
        <v/>
      </c>
      <c r="L481" s="179" t="str">
        <f t="shared" si="15"/>
        <v/>
      </c>
      <c r="AO481" s="3"/>
      <c r="AP481" s="110"/>
    </row>
    <row r="482" spans="2:42" ht="15" customHeight="1" x14ac:dyDescent="0.25">
      <c r="B482" s="200" t="str">
        <f>IF($C482="","",Setup!$B$4)</f>
        <v/>
      </c>
      <c r="D482" s="200" t="str">
        <f>IF($C482="","",_xlfn.XLOOKUP($C482,'Task library'!$A:$A,'Task library'!$B:$B,""))</f>
        <v/>
      </c>
      <c r="E482" s="202" t="str">
        <f>IF($C482="","",_xlfn.XLOOKUP($C482,'Task library'!$A:$A,'Task library'!$D:$D,""))</f>
        <v/>
      </c>
      <c r="H482" s="187" t="str">
        <f t="shared" si="14"/>
        <v/>
      </c>
      <c r="L482" s="179" t="str">
        <f t="shared" si="15"/>
        <v/>
      </c>
      <c r="AO482" s="3"/>
      <c r="AP482" s="110"/>
    </row>
    <row r="483" spans="2:42" ht="15" customHeight="1" x14ac:dyDescent="0.25">
      <c r="B483" s="200" t="str">
        <f>IF($C483="","",Setup!$B$4)</f>
        <v/>
      </c>
      <c r="D483" s="200" t="str">
        <f>IF($C483="","",_xlfn.XLOOKUP($C483,'Task library'!$A:$A,'Task library'!$B:$B,""))</f>
        <v/>
      </c>
      <c r="E483" s="202" t="str">
        <f>IF($C483="","",_xlfn.XLOOKUP($C483,'Task library'!$A:$A,'Task library'!$D:$D,""))</f>
        <v/>
      </c>
      <c r="H483" s="187" t="str">
        <f t="shared" si="14"/>
        <v/>
      </c>
      <c r="L483" s="179" t="str">
        <f t="shared" si="15"/>
        <v/>
      </c>
      <c r="AO483" s="3"/>
      <c r="AP483" s="110"/>
    </row>
    <row r="484" spans="2:42" ht="15" customHeight="1" x14ac:dyDescent="0.25">
      <c r="B484" s="200" t="str">
        <f>IF($C484="","",Setup!$B$4)</f>
        <v/>
      </c>
      <c r="D484" s="200" t="str">
        <f>IF($C484="","",_xlfn.XLOOKUP($C484,'Task library'!$A:$A,'Task library'!$B:$B,""))</f>
        <v/>
      </c>
      <c r="E484" s="202" t="str">
        <f>IF($C484="","",_xlfn.XLOOKUP($C484,'Task library'!$A:$A,'Task library'!$D:$D,""))</f>
        <v/>
      </c>
      <c r="H484" s="187" t="str">
        <f t="shared" si="14"/>
        <v/>
      </c>
      <c r="L484" s="179" t="str">
        <f t="shared" si="15"/>
        <v/>
      </c>
      <c r="AO484" s="3"/>
      <c r="AP484" s="110"/>
    </row>
    <row r="485" spans="2:42" ht="15" customHeight="1" x14ac:dyDescent="0.25">
      <c r="B485" s="200" t="str">
        <f>IF($C485="","",Setup!$B$4)</f>
        <v/>
      </c>
      <c r="D485" s="200" t="str">
        <f>IF($C485="","",_xlfn.XLOOKUP($C485,'Task library'!$A:$A,'Task library'!$B:$B,""))</f>
        <v/>
      </c>
      <c r="E485" s="202" t="str">
        <f>IF($C485="","",_xlfn.XLOOKUP($C485,'Task library'!$A:$A,'Task library'!$D:$D,""))</f>
        <v/>
      </c>
      <c r="H485" s="187" t="str">
        <f t="shared" si="14"/>
        <v/>
      </c>
      <c r="L485" s="179" t="str">
        <f t="shared" si="15"/>
        <v/>
      </c>
      <c r="AO485" s="3"/>
      <c r="AP485" s="110"/>
    </row>
    <row r="486" spans="2:42" ht="15" customHeight="1" x14ac:dyDescent="0.25">
      <c r="B486" s="200" t="str">
        <f>IF($C486="","",Setup!$B$4)</f>
        <v/>
      </c>
      <c r="D486" s="200" t="str">
        <f>IF($C486="","",_xlfn.XLOOKUP($C486,'Task library'!$A:$A,'Task library'!$B:$B,""))</f>
        <v/>
      </c>
      <c r="E486" s="202" t="str">
        <f>IF($C486="","",_xlfn.XLOOKUP($C486,'Task library'!$A:$A,'Task library'!$D:$D,""))</f>
        <v/>
      </c>
      <c r="H486" s="187" t="str">
        <f t="shared" si="14"/>
        <v/>
      </c>
      <c r="L486" s="179" t="str">
        <f t="shared" si="15"/>
        <v/>
      </c>
      <c r="AO486" s="3"/>
      <c r="AP486" s="110"/>
    </row>
    <row r="487" spans="2:42" ht="15" customHeight="1" x14ac:dyDescent="0.25">
      <c r="B487" s="200" t="str">
        <f>IF($C487="","",Setup!$B$4)</f>
        <v/>
      </c>
      <c r="D487" s="200" t="str">
        <f>IF($C487="","",_xlfn.XLOOKUP($C487,'Task library'!$A:$A,'Task library'!$B:$B,""))</f>
        <v/>
      </c>
      <c r="E487" s="202" t="str">
        <f>IF($C487="","",_xlfn.XLOOKUP($C487,'Task library'!$A:$A,'Task library'!$D:$D,""))</f>
        <v/>
      </c>
      <c r="H487" s="187" t="str">
        <f t="shared" si="14"/>
        <v/>
      </c>
      <c r="L487" s="179" t="str">
        <f t="shared" si="15"/>
        <v/>
      </c>
      <c r="AO487" s="3"/>
      <c r="AP487" s="110"/>
    </row>
    <row r="488" spans="2:42" ht="15" customHeight="1" x14ac:dyDescent="0.25">
      <c r="B488" s="200" t="str">
        <f>IF($C488="","",Setup!$B$4)</f>
        <v/>
      </c>
      <c r="D488" s="200" t="str">
        <f>IF($C488="","",_xlfn.XLOOKUP($C488,'Task library'!$A:$A,'Task library'!$B:$B,""))</f>
        <v/>
      </c>
      <c r="E488" s="202" t="str">
        <f>IF($C488="","",_xlfn.XLOOKUP($C488,'Task library'!$A:$A,'Task library'!$D:$D,""))</f>
        <v/>
      </c>
      <c r="H488" s="187" t="str">
        <f t="shared" si="14"/>
        <v/>
      </c>
      <c r="L488" s="179" t="str">
        <f t="shared" si="15"/>
        <v/>
      </c>
      <c r="AO488" s="3"/>
      <c r="AP488" s="110"/>
    </row>
    <row r="489" spans="2:42" ht="15" customHeight="1" x14ac:dyDescent="0.25">
      <c r="B489" s="200" t="str">
        <f>IF($C489="","",Setup!$B$4)</f>
        <v/>
      </c>
      <c r="D489" s="200" t="str">
        <f>IF($C489="","",_xlfn.XLOOKUP($C489,'Task library'!$A:$A,'Task library'!$B:$B,""))</f>
        <v/>
      </c>
      <c r="E489" s="202" t="str">
        <f>IF($C489="","",_xlfn.XLOOKUP($C489,'Task library'!$A:$A,'Task library'!$D:$D,""))</f>
        <v/>
      </c>
      <c r="H489" s="187" t="str">
        <f t="shared" si="14"/>
        <v/>
      </c>
      <c r="L489" s="179" t="str">
        <f t="shared" si="15"/>
        <v/>
      </c>
      <c r="AO489" s="3"/>
      <c r="AP489" s="110"/>
    </row>
    <row r="490" spans="2:42" ht="15" customHeight="1" x14ac:dyDescent="0.25">
      <c r="B490" s="200" t="str">
        <f>IF($C490="","",Setup!$B$4)</f>
        <v/>
      </c>
      <c r="D490" s="200" t="str">
        <f>IF($C490="","",_xlfn.XLOOKUP($C490,'Task library'!$A:$A,'Task library'!$B:$B,""))</f>
        <v/>
      </c>
      <c r="E490" s="202" t="str">
        <f>IF($C490="","",_xlfn.XLOOKUP($C490,'Task library'!$A:$A,'Task library'!$D:$D,""))</f>
        <v/>
      </c>
      <c r="H490" s="187" t="str">
        <f t="shared" si="14"/>
        <v/>
      </c>
      <c r="L490" s="179" t="str">
        <f t="shared" si="15"/>
        <v/>
      </c>
      <c r="AO490" s="3"/>
      <c r="AP490" s="110"/>
    </row>
    <row r="491" spans="2:42" ht="15" customHeight="1" x14ac:dyDescent="0.25">
      <c r="B491" s="200" t="str">
        <f>IF($C491="","",Setup!$B$4)</f>
        <v/>
      </c>
      <c r="D491" s="200" t="str">
        <f>IF($C491="","",_xlfn.XLOOKUP($C491,'Task library'!$A:$A,'Task library'!$B:$B,""))</f>
        <v/>
      </c>
      <c r="E491" s="202" t="str">
        <f>IF($C491="","",_xlfn.XLOOKUP($C491,'Task library'!$A:$A,'Task library'!$D:$D,""))</f>
        <v/>
      </c>
      <c r="H491" s="187" t="str">
        <f t="shared" si="14"/>
        <v/>
      </c>
      <c r="L491" s="179" t="str">
        <f t="shared" si="15"/>
        <v/>
      </c>
      <c r="AO491" s="3"/>
      <c r="AP491" s="110"/>
    </row>
    <row r="492" spans="2:42" ht="15" customHeight="1" x14ac:dyDescent="0.25">
      <c r="B492" s="200" t="str">
        <f>IF($C492="","",Setup!$B$4)</f>
        <v/>
      </c>
      <c r="D492" s="200" t="str">
        <f>IF($C492="","",_xlfn.XLOOKUP($C492,'Task library'!$A:$A,'Task library'!$B:$B,""))</f>
        <v/>
      </c>
      <c r="E492" s="202" t="str">
        <f>IF($C492="","",_xlfn.XLOOKUP($C492,'Task library'!$A:$A,'Task library'!$D:$D,""))</f>
        <v/>
      </c>
      <c r="H492" s="187" t="str">
        <f t="shared" si="14"/>
        <v/>
      </c>
      <c r="L492" s="179" t="str">
        <f t="shared" si="15"/>
        <v/>
      </c>
      <c r="AO492" s="3"/>
      <c r="AP492" s="110"/>
    </row>
    <row r="493" spans="2:42" ht="15" customHeight="1" x14ac:dyDescent="0.25">
      <c r="B493" s="200" t="str">
        <f>IF($C493="","",Setup!$B$4)</f>
        <v/>
      </c>
      <c r="D493" s="200" t="str">
        <f>IF($C493="","",_xlfn.XLOOKUP($C493,'Task library'!$A:$A,'Task library'!$B:$B,""))</f>
        <v/>
      </c>
      <c r="E493" s="202" t="str">
        <f>IF($C493="","",_xlfn.XLOOKUP($C493,'Task library'!$A:$A,'Task library'!$D:$D,""))</f>
        <v/>
      </c>
      <c r="H493" s="187" t="str">
        <f t="shared" si="14"/>
        <v/>
      </c>
      <c r="L493" s="179" t="str">
        <f t="shared" si="15"/>
        <v/>
      </c>
      <c r="AO493" s="3"/>
      <c r="AP493" s="110"/>
    </row>
    <row r="494" spans="2:42" ht="15" customHeight="1" x14ac:dyDescent="0.25">
      <c r="B494" s="200" t="str">
        <f>IF($C494="","",Setup!$B$4)</f>
        <v/>
      </c>
      <c r="D494" s="200" t="str">
        <f>IF($C494="","",_xlfn.XLOOKUP($C494,'Task library'!$A:$A,'Task library'!$B:$B,""))</f>
        <v/>
      </c>
      <c r="E494" s="202" t="str">
        <f>IF($C494="","",_xlfn.XLOOKUP($C494,'Task library'!$A:$A,'Task library'!$D:$D,""))</f>
        <v/>
      </c>
      <c r="H494" s="187" t="str">
        <f t="shared" si="14"/>
        <v/>
      </c>
      <c r="L494" s="179" t="str">
        <f t="shared" si="15"/>
        <v/>
      </c>
      <c r="AO494" s="3"/>
      <c r="AP494" s="110"/>
    </row>
    <row r="495" spans="2:42" ht="15" customHeight="1" x14ac:dyDescent="0.25">
      <c r="H495" s="187" t="str">
        <f t="shared" si="14"/>
        <v/>
      </c>
      <c r="L495" s="179" t="str">
        <f t="shared" si="15"/>
        <v/>
      </c>
      <c r="AO495" s="3"/>
      <c r="AP495" s="110"/>
    </row>
    <row r="496" spans="2:42" ht="15" customHeight="1" x14ac:dyDescent="0.25">
      <c r="H496" s="187" t="str">
        <f t="shared" si="14"/>
        <v/>
      </c>
      <c r="L496" s="179" t="str">
        <f t="shared" si="15"/>
        <v/>
      </c>
      <c r="AO496" s="3"/>
      <c r="AP496" s="110"/>
    </row>
    <row r="497" spans="8:42" ht="15" customHeight="1" x14ac:dyDescent="0.25">
      <c r="H497" s="187" t="str">
        <f t="shared" si="14"/>
        <v/>
      </c>
      <c r="L497" s="179" t="str">
        <f t="shared" si="15"/>
        <v/>
      </c>
      <c r="AO497" s="3"/>
      <c r="AP497" s="110"/>
    </row>
    <row r="498" spans="8:42" ht="15" customHeight="1" x14ac:dyDescent="0.25">
      <c r="H498" s="187" t="str">
        <f t="shared" si="14"/>
        <v/>
      </c>
      <c r="L498" s="179" t="str">
        <f t="shared" si="15"/>
        <v/>
      </c>
      <c r="AO498" s="3"/>
      <c r="AP498" s="110"/>
    </row>
    <row r="499" spans="8:42" ht="15" customHeight="1" x14ac:dyDescent="0.25">
      <c r="H499" s="187" t="str">
        <f t="shared" si="14"/>
        <v/>
      </c>
      <c r="L499" s="179" t="str">
        <f t="shared" si="15"/>
        <v/>
      </c>
      <c r="AO499" s="3"/>
      <c r="AP499" s="110"/>
    </row>
    <row r="500" spans="8:42" ht="15" customHeight="1" x14ac:dyDescent="0.25">
      <c r="H500" s="187" t="str">
        <f t="shared" si="14"/>
        <v/>
      </c>
      <c r="L500" s="179" t="str">
        <f t="shared" si="15"/>
        <v/>
      </c>
      <c r="AO500" s="3"/>
      <c r="AP500" s="110"/>
    </row>
    <row r="501" spans="8:42" ht="15" customHeight="1" x14ac:dyDescent="0.25">
      <c r="H501" s="187" t="str">
        <f t="shared" si="14"/>
        <v/>
      </c>
      <c r="L501" s="179" t="str">
        <f t="shared" si="15"/>
        <v/>
      </c>
      <c r="AO501" s="3"/>
      <c r="AP501" s="110"/>
    </row>
    <row r="502" spans="8:42" ht="15" customHeight="1" x14ac:dyDescent="0.25">
      <c r="H502" s="187" t="str">
        <f t="shared" si="14"/>
        <v/>
      </c>
      <c r="L502" s="179" t="str">
        <f t="shared" si="15"/>
        <v/>
      </c>
      <c r="AO502" s="3"/>
      <c r="AP502" s="110"/>
    </row>
    <row r="503" spans="8:42" ht="15" customHeight="1" x14ac:dyDescent="0.25">
      <c r="H503" s="187" t="str">
        <f t="shared" si="14"/>
        <v/>
      </c>
      <c r="L503" s="179" t="str">
        <f t="shared" si="15"/>
        <v/>
      </c>
      <c r="AO503" s="3"/>
      <c r="AP503" s="110"/>
    </row>
    <row r="504" spans="8:42" ht="15" customHeight="1" x14ac:dyDescent="0.25">
      <c r="H504" s="187" t="str">
        <f t="shared" si="14"/>
        <v/>
      </c>
      <c r="L504" s="179" t="str">
        <f t="shared" si="15"/>
        <v/>
      </c>
      <c r="AO504" s="3"/>
      <c r="AP504" s="110"/>
    </row>
    <row r="505" spans="8:42" ht="15" customHeight="1" x14ac:dyDescent="0.25">
      <c r="H505" s="187" t="str">
        <f t="shared" si="14"/>
        <v/>
      </c>
      <c r="L505" s="179" t="str">
        <f t="shared" si="15"/>
        <v/>
      </c>
      <c r="AO505" s="3"/>
      <c r="AP505" s="110"/>
    </row>
    <row r="506" spans="8:42" ht="15" customHeight="1" x14ac:dyDescent="0.25">
      <c r="H506" s="187" t="str">
        <f t="shared" si="14"/>
        <v/>
      </c>
      <c r="L506" s="179" t="str">
        <f t="shared" si="15"/>
        <v/>
      </c>
      <c r="AO506" s="3"/>
      <c r="AP506" s="110"/>
    </row>
    <row r="507" spans="8:42" ht="15" customHeight="1" x14ac:dyDescent="0.25">
      <c r="H507" s="187" t="str">
        <f t="shared" si="14"/>
        <v/>
      </c>
      <c r="L507" s="179" t="str">
        <f t="shared" si="15"/>
        <v/>
      </c>
      <c r="AO507" s="3"/>
      <c r="AP507" s="110"/>
    </row>
    <row r="508" spans="8:42" ht="15" customHeight="1" x14ac:dyDescent="0.25">
      <c r="H508" s="187" t="str">
        <f t="shared" si="14"/>
        <v/>
      </c>
      <c r="L508" s="179" t="str">
        <f t="shared" si="15"/>
        <v/>
      </c>
      <c r="AO508" s="3"/>
      <c r="AP508" s="110"/>
    </row>
    <row r="509" spans="8:42" ht="15" customHeight="1" x14ac:dyDescent="0.25">
      <c r="H509" s="187" t="str">
        <f t="shared" si="14"/>
        <v/>
      </c>
      <c r="L509" s="179" t="str">
        <f t="shared" si="15"/>
        <v/>
      </c>
      <c r="AO509" s="3"/>
      <c r="AP509" s="110"/>
    </row>
    <row r="510" spans="8:42" ht="15" customHeight="1" x14ac:dyDescent="0.25">
      <c r="H510" s="187" t="str">
        <f t="shared" si="14"/>
        <v/>
      </c>
      <c r="L510" s="179" t="str">
        <f t="shared" si="15"/>
        <v/>
      </c>
      <c r="AO510" s="3"/>
      <c r="AP510" s="110"/>
    </row>
    <row r="511" spans="8:42" ht="15" customHeight="1" x14ac:dyDescent="0.25">
      <c r="H511" s="187" t="str">
        <f t="shared" si="14"/>
        <v/>
      </c>
      <c r="L511" s="179" t="str">
        <f t="shared" si="15"/>
        <v/>
      </c>
      <c r="AO511" s="3"/>
      <c r="AP511" s="110"/>
    </row>
    <row r="512" spans="8:42" ht="15" customHeight="1" x14ac:dyDescent="0.25">
      <c r="H512" s="187" t="str">
        <f t="shared" si="14"/>
        <v/>
      </c>
      <c r="L512" s="179" t="str">
        <f t="shared" si="15"/>
        <v/>
      </c>
      <c r="AO512" s="3"/>
      <c r="AP512" s="110"/>
    </row>
    <row r="513" spans="8:42" ht="15" customHeight="1" x14ac:dyDescent="0.25">
      <c r="H513" s="187" t="str">
        <f t="shared" si="14"/>
        <v/>
      </c>
      <c r="L513" s="179" t="str">
        <f t="shared" si="15"/>
        <v/>
      </c>
      <c r="AO513" s="3"/>
      <c r="AP513" s="110"/>
    </row>
    <row r="514" spans="8:42" ht="15" customHeight="1" x14ac:dyDescent="0.25">
      <c r="H514" s="187" t="str">
        <f t="shared" ref="H514:H577" si="16">IF(OR($C514="",$E514="",$G514=""),"",$E514-$G514)</f>
        <v/>
      </c>
      <c r="L514" s="179" t="str">
        <f t="shared" ref="L514:L577" si="17">IF(G514="","",IF(G514&gt;E514,"Time check – higher",IF(G514&lt;E514,"Time check – lower","")))</f>
        <v/>
      </c>
      <c r="AO514" s="3"/>
      <c r="AP514" s="110"/>
    </row>
    <row r="515" spans="8:42" ht="15" customHeight="1" x14ac:dyDescent="0.25">
      <c r="H515" s="187" t="str">
        <f t="shared" si="16"/>
        <v/>
      </c>
      <c r="L515" s="179" t="str">
        <f t="shared" si="17"/>
        <v/>
      </c>
      <c r="AO515" s="3"/>
      <c r="AP515" s="110"/>
    </row>
    <row r="516" spans="8:42" ht="15" customHeight="1" x14ac:dyDescent="0.25">
      <c r="H516" s="187" t="str">
        <f t="shared" si="16"/>
        <v/>
      </c>
      <c r="L516" s="179" t="str">
        <f t="shared" si="17"/>
        <v/>
      </c>
      <c r="AO516" s="3"/>
      <c r="AP516" s="110"/>
    </row>
    <row r="517" spans="8:42" ht="15" customHeight="1" x14ac:dyDescent="0.25">
      <c r="H517" s="187" t="str">
        <f t="shared" si="16"/>
        <v/>
      </c>
      <c r="L517" s="179" t="str">
        <f t="shared" si="17"/>
        <v/>
      </c>
      <c r="AO517" s="3"/>
      <c r="AP517" s="110"/>
    </row>
    <row r="518" spans="8:42" ht="15" customHeight="1" x14ac:dyDescent="0.25">
      <c r="H518" s="187" t="str">
        <f t="shared" si="16"/>
        <v/>
      </c>
      <c r="L518" s="179" t="str">
        <f t="shared" si="17"/>
        <v/>
      </c>
      <c r="AO518" s="3"/>
      <c r="AP518" s="110"/>
    </row>
    <row r="519" spans="8:42" ht="15" customHeight="1" x14ac:dyDescent="0.25">
      <c r="H519" s="187" t="str">
        <f t="shared" si="16"/>
        <v/>
      </c>
      <c r="L519" s="179" t="str">
        <f t="shared" si="17"/>
        <v/>
      </c>
      <c r="AO519" s="3"/>
      <c r="AP519" s="110"/>
    </row>
    <row r="520" spans="8:42" ht="15" customHeight="1" x14ac:dyDescent="0.25">
      <c r="H520" s="187" t="str">
        <f t="shared" si="16"/>
        <v/>
      </c>
      <c r="L520" s="179" t="str">
        <f t="shared" si="17"/>
        <v/>
      </c>
      <c r="AO520" s="3"/>
      <c r="AP520" s="110"/>
    </row>
    <row r="521" spans="8:42" ht="15" customHeight="1" x14ac:dyDescent="0.25">
      <c r="H521" s="187" t="str">
        <f t="shared" si="16"/>
        <v/>
      </c>
      <c r="L521" s="179" t="str">
        <f t="shared" si="17"/>
        <v/>
      </c>
      <c r="AO521" s="3"/>
      <c r="AP521" s="110"/>
    </row>
    <row r="522" spans="8:42" ht="15" customHeight="1" x14ac:dyDescent="0.25">
      <c r="H522" s="187" t="str">
        <f t="shared" si="16"/>
        <v/>
      </c>
      <c r="L522" s="179" t="str">
        <f t="shared" si="17"/>
        <v/>
      </c>
      <c r="AO522" s="3"/>
      <c r="AP522" s="110"/>
    </row>
    <row r="523" spans="8:42" ht="15" customHeight="1" x14ac:dyDescent="0.25">
      <c r="H523" s="187" t="str">
        <f t="shared" si="16"/>
        <v/>
      </c>
      <c r="L523" s="179" t="str">
        <f t="shared" si="17"/>
        <v/>
      </c>
      <c r="AO523" s="3"/>
      <c r="AP523" s="110"/>
    </row>
    <row r="524" spans="8:42" ht="15" customHeight="1" x14ac:dyDescent="0.25">
      <c r="H524" s="187" t="str">
        <f t="shared" si="16"/>
        <v/>
      </c>
      <c r="L524" s="179" t="str">
        <f t="shared" si="17"/>
        <v/>
      </c>
      <c r="AO524" s="3"/>
      <c r="AP524" s="110"/>
    </row>
    <row r="525" spans="8:42" ht="15" customHeight="1" x14ac:dyDescent="0.25">
      <c r="H525" s="187" t="str">
        <f t="shared" si="16"/>
        <v/>
      </c>
      <c r="L525" s="179" t="str">
        <f t="shared" si="17"/>
        <v/>
      </c>
      <c r="AO525" s="3"/>
      <c r="AP525" s="110"/>
    </row>
    <row r="526" spans="8:42" ht="15" customHeight="1" x14ac:dyDescent="0.25">
      <c r="H526" s="187" t="str">
        <f t="shared" si="16"/>
        <v/>
      </c>
      <c r="L526" s="179" t="str">
        <f t="shared" si="17"/>
        <v/>
      </c>
      <c r="AO526" s="3"/>
      <c r="AP526" s="110"/>
    </row>
    <row r="527" spans="8:42" ht="15" customHeight="1" x14ac:dyDescent="0.25">
      <c r="H527" s="187" t="str">
        <f t="shared" si="16"/>
        <v/>
      </c>
      <c r="L527" s="179" t="str">
        <f t="shared" si="17"/>
        <v/>
      </c>
      <c r="AO527" s="3"/>
      <c r="AP527" s="110"/>
    </row>
    <row r="528" spans="8:42" ht="15" customHeight="1" x14ac:dyDescent="0.25">
      <c r="H528" s="187" t="str">
        <f t="shared" si="16"/>
        <v/>
      </c>
      <c r="L528" s="179" t="str">
        <f t="shared" si="17"/>
        <v/>
      </c>
      <c r="AO528" s="3"/>
      <c r="AP528" s="110"/>
    </row>
    <row r="529" spans="8:42" ht="15" customHeight="1" x14ac:dyDescent="0.25">
      <c r="H529" s="187" t="str">
        <f t="shared" si="16"/>
        <v/>
      </c>
      <c r="L529" s="179" t="str">
        <f t="shared" si="17"/>
        <v/>
      </c>
      <c r="AO529" s="3"/>
      <c r="AP529" s="110"/>
    </row>
    <row r="530" spans="8:42" ht="15" customHeight="1" x14ac:dyDescent="0.25">
      <c r="H530" s="187" t="str">
        <f t="shared" si="16"/>
        <v/>
      </c>
      <c r="L530" s="179" t="str">
        <f t="shared" si="17"/>
        <v/>
      </c>
      <c r="AO530" s="3"/>
      <c r="AP530" s="110"/>
    </row>
    <row r="531" spans="8:42" ht="15" customHeight="1" x14ac:dyDescent="0.25">
      <c r="H531" s="187" t="str">
        <f t="shared" si="16"/>
        <v/>
      </c>
      <c r="L531" s="179" t="str">
        <f t="shared" si="17"/>
        <v/>
      </c>
      <c r="AO531" s="3"/>
      <c r="AP531" s="110"/>
    </row>
    <row r="532" spans="8:42" ht="15" customHeight="1" x14ac:dyDescent="0.25">
      <c r="H532" s="187" t="str">
        <f t="shared" si="16"/>
        <v/>
      </c>
      <c r="L532" s="179" t="str">
        <f t="shared" si="17"/>
        <v/>
      </c>
      <c r="AO532" s="3"/>
      <c r="AP532" s="110"/>
    </row>
    <row r="533" spans="8:42" ht="15" customHeight="1" x14ac:dyDescent="0.25">
      <c r="H533" s="187" t="str">
        <f t="shared" si="16"/>
        <v/>
      </c>
      <c r="L533" s="179" t="str">
        <f t="shared" si="17"/>
        <v/>
      </c>
      <c r="AO533" s="3"/>
      <c r="AP533" s="110"/>
    </row>
    <row r="534" spans="8:42" ht="15" customHeight="1" x14ac:dyDescent="0.25">
      <c r="H534" s="187" t="str">
        <f t="shared" si="16"/>
        <v/>
      </c>
      <c r="L534" s="179" t="str">
        <f t="shared" si="17"/>
        <v/>
      </c>
      <c r="AO534" s="3"/>
      <c r="AP534" s="110"/>
    </row>
    <row r="535" spans="8:42" ht="15" customHeight="1" x14ac:dyDescent="0.25">
      <c r="H535" s="187" t="str">
        <f t="shared" si="16"/>
        <v/>
      </c>
      <c r="L535" s="179" t="str">
        <f t="shared" si="17"/>
        <v/>
      </c>
      <c r="AO535" s="3"/>
      <c r="AP535" s="110"/>
    </row>
    <row r="536" spans="8:42" ht="15" customHeight="1" x14ac:dyDescent="0.25">
      <c r="H536" s="187" t="str">
        <f t="shared" si="16"/>
        <v/>
      </c>
      <c r="L536" s="179" t="str">
        <f t="shared" si="17"/>
        <v/>
      </c>
      <c r="AO536" s="3"/>
      <c r="AP536" s="110"/>
    </row>
    <row r="537" spans="8:42" ht="15" customHeight="1" x14ac:dyDescent="0.25">
      <c r="H537" s="187" t="str">
        <f t="shared" si="16"/>
        <v/>
      </c>
      <c r="L537" s="179" t="str">
        <f t="shared" si="17"/>
        <v/>
      </c>
      <c r="AO537" s="3"/>
      <c r="AP537" s="110"/>
    </row>
    <row r="538" spans="8:42" ht="15" customHeight="1" x14ac:dyDescent="0.25">
      <c r="H538" s="187" t="str">
        <f t="shared" si="16"/>
        <v/>
      </c>
      <c r="L538" s="179" t="str">
        <f t="shared" si="17"/>
        <v/>
      </c>
      <c r="AO538" s="3"/>
      <c r="AP538" s="110"/>
    </row>
    <row r="539" spans="8:42" ht="15" customHeight="1" x14ac:dyDescent="0.25">
      <c r="H539" s="187" t="str">
        <f t="shared" si="16"/>
        <v/>
      </c>
      <c r="L539" s="179" t="str">
        <f t="shared" si="17"/>
        <v/>
      </c>
      <c r="AO539" s="3"/>
      <c r="AP539" s="110"/>
    </row>
    <row r="540" spans="8:42" ht="15" customHeight="1" x14ac:dyDescent="0.25">
      <c r="H540" s="187" t="str">
        <f t="shared" si="16"/>
        <v/>
      </c>
      <c r="L540" s="179" t="str">
        <f t="shared" si="17"/>
        <v/>
      </c>
      <c r="AO540" s="3"/>
      <c r="AP540" s="110"/>
    </row>
    <row r="541" spans="8:42" ht="15" customHeight="1" x14ac:dyDescent="0.25">
      <c r="H541" s="187" t="str">
        <f t="shared" si="16"/>
        <v/>
      </c>
      <c r="L541" s="179" t="str">
        <f t="shared" si="17"/>
        <v/>
      </c>
      <c r="AO541" s="3"/>
      <c r="AP541" s="110"/>
    </row>
    <row r="542" spans="8:42" ht="15" customHeight="1" x14ac:dyDescent="0.25">
      <c r="H542" s="187" t="str">
        <f t="shared" si="16"/>
        <v/>
      </c>
      <c r="L542" s="179" t="str">
        <f t="shared" si="17"/>
        <v/>
      </c>
      <c r="AO542" s="3"/>
      <c r="AP542" s="110"/>
    </row>
    <row r="543" spans="8:42" ht="15" customHeight="1" x14ac:dyDescent="0.25">
      <c r="H543" s="187" t="str">
        <f t="shared" si="16"/>
        <v/>
      </c>
      <c r="L543" s="179" t="str">
        <f t="shared" si="17"/>
        <v/>
      </c>
      <c r="AO543" s="3"/>
      <c r="AP543" s="110"/>
    </row>
    <row r="544" spans="8:42" ht="15" customHeight="1" x14ac:dyDescent="0.25">
      <c r="H544" s="187" t="str">
        <f t="shared" si="16"/>
        <v/>
      </c>
      <c r="L544" s="179" t="str">
        <f t="shared" si="17"/>
        <v/>
      </c>
      <c r="AO544" s="3"/>
      <c r="AP544" s="110"/>
    </row>
    <row r="545" spans="8:42" ht="15" customHeight="1" x14ac:dyDescent="0.25">
      <c r="H545" s="187" t="str">
        <f t="shared" si="16"/>
        <v/>
      </c>
      <c r="L545" s="179" t="str">
        <f t="shared" si="17"/>
        <v/>
      </c>
      <c r="AO545" s="3"/>
      <c r="AP545" s="110"/>
    </row>
    <row r="546" spans="8:42" ht="15" customHeight="1" x14ac:dyDescent="0.25">
      <c r="H546" s="187" t="str">
        <f t="shared" si="16"/>
        <v/>
      </c>
      <c r="L546" s="179" t="str">
        <f t="shared" si="17"/>
        <v/>
      </c>
      <c r="AO546" s="3"/>
      <c r="AP546" s="110"/>
    </row>
    <row r="547" spans="8:42" ht="15" customHeight="1" x14ac:dyDescent="0.25">
      <c r="H547" s="187" t="str">
        <f t="shared" si="16"/>
        <v/>
      </c>
      <c r="L547" s="179" t="str">
        <f t="shared" si="17"/>
        <v/>
      </c>
      <c r="AO547" s="3"/>
      <c r="AP547" s="110"/>
    </row>
    <row r="548" spans="8:42" ht="15" customHeight="1" x14ac:dyDescent="0.25">
      <c r="H548" s="187" t="str">
        <f t="shared" si="16"/>
        <v/>
      </c>
      <c r="L548" s="179" t="str">
        <f t="shared" si="17"/>
        <v/>
      </c>
      <c r="AO548" s="3"/>
      <c r="AP548" s="110"/>
    </row>
    <row r="549" spans="8:42" ht="15" customHeight="1" x14ac:dyDescent="0.25">
      <c r="H549" s="187" t="str">
        <f t="shared" si="16"/>
        <v/>
      </c>
      <c r="L549" s="179" t="str">
        <f t="shared" si="17"/>
        <v/>
      </c>
      <c r="AO549" s="3"/>
      <c r="AP549" s="110"/>
    </row>
    <row r="550" spans="8:42" ht="15" customHeight="1" x14ac:dyDescent="0.25">
      <c r="H550" s="187" t="str">
        <f t="shared" si="16"/>
        <v/>
      </c>
      <c r="L550" s="179" t="str">
        <f t="shared" si="17"/>
        <v/>
      </c>
      <c r="AO550" s="3"/>
      <c r="AP550" s="110"/>
    </row>
    <row r="551" spans="8:42" ht="15" customHeight="1" x14ac:dyDescent="0.25">
      <c r="H551" s="187" t="str">
        <f t="shared" si="16"/>
        <v/>
      </c>
      <c r="L551" s="179" t="str">
        <f t="shared" si="17"/>
        <v/>
      </c>
      <c r="AO551" s="3"/>
      <c r="AP551" s="110"/>
    </row>
    <row r="552" spans="8:42" ht="15" customHeight="1" x14ac:dyDescent="0.25">
      <c r="H552" s="187" t="str">
        <f t="shared" si="16"/>
        <v/>
      </c>
      <c r="L552" s="179" t="str">
        <f t="shared" si="17"/>
        <v/>
      </c>
      <c r="AO552" s="3"/>
      <c r="AP552" s="110"/>
    </row>
    <row r="553" spans="8:42" ht="15" customHeight="1" x14ac:dyDescent="0.25">
      <c r="H553" s="187" t="str">
        <f t="shared" si="16"/>
        <v/>
      </c>
      <c r="L553" s="179" t="str">
        <f t="shared" si="17"/>
        <v/>
      </c>
      <c r="AO553" s="3"/>
      <c r="AP553" s="110"/>
    </row>
    <row r="554" spans="8:42" ht="15" customHeight="1" x14ac:dyDescent="0.25">
      <c r="H554" s="187" t="str">
        <f t="shared" si="16"/>
        <v/>
      </c>
      <c r="L554" s="179" t="str">
        <f t="shared" si="17"/>
        <v/>
      </c>
      <c r="AO554" s="3"/>
      <c r="AP554" s="110"/>
    </row>
    <row r="555" spans="8:42" ht="15" customHeight="1" x14ac:dyDescent="0.25">
      <c r="H555" s="187" t="str">
        <f t="shared" si="16"/>
        <v/>
      </c>
      <c r="L555" s="179" t="str">
        <f t="shared" si="17"/>
        <v/>
      </c>
      <c r="AO555" s="3"/>
      <c r="AP555" s="110"/>
    </row>
    <row r="556" spans="8:42" ht="15" customHeight="1" x14ac:dyDescent="0.25">
      <c r="H556" s="187" t="str">
        <f t="shared" si="16"/>
        <v/>
      </c>
      <c r="L556" s="179" t="str">
        <f t="shared" si="17"/>
        <v/>
      </c>
      <c r="AO556" s="3"/>
      <c r="AP556" s="110"/>
    </row>
    <row r="557" spans="8:42" ht="15" customHeight="1" x14ac:dyDescent="0.25">
      <c r="H557" s="187" t="str">
        <f t="shared" si="16"/>
        <v/>
      </c>
      <c r="L557" s="179" t="str">
        <f t="shared" si="17"/>
        <v/>
      </c>
      <c r="AO557" s="3"/>
      <c r="AP557" s="110"/>
    </row>
    <row r="558" spans="8:42" ht="15" customHeight="1" x14ac:dyDescent="0.25">
      <c r="H558" s="187" t="str">
        <f t="shared" si="16"/>
        <v/>
      </c>
      <c r="L558" s="179" t="str">
        <f t="shared" si="17"/>
        <v/>
      </c>
      <c r="AO558" s="3"/>
      <c r="AP558" s="110"/>
    </row>
    <row r="559" spans="8:42" ht="15" customHeight="1" x14ac:dyDescent="0.25">
      <c r="H559" s="187" t="str">
        <f t="shared" si="16"/>
        <v/>
      </c>
      <c r="L559" s="179" t="str">
        <f t="shared" si="17"/>
        <v/>
      </c>
      <c r="AO559" s="3"/>
      <c r="AP559" s="110"/>
    </row>
    <row r="560" spans="8:42" ht="15" customHeight="1" x14ac:dyDescent="0.25">
      <c r="H560" s="187" t="str">
        <f t="shared" si="16"/>
        <v/>
      </c>
      <c r="L560" s="179" t="str">
        <f t="shared" si="17"/>
        <v/>
      </c>
      <c r="AO560" s="3"/>
      <c r="AP560" s="110"/>
    </row>
    <row r="561" spans="8:42" ht="15" customHeight="1" x14ac:dyDescent="0.25">
      <c r="H561" s="187" t="str">
        <f t="shared" si="16"/>
        <v/>
      </c>
      <c r="L561" s="179" t="str">
        <f t="shared" si="17"/>
        <v/>
      </c>
      <c r="AO561" s="3"/>
      <c r="AP561" s="110"/>
    </row>
    <row r="562" spans="8:42" ht="15" customHeight="1" x14ac:dyDescent="0.25">
      <c r="H562" s="187" t="str">
        <f t="shared" si="16"/>
        <v/>
      </c>
      <c r="L562" s="179" t="str">
        <f t="shared" si="17"/>
        <v/>
      </c>
      <c r="AO562" s="3"/>
      <c r="AP562" s="110"/>
    </row>
    <row r="563" spans="8:42" ht="15" customHeight="1" x14ac:dyDescent="0.25">
      <c r="H563" s="187" t="str">
        <f t="shared" si="16"/>
        <v/>
      </c>
      <c r="L563" s="179" t="str">
        <f t="shared" si="17"/>
        <v/>
      </c>
      <c r="AO563" s="3"/>
      <c r="AP563" s="110"/>
    </row>
    <row r="564" spans="8:42" ht="15" customHeight="1" x14ac:dyDescent="0.25">
      <c r="H564" s="187" t="str">
        <f t="shared" si="16"/>
        <v/>
      </c>
      <c r="L564" s="179" t="str">
        <f t="shared" si="17"/>
        <v/>
      </c>
      <c r="AO564" s="3"/>
      <c r="AP564" s="110"/>
    </row>
    <row r="565" spans="8:42" ht="15" customHeight="1" x14ac:dyDescent="0.25">
      <c r="H565" s="187" t="str">
        <f t="shared" si="16"/>
        <v/>
      </c>
      <c r="L565" s="179" t="str">
        <f t="shared" si="17"/>
        <v/>
      </c>
      <c r="AO565" s="3"/>
      <c r="AP565" s="110"/>
    </row>
    <row r="566" spans="8:42" ht="15" customHeight="1" x14ac:dyDescent="0.25">
      <c r="H566" s="187" t="str">
        <f t="shared" si="16"/>
        <v/>
      </c>
      <c r="L566" s="179" t="str">
        <f t="shared" si="17"/>
        <v/>
      </c>
      <c r="AO566" s="3"/>
      <c r="AP566" s="110"/>
    </row>
    <row r="567" spans="8:42" ht="15" customHeight="1" x14ac:dyDescent="0.25">
      <c r="H567" s="187" t="str">
        <f t="shared" si="16"/>
        <v/>
      </c>
      <c r="L567" s="179" t="str">
        <f t="shared" si="17"/>
        <v/>
      </c>
      <c r="AO567" s="3"/>
      <c r="AP567" s="110"/>
    </row>
    <row r="568" spans="8:42" ht="15" customHeight="1" x14ac:dyDescent="0.25">
      <c r="H568" s="187" t="str">
        <f t="shared" si="16"/>
        <v/>
      </c>
      <c r="L568" s="179" t="str">
        <f t="shared" si="17"/>
        <v/>
      </c>
      <c r="AO568" s="3"/>
      <c r="AP568" s="110"/>
    </row>
    <row r="569" spans="8:42" ht="15" customHeight="1" x14ac:dyDescent="0.25">
      <c r="H569" s="187" t="str">
        <f t="shared" si="16"/>
        <v/>
      </c>
      <c r="L569" s="179" t="str">
        <f t="shared" si="17"/>
        <v/>
      </c>
      <c r="AO569" s="3"/>
      <c r="AP569" s="110"/>
    </row>
    <row r="570" spans="8:42" ht="15" customHeight="1" x14ac:dyDescent="0.25">
      <c r="H570" s="187" t="str">
        <f t="shared" si="16"/>
        <v/>
      </c>
      <c r="L570" s="179" t="str">
        <f t="shared" si="17"/>
        <v/>
      </c>
      <c r="AO570" s="3"/>
      <c r="AP570" s="110"/>
    </row>
    <row r="571" spans="8:42" ht="15" customHeight="1" x14ac:dyDescent="0.25">
      <c r="H571" s="187" t="str">
        <f t="shared" si="16"/>
        <v/>
      </c>
      <c r="L571" s="179" t="str">
        <f t="shared" si="17"/>
        <v/>
      </c>
      <c r="AO571" s="3"/>
      <c r="AP571" s="110"/>
    </row>
    <row r="572" spans="8:42" ht="15" customHeight="1" x14ac:dyDescent="0.25">
      <c r="H572" s="187" t="str">
        <f t="shared" si="16"/>
        <v/>
      </c>
      <c r="L572" s="179" t="str">
        <f t="shared" si="17"/>
        <v/>
      </c>
      <c r="AO572" s="3"/>
      <c r="AP572" s="110"/>
    </row>
    <row r="573" spans="8:42" ht="15" customHeight="1" x14ac:dyDescent="0.25">
      <c r="H573" s="187" t="str">
        <f t="shared" si="16"/>
        <v/>
      </c>
      <c r="L573" s="179" t="str">
        <f t="shared" si="17"/>
        <v/>
      </c>
      <c r="AO573" s="3"/>
      <c r="AP573" s="110"/>
    </row>
    <row r="574" spans="8:42" ht="15" customHeight="1" x14ac:dyDescent="0.25">
      <c r="H574" s="187" t="str">
        <f t="shared" si="16"/>
        <v/>
      </c>
      <c r="L574" s="179" t="str">
        <f t="shared" si="17"/>
        <v/>
      </c>
      <c r="AO574" s="3"/>
      <c r="AP574" s="110"/>
    </row>
    <row r="575" spans="8:42" ht="15" customHeight="1" x14ac:dyDescent="0.25">
      <c r="H575" s="187" t="str">
        <f t="shared" si="16"/>
        <v/>
      </c>
      <c r="L575" s="179" t="str">
        <f t="shared" si="17"/>
        <v/>
      </c>
      <c r="AO575" s="3"/>
      <c r="AP575" s="110"/>
    </row>
    <row r="576" spans="8:42" ht="15" customHeight="1" x14ac:dyDescent="0.25">
      <c r="H576" s="187" t="str">
        <f t="shared" si="16"/>
        <v/>
      </c>
      <c r="L576" s="179" t="str">
        <f t="shared" si="17"/>
        <v/>
      </c>
      <c r="AO576" s="3"/>
      <c r="AP576" s="110"/>
    </row>
    <row r="577" spans="8:42" ht="15" customHeight="1" x14ac:dyDescent="0.25">
      <c r="H577" s="187" t="str">
        <f t="shared" si="16"/>
        <v/>
      </c>
      <c r="L577" s="179" t="str">
        <f t="shared" si="17"/>
        <v/>
      </c>
      <c r="AO577" s="3"/>
      <c r="AP577" s="110"/>
    </row>
    <row r="578" spans="8:42" ht="15" customHeight="1" x14ac:dyDescent="0.25">
      <c r="H578" s="187" t="str">
        <f t="shared" ref="H578:H641" si="18">IF(OR($C578="",$E578="",$G578=""),"",$E578-$G578)</f>
        <v/>
      </c>
      <c r="L578" s="179" t="str">
        <f t="shared" ref="L578:L641" si="19">IF(G578="","",IF(G578&gt;E578,"Time check – higher",IF(G578&lt;E578,"Time check – lower","")))</f>
        <v/>
      </c>
      <c r="AO578" s="3"/>
      <c r="AP578" s="110"/>
    </row>
    <row r="579" spans="8:42" ht="15" customHeight="1" x14ac:dyDescent="0.25">
      <c r="H579" s="187" t="str">
        <f t="shared" si="18"/>
        <v/>
      </c>
      <c r="L579" s="179" t="str">
        <f t="shared" si="19"/>
        <v/>
      </c>
      <c r="AO579" s="3"/>
      <c r="AP579" s="110"/>
    </row>
    <row r="580" spans="8:42" ht="15" customHeight="1" x14ac:dyDescent="0.25">
      <c r="H580" s="187" t="str">
        <f t="shared" si="18"/>
        <v/>
      </c>
      <c r="L580" s="179" t="str">
        <f t="shared" si="19"/>
        <v/>
      </c>
      <c r="AO580" s="3"/>
      <c r="AP580" s="110"/>
    </row>
    <row r="581" spans="8:42" ht="15" customHeight="1" x14ac:dyDescent="0.25">
      <c r="H581" s="187" t="str">
        <f t="shared" si="18"/>
        <v/>
      </c>
      <c r="L581" s="179" t="str">
        <f t="shared" si="19"/>
        <v/>
      </c>
      <c r="AO581" s="3"/>
      <c r="AP581" s="110"/>
    </row>
    <row r="582" spans="8:42" ht="15" customHeight="1" x14ac:dyDescent="0.25">
      <c r="H582" s="187" t="str">
        <f t="shared" si="18"/>
        <v/>
      </c>
      <c r="L582" s="179" t="str">
        <f t="shared" si="19"/>
        <v/>
      </c>
      <c r="AO582" s="3"/>
      <c r="AP582" s="110"/>
    </row>
    <row r="583" spans="8:42" ht="15" customHeight="1" x14ac:dyDescent="0.25">
      <c r="H583" s="187" t="str">
        <f t="shared" si="18"/>
        <v/>
      </c>
      <c r="L583" s="179" t="str">
        <f t="shared" si="19"/>
        <v/>
      </c>
      <c r="AO583" s="3"/>
      <c r="AP583" s="110"/>
    </row>
    <row r="584" spans="8:42" ht="15" customHeight="1" x14ac:dyDescent="0.25">
      <c r="H584" s="187" t="str">
        <f t="shared" si="18"/>
        <v/>
      </c>
      <c r="L584" s="179" t="str">
        <f t="shared" si="19"/>
        <v/>
      </c>
      <c r="AO584" s="3"/>
      <c r="AP584" s="110"/>
    </row>
    <row r="585" spans="8:42" ht="15" customHeight="1" x14ac:dyDescent="0.25">
      <c r="H585" s="187" t="str">
        <f t="shared" si="18"/>
        <v/>
      </c>
      <c r="L585" s="179" t="str">
        <f t="shared" si="19"/>
        <v/>
      </c>
      <c r="AO585" s="3"/>
      <c r="AP585" s="110"/>
    </row>
    <row r="586" spans="8:42" ht="15" customHeight="1" x14ac:dyDescent="0.25">
      <c r="H586" s="187" t="str">
        <f t="shared" si="18"/>
        <v/>
      </c>
      <c r="L586" s="179" t="str">
        <f t="shared" si="19"/>
        <v/>
      </c>
      <c r="AO586" s="3"/>
      <c r="AP586" s="110"/>
    </row>
    <row r="587" spans="8:42" ht="15" customHeight="1" x14ac:dyDescent="0.25">
      <c r="H587" s="187" t="str">
        <f t="shared" si="18"/>
        <v/>
      </c>
      <c r="L587" s="179" t="str">
        <f t="shared" si="19"/>
        <v/>
      </c>
      <c r="AO587" s="3"/>
      <c r="AP587" s="110"/>
    </row>
    <row r="588" spans="8:42" ht="15" customHeight="1" x14ac:dyDescent="0.25">
      <c r="H588" s="187" t="str">
        <f t="shared" si="18"/>
        <v/>
      </c>
      <c r="L588" s="179" t="str">
        <f t="shared" si="19"/>
        <v/>
      </c>
      <c r="AO588" s="3"/>
      <c r="AP588" s="110"/>
    </row>
    <row r="589" spans="8:42" ht="15" customHeight="1" x14ac:dyDescent="0.25">
      <c r="H589" s="187" t="str">
        <f t="shared" si="18"/>
        <v/>
      </c>
      <c r="L589" s="179" t="str">
        <f t="shared" si="19"/>
        <v/>
      </c>
      <c r="AO589" s="3"/>
      <c r="AP589" s="110"/>
    </row>
    <row r="590" spans="8:42" ht="15" customHeight="1" x14ac:dyDescent="0.25">
      <c r="H590" s="187" t="str">
        <f t="shared" si="18"/>
        <v/>
      </c>
      <c r="L590" s="179" t="str">
        <f t="shared" si="19"/>
        <v/>
      </c>
      <c r="AO590" s="3"/>
      <c r="AP590" s="110"/>
    </row>
    <row r="591" spans="8:42" ht="15" customHeight="1" x14ac:dyDescent="0.25">
      <c r="H591" s="187" t="str">
        <f t="shared" si="18"/>
        <v/>
      </c>
      <c r="L591" s="179" t="str">
        <f t="shared" si="19"/>
        <v/>
      </c>
      <c r="AO591" s="3"/>
      <c r="AP591" s="110"/>
    </row>
    <row r="592" spans="8:42" ht="15" customHeight="1" x14ac:dyDescent="0.25">
      <c r="H592" s="187" t="str">
        <f t="shared" si="18"/>
        <v/>
      </c>
      <c r="L592" s="179" t="str">
        <f t="shared" si="19"/>
        <v/>
      </c>
      <c r="AO592" s="3"/>
      <c r="AP592" s="110"/>
    </row>
    <row r="593" spans="8:42" ht="15" customHeight="1" x14ac:dyDescent="0.25">
      <c r="H593" s="187" t="str">
        <f t="shared" si="18"/>
        <v/>
      </c>
      <c r="L593" s="179" t="str">
        <f t="shared" si="19"/>
        <v/>
      </c>
      <c r="AO593" s="3"/>
      <c r="AP593" s="110"/>
    </row>
    <row r="594" spans="8:42" ht="15" customHeight="1" x14ac:dyDescent="0.25">
      <c r="H594" s="187" t="str">
        <f t="shared" si="18"/>
        <v/>
      </c>
      <c r="L594" s="179" t="str">
        <f t="shared" si="19"/>
        <v/>
      </c>
      <c r="AO594" s="3"/>
      <c r="AP594" s="110"/>
    </row>
    <row r="595" spans="8:42" ht="15" customHeight="1" x14ac:dyDescent="0.25">
      <c r="H595" s="187" t="str">
        <f t="shared" si="18"/>
        <v/>
      </c>
      <c r="L595" s="179" t="str">
        <f t="shared" si="19"/>
        <v/>
      </c>
      <c r="AO595" s="3"/>
      <c r="AP595" s="110"/>
    </row>
    <row r="596" spans="8:42" ht="15" customHeight="1" x14ac:dyDescent="0.25">
      <c r="H596" s="187" t="str">
        <f t="shared" si="18"/>
        <v/>
      </c>
      <c r="L596" s="179" t="str">
        <f t="shared" si="19"/>
        <v/>
      </c>
      <c r="AO596" s="3"/>
      <c r="AP596" s="110"/>
    </row>
    <row r="597" spans="8:42" ht="15" customHeight="1" x14ac:dyDescent="0.25">
      <c r="H597" s="187" t="str">
        <f t="shared" si="18"/>
        <v/>
      </c>
      <c r="L597" s="179" t="str">
        <f t="shared" si="19"/>
        <v/>
      </c>
      <c r="AO597" s="3"/>
      <c r="AP597" s="110"/>
    </row>
    <row r="598" spans="8:42" ht="15" customHeight="1" x14ac:dyDescent="0.25">
      <c r="H598" s="187" t="str">
        <f t="shared" si="18"/>
        <v/>
      </c>
      <c r="L598" s="179" t="str">
        <f t="shared" si="19"/>
        <v/>
      </c>
      <c r="AO598" s="3"/>
      <c r="AP598" s="110"/>
    </row>
    <row r="599" spans="8:42" ht="15" customHeight="1" x14ac:dyDescent="0.25">
      <c r="H599" s="187" t="str">
        <f t="shared" si="18"/>
        <v/>
      </c>
      <c r="L599" s="179" t="str">
        <f t="shared" si="19"/>
        <v/>
      </c>
      <c r="AO599" s="3"/>
      <c r="AP599" s="110"/>
    </row>
    <row r="600" spans="8:42" ht="15" customHeight="1" x14ac:dyDescent="0.25">
      <c r="H600" s="187" t="str">
        <f t="shared" si="18"/>
        <v/>
      </c>
      <c r="L600" s="179" t="str">
        <f t="shared" si="19"/>
        <v/>
      </c>
      <c r="AO600" s="3"/>
      <c r="AP600" s="110"/>
    </row>
    <row r="601" spans="8:42" ht="15" customHeight="1" x14ac:dyDescent="0.25">
      <c r="H601" s="187" t="str">
        <f t="shared" si="18"/>
        <v/>
      </c>
      <c r="L601" s="179" t="str">
        <f t="shared" si="19"/>
        <v/>
      </c>
      <c r="AO601" s="3"/>
      <c r="AP601" s="110"/>
    </row>
    <row r="602" spans="8:42" ht="15" customHeight="1" x14ac:dyDescent="0.25">
      <c r="H602" s="187" t="str">
        <f t="shared" si="18"/>
        <v/>
      </c>
      <c r="L602" s="179" t="str">
        <f t="shared" si="19"/>
        <v/>
      </c>
      <c r="AO602" s="3"/>
      <c r="AP602" s="110"/>
    </row>
    <row r="603" spans="8:42" ht="15" customHeight="1" x14ac:dyDescent="0.25">
      <c r="H603" s="187" t="str">
        <f t="shared" si="18"/>
        <v/>
      </c>
      <c r="L603" s="179" t="str">
        <f t="shared" si="19"/>
        <v/>
      </c>
      <c r="AO603" s="3"/>
      <c r="AP603" s="110"/>
    </row>
    <row r="604" spans="8:42" ht="15" customHeight="1" x14ac:dyDescent="0.25">
      <c r="H604" s="187" t="str">
        <f t="shared" si="18"/>
        <v/>
      </c>
      <c r="L604" s="179" t="str">
        <f t="shared" si="19"/>
        <v/>
      </c>
      <c r="AO604" s="3"/>
      <c r="AP604" s="110"/>
    </row>
    <row r="605" spans="8:42" ht="15" customHeight="1" x14ac:dyDescent="0.25">
      <c r="H605" s="187" t="str">
        <f t="shared" si="18"/>
        <v/>
      </c>
      <c r="L605" s="179" t="str">
        <f t="shared" si="19"/>
        <v/>
      </c>
      <c r="AO605" s="3"/>
      <c r="AP605" s="110"/>
    </row>
    <row r="606" spans="8:42" ht="15" customHeight="1" x14ac:dyDescent="0.25">
      <c r="H606" s="187" t="str">
        <f t="shared" si="18"/>
        <v/>
      </c>
      <c r="L606" s="179" t="str">
        <f t="shared" si="19"/>
        <v/>
      </c>
      <c r="AO606" s="3"/>
      <c r="AP606" s="110"/>
    </row>
    <row r="607" spans="8:42" ht="15" customHeight="1" x14ac:dyDescent="0.25">
      <c r="H607" s="187" t="str">
        <f t="shared" si="18"/>
        <v/>
      </c>
      <c r="L607" s="179" t="str">
        <f t="shared" si="19"/>
        <v/>
      </c>
      <c r="AO607" s="3"/>
      <c r="AP607" s="110"/>
    </row>
    <row r="608" spans="8:42" ht="15" customHeight="1" x14ac:dyDescent="0.25">
      <c r="H608" s="187" t="str">
        <f t="shared" si="18"/>
        <v/>
      </c>
      <c r="L608" s="179" t="str">
        <f t="shared" si="19"/>
        <v/>
      </c>
      <c r="AO608" s="3"/>
      <c r="AP608" s="110"/>
    </row>
    <row r="609" spans="8:42" ht="15" customHeight="1" x14ac:dyDescent="0.25">
      <c r="H609" s="187" t="str">
        <f t="shared" si="18"/>
        <v/>
      </c>
      <c r="L609" s="179" t="str">
        <f t="shared" si="19"/>
        <v/>
      </c>
      <c r="AO609" s="3"/>
      <c r="AP609" s="110"/>
    </row>
    <row r="610" spans="8:42" ht="15" customHeight="1" x14ac:dyDescent="0.25">
      <c r="H610" s="187" t="str">
        <f t="shared" si="18"/>
        <v/>
      </c>
      <c r="L610" s="179" t="str">
        <f t="shared" si="19"/>
        <v/>
      </c>
      <c r="AO610" s="3"/>
      <c r="AP610" s="110"/>
    </row>
    <row r="611" spans="8:42" ht="15" customHeight="1" x14ac:dyDescent="0.25">
      <c r="H611" s="187" t="str">
        <f t="shared" si="18"/>
        <v/>
      </c>
      <c r="L611" s="179" t="str">
        <f t="shared" si="19"/>
        <v/>
      </c>
      <c r="AO611" s="3"/>
      <c r="AP611" s="110"/>
    </row>
    <row r="612" spans="8:42" ht="15" customHeight="1" x14ac:dyDescent="0.25">
      <c r="H612" s="187" t="str">
        <f t="shared" si="18"/>
        <v/>
      </c>
      <c r="L612" s="179" t="str">
        <f t="shared" si="19"/>
        <v/>
      </c>
      <c r="AO612" s="3"/>
      <c r="AP612" s="110"/>
    </row>
    <row r="613" spans="8:42" ht="15" customHeight="1" x14ac:dyDescent="0.25">
      <c r="H613" s="187" t="str">
        <f t="shared" si="18"/>
        <v/>
      </c>
      <c r="L613" s="179" t="str">
        <f t="shared" si="19"/>
        <v/>
      </c>
      <c r="AO613" s="3"/>
      <c r="AP613" s="110"/>
    </row>
    <row r="614" spans="8:42" ht="15" customHeight="1" x14ac:dyDescent="0.25">
      <c r="H614" s="187" t="str">
        <f t="shared" si="18"/>
        <v/>
      </c>
      <c r="L614" s="179" t="str">
        <f t="shared" si="19"/>
        <v/>
      </c>
      <c r="AO614" s="3"/>
      <c r="AP614" s="110"/>
    </row>
    <row r="615" spans="8:42" ht="15" customHeight="1" x14ac:dyDescent="0.25">
      <c r="H615" s="187" t="str">
        <f t="shared" si="18"/>
        <v/>
      </c>
      <c r="L615" s="179" t="str">
        <f t="shared" si="19"/>
        <v/>
      </c>
      <c r="AO615" s="3"/>
      <c r="AP615" s="110"/>
    </row>
    <row r="616" spans="8:42" ht="15" customHeight="1" x14ac:dyDescent="0.25">
      <c r="H616" s="187" t="str">
        <f t="shared" si="18"/>
        <v/>
      </c>
      <c r="L616" s="179" t="str">
        <f t="shared" si="19"/>
        <v/>
      </c>
      <c r="AO616" s="3"/>
      <c r="AP616" s="110"/>
    </row>
    <row r="617" spans="8:42" ht="15" customHeight="1" x14ac:dyDescent="0.25">
      <c r="H617" s="187" t="str">
        <f t="shared" si="18"/>
        <v/>
      </c>
      <c r="L617" s="179" t="str">
        <f t="shared" si="19"/>
        <v/>
      </c>
      <c r="AO617" s="3"/>
      <c r="AP617" s="110"/>
    </row>
    <row r="618" spans="8:42" ht="15" customHeight="1" x14ac:dyDescent="0.25">
      <c r="H618" s="187" t="str">
        <f t="shared" si="18"/>
        <v/>
      </c>
      <c r="L618" s="179" t="str">
        <f t="shared" si="19"/>
        <v/>
      </c>
      <c r="AO618" s="3"/>
      <c r="AP618" s="110"/>
    </row>
    <row r="619" spans="8:42" ht="15" customHeight="1" x14ac:dyDescent="0.25">
      <c r="H619" s="187" t="str">
        <f t="shared" si="18"/>
        <v/>
      </c>
      <c r="L619" s="179" t="str">
        <f t="shared" si="19"/>
        <v/>
      </c>
      <c r="AO619" s="3"/>
      <c r="AP619" s="110"/>
    </row>
    <row r="620" spans="8:42" ht="15" customHeight="1" x14ac:dyDescent="0.25">
      <c r="H620" s="187" t="str">
        <f t="shared" si="18"/>
        <v/>
      </c>
      <c r="L620" s="179" t="str">
        <f t="shared" si="19"/>
        <v/>
      </c>
      <c r="AO620" s="3"/>
      <c r="AP620" s="110"/>
    </row>
    <row r="621" spans="8:42" ht="15" customHeight="1" x14ac:dyDescent="0.25">
      <c r="H621" s="187" t="str">
        <f t="shared" si="18"/>
        <v/>
      </c>
      <c r="L621" s="179" t="str">
        <f t="shared" si="19"/>
        <v/>
      </c>
      <c r="AO621" s="3"/>
      <c r="AP621" s="110"/>
    </row>
    <row r="622" spans="8:42" ht="15" customHeight="1" x14ac:dyDescent="0.25">
      <c r="H622" s="187" t="str">
        <f t="shared" si="18"/>
        <v/>
      </c>
      <c r="L622" s="179" t="str">
        <f t="shared" si="19"/>
        <v/>
      </c>
      <c r="AO622" s="3"/>
      <c r="AP622" s="110"/>
    </row>
    <row r="623" spans="8:42" ht="15" customHeight="1" x14ac:dyDescent="0.25">
      <c r="H623" s="187" t="str">
        <f t="shared" si="18"/>
        <v/>
      </c>
      <c r="L623" s="179" t="str">
        <f t="shared" si="19"/>
        <v/>
      </c>
      <c r="AO623" s="3"/>
      <c r="AP623" s="110"/>
    </row>
    <row r="624" spans="8:42" ht="15" customHeight="1" x14ac:dyDescent="0.25">
      <c r="H624" s="187" t="str">
        <f t="shared" si="18"/>
        <v/>
      </c>
      <c r="L624" s="179" t="str">
        <f t="shared" si="19"/>
        <v/>
      </c>
      <c r="AO624" s="3"/>
      <c r="AP624" s="110"/>
    </row>
    <row r="625" spans="8:42" ht="15" customHeight="1" x14ac:dyDescent="0.25">
      <c r="H625" s="187" t="str">
        <f t="shared" si="18"/>
        <v/>
      </c>
      <c r="L625" s="179" t="str">
        <f t="shared" si="19"/>
        <v/>
      </c>
      <c r="AO625" s="3"/>
      <c r="AP625" s="110"/>
    </row>
    <row r="626" spans="8:42" ht="15" customHeight="1" x14ac:dyDescent="0.25">
      <c r="H626" s="187" t="str">
        <f t="shared" si="18"/>
        <v/>
      </c>
      <c r="L626" s="179" t="str">
        <f t="shared" si="19"/>
        <v/>
      </c>
      <c r="AO626" s="3"/>
      <c r="AP626" s="110"/>
    </row>
    <row r="627" spans="8:42" ht="15" customHeight="1" x14ac:dyDescent="0.25">
      <c r="H627" s="187" t="str">
        <f t="shared" si="18"/>
        <v/>
      </c>
      <c r="L627" s="179" t="str">
        <f t="shared" si="19"/>
        <v/>
      </c>
      <c r="AO627" s="3"/>
      <c r="AP627" s="110"/>
    </row>
    <row r="628" spans="8:42" ht="15" customHeight="1" x14ac:dyDescent="0.25">
      <c r="H628" s="187" t="str">
        <f t="shared" si="18"/>
        <v/>
      </c>
      <c r="L628" s="179" t="str">
        <f t="shared" si="19"/>
        <v/>
      </c>
      <c r="AO628" s="3"/>
      <c r="AP628" s="110"/>
    </row>
    <row r="629" spans="8:42" ht="15" customHeight="1" x14ac:dyDescent="0.25">
      <c r="H629" s="187" t="str">
        <f t="shared" si="18"/>
        <v/>
      </c>
      <c r="L629" s="179" t="str">
        <f t="shared" si="19"/>
        <v/>
      </c>
      <c r="AO629" s="3"/>
      <c r="AP629" s="110"/>
    </row>
    <row r="630" spans="8:42" ht="15" customHeight="1" x14ac:dyDescent="0.25">
      <c r="H630" s="187" t="str">
        <f t="shared" si="18"/>
        <v/>
      </c>
      <c r="L630" s="179" t="str">
        <f t="shared" si="19"/>
        <v/>
      </c>
      <c r="AO630" s="3"/>
      <c r="AP630" s="110"/>
    </row>
    <row r="631" spans="8:42" ht="15" customHeight="1" x14ac:dyDescent="0.25">
      <c r="H631" s="187" t="str">
        <f t="shared" si="18"/>
        <v/>
      </c>
      <c r="L631" s="179" t="str">
        <f t="shared" si="19"/>
        <v/>
      </c>
      <c r="AO631" s="3"/>
      <c r="AP631" s="110"/>
    </row>
    <row r="632" spans="8:42" ht="15" customHeight="1" x14ac:dyDescent="0.25">
      <c r="H632" s="187" t="str">
        <f t="shared" si="18"/>
        <v/>
      </c>
      <c r="L632" s="179" t="str">
        <f t="shared" si="19"/>
        <v/>
      </c>
      <c r="AO632" s="3"/>
      <c r="AP632" s="110"/>
    </row>
    <row r="633" spans="8:42" ht="15" customHeight="1" x14ac:dyDescent="0.25">
      <c r="H633" s="187" t="str">
        <f t="shared" si="18"/>
        <v/>
      </c>
      <c r="L633" s="179" t="str">
        <f t="shared" si="19"/>
        <v/>
      </c>
      <c r="AO633" s="3"/>
      <c r="AP633" s="110"/>
    </row>
    <row r="634" spans="8:42" ht="15" customHeight="1" x14ac:dyDescent="0.25">
      <c r="H634" s="187" t="str">
        <f t="shared" si="18"/>
        <v/>
      </c>
      <c r="L634" s="179" t="str">
        <f t="shared" si="19"/>
        <v/>
      </c>
      <c r="AO634" s="3"/>
      <c r="AP634" s="110"/>
    </row>
    <row r="635" spans="8:42" ht="15" customHeight="1" x14ac:dyDescent="0.25">
      <c r="H635" s="187" t="str">
        <f t="shared" si="18"/>
        <v/>
      </c>
      <c r="L635" s="179" t="str">
        <f t="shared" si="19"/>
        <v/>
      </c>
      <c r="AO635" s="3"/>
      <c r="AP635" s="110"/>
    </row>
    <row r="636" spans="8:42" ht="15" customHeight="1" x14ac:dyDescent="0.25">
      <c r="H636" s="187" t="str">
        <f t="shared" si="18"/>
        <v/>
      </c>
      <c r="L636" s="179" t="str">
        <f t="shared" si="19"/>
        <v/>
      </c>
      <c r="AO636" s="3"/>
      <c r="AP636" s="110"/>
    </row>
    <row r="637" spans="8:42" ht="15" customHeight="1" x14ac:dyDescent="0.25">
      <c r="H637" s="187" t="str">
        <f t="shared" si="18"/>
        <v/>
      </c>
      <c r="L637" s="179" t="str">
        <f t="shared" si="19"/>
        <v/>
      </c>
      <c r="AO637" s="3"/>
      <c r="AP637" s="110"/>
    </row>
    <row r="638" spans="8:42" ht="15" customHeight="1" x14ac:dyDescent="0.25">
      <c r="H638" s="187" t="str">
        <f t="shared" si="18"/>
        <v/>
      </c>
      <c r="L638" s="179" t="str">
        <f t="shared" si="19"/>
        <v/>
      </c>
      <c r="AO638" s="3"/>
      <c r="AP638" s="110"/>
    </row>
    <row r="639" spans="8:42" ht="15" customHeight="1" x14ac:dyDescent="0.25">
      <c r="H639" s="187" t="str">
        <f t="shared" si="18"/>
        <v/>
      </c>
      <c r="L639" s="179" t="str">
        <f t="shared" si="19"/>
        <v/>
      </c>
      <c r="AO639" s="3"/>
      <c r="AP639" s="110"/>
    </row>
    <row r="640" spans="8:42" ht="15" customHeight="1" x14ac:dyDescent="0.25">
      <c r="H640" s="187" t="str">
        <f t="shared" si="18"/>
        <v/>
      </c>
      <c r="L640" s="179" t="str">
        <f t="shared" si="19"/>
        <v/>
      </c>
      <c r="AO640" s="3"/>
      <c r="AP640" s="110"/>
    </row>
    <row r="641" spans="8:42" ht="15" customHeight="1" x14ac:dyDescent="0.25">
      <c r="H641" s="187" t="str">
        <f t="shared" si="18"/>
        <v/>
      </c>
      <c r="L641" s="179" t="str">
        <f t="shared" si="19"/>
        <v/>
      </c>
      <c r="AO641" s="3"/>
      <c r="AP641" s="110"/>
    </row>
    <row r="642" spans="8:42" ht="15" customHeight="1" x14ac:dyDescent="0.25">
      <c r="H642" s="187" t="str">
        <f t="shared" ref="H642:H705" si="20">IF(OR($C642="",$E642="",$G642=""),"",$E642-$G642)</f>
        <v/>
      </c>
      <c r="L642" s="179" t="str">
        <f t="shared" ref="L642:L705" si="21">IF(G642="","",IF(G642&gt;E642,"Time check – higher",IF(G642&lt;E642,"Time check – lower","")))</f>
        <v/>
      </c>
      <c r="AO642" s="3"/>
      <c r="AP642" s="110"/>
    </row>
    <row r="643" spans="8:42" ht="15" customHeight="1" x14ac:dyDescent="0.25">
      <c r="H643" s="187" t="str">
        <f t="shared" si="20"/>
        <v/>
      </c>
      <c r="L643" s="179" t="str">
        <f t="shared" si="21"/>
        <v/>
      </c>
      <c r="AO643" s="3"/>
      <c r="AP643" s="110"/>
    </row>
    <row r="644" spans="8:42" ht="15" customHeight="1" x14ac:dyDescent="0.25">
      <c r="H644" s="187" t="str">
        <f t="shared" si="20"/>
        <v/>
      </c>
      <c r="L644" s="179" t="str">
        <f t="shared" si="21"/>
        <v/>
      </c>
      <c r="AO644" s="3"/>
      <c r="AP644" s="110"/>
    </row>
    <row r="645" spans="8:42" ht="15" customHeight="1" x14ac:dyDescent="0.25">
      <c r="H645" s="187" t="str">
        <f t="shared" si="20"/>
        <v/>
      </c>
      <c r="L645" s="179" t="str">
        <f t="shared" si="21"/>
        <v/>
      </c>
      <c r="AO645" s="3"/>
      <c r="AP645" s="110"/>
    </row>
    <row r="646" spans="8:42" ht="15" customHeight="1" x14ac:dyDescent="0.25">
      <c r="H646" s="187" t="str">
        <f t="shared" si="20"/>
        <v/>
      </c>
      <c r="L646" s="179" t="str">
        <f t="shared" si="21"/>
        <v/>
      </c>
      <c r="AO646" s="3"/>
      <c r="AP646" s="110"/>
    </row>
    <row r="647" spans="8:42" ht="15" customHeight="1" x14ac:dyDescent="0.25">
      <c r="H647" s="187" t="str">
        <f t="shared" si="20"/>
        <v/>
      </c>
      <c r="L647" s="179" t="str">
        <f t="shared" si="21"/>
        <v/>
      </c>
      <c r="AO647" s="3"/>
      <c r="AP647" s="110"/>
    </row>
    <row r="648" spans="8:42" ht="15" customHeight="1" x14ac:dyDescent="0.25">
      <c r="H648" s="187" t="str">
        <f t="shared" si="20"/>
        <v/>
      </c>
      <c r="L648" s="179" t="str">
        <f t="shared" si="21"/>
        <v/>
      </c>
      <c r="AO648" s="3"/>
      <c r="AP648" s="110"/>
    </row>
    <row r="649" spans="8:42" ht="15" customHeight="1" x14ac:dyDescent="0.25">
      <c r="H649" s="187" t="str">
        <f t="shared" si="20"/>
        <v/>
      </c>
      <c r="L649" s="179" t="str">
        <f t="shared" si="21"/>
        <v/>
      </c>
      <c r="AO649" s="3"/>
      <c r="AP649" s="110"/>
    </row>
    <row r="650" spans="8:42" ht="15" customHeight="1" x14ac:dyDescent="0.25">
      <c r="H650" s="187" t="str">
        <f t="shared" si="20"/>
        <v/>
      </c>
      <c r="L650" s="179" t="str">
        <f t="shared" si="21"/>
        <v/>
      </c>
      <c r="AO650" s="3"/>
      <c r="AP650" s="110"/>
    </row>
    <row r="651" spans="8:42" ht="15" customHeight="1" x14ac:dyDescent="0.25">
      <c r="H651" s="187" t="str">
        <f t="shared" si="20"/>
        <v/>
      </c>
      <c r="L651" s="179" t="str">
        <f t="shared" si="21"/>
        <v/>
      </c>
      <c r="AO651" s="3"/>
      <c r="AP651" s="110"/>
    </row>
    <row r="652" spans="8:42" ht="15" customHeight="1" x14ac:dyDescent="0.25">
      <c r="H652" s="187" t="str">
        <f t="shared" si="20"/>
        <v/>
      </c>
      <c r="L652" s="179" t="str">
        <f t="shared" si="21"/>
        <v/>
      </c>
      <c r="AO652" s="3"/>
      <c r="AP652" s="110"/>
    </row>
    <row r="653" spans="8:42" ht="15" customHeight="1" x14ac:dyDescent="0.25">
      <c r="H653" s="187" t="str">
        <f t="shared" si="20"/>
        <v/>
      </c>
      <c r="L653" s="179" t="str">
        <f t="shared" si="21"/>
        <v/>
      </c>
      <c r="AO653" s="3"/>
      <c r="AP653" s="110"/>
    </row>
    <row r="654" spans="8:42" ht="15" customHeight="1" x14ac:dyDescent="0.25">
      <c r="H654" s="187" t="str">
        <f t="shared" si="20"/>
        <v/>
      </c>
      <c r="L654" s="179" t="str">
        <f t="shared" si="21"/>
        <v/>
      </c>
      <c r="AO654" s="3"/>
      <c r="AP654" s="110"/>
    </row>
    <row r="655" spans="8:42" ht="15" customHeight="1" x14ac:dyDescent="0.25">
      <c r="H655" s="187" t="str">
        <f t="shared" si="20"/>
        <v/>
      </c>
      <c r="L655" s="179" t="str">
        <f t="shared" si="21"/>
        <v/>
      </c>
      <c r="AO655" s="3"/>
      <c r="AP655" s="110"/>
    </row>
    <row r="656" spans="8:42" ht="15" customHeight="1" x14ac:dyDescent="0.25">
      <c r="H656" s="187" t="str">
        <f t="shared" si="20"/>
        <v/>
      </c>
      <c r="L656" s="179" t="str">
        <f t="shared" si="21"/>
        <v/>
      </c>
      <c r="AO656" s="3"/>
      <c r="AP656" s="110"/>
    </row>
    <row r="657" spans="8:42" ht="15" customHeight="1" x14ac:dyDescent="0.25">
      <c r="H657" s="187" t="str">
        <f t="shared" si="20"/>
        <v/>
      </c>
      <c r="L657" s="179" t="str">
        <f t="shared" si="21"/>
        <v/>
      </c>
      <c r="AO657" s="3"/>
      <c r="AP657" s="110"/>
    </row>
    <row r="658" spans="8:42" ht="15" customHeight="1" x14ac:dyDescent="0.25">
      <c r="H658" s="187" t="str">
        <f t="shared" si="20"/>
        <v/>
      </c>
      <c r="L658" s="179" t="str">
        <f t="shared" si="21"/>
        <v/>
      </c>
      <c r="AO658" s="3"/>
      <c r="AP658" s="110"/>
    </row>
    <row r="659" spans="8:42" ht="15" customHeight="1" x14ac:dyDescent="0.25">
      <c r="H659" s="187" t="str">
        <f t="shared" si="20"/>
        <v/>
      </c>
      <c r="L659" s="179" t="str">
        <f t="shared" si="21"/>
        <v/>
      </c>
      <c r="AO659" s="3"/>
      <c r="AP659" s="110"/>
    </row>
    <row r="660" spans="8:42" ht="15" customHeight="1" x14ac:dyDescent="0.25">
      <c r="H660" s="187" t="str">
        <f t="shared" si="20"/>
        <v/>
      </c>
      <c r="L660" s="179" t="str">
        <f t="shared" si="21"/>
        <v/>
      </c>
      <c r="AO660" s="3"/>
      <c r="AP660" s="110"/>
    </row>
    <row r="661" spans="8:42" ht="15" customHeight="1" x14ac:dyDescent="0.25">
      <c r="H661" s="187" t="str">
        <f t="shared" si="20"/>
        <v/>
      </c>
      <c r="L661" s="179" t="str">
        <f t="shared" si="21"/>
        <v/>
      </c>
      <c r="AO661" s="3"/>
      <c r="AP661" s="110"/>
    </row>
    <row r="662" spans="8:42" ht="15" customHeight="1" x14ac:dyDescent="0.25">
      <c r="H662" s="187" t="str">
        <f t="shared" si="20"/>
        <v/>
      </c>
      <c r="L662" s="179" t="str">
        <f t="shared" si="21"/>
        <v/>
      </c>
      <c r="AO662" s="3"/>
      <c r="AP662" s="110"/>
    </row>
    <row r="663" spans="8:42" ht="15" customHeight="1" x14ac:dyDescent="0.25">
      <c r="H663" s="187" t="str">
        <f t="shared" si="20"/>
        <v/>
      </c>
      <c r="L663" s="179" t="str">
        <f t="shared" si="21"/>
        <v/>
      </c>
      <c r="AO663" s="3"/>
      <c r="AP663" s="110"/>
    </row>
    <row r="664" spans="8:42" ht="15" customHeight="1" x14ac:dyDescent="0.25">
      <c r="H664" s="187" t="str">
        <f t="shared" si="20"/>
        <v/>
      </c>
      <c r="L664" s="179" t="str">
        <f t="shared" si="21"/>
        <v/>
      </c>
      <c r="AO664" s="3"/>
      <c r="AP664" s="110"/>
    </row>
    <row r="665" spans="8:42" ht="15" customHeight="1" x14ac:dyDescent="0.25">
      <c r="H665" s="187" t="str">
        <f t="shared" si="20"/>
        <v/>
      </c>
      <c r="L665" s="179" t="str">
        <f t="shared" si="21"/>
        <v/>
      </c>
      <c r="AO665" s="3"/>
      <c r="AP665" s="110"/>
    </row>
    <row r="666" spans="8:42" ht="15" customHeight="1" x14ac:dyDescent="0.25">
      <c r="H666" s="187" t="str">
        <f t="shared" si="20"/>
        <v/>
      </c>
      <c r="L666" s="179" t="str">
        <f t="shared" si="21"/>
        <v/>
      </c>
      <c r="AO666" s="3"/>
      <c r="AP666" s="110"/>
    </row>
    <row r="667" spans="8:42" ht="15" customHeight="1" x14ac:dyDescent="0.25">
      <c r="H667" s="187" t="str">
        <f t="shared" si="20"/>
        <v/>
      </c>
      <c r="L667" s="179" t="str">
        <f t="shared" si="21"/>
        <v/>
      </c>
      <c r="AO667" s="3"/>
      <c r="AP667" s="110"/>
    </row>
    <row r="668" spans="8:42" ht="15" customHeight="1" x14ac:dyDescent="0.25">
      <c r="H668" s="187" t="str">
        <f t="shared" si="20"/>
        <v/>
      </c>
      <c r="L668" s="179" t="str">
        <f t="shared" si="21"/>
        <v/>
      </c>
      <c r="AO668" s="3"/>
      <c r="AP668" s="110"/>
    </row>
    <row r="669" spans="8:42" ht="15" customHeight="1" x14ac:dyDescent="0.25">
      <c r="H669" s="187" t="str">
        <f t="shared" si="20"/>
        <v/>
      </c>
      <c r="L669" s="179" t="str">
        <f t="shared" si="21"/>
        <v/>
      </c>
      <c r="AO669" s="3"/>
      <c r="AP669" s="110"/>
    </row>
    <row r="670" spans="8:42" ht="15" customHeight="1" x14ac:dyDescent="0.25">
      <c r="H670" s="187" t="str">
        <f t="shared" si="20"/>
        <v/>
      </c>
      <c r="L670" s="179" t="str">
        <f t="shared" si="21"/>
        <v/>
      </c>
      <c r="AO670" s="3"/>
      <c r="AP670" s="110"/>
    </row>
    <row r="671" spans="8:42" ht="15" customHeight="1" x14ac:dyDescent="0.25">
      <c r="H671" s="187" t="str">
        <f t="shared" si="20"/>
        <v/>
      </c>
      <c r="L671" s="179" t="str">
        <f t="shared" si="21"/>
        <v/>
      </c>
      <c r="AO671" s="3"/>
      <c r="AP671" s="110"/>
    </row>
    <row r="672" spans="8:42" ht="15" customHeight="1" x14ac:dyDescent="0.25">
      <c r="H672" s="187" t="str">
        <f t="shared" si="20"/>
        <v/>
      </c>
      <c r="L672" s="179" t="str">
        <f t="shared" si="21"/>
        <v/>
      </c>
      <c r="AO672" s="3"/>
      <c r="AP672" s="110"/>
    </row>
    <row r="673" spans="8:42" ht="15" customHeight="1" x14ac:dyDescent="0.25">
      <c r="H673" s="187" t="str">
        <f t="shared" si="20"/>
        <v/>
      </c>
      <c r="L673" s="179" t="str">
        <f t="shared" si="21"/>
        <v/>
      </c>
      <c r="AO673" s="3"/>
      <c r="AP673" s="110"/>
    </row>
    <row r="674" spans="8:42" ht="15" customHeight="1" x14ac:dyDescent="0.25">
      <c r="H674" s="187" t="str">
        <f t="shared" si="20"/>
        <v/>
      </c>
      <c r="L674" s="179" t="str">
        <f t="shared" si="21"/>
        <v/>
      </c>
      <c r="AO674" s="3"/>
      <c r="AP674" s="110"/>
    </row>
    <row r="675" spans="8:42" ht="15" customHeight="1" x14ac:dyDescent="0.25">
      <c r="H675" s="187" t="str">
        <f t="shared" si="20"/>
        <v/>
      </c>
      <c r="L675" s="179" t="str">
        <f t="shared" si="21"/>
        <v/>
      </c>
      <c r="AO675" s="3"/>
      <c r="AP675" s="110"/>
    </row>
    <row r="676" spans="8:42" ht="15" customHeight="1" x14ac:dyDescent="0.25">
      <c r="H676" s="187" t="str">
        <f t="shared" si="20"/>
        <v/>
      </c>
      <c r="L676" s="179" t="str">
        <f t="shared" si="21"/>
        <v/>
      </c>
      <c r="AO676" s="3"/>
      <c r="AP676" s="110"/>
    </row>
    <row r="677" spans="8:42" ht="15" customHeight="1" x14ac:dyDescent="0.25">
      <c r="H677" s="187" t="str">
        <f t="shared" si="20"/>
        <v/>
      </c>
      <c r="L677" s="179" t="str">
        <f t="shared" si="21"/>
        <v/>
      </c>
      <c r="AO677" s="3"/>
      <c r="AP677" s="110"/>
    </row>
    <row r="678" spans="8:42" ht="15" customHeight="1" x14ac:dyDescent="0.25">
      <c r="H678" s="187" t="str">
        <f t="shared" si="20"/>
        <v/>
      </c>
      <c r="L678" s="179" t="str">
        <f t="shared" si="21"/>
        <v/>
      </c>
      <c r="AO678" s="3"/>
      <c r="AP678" s="110"/>
    </row>
    <row r="679" spans="8:42" ht="15" customHeight="1" x14ac:dyDescent="0.25">
      <c r="H679" s="187" t="str">
        <f t="shared" si="20"/>
        <v/>
      </c>
      <c r="L679" s="179" t="str">
        <f t="shared" si="21"/>
        <v/>
      </c>
      <c r="AO679" s="3"/>
      <c r="AP679" s="110"/>
    </row>
    <row r="680" spans="8:42" ht="15" customHeight="1" x14ac:dyDescent="0.25">
      <c r="H680" s="187" t="str">
        <f t="shared" si="20"/>
        <v/>
      </c>
      <c r="L680" s="179" t="str">
        <f t="shared" si="21"/>
        <v/>
      </c>
      <c r="AO680" s="3"/>
      <c r="AP680" s="110"/>
    </row>
    <row r="681" spans="8:42" ht="15" customHeight="1" x14ac:dyDescent="0.25">
      <c r="H681" s="187" t="str">
        <f t="shared" si="20"/>
        <v/>
      </c>
      <c r="L681" s="179" t="str">
        <f t="shared" si="21"/>
        <v/>
      </c>
      <c r="AO681" s="3"/>
      <c r="AP681" s="110"/>
    </row>
    <row r="682" spans="8:42" ht="15" customHeight="1" x14ac:dyDescent="0.25">
      <c r="H682" s="187" t="str">
        <f t="shared" si="20"/>
        <v/>
      </c>
      <c r="L682" s="179" t="str">
        <f t="shared" si="21"/>
        <v/>
      </c>
      <c r="AO682" s="3"/>
      <c r="AP682" s="110"/>
    </row>
    <row r="683" spans="8:42" ht="15" customHeight="1" x14ac:dyDescent="0.25">
      <c r="H683" s="187" t="str">
        <f t="shared" si="20"/>
        <v/>
      </c>
      <c r="L683" s="179" t="str">
        <f t="shared" si="21"/>
        <v/>
      </c>
      <c r="AO683" s="3"/>
      <c r="AP683" s="110"/>
    </row>
    <row r="684" spans="8:42" ht="15" customHeight="1" x14ac:dyDescent="0.25">
      <c r="H684" s="187" t="str">
        <f t="shared" si="20"/>
        <v/>
      </c>
      <c r="L684" s="179" t="str">
        <f t="shared" si="21"/>
        <v/>
      </c>
      <c r="AO684" s="3"/>
      <c r="AP684" s="110"/>
    </row>
    <row r="685" spans="8:42" ht="15" customHeight="1" x14ac:dyDescent="0.25">
      <c r="H685" s="187" t="str">
        <f t="shared" si="20"/>
        <v/>
      </c>
      <c r="L685" s="179" t="str">
        <f t="shared" si="21"/>
        <v/>
      </c>
      <c r="AO685" s="3"/>
      <c r="AP685" s="110"/>
    </row>
    <row r="686" spans="8:42" ht="15" customHeight="1" x14ac:dyDescent="0.25">
      <c r="H686" s="187" t="str">
        <f t="shared" si="20"/>
        <v/>
      </c>
      <c r="L686" s="179" t="str">
        <f t="shared" si="21"/>
        <v/>
      </c>
      <c r="AO686" s="3"/>
      <c r="AP686" s="110"/>
    </row>
    <row r="687" spans="8:42" ht="15" customHeight="1" x14ac:dyDescent="0.25">
      <c r="H687" s="187" t="str">
        <f t="shared" si="20"/>
        <v/>
      </c>
      <c r="L687" s="179" t="str">
        <f t="shared" si="21"/>
        <v/>
      </c>
      <c r="AO687" s="3"/>
      <c r="AP687" s="110"/>
    </row>
    <row r="688" spans="8:42" ht="15" customHeight="1" x14ac:dyDescent="0.25">
      <c r="H688" s="187" t="str">
        <f t="shared" si="20"/>
        <v/>
      </c>
      <c r="L688" s="179" t="str">
        <f t="shared" si="21"/>
        <v/>
      </c>
      <c r="AO688" s="3"/>
      <c r="AP688" s="110"/>
    </row>
    <row r="689" spans="8:42" ht="15" customHeight="1" x14ac:dyDescent="0.25">
      <c r="H689" s="187" t="str">
        <f t="shared" si="20"/>
        <v/>
      </c>
      <c r="L689" s="179" t="str">
        <f t="shared" si="21"/>
        <v/>
      </c>
      <c r="AO689" s="3"/>
      <c r="AP689" s="110"/>
    </row>
    <row r="690" spans="8:42" ht="15" customHeight="1" x14ac:dyDescent="0.25">
      <c r="H690" s="187" t="str">
        <f t="shared" si="20"/>
        <v/>
      </c>
      <c r="L690" s="179" t="str">
        <f t="shared" si="21"/>
        <v/>
      </c>
      <c r="AO690" s="3"/>
      <c r="AP690" s="110"/>
    </row>
    <row r="691" spans="8:42" ht="15" customHeight="1" x14ac:dyDescent="0.25">
      <c r="H691" s="187" t="str">
        <f t="shared" si="20"/>
        <v/>
      </c>
      <c r="L691" s="179" t="str">
        <f t="shared" si="21"/>
        <v/>
      </c>
      <c r="AO691" s="3"/>
      <c r="AP691" s="110"/>
    </row>
    <row r="692" spans="8:42" ht="15" customHeight="1" x14ac:dyDescent="0.25">
      <c r="H692" s="187" t="str">
        <f t="shared" si="20"/>
        <v/>
      </c>
      <c r="L692" s="179" t="str">
        <f t="shared" si="21"/>
        <v/>
      </c>
      <c r="AO692" s="3"/>
      <c r="AP692" s="110"/>
    </row>
    <row r="693" spans="8:42" ht="15" customHeight="1" x14ac:dyDescent="0.25">
      <c r="H693" s="187" t="str">
        <f t="shared" si="20"/>
        <v/>
      </c>
      <c r="L693" s="179" t="str">
        <f t="shared" si="21"/>
        <v/>
      </c>
      <c r="AO693" s="3"/>
      <c r="AP693" s="110"/>
    </row>
    <row r="694" spans="8:42" ht="15" customHeight="1" x14ac:dyDescent="0.25">
      <c r="H694" s="187" t="str">
        <f t="shared" si="20"/>
        <v/>
      </c>
      <c r="L694" s="179" t="str">
        <f t="shared" si="21"/>
        <v/>
      </c>
      <c r="AO694" s="3"/>
      <c r="AP694" s="110"/>
    </row>
    <row r="695" spans="8:42" ht="15" customHeight="1" x14ac:dyDescent="0.25">
      <c r="H695" s="187" t="str">
        <f t="shared" si="20"/>
        <v/>
      </c>
      <c r="L695" s="179" t="str">
        <f t="shared" si="21"/>
        <v/>
      </c>
      <c r="AO695" s="3"/>
      <c r="AP695" s="110"/>
    </row>
    <row r="696" spans="8:42" ht="15" customHeight="1" x14ac:dyDescent="0.25">
      <c r="H696" s="187" t="str">
        <f t="shared" si="20"/>
        <v/>
      </c>
      <c r="L696" s="179" t="str">
        <f t="shared" si="21"/>
        <v/>
      </c>
      <c r="AO696" s="3"/>
      <c r="AP696" s="110"/>
    </row>
    <row r="697" spans="8:42" ht="15" customHeight="1" x14ac:dyDescent="0.25">
      <c r="H697" s="187" t="str">
        <f t="shared" si="20"/>
        <v/>
      </c>
      <c r="L697" s="179" t="str">
        <f t="shared" si="21"/>
        <v/>
      </c>
      <c r="AO697" s="3"/>
      <c r="AP697" s="110"/>
    </row>
    <row r="698" spans="8:42" ht="15" customHeight="1" x14ac:dyDescent="0.25">
      <c r="H698" s="187" t="str">
        <f t="shared" si="20"/>
        <v/>
      </c>
      <c r="L698" s="179" t="str">
        <f t="shared" si="21"/>
        <v/>
      </c>
      <c r="AO698" s="3"/>
      <c r="AP698" s="110"/>
    </row>
    <row r="699" spans="8:42" ht="15" customHeight="1" x14ac:dyDescent="0.25">
      <c r="H699" s="187" t="str">
        <f t="shared" si="20"/>
        <v/>
      </c>
      <c r="L699" s="179" t="str">
        <f t="shared" si="21"/>
        <v/>
      </c>
      <c r="AO699" s="3"/>
      <c r="AP699" s="110"/>
    </row>
    <row r="700" spans="8:42" ht="15" customHeight="1" x14ac:dyDescent="0.25">
      <c r="H700" s="187" t="str">
        <f t="shared" si="20"/>
        <v/>
      </c>
      <c r="L700" s="179" t="str">
        <f t="shared" si="21"/>
        <v/>
      </c>
      <c r="AO700" s="3"/>
      <c r="AP700" s="110"/>
    </row>
    <row r="701" spans="8:42" ht="15" customHeight="1" x14ac:dyDescent="0.25">
      <c r="H701" s="187" t="str">
        <f t="shared" si="20"/>
        <v/>
      </c>
      <c r="L701" s="179" t="str">
        <f t="shared" si="21"/>
        <v/>
      </c>
      <c r="AO701" s="3"/>
      <c r="AP701" s="110"/>
    </row>
    <row r="702" spans="8:42" ht="15" customHeight="1" x14ac:dyDescent="0.25">
      <c r="H702" s="187" t="str">
        <f t="shared" si="20"/>
        <v/>
      </c>
      <c r="L702" s="179" t="str">
        <f t="shared" si="21"/>
        <v/>
      </c>
      <c r="AO702" s="3"/>
      <c r="AP702" s="110"/>
    </row>
    <row r="703" spans="8:42" ht="15" customHeight="1" x14ac:dyDescent="0.25">
      <c r="H703" s="187" t="str">
        <f t="shared" si="20"/>
        <v/>
      </c>
      <c r="L703" s="179" t="str">
        <f t="shared" si="21"/>
        <v/>
      </c>
      <c r="AO703" s="3"/>
      <c r="AP703" s="110"/>
    </row>
    <row r="704" spans="8:42" ht="15" customHeight="1" x14ac:dyDescent="0.25">
      <c r="H704" s="187" t="str">
        <f t="shared" si="20"/>
        <v/>
      </c>
      <c r="L704" s="179" t="str">
        <f t="shared" si="21"/>
        <v/>
      </c>
      <c r="AO704" s="3"/>
      <c r="AP704" s="110"/>
    </row>
    <row r="705" spans="8:42" ht="15" customHeight="1" x14ac:dyDescent="0.25">
      <c r="H705" s="187" t="str">
        <f t="shared" si="20"/>
        <v/>
      </c>
      <c r="L705" s="179" t="str">
        <f t="shared" si="21"/>
        <v/>
      </c>
      <c r="AO705" s="3"/>
      <c r="AP705" s="110"/>
    </row>
    <row r="706" spans="8:42" ht="15" customHeight="1" x14ac:dyDescent="0.25">
      <c r="H706" s="187" t="str">
        <f t="shared" ref="H706:H769" si="22">IF(OR($C706="",$E706="",$G706=""),"",$E706-$G706)</f>
        <v/>
      </c>
      <c r="L706" s="179" t="str">
        <f t="shared" ref="L706:L769" si="23">IF(G706="","",IF(G706&gt;E706,"Time check – higher",IF(G706&lt;E706,"Time check – lower","")))</f>
        <v/>
      </c>
      <c r="AO706" s="3"/>
      <c r="AP706" s="110"/>
    </row>
    <row r="707" spans="8:42" ht="15" customHeight="1" x14ac:dyDescent="0.25">
      <c r="H707" s="187" t="str">
        <f t="shared" si="22"/>
        <v/>
      </c>
      <c r="L707" s="179" t="str">
        <f t="shared" si="23"/>
        <v/>
      </c>
      <c r="AO707" s="3"/>
      <c r="AP707" s="110"/>
    </row>
    <row r="708" spans="8:42" ht="15" customHeight="1" x14ac:dyDescent="0.25">
      <c r="H708" s="187" t="str">
        <f t="shared" si="22"/>
        <v/>
      </c>
      <c r="L708" s="179" t="str">
        <f t="shared" si="23"/>
        <v/>
      </c>
      <c r="AO708" s="3"/>
      <c r="AP708" s="110"/>
    </row>
    <row r="709" spans="8:42" ht="15" customHeight="1" x14ac:dyDescent="0.25">
      <c r="H709" s="187" t="str">
        <f t="shared" si="22"/>
        <v/>
      </c>
      <c r="L709" s="179" t="str">
        <f t="shared" si="23"/>
        <v/>
      </c>
      <c r="AO709" s="3"/>
      <c r="AP709" s="110"/>
    </row>
    <row r="710" spans="8:42" ht="15" customHeight="1" x14ac:dyDescent="0.25">
      <c r="H710" s="187" t="str">
        <f t="shared" si="22"/>
        <v/>
      </c>
      <c r="L710" s="179" t="str">
        <f t="shared" si="23"/>
        <v/>
      </c>
      <c r="AO710" s="3"/>
      <c r="AP710" s="110"/>
    </row>
    <row r="711" spans="8:42" ht="15" customHeight="1" x14ac:dyDescent="0.25">
      <c r="H711" s="187" t="str">
        <f t="shared" si="22"/>
        <v/>
      </c>
      <c r="L711" s="179" t="str">
        <f t="shared" si="23"/>
        <v/>
      </c>
      <c r="AO711" s="3"/>
      <c r="AP711" s="110"/>
    </row>
    <row r="712" spans="8:42" ht="15" customHeight="1" x14ac:dyDescent="0.25">
      <c r="H712" s="187" t="str">
        <f t="shared" si="22"/>
        <v/>
      </c>
      <c r="L712" s="179" t="str">
        <f t="shared" si="23"/>
        <v/>
      </c>
      <c r="AO712" s="3"/>
      <c r="AP712" s="110"/>
    </row>
    <row r="713" spans="8:42" ht="15" customHeight="1" x14ac:dyDescent="0.25">
      <c r="H713" s="187" t="str">
        <f t="shared" si="22"/>
        <v/>
      </c>
      <c r="L713" s="179" t="str">
        <f t="shared" si="23"/>
        <v/>
      </c>
      <c r="AO713" s="3"/>
      <c r="AP713" s="110"/>
    </row>
    <row r="714" spans="8:42" ht="15" customHeight="1" x14ac:dyDescent="0.25">
      <c r="H714" s="187" t="str">
        <f t="shared" si="22"/>
        <v/>
      </c>
      <c r="L714" s="179" t="str">
        <f t="shared" si="23"/>
        <v/>
      </c>
      <c r="AO714" s="3"/>
      <c r="AP714" s="110"/>
    </row>
    <row r="715" spans="8:42" ht="15" customHeight="1" x14ac:dyDescent="0.25">
      <c r="H715" s="187" t="str">
        <f t="shared" si="22"/>
        <v/>
      </c>
      <c r="L715" s="179" t="str">
        <f t="shared" si="23"/>
        <v/>
      </c>
      <c r="AO715" s="3"/>
      <c r="AP715" s="110"/>
    </row>
    <row r="716" spans="8:42" ht="15" customHeight="1" x14ac:dyDescent="0.25">
      <c r="H716" s="187" t="str">
        <f t="shared" si="22"/>
        <v/>
      </c>
      <c r="L716" s="179" t="str">
        <f t="shared" si="23"/>
        <v/>
      </c>
      <c r="AO716" s="3"/>
      <c r="AP716" s="110"/>
    </row>
    <row r="717" spans="8:42" ht="15" customHeight="1" x14ac:dyDescent="0.25">
      <c r="H717" s="187" t="str">
        <f t="shared" si="22"/>
        <v/>
      </c>
      <c r="L717" s="179" t="str">
        <f t="shared" si="23"/>
        <v/>
      </c>
      <c r="AO717" s="3"/>
      <c r="AP717" s="110"/>
    </row>
    <row r="718" spans="8:42" ht="15" customHeight="1" x14ac:dyDescent="0.25">
      <c r="H718" s="187" t="str">
        <f t="shared" si="22"/>
        <v/>
      </c>
      <c r="L718" s="179" t="str">
        <f t="shared" si="23"/>
        <v/>
      </c>
      <c r="AO718" s="3"/>
      <c r="AP718" s="110"/>
    </row>
    <row r="719" spans="8:42" ht="15" customHeight="1" x14ac:dyDescent="0.25">
      <c r="H719" s="187" t="str">
        <f t="shared" si="22"/>
        <v/>
      </c>
      <c r="L719" s="179" t="str">
        <f t="shared" si="23"/>
        <v/>
      </c>
      <c r="AO719" s="3"/>
      <c r="AP719" s="110"/>
    </row>
    <row r="720" spans="8:42" ht="15" customHeight="1" x14ac:dyDescent="0.25">
      <c r="H720" s="187" t="str">
        <f t="shared" si="22"/>
        <v/>
      </c>
      <c r="L720" s="179" t="str">
        <f t="shared" si="23"/>
        <v/>
      </c>
      <c r="AO720" s="3"/>
      <c r="AP720" s="110"/>
    </row>
    <row r="721" spans="8:42" ht="15" customHeight="1" x14ac:dyDescent="0.25">
      <c r="H721" s="187" t="str">
        <f t="shared" si="22"/>
        <v/>
      </c>
      <c r="L721" s="179" t="str">
        <f t="shared" si="23"/>
        <v/>
      </c>
      <c r="AO721" s="3"/>
      <c r="AP721" s="110"/>
    </row>
    <row r="722" spans="8:42" ht="15" customHeight="1" x14ac:dyDescent="0.25">
      <c r="H722" s="187" t="str">
        <f t="shared" si="22"/>
        <v/>
      </c>
      <c r="L722" s="179" t="str">
        <f t="shared" si="23"/>
        <v/>
      </c>
      <c r="AO722" s="3"/>
      <c r="AP722" s="110"/>
    </row>
    <row r="723" spans="8:42" ht="15" customHeight="1" x14ac:dyDescent="0.25">
      <c r="H723" s="187" t="str">
        <f t="shared" si="22"/>
        <v/>
      </c>
      <c r="L723" s="179" t="str">
        <f t="shared" si="23"/>
        <v/>
      </c>
      <c r="AO723" s="3"/>
      <c r="AP723" s="110"/>
    </row>
    <row r="724" spans="8:42" ht="15" customHeight="1" x14ac:dyDescent="0.25">
      <c r="H724" s="187" t="str">
        <f t="shared" si="22"/>
        <v/>
      </c>
      <c r="L724" s="179" t="str">
        <f t="shared" si="23"/>
        <v/>
      </c>
      <c r="AO724" s="3"/>
      <c r="AP724" s="110"/>
    </row>
    <row r="725" spans="8:42" ht="15" customHeight="1" x14ac:dyDescent="0.25">
      <c r="H725" s="187" t="str">
        <f t="shared" si="22"/>
        <v/>
      </c>
      <c r="L725" s="179" t="str">
        <f t="shared" si="23"/>
        <v/>
      </c>
      <c r="AO725" s="3"/>
      <c r="AP725" s="110"/>
    </row>
    <row r="726" spans="8:42" ht="15" customHeight="1" x14ac:dyDescent="0.25">
      <c r="H726" s="187" t="str">
        <f t="shared" si="22"/>
        <v/>
      </c>
      <c r="L726" s="179" t="str">
        <f t="shared" si="23"/>
        <v/>
      </c>
      <c r="AO726" s="3"/>
      <c r="AP726" s="110"/>
    </row>
    <row r="727" spans="8:42" ht="15" customHeight="1" x14ac:dyDescent="0.25">
      <c r="H727" s="187" t="str">
        <f t="shared" si="22"/>
        <v/>
      </c>
      <c r="L727" s="179" t="str">
        <f t="shared" si="23"/>
        <v/>
      </c>
      <c r="AO727" s="3"/>
      <c r="AP727" s="110"/>
    </row>
    <row r="728" spans="8:42" ht="15" customHeight="1" x14ac:dyDescent="0.25">
      <c r="H728" s="187" t="str">
        <f t="shared" si="22"/>
        <v/>
      </c>
      <c r="L728" s="179" t="str">
        <f t="shared" si="23"/>
        <v/>
      </c>
      <c r="AO728" s="3"/>
      <c r="AP728" s="110"/>
    </row>
    <row r="729" spans="8:42" ht="15" customHeight="1" x14ac:dyDescent="0.25">
      <c r="H729" s="187" t="str">
        <f t="shared" si="22"/>
        <v/>
      </c>
      <c r="L729" s="179" t="str">
        <f t="shared" si="23"/>
        <v/>
      </c>
      <c r="AO729" s="3"/>
      <c r="AP729" s="110"/>
    </row>
    <row r="730" spans="8:42" ht="15" customHeight="1" x14ac:dyDescent="0.25">
      <c r="H730" s="187" t="str">
        <f t="shared" si="22"/>
        <v/>
      </c>
      <c r="L730" s="179" t="str">
        <f t="shared" si="23"/>
        <v/>
      </c>
      <c r="AO730" s="3"/>
      <c r="AP730" s="110"/>
    </row>
    <row r="731" spans="8:42" ht="15" customHeight="1" x14ac:dyDescent="0.25">
      <c r="H731" s="187" t="str">
        <f t="shared" si="22"/>
        <v/>
      </c>
      <c r="L731" s="179" t="str">
        <f t="shared" si="23"/>
        <v/>
      </c>
      <c r="AO731" s="3"/>
      <c r="AP731" s="110"/>
    </row>
    <row r="732" spans="8:42" ht="15" customHeight="1" x14ac:dyDescent="0.25">
      <c r="H732" s="187" t="str">
        <f t="shared" si="22"/>
        <v/>
      </c>
      <c r="L732" s="179" t="str">
        <f t="shared" si="23"/>
        <v/>
      </c>
      <c r="AO732" s="3"/>
      <c r="AP732" s="110"/>
    </row>
    <row r="733" spans="8:42" ht="15" customHeight="1" x14ac:dyDescent="0.25">
      <c r="H733" s="187" t="str">
        <f t="shared" si="22"/>
        <v/>
      </c>
      <c r="L733" s="179" t="str">
        <f t="shared" si="23"/>
        <v/>
      </c>
      <c r="AO733" s="3"/>
      <c r="AP733" s="110"/>
    </row>
    <row r="734" spans="8:42" ht="15" customHeight="1" x14ac:dyDescent="0.25">
      <c r="H734" s="187" t="str">
        <f t="shared" si="22"/>
        <v/>
      </c>
      <c r="L734" s="179" t="str">
        <f t="shared" si="23"/>
        <v/>
      </c>
      <c r="AO734" s="3"/>
      <c r="AP734" s="110"/>
    </row>
    <row r="735" spans="8:42" ht="15" customHeight="1" x14ac:dyDescent="0.25">
      <c r="H735" s="187" t="str">
        <f t="shared" si="22"/>
        <v/>
      </c>
      <c r="L735" s="179" t="str">
        <f t="shared" si="23"/>
        <v/>
      </c>
      <c r="AO735" s="3"/>
      <c r="AP735" s="110"/>
    </row>
    <row r="736" spans="8:42" ht="15" customHeight="1" x14ac:dyDescent="0.25">
      <c r="H736" s="187" t="str">
        <f t="shared" si="22"/>
        <v/>
      </c>
      <c r="L736" s="179" t="str">
        <f t="shared" si="23"/>
        <v/>
      </c>
      <c r="AO736" s="3"/>
      <c r="AP736" s="110"/>
    </row>
    <row r="737" spans="8:42" ht="15" customHeight="1" x14ac:dyDescent="0.25">
      <c r="H737" s="187" t="str">
        <f t="shared" si="22"/>
        <v/>
      </c>
      <c r="L737" s="179" t="str">
        <f t="shared" si="23"/>
        <v/>
      </c>
      <c r="AO737" s="3"/>
      <c r="AP737" s="110"/>
    </row>
    <row r="738" spans="8:42" ht="15" customHeight="1" x14ac:dyDescent="0.25">
      <c r="H738" s="187" t="str">
        <f t="shared" si="22"/>
        <v/>
      </c>
      <c r="L738" s="179" t="str">
        <f t="shared" si="23"/>
        <v/>
      </c>
      <c r="AO738" s="3"/>
      <c r="AP738" s="110"/>
    </row>
    <row r="739" spans="8:42" ht="15" customHeight="1" x14ac:dyDescent="0.25">
      <c r="H739" s="187" t="str">
        <f t="shared" si="22"/>
        <v/>
      </c>
      <c r="L739" s="179" t="str">
        <f t="shared" si="23"/>
        <v/>
      </c>
      <c r="AO739" s="3"/>
      <c r="AP739" s="110"/>
    </row>
    <row r="740" spans="8:42" ht="15" customHeight="1" x14ac:dyDescent="0.25">
      <c r="H740" s="187" t="str">
        <f t="shared" si="22"/>
        <v/>
      </c>
      <c r="L740" s="179" t="str">
        <f t="shared" si="23"/>
        <v/>
      </c>
      <c r="AO740" s="3"/>
      <c r="AP740" s="110"/>
    </row>
    <row r="741" spans="8:42" ht="15" customHeight="1" x14ac:dyDescent="0.25">
      <c r="H741" s="187" t="str">
        <f t="shared" si="22"/>
        <v/>
      </c>
      <c r="L741" s="179" t="str">
        <f t="shared" si="23"/>
        <v/>
      </c>
      <c r="AO741" s="3"/>
      <c r="AP741" s="110"/>
    </row>
    <row r="742" spans="8:42" ht="15" customHeight="1" x14ac:dyDescent="0.25">
      <c r="H742" s="187" t="str">
        <f t="shared" si="22"/>
        <v/>
      </c>
      <c r="L742" s="179" t="str">
        <f t="shared" si="23"/>
        <v/>
      </c>
      <c r="AO742" s="3"/>
      <c r="AP742" s="110"/>
    </row>
    <row r="743" spans="8:42" ht="15" customHeight="1" x14ac:dyDescent="0.25">
      <c r="H743" s="187" t="str">
        <f t="shared" si="22"/>
        <v/>
      </c>
      <c r="L743" s="179" t="str">
        <f t="shared" si="23"/>
        <v/>
      </c>
      <c r="AO743" s="3"/>
      <c r="AP743" s="110"/>
    </row>
    <row r="744" spans="8:42" ht="15" customHeight="1" x14ac:dyDescent="0.25">
      <c r="H744" s="187" t="str">
        <f t="shared" si="22"/>
        <v/>
      </c>
      <c r="L744" s="179" t="str">
        <f t="shared" si="23"/>
        <v/>
      </c>
      <c r="AO744" s="3"/>
      <c r="AP744" s="110"/>
    </row>
    <row r="745" spans="8:42" ht="15" customHeight="1" x14ac:dyDescent="0.25">
      <c r="H745" s="187" t="str">
        <f t="shared" si="22"/>
        <v/>
      </c>
      <c r="L745" s="179" t="str">
        <f t="shared" si="23"/>
        <v/>
      </c>
      <c r="AO745" s="3"/>
      <c r="AP745" s="110"/>
    </row>
    <row r="746" spans="8:42" ht="15" customHeight="1" x14ac:dyDescent="0.25">
      <c r="H746" s="187" t="str">
        <f t="shared" si="22"/>
        <v/>
      </c>
      <c r="L746" s="179" t="str">
        <f t="shared" si="23"/>
        <v/>
      </c>
      <c r="AO746" s="3"/>
      <c r="AP746" s="110"/>
    </row>
    <row r="747" spans="8:42" ht="15" customHeight="1" x14ac:dyDescent="0.25">
      <c r="H747" s="187" t="str">
        <f t="shared" si="22"/>
        <v/>
      </c>
      <c r="L747" s="179" t="str">
        <f t="shared" si="23"/>
        <v/>
      </c>
      <c r="AO747" s="3"/>
      <c r="AP747" s="110"/>
    </row>
    <row r="748" spans="8:42" ht="15" customHeight="1" x14ac:dyDescent="0.25">
      <c r="H748" s="187" t="str">
        <f t="shared" si="22"/>
        <v/>
      </c>
      <c r="L748" s="179" t="str">
        <f t="shared" si="23"/>
        <v/>
      </c>
      <c r="AO748" s="3"/>
      <c r="AP748" s="110"/>
    </row>
    <row r="749" spans="8:42" ht="15" customHeight="1" x14ac:dyDescent="0.25">
      <c r="H749" s="187" t="str">
        <f t="shared" si="22"/>
        <v/>
      </c>
      <c r="L749" s="179" t="str">
        <f t="shared" si="23"/>
        <v/>
      </c>
      <c r="AO749" s="3"/>
      <c r="AP749" s="110"/>
    </row>
    <row r="750" spans="8:42" ht="15" customHeight="1" x14ac:dyDescent="0.25">
      <c r="H750" s="187" t="str">
        <f t="shared" si="22"/>
        <v/>
      </c>
      <c r="L750" s="179" t="str">
        <f t="shared" si="23"/>
        <v/>
      </c>
      <c r="AO750" s="3"/>
      <c r="AP750" s="110"/>
    </row>
    <row r="751" spans="8:42" ht="15" customHeight="1" x14ac:dyDescent="0.25">
      <c r="H751" s="187" t="str">
        <f t="shared" si="22"/>
        <v/>
      </c>
      <c r="L751" s="179" t="str">
        <f t="shared" si="23"/>
        <v/>
      </c>
      <c r="AO751" s="3"/>
      <c r="AP751" s="110"/>
    </row>
    <row r="752" spans="8:42" ht="15" customHeight="1" x14ac:dyDescent="0.25">
      <c r="H752" s="187" t="str">
        <f t="shared" si="22"/>
        <v/>
      </c>
      <c r="L752" s="179" t="str">
        <f t="shared" si="23"/>
        <v/>
      </c>
      <c r="AO752" s="3"/>
      <c r="AP752" s="110"/>
    </row>
    <row r="753" spans="8:42" ht="15" customHeight="1" x14ac:dyDescent="0.25">
      <c r="H753" s="187" t="str">
        <f t="shared" si="22"/>
        <v/>
      </c>
      <c r="L753" s="179" t="str">
        <f t="shared" si="23"/>
        <v/>
      </c>
      <c r="AO753" s="3"/>
      <c r="AP753" s="110"/>
    </row>
    <row r="754" spans="8:42" ht="15" customHeight="1" x14ac:dyDescent="0.25">
      <c r="H754" s="187" t="str">
        <f t="shared" si="22"/>
        <v/>
      </c>
      <c r="L754" s="179" t="str">
        <f t="shared" si="23"/>
        <v/>
      </c>
      <c r="AO754" s="3"/>
      <c r="AP754" s="110"/>
    </row>
    <row r="755" spans="8:42" ht="15" customHeight="1" x14ac:dyDescent="0.25">
      <c r="H755" s="187" t="str">
        <f t="shared" si="22"/>
        <v/>
      </c>
      <c r="L755" s="179" t="str">
        <f t="shared" si="23"/>
        <v/>
      </c>
      <c r="AO755" s="3"/>
      <c r="AP755" s="110"/>
    </row>
    <row r="756" spans="8:42" ht="15" customHeight="1" x14ac:dyDescent="0.25">
      <c r="H756" s="187" t="str">
        <f t="shared" si="22"/>
        <v/>
      </c>
      <c r="L756" s="179" t="str">
        <f t="shared" si="23"/>
        <v/>
      </c>
      <c r="AO756" s="3"/>
      <c r="AP756" s="110"/>
    </row>
    <row r="757" spans="8:42" ht="15" customHeight="1" x14ac:dyDescent="0.25">
      <c r="H757" s="187" t="str">
        <f t="shared" si="22"/>
        <v/>
      </c>
      <c r="L757" s="179" t="str">
        <f t="shared" si="23"/>
        <v/>
      </c>
      <c r="AO757" s="3"/>
      <c r="AP757" s="110"/>
    </row>
    <row r="758" spans="8:42" ht="15" customHeight="1" x14ac:dyDescent="0.25">
      <c r="H758" s="187" t="str">
        <f t="shared" si="22"/>
        <v/>
      </c>
      <c r="L758" s="179" t="str">
        <f t="shared" si="23"/>
        <v/>
      </c>
      <c r="AO758" s="3"/>
      <c r="AP758" s="110"/>
    </row>
    <row r="759" spans="8:42" ht="15" customHeight="1" x14ac:dyDescent="0.25">
      <c r="H759" s="187" t="str">
        <f t="shared" si="22"/>
        <v/>
      </c>
      <c r="L759" s="179" t="str">
        <f t="shared" si="23"/>
        <v/>
      </c>
      <c r="AO759" s="3"/>
      <c r="AP759" s="110"/>
    </row>
    <row r="760" spans="8:42" ht="15" customHeight="1" x14ac:dyDescent="0.25">
      <c r="H760" s="187" t="str">
        <f t="shared" si="22"/>
        <v/>
      </c>
      <c r="L760" s="179" t="str">
        <f t="shared" si="23"/>
        <v/>
      </c>
      <c r="AO760" s="3"/>
      <c r="AP760" s="110"/>
    </row>
    <row r="761" spans="8:42" ht="15" customHeight="1" x14ac:dyDescent="0.25">
      <c r="H761" s="187" t="str">
        <f t="shared" si="22"/>
        <v/>
      </c>
      <c r="L761" s="179" t="str">
        <f t="shared" si="23"/>
        <v/>
      </c>
      <c r="AO761" s="3"/>
      <c r="AP761" s="110"/>
    </row>
    <row r="762" spans="8:42" ht="15" customHeight="1" x14ac:dyDescent="0.25">
      <c r="H762" s="187" t="str">
        <f t="shared" si="22"/>
        <v/>
      </c>
      <c r="L762" s="179" t="str">
        <f t="shared" si="23"/>
        <v/>
      </c>
      <c r="AO762" s="3"/>
      <c r="AP762" s="110"/>
    </row>
    <row r="763" spans="8:42" ht="15" customHeight="1" x14ac:dyDescent="0.25">
      <c r="H763" s="187" t="str">
        <f t="shared" si="22"/>
        <v/>
      </c>
      <c r="L763" s="179" t="str">
        <f t="shared" si="23"/>
        <v/>
      </c>
      <c r="AO763" s="3"/>
      <c r="AP763" s="110"/>
    </row>
    <row r="764" spans="8:42" ht="15" customHeight="1" x14ac:dyDescent="0.25">
      <c r="H764" s="187" t="str">
        <f t="shared" si="22"/>
        <v/>
      </c>
      <c r="L764" s="179" t="str">
        <f t="shared" si="23"/>
        <v/>
      </c>
      <c r="AO764" s="3"/>
      <c r="AP764" s="110"/>
    </row>
    <row r="765" spans="8:42" ht="15" customHeight="1" x14ac:dyDescent="0.25">
      <c r="H765" s="187" t="str">
        <f t="shared" si="22"/>
        <v/>
      </c>
      <c r="L765" s="179" t="str">
        <f t="shared" si="23"/>
        <v/>
      </c>
      <c r="AO765" s="3"/>
      <c r="AP765" s="110"/>
    </row>
    <row r="766" spans="8:42" ht="15" customHeight="1" x14ac:dyDescent="0.25">
      <c r="H766" s="187" t="str">
        <f t="shared" si="22"/>
        <v/>
      </c>
      <c r="L766" s="179" t="str">
        <f t="shared" si="23"/>
        <v/>
      </c>
      <c r="AO766" s="3"/>
      <c r="AP766" s="110"/>
    </row>
    <row r="767" spans="8:42" ht="15" customHeight="1" x14ac:dyDescent="0.25">
      <c r="H767" s="187" t="str">
        <f t="shared" si="22"/>
        <v/>
      </c>
      <c r="L767" s="179" t="str">
        <f t="shared" si="23"/>
        <v/>
      </c>
      <c r="AO767" s="3"/>
      <c r="AP767" s="110"/>
    </row>
    <row r="768" spans="8:42" ht="15" customHeight="1" x14ac:dyDescent="0.25">
      <c r="H768" s="187" t="str">
        <f t="shared" si="22"/>
        <v/>
      </c>
      <c r="L768" s="179" t="str">
        <f t="shared" si="23"/>
        <v/>
      </c>
      <c r="AO768" s="3"/>
      <c r="AP768" s="110"/>
    </row>
    <row r="769" spans="8:42" ht="15" customHeight="1" x14ac:dyDescent="0.25">
      <c r="H769" s="187" t="str">
        <f t="shared" si="22"/>
        <v/>
      </c>
      <c r="L769" s="179" t="str">
        <f t="shared" si="23"/>
        <v/>
      </c>
      <c r="AO769" s="3"/>
      <c r="AP769" s="110"/>
    </row>
    <row r="770" spans="8:42" ht="15" customHeight="1" x14ac:dyDescent="0.25">
      <c r="H770" s="187" t="str">
        <f t="shared" ref="H770:H833" si="24">IF(OR($C770="",$E770="",$G770=""),"",$E770-$G770)</f>
        <v/>
      </c>
      <c r="L770" s="179" t="str">
        <f t="shared" ref="L770:L833" si="25">IF(G770="","",IF(G770&gt;E770,"Time check – higher",IF(G770&lt;E770,"Time check – lower","")))</f>
        <v/>
      </c>
      <c r="AO770" s="3"/>
      <c r="AP770" s="110"/>
    </row>
    <row r="771" spans="8:42" ht="15" customHeight="1" x14ac:dyDescent="0.25">
      <c r="H771" s="187" t="str">
        <f t="shared" si="24"/>
        <v/>
      </c>
      <c r="L771" s="179" t="str">
        <f t="shared" si="25"/>
        <v/>
      </c>
      <c r="AO771" s="3"/>
      <c r="AP771" s="110"/>
    </row>
    <row r="772" spans="8:42" ht="15" customHeight="1" x14ac:dyDescent="0.25">
      <c r="H772" s="187" t="str">
        <f t="shared" si="24"/>
        <v/>
      </c>
      <c r="L772" s="179" t="str">
        <f t="shared" si="25"/>
        <v/>
      </c>
      <c r="AO772" s="3"/>
      <c r="AP772" s="110"/>
    </row>
    <row r="773" spans="8:42" ht="15" customHeight="1" x14ac:dyDescent="0.25">
      <c r="H773" s="187" t="str">
        <f t="shared" si="24"/>
        <v/>
      </c>
      <c r="L773" s="179" t="str">
        <f t="shared" si="25"/>
        <v/>
      </c>
      <c r="AO773" s="3"/>
      <c r="AP773" s="110"/>
    </row>
    <row r="774" spans="8:42" ht="15" customHeight="1" x14ac:dyDescent="0.25">
      <c r="H774" s="187" t="str">
        <f t="shared" si="24"/>
        <v/>
      </c>
      <c r="L774" s="179" t="str">
        <f t="shared" si="25"/>
        <v/>
      </c>
      <c r="AO774" s="3"/>
      <c r="AP774" s="110"/>
    </row>
    <row r="775" spans="8:42" ht="15" customHeight="1" x14ac:dyDescent="0.25">
      <c r="H775" s="187" t="str">
        <f t="shared" si="24"/>
        <v/>
      </c>
      <c r="L775" s="179" t="str">
        <f t="shared" si="25"/>
        <v/>
      </c>
      <c r="AO775" s="3"/>
      <c r="AP775" s="110"/>
    </row>
    <row r="776" spans="8:42" ht="15" customHeight="1" x14ac:dyDescent="0.25">
      <c r="H776" s="187" t="str">
        <f t="shared" si="24"/>
        <v/>
      </c>
      <c r="L776" s="179" t="str">
        <f t="shared" si="25"/>
        <v/>
      </c>
      <c r="AO776" s="3"/>
      <c r="AP776" s="110"/>
    </row>
    <row r="777" spans="8:42" ht="15" customHeight="1" x14ac:dyDescent="0.25">
      <c r="H777" s="187" t="str">
        <f t="shared" si="24"/>
        <v/>
      </c>
      <c r="L777" s="179" t="str">
        <f t="shared" si="25"/>
        <v/>
      </c>
      <c r="AO777" s="3"/>
      <c r="AP777" s="110"/>
    </row>
    <row r="778" spans="8:42" ht="15" customHeight="1" x14ac:dyDescent="0.25">
      <c r="H778" s="187" t="str">
        <f t="shared" si="24"/>
        <v/>
      </c>
      <c r="L778" s="179" t="str">
        <f t="shared" si="25"/>
        <v/>
      </c>
      <c r="AO778" s="3"/>
      <c r="AP778" s="110"/>
    </row>
    <row r="779" spans="8:42" ht="15" customHeight="1" x14ac:dyDescent="0.25">
      <c r="H779" s="187" t="str">
        <f t="shared" si="24"/>
        <v/>
      </c>
      <c r="L779" s="179" t="str">
        <f t="shared" si="25"/>
        <v/>
      </c>
      <c r="AO779" s="3"/>
      <c r="AP779" s="110"/>
    </row>
    <row r="780" spans="8:42" ht="15" customHeight="1" x14ac:dyDescent="0.25">
      <c r="H780" s="187" t="str">
        <f t="shared" si="24"/>
        <v/>
      </c>
      <c r="L780" s="179" t="str">
        <f t="shared" si="25"/>
        <v/>
      </c>
      <c r="AO780" s="3"/>
      <c r="AP780" s="110"/>
    </row>
    <row r="781" spans="8:42" ht="15" customHeight="1" x14ac:dyDescent="0.25">
      <c r="H781" s="187" t="str">
        <f t="shared" si="24"/>
        <v/>
      </c>
      <c r="L781" s="179" t="str">
        <f t="shared" si="25"/>
        <v/>
      </c>
      <c r="AO781" s="3"/>
      <c r="AP781" s="110"/>
    </row>
    <row r="782" spans="8:42" ht="15" customHeight="1" x14ac:dyDescent="0.25">
      <c r="H782" s="187" t="str">
        <f t="shared" si="24"/>
        <v/>
      </c>
      <c r="L782" s="179" t="str">
        <f t="shared" si="25"/>
        <v/>
      </c>
      <c r="AO782" s="3"/>
      <c r="AP782" s="110"/>
    </row>
    <row r="783" spans="8:42" ht="15" customHeight="1" x14ac:dyDescent="0.25">
      <c r="H783" s="187" t="str">
        <f t="shared" si="24"/>
        <v/>
      </c>
      <c r="L783" s="179" t="str">
        <f t="shared" si="25"/>
        <v/>
      </c>
      <c r="AO783" s="3"/>
      <c r="AP783" s="110"/>
    </row>
    <row r="784" spans="8:42" ht="15" customHeight="1" x14ac:dyDescent="0.25">
      <c r="H784" s="187" t="str">
        <f t="shared" si="24"/>
        <v/>
      </c>
      <c r="L784" s="179" t="str">
        <f t="shared" si="25"/>
        <v/>
      </c>
      <c r="AO784" s="3"/>
      <c r="AP784" s="110"/>
    </row>
    <row r="785" spans="8:42" ht="15" customHeight="1" x14ac:dyDescent="0.25">
      <c r="H785" s="187" t="str">
        <f t="shared" si="24"/>
        <v/>
      </c>
      <c r="L785" s="179" t="str">
        <f t="shared" si="25"/>
        <v/>
      </c>
      <c r="AO785" s="3"/>
      <c r="AP785" s="110"/>
    </row>
    <row r="786" spans="8:42" ht="15" customHeight="1" x14ac:dyDescent="0.25">
      <c r="H786" s="187" t="str">
        <f t="shared" si="24"/>
        <v/>
      </c>
      <c r="L786" s="179" t="str">
        <f t="shared" si="25"/>
        <v/>
      </c>
      <c r="AO786" s="3"/>
      <c r="AP786" s="110"/>
    </row>
    <row r="787" spans="8:42" ht="15" customHeight="1" x14ac:dyDescent="0.25">
      <c r="H787" s="187" t="str">
        <f t="shared" si="24"/>
        <v/>
      </c>
      <c r="L787" s="179" t="str">
        <f t="shared" si="25"/>
        <v/>
      </c>
      <c r="AO787" s="3"/>
      <c r="AP787" s="110"/>
    </row>
    <row r="788" spans="8:42" ht="15" customHeight="1" x14ac:dyDescent="0.25">
      <c r="H788" s="187" t="str">
        <f t="shared" si="24"/>
        <v/>
      </c>
      <c r="L788" s="179" t="str">
        <f t="shared" si="25"/>
        <v/>
      </c>
      <c r="AO788" s="3"/>
      <c r="AP788" s="110"/>
    </row>
    <row r="789" spans="8:42" ht="15" customHeight="1" x14ac:dyDescent="0.25">
      <c r="H789" s="187" t="str">
        <f t="shared" si="24"/>
        <v/>
      </c>
      <c r="L789" s="179" t="str">
        <f t="shared" si="25"/>
        <v/>
      </c>
      <c r="AO789" s="3"/>
      <c r="AP789" s="110"/>
    </row>
    <row r="790" spans="8:42" ht="15" customHeight="1" x14ac:dyDescent="0.25">
      <c r="H790" s="187" t="str">
        <f t="shared" si="24"/>
        <v/>
      </c>
      <c r="L790" s="179" t="str">
        <f t="shared" si="25"/>
        <v/>
      </c>
      <c r="AO790" s="3"/>
      <c r="AP790" s="110"/>
    </row>
    <row r="791" spans="8:42" ht="15" customHeight="1" x14ac:dyDescent="0.25">
      <c r="H791" s="187" t="str">
        <f t="shared" si="24"/>
        <v/>
      </c>
      <c r="L791" s="179" t="str">
        <f t="shared" si="25"/>
        <v/>
      </c>
      <c r="AO791" s="3"/>
      <c r="AP791" s="110"/>
    </row>
    <row r="792" spans="8:42" ht="15" customHeight="1" x14ac:dyDescent="0.25">
      <c r="H792" s="187" t="str">
        <f t="shared" si="24"/>
        <v/>
      </c>
      <c r="L792" s="179" t="str">
        <f t="shared" si="25"/>
        <v/>
      </c>
      <c r="AO792" s="3"/>
      <c r="AP792" s="110"/>
    </row>
    <row r="793" spans="8:42" ht="15" customHeight="1" x14ac:dyDescent="0.25">
      <c r="H793" s="187" t="str">
        <f t="shared" si="24"/>
        <v/>
      </c>
      <c r="L793" s="179" t="str">
        <f t="shared" si="25"/>
        <v/>
      </c>
      <c r="AO793" s="3"/>
      <c r="AP793" s="110"/>
    </row>
    <row r="794" spans="8:42" ht="15" customHeight="1" x14ac:dyDescent="0.25">
      <c r="H794" s="187" t="str">
        <f t="shared" si="24"/>
        <v/>
      </c>
      <c r="L794" s="179" t="str">
        <f t="shared" si="25"/>
        <v/>
      </c>
      <c r="AO794" s="3"/>
      <c r="AP794" s="110"/>
    </row>
    <row r="795" spans="8:42" ht="15" customHeight="1" x14ac:dyDescent="0.25">
      <c r="H795" s="187" t="str">
        <f t="shared" si="24"/>
        <v/>
      </c>
      <c r="L795" s="179" t="str">
        <f t="shared" si="25"/>
        <v/>
      </c>
      <c r="AO795" s="3"/>
      <c r="AP795" s="110"/>
    </row>
    <row r="796" spans="8:42" ht="15" customHeight="1" x14ac:dyDescent="0.25">
      <c r="H796" s="187" t="str">
        <f t="shared" si="24"/>
        <v/>
      </c>
      <c r="L796" s="179" t="str">
        <f t="shared" si="25"/>
        <v/>
      </c>
      <c r="AO796" s="3"/>
      <c r="AP796" s="110"/>
    </row>
    <row r="797" spans="8:42" ht="15" customHeight="1" x14ac:dyDescent="0.25">
      <c r="H797" s="187" t="str">
        <f t="shared" si="24"/>
        <v/>
      </c>
      <c r="L797" s="179" t="str">
        <f t="shared" si="25"/>
        <v/>
      </c>
      <c r="AO797" s="3"/>
      <c r="AP797" s="110"/>
    </row>
    <row r="798" spans="8:42" ht="15" customHeight="1" x14ac:dyDescent="0.25">
      <c r="H798" s="187" t="str">
        <f t="shared" si="24"/>
        <v/>
      </c>
      <c r="L798" s="179" t="str">
        <f t="shared" si="25"/>
        <v/>
      </c>
      <c r="AO798" s="3"/>
      <c r="AP798" s="110"/>
    </row>
    <row r="799" spans="8:42" ht="15" customHeight="1" x14ac:dyDescent="0.25">
      <c r="H799" s="187" t="str">
        <f t="shared" si="24"/>
        <v/>
      </c>
      <c r="L799" s="179" t="str">
        <f t="shared" si="25"/>
        <v/>
      </c>
      <c r="AO799" s="3"/>
      <c r="AP799" s="110"/>
    </row>
    <row r="800" spans="8:42" ht="15" customHeight="1" x14ac:dyDescent="0.25">
      <c r="H800" s="187" t="str">
        <f t="shared" si="24"/>
        <v/>
      </c>
      <c r="L800" s="179" t="str">
        <f t="shared" si="25"/>
        <v/>
      </c>
      <c r="AO800" s="3"/>
      <c r="AP800" s="110"/>
    </row>
    <row r="801" spans="8:42" ht="15" customHeight="1" x14ac:dyDescent="0.25">
      <c r="H801" s="187" t="str">
        <f t="shared" si="24"/>
        <v/>
      </c>
      <c r="L801" s="179" t="str">
        <f t="shared" si="25"/>
        <v/>
      </c>
      <c r="AO801" s="3"/>
      <c r="AP801" s="110"/>
    </row>
    <row r="802" spans="8:42" ht="15" customHeight="1" x14ac:dyDescent="0.25">
      <c r="H802" s="187" t="str">
        <f t="shared" si="24"/>
        <v/>
      </c>
      <c r="L802" s="179" t="str">
        <f t="shared" si="25"/>
        <v/>
      </c>
      <c r="AO802" s="3"/>
      <c r="AP802" s="110"/>
    </row>
    <row r="803" spans="8:42" ht="15" customHeight="1" x14ac:dyDescent="0.25">
      <c r="H803" s="187" t="str">
        <f t="shared" si="24"/>
        <v/>
      </c>
      <c r="L803" s="179" t="str">
        <f t="shared" si="25"/>
        <v/>
      </c>
      <c r="AO803" s="3"/>
      <c r="AP803" s="110"/>
    </row>
    <row r="804" spans="8:42" ht="15" customHeight="1" x14ac:dyDescent="0.25">
      <c r="H804" s="187" t="str">
        <f t="shared" si="24"/>
        <v/>
      </c>
      <c r="L804" s="179" t="str">
        <f t="shared" si="25"/>
        <v/>
      </c>
      <c r="AO804" s="3"/>
      <c r="AP804" s="110"/>
    </row>
    <row r="805" spans="8:42" ht="15" customHeight="1" x14ac:dyDescent="0.25">
      <c r="H805" s="187" t="str">
        <f t="shared" si="24"/>
        <v/>
      </c>
      <c r="L805" s="179" t="str">
        <f t="shared" si="25"/>
        <v/>
      </c>
      <c r="AO805" s="3"/>
      <c r="AP805" s="110"/>
    </row>
    <row r="806" spans="8:42" ht="15" customHeight="1" x14ac:dyDescent="0.25">
      <c r="H806" s="187" t="str">
        <f t="shared" si="24"/>
        <v/>
      </c>
      <c r="L806" s="179" t="str">
        <f t="shared" si="25"/>
        <v/>
      </c>
      <c r="AO806" s="3"/>
      <c r="AP806" s="110"/>
    </row>
    <row r="807" spans="8:42" ht="15" customHeight="1" x14ac:dyDescent="0.25">
      <c r="H807" s="187" t="str">
        <f t="shared" si="24"/>
        <v/>
      </c>
      <c r="L807" s="179" t="str">
        <f t="shared" si="25"/>
        <v/>
      </c>
      <c r="AO807" s="3"/>
      <c r="AP807" s="110"/>
    </row>
    <row r="808" spans="8:42" ht="15" customHeight="1" x14ac:dyDescent="0.25">
      <c r="H808" s="187" t="str">
        <f t="shared" si="24"/>
        <v/>
      </c>
      <c r="L808" s="179" t="str">
        <f t="shared" si="25"/>
        <v/>
      </c>
      <c r="AO808" s="3"/>
      <c r="AP808" s="110"/>
    </row>
    <row r="809" spans="8:42" ht="15" customHeight="1" x14ac:dyDescent="0.25">
      <c r="H809" s="187" t="str">
        <f t="shared" si="24"/>
        <v/>
      </c>
      <c r="L809" s="179" t="str">
        <f t="shared" si="25"/>
        <v/>
      </c>
      <c r="AO809" s="3"/>
      <c r="AP809" s="110"/>
    </row>
    <row r="810" spans="8:42" ht="15" customHeight="1" x14ac:dyDescent="0.25">
      <c r="H810" s="187" t="str">
        <f t="shared" si="24"/>
        <v/>
      </c>
      <c r="L810" s="179" t="str">
        <f t="shared" si="25"/>
        <v/>
      </c>
      <c r="AO810" s="3"/>
      <c r="AP810" s="110"/>
    </row>
    <row r="811" spans="8:42" ht="15" customHeight="1" x14ac:dyDescent="0.25">
      <c r="H811" s="187" t="str">
        <f t="shared" si="24"/>
        <v/>
      </c>
      <c r="L811" s="179" t="str">
        <f t="shared" si="25"/>
        <v/>
      </c>
      <c r="AO811" s="3"/>
      <c r="AP811" s="110"/>
    </row>
    <row r="812" spans="8:42" ht="15" customHeight="1" x14ac:dyDescent="0.25">
      <c r="H812" s="187" t="str">
        <f t="shared" si="24"/>
        <v/>
      </c>
      <c r="L812" s="179" t="str">
        <f t="shared" si="25"/>
        <v/>
      </c>
      <c r="AO812" s="3"/>
      <c r="AP812" s="110"/>
    </row>
    <row r="813" spans="8:42" ht="15" customHeight="1" x14ac:dyDescent="0.25">
      <c r="H813" s="187" t="str">
        <f t="shared" si="24"/>
        <v/>
      </c>
      <c r="L813" s="179" t="str">
        <f t="shared" si="25"/>
        <v/>
      </c>
      <c r="AO813" s="3"/>
      <c r="AP813" s="110"/>
    </row>
    <row r="814" spans="8:42" ht="15" customHeight="1" x14ac:dyDescent="0.25">
      <c r="H814" s="187" t="str">
        <f t="shared" si="24"/>
        <v/>
      </c>
      <c r="L814" s="179" t="str">
        <f t="shared" si="25"/>
        <v/>
      </c>
      <c r="AO814" s="3"/>
      <c r="AP814" s="110"/>
    </row>
    <row r="815" spans="8:42" ht="15" customHeight="1" x14ac:dyDescent="0.25">
      <c r="H815" s="187" t="str">
        <f t="shared" si="24"/>
        <v/>
      </c>
      <c r="L815" s="179" t="str">
        <f t="shared" si="25"/>
        <v/>
      </c>
      <c r="AO815" s="3"/>
      <c r="AP815" s="110"/>
    </row>
    <row r="816" spans="8:42" ht="15" customHeight="1" x14ac:dyDescent="0.25">
      <c r="H816" s="187" t="str">
        <f t="shared" si="24"/>
        <v/>
      </c>
      <c r="L816" s="179" t="str">
        <f t="shared" si="25"/>
        <v/>
      </c>
      <c r="AO816" s="3"/>
      <c r="AP816" s="110"/>
    </row>
    <row r="817" spans="8:42" ht="15" customHeight="1" x14ac:dyDescent="0.25">
      <c r="H817" s="187" t="str">
        <f t="shared" si="24"/>
        <v/>
      </c>
      <c r="L817" s="179" t="str">
        <f t="shared" si="25"/>
        <v/>
      </c>
      <c r="AO817" s="3"/>
      <c r="AP817" s="110"/>
    </row>
    <row r="818" spans="8:42" ht="15" customHeight="1" x14ac:dyDescent="0.25">
      <c r="H818" s="187" t="str">
        <f t="shared" si="24"/>
        <v/>
      </c>
      <c r="L818" s="179" t="str">
        <f t="shared" si="25"/>
        <v/>
      </c>
      <c r="AO818" s="3"/>
      <c r="AP818" s="110"/>
    </row>
    <row r="819" spans="8:42" ht="15" customHeight="1" x14ac:dyDescent="0.25">
      <c r="H819" s="187" t="str">
        <f t="shared" si="24"/>
        <v/>
      </c>
      <c r="L819" s="179" t="str">
        <f t="shared" si="25"/>
        <v/>
      </c>
      <c r="AO819" s="3"/>
      <c r="AP819" s="110"/>
    </row>
    <row r="820" spans="8:42" ht="15" customHeight="1" x14ac:dyDescent="0.25">
      <c r="H820" s="187" t="str">
        <f t="shared" si="24"/>
        <v/>
      </c>
      <c r="L820" s="179" t="str">
        <f t="shared" si="25"/>
        <v/>
      </c>
      <c r="AO820" s="3"/>
      <c r="AP820" s="110"/>
    </row>
    <row r="821" spans="8:42" ht="15" customHeight="1" x14ac:dyDescent="0.25">
      <c r="H821" s="187" t="str">
        <f t="shared" si="24"/>
        <v/>
      </c>
      <c r="L821" s="179" t="str">
        <f t="shared" si="25"/>
        <v/>
      </c>
      <c r="AO821" s="3"/>
      <c r="AP821" s="110"/>
    </row>
    <row r="822" spans="8:42" ht="15" customHeight="1" x14ac:dyDescent="0.25">
      <c r="H822" s="187" t="str">
        <f t="shared" si="24"/>
        <v/>
      </c>
      <c r="L822" s="179" t="str">
        <f t="shared" si="25"/>
        <v/>
      </c>
      <c r="AO822" s="3"/>
      <c r="AP822" s="110"/>
    </row>
    <row r="823" spans="8:42" ht="15" customHeight="1" x14ac:dyDescent="0.25">
      <c r="H823" s="187" t="str">
        <f t="shared" si="24"/>
        <v/>
      </c>
      <c r="L823" s="179" t="str">
        <f t="shared" si="25"/>
        <v/>
      </c>
      <c r="AO823" s="3"/>
      <c r="AP823" s="110"/>
    </row>
    <row r="824" spans="8:42" ht="15" customHeight="1" x14ac:dyDescent="0.25">
      <c r="H824" s="187" t="str">
        <f t="shared" si="24"/>
        <v/>
      </c>
      <c r="L824" s="179" t="str">
        <f t="shared" si="25"/>
        <v/>
      </c>
      <c r="AO824" s="3"/>
      <c r="AP824" s="110"/>
    </row>
    <row r="825" spans="8:42" ht="15" customHeight="1" x14ac:dyDescent="0.25">
      <c r="H825" s="187" t="str">
        <f t="shared" si="24"/>
        <v/>
      </c>
      <c r="L825" s="179" t="str">
        <f t="shared" si="25"/>
        <v/>
      </c>
      <c r="AO825" s="3"/>
      <c r="AP825" s="110"/>
    </row>
    <row r="826" spans="8:42" ht="15" customHeight="1" x14ac:dyDescent="0.25">
      <c r="H826" s="187" t="str">
        <f t="shared" si="24"/>
        <v/>
      </c>
      <c r="L826" s="179" t="str">
        <f t="shared" si="25"/>
        <v/>
      </c>
      <c r="AO826" s="3"/>
      <c r="AP826" s="110"/>
    </row>
    <row r="827" spans="8:42" ht="15" customHeight="1" x14ac:dyDescent="0.25">
      <c r="H827" s="187" t="str">
        <f t="shared" si="24"/>
        <v/>
      </c>
      <c r="L827" s="179" t="str">
        <f t="shared" si="25"/>
        <v/>
      </c>
      <c r="AO827" s="3"/>
      <c r="AP827" s="110"/>
    </row>
    <row r="828" spans="8:42" ht="15" customHeight="1" x14ac:dyDescent="0.25">
      <c r="H828" s="187" t="str">
        <f t="shared" si="24"/>
        <v/>
      </c>
      <c r="L828" s="179" t="str">
        <f t="shared" si="25"/>
        <v/>
      </c>
      <c r="AO828" s="3"/>
      <c r="AP828" s="110"/>
    </row>
    <row r="829" spans="8:42" ht="15" customHeight="1" x14ac:dyDescent="0.25">
      <c r="H829" s="187" t="str">
        <f t="shared" si="24"/>
        <v/>
      </c>
      <c r="L829" s="179" t="str">
        <f t="shared" si="25"/>
        <v/>
      </c>
      <c r="AO829" s="3"/>
      <c r="AP829" s="110"/>
    </row>
    <row r="830" spans="8:42" ht="15" customHeight="1" x14ac:dyDescent="0.25">
      <c r="H830" s="187" t="str">
        <f t="shared" si="24"/>
        <v/>
      </c>
      <c r="L830" s="179" t="str">
        <f t="shared" si="25"/>
        <v/>
      </c>
      <c r="AO830" s="3"/>
      <c r="AP830" s="110"/>
    </row>
    <row r="831" spans="8:42" ht="15" customHeight="1" x14ac:dyDescent="0.25">
      <c r="H831" s="187" t="str">
        <f t="shared" si="24"/>
        <v/>
      </c>
      <c r="L831" s="179" t="str">
        <f t="shared" si="25"/>
        <v/>
      </c>
      <c r="AO831" s="3"/>
      <c r="AP831" s="110"/>
    </row>
    <row r="832" spans="8:42" ht="15" customHeight="1" x14ac:dyDescent="0.25">
      <c r="H832" s="187" t="str">
        <f t="shared" si="24"/>
        <v/>
      </c>
      <c r="L832" s="179" t="str">
        <f t="shared" si="25"/>
        <v/>
      </c>
      <c r="AO832" s="3"/>
      <c r="AP832" s="110"/>
    </row>
    <row r="833" spans="8:42" ht="15" customHeight="1" x14ac:dyDescent="0.25">
      <c r="H833" s="187" t="str">
        <f t="shared" si="24"/>
        <v/>
      </c>
      <c r="L833" s="179" t="str">
        <f t="shared" si="25"/>
        <v/>
      </c>
      <c r="AO833" s="3"/>
      <c r="AP833" s="110"/>
    </row>
    <row r="834" spans="8:42" ht="15" customHeight="1" x14ac:dyDescent="0.25">
      <c r="H834" s="187" t="str">
        <f t="shared" ref="H834:H897" si="26">IF(OR($C834="",$E834="",$G834=""),"",$E834-$G834)</f>
        <v/>
      </c>
      <c r="L834" s="179" t="str">
        <f t="shared" ref="L834:L897" si="27">IF(G834="","",IF(G834&gt;E834,"Time check – higher",IF(G834&lt;E834,"Time check – lower","")))</f>
        <v/>
      </c>
      <c r="AO834" s="3"/>
      <c r="AP834" s="110"/>
    </row>
    <row r="835" spans="8:42" ht="15" customHeight="1" x14ac:dyDescent="0.25">
      <c r="H835" s="187" t="str">
        <f t="shared" si="26"/>
        <v/>
      </c>
      <c r="L835" s="179" t="str">
        <f t="shared" si="27"/>
        <v/>
      </c>
      <c r="AO835" s="3"/>
      <c r="AP835" s="110"/>
    </row>
    <row r="836" spans="8:42" ht="15" customHeight="1" x14ac:dyDescent="0.25">
      <c r="H836" s="187" t="str">
        <f t="shared" si="26"/>
        <v/>
      </c>
      <c r="L836" s="179" t="str">
        <f t="shared" si="27"/>
        <v/>
      </c>
      <c r="AO836" s="3"/>
      <c r="AP836" s="110"/>
    </row>
    <row r="837" spans="8:42" ht="15" customHeight="1" x14ac:dyDescent="0.25">
      <c r="H837" s="187" t="str">
        <f t="shared" si="26"/>
        <v/>
      </c>
      <c r="L837" s="179" t="str">
        <f t="shared" si="27"/>
        <v/>
      </c>
      <c r="AO837" s="3"/>
      <c r="AP837" s="110"/>
    </row>
    <row r="838" spans="8:42" ht="15" customHeight="1" x14ac:dyDescent="0.25">
      <c r="H838" s="187" t="str">
        <f t="shared" si="26"/>
        <v/>
      </c>
      <c r="L838" s="179" t="str">
        <f t="shared" si="27"/>
        <v/>
      </c>
      <c r="AO838" s="3"/>
      <c r="AP838" s="110"/>
    </row>
    <row r="839" spans="8:42" ht="15" customHeight="1" x14ac:dyDescent="0.25">
      <c r="H839" s="187" t="str">
        <f t="shared" si="26"/>
        <v/>
      </c>
      <c r="L839" s="179" t="str">
        <f t="shared" si="27"/>
        <v/>
      </c>
      <c r="AO839" s="3"/>
      <c r="AP839" s="110"/>
    </row>
    <row r="840" spans="8:42" ht="15" customHeight="1" x14ac:dyDescent="0.25">
      <c r="H840" s="187" t="str">
        <f t="shared" si="26"/>
        <v/>
      </c>
      <c r="L840" s="179" t="str">
        <f t="shared" si="27"/>
        <v/>
      </c>
      <c r="AO840" s="3"/>
      <c r="AP840" s="110"/>
    </row>
    <row r="841" spans="8:42" ht="15" customHeight="1" x14ac:dyDescent="0.25">
      <c r="H841" s="187" t="str">
        <f t="shared" si="26"/>
        <v/>
      </c>
      <c r="L841" s="179" t="str">
        <f t="shared" si="27"/>
        <v/>
      </c>
      <c r="AO841" s="3"/>
      <c r="AP841" s="110"/>
    </row>
    <row r="842" spans="8:42" ht="15" customHeight="1" x14ac:dyDescent="0.25">
      <c r="H842" s="187" t="str">
        <f t="shared" si="26"/>
        <v/>
      </c>
      <c r="L842" s="179" t="str">
        <f t="shared" si="27"/>
        <v/>
      </c>
      <c r="AO842" s="3"/>
      <c r="AP842" s="110"/>
    </row>
    <row r="843" spans="8:42" ht="15" customHeight="1" x14ac:dyDescent="0.25">
      <c r="H843" s="187" t="str">
        <f t="shared" si="26"/>
        <v/>
      </c>
      <c r="L843" s="179" t="str">
        <f t="shared" si="27"/>
        <v/>
      </c>
      <c r="AO843" s="3"/>
      <c r="AP843" s="110"/>
    </row>
    <row r="844" spans="8:42" ht="15" customHeight="1" x14ac:dyDescent="0.25">
      <c r="H844" s="187" t="str">
        <f t="shared" si="26"/>
        <v/>
      </c>
      <c r="L844" s="179" t="str">
        <f t="shared" si="27"/>
        <v/>
      </c>
      <c r="AO844" s="3"/>
      <c r="AP844" s="110"/>
    </row>
    <row r="845" spans="8:42" ht="15" customHeight="1" x14ac:dyDescent="0.25">
      <c r="H845" s="187" t="str">
        <f t="shared" si="26"/>
        <v/>
      </c>
      <c r="L845" s="179" t="str">
        <f t="shared" si="27"/>
        <v/>
      </c>
      <c r="AO845" s="3"/>
      <c r="AP845" s="110"/>
    </row>
    <row r="846" spans="8:42" ht="15" customHeight="1" x14ac:dyDescent="0.25">
      <c r="H846" s="187" t="str">
        <f t="shared" si="26"/>
        <v/>
      </c>
      <c r="L846" s="179" t="str">
        <f t="shared" si="27"/>
        <v/>
      </c>
      <c r="AO846" s="3"/>
      <c r="AP846" s="110"/>
    </row>
    <row r="847" spans="8:42" ht="15" customHeight="1" x14ac:dyDescent="0.25">
      <c r="H847" s="187" t="str">
        <f t="shared" si="26"/>
        <v/>
      </c>
      <c r="L847" s="179" t="str">
        <f t="shared" si="27"/>
        <v/>
      </c>
      <c r="AO847" s="3"/>
      <c r="AP847" s="110"/>
    </row>
    <row r="848" spans="8:42" ht="15" customHeight="1" x14ac:dyDescent="0.25">
      <c r="H848" s="187" t="str">
        <f t="shared" si="26"/>
        <v/>
      </c>
      <c r="L848" s="179" t="str">
        <f t="shared" si="27"/>
        <v/>
      </c>
      <c r="AO848" s="3"/>
      <c r="AP848" s="110"/>
    </row>
    <row r="849" spans="8:42" ht="15" customHeight="1" x14ac:dyDescent="0.25">
      <c r="H849" s="187" t="str">
        <f t="shared" si="26"/>
        <v/>
      </c>
      <c r="L849" s="179" t="str">
        <f t="shared" si="27"/>
        <v/>
      </c>
      <c r="AO849" s="3"/>
      <c r="AP849" s="110"/>
    </row>
    <row r="850" spans="8:42" ht="15" customHeight="1" x14ac:dyDescent="0.25">
      <c r="H850" s="187" t="str">
        <f t="shared" si="26"/>
        <v/>
      </c>
      <c r="L850" s="179" t="str">
        <f t="shared" si="27"/>
        <v/>
      </c>
      <c r="AO850" s="3"/>
      <c r="AP850" s="110"/>
    </row>
    <row r="851" spans="8:42" ht="15" customHeight="1" x14ac:dyDescent="0.25">
      <c r="H851" s="187" t="str">
        <f t="shared" si="26"/>
        <v/>
      </c>
      <c r="L851" s="179" t="str">
        <f t="shared" si="27"/>
        <v/>
      </c>
      <c r="AO851" s="3"/>
      <c r="AP851" s="110"/>
    </row>
    <row r="852" spans="8:42" ht="15" customHeight="1" x14ac:dyDescent="0.25">
      <c r="H852" s="187" t="str">
        <f t="shared" si="26"/>
        <v/>
      </c>
      <c r="L852" s="179" t="str">
        <f t="shared" si="27"/>
        <v/>
      </c>
      <c r="AO852" s="3"/>
      <c r="AP852" s="110"/>
    </row>
    <row r="853" spans="8:42" ht="15" customHeight="1" x14ac:dyDescent="0.25">
      <c r="H853" s="187" t="str">
        <f t="shared" si="26"/>
        <v/>
      </c>
      <c r="L853" s="179" t="str">
        <f t="shared" si="27"/>
        <v/>
      </c>
      <c r="AO853" s="3"/>
      <c r="AP853" s="110"/>
    </row>
    <row r="854" spans="8:42" ht="15" customHeight="1" x14ac:dyDescent="0.25">
      <c r="H854" s="187" t="str">
        <f t="shared" si="26"/>
        <v/>
      </c>
      <c r="L854" s="179" t="str">
        <f t="shared" si="27"/>
        <v/>
      </c>
      <c r="AO854" s="3"/>
      <c r="AP854" s="110"/>
    </row>
    <row r="855" spans="8:42" ht="15" customHeight="1" x14ac:dyDescent="0.25">
      <c r="H855" s="187" t="str">
        <f t="shared" si="26"/>
        <v/>
      </c>
      <c r="L855" s="179" t="str">
        <f t="shared" si="27"/>
        <v/>
      </c>
      <c r="AO855" s="3"/>
      <c r="AP855" s="110"/>
    </row>
    <row r="856" spans="8:42" ht="15" customHeight="1" x14ac:dyDescent="0.25">
      <c r="H856" s="187" t="str">
        <f t="shared" si="26"/>
        <v/>
      </c>
      <c r="L856" s="179" t="str">
        <f t="shared" si="27"/>
        <v/>
      </c>
      <c r="AO856" s="3"/>
      <c r="AP856" s="110"/>
    </row>
    <row r="857" spans="8:42" ht="15" customHeight="1" x14ac:dyDescent="0.25">
      <c r="H857" s="187" t="str">
        <f t="shared" si="26"/>
        <v/>
      </c>
      <c r="L857" s="179" t="str">
        <f t="shared" si="27"/>
        <v/>
      </c>
      <c r="AO857" s="3"/>
      <c r="AP857" s="110"/>
    </row>
    <row r="858" spans="8:42" ht="15" customHeight="1" x14ac:dyDescent="0.25">
      <c r="H858" s="187" t="str">
        <f t="shared" si="26"/>
        <v/>
      </c>
      <c r="L858" s="179" t="str">
        <f t="shared" si="27"/>
        <v/>
      </c>
      <c r="AO858" s="3"/>
      <c r="AP858" s="110"/>
    </row>
    <row r="859" spans="8:42" ht="15" customHeight="1" x14ac:dyDescent="0.25">
      <c r="H859" s="187" t="str">
        <f t="shared" si="26"/>
        <v/>
      </c>
      <c r="L859" s="179" t="str">
        <f t="shared" si="27"/>
        <v/>
      </c>
      <c r="AO859" s="3"/>
      <c r="AP859" s="110"/>
    </row>
    <row r="860" spans="8:42" ht="15" customHeight="1" x14ac:dyDescent="0.25">
      <c r="H860" s="187" t="str">
        <f t="shared" si="26"/>
        <v/>
      </c>
      <c r="L860" s="179" t="str">
        <f t="shared" si="27"/>
        <v/>
      </c>
      <c r="AO860" s="3"/>
      <c r="AP860" s="110"/>
    </row>
    <row r="861" spans="8:42" ht="15" customHeight="1" x14ac:dyDescent="0.25">
      <c r="H861" s="187" t="str">
        <f t="shared" si="26"/>
        <v/>
      </c>
      <c r="L861" s="179" t="str">
        <f t="shared" si="27"/>
        <v/>
      </c>
      <c r="AO861" s="3"/>
      <c r="AP861" s="110"/>
    </row>
    <row r="862" spans="8:42" ht="15" customHeight="1" x14ac:dyDescent="0.25">
      <c r="H862" s="187" t="str">
        <f t="shared" si="26"/>
        <v/>
      </c>
      <c r="L862" s="179" t="str">
        <f t="shared" si="27"/>
        <v/>
      </c>
      <c r="AO862" s="3"/>
      <c r="AP862" s="110"/>
    </row>
    <row r="863" spans="8:42" ht="15" customHeight="1" x14ac:dyDescent="0.25">
      <c r="H863" s="187" t="str">
        <f t="shared" si="26"/>
        <v/>
      </c>
      <c r="L863" s="179" t="str">
        <f t="shared" si="27"/>
        <v/>
      </c>
      <c r="AO863" s="3"/>
      <c r="AP863" s="110"/>
    </row>
    <row r="864" spans="8:42" ht="15" customHeight="1" x14ac:dyDescent="0.25">
      <c r="H864" s="187" t="str">
        <f t="shared" si="26"/>
        <v/>
      </c>
      <c r="L864" s="179" t="str">
        <f t="shared" si="27"/>
        <v/>
      </c>
      <c r="AO864" s="3"/>
      <c r="AP864" s="110"/>
    </row>
    <row r="865" spans="8:42" ht="15" customHeight="1" x14ac:dyDescent="0.25">
      <c r="H865" s="187" t="str">
        <f t="shared" si="26"/>
        <v/>
      </c>
      <c r="L865" s="179" t="str">
        <f t="shared" si="27"/>
        <v/>
      </c>
      <c r="AO865" s="3"/>
      <c r="AP865" s="110"/>
    </row>
    <row r="866" spans="8:42" ht="15" customHeight="1" x14ac:dyDescent="0.25">
      <c r="H866" s="187" t="str">
        <f t="shared" si="26"/>
        <v/>
      </c>
      <c r="L866" s="179" t="str">
        <f t="shared" si="27"/>
        <v/>
      </c>
      <c r="AO866" s="3"/>
      <c r="AP866" s="110"/>
    </row>
    <row r="867" spans="8:42" ht="15" customHeight="1" x14ac:dyDescent="0.25">
      <c r="H867" s="187" t="str">
        <f t="shared" si="26"/>
        <v/>
      </c>
      <c r="L867" s="179" t="str">
        <f t="shared" si="27"/>
        <v/>
      </c>
      <c r="AO867" s="3"/>
      <c r="AP867" s="110"/>
    </row>
    <row r="868" spans="8:42" ht="15" customHeight="1" x14ac:dyDescent="0.25">
      <c r="H868" s="187" t="str">
        <f t="shared" si="26"/>
        <v/>
      </c>
      <c r="L868" s="179" t="str">
        <f t="shared" si="27"/>
        <v/>
      </c>
      <c r="AO868" s="3"/>
      <c r="AP868" s="110"/>
    </row>
    <row r="869" spans="8:42" ht="15" customHeight="1" x14ac:dyDescent="0.25">
      <c r="H869" s="187" t="str">
        <f t="shared" si="26"/>
        <v/>
      </c>
      <c r="L869" s="179" t="str">
        <f t="shared" si="27"/>
        <v/>
      </c>
      <c r="AO869" s="3"/>
      <c r="AP869" s="110"/>
    </row>
    <row r="870" spans="8:42" ht="15" customHeight="1" x14ac:dyDescent="0.25">
      <c r="H870" s="187" t="str">
        <f t="shared" si="26"/>
        <v/>
      </c>
      <c r="L870" s="179" t="str">
        <f t="shared" si="27"/>
        <v/>
      </c>
      <c r="AO870" s="3"/>
      <c r="AP870" s="110"/>
    </row>
    <row r="871" spans="8:42" ht="15" customHeight="1" x14ac:dyDescent="0.25">
      <c r="H871" s="187" t="str">
        <f t="shared" si="26"/>
        <v/>
      </c>
      <c r="L871" s="179" t="str">
        <f t="shared" si="27"/>
        <v/>
      </c>
      <c r="AO871" s="3"/>
      <c r="AP871" s="110"/>
    </row>
    <row r="872" spans="8:42" ht="15" customHeight="1" x14ac:dyDescent="0.25">
      <c r="H872" s="187" t="str">
        <f t="shared" si="26"/>
        <v/>
      </c>
      <c r="L872" s="179" t="str">
        <f t="shared" si="27"/>
        <v/>
      </c>
      <c r="AO872" s="3"/>
      <c r="AP872" s="110"/>
    </row>
    <row r="873" spans="8:42" ht="15" customHeight="1" x14ac:dyDescent="0.25">
      <c r="H873" s="187" t="str">
        <f t="shared" si="26"/>
        <v/>
      </c>
      <c r="L873" s="179" t="str">
        <f t="shared" si="27"/>
        <v/>
      </c>
      <c r="AO873" s="3"/>
      <c r="AP873" s="110"/>
    </row>
    <row r="874" spans="8:42" ht="15" customHeight="1" x14ac:dyDescent="0.25">
      <c r="H874" s="187" t="str">
        <f t="shared" si="26"/>
        <v/>
      </c>
      <c r="L874" s="179" t="str">
        <f t="shared" si="27"/>
        <v/>
      </c>
      <c r="AO874" s="3"/>
      <c r="AP874" s="110"/>
    </row>
    <row r="875" spans="8:42" ht="15" customHeight="1" x14ac:dyDescent="0.25">
      <c r="H875" s="187" t="str">
        <f t="shared" si="26"/>
        <v/>
      </c>
      <c r="L875" s="179" t="str">
        <f t="shared" si="27"/>
        <v/>
      </c>
      <c r="AO875" s="3"/>
      <c r="AP875" s="110"/>
    </row>
    <row r="876" spans="8:42" ht="15" customHeight="1" x14ac:dyDescent="0.25">
      <c r="H876" s="187" t="str">
        <f t="shared" si="26"/>
        <v/>
      </c>
      <c r="L876" s="179" t="str">
        <f t="shared" si="27"/>
        <v/>
      </c>
      <c r="AO876" s="3"/>
      <c r="AP876" s="110"/>
    </row>
    <row r="877" spans="8:42" ht="15" customHeight="1" x14ac:dyDescent="0.25">
      <c r="H877" s="187" t="str">
        <f t="shared" si="26"/>
        <v/>
      </c>
      <c r="L877" s="179" t="str">
        <f t="shared" si="27"/>
        <v/>
      </c>
      <c r="AO877" s="3"/>
      <c r="AP877" s="110"/>
    </row>
    <row r="878" spans="8:42" ht="15" customHeight="1" x14ac:dyDescent="0.25">
      <c r="H878" s="187" t="str">
        <f t="shared" si="26"/>
        <v/>
      </c>
      <c r="L878" s="179" t="str">
        <f t="shared" si="27"/>
        <v/>
      </c>
      <c r="AO878" s="3"/>
      <c r="AP878" s="110"/>
    </row>
    <row r="879" spans="8:42" ht="15" customHeight="1" x14ac:dyDescent="0.25">
      <c r="H879" s="187" t="str">
        <f t="shared" si="26"/>
        <v/>
      </c>
      <c r="L879" s="179" t="str">
        <f t="shared" si="27"/>
        <v/>
      </c>
      <c r="AO879" s="3"/>
      <c r="AP879" s="110"/>
    </row>
    <row r="880" spans="8:42" ht="15" customHeight="1" x14ac:dyDescent="0.25">
      <c r="H880" s="187" t="str">
        <f t="shared" si="26"/>
        <v/>
      </c>
      <c r="L880" s="179" t="str">
        <f t="shared" si="27"/>
        <v/>
      </c>
      <c r="AO880" s="3"/>
      <c r="AP880" s="110"/>
    </row>
    <row r="881" spans="8:42" ht="15" customHeight="1" x14ac:dyDescent="0.25">
      <c r="H881" s="187" t="str">
        <f t="shared" si="26"/>
        <v/>
      </c>
      <c r="L881" s="179" t="str">
        <f t="shared" si="27"/>
        <v/>
      </c>
      <c r="AO881" s="3"/>
      <c r="AP881" s="110"/>
    </row>
    <row r="882" spans="8:42" ht="15" customHeight="1" x14ac:dyDescent="0.25">
      <c r="H882" s="187" t="str">
        <f t="shared" si="26"/>
        <v/>
      </c>
      <c r="L882" s="179" t="str">
        <f t="shared" si="27"/>
        <v/>
      </c>
      <c r="AO882" s="3"/>
      <c r="AP882" s="110"/>
    </row>
    <row r="883" spans="8:42" ht="15" customHeight="1" x14ac:dyDescent="0.25">
      <c r="H883" s="187" t="str">
        <f t="shared" si="26"/>
        <v/>
      </c>
      <c r="L883" s="179" t="str">
        <f t="shared" si="27"/>
        <v/>
      </c>
      <c r="AO883" s="3"/>
      <c r="AP883" s="110"/>
    </row>
    <row r="884" spans="8:42" ht="15" customHeight="1" x14ac:dyDescent="0.25">
      <c r="H884" s="187" t="str">
        <f t="shared" si="26"/>
        <v/>
      </c>
      <c r="L884" s="179" t="str">
        <f t="shared" si="27"/>
        <v/>
      </c>
      <c r="AO884" s="3"/>
      <c r="AP884" s="110"/>
    </row>
    <row r="885" spans="8:42" ht="15" customHeight="1" x14ac:dyDescent="0.25">
      <c r="H885" s="187" t="str">
        <f t="shared" si="26"/>
        <v/>
      </c>
      <c r="L885" s="179" t="str">
        <f t="shared" si="27"/>
        <v/>
      </c>
      <c r="AO885" s="3"/>
      <c r="AP885" s="110"/>
    </row>
    <row r="886" spans="8:42" ht="15" customHeight="1" x14ac:dyDescent="0.25">
      <c r="H886" s="187" t="str">
        <f t="shared" si="26"/>
        <v/>
      </c>
      <c r="L886" s="179" t="str">
        <f t="shared" si="27"/>
        <v/>
      </c>
      <c r="AO886" s="3"/>
      <c r="AP886" s="110"/>
    </row>
    <row r="887" spans="8:42" ht="15" customHeight="1" x14ac:dyDescent="0.25">
      <c r="H887" s="187" t="str">
        <f t="shared" si="26"/>
        <v/>
      </c>
      <c r="L887" s="179" t="str">
        <f t="shared" si="27"/>
        <v/>
      </c>
      <c r="AO887" s="3"/>
      <c r="AP887" s="110"/>
    </row>
    <row r="888" spans="8:42" ht="15" customHeight="1" x14ac:dyDescent="0.25">
      <c r="H888" s="187" t="str">
        <f t="shared" si="26"/>
        <v/>
      </c>
      <c r="L888" s="179" t="str">
        <f t="shared" si="27"/>
        <v/>
      </c>
      <c r="AO888" s="3"/>
      <c r="AP888" s="110"/>
    </row>
    <row r="889" spans="8:42" ht="15" customHeight="1" x14ac:dyDescent="0.25">
      <c r="H889" s="187" t="str">
        <f t="shared" si="26"/>
        <v/>
      </c>
      <c r="L889" s="179" t="str">
        <f t="shared" si="27"/>
        <v/>
      </c>
      <c r="AO889" s="3"/>
      <c r="AP889" s="110"/>
    </row>
    <row r="890" spans="8:42" ht="15" customHeight="1" x14ac:dyDescent="0.25">
      <c r="H890" s="187" t="str">
        <f t="shared" si="26"/>
        <v/>
      </c>
      <c r="L890" s="179" t="str">
        <f t="shared" si="27"/>
        <v/>
      </c>
      <c r="AO890" s="3"/>
      <c r="AP890" s="110"/>
    </row>
    <row r="891" spans="8:42" ht="15" customHeight="1" x14ac:dyDescent="0.25">
      <c r="H891" s="187" t="str">
        <f t="shared" si="26"/>
        <v/>
      </c>
      <c r="L891" s="179" t="str">
        <f t="shared" si="27"/>
        <v/>
      </c>
      <c r="AO891" s="3"/>
      <c r="AP891" s="110"/>
    </row>
    <row r="892" spans="8:42" ht="15" customHeight="1" x14ac:dyDescent="0.25">
      <c r="H892" s="187" t="str">
        <f t="shared" si="26"/>
        <v/>
      </c>
      <c r="L892" s="179" t="str">
        <f t="shared" si="27"/>
        <v/>
      </c>
      <c r="AO892" s="3"/>
      <c r="AP892" s="110"/>
    </row>
    <row r="893" spans="8:42" ht="15" customHeight="1" x14ac:dyDescent="0.25">
      <c r="H893" s="187" t="str">
        <f t="shared" si="26"/>
        <v/>
      </c>
      <c r="L893" s="179" t="str">
        <f t="shared" si="27"/>
        <v/>
      </c>
      <c r="AO893" s="3"/>
      <c r="AP893" s="110"/>
    </row>
    <row r="894" spans="8:42" ht="15" customHeight="1" x14ac:dyDescent="0.25">
      <c r="H894" s="187" t="str">
        <f t="shared" si="26"/>
        <v/>
      </c>
      <c r="L894" s="179" t="str">
        <f t="shared" si="27"/>
        <v/>
      </c>
      <c r="AO894" s="3"/>
      <c r="AP894" s="110"/>
    </row>
    <row r="895" spans="8:42" ht="15" customHeight="1" x14ac:dyDescent="0.25">
      <c r="H895" s="187" t="str">
        <f t="shared" si="26"/>
        <v/>
      </c>
      <c r="L895" s="179" t="str">
        <f t="shared" si="27"/>
        <v/>
      </c>
      <c r="AO895" s="3"/>
      <c r="AP895" s="110"/>
    </row>
    <row r="896" spans="8:42" ht="15" customHeight="1" x14ac:dyDescent="0.25">
      <c r="H896" s="187" t="str">
        <f t="shared" si="26"/>
        <v/>
      </c>
      <c r="L896" s="179" t="str">
        <f t="shared" si="27"/>
        <v/>
      </c>
      <c r="AO896" s="3"/>
      <c r="AP896" s="110"/>
    </row>
    <row r="897" spans="8:42" ht="15" customHeight="1" x14ac:dyDescent="0.25">
      <c r="H897" s="187" t="str">
        <f t="shared" si="26"/>
        <v/>
      </c>
      <c r="L897" s="179" t="str">
        <f t="shared" si="27"/>
        <v/>
      </c>
      <c r="AO897" s="3"/>
      <c r="AP897" s="110"/>
    </row>
    <row r="898" spans="8:42" ht="15" customHeight="1" x14ac:dyDescent="0.25">
      <c r="H898" s="187" t="str">
        <f t="shared" ref="H898:H961" si="28">IF(OR($C898="",$E898="",$G898=""),"",$E898-$G898)</f>
        <v/>
      </c>
      <c r="L898" s="179" t="str">
        <f t="shared" ref="L898:L961" si="29">IF(G898="","",IF(G898&gt;E898,"Time check – higher",IF(G898&lt;E898,"Time check – lower","")))</f>
        <v/>
      </c>
      <c r="AO898" s="3"/>
      <c r="AP898" s="110"/>
    </row>
    <row r="899" spans="8:42" ht="15" customHeight="1" x14ac:dyDescent="0.25">
      <c r="H899" s="187" t="str">
        <f t="shared" si="28"/>
        <v/>
      </c>
      <c r="L899" s="179" t="str">
        <f t="shared" si="29"/>
        <v/>
      </c>
      <c r="AO899" s="3"/>
      <c r="AP899" s="110"/>
    </row>
    <row r="900" spans="8:42" ht="15" customHeight="1" x14ac:dyDescent="0.25">
      <c r="H900" s="187" t="str">
        <f t="shared" si="28"/>
        <v/>
      </c>
      <c r="L900" s="179" t="str">
        <f t="shared" si="29"/>
        <v/>
      </c>
      <c r="AO900" s="3"/>
      <c r="AP900" s="110"/>
    </row>
    <row r="901" spans="8:42" ht="15" customHeight="1" x14ac:dyDescent="0.25">
      <c r="H901" s="187" t="str">
        <f t="shared" si="28"/>
        <v/>
      </c>
      <c r="L901" s="179" t="str">
        <f t="shared" si="29"/>
        <v/>
      </c>
      <c r="AO901" s="3"/>
      <c r="AP901" s="110"/>
    </row>
    <row r="902" spans="8:42" ht="15" customHeight="1" x14ac:dyDescent="0.25">
      <c r="H902" s="187" t="str">
        <f t="shared" si="28"/>
        <v/>
      </c>
      <c r="L902" s="179" t="str">
        <f t="shared" si="29"/>
        <v/>
      </c>
      <c r="AO902" s="3"/>
      <c r="AP902" s="110"/>
    </row>
    <row r="903" spans="8:42" ht="15" customHeight="1" x14ac:dyDescent="0.25">
      <c r="H903" s="187" t="str">
        <f t="shared" si="28"/>
        <v/>
      </c>
      <c r="L903" s="179" t="str">
        <f t="shared" si="29"/>
        <v/>
      </c>
      <c r="AO903" s="3"/>
      <c r="AP903" s="110"/>
    </row>
    <row r="904" spans="8:42" ht="15" customHeight="1" x14ac:dyDescent="0.25">
      <c r="H904" s="187" t="str">
        <f t="shared" si="28"/>
        <v/>
      </c>
      <c r="L904" s="179" t="str">
        <f t="shared" si="29"/>
        <v/>
      </c>
      <c r="AO904" s="3"/>
      <c r="AP904" s="110"/>
    </row>
    <row r="905" spans="8:42" ht="15" customHeight="1" x14ac:dyDescent="0.25">
      <c r="H905" s="187" t="str">
        <f t="shared" si="28"/>
        <v/>
      </c>
      <c r="L905" s="179" t="str">
        <f t="shared" si="29"/>
        <v/>
      </c>
      <c r="AO905" s="3"/>
      <c r="AP905" s="110"/>
    </row>
    <row r="906" spans="8:42" ht="15" customHeight="1" x14ac:dyDescent="0.25">
      <c r="H906" s="187" t="str">
        <f t="shared" si="28"/>
        <v/>
      </c>
      <c r="L906" s="179" t="str">
        <f t="shared" si="29"/>
        <v/>
      </c>
      <c r="AO906" s="3"/>
      <c r="AP906" s="110"/>
    </row>
    <row r="907" spans="8:42" ht="15" customHeight="1" x14ac:dyDescent="0.25">
      <c r="H907" s="187" t="str">
        <f t="shared" si="28"/>
        <v/>
      </c>
      <c r="L907" s="179" t="str">
        <f t="shared" si="29"/>
        <v/>
      </c>
      <c r="AO907" s="3"/>
      <c r="AP907" s="110"/>
    </row>
    <row r="908" spans="8:42" ht="15" customHeight="1" x14ac:dyDescent="0.25">
      <c r="H908" s="187" t="str">
        <f t="shared" si="28"/>
        <v/>
      </c>
      <c r="L908" s="179" t="str">
        <f t="shared" si="29"/>
        <v/>
      </c>
      <c r="AO908" s="3"/>
      <c r="AP908" s="110"/>
    </row>
    <row r="909" spans="8:42" ht="15" customHeight="1" x14ac:dyDescent="0.25">
      <c r="H909" s="187" t="str">
        <f t="shared" si="28"/>
        <v/>
      </c>
      <c r="L909" s="179" t="str">
        <f t="shared" si="29"/>
        <v/>
      </c>
      <c r="AO909" s="3"/>
      <c r="AP909" s="110"/>
    </row>
    <row r="910" spans="8:42" ht="15" customHeight="1" x14ac:dyDescent="0.25">
      <c r="H910" s="187" t="str">
        <f t="shared" si="28"/>
        <v/>
      </c>
      <c r="L910" s="179" t="str">
        <f t="shared" si="29"/>
        <v/>
      </c>
      <c r="AO910" s="3"/>
      <c r="AP910" s="110"/>
    </row>
    <row r="911" spans="8:42" ht="15" customHeight="1" x14ac:dyDescent="0.25">
      <c r="H911" s="187" t="str">
        <f t="shared" si="28"/>
        <v/>
      </c>
      <c r="L911" s="179" t="str">
        <f t="shared" si="29"/>
        <v/>
      </c>
      <c r="AO911" s="3"/>
      <c r="AP911" s="110"/>
    </row>
    <row r="912" spans="8:42" ht="15" customHeight="1" x14ac:dyDescent="0.25">
      <c r="H912" s="187" t="str">
        <f t="shared" si="28"/>
        <v/>
      </c>
      <c r="L912" s="179" t="str">
        <f t="shared" si="29"/>
        <v/>
      </c>
      <c r="AO912" s="3"/>
      <c r="AP912" s="110"/>
    </row>
    <row r="913" spans="8:42" ht="15" customHeight="1" x14ac:dyDescent="0.25">
      <c r="H913" s="187" t="str">
        <f t="shared" si="28"/>
        <v/>
      </c>
      <c r="L913" s="179" t="str">
        <f t="shared" si="29"/>
        <v/>
      </c>
      <c r="AO913" s="3"/>
      <c r="AP913" s="110"/>
    </row>
    <row r="914" spans="8:42" ht="15" customHeight="1" x14ac:dyDescent="0.25">
      <c r="H914" s="187" t="str">
        <f t="shared" si="28"/>
        <v/>
      </c>
      <c r="L914" s="179" t="str">
        <f t="shared" si="29"/>
        <v/>
      </c>
      <c r="AO914" s="3"/>
      <c r="AP914" s="110"/>
    </row>
    <row r="915" spans="8:42" ht="15" customHeight="1" x14ac:dyDescent="0.25">
      <c r="H915" s="187" t="str">
        <f t="shared" si="28"/>
        <v/>
      </c>
      <c r="L915" s="179" t="str">
        <f t="shared" si="29"/>
        <v/>
      </c>
      <c r="AO915" s="3"/>
      <c r="AP915" s="110"/>
    </row>
    <row r="916" spans="8:42" ht="15" customHeight="1" x14ac:dyDescent="0.25">
      <c r="H916" s="187" t="str">
        <f t="shared" si="28"/>
        <v/>
      </c>
      <c r="L916" s="179" t="str">
        <f t="shared" si="29"/>
        <v/>
      </c>
      <c r="AO916" s="3"/>
      <c r="AP916" s="110"/>
    </row>
    <row r="917" spans="8:42" ht="15" customHeight="1" x14ac:dyDescent="0.25">
      <c r="H917" s="187" t="str">
        <f t="shared" si="28"/>
        <v/>
      </c>
      <c r="L917" s="179" t="str">
        <f t="shared" si="29"/>
        <v/>
      </c>
      <c r="AO917" s="3"/>
      <c r="AP917" s="110"/>
    </row>
    <row r="918" spans="8:42" ht="15" customHeight="1" x14ac:dyDescent="0.25">
      <c r="H918" s="187" t="str">
        <f t="shared" si="28"/>
        <v/>
      </c>
      <c r="L918" s="179" t="str">
        <f t="shared" si="29"/>
        <v/>
      </c>
      <c r="AO918" s="3"/>
      <c r="AP918" s="110"/>
    </row>
    <row r="919" spans="8:42" ht="15" customHeight="1" x14ac:dyDescent="0.25">
      <c r="H919" s="187" t="str">
        <f t="shared" si="28"/>
        <v/>
      </c>
      <c r="L919" s="179" t="str">
        <f t="shared" si="29"/>
        <v/>
      </c>
      <c r="AO919" s="3"/>
      <c r="AP919" s="110"/>
    </row>
    <row r="920" spans="8:42" ht="15" customHeight="1" x14ac:dyDescent="0.25">
      <c r="H920" s="187" t="str">
        <f t="shared" si="28"/>
        <v/>
      </c>
      <c r="L920" s="179" t="str">
        <f t="shared" si="29"/>
        <v/>
      </c>
      <c r="AO920" s="3"/>
      <c r="AP920" s="110"/>
    </row>
    <row r="921" spans="8:42" ht="15" customHeight="1" x14ac:dyDescent="0.25">
      <c r="H921" s="187" t="str">
        <f t="shared" si="28"/>
        <v/>
      </c>
      <c r="L921" s="179" t="str">
        <f t="shared" si="29"/>
        <v/>
      </c>
      <c r="AO921" s="3"/>
      <c r="AP921" s="110"/>
    </row>
    <row r="922" spans="8:42" ht="15" customHeight="1" x14ac:dyDescent="0.25">
      <c r="H922" s="187" t="str">
        <f t="shared" si="28"/>
        <v/>
      </c>
      <c r="L922" s="179" t="str">
        <f t="shared" si="29"/>
        <v/>
      </c>
      <c r="AO922" s="3"/>
      <c r="AP922" s="110"/>
    </row>
    <row r="923" spans="8:42" ht="15" customHeight="1" x14ac:dyDescent="0.25">
      <c r="H923" s="187" t="str">
        <f t="shared" si="28"/>
        <v/>
      </c>
      <c r="L923" s="179" t="str">
        <f t="shared" si="29"/>
        <v/>
      </c>
      <c r="AO923" s="3"/>
      <c r="AP923" s="110"/>
    </row>
    <row r="924" spans="8:42" ht="15" customHeight="1" x14ac:dyDescent="0.25">
      <c r="H924" s="187" t="str">
        <f t="shared" si="28"/>
        <v/>
      </c>
      <c r="L924" s="179" t="str">
        <f t="shared" si="29"/>
        <v/>
      </c>
      <c r="AO924" s="3"/>
      <c r="AP924" s="110"/>
    </row>
    <row r="925" spans="8:42" ht="15" customHeight="1" x14ac:dyDescent="0.25">
      <c r="H925" s="187" t="str">
        <f t="shared" si="28"/>
        <v/>
      </c>
      <c r="L925" s="179" t="str">
        <f t="shared" si="29"/>
        <v/>
      </c>
      <c r="AO925" s="3"/>
      <c r="AP925" s="110"/>
    </row>
    <row r="926" spans="8:42" ht="15" customHeight="1" x14ac:dyDescent="0.25">
      <c r="H926" s="187" t="str">
        <f t="shared" si="28"/>
        <v/>
      </c>
      <c r="L926" s="179" t="str">
        <f t="shared" si="29"/>
        <v/>
      </c>
      <c r="AO926" s="3"/>
      <c r="AP926" s="110"/>
    </row>
    <row r="927" spans="8:42" ht="15" customHeight="1" x14ac:dyDescent="0.25">
      <c r="H927" s="187" t="str">
        <f t="shared" si="28"/>
        <v/>
      </c>
      <c r="L927" s="179" t="str">
        <f t="shared" si="29"/>
        <v/>
      </c>
      <c r="AO927" s="3"/>
      <c r="AP927" s="110"/>
    </row>
    <row r="928" spans="8:42" ht="15" customHeight="1" x14ac:dyDescent="0.25">
      <c r="H928" s="187" t="str">
        <f t="shared" si="28"/>
        <v/>
      </c>
      <c r="L928" s="179" t="str">
        <f t="shared" si="29"/>
        <v/>
      </c>
      <c r="AO928" s="3"/>
      <c r="AP928" s="110"/>
    </row>
    <row r="929" spans="8:42" ht="15" customHeight="1" x14ac:dyDescent="0.25">
      <c r="H929" s="187" t="str">
        <f t="shared" si="28"/>
        <v/>
      </c>
      <c r="L929" s="179" t="str">
        <f t="shared" si="29"/>
        <v/>
      </c>
      <c r="AO929" s="3"/>
      <c r="AP929" s="110"/>
    </row>
    <row r="930" spans="8:42" ht="15" customHeight="1" x14ac:dyDescent="0.25">
      <c r="H930" s="187" t="str">
        <f t="shared" si="28"/>
        <v/>
      </c>
      <c r="L930" s="179" t="str">
        <f t="shared" si="29"/>
        <v/>
      </c>
      <c r="AO930" s="3"/>
      <c r="AP930" s="110"/>
    </row>
    <row r="931" spans="8:42" ht="15" customHeight="1" x14ac:dyDescent="0.25">
      <c r="H931" s="187" t="str">
        <f t="shared" si="28"/>
        <v/>
      </c>
      <c r="L931" s="179" t="str">
        <f t="shared" si="29"/>
        <v/>
      </c>
      <c r="AO931" s="3"/>
      <c r="AP931" s="110"/>
    </row>
    <row r="932" spans="8:42" ht="15" customHeight="1" x14ac:dyDescent="0.25">
      <c r="H932" s="187" t="str">
        <f t="shared" si="28"/>
        <v/>
      </c>
      <c r="L932" s="179" t="str">
        <f t="shared" si="29"/>
        <v/>
      </c>
      <c r="AO932" s="3"/>
      <c r="AP932" s="110"/>
    </row>
    <row r="933" spans="8:42" ht="15" customHeight="1" x14ac:dyDescent="0.25">
      <c r="H933" s="187" t="str">
        <f t="shared" si="28"/>
        <v/>
      </c>
      <c r="L933" s="179" t="str">
        <f t="shared" si="29"/>
        <v/>
      </c>
      <c r="AO933" s="3"/>
      <c r="AP933" s="110"/>
    </row>
    <row r="934" spans="8:42" ht="15" customHeight="1" x14ac:dyDescent="0.25">
      <c r="H934" s="187" t="str">
        <f t="shared" si="28"/>
        <v/>
      </c>
      <c r="L934" s="179" t="str">
        <f t="shared" si="29"/>
        <v/>
      </c>
      <c r="AO934" s="3"/>
      <c r="AP934" s="110"/>
    </row>
    <row r="935" spans="8:42" ht="15" customHeight="1" x14ac:dyDescent="0.25">
      <c r="H935" s="187" t="str">
        <f t="shared" si="28"/>
        <v/>
      </c>
      <c r="L935" s="179" t="str">
        <f t="shared" si="29"/>
        <v/>
      </c>
      <c r="AO935" s="3"/>
      <c r="AP935" s="110"/>
    </row>
    <row r="936" spans="8:42" ht="15" customHeight="1" x14ac:dyDescent="0.25">
      <c r="H936" s="187" t="str">
        <f t="shared" si="28"/>
        <v/>
      </c>
      <c r="L936" s="179" t="str">
        <f t="shared" si="29"/>
        <v/>
      </c>
      <c r="AO936" s="3"/>
      <c r="AP936" s="110"/>
    </row>
    <row r="937" spans="8:42" ht="15" customHeight="1" x14ac:dyDescent="0.25">
      <c r="H937" s="187" t="str">
        <f t="shared" si="28"/>
        <v/>
      </c>
      <c r="L937" s="179" t="str">
        <f t="shared" si="29"/>
        <v/>
      </c>
      <c r="AO937" s="3"/>
      <c r="AP937" s="110"/>
    </row>
    <row r="938" spans="8:42" ht="15" customHeight="1" x14ac:dyDescent="0.25">
      <c r="H938" s="187" t="str">
        <f t="shared" si="28"/>
        <v/>
      </c>
      <c r="L938" s="179" t="str">
        <f t="shared" si="29"/>
        <v/>
      </c>
      <c r="AO938" s="3"/>
      <c r="AP938" s="110"/>
    </row>
    <row r="939" spans="8:42" ht="15" customHeight="1" x14ac:dyDescent="0.25">
      <c r="H939" s="187" t="str">
        <f t="shared" si="28"/>
        <v/>
      </c>
      <c r="L939" s="179" t="str">
        <f t="shared" si="29"/>
        <v/>
      </c>
      <c r="AO939" s="3"/>
      <c r="AP939" s="110"/>
    </row>
    <row r="940" spans="8:42" ht="15" customHeight="1" x14ac:dyDescent="0.25">
      <c r="H940" s="187" t="str">
        <f t="shared" si="28"/>
        <v/>
      </c>
      <c r="L940" s="179" t="str">
        <f t="shared" si="29"/>
        <v/>
      </c>
      <c r="AO940" s="3"/>
      <c r="AP940" s="110"/>
    </row>
    <row r="941" spans="8:42" ht="15" customHeight="1" x14ac:dyDescent="0.25">
      <c r="H941" s="187" t="str">
        <f t="shared" si="28"/>
        <v/>
      </c>
      <c r="L941" s="179" t="str">
        <f t="shared" si="29"/>
        <v/>
      </c>
      <c r="AO941" s="3"/>
      <c r="AP941" s="110"/>
    </row>
    <row r="942" spans="8:42" ht="15" customHeight="1" x14ac:dyDescent="0.25">
      <c r="H942" s="187" t="str">
        <f t="shared" si="28"/>
        <v/>
      </c>
      <c r="L942" s="179" t="str">
        <f t="shared" si="29"/>
        <v/>
      </c>
      <c r="AO942" s="3"/>
      <c r="AP942" s="110"/>
    </row>
    <row r="943" spans="8:42" ht="15" customHeight="1" x14ac:dyDescent="0.25">
      <c r="H943" s="187" t="str">
        <f t="shared" si="28"/>
        <v/>
      </c>
      <c r="L943" s="179" t="str">
        <f t="shared" si="29"/>
        <v/>
      </c>
      <c r="AO943" s="3"/>
      <c r="AP943" s="110"/>
    </row>
    <row r="944" spans="8:42" ht="15" customHeight="1" x14ac:dyDescent="0.25">
      <c r="H944" s="187" t="str">
        <f t="shared" si="28"/>
        <v/>
      </c>
      <c r="L944" s="179" t="str">
        <f t="shared" si="29"/>
        <v/>
      </c>
      <c r="AO944" s="3"/>
      <c r="AP944" s="110"/>
    </row>
    <row r="945" spans="8:42" ht="15" customHeight="1" x14ac:dyDescent="0.25">
      <c r="H945" s="187" t="str">
        <f t="shared" si="28"/>
        <v/>
      </c>
      <c r="L945" s="179" t="str">
        <f t="shared" si="29"/>
        <v/>
      </c>
      <c r="AO945" s="3"/>
      <c r="AP945" s="110"/>
    </row>
    <row r="946" spans="8:42" ht="15" customHeight="1" x14ac:dyDescent="0.25">
      <c r="H946" s="187" t="str">
        <f t="shared" si="28"/>
        <v/>
      </c>
      <c r="L946" s="179" t="str">
        <f t="shared" si="29"/>
        <v/>
      </c>
      <c r="AO946" s="3"/>
      <c r="AP946" s="110"/>
    </row>
    <row r="947" spans="8:42" ht="15" customHeight="1" x14ac:dyDescent="0.25">
      <c r="H947" s="187" t="str">
        <f t="shared" si="28"/>
        <v/>
      </c>
      <c r="L947" s="179" t="str">
        <f t="shared" si="29"/>
        <v/>
      </c>
      <c r="AO947" s="3"/>
      <c r="AP947" s="110"/>
    </row>
    <row r="948" spans="8:42" ht="15" customHeight="1" x14ac:dyDescent="0.25">
      <c r="H948" s="187" t="str">
        <f t="shared" si="28"/>
        <v/>
      </c>
      <c r="L948" s="179" t="str">
        <f t="shared" si="29"/>
        <v/>
      </c>
      <c r="AO948" s="3"/>
      <c r="AP948" s="110"/>
    </row>
    <row r="949" spans="8:42" ht="15" customHeight="1" x14ac:dyDescent="0.25">
      <c r="H949" s="187" t="str">
        <f t="shared" si="28"/>
        <v/>
      </c>
      <c r="L949" s="179" t="str">
        <f t="shared" si="29"/>
        <v/>
      </c>
      <c r="AO949" s="3"/>
      <c r="AP949" s="110"/>
    </row>
    <row r="950" spans="8:42" ht="15" customHeight="1" x14ac:dyDescent="0.25">
      <c r="H950" s="187" t="str">
        <f t="shared" si="28"/>
        <v/>
      </c>
      <c r="L950" s="179" t="str">
        <f t="shared" si="29"/>
        <v/>
      </c>
      <c r="AO950" s="3"/>
      <c r="AP950" s="110"/>
    </row>
    <row r="951" spans="8:42" ht="15" customHeight="1" x14ac:dyDescent="0.25">
      <c r="H951" s="187" t="str">
        <f t="shared" si="28"/>
        <v/>
      </c>
      <c r="L951" s="179" t="str">
        <f t="shared" si="29"/>
        <v/>
      </c>
      <c r="AO951" s="3"/>
      <c r="AP951" s="110"/>
    </row>
    <row r="952" spans="8:42" ht="15" customHeight="1" x14ac:dyDescent="0.25">
      <c r="H952" s="187" t="str">
        <f t="shared" si="28"/>
        <v/>
      </c>
      <c r="L952" s="179" t="str">
        <f t="shared" si="29"/>
        <v/>
      </c>
      <c r="AO952" s="3"/>
      <c r="AP952" s="110"/>
    </row>
    <row r="953" spans="8:42" ht="15" customHeight="1" x14ac:dyDescent="0.25">
      <c r="H953" s="187" t="str">
        <f t="shared" si="28"/>
        <v/>
      </c>
      <c r="L953" s="179" t="str">
        <f t="shared" si="29"/>
        <v/>
      </c>
      <c r="AO953" s="3"/>
      <c r="AP953" s="110"/>
    </row>
    <row r="954" spans="8:42" ht="15" customHeight="1" x14ac:dyDescent="0.25">
      <c r="H954" s="187" t="str">
        <f t="shared" si="28"/>
        <v/>
      </c>
      <c r="L954" s="179" t="str">
        <f t="shared" si="29"/>
        <v/>
      </c>
      <c r="AO954" s="3"/>
      <c r="AP954" s="110"/>
    </row>
    <row r="955" spans="8:42" ht="15" customHeight="1" x14ac:dyDescent="0.25">
      <c r="H955" s="187" t="str">
        <f t="shared" si="28"/>
        <v/>
      </c>
      <c r="L955" s="179" t="str">
        <f t="shared" si="29"/>
        <v/>
      </c>
      <c r="AO955" s="3"/>
      <c r="AP955" s="110"/>
    </row>
    <row r="956" spans="8:42" ht="15" customHeight="1" x14ac:dyDescent="0.25">
      <c r="H956" s="187" t="str">
        <f t="shared" si="28"/>
        <v/>
      </c>
      <c r="L956" s="179" t="str">
        <f t="shared" si="29"/>
        <v/>
      </c>
      <c r="AO956" s="3"/>
      <c r="AP956" s="110"/>
    </row>
    <row r="957" spans="8:42" ht="15" customHeight="1" x14ac:dyDescent="0.25">
      <c r="H957" s="187" t="str">
        <f t="shared" si="28"/>
        <v/>
      </c>
      <c r="L957" s="179" t="str">
        <f t="shared" si="29"/>
        <v/>
      </c>
      <c r="AO957" s="3"/>
      <c r="AP957" s="110"/>
    </row>
    <row r="958" spans="8:42" ht="15" customHeight="1" x14ac:dyDescent="0.25">
      <c r="H958" s="187" t="str">
        <f t="shared" si="28"/>
        <v/>
      </c>
      <c r="L958" s="179" t="str">
        <f t="shared" si="29"/>
        <v/>
      </c>
      <c r="AO958" s="3"/>
      <c r="AP958" s="110"/>
    </row>
    <row r="959" spans="8:42" ht="15" customHeight="1" x14ac:dyDescent="0.25">
      <c r="H959" s="187" t="str">
        <f t="shared" si="28"/>
        <v/>
      </c>
      <c r="L959" s="179" t="str">
        <f t="shared" si="29"/>
        <v/>
      </c>
      <c r="AO959" s="3"/>
      <c r="AP959" s="110"/>
    </row>
    <row r="960" spans="8:42" ht="15" customHeight="1" x14ac:dyDescent="0.25">
      <c r="H960" s="187" t="str">
        <f t="shared" si="28"/>
        <v/>
      </c>
      <c r="L960" s="179" t="str">
        <f t="shared" si="29"/>
        <v/>
      </c>
      <c r="AO960" s="3"/>
      <c r="AP960" s="110"/>
    </row>
    <row r="961" spans="8:42" ht="15" customHeight="1" x14ac:dyDescent="0.25">
      <c r="H961" s="187" t="str">
        <f t="shared" si="28"/>
        <v/>
      </c>
      <c r="L961" s="179" t="str">
        <f t="shared" si="29"/>
        <v/>
      </c>
      <c r="AO961" s="3"/>
      <c r="AP961" s="110"/>
    </row>
    <row r="962" spans="8:42" ht="15" customHeight="1" x14ac:dyDescent="0.25">
      <c r="H962" s="187" t="str">
        <f t="shared" ref="H962:H1025" si="30">IF(OR($C962="",$E962="",$G962=""),"",$E962-$G962)</f>
        <v/>
      </c>
      <c r="L962" s="179" t="str">
        <f t="shared" ref="L962:L1025" si="31">IF(G962="","",IF(G962&gt;E962,"Time check – higher",IF(G962&lt;E962,"Time check – lower","")))</f>
        <v/>
      </c>
      <c r="AO962" s="3"/>
      <c r="AP962" s="110"/>
    </row>
    <row r="963" spans="8:42" ht="15" customHeight="1" x14ac:dyDescent="0.25">
      <c r="H963" s="187" t="str">
        <f t="shared" si="30"/>
        <v/>
      </c>
      <c r="L963" s="179" t="str">
        <f t="shared" si="31"/>
        <v/>
      </c>
      <c r="AO963" s="3"/>
      <c r="AP963" s="110"/>
    </row>
    <row r="964" spans="8:42" ht="15" customHeight="1" x14ac:dyDescent="0.25">
      <c r="H964" s="187" t="str">
        <f t="shared" si="30"/>
        <v/>
      </c>
      <c r="L964" s="179" t="str">
        <f t="shared" si="31"/>
        <v/>
      </c>
      <c r="AO964" s="3"/>
      <c r="AP964" s="110"/>
    </row>
    <row r="965" spans="8:42" ht="15" customHeight="1" x14ac:dyDescent="0.25">
      <c r="H965" s="187" t="str">
        <f t="shared" si="30"/>
        <v/>
      </c>
      <c r="L965" s="179" t="str">
        <f t="shared" si="31"/>
        <v/>
      </c>
      <c r="AO965" s="3"/>
      <c r="AP965" s="110"/>
    </row>
    <row r="966" spans="8:42" ht="15" customHeight="1" x14ac:dyDescent="0.25">
      <c r="H966" s="187" t="str">
        <f t="shared" si="30"/>
        <v/>
      </c>
      <c r="L966" s="179" t="str">
        <f t="shared" si="31"/>
        <v/>
      </c>
      <c r="AO966" s="3"/>
      <c r="AP966" s="110"/>
    </row>
    <row r="967" spans="8:42" ht="15" customHeight="1" x14ac:dyDescent="0.25">
      <c r="H967" s="187" t="str">
        <f t="shared" si="30"/>
        <v/>
      </c>
      <c r="L967" s="179" t="str">
        <f t="shared" si="31"/>
        <v/>
      </c>
      <c r="AO967" s="3"/>
      <c r="AP967" s="110"/>
    </row>
    <row r="968" spans="8:42" ht="15" customHeight="1" x14ac:dyDescent="0.25">
      <c r="H968" s="187" t="str">
        <f t="shared" si="30"/>
        <v/>
      </c>
      <c r="L968" s="179" t="str">
        <f t="shared" si="31"/>
        <v/>
      </c>
      <c r="AO968" s="3"/>
      <c r="AP968" s="110"/>
    </row>
    <row r="969" spans="8:42" ht="15" customHeight="1" x14ac:dyDescent="0.25">
      <c r="H969" s="187" t="str">
        <f t="shared" si="30"/>
        <v/>
      </c>
      <c r="L969" s="179" t="str">
        <f t="shared" si="31"/>
        <v/>
      </c>
      <c r="AO969" s="3"/>
      <c r="AP969" s="110"/>
    </row>
    <row r="970" spans="8:42" ht="15" customHeight="1" x14ac:dyDescent="0.25">
      <c r="H970" s="187" t="str">
        <f t="shared" si="30"/>
        <v/>
      </c>
      <c r="L970" s="179" t="str">
        <f t="shared" si="31"/>
        <v/>
      </c>
      <c r="AO970" s="3"/>
      <c r="AP970" s="110"/>
    </row>
    <row r="971" spans="8:42" ht="15" customHeight="1" x14ac:dyDescent="0.25">
      <c r="H971" s="187" t="str">
        <f t="shared" si="30"/>
        <v/>
      </c>
      <c r="L971" s="179" t="str">
        <f t="shared" si="31"/>
        <v/>
      </c>
      <c r="AO971" s="3"/>
      <c r="AP971" s="110"/>
    </row>
    <row r="972" spans="8:42" ht="15" customHeight="1" x14ac:dyDescent="0.25">
      <c r="H972" s="187" t="str">
        <f t="shared" si="30"/>
        <v/>
      </c>
      <c r="L972" s="179" t="str">
        <f t="shared" si="31"/>
        <v/>
      </c>
      <c r="AO972" s="3"/>
      <c r="AP972" s="110"/>
    </row>
    <row r="973" spans="8:42" ht="15" customHeight="1" x14ac:dyDescent="0.25">
      <c r="H973" s="187" t="str">
        <f t="shared" si="30"/>
        <v/>
      </c>
      <c r="L973" s="179" t="str">
        <f t="shared" si="31"/>
        <v/>
      </c>
      <c r="AO973" s="3"/>
      <c r="AP973" s="110"/>
    </row>
    <row r="974" spans="8:42" ht="15" customHeight="1" x14ac:dyDescent="0.25">
      <c r="H974" s="187" t="str">
        <f t="shared" si="30"/>
        <v/>
      </c>
      <c r="L974" s="179" t="str">
        <f t="shared" si="31"/>
        <v/>
      </c>
      <c r="AO974" s="3"/>
      <c r="AP974" s="110"/>
    </row>
    <row r="975" spans="8:42" ht="15" customHeight="1" x14ac:dyDescent="0.25">
      <c r="H975" s="187" t="str">
        <f t="shared" si="30"/>
        <v/>
      </c>
      <c r="L975" s="179" t="str">
        <f t="shared" si="31"/>
        <v/>
      </c>
      <c r="AO975" s="3"/>
      <c r="AP975" s="110"/>
    </row>
    <row r="976" spans="8:42" ht="15" customHeight="1" x14ac:dyDescent="0.25">
      <c r="H976" s="187" t="str">
        <f t="shared" si="30"/>
        <v/>
      </c>
      <c r="L976" s="179" t="str">
        <f t="shared" si="31"/>
        <v/>
      </c>
      <c r="AO976" s="3"/>
      <c r="AP976" s="110"/>
    </row>
    <row r="977" spans="8:42" ht="15" customHeight="1" x14ac:dyDescent="0.25">
      <c r="H977" s="187" t="str">
        <f t="shared" si="30"/>
        <v/>
      </c>
      <c r="L977" s="179" t="str">
        <f t="shared" si="31"/>
        <v/>
      </c>
      <c r="AO977" s="3"/>
      <c r="AP977" s="110"/>
    </row>
    <row r="978" spans="8:42" ht="15" customHeight="1" x14ac:dyDescent="0.25">
      <c r="H978" s="187" t="str">
        <f t="shared" si="30"/>
        <v/>
      </c>
      <c r="L978" s="179" t="str">
        <f t="shared" si="31"/>
        <v/>
      </c>
      <c r="AO978" s="3"/>
      <c r="AP978" s="110"/>
    </row>
    <row r="979" spans="8:42" ht="15" customHeight="1" x14ac:dyDescent="0.25">
      <c r="H979" s="187" t="str">
        <f t="shared" si="30"/>
        <v/>
      </c>
      <c r="L979" s="179" t="str">
        <f t="shared" si="31"/>
        <v/>
      </c>
      <c r="AO979" s="3"/>
      <c r="AP979" s="110"/>
    </row>
    <row r="980" spans="8:42" ht="15" customHeight="1" x14ac:dyDescent="0.25">
      <c r="H980" s="187" t="str">
        <f t="shared" si="30"/>
        <v/>
      </c>
      <c r="L980" s="179" t="str">
        <f t="shared" si="31"/>
        <v/>
      </c>
      <c r="AO980" s="3"/>
      <c r="AP980" s="110"/>
    </row>
    <row r="981" spans="8:42" ht="15" customHeight="1" x14ac:dyDescent="0.25">
      <c r="H981" s="187" t="str">
        <f t="shared" si="30"/>
        <v/>
      </c>
      <c r="L981" s="179" t="str">
        <f t="shared" si="31"/>
        <v/>
      </c>
      <c r="AO981" s="3"/>
      <c r="AP981" s="110"/>
    </row>
    <row r="982" spans="8:42" ht="15" customHeight="1" x14ac:dyDescent="0.25">
      <c r="H982" s="187" t="str">
        <f t="shared" si="30"/>
        <v/>
      </c>
      <c r="L982" s="179" t="str">
        <f t="shared" si="31"/>
        <v/>
      </c>
      <c r="AO982" s="3"/>
      <c r="AP982" s="110"/>
    </row>
    <row r="983" spans="8:42" ht="15" customHeight="1" x14ac:dyDescent="0.25">
      <c r="H983" s="187" t="str">
        <f t="shared" si="30"/>
        <v/>
      </c>
      <c r="L983" s="179" t="str">
        <f t="shared" si="31"/>
        <v/>
      </c>
      <c r="AO983" s="3"/>
      <c r="AP983" s="110"/>
    </row>
    <row r="984" spans="8:42" ht="15" customHeight="1" x14ac:dyDescent="0.25">
      <c r="H984" s="187" t="str">
        <f t="shared" si="30"/>
        <v/>
      </c>
      <c r="L984" s="179" t="str">
        <f t="shared" si="31"/>
        <v/>
      </c>
      <c r="AO984" s="3"/>
      <c r="AP984" s="110"/>
    </row>
    <row r="985" spans="8:42" ht="15" customHeight="1" x14ac:dyDescent="0.25">
      <c r="H985" s="187" t="str">
        <f t="shared" si="30"/>
        <v/>
      </c>
      <c r="L985" s="179" t="str">
        <f t="shared" si="31"/>
        <v/>
      </c>
      <c r="AO985" s="3"/>
      <c r="AP985" s="110"/>
    </row>
    <row r="986" spans="8:42" ht="15" customHeight="1" x14ac:dyDescent="0.25">
      <c r="H986" s="187" t="str">
        <f t="shared" si="30"/>
        <v/>
      </c>
      <c r="L986" s="179" t="str">
        <f t="shared" si="31"/>
        <v/>
      </c>
      <c r="AO986" s="3"/>
      <c r="AP986" s="110"/>
    </row>
    <row r="987" spans="8:42" ht="15" customHeight="1" x14ac:dyDescent="0.25">
      <c r="H987" s="187" t="str">
        <f t="shared" si="30"/>
        <v/>
      </c>
      <c r="L987" s="179" t="str">
        <f t="shared" si="31"/>
        <v/>
      </c>
      <c r="AO987" s="3"/>
      <c r="AP987" s="110"/>
    </row>
    <row r="988" spans="8:42" ht="15" customHeight="1" x14ac:dyDescent="0.25">
      <c r="H988" s="187" t="str">
        <f t="shared" si="30"/>
        <v/>
      </c>
      <c r="L988" s="179" t="str">
        <f t="shared" si="31"/>
        <v/>
      </c>
      <c r="AO988" s="3"/>
      <c r="AP988" s="110"/>
    </row>
    <row r="989" spans="8:42" ht="15" customHeight="1" x14ac:dyDescent="0.25">
      <c r="H989" s="187" t="str">
        <f t="shared" si="30"/>
        <v/>
      </c>
      <c r="L989" s="179" t="str">
        <f t="shared" si="31"/>
        <v/>
      </c>
      <c r="AO989" s="3"/>
      <c r="AP989" s="110"/>
    </row>
    <row r="990" spans="8:42" ht="15" customHeight="1" x14ac:dyDescent="0.25">
      <c r="H990" s="187" t="str">
        <f t="shared" si="30"/>
        <v/>
      </c>
      <c r="L990" s="179" t="str">
        <f t="shared" si="31"/>
        <v/>
      </c>
      <c r="AO990" s="3"/>
      <c r="AP990" s="110"/>
    </row>
    <row r="991" spans="8:42" ht="15" customHeight="1" x14ac:dyDescent="0.25">
      <c r="H991" s="187" t="str">
        <f t="shared" si="30"/>
        <v/>
      </c>
      <c r="L991" s="179" t="str">
        <f t="shared" si="31"/>
        <v/>
      </c>
      <c r="AO991" s="3"/>
      <c r="AP991" s="110"/>
    </row>
    <row r="992" spans="8:42" ht="15" customHeight="1" x14ac:dyDescent="0.25">
      <c r="H992" s="187" t="str">
        <f t="shared" si="30"/>
        <v/>
      </c>
      <c r="L992" s="179" t="str">
        <f t="shared" si="31"/>
        <v/>
      </c>
      <c r="AO992" s="3"/>
      <c r="AP992" s="110"/>
    </row>
    <row r="993" spans="8:42" ht="15" customHeight="1" x14ac:dyDescent="0.25">
      <c r="H993" s="187" t="str">
        <f t="shared" si="30"/>
        <v/>
      </c>
      <c r="L993" s="179" t="str">
        <f t="shared" si="31"/>
        <v/>
      </c>
      <c r="AO993" s="3"/>
      <c r="AP993" s="110"/>
    </row>
    <row r="994" spans="8:42" ht="15" customHeight="1" x14ac:dyDescent="0.25">
      <c r="H994" s="187" t="str">
        <f t="shared" si="30"/>
        <v/>
      </c>
      <c r="L994" s="179" t="str">
        <f t="shared" si="31"/>
        <v/>
      </c>
      <c r="AO994" s="3"/>
      <c r="AP994" s="110"/>
    </row>
    <row r="995" spans="8:42" ht="15" customHeight="1" x14ac:dyDescent="0.25">
      <c r="H995" s="187" t="str">
        <f t="shared" si="30"/>
        <v/>
      </c>
      <c r="L995" s="179" t="str">
        <f t="shared" si="31"/>
        <v/>
      </c>
      <c r="AO995" s="3"/>
      <c r="AP995" s="110"/>
    </row>
    <row r="996" spans="8:42" ht="15" customHeight="1" x14ac:dyDescent="0.25">
      <c r="H996" s="187" t="str">
        <f t="shared" si="30"/>
        <v/>
      </c>
      <c r="L996" s="179" t="str">
        <f t="shared" si="31"/>
        <v/>
      </c>
      <c r="AO996" s="3"/>
      <c r="AP996" s="110"/>
    </row>
    <row r="997" spans="8:42" ht="15" customHeight="1" x14ac:dyDescent="0.25">
      <c r="H997" s="187" t="str">
        <f t="shared" si="30"/>
        <v/>
      </c>
      <c r="L997" s="179" t="str">
        <f t="shared" si="31"/>
        <v/>
      </c>
      <c r="AO997" s="3"/>
      <c r="AP997" s="110"/>
    </row>
    <row r="998" spans="8:42" ht="15" customHeight="1" x14ac:dyDescent="0.25">
      <c r="H998" s="187" t="str">
        <f t="shared" si="30"/>
        <v/>
      </c>
      <c r="L998" s="179" t="str">
        <f t="shared" si="31"/>
        <v/>
      </c>
      <c r="AO998" s="3"/>
      <c r="AP998" s="110"/>
    </row>
    <row r="999" spans="8:42" ht="15" customHeight="1" x14ac:dyDescent="0.25">
      <c r="H999" s="187" t="str">
        <f t="shared" si="30"/>
        <v/>
      </c>
      <c r="L999" s="179" t="str">
        <f t="shared" si="31"/>
        <v/>
      </c>
      <c r="AO999" s="3"/>
      <c r="AP999" s="110"/>
    </row>
    <row r="1000" spans="8:42" ht="15" customHeight="1" x14ac:dyDescent="0.25">
      <c r="H1000" s="187" t="str">
        <f t="shared" si="30"/>
        <v/>
      </c>
      <c r="L1000" s="179" t="str">
        <f t="shared" si="31"/>
        <v/>
      </c>
      <c r="AO1000" s="3"/>
      <c r="AP1000" s="110"/>
    </row>
    <row r="1001" spans="8:42" ht="15" customHeight="1" x14ac:dyDescent="0.25">
      <c r="H1001" s="187" t="str">
        <f t="shared" si="30"/>
        <v/>
      </c>
      <c r="L1001" s="179" t="str">
        <f t="shared" si="31"/>
        <v/>
      </c>
      <c r="AO1001" s="3"/>
      <c r="AP1001" s="110"/>
    </row>
    <row r="1002" spans="8:42" ht="15" customHeight="1" x14ac:dyDescent="0.25">
      <c r="H1002" s="187" t="str">
        <f t="shared" si="30"/>
        <v/>
      </c>
      <c r="L1002" s="179" t="str">
        <f t="shared" si="31"/>
        <v/>
      </c>
      <c r="AO1002" s="3"/>
      <c r="AP1002" s="110"/>
    </row>
    <row r="1003" spans="8:42" ht="15" customHeight="1" x14ac:dyDescent="0.25">
      <c r="H1003" s="187" t="str">
        <f t="shared" si="30"/>
        <v/>
      </c>
      <c r="L1003" s="179" t="str">
        <f t="shared" si="31"/>
        <v/>
      </c>
      <c r="AO1003" s="3"/>
      <c r="AP1003" s="110"/>
    </row>
    <row r="1004" spans="8:42" ht="15" customHeight="1" x14ac:dyDescent="0.25">
      <c r="H1004" s="187" t="str">
        <f t="shared" si="30"/>
        <v/>
      </c>
      <c r="L1004" s="179" t="str">
        <f t="shared" si="31"/>
        <v/>
      </c>
      <c r="AO1004" s="3"/>
      <c r="AP1004" s="110"/>
    </row>
    <row r="1005" spans="8:42" ht="15" customHeight="1" x14ac:dyDescent="0.25">
      <c r="H1005" s="187" t="str">
        <f t="shared" si="30"/>
        <v/>
      </c>
      <c r="L1005" s="179" t="str">
        <f t="shared" si="31"/>
        <v/>
      </c>
      <c r="AO1005" s="3"/>
      <c r="AP1005" s="110"/>
    </row>
    <row r="1006" spans="8:42" ht="15" customHeight="1" x14ac:dyDescent="0.25">
      <c r="H1006" s="187" t="str">
        <f t="shared" si="30"/>
        <v/>
      </c>
      <c r="L1006" s="179" t="str">
        <f t="shared" si="31"/>
        <v/>
      </c>
      <c r="AO1006" s="3"/>
      <c r="AP1006" s="110"/>
    </row>
    <row r="1007" spans="8:42" ht="15" customHeight="1" x14ac:dyDescent="0.25">
      <c r="H1007" s="187" t="str">
        <f t="shared" si="30"/>
        <v/>
      </c>
      <c r="L1007" s="179" t="str">
        <f t="shared" si="31"/>
        <v/>
      </c>
      <c r="AO1007" s="3"/>
      <c r="AP1007" s="110"/>
    </row>
    <row r="1008" spans="8:42" ht="15" customHeight="1" x14ac:dyDescent="0.25">
      <c r="H1008" s="187" t="str">
        <f t="shared" si="30"/>
        <v/>
      </c>
      <c r="L1008" s="179" t="str">
        <f t="shared" si="31"/>
        <v/>
      </c>
      <c r="AO1008" s="3"/>
      <c r="AP1008" s="110"/>
    </row>
    <row r="1009" spans="8:42" ht="15" customHeight="1" x14ac:dyDescent="0.25">
      <c r="H1009" s="187" t="str">
        <f t="shared" si="30"/>
        <v/>
      </c>
      <c r="L1009" s="179" t="str">
        <f t="shared" si="31"/>
        <v/>
      </c>
      <c r="AO1009" s="3"/>
      <c r="AP1009" s="110"/>
    </row>
    <row r="1010" spans="8:42" ht="15" customHeight="1" x14ac:dyDescent="0.25">
      <c r="H1010" s="187" t="str">
        <f t="shared" si="30"/>
        <v/>
      </c>
      <c r="L1010" s="179" t="str">
        <f t="shared" si="31"/>
        <v/>
      </c>
      <c r="AO1010" s="3"/>
      <c r="AP1010" s="110"/>
    </row>
    <row r="1011" spans="8:42" ht="15" customHeight="1" x14ac:dyDescent="0.25">
      <c r="H1011" s="187" t="str">
        <f t="shared" si="30"/>
        <v/>
      </c>
      <c r="L1011" s="179" t="str">
        <f t="shared" si="31"/>
        <v/>
      </c>
      <c r="AO1011" s="3"/>
      <c r="AP1011" s="110"/>
    </row>
    <row r="1012" spans="8:42" ht="15" customHeight="1" x14ac:dyDescent="0.25">
      <c r="H1012" s="187" t="str">
        <f t="shared" si="30"/>
        <v/>
      </c>
      <c r="L1012" s="179" t="str">
        <f t="shared" si="31"/>
        <v/>
      </c>
      <c r="AO1012" s="3"/>
      <c r="AP1012" s="110"/>
    </row>
    <row r="1013" spans="8:42" ht="15" customHeight="1" x14ac:dyDescent="0.25">
      <c r="H1013" s="187" t="str">
        <f t="shared" si="30"/>
        <v/>
      </c>
      <c r="L1013" s="179" t="str">
        <f t="shared" si="31"/>
        <v/>
      </c>
      <c r="AO1013" s="3"/>
      <c r="AP1013" s="110"/>
    </row>
    <row r="1014" spans="8:42" ht="15" customHeight="1" x14ac:dyDescent="0.25">
      <c r="H1014" s="187" t="str">
        <f t="shared" si="30"/>
        <v/>
      </c>
      <c r="L1014" s="179" t="str">
        <f t="shared" si="31"/>
        <v/>
      </c>
      <c r="AO1014" s="3"/>
      <c r="AP1014" s="110"/>
    </row>
    <row r="1015" spans="8:42" ht="15" customHeight="1" x14ac:dyDescent="0.25">
      <c r="H1015" s="187" t="str">
        <f t="shared" si="30"/>
        <v/>
      </c>
      <c r="L1015" s="179" t="str">
        <f t="shared" si="31"/>
        <v/>
      </c>
      <c r="AO1015" s="3"/>
      <c r="AP1015" s="110"/>
    </row>
    <row r="1016" spans="8:42" ht="15" customHeight="1" x14ac:dyDescent="0.25">
      <c r="H1016" s="187" t="str">
        <f t="shared" si="30"/>
        <v/>
      </c>
      <c r="L1016" s="179" t="str">
        <f t="shared" si="31"/>
        <v/>
      </c>
      <c r="AO1016" s="3"/>
      <c r="AP1016" s="110"/>
    </row>
    <row r="1017" spans="8:42" ht="15" customHeight="1" x14ac:dyDescent="0.25">
      <c r="H1017" s="187" t="str">
        <f t="shared" si="30"/>
        <v/>
      </c>
      <c r="L1017" s="179" t="str">
        <f t="shared" si="31"/>
        <v/>
      </c>
      <c r="AO1017" s="3"/>
      <c r="AP1017" s="110"/>
    </row>
    <row r="1018" spans="8:42" ht="15" customHeight="1" x14ac:dyDescent="0.25">
      <c r="H1018" s="187" t="str">
        <f t="shared" si="30"/>
        <v/>
      </c>
      <c r="L1018" s="179" t="str">
        <f t="shared" si="31"/>
        <v/>
      </c>
      <c r="AO1018" s="3"/>
      <c r="AP1018" s="110"/>
    </row>
    <row r="1019" spans="8:42" ht="15" customHeight="1" x14ac:dyDescent="0.25">
      <c r="H1019" s="187" t="str">
        <f t="shared" si="30"/>
        <v/>
      </c>
      <c r="L1019" s="179" t="str">
        <f t="shared" si="31"/>
        <v/>
      </c>
      <c r="AO1019" s="3"/>
      <c r="AP1019" s="110"/>
    </row>
    <row r="1020" spans="8:42" ht="15" customHeight="1" x14ac:dyDescent="0.25">
      <c r="H1020" s="187" t="str">
        <f t="shared" si="30"/>
        <v/>
      </c>
      <c r="L1020" s="179" t="str">
        <f t="shared" si="31"/>
        <v/>
      </c>
      <c r="AO1020" s="3"/>
      <c r="AP1020" s="110"/>
    </row>
    <row r="1021" spans="8:42" ht="15" customHeight="1" x14ac:dyDescent="0.25">
      <c r="H1021" s="187" t="str">
        <f t="shared" si="30"/>
        <v/>
      </c>
      <c r="L1021" s="179" t="str">
        <f t="shared" si="31"/>
        <v/>
      </c>
      <c r="AO1021" s="3"/>
      <c r="AP1021" s="110"/>
    </row>
    <row r="1022" spans="8:42" ht="15" customHeight="1" x14ac:dyDescent="0.25">
      <c r="H1022" s="187" t="str">
        <f t="shared" si="30"/>
        <v/>
      </c>
      <c r="L1022" s="179" t="str">
        <f t="shared" si="31"/>
        <v/>
      </c>
      <c r="AO1022" s="3"/>
      <c r="AP1022" s="110"/>
    </row>
    <row r="1023" spans="8:42" ht="15" customHeight="1" x14ac:dyDescent="0.25">
      <c r="H1023" s="187" t="str">
        <f t="shared" si="30"/>
        <v/>
      </c>
      <c r="L1023" s="179" t="str">
        <f t="shared" si="31"/>
        <v/>
      </c>
      <c r="AO1023" s="3"/>
      <c r="AP1023" s="110"/>
    </row>
    <row r="1024" spans="8:42" ht="15" customHeight="1" x14ac:dyDescent="0.25">
      <c r="H1024" s="187" t="str">
        <f t="shared" si="30"/>
        <v/>
      </c>
      <c r="L1024" s="179" t="str">
        <f t="shared" si="31"/>
        <v/>
      </c>
      <c r="AO1024" s="3"/>
      <c r="AP1024" s="110"/>
    </row>
    <row r="1025" spans="8:42" ht="15" customHeight="1" x14ac:dyDescent="0.25">
      <c r="H1025" s="187" t="str">
        <f t="shared" si="30"/>
        <v/>
      </c>
      <c r="L1025" s="179" t="str">
        <f t="shared" si="31"/>
        <v/>
      </c>
      <c r="AO1025" s="3"/>
      <c r="AP1025" s="110"/>
    </row>
    <row r="1026" spans="8:42" ht="15" customHeight="1" x14ac:dyDescent="0.25">
      <c r="H1026" s="187" t="str">
        <f t="shared" ref="H1026:H1089" si="32">IF(OR($C1026="",$E1026="",$G1026=""),"",$E1026-$G1026)</f>
        <v/>
      </c>
      <c r="L1026" s="179" t="str">
        <f t="shared" ref="L1026:L1089" si="33">IF(G1026="","",IF(G1026&gt;E1026,"Time check – higher",IF(G1026&lt;E1026,"Time check – lower","")))</f>
        <v/>
      </c>
      <c r="AO1026" s="3"/>
      <c r="AP1026" s="110"/>
    </row>
    <row r="1027" spans="8:42" ht="15" customHeight="1" x14ac:dyDescent="0.25">
      <c r="H1027" s="187" t="str">
        <f t="shared" si="32"/>
        <v/>
      </c>
      <c r="L1027" s="179" t="str">
        <f t="shared" si="33"/>
        <v/>
      </c>
      <c r="AO1027" s="3"/>
      <c r="AP1027" s="110"/>
    </row>
    <row r="1028" spans="8:42" ht="15" customHeight="1" x14ac:dyDescent="0.25">
      <c r="H1028" s="187" t="str">
        <f t="shared" si="32"/>
        <v/>
      </c>
      <c r="L1028" s="179" t="str">
        <f t="shared" si="33"/>
        <v/>
      </c>
      <c r="AO1028" s="3"/>
      <c r="AP1028" s="110"/>
    </row>
    <row r="1029" spans="8:42" ht="15" customHeight="1" x14ac:dyDescent="0.25">
      <c r="H1029" s="187" t="str">
        <f t="shared" si="32"/>
        <v/>
      </c>
      <c r="L1029" s="179" t="str">
        <f t="shared" si="33"/>
        <v/>
      </c>
      <c r="AO1029" s="3"/>
      <c r="AP1029" s="110"/>
    </row>
    <row r="1030" spans="8:42" ht="15" customHeight="1" x14ac:dyDescent="0.25">
      <c r="H1030" s="187" t="str">
        <f t="shared" si="32"/>
        <v/>
      </c>
      <c r="L1030" s="179" t="str">
        <f t="shared" si="33"/>
        <v/>
      </c>
      <c r="AO1030" s="3"/>
      <c r="AP1030" s="110"/>
    </row>
    <row r="1031" spans="8:42" ht="15" customHeight="1" x14ac:dyDescent="0.25">
      <c r="H1031" s="187" t="str">
        <f t="shared" si="32"/>
        <v/>
      </c>
      <c r="L1031" s="179" t="str">
        <f t="shared" si="33"/>
        <v/>
      </c>
      <c r="AO1031" s="3"/>
      <c r="AP1031" s="110"/>
    </row>
    <row r="1032" spans="8:42" ht="15" customHeight="1" x14ac:dyDescent="0.25">
      <c r="H1032" s="187" t="str">
        <f t="shared" si="32"/>
        <v/>
      </c>
      <c r="L1032" s="179" t="str">
        <f t="shared" si="33"/>
        <v/>
      </c>
      <c r="AO1032" s="3"/>
      <c r="AP1032" s="110"/>
    </row>
    <row r="1033" spans="8:42" ht="15" customHeight="1" x14ac:dyDescent="0.25">
      <c r="H1033" s="187" t="str">
        <f t="shared" si="32"/>
        <v/>
      </c>
      <c r="L1033" s="179" t="str">
        <f t="shared" si="33"/>
        <v/>
      </c>
      <c r="AO1033" s="3"/>
      <c r="AP1033" s="110"/>
    </row>
    <row r="1034" spans="8:42" ht="15" customHeight="1" x14ac:dyDescent="0.25">
      <c r="H1034" s="187" t="str">
        <f t="shared" si="32"/>
        <v/>
      </c>
      <c r="L1034" s="179" t="str">
        <f t="shared" si="33"/>
        <v/>
      </c>
      <c r="AO1034" s="3"/>
      <c r="AP1034" s="110"/>
    </row>
    <row r="1035" spans="8:42" ht="15" customHeight="1" x14ac:dyDescent="0.25">
      <c r="H1035" s="187" t="str">
        <f t="shared" si="32"/>
        <v/>
      </c>
      <c r="L1035" s="179" t="str">
        <f t="shared" si="33"/>
        <v/>
      </c>
      <c r="AO1035" s="3"/>
      <c r="AP1035" s="110"/>
    </row>
    <row r="1036" spans="8:42" ht="15" customHeight="1" x14ac:dyDescent="0.25">
      <c r="H1036" s="187" t="str">
        <f t="shared" si="32"/>
        <v/>
      </c>
      <c r="L1036" s="179" t="str">
        <f t="shared" si="33"/>
        <v/>
      </c>
      <c r="AO1036" s="3"/>
      <c r="AP1036" s="110"/>
    </row>
    <row r="1037" spans="8:42" ht="15" customHeight="1" x14ac:dyDescent="0.25">
      <c r="H1037" s="187" t="str">
        <f t="shared" si="32"/>
        <v/>
      </c>
      <c r="L1037" s="179" t="str">
        <f t="shared" si="33"/>
        <v/>
      </c>
      <c r="AO1037" s="3"/>
      <c r="AP1037" s="110"/>
    </row>
    <row r="1038" spans="8:42" ht="15" customHeight="1" x14ac:dyDescent="0.25">
      <c r="H1038" s="187" t="str">
        <f t="shared" si="32"/>
        <v/>
      </c>
      <c r="L1038" s="179" t="str">
        <f t="shared" si="33"/>
        <v/>
      </c>
      <c r="AO1038" s="3"/>
      <c r="AP1038" s="110"/>
    </row>
    <row r="1039" spans="8:42" ht="15" customHeight="1" x14ac:dyDescent="0.25">
      <c r="H1039" s="187" t="str">
        <f t="shared" si="32"/>
        <v/>
      </c>
      <c r="L1039" s="179" t="str">
        <f t="shared" si="33"/>
        <v/>
      </c>
      <c r="AO1039" s="3"/>
      <c r="AP1039" s="110"/>
    </row>
    <row r="1040" spans="8:42" ht="15" customHeight="1" x14ac:dyDescent="0.25">
      <c r="H1040" s="187" t="str">
        <f t="shared" si="32"/>
        <v/>
      </c>
      <c r="L1040" s="179" t="str">
        <f t="shared" si="33"/>
        <v/>
      </c>
      <c r="AO1040" s="3"/>
      <c r="AP1040" s="110"/>
    </row>
    <row r="1041" spans="8:42" ht="15" customHeight="1" x14ac:dyDescent="0.25">
      <c r="H1041" s="187" t="str">
        <f t="shared" si="32"/>
        <v/>
      </c>
      <c r="L1041" s="179" t="str">
        <f t="shared" si="33"/>
        <v/>
      </c>
      <c r="AO1041" s="3"/>
      <c r="AP1041" s="110"/>
    </row>
    <row r="1042" spans="8:42" ht="15" customHeight="1" x14ac:dyDescent="0.25">
      <c r="H1042" s="187" t="str">
        <f t="shared" si="32"/>
        <v/>
      </c>
      <c r="L1042" s="179" t="str">
        <f t="shared" si="33"/>
        <v/>
      </c>
      <c r="AO1042" s="3"/>
      <c r="AP1042" s="110"/>
    </row>
    <row r="1043" spans="8:42" ht="15" customHeight="1" x14ac:dyDescent="0.25">
      <c r="H1043" s="187" t="str">
        <f t="shared" si="32"/>
        <v/>
      </c>
      <c r="L1043" s="179" t="str">
        <f t="shared" si="33"/>
        <v/>
      </c>
      <c r="AO1043" s="3"/>
      <c r="AP1043" s="110"/>
    </row>
    <row r="1044" spans="8:42" ht="15" customHeight="1" x14ac:dyDescent="0.25">
      <c r="H1044" s="187" t="str">
        <f t="shared" si="32"/>
        <v/>
      </c>
      <c r="L1044" s="179" t="str">
        <f t="shared" si="33"/>
        <v/>
      </c>
      <c r="AO1044" s="3"/>
      <c r="AP1044" s="110"/>
    </row>
    <row r="1045" spans="8:42" ht="15" customHeight="1" x14ac:dyDescent="0.25">
      <c r="H1045" s="187" t="str">
        <f t="shared" si="32"/>
        <v/>
      </c>
      <c r="L1045" s="179" t="str">
        <f t="shared" si="33"/>
        <v/>
      </c>
      <c r="AO1045" s="3"/>
      <c r="AP1045" s="110"/>
    </row>
    <row r="1046" spans="8:42" ht="15" customHeight="1" x14ac:dyDescent="0.25">
      <c r="H1046" s="187" t="str">
        <f t="shared" si="32"/>
        <v/>
      </c>
      <c r="L1046" s="179" t="str">
        <f t="shared" si="33"/>
        <v/>
      </c>
      <c r="AO1046" s="3"/>
      <c r="AP1046" s="110"/>
    </row>
    <row r="1047" spans="8:42" ht="15" customHeight="1" x14ac:dyDescent="0.25">
      <c r="H1047" s="187" t="str">
        <f t="shared" si="32"/>
        <v/>
      </c>
      <c r="L1047" s="179" t="str">
        <f t="shared" si="33"/>
        <v/>
      </c>
      <c r="AO1047" s="3"/>
      <c r="AP1047" s="110"/>
    </row>
    <row r="1048" spans="8:42" ht="15" customHeight="1" x14ac:dyDescent="0.25">
      <c r="H1048" s="187" t="str">
        <f t="shared" si="32"/>
        <v/>
      </c>
      <c r="L1048" s="179" t="str">
        <f t="shared" si="33"/>
        <v/>
      </c>
      <c r="AO1048" s="3"/>
      <c r="AP1048" s="110"/>
    </row>
    <row r="1049" spans="8:42" ht="15" customHeight="1" x14ac:dyDescent="0.25">
      <c r="H1049" s="187" t="str">
        <f t="shared" si="32"/>
        <v/>
      </c>
      <c r="L1049" s="179" t="str">
        <f t="shared" si="33"/>
        <v/>
      </c>
      <c r="AO1049" s="3"/>
      <c r="AP1049" s="110"/>
    </row>
    <row r="1050" spans="8:42" ht="15" customHeight="1" x14ac:dyDescent="0.25">
      <c r="H1050" s="187" t="str">
        <f t="shared" si="32"/>
        <v/>
      </c>
      <c r="L1050" s="179" t="str">
        <f t="shared" si="33"/>
        <v/>
      </c>
      <c r="AO1050" s="3"/>
      <c r="AP1050" s="110"/>
    </row>
    <row r="1051" spans="8:42" ht="15" customHeight="1" x14ac:dyDescent="0.25">
      <c r="H1051" s="187" t="str">
        <f t="shared" si="32"/>
        <v/>
      </c>
      <c r="L1051" s="179" t="str">
        <f t="shared" si="33"/>
        <v/>
      </c>
      <c r="AO1051" s="3"/>
      <c r="AP1051" s="110"/>
    </row>
    <row r="1052" spans="8:42" ht="15" customHeight="1" x14ac:dyDescent="0.25">
      <c r="H1052" s="187" t="str">
        <f t="shared" si="32"/>
        <v/>
      </c>
      <c r="L1052" s="179" t="str">
        <f t="shared" si="33"/>
        <v/>
      </c>
      <c r="AO1052" s="3"/>
      <c r="AP1052" s="110"/>
    </row>
    <row r="1053" spans="8:42" ht="15" customHeight="1" x14ac:dyDescent="0.25">
      <c r="H1053" s="187" t="str">
        <f t="shared" si="32"/>
        <v/>
      </c>
      <c r="L1053" s="179" t="str">
        <f t="shared" si="33"/>
        <v/>
      </c>
      <c r="AO1053" s="3"/>
      <c r="AP1053" s="110"/>
    </row>
    <row r="1054" spans="8:42" ht="15" customHeight="1" x14ac:dyDescent="0.25">
      <c r="H1054" s="187" t="str">
        <f t="shared" si="32"/>
        <v/>
      </c>
      <c r="L1054" s="179" t="str">
        <f t="shared" si="33"/>
        <v/>
      </c>
      <c r="AO1054" s="3"/>
      <c r="AP1054" s="110"/>
    </row>
    <row r="1055" spans="8:42" ht="15" customHeight="1" x14ac:dyDescent="0.25">
      <c r="H1055" s="187" t="str">
        <f t="shared" si="32"/>
        <v/>
      </c>
      <c r="L1055" s="179" t="str">
        <f t="shared" si="33"/>
        <v/>
      </c>
      <c r="AO1055" s="3"/>
      <c r="AP1055" s="110"/>
    </row>
    <row r="1056" spans="8:42" ht="15" customHeight="1" x14ac:dyDescent="0.25">
      <c r="H1056" s="187" t="str">
        <f t="shared" si="32"/>
        <v/>
      </c>
      <c r="L1056" s="179" t="str">
        <f t="shared" si="33"/>
        <v/>
      </c>
      <c r="AO1056" s="3"/>
      <c r="AP1056" s="110"/>
    </row>
    <row r="1057" spans="8:42" ht="15" customHeight="1" x14ac:dyDescent="0.25">
      <c r="H1057" s="187" t="str">
        <f t="shared" si="32"/>
        <v/>
      </c>
      <c r="L1057" s="179" t="str">
        <f t="shared" si="33"/>
        <v/>
      </c>
      <c r="AO1057" s="3"/>
      <c r="AP1057" s="110"/>
    </row>
    <row r="1058" spans="8:42" ht="15" customHeight="1" x14ac:dyDescent="0.25">
      <c r="H1058" s="187" t="str">
        <f t="shared" si="32"/>
        <v/>
      </c>
      <c r="L1058" s="179" t="str">
        <f t="shared" si="33"/>
        <v/>
      </c>
      <c r="AO1058" s="3"/>
      <c r="AP1058" s="110"/>
    </row>
    <row r="1059" spans="8:42" ht="15" customHeight="1" x14ac:dyDescent="0.25">
      <c r="H1059" s="187" t="str">
        <f t="shared" si="32"/>
        <v/>
      </c>
      <c r="L1059" s="179" t="str">
        <f t="shared" si="33"/>
        <v/>
      </c>
      <c r="AO1059" s="3"/>
      <c r="AP1059" s="110"/>
    </row>
    <row r="1060" spans="8:42" ht="15" customHeight="1" x14ac:dyDescent="0.25">
      <c r="H1060" s="187" t="str">
        <f t="shared" si="32"/>
        <v/>
      </c>
      <c r="L1060" s="179" t="str">
        <f t="shared" si="33"/>
        <v/>
      </c>
      <c r="AO1060" s="3"/>
      <c r="AP1060" s="110"/>
    </row>
    <row r="1061" spans="8:42" ht="15" customHeight="1" x14ac:dyDescent="0.25">
      <c r="H1061" s="187" t="str">
        <f t="shared" si="32"/>
        <v/>
      </c>
      <c r="L1061" s="179" t="str">
        <f t="shared" si="33"/>
        <v/>
      </c>
      <c r="AO1061" s="3"/>
      <c r="AP1061" s="110"/>
    </row>
    <row r="1062" spans="8:42" ht="15" customHeight="1" x14ac:dyDescent="0.25">
      <c r="H1062" s="187" t="str">
        <f t="shared" si="32"/>
        <v/>
      </c>
      <c r="L1062" s="179" t="str">
        <f t="shared" si="33"/>
        <v/>
      </c>
      <c r="AO1062" s="3"/>
      <c r="AP1062" s="110"/>
    </row>
    <row r="1063" spans="8:42" ht="15" customHeight="1" x14ac:dyDescent="0.25">
      <c r="H1063" s="187" t="str">
        <f t="shared" si="32"/>
        <v/>
      </c>
      <c r="L1063" s="179" t="str">
        <f t="shared" si="33"/>
        <v/>
      </c>
      <c r="AO1063" s="3"/>
      <c r="AP1063" s="110"/>
    </row>
    <row r="1064" spans="8:42" ht="15" customHeight="1" x14ac:dyDescent="0.25">
      <c r="H1064" s="187" t="str">
        <f t="shared" si="32"/>
        <v/>
      </c>
      <c r="L1064" s="179" t="str">
        <f t="shared" si="33"/>
        <v/>
      </c>
      <c r="AO1064" s="3"/>
      <c r="AP1064" s="110"/>
    </row>
    <row r="1065" spans="8:42" ht="15" customHeight="1" x14ac:dyDescent="0.25">
      <c r="H1065" s="187" t="str">
        <f t="shared" si="32"/>
        <v/>
      </c>
      <c r="L1065" s="179" t="str">
        <f t="shared" si="33"/>
        <v/>
      </c>
      <c r="AO1065" s="3"/>
      <c r="AP1065" s="110"/>
    </row>
    <row r="1066" spans="8:42" ht="15" customHeight="1" x14ac:dyDescent="0.25">
      <c r="H1066" s="187" t="str">
        <f t="shared" si="32"/>
        <v/>
      </c>
      <c r="L1066" s="179" t="str">
        <f t="shared" si="33"/>
        <v/>
      </c>
      <c r="AO1066" s="3"/>
      <c r="AP1066" s="110"/>
    </row>
    <row r="1067" spans="8:42" ht="15" customHeight="1" x14ac:dyDescent="0.25">
      <c r="H1067" s="187" t="str">
        <f t="shared" si="32"/>
        <v/>
      </c>
      <c r="L1067" s="179" t="str">
        <f t="shared" si="33"/>
        <v/>
      </c>
      <c r="AO1067" s="3"/>
      <c r="AP1067" s="110"/>
    </row>
    <row r="1068" spans="8:42" ht="15" customHeight="1" x14ac:dyDescent="0.25">
      <c r="H1068" s="187" t="str">
        <f t="shared" si="32"/>
        <v/>
      </c>
      <c r="L1068" s="179" t="str">
        <f t="shared" si="33"/>
        <v/>
      </c>
      <c r="AO1068" s="3"/>
      <c r="AP1068" s="110"/>
    </row>
    <row r="1069" spans="8:42" ht="15" customHeight="1" x14ac:dyDescent="0.25">
      <c r="H1069" s="187" t="str">
        <f t="shared" si="32"/>
        <v/>
      </c>
      <c r="L1069" s="179" t="str">
        <f t="shared" si="33"/>
        <v/>
      </c>
      <c r="AO1069" s="3"/>
      <c r="AP1069" s="110"/>
    </row>
    <row r="1070" spans="8:42" ht="15" customHeight="1" x14ac:dyDescent="0.25">
      <c r="H1070" s="187" t="str">
        <f t="shared" si="32"/>
        <v/>
      </c>
      <c r="L1070" s="179" t="str">
        <f t="shared" si="33"/>
        <v/>
      </c>
      <c r="AO1070" s="3"/>
      <c r="AP1070" s="110"/>
    </row>
    <row r="1071" spans="8:42" ht="15" customHeight="1" x14ac:dyDescent="0.25">
      <c r="H1071" s="187" t="str">
        <f t="shared" si="32"/>
        <v/>
      </c>
      <c r="L1071" s="179" t="str">
        <f t="shared" si="33"/>
        <v/>
      </c>
      <c r="AO1071" s="3"/>
      <c r="AP1071" s="110"/>
    </row>
    <row r="1072" spans="8:42" ht="15" customHeight="1" x14ac:dyDescent="0.25">
      <c r="H1072" s="187" t="str">
        <f t="shared" si="32"/>
        <v/>
      </c>
      <c r="L1072" s="179" t="str">
        <f t="shared" si="33"/>
        <v/>
      </c>
      <c r="AO1072" s="3"/>
      <c r="AP1072" s="110"/>
    </row>
    <row r="1073" spans="8:42" ht="15" customHeight="1" x14ac:dyDescent="0.25">
      <c r="H1073" s="187" t="str">
        <f t="shared" si="32"/>
        <v/>
      </c>
      <c r="L1073" s="179" t="str">
        <f t="shared" si="33"/>
        <v/>
      </c>
      <c r="AO1073" s="3"/>
      <c r="AP1073" s="110"/>
    </row>
    <row r="1074" spans="8:42" ht="15" customHeight="1" x14ac:dyDescent="0.25">
      <c r="H1074" s="187" t="str">
        <f t="shared" si="32"/>
        <v/>
      </c>
      <c r="L1074" s="179" t="str">
        <f t="shared" si="33"/>
        <v/>
      </c>
      <c r="AO1074" s="3"/>
      <c r="AP1074" s="110"/>
    </row>
    <row r="1075" spans="8:42" ht="15" customHeight="1" x14ac:dyDescent="0.25">
      <c r="H1075" s="187" t="str">
        <f t="shared" si="32"/>
        <v/>
      </c>
      <c r="L1075" s="179" t="str">
        <f t="shared" si="33"/>
        <v/>
      </c>
      <c r="AO1075" s="3"/>
      <c r="AP1075" s="110"/>
    </row>
    <row r="1076" spans="8:42" ht="15" customHeight="1" x14ac:dyDescent="0.25">
      <c r="H1076" s="187" t="str">
        <f t="shared" si="32"/>
        <v/>
      </c>
      <c r="L1076" s="179" t="str">
        <f t="shared" si="33"/>
        <v/>
      </c>
      <c r="AO1076" s="3"/>
      <c r="AP1076" s="110"/>
    </row>
    <row r="1077" spans="8:42" ht="15" customHeight="1" x14ac:dyDescent="0.25">
      <c r="H1077" s="187" t="str">
        <f t="shared" si="32"/>
        <v/>
      </c>
      <c r="L1077" s="179" t="str">
        <f t="shared" si="33"/>
        <v/>
      </c>
      <c r="AO1077" s="3"/>
      <c r="AP1077" s="110"/>
    </row>
    <row r="1078" spans="8:42" ht="15" customHeight="1" x14ac:dyDescent="0.25">
      <c r="H1078" s="187" t="str">
        <f t="shared" si="32"/>
        <v/>
      </c>
      <c r="L1078" s="179" t="str">
        <f t="shared" si="33"/>
        <v/>
      </c>
      <c r="AO1078" s="3"/>
      <c r="AP1078" s="110"/>
    </row>
    <row r="1079" spans="8:42" ht="15" customHeight="1" x14ac:dyDescent="0.25">
      <c r="H1079" s="187" t="str">
        <f t="shared" si="32"/>
        <v/>
      </c>
      <c r="L1079" s="179" t="str">
        <f t="shared" si="33"/>
        <v/>
      </c>
      <c r="AO1079" s="3"/>
      <c r="AP1079" s="110"/>
    </row>
    <row r="1080" spans="8:42" ht="15" customHeight="1" x14ac:dyDescent="0.25">
      <c r="H1080" s="187" t="str">
        <f t="shared" si="32"/>
        <v/>
      </c>
      <c r="L1080" s="179" t="str">
        <f t="shared" si="33"/>
        <v/>
      </c>
      <c r="AO1080" s="3"/>
      <c r="AP1080" s="110"/>
    </row>
    <row r="1081" spans="8:42" ht="15" customHeight="1" x14ac:dyDescent="0.25">
      <c r="H1081" s="187" t="str">
        <f t="shared" si="32"/>
        <v/>
      </c>
      <c r="L1081" s="179" t="str">
        <f t="shared" si="33"/>
        <v/>
      </c>
      <c r="AO1081" s="3"/>
      <c r="AP1081" s="110"/>
    </row>
    <row r="1082" spans="8:42" ht="15" customHeight="1" x14ac:dyDescent="0.25">
      <c r="H1082" s="187" t="str">
        <f t="shared" si="32"/>
        <v/>
      </c>
      <c r="L1082" s="179" t="str">
        <f t="shared" si="33"/>
        <v/>
      </c>
      <c r="AO1082" s="3"/>
      <c r="AP1082" s="110"/>
    </row>
    <row r="1083" spans="8:42" ht="15" customHeight="1" x14ac:dyDescent="0.25">
      <c r="H1083" s="187" t="str">
        <f t="shared" si="32"/>
        <v/>
      </c>
      <c r="L1083" s="179" t="str">
        <f t="shared" si="33"/>
        <v/>
      </c>
      <c r="AO1083" s="3"/>
      <c r="AP1083" s="110"/>
    </row>
    <row r="1084" spans="8:42" ht="15" customHeight="1" x14ac:dyDescent="0.25">
      <c r="H1084" s="187" t="str">
        <f t="shared" si="32"/>
        <v/>
      </c>
      <c r="L1084" s="179" t="str">
        <f t="shared" si="33"/>
        <v/>
      </c>
      <c r="AO1084" s="3"/>
      <c r="AP1084" s="110"/>
    </row>
    <row r="1085" spans="8:42" ht="15" customHeight="1" x14ac:dyDescent="0.25">
      <c r="H1085" s="187" t="str">
        <f t="shared" si="32"/>
        <v/>
      </c>
      <c r="L1085" s="179" t="str">
        <f t="shared" si="33"/>
        <v/>
      </c>
      <c r="AO1085" s="3"/>
      <c r="AP1085" s="110"/>
    </row>
    <row r="1086" spans="8:42" ht="15" customHeight="1" x14ac:dyDescent="0.25">
      <c r="H1086" s="187" t="str">
        <f t="shared" si="32"/>
        <v/>
      </c>
      <c r="L1086" s="179" t="str">
        <f t="shared" si="33"/>
        <v/>
      </c>
      <c r="AO1086" s="3"/>
      <c r="AP1086" s="110"/>
    </row>
    <row r="1087" spans="8:42" ht="15" customHeight="1" x14ac:dyDescent="0.25">
      <c r="H1087" s="187" t="str">
        <f t="shared" si="32"/>
        <v/>
      </c>
      <c r="L1087" s="179" t="str">
        <f t="shared" si="33"/>
        <v/>
      </c>
      <c r="AO1087" s="3"/>
      <c r="AP1087" s="110"/>
    </row>
    <row r="1088" spans="8:42" ht="15" customHeight="1" x14ac:dyDescent="0.25">
      <c r="H1088" s="187" t="str">
        <f t="shared" si="32"/>
        <v/>
      </c>
      <c r="L1088" s="179" t="str">
        <f t="shared" si="33"/>
        <v/>
      </c>
      <c r="AO1088" s="3"/>
      <c r="AP1088" s="110"/>
    </row>
    <row r="1089" spans="8:42" ht="15" customHeight="1" x14ac:dyDescent="0.25">
      <c r="H1089" s="187" t="str">
        <f t="shared" si="32"/>
        <v/>
      </c>
      <c r="L1089" s="179" t="str">
        <f t="shared" si="33"/>
        <v/>
      </c>
      <c r="AO1089" s="3"/>
      <c r="AP1089" s="110"/>
    </row>
    <row r="1090" spans="8:42" ht="15" customHeight="1" x14ac:dyDescent="0.25">
      <c r="H1090" s="187" t="str">
        <f t="shared" ref="H1090:H1153" si="34">IF(OR($C1090="",$E1090="",$G1090=""),"",$E1090-$G1090)</f>
        <v/>
      </c>
      <c r="L1090" s="179" t="str">
        <f t="shared" ref="L1090:L1153" si="35">IF(G1090="","",IF(G1090&gt;E1090,"Time check – higher",IF(G1090&lt;E1090,"Time check – lower","")))</f>
        <v/>
      </c>
      <c r="AO1090" s="3"/>
      <c r="AP1090" s="110"/>
    </row>
    <row r="1091" spans="8:42" ht="15" customHeight="1" x14ac:dyDescent="0.25">
      <c r="H1091" s="187" t="str">
        <f t="shared" si="34"/>
        <v/>
      </c>
      <c r="L1091" s="179" t="str">
        <f t="shared" si="35"/>
        <v/>
      </c>
      <c r="AO1091" s="3"/>
      <c r="AP1091" s="110"/>
    </row>
    <row r="1092" spans="8:42" ht="15" customHeight="1" x14ac:dyDescent="0.25">
      <c r="H1092" s="187" t="str">
        <f t="shared" si="34"/>
        <v/>
      </c>
      <c r="L1092" s="179" t="str">
        <f t="shared" si="35"/>
        <v/>
      </c>
      <c r="AO1092" s="3"/>
      <c r="AP1092" s="110"/>
    </row>
    <row r="1093" spans="8:42" ht="15" customHeight="1" x14ac:dyDescent="0.25">
      <c r="H1093" s="187" t="str">
        <f t="shared" si="34"/>
        <v/>
      </c>
      <c r="L1093" s="179" t="str">
        <f t="shared" si="35"/>
        <v/>
      </c>
      <c r="AO1093" s="3"/>
      <c r="AP1093" s="110"/>
    </row>
    <row r="1094" spans="8:42" ht="15" customHeight="1" x14ac:dyDescent="0.25">
      <c r="H1094" s="187" t="str">
        <f t="shared" si="34"/>
        <v/>
      </c>
      <c r="L1094" s="179" t="str">
        <f t="shared" si="35"/>
        <v/>
      </c>
      <c r="AO1094" s="3"/>
      <c r="AP1094" s="110"/>
    </row>
    <row r="1095" spans="8:42" ht="15" customHeight="1" x14ac:dyDescent="0.25">
      <c r="H1095" s="187" t="str">
        <f t="shared" si="34"/>
        <v/>
      </c>
      <c r="L1095" s="179" t="str">
        <f t="shared" si="35"/>
        <v/>
      </c>
      <c r="AO1095" s="3"/>
      <c r="AP1095" s="110"/>
    </row>
    <row r="1096" spans="8:42" ht="15" customHeight="1" x14ac:dyDescent="0.25">
      <c r="H1096" s="187" t="str">
        <f t="shared" si="34"/>
        <v/>
      </c>
      <c r="L1096" s="179" t="str">
        <f t="shared" si="35"/>
        <v/>
      </c>
      <c r="AO1096" s="3"/>
      <c r="AP1096" s="110"/>
    </row>
    <row r="1097" spans="8:42" ht="15" customHeight="1" x14ac:dyDescent="0.25">
      <c r="H1097" s="187" t="str">
        <f t="shared" si="34"/>
        <v/>
      </c>
      <c r="L1097" s="179" t="str">
        <f t="shared" si="35"/>
        <v/>
      </c>
      <c r="AO1097" s="3"/>
      <c r="AP1097" s="110"/>
    </row>
    <row r="1098" spans="8:42" ht="15" customHeight="1" x14ac:dyDescent="0.25">
      <c r="H1098" s="187" t="str">
        <f t="shared" si="34"/>
        <v/>
      </c>
      <c r="L1098" s="179" t="str">
        <f t="shared" si="35"/>
        <v/>
      </c>
      <c r="AO1098" s="3"/>
      <c r="AP1098" s="110"/>
    </row>
    <row r="1099" spans="8:42" ht="15" customHeight="1" x14ac:dyDescent="0.25">
      <c r="H1099" s="187" t="str">
        <f t="shared" si="34"/>
        <v/>
      </c>
      <c r="L1099" s="179" t="str">
        <f t="shared" si="35"/>
        <v/>
      </c>
      <c r="AO1099" s="3"/>
      <c r="AP1099" s="110"/>
    </row>
    <row r="1100" spans="8:42" ht="15" customHeight="1" x14ac:dyDescent="0.25">
      <c r="H1100" s="187" t="str">
        <f t="shared" si="34"/>
        <v/>
      </c>
      <c r="L1100" s="179" t="str">
        <f t="shared" si="35"/>
        <v/>
      </c>
      <c r="AO1100" s="3"/>
      <c r="AP1100" s="110"/>
    </row>
    <row r="1101" spans="8:42" ht="15" customHeight="1" x14ac:dyDescent="0.25">
      <c r="H1101" s="187" t="str">
        <f t="shared" si="34"/>
        <v/>
      </c>
      <c r="L1101" s="179" t="str">
        <f t="shared" si="35"/>
        <v/>
      </c>
      <c r="AO1101" s="3"/>
      <c r="AP1101" s="110"/>
    </row>
    <row r="1102" spans="8:42" ht="15" customHeight="1" x14ac:dyDescent="0.25">
      <c r="H1102" s="187" t="str">
        <f t="shared" si="34"/>
        <v/>
      </c>
      <c r="L1102" s="179" t="str">
        <f t="shared" si="35"/>
        <v/>
      </c>
      <c r="AO1102" s="3"/>
      <c r="AP1102" s="110"/>
    </row>
    <row r="1103" spans="8:42" ht="15" customHeight="1" x14ac:dyDescent="0.25">
      <c r="H1103" s="187" t="str">
        <f t="shared" si="34"/>
        <v/>
      </c>
      <c r="L1103" s="179" t="str">
        <f t="shared" si="35"/>
        <v/>
      </c>
      <c r="AO1103" s="3"/>
      <c r="AP1103" s="110"/>
    </row>
    <row r="1104" spans="8:42" ht="15" customHeight="1" x14ac:dyDescent="0.25">
      <c r="H1104" s="187" t="str">
        <f t="shared" si="34"/>
        <v/>
      </c>
      <c r="L1104" s="179" t="str">
        <f t="shared" si="35"/>
        <v/>
      </c>
      <c r="AO1104" s="3"/>
      <c r="AP1104" s="110"/>
    </row>
    <row r="1105" spans="8:42" ht="15" customHeight="1" x14ac:dyDescent="0.25">
      <c r="H1105" s="187" t="str">
        <f t="shared" si="34"/>
        <v/>
      </c>
      <c r="L1105" s="179" t="str">
        <f t="shared" si="35"/>
        <v/>
      </c>
      <c r="AO1105" s="3"/>
      <c r="AP1105" s="110"/>
    </row>
    <row r="1106" spans="8:42" ht="15" customHeight="1" x14ac:dyDescent="0.25">
      <c r="H1106" s="187" t="str">
        <f t="shared" si="34"/>
        <v/>
      </c>
      <c r="L1106" s="179" t="str">
        <f t="shared" si="35"/>
        <v/>
      </c>
      <c r="AO1106" s="3"/>
      <c r="AP1106" s="110"/>
    </row>
    <row r="1107" spans="8:42" ht="15" customHeight="1" x14ac:dyDescent="0.25">
      <c r="H1107" s="187" t="str">
        <f t="shared" si="34"/>
        <v/>
      </c>
      <c r="L1107" s="179" t="str">
        <f t="shared" si="35"/>
        <v/>
      </c>
      <c r="AO1107" s="3"/>
      <c r="AP1107" s="110"/>
    </row>
    <row r="1108" spans="8:42" ht="15" customHeight="1" x14ac:dyDescent="0.25">
      <c r="H1108" s="187" t="str">
        <f t="shared" si="34"/>
        <v/>
      </c>
      <c r="L1108" s="179" t="str">
        <f t="shared" si="35"/>
        <v/>
      </c>
      <c r="AO1108" s="3"/>
      <c r="AP1108" s="110"/>
    </row>
    <row r="1109" spans="8:42" ht="15" customHeight="1" x14ac:dyDescent="0.25">
      <c r="H1109" s="187" t="str">
        <f t="shared" si="34"/>
        <v/>
      </c>
      <c r="L1109" s="179" t="str">
        <f t="shared" si="35"/>
        <v/>
      </c>
      <c r="AO1109" s="3"/>
      <c r="AP1109" s="110"/>
    </row>
    <row r="1110" spans="8:42" ht="15" customHeight="1" x14ac:dyDescent="0.25">
      <c r="H1110" s="187" t="str">
        <f t="shared" si="34"/>
        <v/>
      </c>
      <c r="L1110" s="179" t="str">
        <f t="shared" si="35"/>
        <v/>
      </c>
      <c r="AO1110" s="3"/>
      <c r="AP1110" s="110"/>
    </row>
    <row r="1111" spans="8:42" ht="15" customHeight="1" x14ac:dyDescent="0.25">
      <c r="H1111" s="187" t="str">
        <f t="shared" si="34"/>
        <v/>
      </c>
      <c r="L1111" s="179" t="str">
        <f t="shared" si="35"/>
        <v/>
      </c>
      <c r="AO1111" s="3"/>
      <c r="AP1111" s="110"/>
    </row>
    <row r="1112" spans="8:42" ht="15" customHeight="1" x14ac:dyDescent="0.25">
      <c r="H1112" s="187" t="str">
        <f t="shared" si="34"/>
        <v/>
      </c>
      <c r="L1112" s="179" t="str">
        <f t="shared" si="35"/>
        <v/>
      </c>
      <c r="AO1112" s="3"/>
      <c r="AP1112" s="110"/>
    </row>
    <row r="1113" spans="8:42" ht="15" customHeight="1" x14ac:dyDescent="0.25">
      <c r="H1113" s="187" t="str">
        <f t="shared" si="34"/>
        <v/>
      </c>
      <c r="L1113" s="179" t="str">
        <f t="shared" si="35"/>
        <v/>
      </c>
      <c r="AO1113" s="3"/>
      <c r="AP1113" s="110"/>
    </row>
    <row r="1114" spans="8:42" ht="15" customHeight="1" x14ac:dyDescent="0.25">
      <c r="H1114" s="187" t="str">
        <f t="shared" si="34"/>
        <v/>
      </c>
      <c r="L1114" s="179" t="str">
        <f t="shared" si="35"/>
        <v/>
      </c>
      <c r="AO1114" s="3"/>
      <c r="AP1114" s="110"/>
    </row>
    <row r="1115" spans="8:42" ht="15" customHeight="1" x14ac:dyDescent="0.25">
      <c r="H1115" s="187" t="str">
        <f t="shared" si="34"/>
        <v/>
      </c>
      <c r="L1115" s="179" t="str">
        <f t="shared" si="35"/>
        <v/>
      </c>
      <c r="AO1115" s="3"/>
      <c r="AP1115" s="110"/>
    </row>
    <row r="1116" spans="8:42" ht="15" customHeight="1" x14ac:dyDescent="0.25">
      <c r="H1116" s="187" t="str">
        <f t="shared" si="34"/>
        <v/>
      </c>
      <c r="L1116" s="179" t="str">
        <f t="shared" si="35"/>
        <v/>
      </c>
      <c r="AO1116" s="3"/>
      <c r="AP1116" s="110"/>
    </row>
    <row r="1117" spans="8:42" ht="15" customHeight="1" x14ac:dyDescent="0.25">
      <c r="H1117" s="187" t="str">
        <f t="shared" si="34"/>
        <v/>
      </c>
      <c r="L1117" s="179" t="str">
        <f t="shared" si="35"/>
        <v/>
      </c>
      <c r="AO1117" s="3"/>
      <c r="AP1117" s="110"/>
    </row>
    <row r="1118" spans="8:42" ht="15" customHeight="1" x14ac:dyDescent="0.25">
      <c r="H1118" s="187" t="str">
        <f t="shared" si="34"/>
        <v/>
      </c>
      <c r="L1118" s="179" t="str">
        <f t="shared" si="35"/>
        <v/>
      </c>
      <c r="AO1118" s="3"/>
      <c r="AP1118" s="110"/>
    </row>
    <row r="1119" spans="8:42" ht="15" customHeight="1" x14ac:dyDescent="0.25">
      <c r="H1119" s="187" t="str">
        <f t="shared" si="34"/>
        <v/>
      </c>
      <c r="L1119" s="179" t="str">
        <f t="shared" si="35"/>
        <v/>
      </c>
      <c r="AO1119" s="3"/>
      <c r="AP1119" s="110"/>
    </row>
    <row r="1120" spans="8:42" ht="15" customHeight="1" x14ac:dyDescent="0.25">
      <c r="H1120" s="187" t="str">
        <f t="shared" si="34"/>
        <v/>
      </c>
      <c r="L1120" s="179" t="str">
        <f t="shared" si="35"/>
        <v/>
      </c>
      <c r="AO1120" s="3"/>
      <c r="AP1120" s="110"/>
    </row>
    <row r="1121" spans="8:42" ht="15" customHeight="1" x14ac:dyDescent="0.25">
      <c r="H1121" s="187" t="str">
        <f t="shared" si="34"/>
        <v/>
      </c>
      <c r="L1121" s="179" t="str">
        <f t="shared" si="35"/>
        <v/>
      </c>
      <c r="AO1121" s="3"/>
      <c r="AP1121" s="110"/>
    </row>
    <row r="1122" spans="8:42" ht="15" customHeight="1" x14ac:dyDescent="0.25">
      <c r="H1122" s="187" t="str">
        <f t="shared" si="34"/>
        <v/>
      </c>
      <c r="L1122" s="179" t="str">
        <f t="shared" si="35"/>
        <v/>
      </c>
      <c r="AO1122" s="3"/>
      <c r="AP1122" s="110"/>
    </row>
    <row r="1123" spans="8:42" ht="15" customHeight="1" x14ac:dyDescent="0.25">
      <c r="H1123" s="187" t="str">
        <f t="shared" si="34"/>
        <v/>
      </c>
      <c r="L1123" s="179" t="str">
        <f t="shared" si="35"/>
        <v/>
      </c>
      <c r="AO1123" s="3"/>
      <c r="AP1123" s="110"/>
    </row>
    <row r="1124" spans="8:42" ht="15" customHeight="1" x14ac:dyDescent="0.25">
      <c r="H1124" s="187" t="str">
        <f t="shared" si="34"/>
        <v/>
      </c>
      <c r="L1124" s="179" t="str">
        <f t="shared" si="35"/>
        <v/>
      </c>
      <c r="AO1124" s="3"/>
      <c r="AP1124" s="110"/>
    </row>
    <row r="1125" spans="8:42" ht="15" customHeight="1" x14ac:dyDescent="0.25">
      <c r="H1125" s="187" t="str">
        <f t="shared" si="34"/>
        <v/>
      </c>
      <c r="L1125" s="179" t="str">
        <f t="shared" si="35"/>
        <v/>
      </c>
      <c r="AO1125" s="3"/>
      <c r="AP1125" s="110"/>
    </row>
    <row r="1126" spans="8:42" ht="15" customHeight="1" x14ac:dyDescent="0.25">
      <c r="H1126" s="187" t="str">
        <f t="shared" si="34"/>
        <v/>
      </c>
      <c r="L1126" s="179" t="str">
        <f t="shared" si="35"/>
        <v/>
      </c>
      <c r="AO1126" s="3"/>
      <c r="AP1126" s="110"/>
    </row>
    <row r="1127" spans="8:42" ht="15" customHeight="1" x14ac:dyDescent="0.25">
      <c r="H1127" s="187" t="str">
        <f t="shared" si="34"/>
        <v/>
      </c>
      <c r="L1127" s="179" t="str">
        <f t="shared" si="35"/>
        <v/>
      </c>
      <c r="AO1127" s="3"/>
      <c r="AP1127" s="110"/>
    </row>
    <row r="1128" spans="8:42" ht="15" customHeight="1" x14ac:dyDescent="0.25">
      <c r="H1128" s="187" t="str">
        <f t="shared" si="34"/>
        <v/>
      </c>
      <c r="L1128" s="179" t="str">
        <f t="shared" si="35"/>
        <v/>
      </c>
      <c r="AO1128" s="3"/>
      <c r="AP1128" s="110"/>
    </row>
    <row r="1129" spans="8:42" ht="15" customHeight="1" x14ac:dyDescent="0.25">
      <c r="H1129" s="187" t="str">
        <f t="shared" si="34"/>
        <v/>
      </c>
      <c r="L1129" s="179" t="str">
        <f t="shared" si="35"/>
        <v/>
      </c>
      <c r="AO1129" s="3"/>
      <c r="AP1129" s="110"/>
    </row>
    <row r="1130" spans="8:42" ht="15" customHeight="1" x14ac:dyDescent="0.25">
      <c r="H1130" s="187" t="str">
        <f t="shared" si="34"/>
        <v/>
      </c>
      <c r="L1130" s="179" t="str">
        <f t="shared" si="35"/>
        <v/>
      </c>
      <c r="AO1130" s="3"/>
      <c r="AP1130" s="110"/>
    </row>
    <row r="1131" spans="8:42" ht="15" customHeight="1" x14ac:dyDescent="0.25">
      <c r="H1131" s="187" t="str">
        <f t="shared" si="34"/>
        <v/>
      </c>
      <c r="L1131" s="179" t="str">
        <f t="shared" si="35"/>
        <v/>
      </c>
      <c r="AO1131" s="3"/>
      <c r="AP1131" s="110"/>
    </row>
    <row r="1132" spans="8:42" ht="15" customHeight="1" x14ac:dyDescent="0.25">
      <c r="H1132" s="187" t="str">
        <f t="shared" si="34"/>
        <v/>
      </c>
      <c r="L1132" s="179" t="str">
        <f t="shared" si="35"/>
        <v/>
      </c>
      <c r="AO1132" s="3"/>
      <c r="AP1132" s="110"/>
    </row>
    <row r="1133" spans="8:42" ht="15" customHeight="1" x14ac:dyDescent="0.25">
      <c r="H1133" s="187" t="str">
        <f t="shared" si="34"/>
        <v/>
      </c>
      <c r="L1133" s="179" t="str">
        <f t="shared" si="35"/>
        <v/>
      </c>
      <c r="AO1133" s="3"/>
      <c r="AP1133" s="110"/>
    </row>
    <row r="1134" spans="8:42" ht="15" customHeight="1" x14ac:dyDescent="0.25">
      <c r="H1134" s="187" t="str">
        <f t="shared" si="34"/>
        <v/>
      </c>
      <c r="L1134" s="179" t="str">
        <f t="shared" si="35"/>
        <v/>
      </c>
      <c r="AO1134" s="3"/>
      <c r="AP1134" s="110"/>
    </row>
    <row r="1135" spans="8:42" ht="15" customHeight="1" x14ac:dyDescent="0.25">
      <c r="H1135" s="187" t="str">
        <f t="shared" si="34"/>
        <v/>
      </c>
      <c r="L1135" s="179" t="str">
        <f t="shared" si="35"/>
        <v/>
      </c>
      <c r="AO1135" s="3"/>
      <c r="AP1135" s="110"/>
    </row>
    <row r="1136" spans="8:42" ht="15" customHeight="1" x14ac:dyDescent="0.25">
      <c r="H1136" s="187" t="str">
        <f t="shared" si="34"/>
        <v/>
      </c>
      <c r="L1136" s="179" t="str">
        <f t="shared" si="35"/>
        <v/>
      </c>
      <c r="AO1136" s="3"/>
      <c r="AP1136" s="110"/>
    </row>
    <row r="1137" spans="8:42" ht="15" customHeight="1" x14ac:dyDescent="0.25">
      <c r="H1137" s="187" t="str">
        <f t="shared" si="34"/>
        <v/>
      </c>
      <c r="L1137" s="179" t="str">
        <f t="shared" si="35"/>
        <v/>
      </c>
      <c r="AO1137" s="3"/>
      <c r="AP1137" s="110"/>
    </row>
    <row r="1138" spans="8:42" ht="15" customHeight="1" x14ac:dyDescent="0.25">
      <c r="H1138" s="187" t="str">
        <f t="shared" si="34"/>
        <v/>
      </c>
      <c r="L1138" s="179" t="str">
        <f t="shared" si="35"/>
        <v/>
      </c>
      <c r="AO1138" s="3"/>
      <c r="AP1138" s="110"/>
    </row>
    <row r="1139" spans="8:42" ht="15" customHeight="1" x14ac:dyDescent="0.25">
      <c r="H1139" s="187" t="str">
        <f t="shared" si="34"/>
        <v/>
      </c>
      <c r="L1139" s="179" t="str">
        <f t="shared" si="35"/>
        <v/>
      </c>
      <c r="AO1139" s="3"/>
      <c r="AP1139" s="110"/>
    </row>
    <row r="1140" spans="8:42" ht="15" customHeight="1" x14ac:dyDescent="0.25">
      <c r="H1140" s="187" t="str">
        <f t="shared" si="34"/>
        <v/>
      </c>
      <c r="L1140" s="179" t="str">
        <f t="shared" si="35"/>
        <v/>
      </c>
      <c r="AO1140" s="3"/>
      <c r="AP1140" s="110"/>
    </row>
    <row r="1141" spans="8:42" ht="15" customHeight="1" x14ac:dyDescent="0.25">
      <c r="H1141" s="187" t="str">
        <f t="shared" si="34"/>
        <v/>
      </c>
      <c r="L1141" s="179" t="str">
        <f t="shared" si="35"/>
        <v/>
      </c>
      <c r="AO1141" s="3"/>
      <c r="AP1141" s="110"/>
    </row>
    <row r="1142" spans="8:42" ht="15" customHeight="1" x14ac:dyDescent="0.25">
      <c r="H1142" s="187" t="str">
        <f t="shared" si="34"/>
        <v/>
      </c>
      <c r="L1142" s="179" t="str">
        <f t="shared" si="35"/>
        <v/>
      </c>
      <c r="AO1142" s="3"/>
      <c r="AP1142" s="110"/>
    </row>
    <row r="1143" spans="8:42" ht="15" customHeight="1" x14ac:dyDescent="0.25">
      <c r="H1143" s="187" t="str">
        <f t="shared" si="34"/>
        <v/>
      </c>
      <c r="L1143" s="179" t="str">
        <f t="shared" si="35"/>
        <v/>
      </c>
      <c r="AO1143" s="3"/>
      <c r="AP1143" s="110"/>
    </row>
    <row r="1144" spans="8:42" ht="15" customHeight="1" x14ac:dyDescent="0.25">
      <c r="H1144" s="187" t="str">
        <f t="shared" si="34"/>
        <v/>
      </c>
      <c r="L1144" s="179" t="str">
        <f t="shared" si="35"/>
        <v/>
      </c>
      <c r="AO1144" s="3"/>
      <c r="AP1144" s="110"/>
    </row>
    <row r="1145" spans="8:42" ht="15" customHeight="1" x14ac:dyDescent="0.25">
      <c r="H1145" s="187" t="str">
        <f t="shared" si="34"/>
        <v/>
      </c>
      <c r="L1145" s="179" t="str">
        <f t="shared" si="35"/>
        <v/>
      </c>
      <c r="AO1145" s="3"/>
      <c r="AP1145" s="110"/>
    </row>
    <row r="1146" spans="8:42" ht="15" customHeight="1" x14ac:dyDescent="0.25">
      <c r="H1146" s="187" t="str">
        <f t="shared" si="34"/>
        <v/>
      </c>
      <c r="L1146" s="179" t="str">
        <f t="shared" si="35"/>
        <v/>
      </c>
      <c r="AO1146" s="3"/>
      <c r="AP1146" s="110"/>
    </row>
    <row r="1147" spans="8:42" ht="15" customHeight="1" x14ac:dyDescent="0.25">
      <c r="H1147" s="187" t="str">
        <f t="shared" si="34"/>
        <v/>
      </c>
      <c r="L1147" s="179" t="str">
        <f t="shared" si="35"/>
        <v/>
      </c>
      <c r="AO1147" s="3"/>
      <c r="AP1147" s="110"/>
    </row>
    <row r="1148" spans="8:42" ht="15" customHeight="1" x14ac:dyDescent="0.25">
      <c r="H1148" s="187" t="str">
        <f t="shared" si="34"/>
        <v/>
      </c>
      <c r="L1148" s="179" t="str">
        <f t="shared" si="35"/>
        <v/>
      </c>
      <c r="AO1148" s="3"/>
      <c r="AP1148" s="110"/>
    </row>
    <row r="1149" spans="8:42" ht="15" customHeight="1" x14ac:dyDescent="0.25">
      <c r="H1149" s="187" t="str">
        <f t="shared" si="34"/>
        <v/>
      </c>
      <c r="L1149" s="179" t="str">
        <f t="shared" si="35"/>
        <v/>
      </c>
      <c r="AO1149" s="3"/>
      <c r="AP1149" s="110"/>
    </row>
    <row r="1150" spans="8:42" ht="15" customHeight="1" x14ac:dyDescent="0.25">
      <c r="H1150" s="187" t="str">
        <f t="shared" si="34"/>
        <v/>
      </c>
      <c r="L1150" s="179" t="str">
        <f t="shared" si="35"/>
        <v/>
      </c>
      <c r="AO1150" s="3"/>
      <c r="AP1150" s="110"/>
    </row>
    <row r="1151" spans="8:42" ht="15" customHeight="1" x14ac:dyDescent="0.25">
      <c r="H1151" s="187" t="str">
        <f t="shared" si="34"/>
        <v/>
      </c>
      <c r="L1151" s="179" t="str">
        <f t="shared" si="35"/>
        <v/>
      </c>
      <c r="AO1151" s="3"/>
      <c r="AP1151" s="110"/>
    </row>
    <row r="1152" spans="8:42" ht="15" customHeight="1" x14ac:dyDescent="0.25">
      <c r="H1152" s="187" t="str">
        <f t="shared" si="34"/>
        <v/>
      </c>
      <c r="L1152" s="179" t="str">
        <f t="shared" si="35"/>
        <v/>
      </c>
      <c r="AO1152" s="3"/>
      <c r="AP1152" s="110"/>
    </row>
    <row r="1153" spans="8:42" ht="15" customHeight="1" x14ac:dyDescent="0.25">
      <c r="H1153" s="187" t="str">
        <f t="shared" si="34"/>
        <v/>
      </c>
      <c r="L1153" s="179" t="str">
        <f t="shared" si="35"/>
        <v/>
      </c>
      <c r="AO1153" s="3"/>
      <c r="AP1153" s="110"/>
    </row>
    <row r="1154" spans="8:42" ht="15" customHeight="1" x14ac:dyDescent="0.25">
      <c r="H1154" s="187" t="str">
        <f t="shared" ref="H1154:H1217" si="36">IF(OR($C1154="",$E1154="",$G1154=""),"",$E1154-$G1154)</f>
        <v/>
      </c>
      <c r="L1154" s="179" t="str">
        <f t="shared" ref="L1154:L1217" si="37">IF(G1154="","",IF(G1154&gt;E1154,"Time check – higher",IF(G1154&lt;E1154,"Time check – lower","")))</f>
        <v/>
      </c>
      <c r="AO1154" s="3"/>
      <c r="AP1154" s="110"/>
    </row>
    <row r="1155" spans="8:42" ht="15" customHeight="1" x14ac:dyDescent="0.25">
      <c r="H1155" s="187" t="str">
        <f t="shared" si="36"/>
        <v/>
      </c>
      <c r="L1155" s="179" t="str">
        <f t="shared" si="37"/>
        <v/>
      </c>
      <c r="AO1155" s="3"/>
      <c r="AP1155" s="110"/>
    </row>
    <row r="1156" spans="8:42" ht="15" customHeight="1" x14ac:dyDescent="0.25">
      <c r="H1156" s="187" t="str">
        <f t="shared" si="36"/>
        <v/>
      </c>
      <c r="L1156" s="179" t="str">
        <f t="shared" si="37"/>
        <v/>
      </c>
      <c r="AO1156" s="3"/>
      <c r="AP1156" s="110"/>
    </row>
    <row r="1157" spans="8:42" ht="15" customHeight="1" x14ac:dyDescent="0.25">
      <c r="H1157" s="187" t="str">
        <f t="shared" si="36"/>
        <v/>
      </c>
      <c r="L1157" s="179" t="str">
        <f t="shared" si="37"/>
        <v/>
      </c>
      <c r="AO1157" s="3"/>
      <c r="AP1157" s="110"/>
    </row>
    <row r="1158" spans="8:42" ht="15" customHeight="1" x14ac:dyDescent="0.25">
      <c r="H1158" s="187" t="str">
        <f t="shared" si="36"/>
        <v/>
      </c>
      <c r="L1158" s="179" t="str">
        <f t="shared" si="37"/>
        <v/>
      </c>
      <c r="AO1158" s="3"/>
      <c r="AP1158" s="110"/>
    </row>
    <row r="1159" spans="8:42" ht="15" customHeight="1" x14ac:dyDescent="0.25">
      <c r="H1159" s="187" t="str">
        <f t="shared" si="36"/>
        <v/>
      </c>
      <c r="L1159" s="179" t="str">
        <f t="shared" si="37"/>
        <v/>
      </c>
      <c r="AO1159" s="3"/>
      <c r="AP1159" s="110"/>
    </row>
    <row r="1160" spans="8:42" ht="15" customHeight="1" x14ac:dyDescent="0.25">
      <c r="H1160" s="187" t="str">
        <f t="shared" si="36"/>
        <v/>
      </c>
      <c r="L1160" s="179" t="str">
        <f t="shared" si="37"/>
        <v/>
      </c>
      <c r="AO1160" s="3"/>
      <c r="AP1160" s="110"/>
    </row>
    <row r="1161" spans="8:42" ht="15" customHeight="1" x14ac:dyDescent="0.25">
      <c r="H1161" s="187" t="str">
        <f t="shared" si="36"/>
        <v/>
      </c>
      <c r="L1161" s="179" t="str">
        <f t="shared" si="37"/>
        <v/>
      </c>
      <c r="AO1161" s="3"/>
      <c r="AP1161" s="110"/>
    </row>
    <row r="1162" spans="8:42" ht="15" customHeight="1" x14ac:dyDescent="0.25">
      <c r="H1162" s="187" t="str">
        <f t="shared" si="36"/>
        <v/>
      </c>
      <c r="L1162" s="179" t="str">
        <f t="shared" si="37"/>
        <v/>
      </c>
      <c r="AO1162" s="3"/>
      <c r="AP1162" s="110"/>
    </row>
    <row r="1163" spans="8:42" ht="15" customHeight="1" x14ac:dyDescent="0.25">
      <c r="H1163" s="187" t="str">
        <f t="shared" si="36"/>
        <v/>
      </c>
      <c r="L1163" s="179" t="str">
        <f t="shared" si="37"/>
        <v/>
      </c>
      <c r="AO1163" s="3"/>
      <c r="AP1163" s="110"/>
    </row>
    <row r="1164" spans="8:42" ht="15" customHeight="1" x14ac:dyDescent="0.25">
      <c r="H1164" s="187" t="str">
        <f t="shared" si="36"/>
        <v/>
      </c>
      <c r="L1164" s="179" t="str">
        <f t="shared" si="37"/>
        <v/>
      </c>
      <c r="AO1164" s="3"/>
      <c r="AP1164" s="110"/>
    </row>
    <row r="1165" spans="8:42" ht="15" customHeight="1" x14ac:dyDescent="0.25">
      <c r="H1165" s="187" t="str">
        <f t="shared" si="36"/>
        <v/>
      </c>
      <c r="L1165" s="179" t="str">
        <f t="shared" si="37"/>
        <v/>
      </c>
      <c r="AO1165" s="3"/>
      <c r="AP1165" s="110"/>
    </row>
    <row r="1166" spans="8:42" ht="15" customHeight="1" x14ac:dyDescent="0.25">
      <c r="H1166" s="187" t="str">
        <f t="shared" si="36"/>
        <v/>
      </c>
      <c r="L1166" s="179" t="str">
        <f t="shared" si="37"/>
        <v/>
      </c>
      <c r="AO1166" s="3"/>
      <c r="AP1166" s="110"/>
    </row>
    <row r="1167" spans="8:42" ht="15" customHeight="1" x14ac:dyDescent="0.25">
      <c r="H1167" s="187" t="str">
        <f t="shared" si="36"/>
        <v/>
      </c>
      <c r="L1167" s="179" t="str">
        <f t="shared" si="37"/>
        <v/>
      </c>
      <c r="AO1167" s="3"/>
      <c r="AP1167" s="110"/>
    </row>
    <row r="1168" spans="8:42" ht="15" customHeight="1" x14ac:dyDescent="0.25">
      <c r="H1168" s="187" t="str">
        <f t="shared" si="36"/>
        <v/>
      </c>
      <c r="L1168" s="179" t="str">
        <f t="shared" si="37"/>
        <v/>
      </c>
      <c r="AO1168" s="3"/>
      <c r="AP1168" s="110"/>
    </row>
    <row r="1169" spans="8:42" ht="15" customHeight="1" x14ac:dyDescent="0.25">
      <c r="H1169" s="187" t="str">
        <f t="shared" si="36"/>
        <v/>
      </c>
      <c r="L1169" s="179" t="str">
        <f t="shared" si="37"/>
        <v/>
      </c>
      <c r="AO1169" s="3"/>
      <c r="AP1169" s="110"/>
    </row>
    <row r="1170" spans="8:42" ht="15" customHeight="1" x14ac:dyDescent="0.25">
      <c r="H1170" s="187" t="str">
        <f t="shared" si="36"/>
        <v/>
      </c>
      <c r="L1170" s="179" t="str">
        <f t="shared" si="37"/>
        <v/>
      </c>
      <c r="AO1170" s="3"/>
      <c r="AP1170" s="110"/>
    </row>
    <row r="1171" spans="8:42" ht="15" customHeight="1" x14ac:dyDescent="0.25">
      <c r="H1171" s="187" t="str">
        <f t="shared" si="36"/>
        <v/>
      </c>
      <c r="L1171" s="179" t="str">
        <f t="shared" si="37"/>
        <v/>
      </c>
      <c r="AO1171" s="3"/>
      <c r="AP1171" s="110"/>
    </row>
    <row r="1172" spans="8:42" ht="15" customHeight="1" x14ac:dyDescent="0.25">
      <c r="H1172" s="187" t="str">
        <f t="shared" si="36"/>
        <v/>
      </c>
      <c r="L1172" s="179" t="str">
        <f t="shared" si="37"/>
        <v/>
      </c>
      <c r="AO1172" s="3"/>
      <c r="AP1172" s="110"/>
    </row>
    <row r="1173" spans="8:42" ht="15" customHeight="1" x14ac:dyDescent="0.25">
      <c r="H1173" s="187" t="str">
        <f t="shared" si="36"/>
        <v/>
      </c>
      <c r="L1173" s="179" t="str">
        <f t="shared" si="37"/>
        <v/>
      </c>
      <c r="AO1173" s="3"/>
      <c r="AP1173" s="110"/>
    </row>
    <row r="1174" spans="8:42" ht="15" customHeight="1" x14ac:dyDescent="0.25">
      <c r="H1174" s="187" t="str">
        <f t="shared" si="36"/>
        <v/>
      </c>
      <c r="L1174" s="179" t="str">
        <f t="shared" si="37"/>
        <v/>
      </c>
      <c r="AO1174" s="3"/>
      <c r="AP1174" s="110"/>
    </row>
    <row r="1175" spans="8:42" ht="15" customHeight="1" x14ac:dyDescent="0.25">
      <c r="H1175" s="187" t="str">
        <f t="shared" si="36"/>
        <v/>
      </c>
      <c r="L1175" s="179" t="str">
        <f t="shared" si="37"/>
        <v/>
      </c>
      <c r="AO1175" s="3"/>
      <c r="AP1175" s="110"/>
    </row>
    <row r="1176" spans="8:42" ht="15" customHeight="1" x14ac:dyDescent="0.25">
      <c r="H1176" s="187" t="str">
        <f t="shared" si="36"/>
        <v/>
      </c>
      <c r="L1176" s="179" t="str">
        <f t="shared" si="37"/>
        <v/>
      </c>
      <c r="AO1176" s="3"/>
      <c r="AP1176" s="110"/>
    </row>
    <row r="1177" spans="8:42" ht="15" customHeight="1" x14ac:dyDescent="0.25">
      <c r="H1177" s="187" t="str">
        <f t="shared" si="36"/>
        <v/>
      </c>
      <c r="L1177" s="179" t="str">
        <f t="shared" si="37"/>
        <v/>
      </c>
      <c r="AO1177" s="3"/>
      <c r="AP1177" s="110"/>
    </row>
    <row r="1178" spans="8:42" ht="15" customHeight="1" x14ac:dyDescent="0.25">
      <c r="H1178" s="187" t="str">
        <f t="shared" si="36"/>
        <v/>
      </c>
      <c r="L1178" s="179" t="str">
        <f t="shared" si="37"/>
        <v/>
      </c>
      <c r="AO1178" s="3"/>
      <c r="AP1178" s="110"/>
    </row>
    <row r="1179" spans="8:42" ht="15" customHeight="1" x14ac:dyDescent="0.25">
      <c r="H1179" s="187" t="str">
        <f t="shared" si="36"/>
        <v/>
      </c>
      <c r="L1179" s="179" t="str">
        <f t="shared" si="37"/>
        <v/>
      </c>
      <c r="AO1179" s="3"/>
      <c r="AP1179" s="110"/>
    </row>
    <row r="1180" spans="8:42" ht="15" customHeight="1" x14ac:dyDescent="0.25">
      <c r="H1180" s="187" t="str">
        <f t="shared" si="36"/>
        <v/>
      </c>
      <c r="L1180" s="179" t="str">
        <f t="shared" si="37"/>
        <v/>
      </c>
      <c r="AO1180" s="3"/>
      <c r="AP1180" s="110"/>
    </row>
    <row r="1181" spans="8:42" ht="15" customHeight="1" x14ac:dyDescent="0.25">
      <c r="H1181" s="187" t="str">
        <f t="shared" si="36"/>
        <v/>
      </c>
      <c r="L1181" s="179" t="str">
        <f t="shared" si="37"/>
        <v/>
      </c>
      <c r="AO1181" s="3"/>
      <c r="AP1181" s="110"/>
    </row>
    <row r="1182" spans="8:42" ht="15" customHeight="1" x14ac:dyDescent="0.25">
      <c r="H1182" s="187" t="str">
        <f t="shared" si="36"/>
        <v/>
      </c>
      <c r="L1182" s="179" t="str">
        <f t="shared" si="37"/>
        <v/>
      </c>
      <c r="AO1182" s="3"/>
      <c r="AP1182" s="110"/>
    </row>
    <row r="1183" spans="8:42" ht="15" customHeight="1" x14ac:dyDescent="0.25">
      <c r="H1183" s="187" t="str">
        <f t="shared" si="36"/>
        <v/>
      </c>
      <c r="L1183" s="179" t="str">
        <f t="shared" si="37"/>
        <v/>
      </c>
      <c r="AO1183" s="3"/>
      <c r="AP1183" s="110"/>
    </row>
    <row r="1184" spans="8:42" ht="15" customHeight="1" x14ac:dyDescent="0.25">
      <c r="H1184" s="187" t="str">
        <f t="shared" si="36"/>
        <v/>
      </c>
      <c r="L1184" s="179" t="str">
        <f t="shared" si="37"/>
        <v/>
      </c>
      <c r="AO1184" s="3"/>
      <c r="AP1184" s="110"/>
    </row>
    <row r="1185" spans="8:42" ht="15" customHeight="1" x14ac:dyDescent="0.25">
      <c r="H1185" s="187" t="str">
        <f t="shared" si="36"/>
        <v/>
      </c>
      <c r="L1185" s="179" t="str">
        <f t="shared" si="37"/>
        <v/>
      </c>
      <c r="AO1185" s="3"/>
      <c r="AP1185" s="110"/>
    </row>
    <row r="1186" spans="8:42" ht="15" customHeight="1" x14ac:dyDescent="0.25">
      <c r="H1186" s="187" t="str">
        <f t="shared" si="36"/>
        <v/>
      </c>
      <c r="L1186" s="179" t="str">
        <f t="shared" si="37"/>
        <v/>
      </c>
      <c r="AO1186" s="3"/>
      <c r="AP1186" s="110"/>
    </row>
    <row r="1187" spans="8:42" ht="15" customHeight="1" x14ac:dyDescent="0.25">
      <c r="H1187" s="187" t="str">
        <f t="shared" si="36"/>
        <v/>
      </c>
      <c r="L1187" s="179" t="str">
        <f t="shared" si="37"/>
        <v/>
      </c>
      <c r="AO1187" s="3"/>
      <c r="AP1187" s="110"/>
    </row>
    <row r="1188" spans="8:42" ht="15" customHeight="1" x14ac:dyDescent="0.25">
      <c r="H1188" s="187" t="str">
        <f t="shared" si="36"/>
        <v/>
      </c>
      <c r="L1188" s="179" t="str">
        <f t="shared" si="37"/>
        <v/>
      </c>
      <c r="AO1188" s="3"/>
      <c r="AP1188" s="110"/>
    </row>
    <row r="1189" spans="8:42" ht="15" customHeight="1" x14ac:dyDescent="0.25">
      <c r="H1189" s="187" t="str">
        <f t="shared" si="36"/>
        <v/>
      </c>
      <c r="L1189" s="179" t="str">
        <f t="shared" si="37"/>
        <v/>
      </c>
      <c r="AO1189" s="3"/>
      <c r="AP1189" s="110"/>
    </row>
    <row r="1190" spans="8:42" ht="15" customHeight="1" x14ac:dyDescent="0.25">
      <c r="H1190" s="187" t="str">
        <f t="shared" si="36"/>
        <v/>
      </c>
      <c r="L1190" s="179" t="str">
        <f t="shared" si="37"/>
        <v/>
      </c>
      <c r="AO1190" s="3"/>
      <c r="AP1190" s="110"/>
    </row>
    <row r="1191" spans="8:42" ht="15" customHeight="1" x14ac:dyDescent="0.25">
      <c r="H1191" s="187" t="str">
        <f t="shared" si="36"/>
        <v/>
      </c>
      <c r="L1191" s="179" t="str">
        <f t="shared" si="37"/>
        <v/>
      </c>
      <c r="AO1191" s="3"/>
      <c r="AP1191" s="110"/>
    </row>
    <row r="1192" spans="8:42" ht="15" customHeight="1" x14ac:dyDescent="0.25">
      <c r="H1192" s="187" t="str">
        <f t="shared" si="36"/>
        <v/>
      </c>
      <c r="L1192" s="179" t="str">
        <f t="shared" si="37"/>
        <v/>
      </c>
      <c r="AO1192" s="3"/>
      <c r="AP1192" s="110"/>
    </row>
    <row r="1193" spans="8:42" ht="15" customHeight="1" x14ac:dyDescent="0.25">
      <c r="H1193" s="187" t="str">
        <f t="shared" si="36"/>
        <v/>
      </c>
      <c r="L1193" s="179" t="str">
        <f t="shared" si="37"/>
        <v/>
      </c>
      <c r="AO1193" s="3"/>
      <c r="AP1193" s="110"/>
    </row>
    <row r="1194" spans="8:42" ht="15" customHeight="1" x14ac:dyDescent="0.25">
      <c r="H1194" s="187" t="str">
        <f t="shared" si="36"/>
        <v/>
      </c>
      <c r="L1194" s="179" t="str">
        <f t="shared" si="37"/>
        <v/>
      </c>
      <c r="AO1194" s="3"/>
      <c r="AP1194" s="110"/>
    </row>
    <row r="1195" spans="8:42" ht="15" customHeight="1" x14ac:dyDescent="0.25">
      <c r="H1195" s="187" t="str">
        <f t="shared" si="36"/>
        <v/>
      </c>
      <c r="L1195" s="179" t="str">
        <f t="shared" si="37"/>
        <v/>
      </c>
      <c r="AO1195" s="3"/>
      <c r="AP1195" s="110"/>
    </row>
    <row r="1196" spans="8:42" ht="15" customHeight="1" x14ac:dyDescent="0.25">
      <c r="H1196" s="187" t="str">
        <f t="shared" si="36"/>
        <v/>
      </c>
      <c r="L1196" s="179" t="str">
        <f t="shared" si="37"/>
        <v/>
      </c>
      <c r="AO1196" s="3"/>
      <c r="AP1196" s="110"/>
    </row>
    <row r="1197" spans="8:42" ht="15" customHeight="1" x14ac:dyDescent="0.25">
      <c r="H1197" s="187" t="str">
        <f t="shared" si="36"/>
        <v/>
      </c>
      <c r="L1197" s="179" t="str">
        <f t="shared" si="37"/>
        <v/>
      </c>
      <c r="AO1197" s="3"/>
      <c r="AP1197" s="110"/>
    </row>
    <row r="1198" spans="8:42" ht="15" customHeight="1" x14ac:dyDescent="0.25">
      <c r="H1198" s="187" t="str">
        <f t="shared" si="36"/>
        <v/>
      </c>
      <c r="L1198" s="179" t="str">
        <f t="shared" si="37"/>
        <v/>
      </c>
      <c r="AO1198" s="3"/>
      <c r="AP1198" s="110"/>
    </row>
    <row r="1199" spans="8:42" ht="15" customHeight="1" x14ac:dyDescent="0.25">
      <c r="H1199" s="187" t="str">
        <f t="shared" si="36"/>
        <v/>
      </c>
      <c r="L1199" s="179" t="str">
        <f t="shared" si="37"/>
        <v/>
      </c>
      <c r="AO1199" s="3"/>
      <c r="AP1199" s="110"/>
    </row>
    <row r="1200" spans="8:42" ht="15" customHeight="1" x14ac:dyDescent="0.25">
      <c r="H1200" s="187" t="str">
        <f t="shared" si="36"/>
        <v/>
      </c>
      <c r="L1200" s="179" t="str">
        <f t="shared" si="37"/>
        <v/>
      </c>
      <c r="AO1200" s="3"/>
      <c r="AP1200" s="110"/>
    </row>
    <row r="1201" spans="8:42" ht="15" customHeight="1" x14ac:dyDescent="0.25">
      <c r="H1201" s="187" t="str">
        <f t="shared" si="36"/>
        <v/>
      </c>
      <c r="L1201" s="179" t="str">
        <f t="shared" si="37"/>
        <v/>
      </c>
      <c r="AO1201" s="3"/>
      <c r="AP1201" s="110"/>
    </row>
    <row r="1202" spans="8:42" ht="15" customHeight="1" x14ac:dyDescent="0.25">
      <c r="H1202" s="187" t="str">
        <f t="shared" si="36"/>
        <v/>
      </c>
      <c r="L1202" s="179" t="str">
        <f t="shared" si="37"/>
        <v/>
      </c>
      <c r="AO1202" s="3"/>
      <c r="AP1202" s="110"/>
    </row>
    <row r="1203" spans="8:42" ht="15" customHeight="1" x14ac:dyDescent="0.25">
      <c r="H1203" s="187" t="str">
        <f t="shared" si="36"/>
        <v/>
      </c>
      <c r="L1203" s="179" t="str">
        <f t="shared" si="37"/>
        <v/>
      </c>
      <c r="AO1203" s="3"/>
      <c r="AP1203" s="110"/>
    </row>
    <row r="1204" spans="8:42" ht="15" customHeight="1" x14ac:dyDescent="0.25">
      <c r="H1204" s="187" t="str">
        <f t="shared" si="36"/>
        <v/>
      </c>
      <c r="L1204" s="179" t="str">
        <f t="shared" si="37"/>
        <v/>
      </c>
      <c r="AO1204" s="3"/>
      <c r="AP1204" s="110"/>
    </row>
    <row r="1205" spans="8:42" ht="15" customHeight="1" x14ac:dyDescent="0.25">
      <c r="H1205" s="187" t="str">
        <f t="shared" si="36"/>
        <v/>
      </c>
      <c r="L1205" s="179" t="str">
        <f t="shared" si="37"/>
        <v/>
      </c>
      <c r="AO1205" s="3"/>
      <c r="AP1205" s="110"/>
    </row>
    <row r="1206" spans="8:42" ht="15" customHeight="1" x14ac:dyDescent="0.25">
      <c r="H1206" s="187" t="str">
        <f t="shared" si="36"/>
        <v/>
      </c>
      <c r="L1206" s="179" t="str">
        <f t="shared" si="37"/>
        <v/>
      </c>
      <c r="AO1206" s="3"/>
      <c r="AP1206" s="110"/>
    </row>
    <row r="1207" spans="8:42" ht="15" customHeight="1" x14ac:dyDescent="0.25">
      <c r="H1207" s="187" t="str">
        <f t="shared" si="36"/>
        <v/>
      </c>
      <c r="L1207" s="179" t="str">
        <f t="shared" si="37"/>
        <v/>
      </c>
      <c r="AO1207" s="3"/>
      <c r="AP1207" s="110"/>
    </row>
    <row r="1208" spans="8:42" ht="15" customHeight="1" x14ac:dyDescent="0.25">
      <c r="H1208" s="187" t="str">
        <f t="shared" si="36"/>
        <v/>
      </c>
      <c r="L1208" s="179" t="str">
        <f t="shared" si="37"/>
        <v/>
      </c>
      <c r="AO1208" s="3"/>
      <c r="AP1208" s="110"/>
    </row>
    <row r="1209" spans="8:42" ht="15" customHeight="1" x14ac:dyDescent="0.25">
      <c r="H1209" s="187" t="str">
        <f t="shared" si="36"/>
        <v/>
      </c>
      <c r="L1209" s="179" t="str">
        <f t="shared" si="37"/>
        <v/>
      </c>
      <c r="AO1209" s="3"/>
      <c r="AP1209" s="110"/>
    </row>
    <row r="1210" spans="8:42" ht="15" customHeight="1" x14ac:dyDescent="0.25">
      <c r="H1210" s="187" t="str">
        <f t="shared" si="36"/>
        <v/>
      </c>
      <c r="L1210" s="179" t="str">
        <f t="shared" si="37"/>
        <v/>
      </c>
      <c r="AO1210" s="3"/>
      <c r="AP1210" s="110"/>
    </row>
    <row r="1211" spans="8:42" ht="15" customHeight="1" x14ac:dyDescent="0.25">
      <c r="H1211" s="187" t="str">
        <f t="shared" si="36"/>
        <v/>
      </c>
      <c r="L1211" s="179" t="str">
        <f t="shared" si="37"/>
        <v/>
      </c>
      <c r="AO1211" s="3"/>
      <c r="AP1211" s="110"/>
    </row>
    <row r="1212" spans="8:42" ht="15" customHeight="1" x14ac:dyDescent="0.25">
      <c r="H1212" s="187" t="str">
        <f t="shared" si="36"/>
        <v/>
      </c>
      <c r="L1212" s="179" t="str">
        <f t="shared" si="37"/>
        <v/>
      </c>
      <c r="AO1212" s="3"/>
      <c r="AP1212" s="110"/>
    </row>
    <row r="1213" spans="8:42" ht="15" customHeight="1" x14ac:dyDescent="0.25">
      <c r="H1213" s="187" t="str">
        <f t="shared" si="36"/>
        <v/>
      </c>
      <c r="L1213" s="179" t="str">
        <f t="shared" si="37"/>
        <v/>
      </c>
      <c r="AO1213" s="3"/>
      <c r="AP1213" s="110"/>
    </row>
    <row r="1214" spans="8:42" ht="15" customHeight="1" x14ac:dyDescent="0.25">
      <c r="H1214" s="187" t="str">
        <f t="shared" si="36"/>
        <v/>
      </c>
      <c r="L1214" s="179" t="str">
        <f t="shared" si="37"/>
        <v/>
      </c>
      <c r="AO1214" s="3"/>
      <c r="AP1214" s="110"/>
    </row>
    <row r="1215" spans="8:42" ht="15" customHeight="1" x14ac:dyDescent="0.25">
      <c r="H1215" s="187" t="str">
        <f t="shared" si="36"/>
        <v/>
      </c>
      <c r="L1215" s="179" t="str">
        <f t="shared" si="37"/>
        <v/>
      </c>
      <c r="AO1215" s="3"/>
      <c r="AP1215" s="110"/>
    </row>
    <row r="1216" spans="8:42" ht="15" customHeight="1" x14ac:dyDescent="0.25">
      <c r="H1216" s="187" t="str">
        <f t="shared" si="36"/>
        <v/>
      </c>
      <c r="L1216" s="179" t="str">
        <f t="shared" si="37"/>
        <v/>
      </c>
      <c r="AO1216" s="3"/>
      <c r="AP1216" s="110"/>
    </row>
    <row r="1217" spans="8:42" ht="15" customHeight="1" x14ac:dyDescent="0.25">
      <c r="H1217" s="187" t="str">
        <f t="shared" si="36"/>
        <v/>
      </c>
      <c r="L1217" s="179" t="str">
        <f t="shared" si="37"/>
        <v/>
      </c>
      <c r="AO1217" s="3"/>
      <c r="AP1217" s="110"/>
    </row>
    <row r="1218" spans="8:42" ht="15" customHeight="1" x14ac:dyDescent="0.25">
      <c r="H1218" s="187" t="str">
        <f t="shared" ref="H1218:H1281" si="38">IF(OR($C1218="",$E1218="",$G1218=""),"",$E1218-$G1218)</f>
        <v/>
      </c>
      <c r="L1218" s="179" t="str">
        <f t="shared" ref="L1218:L1281" si="39">IF(G1218="","",IF(G1218&gt;E1218,"Time check – higher",IF(G1218&lt;E1218,"Time check – lower","")))</f>
        <v/>
      </c>
      <c r="AO1218" s="3"/>
      <c r="AP1218" s="110"/>
    </row>
    <row r="1219" spans="8:42" ht="15" customHeight="1" x14ac:dyDescent="0.25">
      <c r="H1219" s="187" t="str">
        <f t="shared" si="38"/>
        <v/>
      </c>
      <c r="L1219" s="179" t="str">
        <f t="shared" si="39"/>
        <v/>
      </c>
      <c r="AO1219" s="3"/>
      <c r="AP1219" s="110"/>
    </row>
    <row r="1220" spans="8:42" ht="15" customHeight="1" x14ac:dyDescent="0.25">
      <c r="H1220" s="187" t="str">
        <f t="shared" si="38"/>
        <v/>
      </c>
      <c r="L1220" s="179" t="str">
        <f t="shared" si="39"/>
        <v/>
      </c>
      <c r="AO1220" s="3"/>
      <c r="AP1220" s="110"/>
    </row>
    <row r="1221" spans="8:42" ht="15" customHeight="1" x14ac:dyDescent="0.25">
      <c r="H1221" s="187" t="str">
        <f t="shared" si="38"/>
        <v/>
      </c>
      <c r="L1221" s="179" t="str">
        <f t="shared" si="39"/>
        <v/>
      </c>
      <c r="AO1221" s="3"/>
      <c r="AP1221" s="110"/>
    </row>
    <row r="1222" spans="8:42" ht="15" customHeight="1" x14ac:dyDescent="0.25">
      <c r="H1222" s="187" t="str">
        <f t="shared" si="38"/>
        <v/>
      </c>
      <c r="L1222" s="179" t="str">
        <f t="shared" si="39"/>
        <v/>
      </c>
      <c r="AO1222" s="3"/>
      <c r="AP1222" s="110"/>
    </row>
    <row r="1223" spans="8:42" ht="15" customHeight="1" x14ac:dyDescent="0.25">
      <c r="H1223" s="187" t="str">
        <f t="shared" si="38"/>
        <v/>
      </c>
      <c r="L1223" s="179" t="str">
        <f t="shared" si="39"/>
        <v/>
      </c>
      <c r="AO1223" s="3"/>
      <c r="AP1223" s="110"/>
    </row>
    <row r="1224" spans="8:42" ht="15" customHeight="1" x14ac:dyDescent="0.25">
      <c r="H1224" s="187" t="str">
        <f t="shared" si="38"/>
        <v/>
      </c>
      <c r="L1224" s="179" t="str">
        <f t="shared" si="39"/>
        <v/>
      </c>
      <c r="AO1224" s="3"/>
      <c r="AP1224" s="110"/>
    </row>
    <row r="1225" spans="8:42" ht="15" customHeight="1" x14ac:dyDescent="0.25">
      <c r="H1225" s="187" t="str">
        <f t="shared" si="38"/>
        <v/>
      </c>
      <c r="L1225" s="179" t="str">
        <f t="shared" si="39"/>
        <v/>
      </c>
      <c r="AO1225" s="3"/>
      <c r="AP1225" s="110"/>
    </row>
    <row r="1226" spans="8:42" ht="15" customHeight="1" x14ac:dyDescent="0.25">
      <c r="H1226" s="187" t="str">
        <f t="shared" si="38"/>
        <v/>
      </c>
      <c r="L1226" s="179" t="str">
        <f t="shared" si="39"/>
        <v/>
      </c>
      <c r="AO1226" s="3"/>
      <c r="AP1226" s="110"/>
    </row>
    <row r="1227" spans="8:42" ht="15" customHeight="1" x14ac:dyDescent="0.25">
      <c r="H1227" s="187" t="str">
        <f t="shared" si="38"/>
        <v/>
      </c>
      <c r="L1227" s="179" t="str">
        <f t="shared" si="39"/>
        <v/>
      </c>
      <c r="AO1227" s="3"/>
      <c r="AP1227" s="110"/>
    </row>
    <row r="1228" spans="8:42" ht="15" customHeight="1" x14ac:dyDescent="0.25">
      <c r="H1228" s="187" t="str">
        <f t="shared" si="38"/>
        <v/>
      </c>
      <c r="L1228" s="179" t="str">
        <f t="shared" si="39"/>
        <v/>
      </c>
      <c r="AO1228" s="3"/>
      <c r="AP1228" s="110"/>
    </row>
    <row r="1229" spans="8:42" ht="15" customHeight="1" x14ac:dyDescent="0.25">
      <c r="H1229" s="187" t="str">
        <f t="shared" si="38"/>
        <v/>
      </c>
      <c r="L1229" s="179" t="str">
        <f t="shared" si="39"/>
        <v/>
      </c>
      <c r="AO1229" s="3"/>
      <c r="AP1229" s="110"/>
    </row>
    <row r="1230" spans="8:42" ht="15" customHeight="1" x14ac:dyDescent="0.25">
      <c r="H1230" s="187" t="str">
        <f t="shared" si="38"/>
        <v/>
      </c>
      <c r="L1230" s="179" t="str">
        <f t="shared" si="39"/>
        <v/>
      </c>
      <c r="AO1230" s="3"/>
      <c r="AP1230" s="110"/>
    </row>
    <row r="1231" spans="8:42" ht="15" customHeight="1" x14ac:dyDescent="0.25">
      <c r="H1231" s="187" t="str">
        <f t="shared" si="38"/>
        <v/>
      </c>
      <c r="L1231" s="179" t="str">
        <f t="shared" si="39"/>
        <v/>
      </c>
      <c r="AO1231" s="3"/>
      <c r="AP1231" s="110"/>
    </row>
    <row r="1232" spans="8:42" ht="15" customHeight="1" x14ac:dyDescent="0.25">
      <c r="H1232" s="187" t="str">
        <f t="shared" si="38"/>
        <v/>
      </c>
      <c r="L1232" s="179" t="str">
        <f t="shared" si="39"/>
        <v/>
      </c>
      <c r="AO1232" s="3"/>
      <c r="AP1232" s="110"/>
    </row>
    <row r="1233" spans="8:42" ht="15" customHeight="1" x14ac:dyDescent="0.25">
      <c r="H1233" s="187" t="str">
        <f t="shared" si="38"/>
        <v/>
      </c>
      <c r="L1233" s="179" t="str">
        <f t="shared" si="39"/>
        <v/>
      </c>
      <c r="AO1233" s="3"/>
      <c r="AP1233" s="110"/>
    </row>
    <row r="1234" spans="8:42" ht="15" customHeight="1" x14ac:dyDescent="0.25">
      <c r="H1234" s="187" t="str">
        <f t="shared" si="38"/>
        <v/>
      </c>
      <c r="L1234" s="179" t="str">
        <f t="shared" si="39"/>
        <v/>
      </c>
      <c r="AO1234" s="3"/>
      <c r="AP1234" s="110"/>
    </row>
    <row r="1235" spans="8:42" ht="15" customHeight="1" x14ac:dyDescent="0.25">
      <c r="H1235" s="187" t="str">
        <f t="shared" si="38"/>
        <v/>
      </c>
      <c r="L1235" s="179" t="str">
        <f t="shared" si="39"/>
        <v/>
      </c>
      <c r="AO1235" s="3"/>
      <c r="AP1235" s="110"/>
    </row>
    <row r="1236" spans="8:42" ht="15" customHeight="1" x14ac:dyDescent="0.25">
      <c r="H1236" s="187" t="str">
        <f t="shared" si="38"/>
        <v/>
      </c>
      <c r="L1236" s="179" t="str">
        <f t="shared" si="39"/>
        <v/>
      </c>
      <c r="AO1236" s="3"/>
      <c r="AP1236" s="110"/>
    </row>
    <row r="1237" spans="8:42" ht="15" customHeight="1" x14ac:dyDescent="0.25">
      <c r="H1237" s="187" t="str">
        <f t="shared" si="38"/>
        <v/>
      </c>
      <c r="L1237" s="179" t="str">
        <f t="shared" si="39"/>
        <v/>
      </c>
      <c r="AO1237" s="3"/>
      <c r="AP1237" s="110"/>
    </row>
    <row r="1238" spans="8:42" ht="15" customHeight="1" x14ac:dyDescent="0.25">
      <c r="H1238" s="187" t="str">
        <f t="shared" si="38"/>
        <v/>
      </c>
      <c r="L1238" s="179" t="str">
        <f t="shared" si="39"/>
        <v/>
      </c>
      <c r="AO1238" s="3"/>
      <c r="AP1238" s="110"/>
    </row>
    <row r="1239" spans="8:42" ht="15" customHeight="1" x14ac:dyDescent="0.25">
      <c r="H1239" s="187" t="str">
        <f t="shared" si="38"/>
        <v/>
      </c>
      <c r="L1239" s="179" t="str">
        <f t="shared" si="39"/>
        <v/>
      </c>
      <c r="AO1239" s="3"/>
      <c r="AP1239" s="110"/>
    </row>
    <row r="1240" spans="8:42" ht="15" customHeight="1" x14ac:dyDescent="0.25">
      <c r="H1240" s="187" t="str">
        <f t="shared" si="38"/>
        <v/>
      </c>
      <c r="L1240" s="179" t="str">
        <f t="shared" si="39"/>
        <v/>
      </c>
      <c r="AO1240" s="3"/>
      <c r="AP1240" s="110"/>
    </row>
    <row r="1241" spans="8:42" ht="15" customHeight="1" x14ac:dyDescent="0.25">
      <c r="H1241" s="187" t="str">
        <f t="shared" si="38"/>
        <v/>
      </c>
      <c r="L1241" s="179" t="str">
        <f t="shared" si="39"/>
        <v/>
      </c>
      <c r="AO1241" s="3"/>
      <c r="AP1241" s="110"/>
    </row>
    <row r="1242" spans="8:42" ht="15" customHeight="1" x14ac:dyDescent="0.25">
      <c r="H1242" s="187" t="str">
        <f t="shared" si="38"/>
        <v/>
      </c>
      <c r="L1242" s="179" t="str">
        <f t="shared" si="39"/>
        <v/>
      </c>
      <c r="AO1242" s="3"/>
      <c r="AP1242" s="110"/>
    </row>
    <row r="1243" spans="8:42" ht="15" customHeight="1" x14ac:dyDescent="0.25">
      <c r="H1243" s="187" t="str">
        <f t="shared" si="38"/>
        <v/>
      </c>
      <c r="L1243" s="179" t="str">
        <f t="shared" si="39"/>
        <v/>
      </c>
      <c r="AO1243" s="3"/>
      <c r="AP1243" s="110"/>
    </row>
    <row r="1244" spans="8:42" ht="15" customHeight="1" x14ac:dyDescent="0.25">
      <c r="H1244" s="187" t="str">
        <f t="shared" si="38"/>
        <v/>
      </c>
      <c r="L1244" s="179" t="str">
        <f t="shared" si="39"/>
        <v/>
      </c>
      <c r="AO1244" s="3"/>
      <c r="AP1244" s="110"/>
    </row>
    <row r="1245" spans="8:42" ht="15" customHeight="1" x14ac:dyDescent="0.25">
      <c r="H1245" s="187" t="str">
        <f t="shared" si="38"/>
        <v/>
      </c>
      <c r="L1245" s="179" t="str">
        <f t="shared" si="39"/>
        <v/>
      </c>
      <c r="AO1245" s="3"/>
      <c r="AP1245" s="110"/>
    </row>
    <row r="1246" spans="8:42" ht="15" customHeight="1" x14ac:dyDescent="0.25">
      <c r="H1246" s="187" t="str">
        <f t="shared" si="38"/>
        <v/>
      </c>
      <c r="L1246" s="179" t="str">
        <f t="shared" si="39"/>
        <v/>
      </c>
      <c r="AO1246" s="3"/>
      <c r="AP1246" s="110"/>
    </row>
    <row r="1247" spans="8:42" ht="15" customHeight="1" x14ac:dyDescent="0.25">
      <c r="H1247" s="187" t="str">
        <f t="shared" si="38"/>
        <v/>
      </c>
      <c r="L1247" s="179" t="str">
        <f t="shared" si="39"/>
        <v/>
      </c>
      <c r="AO1247" s="3"/>
      <c r="AP1247" s="110"/>
    </row>
    <row r="1248" spans="8:42" ht="15" customHeight="1" x14ac:dyDescent="0.25">
      <c r="H1248" s="187" t="str">
        <f t="shared" si="38"/>
        <v/>
      </c>
      <c r="L1248" s="179" t="str">
        <f t="shared" si="39"/>
        <v/>
      </c>
      <c r="AO1248" s="3"/>
      <c r="AP1248" s="110"/>
    </row>
    <row r="1249" spans="8:42" ht="15" customHeight="1" x14ac:dyDescent="0.25">
      <c r="H1249" s="187" t="str">
        <f t="shared" si="38"/>
        <v/>
      </c>
      <c r="L1249" s="179" t="str">
        <f t="shared" si="39"/>
        <v/>
      </c>
      <c r="AO1249" s="3"/>
      <c r="AP1249" s="110"/>
    </row>
    <row r="1250" spans="8:42" ht="15" customHeight="1" x14ac:dyDescent="0.25">
      <c r="H1250" s="187" t="str">
        <f t="shared" si="38"/>
        <v/>
      </c>
      <c r="L1250" s="179" t="str">
        <f t="shared" si="39"/>
        <v/>
      </c>
      <c r="AO1250" s="3"/>
      <c r="AP1250" s="110"/>
    </row>
    <row r="1251" spans="8:42" ht="15" customHeight="1" x14ac:dyDescent="0.25">
      <c r="H1251" s="187" t="str">
        <f t="shared" si="38"/>
        <v/>
      </c>
      <c r="L1251" s="179" t="str">
        <f t="shared" si="39"/>
        <v/>
      </c>
      <c r="AO1251" s="3"/>
      <c r="AP1251" s="110"/>
    </row>
    <row r="1252" spans="8:42" ht="15" customHeight="1" x14ac:dyDescent="0.25">
      <c r="H1252" s="187" t="str">
        <f t="shared" si="38"/>
        <v/>
      </c>
      <c r="L1252" s="179" t="str">
        <f t="shared" si="39"/>
        <v/>
      </c>
      <c r="AO1252" s="3"/>
      <c r="AP1252" s="110"/>
    </row>
    <row r="1253" spans="8:42" ht="15" customHeight="1" x14ac:dyDescent="0.25">
      <c r="H1253" s="187" t="str">
        <f t="shared" si="38"/>
        <v/>
      </c>
      <c r="L1253" s="179" t="str">
        <f t="shared" si="39"/>
        <v/>
      </c>
      <c r="AO1253" s="3"/>
      <c r="AP1253" s="110"/>
    </row>
    <row r="1254" spans="8:42" ht="15" customHeight="1" x14ac:dyDescent="0.25">
      <c r="H1254" s="187" t="str">
        <f t="shared" si="38"/>
        <v/>
      </c>
      <c r="L1254" s="179" t="str">
        <f t="shared" si="39"/>
        <v/>
      </c>
      <c r="AO1254" s="3"/>
      <c r="AP1254" s="110"/>
    </row>
    <row r="1255" spans="8:42" ht="15" customHeight="1" x14ac:dyDescent="0.25">
      <c r="H1255" s="187" t="str">
        <f t="shared" si="38"/>
        <v/>
      </c>
      <c r="L1255" s="179" t="str">
        <f t="shared" si="39"/>
        <v/>
      </c>
      <c r="AO1255" s="3"/>
      <c r="AP1255" s="110"/>
    </row>
    <row r="1256" spans="8:42" ht="15" customHeight="1" x14ac:dyDescent="0.25">
      <c r="H1256" s="187" t="str">
        <f t="shared" si="38"/>
        <v/>
      </c>
      <c r="L1256" s="179" t="str">
        <f t="shared" si="39"/>
        <v/>
      </c>
      <c r="AO1256" s="3"/>
      <c r="AP1256" s="110"/>
    </row>
    <row r="1257" spans="8:42" ht="15" customHeight="1" x14ac:dyDescent="0.25">
      <c r="H1257" s="187" t="str">
        <f t="shared" si="38"/>
        <v/>
      </c>
      <c r="L1257" s="179" t="str">
        <f t="shared" si="39"/>
        <v/>
      </c>
      <c r="AO1257" s="3"/>
      <c r="AP1257" s="110"/>
    </row>
    <row r="1258" spans="8:42" ht="15" customHeight="1" x14ac:dyDescent="0.25">
      <c r="H1258" s="187" t="str">
        <f t="shared" si="38"/>
        <v/>
      </c>
      <c r="L1258" s="179" t="str">
        <f t="shared" si="39"/>
        <v/>
      </c>
      <c r="AO1258" s="3"/>
      <c r="AP1258" s="110"/>
    </row>
    <row r="1259" spans="8:42" ht="15" customHeight="1" x14ac:dyDescent="0.25">
      <c r="H1259" s="187" t="str">
        <f t="shared" si="38"/>
        <v/>
      </c>
      <c r="L1259" s="179" t="str">
        <f t="shared" si="39"/>
        <v/>
      </c>
      <c r="AO1259" s="3"/>
      <c r="AP1259" s="110"/>
    </row>
    <row r="1260" spans="8:42" ht="15" customHeight="1" x14ac:dyDescent="0.25">
      <c r="H1260" s="187" t="str">
        <f t="shared" si="38"/>
        <v/>
      </c>
      <c r="L1260" s="179" t="str">
        <f t="shared" si="39"/>
        <v/>
      </c>
      <c r="AO1260" s="3"/>
      <c r="AP1260" s="110"/>
    </row>
    <row r="1261" spans="8:42" ht="15" customHeight="1" x14ac:dyDescent="0.25">
      <c r="H1261" s="187" t="str">
        <f t="shared" si="38"/>
        <v/>
      </c>
      <c r="L1261" s="179" t="str">
        <f t="shared" si="39"/>
        <v/>
      </c>
      <c r="AO1261" s="3"/>
      <c r="AP1261" s="110"/>
    </row>
    <row r="1262" spans="8:42" ht="15" customHeight="1" x14ac:dyDescent="0.25">
      <c r="H1262" s="187" t="str">
        <f t="shared" si="38"/>
        <v/>
      </c>
      <c r="L1262" s="179" t="str">
        <f t="shared" si="39"/>
        <v/>
      </c>
      <c r="AO1262" s="3"/>
      <c r="AP1262" s="110"/>
    </row>
    <row r="1263" spans="8:42" ht="15" customHeight="1" x14ac:dyDescent="0.25">
      <c r="H1263" s="187" t="str">
        <f t="shared" si="38"/>
        <v/>
      </c>
      <c r="L1263" s="179" t="str">
        <f t="shared" si="39"/>
        <v/>
      </c>
      <c r="AO1263" s="3"/>
      <c r="AP1263" s="110"/>
    </row>
    <row r="1264" spans="8:42" ht="15" customHeight="1" x14ac:dyDescent="0.25">
      <c r="H1264" s="187" t="str">
        <f t="shared" si="38"/>
        <v/>
      </c>
      <c r="L1264" s="179" t="str">
        <f t="shared" si="39"/>
        <v/>
      </c>
      <c r="AO1264" s="3"/>
      <c r="AP1264" s="110"/>
    </row>
    <row r="1265" spans="8:42" ht="15" customHeight="1" x14ac:dyDescent="0.25">
      <c r="H1265" s="187" t="str">
        <f t="shared" si="38"/>
        <v/>
      </c>
      <c r="L1265" s="179" t="str">
        <f t="shared" si="39"/>
        <v/>
      </c>
      <c r="AO1265" s="3"/>
      <c r="AP1265" s="110"/>
    </row>
    <row r="1266" spans="8:42" ht="15" customHeight="1" x14ac:dyDescent="0.25">
      <c r="H1266" s="187" t="str">
        <f t="shared" si="38"/>
        <v/>
      </c>
      <c r="L1266" s="179" t="str">
        <f t="shared" si="39"/>
        <v/>
      </c>
      <c r="AO1266" s="3"/>
      <c r="AP1266" s="110"/>
    </row>
    <row r="1267" spans="8:42" ht="15" customHeight="1" x14ac:dyDescent="0.25">
      <c r="H1267" s="187" t="str">
        <f t="shared" si="38"/>
        <v/>
      </c>
      <c r="L1267" s="179" t="str">
        <f t="shared" si="39"/>
        <v/>
      </c>
      <c r="AO1267" s="3"/>
      <c r="AP1267" s="110"/>
    </row>
    <row r="1268" spans="8:42" ht="15" customHeight="1" x14ac:dyDescent="0.25">
      <c r="H1268" s="187" t="str">
        <f t="shared" si="38"/>
        <v/>
      </c>
      <c r="L1268" s="179" t="str">
        <f t="shared" si="39"/>
        <v/>
      </c>
      <c r="AO1268" s="3"/>
      <c r="AP1268" s="110"/>
    </row>
    <row r="1269" spans="8:42" ht="15" customHeight="1" x14ac:dyDescent="0.25">
      <c r="H1269" s="187" t="str">
        <f t="shared" si="38"/>
        <v/>
      </c>
      <c r="L1269" s="179" t="str">
        <f t="shared" si="39"/>
        <v/>
      </c>
      <c r="AO1269" s="3"/>
      <c r="AP1269" s="110"/>
    </row>
    <row r="1270" spans="8:42" ht="15" customHeight="1" x14ac:dyDescent="0.25">
      <c r="H1270" s="187" t="str">
        <f t="shared" si="38"/>
        <v/>
      </c>
      <c r="L1270" s="179" t="str">
        <f t="shared" si="39"/>
        <v/>
      </c>
      <c r="AO1270" s="3"/>
      <c r="AP1270" s="110"/>
    </row>
    <row r="1271" spans="8:42" ht="15" customHeight="1" x14ac:dyDescent="0.25">
      <c r="H1271" s="187" t="str">
        <f t="shared" si="38"/>
        <v/>
      </c>
      <c r="L1271" s="179" t="str">
        <f t="shared" si="39"/>
        <v/>
      </c>
      <c r="AO1271" s="3"/>
      <c r="AP1271" s="110"/>
    </row>
    <row r="1272" spans="8:42" ht="15" customHeight="1" x14ac:dyDescent="0.25">
      <c r="H1272" s="187" t="str">
        <f t="shared" si="38"/>
        <v/>
      </c>
      <c r="L1272" s="179" t="str">
        <f t="shared" si="39"/>
        <v/>
      </c>
      <c r="AO1272" s="3"/>
      <c r="AP1272" s="110"/>
    </row>
    <row r="1273" spans="8:42" ht="15" customHeight="1" x14ac:dyDescent="0.25">
      <c r="H1273" s="187" t="str">
        <f t="shared" si="38"/>
        <v/>
      </c>
      <c r="L1273" s="179" t="str">
        <f t="shared" si="39"/>
        <v/>
      </c>
      <c r="AO1273" s="3"/>
      <c r="AP1273" s="110"/>
    </row>
    <row r="1274" spans="8:42" ht="15" customHeight="1" x14ac:dyDescent="0.25">
      <c r="H1274" s="187" t="str">
        <f t="shared" si="38"/>
        <v/>
      </c>
      <c r="L1274" s="179" t="str">
        <f t="shared" si="39"/>
        <v/>
      </c>
      <c r="AO1274" s="3"/>
      <c r="AP1274" s="110"/>
    </row>
    <row r="1275" spans="8:42" ht="15" customHeight="1" x14ac:dyDescent="0.25">
      <c r="H1275" s="187" t="str">
        <f t="shared" si="38"/>
        <v/>
      </c>
      <c r="L1275" s="179" t="str">
        <f t="shared" si="39"/>
        <v/>
      </c>
      <c r="AO1275" s="3"/>
      <c r="AP1275" s="110"/>
    </row>
    <row r="1276" spans="8:42" ht="15" customHeight="1" x14ac:dyDescent="0.25">
      <c r="H1276" s="187" t="str">
        <f t="shared" si="38"/>
        <v/>
      </c>
      <c r="L1276" s="179" t="str">
        <f t="shared" si="39"/>
        <v/>
      </c>
      <c r="AO1276" s="3"/>
      <c r="AP1276" s="110"/>
    </row>
    <row r="1277" spans="8:42" ht="15" customHeight="1" x14ac:dyDescent="0.25">
      <c r="H1277" s="187" t="str">
        <f t="shared" si="38"/>
        <v/>
      </c>
      <c r="L1277" s="179" t="str">
        <f t="shared" si="39"/>
        <v/>
      </c>
      <c r="AO1277" s="3"/>
      <c r="AP1277" s="110"/>
    </row>
    <row r="1278" spans="8:42" ht="15" customHeight="1" x14ac:dyDescent="0.25">
      <c r="H1278" s="187" t="str">
        <f t="shared" si="38"/>
        <v/>
      </c>
      <c r="L1278" s="179" t="str">
        <f t="shared" si="39"/>
        <v/>
      </c>
      <c r="AO1278" s="3"/>
      <c r="AP1278" s="110"/>
    </row>
    <row r="1279" spans="8:42" ht="15" customHeight="1" x14ac:dyDescent="0.25">
      <c r="H1279" s="187" t="str">
        <f t="shared" si="38"/>
        <v/>
      </c>
      <c r="L1279" s="179" t="str">
        <f t="shared" si="39"/>
        <v/>
      </c>
      <c r="AO1279" s="3"/>
      <c r="AP1279" s="110"/>
    </row>
    <row r="1280" spans="8:42" ht="15" customHeight="1" x14ac:dyDescent="0.25">
      <c r="H1280" s="187" t="str">
        <f t="shared" si="38"/>
        <v/>
      </c>
      <c r="L1280" s="179" t="str">
        <f t="shared" si="39"/>
        <v/>
      </c>
      <c r="AO1280" s="3"/>
      <c r="AP1280" s="110"/>
    </row>
    <row r="1281" spans="8:42" ht="15" customHeight="1" x14ac:dyDescent="0.25">
      <c r="H1281" s="187" t="str">
        <f t="shared" si="38"/>
        <v/>
      </c>
      <c r="L1281" s="179" t="str">
        <f t="shared" si="39"/>
        <v/>
      </c>
      <c r="AO1281" s="3"/>
      <c r="AP1281" s="110"/>
    </row>
    <row r="1282" spans="8:42" ht="15" customHeight="1" x14ac:dyDescent="0.25">
      <c r="H1282" s="187" t="str">
        <f t="shared" ref="H1282:H1345" si="40">IF(OR($C1282="",$E1282="",$G1282=""),"",$E1282-$G1282)</f>
        <v/>
      </c>
      <c r="L1282" s="179" t="str">
        <f t="shared" ref="L1282:L1345" si="41">IF(G1282="","",IF(G1282&gt;E1282,"Time check – higher",IF(G1282&lt;E1282,"Time check – lower","")))</f>
        <v/>
      </c>
      <c r="AO1282" s="3"/>
      <c r="AP1282" s="110"/>
    </row>
    <row r="1283" spans="8:42" ht="15" customHeight="1" x14ac:dyDescent="0.25">
      <c r="H1283" s="187" t="str">
        <f t="shared" si="40"/>
        <v/>
      </c>
      <c r="L1283" s="179" t="str">
        <f t="shared" si="41"/>
        <v/>
      </c>
      <c r="AO1283" s="3"/>
      <c r="AP1283" s="110"/>
    </row>
    <row r="1284" spans="8:42" ht="15" customHeight="1" x14ac:dyDescent="0.25">
      <c r="H1284" s="187" t="str">
        <f t="shared" si="40"/>
        <v/>
      </c>
      <c r="L1284" s="179" t="str">
        <f t="shared" si="41"/>
        <v/>
      </c>
      <c r="AO1284" s="3"/>
      <c r="AP1284" s="110"/>
    </row>
    <row r="1285" spans="8:42" ht="15" customHeight="1" x14ac:dyDescent="0.25">
      <c r="H1285" s="187" t="str">
        <f t="shared" si="40"/>
        <v/>
      </c>
      <c r="L1285" s="179" t="str">
        <f t="shared" si="41"/>
        <v/>
      </c>
      <c r="AO1285" s="3"/>
      <c r="AP1285" s="110"/>
    </row>
    <row r="1286" spans="8:42" ht="15" customHeight="1" x14ac:dyDescent="0.25">
      <c r="H1286" s="187" t="str">
        <f t="shared" si="40"/>
        <v/>
      </c>
      <c r="L1286" s="179" t="str">
        <f t="shared" si="41"/>
        <v/>
      </c>
      <c r="AO1286" s="3"/>
      <c r="AP1286" s="110"/>
    </row>
    <row r="1287" spans="8:42" ht="15" customHeight="1" x14ac:dyDescent="0.25">
      <c r="H1287" s="187" t="str">
        <f t="shared" si="40"/>
        <v/>
      </c>
      <c r="L1287" s="179" t="str">
        <f t="shared" si="41"/>
        <v/>
      </c>
      <c r="AO1287" s="3"/>
      <c r="AP1287" s="110"/>
    </row>
    <row r="1288" spans="8:42" ht="15" customHeight="1" x14ac:dyDescent="0.25">
      <c r="H1288" s="187" t="str">
        <f t="shared" si="40"/>
        <v/>
      </c>
      <c r="L1288" s="179" t="str">
        <f t="shared" si="41"/>
        <v/>
      </c>
      <c r="AO1288" s="3"/>
      <c r="AP1288" s="110"/>
    </row>
    <row r="1289" spans="8:42" ht="15" customHeight="1" x14ac:dyDescent="0.25">
      <c r="H1289" s="187" t="str">
        <f t="shared" si="40"/>
        <v/>
      </c>
      <c r="L1289" s="179" t="str">
        <f t="shared" si="41"/>
        <v/>
      </c>
      <c r="AO1289" s="3"/>
      <c r="AP1289" s="110"/>
    </row>
    <row r="1290" spans="8:42" ht="15" customHeight="1" x14ac:dyDescent="0.25">
      <c r="H1290" s="187" t="str">
        <f t="shared" si="40"/>
        <v/>
      </c>
      <c r="L1290" s="179" t="str">
        <f t="shared" si="41"/>
        <v/>
      </c>
      <c r="AO1290" s="3"/>
      <c r="AP1290" s="110"/>
    </row>
    <row r="1291" spans="8:42" ht="15" customHeight="1" x14ac:dyDescent="0.25">
      <c r="H1291" s="187" t="str">
        <f t="shared" si="40"/>
        <v/>
      </c>
      <c r="L1291" s="179" t="str">
        <f t="shared" si="41"/>
        <v/>
      </c>
      <c r="AO1291" s="3"/>
      <c r="AP1291" s="110"/>
    </row>
    <row r="1292" spans="8:42" ht="15" customHeight="1" x14ac:dyDescent="0.25">
      <c r="H1292" s="187" t="str">
        <f t="shared" si="40"/>
        <v/>
      </c>
      <c r="L1292" s="179" t="str">
        <f t="shared" si="41"/>
        <v/>
      </c>
      <c r="AO1292" s="3"/>
      <c r="AP1292" s="110"/>
    </row>
    <row r="1293" spans="8:42" ht="15" customHeight="1" x14ac:dyDescent="0.25">
      <c r="H1293" s="187" t="str">
        <f t="shared" si="40"/>
        <v/>
      </c>
      <c r="L1293" s="179" t="str">
        <f t="shared" si="41"/>
        <v/>
      </c>
      <c r="AO1293" s="3"/>
      <c r="AP1293" s="110"/>
    </row>
    <row r="1294" spans="8:42" ht="15" customHeight="1" x14ac:dyDescent="0.25">
      <c r="H1294" s="187" t="str">
        <f t="shared" si="40"/>
        <v/>
      </c>
      <c r="L1294" s="179" t="str">
        <f t="shared" si="41"/>
        <v/>
      </c>
      <c r="AO1294" s="3"/>
      <c r="AP1294" s="110"/>
    </row>
    <row r="1295" spans="8:42" ht="15" customHeight="1" x14ac:dyDescent="0.25">
      <c r="H1295" s="187" t="str">
        <f t="shared" si="40"/>
        <v/>
      </c>
      <c r="L1295" s="179" t="str">
        <f t="shared" si="41"/>
        <v/>
      </c>
      <c r="AO1295" s="3"/>
      <c r="AP1295" s="110"/>
    </row>
    <row r="1296" spans="8:42" ht="15" customHeight="1" x14ac:dyDescent="0.25">
      <c r="H1296" s="187" t="str">
        <f t="shared" si="40"/>
        <v/>
      </c>
      <c r="L1296" s="179" t="str">
        <f t="shared" si="41"/>
        <v/>
      </c>
      <c r="AO1296" s="3"/>
      <c r="AP1296" s="110"/>
    </row>
    <row r="1297" spans="8:42" ht="15" customHeight="1" x14ac:dyDescent="0.25">
      <c r="H1297" s="187" t="str">
        <f t="shared" si="40"/>
        <v/>
      </c>
      <c r="L1297" s="179" t="str">
        <f t="shared" si="41"/>
        <v/>
      </c>
      <c r="AO1297" s="3"/>
      <c r="AP1297" s="110"/>
    </row>
    <row r="1298" spans="8:42" ht="15" customHeight="1" x14ac:dyDescent="0.25">
      <c r="H1298" s="187" t="str">
        <f t="shared" si="40"/>
        <v/>
      </c>
      <c r="L1298" s="179" t="str">
        <f t="shared" si="41"/>
        <v/>
      </c>
      <c r="AO1298" s="3"/>
      <c r="AP1298" s="110"/>
    </row>
    <row r="1299" spans="8:42" ht="15" customHeight="1" x14ac:dyDescent="0.25">
      <c r="H1299" s="187" t="str">
        <f t="shared" si="40"/>
        <v/>
      </c>
      <c r="L1299" s="179" t="str">
        <f t="shared" si="41"/>
        <v/>
      </c>
      <c r="AO1299" s="3"/>
      <c r="AP1299" s="110"/>
    </row>
    <row r="1300" spans="8:42" ht="15" customHeight="1" x14ac:dyDescent="0.25">
      <c r="H1300" s="187" t="str">
        <f t="shared" si="40"/>
        <v/>
      </c>
      <c r="L1300" s="179" t="str">
        <f t="shared" si="41"/>
        <v/>
      </c>
      <c r="AO1300" s="3"/>
      <c r="AP1300" s="110"/>
    </row>
    <row r="1301" spans="8:42" ht="15" customHeight="1" x14ac:dyDescent="0.25">
      <c r="H1301" s="187" t="str">
        <f t="shared" si="40"/>
        <v/>
      </c>
      <c r="L1301" s="179" t="str">
        <f t="shared" si="41"/>
        <v/>
      </c>
      <c r="AO1301" s="3"/>
      <c r="AP1301" s="110"/>
    </row>
    <row r="1302" spans="8:42" ht="15" customHeight="1" x14ac:dyDescent="0.25">
      <c r="H1302" s="187" t="str">
        <f t="shared" si="40"/>
        <v/>
      </c>
      <c r="L1302" s="179" t="str">
        <f t="shared" si="41"/>
        <v/>
      </c>
      <c r="AO1302" s="3"/>
      <c r="AP1302" s="110"/>
    </row>
    <row r="1303" spans="8:42" ht="15" customHeight="1" x14ac:dyDescent="0.25">
      <c r="H1303" s="187" t="str">
        <f t="shared" si="40"/>
        <v/>
      </c>
      <c r="L1303" s="179" t="str">
        <f t="shared" si="41"/>
        <v/>
      </c>
      <c r="AO1303" s="3"/>
      <c r="AP1303" s="110"/>
    </row>
    <row r="1304" spans="8:42" ht="15" customHeight="1" x14ac:dyDescent="0.25">
      <c r="H1304" s="187" t="str">
        <f t="shared" si="40"/>
        <v/>
      </c>
      <c r="L1304" s="179" t="str">
        <f t="shared" si="41"/>
        <v/>
      </c>
      <c r="AO1304" s="3"/>
      <c r="AP1304" s="110"/>
    </row>
    <row r="1305" spans="8:42" ht="15" customHeight="1" x14ac:dyDescent="0.25">
      <c r="H1305" s="187" t="str">
        <f t="shared" si="40"/>
        <v/>
      </c>
      <c r="L1305" s="179" t="str">
        <f t="shared" si="41"/>
        <v/>
      </c>
      <c r="AO1305" s="3"/>
      <c r="AP1305" s="110"/>
    </row>
    <row r="1306" spans="8:42" ht="15" customHeight="1" x14ac:dyDescent="0.25">
      <c r="H1306" s="187" t="str">
        <f t="shared" si="40"/>
        <v/>
      </c>
      <c r="L1306" s="179" t="str">
        <f t="shared" si="41"/>
        <v/>
      </c>
      <c r="AO1306" s="3"/>
      <c r="AP1306" s="110"/>
    </row>
    <row r="1307" spans="8:42" ht="15" customHeight="1" x14ac:dyDescent="0.25">
      <c r="H1307" s="187" t="str">
        <f t="shared" si="40"/>
        <v/>
      </c>
      <c r="L1307" s="179" t="str">
        <f t="shared" si="41"/>
        <v/>
      </c>
      <c r="AO1307" s="3"/>
      <c r="AP1307" s="110"/>
    </row>
    <row r="1308" spans="8:42" ht="15" customHeight="1" x14ac:dyDescent="0.25">
      <c r="H1308" s="187" t="str">
        <f t="shared" si="40"/>
        <v/>
      </c>
      <c r="L1308" s="179" t="str">
        <f t="shared" si="41"/>
        <v/>
      </c>
      <c r="AO1308" s="3"/>
      <c r="AP1308" s="110"/>
    </row>
    <row r="1309" spans="8:42" ht="15" customHeight="1" x14ac:dyDescent="0.25">
      <c r="H1309" s="187" t="str">
        <f t="shared" si="40"/>
        <v/>
      </c>
      <c r="L1309" s="179" t="str">
        <f t="shared" si="41"/>
        <v/>
      </c>
      <c r="AO1309" s="3"/>
      <c r="AP1309" s="110"/>
    </row>
    <row r="1310" spans="8:42" ht="15" customHeight="1" x14ac:dyDescent="0.25">
      <c r="H1310" s="187" t="str">
        <f t="shared" si="40"/>
        <v/>
      </c>
      <c r="L1310" s="179" t="str">
        <f t="shared" si="41"/>
        <v/>
      </c>
      <c r="AO1310" s="3"/>
      <c r="AP1310" s="110"/>
    </row>
    <row r="1311" spans="8:42" ht="15" customHeight="1" x14ac:dyDescent="0.25">
      <c r="H1311" s="187" t="str">
        <f t="shared" si="40"/>
        <v/>
      </c>
      <c r="L1311" s="179" t="str">
        <f t="shared" si="41"/>
        <v/>
      </c>
      <c r="AO1311" s="3"/>
      <c r="AP1311" s="110"/>
    </row>
    <row r="1312" spans="8:42" ht="15" customHeight="1" x14ac:dyDescent="0.25">
      <c r="H1312" s="187" t="str">
        <f t="shared" si="40"/>
        <v/>
      </c>
      <c r="L1312" s="179" t="str">
        <f t="shared" si="41"/>
        <v/>
      </c>
      <c r="AO1312" s="3"/>
      <c r="AP1312" s="110"/>
    </row>
    <row r="1313" spans="8:42" ht="15" customHeight="1" x14ac:dyDescent="0.25">
      <c r="H1313" s="187" t="str">
        <f t="shared" si="40"/>
        <v/>
      </c>
      <c r="L1313" s="179" t="str">
        <f t="shared" si="41"/>
        <v/>
      </c>
      <c r="AO1313" s="3"/>
      <c r="AP1313" s="110"/>
    </row>
    <row r="1314" spans="8:42" ht="15" customHeight="1" x14ac:dyDescent="0.25">
      <c r="H1314" s="187" t="str">
        <f t="shared" si="40"/>
        <v/>
      </c>
      <c r="L1314" s="179" t="str">
        <f t="shared" si="41"/>
        <v/>
      </c>
      <c r="AO1314" s="3"/>
      <c r="AP1314" s="110"/>
    </row>
    <row r="1315" spans="8:42" ht="15" customHeight="1" x14ac:dyDescent="0.25">
      <c r="H1315" s="187" t="str">
        <f t="shared" si="40"/>
        <v/>
      </c>
      <c r="L1315" s="179" t="str">
        <f t="shared" si="41"/>
        <v/>
      </c>
      <c r="AO1315" s="3"/>
      <c r="AP1315" s="110"/>
    </row>
    <row r="1316" spans="8:42" ht="15" customHeight="1" x14ac:dyDescent="0.25">
      <c r="H1316" s="187" t="str">
        <f t="shared" si="40"/>
        <v/>
      </c>
      <c r="L1316" s="179" t="str">
        <f t="shared" si="41"/>
        <v/>
      </c>
      <c r="AO1316" s="3"/>
      <c r="AP1316" s="110"/>
    </row>
    <row r="1317" spans="8:42" ht="15" customHeight="1" x14ac:dyDescent="0.25">
      <c r="H1317" s="187" t="str">
        <f t="shared" si="40"/>
        <v/>
      </c>
      <c r="L1317" s="179" t="str">
        <f t="shared" si="41"/>
        <v/>
      </c>
      <c r="AO1317" s="3"/>
      <c r="AP1317" s="110"/>
    </row>
    <row r="1318" spans="8:42" ht="15" customHeight="1" x14ac:dyDescent="0.25">
      <c r="H1318" s="187" t="str">
        <f t="shared" si="40"/>
        <v/>
      </c>
      <c r="L1318" s="179" t="str">
        <f t="shared" si="41"/>
        <v/>
      </c>
      <c r="AO1318" s="3"/>
      <c r="AP1318" s="110"/>
    </row>
    <row r="1319" spans="8:42" ht="15" customHeight="1" x14ac:dyDescent="0.25">
      <c r="H1319" s="187" t="str">
        <f t="shared" si="40"/>
        <v/>
      </c>
      <c r="L1319" s="179" t="str">
        <f t="shared" si="41"/>
        <v/>
      </c>
      <c r="AO1319" s="3"/>
      <c r="AP1319" s="110"/>
    </row>
    <row r="1320" spans="8:42" ht="15" customHeight="1" x14ac:dyDescent="0.25">
      <c r="H1320" s="187" t="str">
        <f t="shared" si="40"/>
        <v/>
      </c>
      <c r="L1320" s="179" t="str">
        <f t="shared" si="41"/>
        <v/>
      </c>
      <c r="AO1320" s="3"/>
      <c r="AP1320" s="110"/>
    </row>
    <row r="1321" spans="8:42" ht="15" customHeight="1" x14ac:dyDescent="0.25">
      <c r="H1321" s="187" t="str">
        <f t="shared" si="40"/>
        <v/>
      </c>
      <c r="L1321" s="179" t="str">
        <f t="shared" si="41"/>
        <v/>
      </c>
      <c r="AO1321" s="3"/>
      <c r="AP1321" s="110"/>
    </row>
    <row r="1322" spans="8:42" ht="15" customHeight="1" x14ac:dyDescent="0.25">
      <c r="H1322" s="187" t="str">
        <f t="shared" si="40"/>
        <v/>
      </c>
      <c r="L1322" s="179" t="str">
        <f t="shared" si="41"/>
        <v/>
      </c>
      <c r="AO1322" s="3"/>
      <c r="AP1322" s="110"/>
    </row>
    <row r="1323" spans="8:42" ht="15" customHeight="1" x14ac:dyDescent="0.25">
      <c r="H1323" s="187" t="str">
        <f t="shared" si="40"/>
        <v/>
      </c>
      <c r="L1323" s="179" t="str">
        <f t="shared" si="41"/>
        <v/>
      </c>
      <c r="AO1323" s="3"/>
      <c r="AP1323" s="110"/>
    </row>
    <row r="1324" spans="8:42" ht="15" customHeight="1" x14ac:dyDescent="0.25">
      <c r="H1324" s="187" t="str">
        <f t="shared" si="40"/>
        <v/>
      </c>
      <c r="L1324" s="179" t="str">
        <f t="shared" si="41"/>
        <v/>
      </c>
      <c r="AO1324" s="3"/>
      <c r="AP1324" s="110"/>
    </row>
    <row r="1325" spans="8:42" ht="15" customHeight="1" x14ac:dyDescent="0.25">
      <c r="H1325" s="187" t="str">
        <f t="shared" si="40"/>
        <v/>
      </c>
      <c r="L1325" s="179" t="str">
        <f t="shared" si="41"/>
        <v/>
      </c>
      <c r="AO1325" s="3"/>
      <c r="AP1325" s="110"/>
    </row>
    <row r="1326" spans="8:42" ht="15" customHeight="1" x14ac:dyDescent="0.25">
      <c r="H1326" s="187" t="str">
        <f t="shared" si="40"/>
        <v/>
      </c>
      <c r="L1326" s="179" t="str">
        <f t="shared" si="41"/>
        <v/>
      </c>
      <c r="AO1326" s="3"/>
      <c r="AP1326" s="110"/>
    </row>
    <row r="1327" spans="8:42" ht="15" customHeight="1" x14ac:dyDescent="0.25">
      <c r="H1327" s="187" t="str">
        <f t="shared" si="40"/>
        <v/>
      </c>
      <c r="L1327" s="179" t="str">
        <f t="shared" si="41"/>
        <v/>
      </c>
      <c r="AO1327" s="3"/>
      <c r="AP1327" s="110"/>
    </row>
    <row r="1328" spans="8:42" ht="15" customHeight="1" x14ac:dyDescent="0.25">
      <c r="H1328" s="187" t="str">
        <f t="shared" si="40"/>
        <v/>
      </c>
      <c r="L1328" s="179" t="str">
        <f t="shared" si="41"/>
        <v/>
      </c>
      <c r="AO1328" s="3"/>
      <c r="AP1328" s="110"/>
    </row>
    <row r="1329" spans="8:42" ht="15" customHeight="1" x14ac:dyDescent="0.25">
      <c r="H1329" s="187" t="str">
        <f t="shared" si="40"/>
        <v/>
      </c>
      <c r="L1329" s="179" t="str">
        <f t="shared" si="41"/>
        <v/>
      </c>
      <c r="AO1329" s="3"/>
      <c r="AP1329" s="110"/>
    </row>
    <row r="1330" spans="8:42" ht="15" customHeight="1" x14ac:dyDescent="0.25">
      <c r="H1330" s="187" t="str">
        <f t="shared" si="40"/>
        <v/>
      </c>
      <c r="L1330" s="179" t="str">
        <f t="shared" si="41"/>
        <v/>
      </c>
      <c r="AO1330" s="3"/>
      <c r="AP1330" s="110"/>
    </row>
    <row r="1331" spans="8:42" ht="15" customHeight="1" x14ac:dyDescent="0.25">
      <c r="H1331" s="187" t="str">
        <f t="shared" si="40"/>
        <v/>
      </c>
      <c r="L1331" s="179" t="str">
        <f t="shared" si="41"/>
        <v/>
      </c>
      <c r="AO1331" s="3"/>
      <c r="AP1331" s="110"/>
    </row>
    <row r="1332" spans="8:42" ht="15" customHeight="1" x14ac:dyDescent="0.25">
      <c r="H1332" s="187" t="str">
        <f t="shared" si="40"/>
        <v/>
      </c>
      <c r="L1332" s="179" t="str">
        <f t="shared" si="41"/>
        <v/>
      </c>
      <c r="AO1332" s="3"/>
      <c r="AP1332" s="110"/>
    </row>
    <row r="1333" spans="8:42" ht="15" customHeight="1" x14ac:dyDescent="0.25">
      <c r="H1333" s="187" t="str">
        <f t="shared" si="40"/>
        <v/>
      </c>
      <c r="L1333" s="179" t="str">
        <f t="shared" si="41"/>
        <v/>
      </c>
      <c r="AO1333" s="3"/>
      <c r="AP1333" s="110"/>
    </row>
    <row r="1334" spans="8:42" ht="15" customHeight="1" x14ac:dyDescent="0.25">
      <c r="H1334" s="187" t="str">
        <f t="shared" si="40"/>
        <v/>
      </c>
      <c r="L1334" s="179" t="str">
        <f t="shared" si="41"/>
        <v/>
      </c>
      <c r="AO1334" s="3"/>
      <c r="AP1334" s="110"/>
    </row>
    <row r="1335" spans="8:42" ht="15" customHeight="1" x14ac:dyDescent="0.25">
      <c r="H1335" s="187" t="str">
        <f t="shared" si="40"/>
        <v/>
      </c>
      <c r="L1335" s="179" t="str">
        <f t="shared" si="41"/>
        <v/>
      </c>
      <c r="AO1335" s="3"/>
      <c r="AP1335" s="110"/>
    </row>
    <row r="1336" spans="8:42" ht="15" customHeight="1" x14ac:dyDescent="0.25">
      <c r="H1336" s="187" t="str">
        <f t="shared" si="40"/>
        <v/>
      </c>
      <c r="L1336" s="179" t="str">
        <f t="shared" si="41"/>
        <v/>
      </c>
      <c r="AO1336" s="3"/>
      <c r="AP1336" s="110"/>
    </row>
    <row r="1337" spans="8:42" ht="15" customHeight="1" x14ac:dyDescent="0.25">
      <c r="H1337" s="187" t="str">
        <f t="shared" si="40"/>
        <v/>
      </c>
      <c r="L1337" s="179" t="str">
        <f t="shared" si="41"/>
        <v/>
      </c>
      <c r="AO1337" s="3"/>
      <c r="AP1337" s="110"/>
    </row>
    <row r="1338" spans="8:42" ht="15" customHeight="1" x14ac:dyDescent="0.25">
      <c r="H1338" s="187" t="str">
        <f t="shared" si="40"/>
        <v/>
      </c>
      <c r="L1338" s="179" t="str">
        <f t="shared" si="41"/>
        <v/>
      </c>
      <c r="AO1338" s="3"/>
      <c r="AP1338" s="110"/>
    </row>
    <row r="1339" spans="8:42" ht="15" customHeight="1" x14ac:dyDescent="0.25">
      <c r="H1339" s="187" t="str">
        <f t="shared" si="40"/>
        <v/>
      </c>
      <c r="L1339" s="179" t="str">
        <f t="shared" si="41"/>
        <v/>
      </c>
      <c r="AO1339" s="3"/>
      <c r="AP1339" s="110"/>
    </row>
    <row r="1340" spans="8:42" ht="15" customHeight="1" x14ac:dyDescent="0.25">
      <c r="H1340" s="187" t="str">
        <f t="shared" si="40"/>
        <v/>
      </c>
      <c r="L1340" s="179" t="str">
        <f t="shared" si="41"/>
        <v/>
      </c>
      <c r="AO1340" s="3"/>
      <c r="AP1340" s="110"/>
    </row>
    <row r="1341" spans="8:42" ht="15" customHeight="1" x14ac:dyDescent="0.25">
      <c r="H1341" s="187" t="str">
        <f t="shared" si="40"/>
        <v/>
      </c>
      <c r="L1341" s="179" t="str">
        <f t="shared" si="41"/>
        <v/>
      </c>
      <c r="AO1341" s="3"/>
      <c r="AP1341" s="110"/>
    </row>
    <row r="1342" spans="8:42" ht="15" customHeight="1" x14ac:dyDescent="0.25">
      <c r="H1342" s="187" t="str">
        <f t="shared" si="40"/>
        <v/>
      </c>
      <c r="L1342" s="179" t="str">
        <f t="shared" si="41"/>
        <v/>
      </c>
      <c r="AO1342" s="3"/>
      <c r="AP1342" s="110"/>
    </row>
    <row r="1343" spans="8:42" ht="15" customHeight="1" x14ac:dyDescent="0.25">
      <c r="H1343" s="187" t="str">
        <f t="shared" si="40"/>
        <v/>
      </c>
      <c r="L1343" s="179" t="str">
        <f t="shared" si="41"/>
        <v/>
      </c>
      <c r="AO1343" s="3"/>
      <c r="AP1343" s="110"/>
    </row>
    <row r="1344" spans="8:42" ht="15" customHeight="1" x14ac:dyDescent="0.25">
      <c r="H1344" s="187" t="str">
        <f t="shared" si="40"/>
        <v/>
      </c>
      <c r="L1344" s="179" t="str">
        <f t="shared" si="41"/>
        <v/>
      </c>
      <c r="AO1344" s="3"/>
      <c r="AP1344" s="110"/>
    </row>
    <row r="1345" spans="8:42" ht="15" customHeight="1" x14ac:dyDescent="0.25">
      <c r="H1345" s="187" t="str">
        <f t="shared" si="40"/>
        <v/>
      </c>
      <c r="L1345" s="179" t="str">
        <f t="shared" si="41"/>
        <v/>
      </c>
      <c r="AO1345" s="3"/>
      <c r="AP1345" s="110"/>
    </row>
    <row r="1346" spans="8:42" ht="15" customHeight="1" x14ac:dyDescent="0.25">
      <c r="H1346" s="187" t="str">
        <f t="shared" ref="H1346:H1409" si="42">IF(OR($C1346="",$E1346="",$G1346=""),"",$E1346-$G1346)</f>
        <v/>
      </c>
      <c r="L1346" s="179" t="str">
        <f t="shared" ref="L1346:L1409" si="43">IF(G1346="","",IF(G1346&gt;E1346,"Time check – higher",IF(G1346&lt;E1346,"Time check – lower","")))</f>
        <v/>
      </c>
      <c r="AO1346" s="3"/>
      <c r="AP1346" s="110"/>
    </row>
    <row r="1347" spans="8:42" ht="15" customHeight="1" x14ac:dyDescent="0.25">
      <c r="H1347" s="187" t="str">
        <f t="shared" si="42"/>
        <v/>
      </c>
      <c r="L1347" s="179" t="str">
        <f t="shared" si="43"/>
        <v/>
      </c>
      <c r="AO1347" s="3"/>
      <c r="AP1347" s="110"/>
    </row>
    <row r="1348" spans="8:42" ht="15" customHeight="1" x14ac:dyDescent="0.25">
      <c r="H1348" s="187" t="str">
        <f t="shared" si="42"/>
        <v/>
      </c>
      <c r="L1348" s="179" t="str">
        <f t="shared" si="43"/>
        <v/>
      </c>
      <c r="AO1348" s="3"/>
      <c r="AP1348" s="110"/>
    </row>
    <row r="1349" spans="8:42" ht="15" customHeight="1" x14ac:dyDescent="0.25">
      <c r="H1349" s="187" t="str">
        <f t="shared" si="42"/>
        <v/>
      </c>
      <c r="L1349" s="179" t="str">
        <f t="shared" si="43"/>
        <v/>
      </c>
      <c r="AO1349" s="3"/>
      <c r="AP1349" s="110"/>
    </row>
    <row r="1350" spans="8:42" ht="15" customHeight="1" x14ac:dyDescent="0.25">
      <c r="H1350" s="187" t="str">
        <f t="shared" si="42"/>
        <v/>
      </c>
      <c r="L1350" s="179" t="str">
        <f t="shared" si="43"/>
        <v/>
      </c>
      <c r="AO1350" s="3"/>
      <c r="AP1350" s="110"/>
    </row>
    <row r="1351" spans="8:42" ht="15" customHeight="1" x14ac:dyDescent="0.25">
      <c r="H1351" s="187" t="str">
        <f t="shared" si="42"/>
        <v/>
      </c>
      <c r="L1351" s="179" t="str">
        <f t="shared" si="43"/>
        <v/>
      </c>
      <c r="AO1351" s="3"/>
      <c r="AP1351" s="110"/>
    </row>
    <row r="1352" spans="8:42" ht="15" customHeight="1" x14ac:dyDescent="0.25">
      <c r="H1352" s="187" t="str">
        <f t="shared" si="42"/>
        <v/>
      </c>
      <c r="L1352" s="179" t="str">
        <f t="shared" si="43"/>
        <v/>
      </c>
      <c r="AO1352" s="3"/>
      <c r="AP1352" s="110"/>
    </row>
    <row r="1353" spans="8:42" ht="15" customHeight="1" x14ac:dyDescent="0.25">
      <c r="H1353" s="187" t="str">
        <f t="shared" si="42"/>
        <v/>
      </c>
      <c r="L1353" s="179" t="str">
        <f t="shared" si="43"/>
        <v/>
      </c>
      <c r="AO1353" s="3"/>
      <c r="AP1353" s="110"/>
    </row>
    <row r="1354" spans="8:42" ht="15" customHeight="1" x14ac:dyDescent="0.25">
      <c r="H1354" s="187" t="str">
        <f t="shared" si="42"/>
        <v/>
      </c>
      <c r="L1354" s="179" t="str">
        <f t="shared" si="43"/>
        <v/>
      </c>
      <c r="AO1354" s="3"/>
      <c r="AP1354" s="110"/>
    </row>
    <row r="1355" spans="8:42" ht="15" customHeight="1" x14ac:dyDescent="0.25">
      <c r="H1355" s="187" t="str">
        <f t="shared" si="42"/>
        <v/>
      </c>
      <c r="L1355" s="179" t="str">
        <f t="shared" si="43"/>
        <v/>
      </c>
      <c r="AO1355" s="3"/>
      <c r="AP1355" s="110"/>
    </row>
    <row r="1356" spans="8:42" ht="15" customHeight="1" x14ac:dyDescent="0.25">
      <c r="H1356" s="187" t="str">
        <f t="shared" si="42"/>
        <v/>
      </c>
      <c r="L1356" s="179" t="str">
        <f t="shared" si="43"/>
        <v/>
      </c>
      <c r="AO1356" s="3"/>
      <c r="AP1356" s="110"/>
    </row>
    <row r="1357" spans="8:42" ht="15" customHeight="1" x14ac:dyDescent="0.25">
      <c r="H1357" s="187" t="str">
        <f t="shared" si="42"/>
        <v/>
      </c>
      <c r="L1357" s="179" t="str">
        <f t="shared" si="43"/>
        <v/>
      </c>
      <c r="AO1357" s="3"/>
      <c r="AP1357" s="110"/>
    </row>
    <row r="1358" spans="8:42" ht="15" customHeight="1" x14ac:dyDescent="0.25">
      <c r="H1358" s="187" t="str">
        <f t="shared" si="42"/>
        <v/>
      </c>
      <c r="L1358" s="179" t="str">
        <f t="shared" si="43"/>
        <v/>
      </c>
      <c r="AO1358" s="3"/>
      <c r="AP1358" s="110"/>
    </row>
    <row r="1359" spans="8:42" ht="15" customHeight="1" x14ac:dyDescent="0.25">
      <c r="H1359" s="187" t="str">
        <f t="shared" si="42"/>
        <v/>
      </c>
      <c r="L1359" s="179" t="str">
        <f t="shared" si="43"/>
        <v/>
      </c>
      <c r="AO1359" s="3"/>
      <c r="AP1359" s="110"/>
    </row>
    <row r="1360" spans="8:42" ht="15" customHeight="1" x14ac:dyDescent="0.25">
      <c r="H1360" s="187" t="str">
        <f t="shared" si="42"/>
        <v/>
      </c>
      <c r="L1360" s="179" t="str">
        <f t="shared" si="43"/>
        <v/>
      </c>
      <c r="AO1360" s="3"/>
      <c r="AP1360" s="110"/>
    </row>
    <row r="1361" spans="8:42" ht="15" customHeight="1" x14ac:dyDescent="0.25">
      <c r="H1361" s="187" t="str">
        <f t="shared" si="42"/>
        <v/>
      </c>
      <c r="L1361" s="179" t="str">
        <f t="shared" si="43"/>
        <v/>
      </c>
      <c r="AO1361" s="3"/>
      <c r="AP1361" s="110"/>
    </row>
    <row r="1362" spans="8:42" ht="15" customHeight="1" x14ac:dyDescent="0.25">
      <c r="H1362" s="187" t="str">
        <f t="shared" si="42"/>
        <v/>
      </c>
      <c r="L1362" s="179" t="str">
        <f t="shared" si="43"/>
        <v/>
      </c>
      <c r="AO1362" s="3"/>
      <c r="AP1362" s="110"/>
    </row>
    <row r="1363" spans="8:42" ht="15" customHeight="1" x14ac:dyDescent="0.25">
      <c r="H1363" s="187" t="str">
        <f t="shared" si="42"/>
        <v/>
      </c>
      <c r="L1363" s="179" t="str">
        <f t="shared" si="43"/>
        <v/>
      </c>
      <c r="AO1363" s="3"/>
      <c r="AP1363" s="110"/>
    </row>
    <row r="1364" spans="8:42" ht="15" customHeight="1" x14ac:dyDescent="0.25">
      <c r="H1364" s="187" t="str">
        <f t="shared" si="42"/>
        <v/>
      </c>
      <c r="L1364" s="179" t="str">
        <f t="shared" si="43"/>
        <v/>
      </c>
      <c r="AO1364" s="3"/>
      <c r="AP1364" s="110"/>
    </row>
    <row r="1365" spans="8:42" ht="15" customHeight="1" x14ac:dyDescent="0.25">
      <c r="H1365" s="187" t="str">
        <f t="shared" si="42"/>
        <v/>
      </c>
      <c r="L1365" s="179" t="str">
        <f t="shared" si="43"/>
        <v/>
      </c>
      <c r="AO1365" s="3"/>
      <c r="AP1365" s="110"/>
    </row>
    <row r="1366" spans="8:42" ht="15" customHeight="1" x14ac:dyDescent="0.25">
      <c r="H1366" s="187" t="str">
        <f t="shared" si="42"/>
        <v/>
      </c>
      <c r="L1366" s="179" t="str">
        <f t="shared" si="43"/>
        <v/>
      </c>
      <c r="AO1366" s="3"/>
      <c r="AP1366" s="110"/>
    </row>
    <row r="1367" spans="8:42" ht="15" customHeight="1" x14ac:dyDescent="0.25">
      <c r="H1367" s="187" t="str">
        <f t="shared" si="42"/>
        <v/>
      </c>
      <c r="L1367" s="179" t="str">
        <f t="shared" si="43"/>
        <v/>
      </c>
      <c r="AO1367" s="3"/>
      <c r="AP1367" s="110"/>
    </row>
    <row r="1368" spans="8:42" ht="15" customHeight="1" x14ac:dyDescent="0.25">
      <c r="H1368" s="187" t="str">
        <f t="shared" si="42"/>
        <v/>
      </c>
      <c r="L1368" s="179" t="str">
        <f t="shared" si="43"/>
        <v/>
      </c>
      <c r="AO1368" s="3"/>
      <c r="AP1368" s="110"/>
    </row>
    <row r="1369" spans="8:42" ht="15" customHeight="1" x14ac:dyDescent="0.25">
      <c r="H1369" s="187" t="str">
        <f t="shared" si="42"/>
        <v/>
      </c>
      <c r="L1369" s="179" t="str">
        <f t="shared" si="43"/>
        <v/>
      </c>
      <c r="AO1369" s="3"/>
      <c r="AP1369" s="110"/>
    </row>
    <row r="1370" spans="8:42" ht="15" customHeight="1" x14ac:dyDescent="0.25">
      <c r="H1370" s="187" t="str">
        <f t="shared" si="42"/>
        <v/>
      </c>
      <c r="L1370" s="179" t="str">
        <f t="shared" si="43"/>
        <v/>
      </c>
      <c r="AO1370" s="3"/>
      <c r="AP1370" s="110"/>
    </row>
    <row r="1371" spans="8:42" ht="15" customHeight="1" x14ac:dyDescent="0.25">
      <c r="H1371" s="187" t="str">
        <f t="shared" si="42"/>
        <v/>
      </c>
      <c r="L1371" s="179" t="str">
        <f t="shared" si="43"/>
        <v/>
      </c>
      <c r="AO1371" s="3"/>
      <c r="AP1371" s="110"/>
    </row>
    <row r="1372" spans="8:42" ht="15" customHeight="1" x14ac:dyDescent="0.25">
      <c r="H1372" s="187" t="str">
        <f t="shared" si="42"/>
        <v/>
      </c>
      <c r="L1372" s="179" t="str">
        <f t="shared" si="43"/>
        <v/>
      </c>
      <c r="AO1372" s="3"/>
      <c r="AP1372" s="110"/>
    </row>
    <row r="1373" spans="8:42" ht="15" customHeight="1" x14ac:dyDescent="0.25">
      <c r="H1373" s="187" t="str">
        <f t="shared" si="42"/>
        <v/>
      </c>
      <c r="L1373" s="179" t="str">
        <f t="shared" si="43"/>
        <v/>
      </c>
      <c r="AO1373" s="3"/>
      <c r="AP1373" s="110"/>
    </row>
    <row r="1374" spans="8:42" ht="15" customHeight="1" x14ac:dyDescent="0.25">
      <c r="H1374" s="187" t="str">
        <f t="shared" si="42"/>
        <v/>
      </c>
      <c r="L1374" s="179" t="str">
        <f t="shared" si="43"/>
        <v/>
      </c>
      <c r="AO1374" s="3"/>
      <c r="AP1374" s="110"/>
    </row>
    <row r="1375" spans="8:42" ht="15" customHeight="1" x14ac:dyDescent="0.25">
      <c r="H1375" s="187" t="str">
        <f t="shared" si="42"/>
        <v/>
      </c>
      <c r="L1375" s="179" t="str">
        <f t="shared" si="43"/>
        <v/>
      </c>
      <c r="AO1375" s="3"/>
      <c r="AP1375" s="110"/>
    </row>
    <row r="1376" spans="8:42" ht="15" customHeight="1" x14ac:dyDescent="0.25">
      <c r="H1376" s="187" t="str">
        <f t="shared" si="42"/>
        <v/>
      </c>
      <c r="L1376" s="179" t="str">
        <f t="shared" si="43"/>
        <v/>
      </c>
      <c r="AO1376" s="3"/>
      <c r="AP1376" s="110"/>
    </row>
    <row r="1377" spans="8:42" ht="15" customHeight="1" x14ac:dyDescent="0.25">
      <c r="H1377" s="187" t="str">
        <f t="shared" si="42"/>
        <v/>
      </c>
      <c r="L1377" s="179" t="str">
        <f t="shared" si="43"/>
        <v/>
      </c>
      <c r="AO1377" s="3"/>
      <c r="AP1377" s="110"/>
    </row>
    <row r="1378" spans="8:42" ht="15" customHeight="1" x14ac:dyDescent="0.25">
      <c r="H1378" s="187" t="str">
        <f t="shared" si="42"/>
        <v/>
      </c>
      <c r="L1378" s="179" t="str">
        <f t="shared" si="43"/>
        <v/>
      </c>
      <c r="AO1378" s="3"/>
      <c r="AP1378" s="110"/>
    </row>
    <row r="1379" spans="8:42" ht="15" customHeight="1" x14ac:dyDescent="0.25">
      <c r="H1379" s="187" t="str">
        <f t="shared" si="42"/>
        <v/>
      </c>
      <c r="L1379" s="179" t="str">
        <f t="shared" si="43"/>
        <v/>
      </c>
      <c r="AO1379" s="3"/>
      <c r="AP1379" s="110"/>
    </row>
    <row r="1380" spans="8:42" ht="15" customHeight="1" x14ac:dyDescent="0.25">
      <c r="H1380" s="187" t="str">
        <f t="shared" si="42"/>
        <v/>
      </c>
      <c r="L1380" s="179" t="str">
        <f t="shared" si="43"/>
        <v/>
      </c>
      <c r="AO1380" s="3"/>
      <c r="AP1380" s="110"/>
    </row>
    <row r="1381" spans="8:42" ht="15" customHeight="1" x14ac:dyDescent="0.25">
      <c r="H1381" s="187" t="str">
        <f t="shared" si="42"/>
        <v/>
      </c>
      <c r="L1381" s="179" t="str">
        <f t="shared" si="43"/>
        <v/>
      </c>
      <c r="AO1381" s="3"/>
      <c r="AP1381" s="110"/>
    </row>
    <row r="1382" spans="8:42" ht="15" customHeight="1" x14ac:dyDescent="0.25">
      <c r="H1382" s="187" t="str">
        <f t="shared" si="42"/>
        <v/>
      </c>
      <c r="L1382" s="179" t="str">
        <f t="shared" si="43"/>
        <v/>
      </c>
      <c r="AO1382" s="3"/>
      <c r="AP1382" s="110"/>
    </row>
    <row r="1383" spans="8:42" ht="15" customHeight="1" x14ac:dyDescent="0.25">
      <c r="H1383" s="187" t="str">
        <f t="shared" si="42"/>
        <v/>
      </c>
      <c r="L1383" s="179" t="str">
        <f t="shared" si="43"/>
        <v/>
      </c>
      <c r="AO1383" s="3"/>
      <c r="AP1383" s="110"/>
    </row>
    <row r="1384" spans="8:42" ht="15" customHeight="1" x14ac:dyDescent="0.25">
      <c r="H1384" s="187" t="str">
        <f t="shared" si="42"/>
        <v/>
      </c>
      <c r="L1384" s="179" t="str">
        <f t="shared" si="43"/>
        <v/>
      </c>
      <c r="AO1384" s="3"/>
      <c r="AP1384" s="110"/>
    </row>
    <row r="1385" spans="8:42" ht="15" customHeight="1" x14ac:dyDescent="0.25">
      <c r="H1385" s="187" t="str">
        <f t="shared" si="42"/>
        <v/>
      </c>
      <c r="L1385" s="179" t="str">
        <f t="shared" si="43"/>
        <v/>
      </c>
      <c r="AO1385" s="3"/>
      <c r="AP1385" s="110"/>
    </row>
    <row r="1386" spans="8:42" ht="15" customHeight="1" x14ac:dyDescent="0.25">
      <c r="H1386" s="187" t="str">
        <f t="shared" si="42"/>
        <v/>
      </c>
      <c r="L1386" s="179" t="str">
        <f t="shared" si="43"/>
        <v/>
      </c>
      <c r="AO1386" s="3"/>
      <c r="AP1386" s="110"/>
    </row>
    <row r="1387" spans="8:42" ht="15" customHeight="1" x14ac:dyDescent="0.25">
      <c r="H1387" s="187" t="str">
        <f t="shared" si="42"/>
        <v/>
      </c>
      <c r="L1387" s="179" t="str">
        <f t="shared" si="43"/>
        <v/>
      </c>
      <c r="AO1387" s="3"/>
      <c r="AP1387" s="110"/>
    </row>
    <row r="1388" spans="8:42" ht="15" customHeight="1" x14ac:dyDescent="0.25">
      <c r="H1388" s="187" t="str">
        <f t="shared" si="42"/>
        <v/>
      </c>
      <c r="L1388" s="179" t="str">
        <f t="shared" si="43"/>
        <v/>
      </c>
      <c r="AO1388" s="3"/>
      <c r="AP1388" s="110"/>
    </row>
    <row r="1389" spans="8:42" ht="15" customHeight="1" x14ac:dyDescent="0.25">
      <c r="H1389" s="187" t="str">
        <f t="shared" si="42"/>
        <v/>
      </c>
      <c r="L1389" s="179" t="str">
        <f t="shared" si="43"/>
        <v/>
      </c>
      <c r="AO1389" s="3"/>
      <c r="AP1389" s="110"/>
    </row>
    <row r="1390" spans="8:42" ht="15" customHeight="1" x14ac:dyDescent="0.25">
      <c r="H1390" s="187" t="str">
        <f t="shared" si="42"/>
        <v/>
      </c>
      <c r="L1390" s="179" t="str">
        <f t="shared" si="43"/>
        <v/>
      </c>
      <c r="AO1390" s="3"/>
      <c r="AP1390" s="110"/>
    </row>
    <row r="1391" spans="8:42" ht="15" customHeight="1" x14ac:dyDescent="0.25">
      <c r="H1391" s="187" t="str">
        <f t="shared" si="42"/>
        <v/>
      </c>
      <c r="L1391" s="179" t="str">
        <f t="shared" si="43"/>
        <v/>
      </c>
      <c r="AO1391" s="3"/>
      <c r="AP1391" s="110"/>
    </row>
    <row r="1392" spans="8:42" ht="15" customHeight="1" x14ac:dyDescent="0.25">
      <c r="H1392" s="187" t="str">
        <f t="shared" si="42"/>
        <v/>
      </c>
      <c r="L1392" s="179" t="str">
        <f t="shared" si="43"/>
        <v/>
      </c>
      <c r="AO1392" s="3"/>
      <c r="AP1392" s="110"/>
    </row>
    <row r="1393" spans="8:42" ht="15" customHeight="1" x14ac:dyDescent="0.25">
      <c r="H1393" s="187" t="str">
        <f t="shared" si="42"/>
        <v/>
      </c>
      <c r="L1393" s="179" t="str">
        <f t="shared" si="43"/>
        <v/>
      </c>
      <c r="AO1393" s="3"/>
      <c r="AP1393" s="110"/>
    </row>
    <row r="1394" spans="8:42" ht="15" customHeight="1" x14ac:dyDescent="0.25">
      <c r="H1394" s="187" t="str">
        <f t="shared" si="42"/>
        <v/>
      </c>
      <c r="L1394" s="179" t="str">
        <f t="shared" si="43"/>
        <v/>
      </c>
      <c r="AO1394" s="3"/>
      <c r="AP1394" s="110"/>
    </row>
    <row r="1395" spans="8:42" ht="15" customHeight="1" x14ac:dyDescent="0.25">
      <c r="H1395" s="187" t="str">
        <f t="shared" si="42"/>
        <v/>
      </c>
      <c r="L1395" s="179" t="str">
        <f t="shared" si="43"/>
        <v/>
      </c>
      <c r="AO1395" s="3"/>
      <c r="AP1395" s="110"/>
    </row>
    <row r="1396" spans="8:42" ht="15" customHeight="1" x14ac:dyDescent="0.25">
      <c r="H1396" s="187" t="str">
        <f t="shared" si="42"/>
        <v/>
      </c>
      <c r="L1396" s="179" t="str">
        <f t="shared" si="43"/>
        <v/>
      </c>
      <c r="AO1396" s="3"/>
      <c r="AP1396" s="110"/>
    </row>
    <row r="1397" spans="8:42" ht="15" customHeight="1" x14ac:dyDescent="0.25">
      <c r="H1397" s="187" t="str">
        <f t="shared" si="42"/>
        <v/>
      </c>
      <c r="L1397" s="179" t="str">
        <f t="shared" si="43"/>
        <v/>
      </c>
      <c r="AO1397" s="3"/>
      <c r="AP1397" s="110"/>
    </row>
    <row r="1398" spans="8:42" ht="15" customHeight="1" x14ac:dyDescent="0.25">
      <c r="H1398" s="187" t="str">
        <f t="shared" si="42"/>
        <v/>
      </c>
      <c r="L1398" s="179" t="str">
        <f t="shared" si="43"/>
        <v/>
      </c>
      <c r="AO1398" s="3"/>
      <c r="AP1398" s="110"/>
    </row>
    <row r="1399" spans="8:42" ht="15" customHeight="1" x14ac:dyDescent="0.25">
      <c r="H1399" s="187" t="str">
        <f t="shared" si="42"/>
        <v/>
      </c>
      <c r="L1399" s="179" t="str">
        <f t="shared" si="43"/>
        <v/>
      </c>
      <c r="AO1399" s="3"/>
      <c r="AP1399" s="110"/>
    </row>
    <row r="1400" spans="8:42" ht="15" customHeight="1" x14ac:dyDescent="0.25">
      <c r="H1400" s="187" t="str">
        <f t="shared" si="42"/>
        <v/>
      </c>
      <c r="L1400" s="179" t="str">
        <f t="shared" si="43"/>
        <v/>
      </c>
      <c r="AO1400" s="3"/>
      <c r="AP1400" s="110"/>
    </row>
    <row r="1401" spans="8:42" ht="15" customHeight="1" x14ac:dyDescent="0.25">
      <c r="H1401" s="187" t="str">
        <f t="shared" si="42"/>
        <v/>
      </c>
      <c r="L1401" s="179" t="str">
        <f t="shared" si="43"/>
        <v/>
      </c>
      <c r="AO1401" s="3"/>
      <c r="AP1401" s="110"/>
    </row>
    <row r="1402" spans="8:42" ht="15" customHeight="1" x14ac:dyDescent="0.25">
      <c r="H1402" s="187" t="str">
        <f t="shared" si="42"/>
        <v/>
      </c>
      <c r="L1402" s="179" t="str">
        <f t="shared" si="43"/>
        <v/>
      </c>
      <c r="AO1402" s="3"/>
      <c r="AP1402" s="110"/>
    </row>
    <row r="1403" spans="8:42" ht="15" customHeight="1" x14ac:dyDescent="0.25">
      <c r="H1403" s="187" t="str">
        <f t="shared" si="42"/>
        <v/>
      </c>
      <c r="L1403" s="179" t="str">
        <f t="shared" si="43"/>
        <v/>
      </c>
      <c r="AO1403" s="3"/>
      <c r="AP1403" s="110"/>
    </row>
    <row r="1404" spans="8:42" ht="15" customHeight="1" x14ac:dyDescent="0.25">
      <c r="H1404" s="187" t="str">
        <f t="shared" si="42"/>
        <v/>
      </c>
      <c r="L1404" s="179" t="str">
        <f t="shared" si="43"/>
        <v/>
      </c>
      <c r="AO1404" s="3"/>
      <c r="AP1404" s="110"/>
    </row>
    <row r="1405" spans="8:42" ht="15" customHeight="1" x14ac:dyDescent="0.25">
      <c r="H1405" s="187" t="str">
        <f t="shared" si="42"/>
        <v/>
      </c>
      <c r="L1405" s="179" t="str">
        <f t="shared" si="43"/>
        <v/>
      </c>
      <c r="AO1405" s="3"/>
      <c r="AP1405" s="110"/>
    </row>
    <row r="1406" spans="8:42" ht="15" customHeight="1" x14ac:dyDescent="0.25">
      <c r="H1406" s="187" t="str">
        <f t="shared" si="42"/>
        <v/>
      </c>
      <c r="L1406" s="179" t="str">
        <f t="shared" si="43"/>
        <v/>
      </c>
      <c r="AO1406" s="3"/>
      <c r="AP1406" s="110"/>
    </row>
    <row r="1407" spans="8:42" ht="15" customHeight="1" x14ac:dyDescent="0.25">
      <c r="H1407" s="187" t="str">
        <f t="shared" si="42"/>
        <v/>
      </c>
      <c r="L1407" s="179" t="str">
        <f t="shared" si="43"/>
        <v/>
      </c>
      <c r="AO1407" s="3"/>
      <c r="AP1407" s="110"/>
    </row>
    <row r="1408" spans="8:42" ht="15" customHeight="1" x14ac:dyDescent="0.25">
      <c r="H1408" s="187" t="str">
        <f t="shared" si="42"/>
        <v/>
      </c>
      <c r="L1408" s="179" t="str">
        <f t="shared" si="43"/>
        <v/>
      </c>
      <c r="AO1408" s="3"/>
      <c r="AP1408" s="110"/>
    </row>
    <row r="1409" spans="8:42" ht="15" customHeight="1" x14ac:dyDescent="0.25">
      <c r="H1409" s="187" t="str">
        <f t="shared" si="42"/>
        <v/>
      </c>
      <c r="L1409" s="179" t="str">
        <f t="shared" si="43"/>
        <v/>
      </c>
      <c r="AO1409" s="3"/>
      <c r="AP1409" s="110"/>
    </row>
    <row r="1410" spans="8:42" ht="15" customHeight="1" x14ac:dyDescent="0.25">
      <c r="H1410" s="187" t="str">
        <f t="shared" ref="H1410:H1473" si="44">IF(OR($C1410="",$E1410="",$G1410=""),"",$E1410-$G1410)</f>
        <v/>
      </c>
      <c r="L1410" s="179" t="str">
        <f t="shared" ref="L1410:L1473" si="45">IF(G1410="","",IF(G1410&gt;E1410,"Time check – higher",IF(G1410&lt;E1410,"Time check – lower","")))</f>
        <v/>
      </c>
      <c r="AO1410" s="3"/>
      <c r="AP1410" s="110"/>
    </row>
    <row r="1411" spans="8:42" ht="15" customHeight="1" x14ac:dyDescent="0.25">
      <c r="H1411" s="187" t="str">
        <f t="shared" si="44"/>
        <v/>
      </c>
      <c r="L1411" s="179" t="str">
        <f t="shared" si="45"/>
        <v/>
      </c>
      <c r="AO1411" s="3"/>
      <c r="AP1411" s="110"/>
    </row>
    <row r="1412" spans="8:42" ht="15" customHeight="1" x14ac:dyDescent="0.25">
      <c r="H1412" s="187" t="str">
        <f t="shared" si="44"/>
        <v/>
      </c>
      <c r="L1412" s="179" t="str">
        <f t="shared" si="45"/>
        <v/>
      </c>
      <c r="AO1412" s="3"/>
      <c r="AP1412" s="110"/>
    </row>
    <row r="1413" spans="8:42" ht="15" customHeight="1" x14ac:dyDescent="0.25">
      <c r="H1413" s="187" t="str">
        <f t="shared" si="44"/>
        <v/>
      </c>
      <c r="L1413" s="179" t="str">
        <f t="shared" si="45"/>
        <v/>
      </c>
      <c r="AO1413" s="3"/>
      <c r="AP1413" s="110"/>
    </row>
    <row r="1414" spans="8:42" ht="15" customHeight="1" x14ac:dyDescent="0.25">
      <c r="H1414" s="187" t="str">
        <f t="shared" si="44"/>
        <v/>
      </c>
      <c r="L1414" s="179" t="str">
        <f t="shared" si="45"/>
        <v/>
      </c>
      <c r="AO1414" s="3"/>
      <c r="AP1414" s="110"/>
    </row>
    <row r="1415" spans="8:42" ht="15" customHeight="1" x14ac:dyDescent="0.25">
      <c r="H1415" s="187" t="str">
        <f t="shared" si="44"/>
        <v/>
      </c>
      <c r="L1415" s="179" t="str">
        <f t="shared" si="45"/>
        <v/>
      </c>
      <c r="AO1415" s="3"/>
      <c r="AP1415" s="110"/>
    </row>
    <row r="1416" spans="8:42" ht="15" customHeight="1" x14ac:dyDescent="0.25">
      <c r="H1416" s="187" t="str">
        <f t="shared" si="44"/>
        <v/>
      </c>
      <c r="L1416" s="179" t="str">
        <f t="shared" si="45"/>
        <v/>
      </c>
      <c r="AO1416" s="3"/>
      <c r="AP1416" s="110"/>
    </row>
    <row r="1417" spans="8:42" ht="15" customHeight="1" x14ac:dyDescent="0.25">
      <c r="H1417" s="187" t="str">
        <f t="shared" si="44"/>
        <v/>
      </c>
      <c r="L1417" s="179" t="str">
        <f t="shared" si="45"/>
        <v/>
      </c>
      <c r="AO1417" s="3"/>
      <c r="AP1417" s="110"/>
    </row>
    <row r="1418" spans="8:42" ht="15" customHeight="1" x14ac:dyDescent="0.25">
      <c r="H1418" s="187" t="str">
        <f t="shared" si="44"/>
        <v/>
      </c>
      <c r="L1418" s="179" t="str">
        <f t="shared" si="45"/>
        <v/>
      </c>
      <c r="AO1418" s="3"/>
      <c r="AP1418" s="110"/>
    </row>
    <row r="1419" spans="8:42" ht="15" customHeight="1" x14ac:dyDescent="0.25">
      <c r="H1419" s="187" t="str">
        <f t="shared" si="44"/>
        <v/>
      </c>
      <c r="L1419" s="179" t="str">
        <f t="shared" si="45"/>
        <v/>
      </c>
      <c r="AO1419" s="3"/>
      <c r="AP1419" s="110"/>
    </row>
    <row r="1420" spans="8:42" ht="15" customHeight="1" x14ac:dyDescent="0.25">
      <c r="H1420" s="187" t="str">
        <f t="shared" si="44"/>
        <v/>
      </c>
      <c r="L1420" s="179" t="str">
        <f t="shared" si="45"/>
        <v/>
      </c>
      <c r="AO1420" s="3"/>
      <c r="AP1420" s="110"/>
    </row>
    <row r="1421" spans="8:42" ht="15" customHeight="1" x14ac:dyDescent="0.25">
      <c r="H1421" s="187" t="str">
        <f t="shared" si="44"/>
        <v/>
      </c>
      <c r="L1421" s="179" t="str">
        <f t="shared" si="45"/>
        <v/>
      </c>
      <c r="AO1421" s="3"/>
      <c r="AP1421" s="110"/>
    </row>
    <row r="1422" spans="8:42" ht="15" customHeight="1" x14ac:dyDescent="0.25">
      <c r="H1422" s="187" t="str">
        <f t="shared" si="44"/>
        <v/>
      </c>
      <c r="L1422" s="179" t="str">
        <f t="shared" si="45"/>
        <v/>
      </c>
      <c r="AO1422" s="3"/>
      <c r="AP1422" s="110"/>
    </row>
    <row r="1423" spans="8:42" ht="15" customHeight="1" x14ac:dyDescent="0.25">
      <c r="H1423" s="187" t="str">
        <f t="shared" si="44"/>
        <v/>
      </c>
      <c r="L1423" s="179" t="str">
        <f t="shared" si="45"/>
        <v/>
      </c>
      <c r="AO1423" s="3"/>
      <c r="AP1423" s="110"/>
    </row>
    <row r="1424" spans="8:42" ht="15" customHeight="1" x14ac:dyDescent="0.25">
      <c r="H1424" s="187" t="str">
        <f t="shared" si="44"/>
        <v/>
      </c>
      <c r="L1424" s="179" t="str">
        <f t="shared" si="45"/>
        <v/>
      </c>
      <c r="AO1424" s="3"/>
      <c r="AP1424" s="110"/>
    </row>
    <row r="1425" spans="8:42" ht="15" customHeight="1" x14ac:dyDescent="0.25">
      <c r="H1425" s="187" t="str">
        <f t="shared" si="44"/>
        <v/>
      </c>
      <c r="L1425" s="179" t="str">
        <f t="shared" si="45"/>
        <v/>
      </c>
      <c r="AO1425" s="3"/>
      <c r="AP1425" s="110"/>
    </row>
    <row r="1426" spans="8:42" ht="15" customHeight="1" x14ac:dyDescent="0.25">
      <c r="H1426" s="187" t="str">
        <f t="shared" si="44"/>
        <v/>
      </c>
      <c r="L1426" s="179" t="str">
        <f t="shared" si="45"/>
        <v/>
      </c>
      <c r="AO1426" s="3"/>
      <c r="AP1426" s="110"/>
    </row>
    <row r="1427" spans="8:42" ht="15" customHeight="1" x14ac:dyDescent="0.25">
      <c r="H1427" s="187" t="str">
        <f t="shared" si="44"/>
        <v/>
      </c>
      <c r="L1427" s="179" t="str">
        <f t="shared" si="45"/>
        <v/>
      </c>
      <c r="AO1427" s="3"/>
      <c r="AP1427" s="110"/>
    </row>
    <row r="1428" spans="8:42" ht="15" customHeight="1" x14ac:dyDescent="0.25">
      <c r="H1428" s="187" t="str">
        <f t="shared" si="44"/>
        <v/>
      </c>
      <c r="L1428" s="179" t="str">
        <f t="shared" si="45"/>
        <v/>
      </c>
      <c r="AO1428" s="3"/>
      <c r="AP1428" s="110"/>
    </row>
    <row r="1429" spans="8:42" ht="15" customHeight="1" x14ac:dyDescent="0.25">
      <c r="H1429" s="187" t="str">
        <f t="shared" si="44"/>
        <v/>
      </c>
      <c r="L1429" s="179" t="str">
        <f t="shared" si="45"/>
        <v/>
      </c>
      <c r="AO1429" s="3"/>
      <c r="AP1429" s="110"/>
    </row>
    <row r="1430" spans="8:42" ht="15" customHeight="1" x14ac:dyDescent="0.25">
      <c r="H1430" s="187" t="str">
        <f t="shared" si="44"/>
        <v/>
      </c>
      <c r="L1430" s="179" t="str">
        <f t="shared" si="45"/>
        <v/>
      </c>
      <c r="AO1430" s="3"/>
      <c r="AP1430" s="110"/>
    </row>
    <row r="1431" spans="8:42" ht="15" customHeight="1" x14ac:dyDescent="0.25">
      <c r="H1431" s="187" t="str">
        <f t="shared" si="44"/>
        <v/>
      </c>
      <c r="L1431" s="179" t="str">
        <f t="shared" si="45"/>
        <v/>
      </c>
      <c r="AO1431" s="3"/>
      <c r="AP1431" s="110"/>
    </row>
    <row r="1432" spans="8:42" ht="15" customHeight="1" x14ac:dyDescent="0.25">
      <c r="H1432" s="187" t="str">
        <f t="shared" si="44"/>
        <v/>
      </c>
      <c r="L1432" s="179" t="str">
        <f t="shared" si="45"/>
        <v/>
      </c>
      <c r="AO1432" s="3"/>
      <c r="AP1432" s="110"/>
    </row>
    <row r="1433" spans="8:42" ht="15" customHeight="1" x14ac:dyDescent="0.25">
      <c r="H1433" s="187" t="str">
        <f t="shared" si="44"/>
        <v/>
      </c>
      <c r="L1433" s="179" t="str">
        <f t="shared" si="45"/>
        <v/>
      </c>
      <c r="AO1433" s="3"/>
      <c r="AP1433" s="110"/>
    </row>
    <row r="1434" spans="8:42" ht="15" customHeight="1" x14ac:dyDescent="0.25">
      <c r="H1434" s="187" t="str">
        <f t="shared" si="44"/>
        <v/>
      </c>
      <c r="L1434" s="179" t="str">
        <f t="shared" si="45"/>
        <v/>
      </c>
      <c r="AO1434" s="3"/>
      <c r="AP1434" s="110"/>
    </row>
    <row r="1435" spans="8:42" ht="15" customHeight="1" x14ac:dyDescent="0.25">
      <c r="H1435" s="187" t="str">
        <f t="shared" si="44"/>
        <v/>
      </c>
      <c r="L1435" s="179" t="str">
        <f t="shared" si="45"/>
        <v/>
      </c>
      <c r="AO1435" s="3"/>
      <c r="AP1435" s="110"/>
    </row>
    <row r="1436" spans="8:42" ht="15" customHeight="1" x14ac:dyDescent="0.25">
      <c r="H1436" s="187" t="str">
        <f t="shared" si="44"/>
        <v/>
      </c>
      <c r="L1436" s="179" t="str">
        <f t="shared" si="45"/>
        <v/>
      </c>
      <c r="AO1436" s="3"/>
      <c r="AP1436" s="110"/>
    </row>
    <row r="1437" spans="8:42" ht="15" customHeight="1" x14ac:dyDescent="0.25">
      <c r="H1437" s="187" t="str">
        <f t="shared" si="44"/>
        <v/>
      </c>
      <c r="L1437" s="179" t="str">
        <f t="shared" si="45"/>
        <v/>
      </c>
      <c r="AO1437" s="3"/>
      <c r="AP1437" s="110"/>
    </row>
    <row r="1438" spans="8:42" ht="15" customHeight="1" x14ac:dyDescent="0.25">
      <c r="H1438" s="187" t="str">
        <f t="shared" si="44"/>
        <v/>
      </c>
      <c r="L1438" s="179" t="str">
        <f t="shared" si="45"/>
        <v/>
      </c>
      <c r="AO1438" s="3"/>
      <c r="AP1438" s="110"/>
    </row>
    <row r="1439" spans="8:42" ht="15" customHeight="1" x14ac:dyDescent="0.25">
      <c r="H1439" s="187" t="str">
        <f t="shared" si="44"/>
        <v/>
      </c>
      <c r="L1439" s="179" t="str">
        <f t="shared" si="45"/>
        <v/>
      </c>
      <c r="AO1439" s="3"/>
      <c r="AP1439" s="110"/>
    </row>
    <row r="1440" spans="8:42" ht="15" customHeight="1" x14ac:dyDescent="0.25">
      <c r="H1440" s="187" t="str">
        <f t="shared" si="44"/>
        <v/>
      </c>
      <c r="L1440" s="179" t="str">
        <f t="shared" si="45"/>
        <v/>
      </c>
      <c r="AO1440" s="3"/>
      <c r="AP1440" s="110"/>
    </row>
    <row r="1441" spans="8:42" ht="15" customHeight="1" x14ac:dyDescent="0.25">
      <c r="H1441" s="187" t="str">
        <f t="shared" si="44"/>
        <v/>
      </c>
      <c r="L1441" s="179" t="str">
        <f t="shared" si="45"/>
        <v/>
      </c>
      <c r="AO1441" s="3"/>
      <c r="AP1441" s="110"/>
    </row>
    <row r="1442" spans="8:42" ht="15" customHeight="1" x14ac:dyDescent="0.25">
      <c r="H1442" s="187" t="str">
        <f t="shared" si="44"/>
        <v/>
      </c>
      <c r="L1442" s="179" t="str">
        <f t="shared" si="45"/>
        <v/>
      </c>
      <c r="AO1442" s="3"/>
      <c r="AP1442" s="110"/>
    </row>
    <row r="1443" spans="8:42" ht="15" customHeight="1" x14ac:dyDescent="0.25">
      <c r="H1443" s="187" t="str">
        <f t="shared" si="44"/>
        <v/>
      </c>
      <c r="L1443" s="179" t="str">
        <f t="shared" si="45"/>
        <v/>
      </c>
      <c r="AO1443" s="3"/>
      <c r="AP1443" s="110"/>
    </row>
    <row r="1444" spans="8:42" ht="15" customHeight="1" x14ac:dyDescent="0.25">
      <c r="H1444" s="187" t="str">
        <f t="shared" si="44"/>
        <v/>
      </c>
      <c r="L1444" s="179" t="str">
        <f t="shared" si="45"/>
        <v/>
      </c>
      <c r="AO1444" s="3"/>
      <c r="AP1444" s="110"/>
    </row>
    <row r="1445" spans="8:42" ht="15" customHeight="1" x14ac:dyDescent="0.25">
      <c r="H1445" s="187" t="str">
        <f t="shared" si="44"/>
        <v/>
      </c>
      <c r="L1445" s="179" t="str">
        <f t="shared" si="45"/>
        <v/>
      </c>
      <c r="AO1445" s="3"/>
      <c r="AP1445" s="110"/>
    </row>
    <row r="1446" spans="8:42" ht="15" customHeight="1" x14ac:dyDescent="0.25">
      <c r="H1446" s="187" t="str">
        <f t="shared" si="44"/>
        <v/>
      </c>
      <c r="L1446" s="179" t="str">
        <f t="shared" si="45"/>
        <v/>
      </c>
      <c r="AO1446" s="3"/>
      <c r="AP1446" s="110"/>
    </row>
    <row r="1447" spans="8:42" ht="15" customHeight="1" x14ac:dyDescent="0.25">
      <c r="H1447" s="187" t="str">
        <f t="shared" si="44"/>
        <v/>
      </c>
      <c r="L1447" s="179" t="str">
        <f t="shared" si="45"/>
        <v/>
      </c>
      <c r="AO1447" s="3"/>
      <c r="AP1447" s="110"/>
    </row>
    <row r="1448" spans="8:42" ht="15" customHeight="1" x14ac:dyDescent="0.25">
      <c r="H1448" s="187" t="str">
        <f t="shared" si="44"/>
        <v/>
      </c>
      <c r="L1448" s="179" t="str">
        <f t="shared" si="45"/>
        <v/>
      </c>
      <c r="AO1448" s="3"/>
      <c r="AP1448" s="110"/>
    </row>
    <row r="1449" spans="8:42" ht="15" customHeight="1" x14ac:dyDescent="0.25">
      <c r="H1449" s="187" t="str">
        <f t="shared" si="44"/>
        <v/>
      </c>
      <c r="L1449" s="179" t="str">
        <f t="shared" si="45"/>
        <v/>
      </c>
      <c r="AO1449" s="3"/>
      <c r="AP1449" s="110"/>
    </row>
    <row r="1450" spans="8:42" ht="15" customHeight="1" x14ac:dyDescent="0.25">
      <c r="H1450" s="187" t="str">
        <f t="shared" si="44"/>
        <v/>
      </c>
      <c r="L1450" s="179" t="str">
        <f t="shared" si="45"/>
        <v/>
      </c>
      <c r="AO1450" s="3"/>
      <c r="AP1450" s="110"/>
    </row>
    <row r="1451" spans="8:42" ht="15" customHeight="1" x14ac:dyDescent="0.25">
      <c r="H1451" s="187" t="str">
        <f t="shared" si="44"/>
        <v/>
      </c>
      <c r="L1451" s="179" t="str">
        <f t="shared" si="45"/>
        <v/>
      </c>
      <c r="AO1451" s="3"/>
      <c r="AP1451" s="110"/>
    </row>
    <row r="1452" spans="8:42" ht="15" customHeight="1" x14ac:dyDescent="0.25">
      <c r="H1452" s="187" t="str">
        <f t="shared" si="44"/>
        <v/>
      </c>
      <c r="L1452" s="179" t="str">
        <f t="shared" si="45"/>
        <v/>
      </c>
      <c r="AO1452" s="3"/>
      <c r="AP1452" s="110"/>
    </row>
    <row r="1453" spans="8:42" ht="15" customHeight="1" x14ac:dyDescent="0.25">
      <c r="H1453" s="187" t="str">
        <f t="shared" si="44"/>
        <v/>
      </c>
      <c r="L1453" s="179" t="str">
        <f t="shared" si="45"/>
        <v/>
      </c>
      <c r="AO1453" s="3"/>
      <c r="AP1453" s="110"/>
    </row>
    <row r="1454" spans="8:42" ht="15" customHeight="1" x14ac:dyDescent="0.25">
      <c r="H1454" s="187" t="str">
        <f t="shared" si="44"/>
        <v/>
      </c>
      <c r="L1454" s="179" t="str">
        <f t="shared" si="45"/>
        <v/>
      </c>
      <c r="AO1454" s="3"/>
      <c r="AP1454" s="110"/>
    </row>
    <row r="1455" spans="8:42" ht="15" customHeight="1" x14ac:dyDescent="0.25">
      <c r="H1455" s="187" t="str">
        <f t="shared" si="44"/>
        <v/>
      </c>
      <c r="L1455" s="179" t="str">
        <f t="shared" si="45"/>
        <v/>
      </c>
      <c r="AO1455" s="3"/>
      <c r="AP1455" s="110"/>
    </row>
    <row r="1456" spans="8:42" ht="15" customHeight="1" x14ac:dyDescent="0.25">
      <c r="H1456" s="187" t="str">
        <f t="shared" si="44"/>
        <v/>
      </c>
      <c r="L1456" s="179" t="str">
        <f t="shared" si="45"/>
        <v/>
      </c>
      <c r="AO1456" s="3"/>
      <c r="AP1456" s="110"/>
    </row>
    <row r="1457" spans="8:42" ht="15" customHeight="1" x14ac:dyDescent="0.25">
      <c r="H1457" s="187" t="str">
        <f t="shared" si="44"/>
        <v/>
      </c>
      <c r="L1457" s="179" t="str">
        <f t="shared" si="45"/>
        <v/>
      </c>
      <c r="AO1457" s="3"/>
      <c r="AP1457" s="110"/>
    </row>
    <row r="1458" spans="8:42" ht="15" customHeight="1" x14ac:dyDescent="0.25">
      <c r="H1458" s="187" t="str">
        <f t="shared" si="44"/>
        <v/>
      </c>
      <c r="L1458" s="179" t="str">
        <f t="shared" si="45"/>
        <v/>
      </c>
      <c r="AO1458" s="3"/>
      <c r="AP1458" s="110"/>
    </row>
    <row r="1459" spans="8:42" ht="15" customHeight="1" x14ac:dyDescent="0.25">
      <c r="H1459" s="187" t="str">
        <f t="shared" si="44"/>
        <v/>
      </c>
      <c r="L1459" s="179" t="str">
        <f t="shared" si="45"/>
        <v/>
      </c>
      <c r="AO1459" s="3"/>
      <c r="AP1459" s="110"/>
    </row>
    <row r="1460" spans="8:42" ht="15" customHeight="1" x14ac:dyDescent="0.25">
      <c r="H1460" s="187" t="str">
        <f t="shared" si="44"/>
        <v/>
      </c>
      <c r="L1460" s="179" t="str">
        <f t="shared" si="45"/>
        <v/>
      </c>
      <c r="AO1460" s="3"/>
      <c r="AP1460" s="110"/>
    </row>
    <row r="1461" spans="8:42" ht="15" customHeight="1" x14ac:dyDescent="0.25">
      <c r="H1461" s="187" t="str">
        <f t="shared" si="44"/>
        <v/>
      </c>
      <c r="L1461" s="179" t="str">
        <f t="shared" si="45"/>
        <v/>
      </c>
      <c r="AO1461" s="3"/>
      <c r="AP1461" s="110"/>
    </row>
    <row r="1462" spans="8:42" ht="15" customHeight="1" x14ac:dyDescent="0.25">
      <c r="H1462" s="187" t="str">
        <f t="shared" si="44"/>
        <v/>
      </c>
      <c r="L1462" s="179" t="str">
        <f t="shared" si="45"/>
        <v/>
      </c>
      <c r="AO1462" s="3"/>
      <c r="AP1462" s="110"/>
    </row>
    <row r="1463" spans="8:42" ht="15" customHeight="1" x14ac:dyDescent="0.25">
      <c r="H1463" s="187" t="str">
        <f t="shared" si="44"/>
        <v/>
      </c>
      <c r="L1463" s="179" t="str">
        <f t="shared" si="45"/>
        <v/>
      </c>
      <c r="AO1463" s="3"/>
      <c r="AP1463" s="110"/>
    </row>
    <row r="1464" spans="8:42" ht="15" customHeight="1" x14ac:dyDescent="0.25">
      <c r="H1464" s="187" t="str">
        <f t="shared" si="44"/>
        <v/>
      </c>
      <c r="L1464" s="179" t="str">
        <f t="shared" si="45"/>
        <v/>
      </c>
      <c r="AO1464" s="3"/>
      <c r="AP1464" s="110"/>
    </row>
    <row r="1465" spans="8:42" ht="15" customHeight="1" x14ac:dyDescent="0.25">
      <c r="H1465" s="187" t="str">
        <f t="shared" si="44"/>
        <v/>
      </c>
      <c r="L1465" s="179" t="str">
        <f t="shared" si="45"/>
        <v/>
      </c>
      <c r="AO1465" s="3"/>
      <c r="AP1465" s="110"/>
    </row>
    <row r="1466" spans="8:42" ht="15" customHeight="1" x14ac:dyDescent="0.25">
      <c r="H1466" s="187" t="str">
        <f t="shared" si="44"/>
        <v/>
      </c>
      <c r="L1466" s="179" t="str">
        <f t="shared" si="45"/>
        <v/>
      </c>
      <c r="AO1466" s="3"/>
      <c r="AP1466" s="110"/>
    </row>
    <row r="1467" spans="8:42" ht="15" customHeight="1" x14ac:dyDescent="0.25">
      <c r="H1467" s="187" t="str">
        <f t="shared" si="44"/>
        <v/>
      </c>
      <c r="L1467" s="179" t="str">
        <f t="shared" si="45"/>
        <v/>
      </c>
      <c r="AO1467" s="3"/>
      <c r="AP1467" s="110"/>
    </row>
    <row r="1468" spans="8:42" ht="15" customHeight="1" x14ac:dyDescent="0.25">
      <c r="H1468" s="187" t="str">
        <f t="shared" si="44"/>
        <v/>
      </c>
      <c r="L1468" s="179" t="str">
        <f t="shared" si="45"/>
        <v/>
      </c>
      <c r="AO1468" s="3"/>
      <c r="AP1468" s="110"/>
    </row>
    <row r="1469" spans="8:42" ht="15" customHeight="1" x14ac:dyDescent="0.25">
      <c r="H1469" s="187" t="str">
        <f t="shared" si="44"/>
        <v/>
      </c>
      <c r="L1469" s="179" t="str">
        <f t="shared" si="45"/>
        <v/>
      </c>
      <c r="AO1469" s="3"/>
      <c r="AP1469" s="110"/>
    </row>
    <row r="1470" spans="8:42" ht="15" customHeight="1" x14ac:dyDescent="0.25">
      <c r="H1470" s="187" t="str">
        <f t="shared" si="44"/>
        <v/>
      </c>
      <c r="L1470" s="179" t="str">
        <f t="shared" si="45"/>
        <v/>
      </c>
      <c r="AO1470" s="3"/>
      <c r="AP1470" s="110"/>
    </row>
    <row r="1471" spans="8:42" ht="15" customHeight="1" x14ac:dyDescent="0.25">
      <c r="H1471" s="187" t="str">
        <f t="shared" si="44"/>
        <v/>
      </c>
      <c r="L1471" s="179" t="str">
        <f t="shared" si="45"/>
        <v/>
      </c>
      <c r="AO1471" s="3"/>
      <c r="AP1471" s="110"/>
    </row>
    <row r="1472" spans="8:42" ht="15" customHeight="1" x14ac:dyDescent="0.25">
      <c r="H1472" s="187" t="str">
        <f t="shared" si="44"/>
        <v/>
      </c>
      <c r="L1472" s="179" t="str">
        <f t="shared" si="45"/>
        <v/>
      </c>
      <c r="AO1472" s="3"/>
      <c r="AP1472" s="110"/>
    </row>
    <row r="1473" spans="8:42" ht="15" customHeight="1" x14ac:dyDescent="0.25">
      <c r="H1473" s="187" t="str">
        <f t="shared" si="44"/>
        <v/>
      </c>
      <c r="L1473" s="179" t="str">
        <f t="shared" si="45"/>
        <v/>
      </c>
      <c r="AO1473" s="3"/>
      <c r="AP1473" s="110"/>
    </row>
    <row r="1474" spans="8:42" ht="15" customHeight="1" x14ac:dyDescent="0.25">
      <c r="H1474" s="187" t="str">
        <f t="shared" ref="H1474:H1537" si="46">IF(OR($C1474="",$E1474="",$G1474=""),"",$E1474-$G1474)</f>
        <v/>
      </c>
      <c r="L1474" s="179" t="str">
        <f t="shared" ref="L1474:L1537" si="47">IF(G1474="","",IF(G1474&gt;E1474,"Time check – higher",IF(G1474&lt;E1474,"Time check – lower","")))</f>
        <v/>
      </c>
      <c r="AO1474" s="3"/>
      <c r="AP1474" s="110"/>
    </row>
    <row r="1475" spans="8:42" ht="15" customHeight="1" x14ac:dyDescent="0.25">
      <c r="H1475" s="187" t="str">
        <f t="shared" si="46"/>
        <v/>
      </c>
      <c r="L1475" s="179" t="str">
        <f t="shared" si="47"/>
        <v/>
      </c>
      <c r="AO1475" s="3"/>
      <c r="AP1475" s="110"/>
    </row>
    <row r="1476" spans="8:42" ht="15" customHeight="1" x14ac:dyDescent="0.25">
      <c r="H1476" s="187" t="str">
        <f t="shared" si="46"/>
        <v/>
      </c>
      <c r="L1476" s="179" t="str">
        <f t="shared" si="47"/>
        <v/>
      </c>
      <c r="AO1476" s="3"/>
      <c r="AP1476" s="110"/>
    </row>
    <row r="1477" spans="8:42" ht="15" customHeight="1" x14ac:dyDescent="0.25">
      <c r="H1477" s="187" t="str">
        <f t="shared" si="46"/>
        <v/>
      </c>
      <c r="L1477" s="179" t="str">
        <f t="shared" si="47"/>
        <v/>
      </c>
      <c r="AO1477" s="3"/>
      <c r="AP1477" s="110"/>
    </row>
    <row r="1478" spans="8:42" ht="15" customHeight="1" x14ac:dyDescent="0.25">
      <c r="H1478" s="187" t="str">
        <f t="shared" si="46"/>
        <v/>
      </c>
      <c r="L1478" s="179" t="str">
        <f t="shared" si="47"/>
        <v/>
      </c>
      <c r="AO1478" s="3"/>
      <c r="AP1478" s="110"/>
    </row>
    <row r="1479" spans="8:42" ht="15" customHeight="1" x14ac:dyDescent="0.25">
      <c r="H1479" s="187" t="str">
        <f t="shared" si="46"/>
        <v/>
      </c>
      <c r="L1479" s="179" t="str">
        <f t="shared" si="47"/>
        <v/>
      </c>
      <c r="AO1479" s="3"/>
      <c r="AP1479" s="110"/>
    </row>
    <row r="1480" spans="8:42" ht="15" customHeight="1" x14ac:dyDescent="0.25">
      <c r="H1480" s="187" t="str">
        <f t="shared" si="46"/>
        <v/>
      </c>
      <c r="L1480" s="179" t="str">
        <f t="shared" si="47"/>
        <v/>
      </c>
      <c r="AO1480" s="3"/>
      <c r="AP1480" s="110"/>
    </row>
    <row r="1481" spans="8:42" ht="15" customHeight="1" x14ac:dyDescent="0.25">
      <c r="H1481" s="187" t="str">
        <f t="shared" si="46"/>
        <v/>
      </c>
      <c r="L1481" s="179" t="str">
        <f t="shared" si="47"/>
        <v/>
      </c>
      <c r="AO1481" s="3"/>
      <c r="AP1481" s="110"/>
    </row>
    <row r="1482" spans="8:42" ht="15" customHeight="1" x14ac:dyDescent="0.25">
      <c r="H1482" s="187" t="str">
        <f t="shared" si="46"/>
        <v/>
      </c>
      <c r="L1482" s="179" t="str">
        <f t="shared" si="47"/>
        <v/>
      </c>
      <c r="AO1482" s="3"/>
      <c r="AP1482" s="110"/>
    </row>
    <row r="1483" spans="8:42" ht="15" customHeight="1" x14ac:dyDescent="0.25">
      <c r="H1483" s="187" t="str">
        <f t="shared" si="46"/>
        <v/>
      </c>
      <c r="L1483" s="179" t="str">
        <f t="shared" si="47"/>
        <v/>
      </c>
      <c r="AO1483" s="3"/>
      <c r="AP1483" s="110"/>
    </row>
    <row r="1484" spans="8:42" ht="15" customHeight="1" x14ac:dyDescent="0.25">
      <c r="H1484" s="187" t="str">
        <f t="shared" si="46"/>
        <v/>
      </c>
      <c r="L1484" s="179" t="str">
        <f t="shared" si="47"/>
        <v/>
      </c>
      <c r="AO1484" s="3"/>
      <c r="AP1484" s="110"/>
    </row>
    <row r="1485" spans="8:42" ht="15" customHeight="1" x14ac:dyDescent="0.25">
      <c r="H1485" s="187" t="str">
        <f t="shared" si="46"/>
        <v/>
      </c>
      <c r="L1485" s="179" t="str">
        <f t="shared" si="47"/>
        <v/>
      </c>
      <c r="AO1485" s="3"/>
      <c r="AP1485" s="110"/>
    </row>
    <row r="1486" spans="8:42" ht="15" customHeight="1" x14ac:dyDescent="0.25">
      <c r="H1486" s="187" t="str">
        <f t="shared" si="46"/>
        <v/>
      </c>
      <c r="L1486" s="179" t="str">
        <f t="shared" si="47"/>
        <v/>
      </c>
      <c r="AO1486" s="3"/>
      <c r="AP1486" s="110"/>
    </row>
    <row r="1487" spans="8:42" ht="15" customHeight="1" x14ac:dyDescent="0.25">
      <c r="H1487" s="187" t="str">
        <f t="shared" si="46"/>
        <v/>
      </c>
      <c r="L1487" s="179" t="str">
        <f t="shared" si="47"/>
        <v/>
      </c>
      <c r="AO1487" s="3"/>
      <c r="AP1487" s="110"/>
    </row>
    <row r="1488" spans="8:42" ht="15" customHeight="1" x14ac:dyDescent="0.25">
      <c r="H1488" s="187" t="str">
        <f t="shared" si="46"/>
        <v/>
      </c>
      <c r="L1488" s="179" t="str">
        <f t="shared" si="47"/>
        <v/>
      </c>
      <c r="AO1488" s="3"/>
      <c r="AP1488" s="110"/>
    </row>
    <row r="1489" spans="8:42" ht="15" customHeight="1" x14ac:dyDescent="0.25">
      <c r="H1489" s="187" t="str">
        <f t="shared" si="46"/>
        <v/>
      </c>
      <c r="L1489" s="179" t="str">
        <f t="shared" si="47"/>
        <v/>
      </c>
      <c r="AO1489" s="3"/>
      <c r="AP1489" s="110"/>
    </row>
    <row r="1490" spans="8:42" ht="15" customHeight="1" x14ac:dyDescent="0.25">
      <c r="H1490" s="187" t="str">
        <f t="shared" si="46"/>
        <v/>
      </c>
      <c r="L1490" s="179" t="str">
        <f t="shared" si="47"/>
        <v/>
      </c>
      <c r="AO1490" s="3"/>
      <c r="AP1490" s="110"/>
    </row>
    <row r="1491" spans="8:42" ht="15" customHeight="1" x14ac:dyDescent="0.25">
      <c r="H1491" s="187" t="str">
        <f t="shared" si="46"/>
        <v/>
      </c>
      <c r="L1491" s="179" t="str">
        <f t="shared" si="47"/>
        <v/>
      </c>
      <c r="AO1491" s="3"/>
      <c r="AP1491" s="110"/>
    </row>
    <row r="1492" spans="8:42" ht="15" customHeight="1" x14ac:dyDescent="0.25">
      <c r="H1492" s="187" t="str">
        <f t="shared" si="46"/>
        <v/>
      </c>
      <c r="L1492" s="179" t="str">
        <f t="shared" si="47"/>
        <v/>
      </c>
      <c r="AO1492" s="3"/>
      <c r="AP1492" s="110"/>
    </row>
    <row r="1493" spans="8:42" ht="15" customHeight="1" x14ac:dyDescent="0.25">
      <c r="H1493" s="187" t="str">
        <f t="shared" si="46"/>
        <v/>
      </c>
      <c r="L1493" s="179" t="str">
        <f t="shared" si="47"/>
        <v/>
      </c>
      <c r="AO1493" s="3"/>
      <c r="AP1493" s="110"/>
    </row>
    <row r="1494" spans="8:42" ht="15" customHeight="1" x14ac:dyDescent="0.25">
      <c r="H1494" s="187" t="str">
        <f t="shared" si="46"/>
        <v/>
      </c>
      <c r="L1494" s="179" t="str">
        <f t="shared" si="47"/>
        <v/>
      </c>
      <c r="AO1494" s="3"/>
      <c r="AP1494" s="110"/>
    </row>
    <row r="1495" spans="8:42" ht="15" customHeight="1" x14ac:dyDescent="0.25">
      <c r="H1495" s="187" t="str">
        <f t="shared" si="46"/>
        <v/>
      </c>
      <c r="L1495" s="179" t="str">
        <f t="shared" si="47"/>
        <v/>
      </c>
      <c r="AO1495" s="3"/>
      <c r="AP1495" s="110"/>
    </row>
    <row r="1496" spans="8:42" ht="15" customHeight="1" x14ac:dyDescent="0.25">
      <c r="H1496" s="187" t="str">
        <f t="shared" si="46"/>
        <v/>
      </c>
      <c r="L1496" s="179" t="str">
        <f t="shared" si="47"/>
        <v/>
      </c>
      <c r="AO1496" s="3"/>
      <c r="AP1496" s="110"/>
    </row>
    <row r="1497" spans="8:42" ht="15" customHeight="1" x14ac:dyDescent="0.25">
      <c r="H1497" s="187" t="str">
        <f t="shared" si="46"/>
        <v/>
      </c>
      <c r="L1497" s="179" t="str">
        <f t="shared" si="47"/>
        <v/>
      </c>
      <c r="AO1497" s="3"/>
      <c r="AP1497" s="110"/>
    </row>
    <row r="1498" spans="8:42" ht="15" customHeight="1" x14ac:dyDescent="0.25">
      <c r="H1498" s="187" t="str">
        <f t="shared" si="46"/>
        <v/>
      </c>
      <c r="L1498" s="179" t="str">
        <f t="shared" si="47"/>
        <v/>
      </c>
      <c r="AO1498" s="3"/>
      <c r="AP1498" s="110"/>
    </row>
    <row r="1499" spans="8:42" ht="15" customHeight="1" x14ac:dyDescent="0.25">
      <c r="H1499" s="187" t="str">
        <f t="shared" si="46"/>
        <v/>
      </c>
      <c r="L1499" s="179" t="str">
        <f t="shared" si="47"/>
        <v/>
      </c>
      <c r="AO1499" s="3"/>
      <c r="AP1499" s="110"/>
    </row>
    <row r="1500" spans="8:42" ht="15" customHeight="1" x14ac:dyDescent="0.25">
      <c r="H1500" s="187" t="str">
        <f t="shared" si="46"/>
        <v/>
      </c>
      <c r="L1500" s="179" t="str">
        <f t="shared" si="47"/>
        <v/>
      </c>
      <c r="AO1500" s="3"/>
      <c r="AP1500" s="110"/>
    </row>
    <row r="1501" spans="8:42" ht="15" customHeight="1" x14ac:dyDescent="0.25">
      <c r="H1501" s="187" t="str">
        <f t="shared" si="46"/>
        <v/>
      </c>
      <c r="L1501" s="179" t="str">
        <f t="shared" si="47"/>
        <v/>
      </c>
      <c r="AO1501" s="3"/>
      <c r="AP1501" s="110"/>
    </row>
    <row r="1502" spans="8:42" ht="15" customHeight="1" x14ac:dyDescent="0.25">
      <c r="H1502" s="187" t="str">
        <f t="shared" si="46"/>
        <v/>
      </c>
      <c r="L1502" s="179" t="str">
        <f t="shared" si="47"/>
        <v/>
      </c>
      <c r="AO1502" s="3"/>
      <c r="AP1502" s="110"/>
    </row>
    <row r="1503" spans="8:42" ht="15" customHeight="1" x14ac:dyDescent="0.25">
      <c r="H1503" s="187" t="str">
        <f t="shared" si="46"/>
        <v/>
      </c>
      <c r="L1503" s="179" t="str">
        <f t="shared" si="47"/>
        <v/>
      </c>
      <c r="AO1503" s="3"/>
      <c r="AP1503" s="110"/>
    </row>
    <row r="1504" spans="8:42" ht="15" customHeight="1" x14ac:dyDescent="0.25">
      <c r="H1504" s="187" t="str">
        <f t="shared" si="46"/>
        <v/>
      </c>
      <c r="L1504" s="179" t="str">
        <f t="shared" si="47"/>
        <v/>
      </c>
      <c r="AO1504" s="3"/>
      <c r="AP1504" s="110"/>
    </row>
    <row r="1505" spans="8:42" ht="15" customHeight="1" x14ac:dyDescent="0.25">
      <c r="H1505" s="187" t="str">
        <f t="shared" si="46"/>
        <v/>
      </c>
      <c r="L1505" s="179" t="str">
        <f t="shared" si="47"/>
        <v/>
      </c>
      <c r="AO1505" s="3"/>
      <c r="AP1505" s="110"/>
    </row>
    <row r="1506" spans="8:42" ht="15" customHeight="1" x14ac:dyDescent="0.25">
      <c r="H1506" s="187" t="str">
        <f t="shared" si="46"/>
        <v/>
      </c>
      <c r="L1506" s="179" t="str">
        <f t="shared" si="47"/>
        <v/>
      </c>
      <c r="AO1506" s="3"/>
      <c r="AP1506" s="110"/>
    </row>
    <row r="1507" spans="8:42" ht="15" customHeight="1" x14ac:dyDescent="0.25">
      <c r="H1507" s="187" t="str">
        <f t="shared" si="46"/>
        <v/>
      </c>
      <c r="L1507" s="179" t="str">
        <f t="shared" si="47"/>
        <v/>
      </c>
      <c r="AO1507" s="3"/>
      <c r="AP1507" s="110"/>
    </row>
    <row r="1508" spans="8:42" ht="15" customHeight="1" x14ac:dyDescent="0.25">
      <c r="H1508" s="187" t="str">
        <f t="shared" si="46"/>
        <v/>
      </c>
      <c r="L1508" s="179" t="str">
        <f t="shared" si="47"/>
        <v/>
      </c>
      <c r="AO1508" s="3"/>
      <c r="AP1508" s="110"/>
    </row>
    <row r="1509" spans="8:42" ht="15" customHeight="1" x14ac:dyDescent="0.25">
      <c r="H1509" s="187" t="str">
        <f t="shared" si="46"/>
        <v/>
      </c>
      <c r="L1509" s="179" t="str">
        <f t="shared" si="47"/>
        <v/>
      </c>
      <c r="AO1509" s="3"/>
      <c r="AP1509" s="110"/>
    </row>
    <row r="1510" spans="8:42" ht="15" customHeight="1" x14ac:dyDescent="0.25">
      <c r="H1510" s="187" t="str">
        <f t="shared" si="46"/>
        <v/>
      </c>
      <c r="L1510" s="179" t="str">
        <f t="shared" si="47"/>
        <v/>
      </c>
      <c r="AO1510" s="3"/>
      <c r="AP1510" s="110"/>
    </row>
    <row r="1511" spans="8:42" ht="15" customHeight="1" x14ac:dyDescent="0.25">
      <c r="H1511" s="187" t="str">
        <f t="shared" si="46"/>
        <v/>
      </c>
      <c r="L1511" s="179" t="str">
        <f t="shared" si="47"/>
        <v/>
      </c>
      <c r="AO1511" s="3"/>
      <c r="AP1511" s="110"/>
    </row>
    <row r="1512" spans="8:42" ht="15" customHeight="1" x14ac:dyDescent="0.25">
      <c r="H1512" s="187" t="str">
        <f t="shared" si="46"/>
        <v/>
      </c>
      <c r="L1512" s="179" t="str">
        <f t="shared" si="47"/>
        <v/>
      </c>
      <c r="AO1512" s="3"/>
      <c r="AP1512" s="110"/>
    </row>
    <row r="1513" spans="8:42" ht="15" customHeight="1" x14ac:dyDescent="0.25">
      <c r="H1513" s="187" t="str">
        <f t="shared" si="46"/>
        <v/>
      </c>
      <c r="L1513" s="179" t="str">
        <f t="shared" si="47"/>
        <v/>
      </c>
      <c r="AO1513" s="3"/>
      <c r="AP1513" s="110"/>
    </row>
    <row r="1514" spans="8:42" ht="15" customHeight="1" x14ac:dyDescent="0.25">
      <c r="H1514" s="187" t="str">
        <f t="shared" si="46"/>
        <v/>
      </c>
      <c r="L1514" s="179" t="str">
        <f t="shared" si="47"/>
        <v/>
      </c>
      <c r="AO1514" s="3"/>
      <c r="AP1514" s="110"/>
    </row>
    <row r="1515" spans="8:42" ht="15" customHeight="1" x14ac:dyDescent="0.25">
      <c r="H1515" s="187" t="str">
        <f t="shared" si="46"/>
        <v/>
      </c>
      <c r="L1515" s="179" t="str">
        <f t="shared" si="47"/>
        <v/>
      </c>
      <c r="AO1515" s="3"/>
      <c r="AP1515" s="110"/>
    </row>
    <row r="1516" spans="8:42" ht="15" customHeight="1" x14ac:dyDescent="0.25">
      <c r="H1516" s="187" t="str">
        <f t="shared" si="46"/>
        <v/>
      </c>
      <c r="L1516" s="179" t="str">
        <f t="shared" si="47"/>
        <v/>
      </c>
      <c r="AO1516" s="3"/>
      <c r="AP1516" s="110"/>
    </row>
    <row r="1517" spans="8:42" ht="15" customHeight="1" x14ac:dyDescent="0.25">
      <c r="H1517" s="187" t="str">
        <f t="shared" si="46"/>
        <v/>
      </c>
      <c r="L1517" s="179" t="str">
        <f t="shared" si="47"/>
        <v/>
      </c>
      <c r="AO1517" s="3"/>
      <c r="AP1517" s="110"/>
    </row>
    <row r="1518" spans="8:42" ht="15" customHeight="1" x14ac:dyDescent="0.25">
      <c r="H1518" s="187" t="str">
        <f t="shared" si="46"/>
        <v/>
      </c>
      <c r="L1518" s="179" t="str">
        <f t="shared" si="47"/>
        <v/>
      </c>
      <c r="AO1518" s="3"/>
      <c r="AP1518" s="110"/>
    </row>
    <row r="1519" spans="8:42" ht="15" customHeight="1" x14ac:dyDescent="0.25">
      <c r="H1519" s="187" t="str">
        <f t="shared" si="46"/>
        <v/>
      </c>
      <c r="L1519" s="179" t="str">
        <f t="shared" si="47"/>
        <v/>
      </c>
      <c r="AO1519" s="3"/>
      <c r="AP1519" s="110"/>
    </row>
    <row r="1520" spans="8:42" ht="15" customHeight="1" x14ac:dyDescent="0.25">
      <c r="H1520" s="187" t="str">
        <f t="shared" si="46"/>
        <v/>
      </c>
      <c r="L1520" s="179" t="str">
        <f t="shared" si="47"/>
        <v/>
      </c>
      <c r="AO1520" s="3"/>
      <c r="AP1520" s="110"/>
    </row>
    <row r="1521" spans="8:42" ht="15" customHeight="1" x14ac:dyDescent="0.25">
      <c r="H1521" s="187" t="str">
        <f t="shared" si="46"/>
        <v/>
      </c>
      <c r="L1521" s="179" t="str">
        <f t="shared" si="47"/>
        <v/>
      </c>
      <c r="AO1521" s="3"/>
      <c r="AP1521" s="110"/>
    </row>
    <row r="1522" spans="8:42" ht="15" customHeight="1" x14ac:dyDescent="0.25">
      <c r="H1522" s="187" t="str">
        <f t="shared" si="46"/>
        <v/>
      </c>
      <c r="L1522" s="179" t="str">
        <f t="shared" si="47"/>
        <v/>
      </c>
      <c r="AO1522" s="3"/>
      <c r="AP1522" s="110"/>
    </row>
    <row r="1523" spans="8:42" ht="15" customHeight="1" x14ac:dyDescent="0.25">
      <c r="H1523" s="187" t="str">
        <f t="shared" si="46"/>
        <v/>
      </c>
      <c r="L1523" s="179" t="str">
        <f t="shared" si="47"/>
        <v/>
      </c>
      <c r="AO1523" s="3"/>
      <c r="AP1523" s="110"/>
    </row>
    <row r="1524" spans="8:42" ht="15" customHeight="1" x14ac:dyDescent="0.25">
      <c r="H1524" s="187" t="str">
        <f t="shared" si="46"/>
        <v/>
      </c>
      <c r="L1524" s="179" t="str">
        <f t="shared" si="47"/>
        <v/>
      </c>
      <c r="AO1524" s="3"/>
      <c r="AP1524" s="110"/>
    </row>
    <row r="1525" spans="8:42" ht="15" customHeight="1" x14ac:dyDescent="0.25">
      <c r="H1525" s="187" t="str">
        <f t="shared" si="46"/>
        <v/>
      </c>
      <c r="L1525" s="179" t="str">
        <f t="shared" si="47"/>
        <v/>
      </c>
      <c r="AO1525" s="3"/>
      <c r="AP1525" s="110"/>
    </row>
    <row r="1526" spans="8:42" ht="15" customHeight="1" x14ac:dyDescent="0.25">
      <c r="H1526" s="187" t="str">
        <f t="shared" si="46"/>
        <v/>
      </c>
      <c r="L1526" s="179" t="str">
        <f t="shared" si="47"/>
        <v/>
      </c>
      <c r="AO1526" s="3"/>
      <c r="AP1526" s="110"/>
    </row>
    <row r="1527" spans="8:42" ht="15" customHeight="1" x14ac:dyDescent="0.25">
      <c r="H1527" s="187" t="str">
        <f t="shared" si="46"/>
        <v/>
      </c>
      <c r="L1527" s="179" t="str">
        <f t="shared" si="47"/>
        <v/>
      </c>
      <c r="AO1527" s="3"/>
      <c r="AP1527" s="110"/>
    </row>
    <row r="1528" spans="8:42" ht="15" customHeight="1" x14ac:dyDescent="0.25">
      <c r="H1528" s="187" t="str">
        <f t="shared" si="46"/>
        <v/>
      </c>
      <c r="L1528" s="179" t="str">
        <f t="shared" si="47"/>
        <v/>
      </c>
      <c r="AO1528" s="3"/>
      <c r="AP1528" s="110"/>
    </row>
    <row r="1529" spans="8:42" ht="15" customHeight="1" x14ac:dyDescent="0.25">
      <c r="H1529" s="187" t="str">
        <f t="shared" si="46"/>
        <v/>
      </c>
      <c r="L1529" s="179" t="str">
        <f t="shared" si="47"/>
        <v/>
      </c>
      <c r="AO1529" s="3"/>
      <c r="AP1529" s="110"/>
    </row>
    <row r="1530" spans="8:42" ht="15" customHeight="1" x14ac:dyDescent="0.25">
      <c r="H1530" s="187" t="str">
        <f t="shared" si="46"/>
        <v/>
      </c>
      <c r="L1530" s="179" t="str">
        <f t="shared" si="47"/>
        <v/>
      </c>
      <c r="AO1530" s="3"/>
      <c r="AP1530" s="110"/>
    </row>
    <row r="1531" spans="8:42" ht="15" customHeight="1" x14ac:dyDescent="0.25">
      <c r="H1531" s="187" t="str">
        <f t="shared" si="46"/>
        <v/>
      </c>
      <c r="L1531" s="179" t="str">
        <f t="shared" si="47"/>
        <v/>
      </c>
      <c r="AO1531" s="3"/>
      <c r="AP1531" s="110"/>
    </row>
    <row r="1532" spans="8:42" ht="15" customHeight="1" x14ac:dyDescent="0.25">
      <c r="H1532" s="187" t="str">
        <f t="shared" si="46"/>
        <v/>
      </c>
      <c r="L1532" s="179" t="str">
        <f t="shared" si="47"/>
        <v/>
      </c>
      <c r="AO1532" s="3"/>
      <c r="AP1532" s="110"/>
    </row>
    <row r="1533" spans="8:42" ht="15" customHeight="1" x14ac:dyDescent="0.25">
      <c r="H1533" s="187" t="str">
        <f t="shared" si="46"/>
        <v/>
      </c>
      <c r="L1533" s="179" t="str">
        <f t="shared" si="47"/>
        <v/>
      </c>
      <c r="AO1533" s="3"/>
      <c r="AP1533" s="110"/>
    </row>
    <row r="1534" spans="8:42" ht="15" customHeight="1" x14ac:dyDescent="0.25">
      <c r="H1534" s="187" t="str">
        <f t="shared" si="46"/>
        <v/>
      </c>
      <c r="L1534" s="179" t="str">
        <f t="shared" si="47"/>
        <v/>
      </c>
      <c r="AO1534" s="3"/>
      <c r="AP1534" s="110"/>
    </row>
    <row r="1535" spans="8:42" ht="15" customHeight="1" x14ac:dyDescent="0.25">
      <c r="H1535" s="187" t="str">
        <f t="shared" si="46"/>
        <v/>
      </c>
      <c r="L1535" s="179" t="str">
        <f t="shared" si="47"/>
        <v/>
      </c>
      <c r="AO1535" s="3"/>
      <c r="AP1535" s="110"/>
    </row>
    <row r="1536" spans="8:42" ht="15" customHeight="1" x14ac:dyDescent="0.25">
      <c r="H1536" s="187" t="str">
        <f t="shared" si="46"/>
        <v/>
      </c>
      <c r="L1536" s="179" t="str">
        <f t="shared" si="47"/>
        <v/>
      </c>
      <c r="AO1536" s="3"/>
      <c r="AP1536" s="110"/>
    </row>
    <row r="1537" spans="8:42" ht="15" customHeight="1" x14ac:dyDescent="0.25">
      <c r="H1537" s="187" t="str">
        <f t="shared" si="46"/>
        <v/>
      </c>
      <c r="L1537" s="179" t="str">
        <f t="shared" si="47"/>
        <v/>
      </c>
      <c r="AO1537" s="3"/>
      <c r="AP1537" s="110"/>
    </row>
    <row r="1538" spans="8:42" ht="15" customHeight="1" x14ac:dyDescent="0.25">
      <c r="H1538" s="187" t="str">
        <f t="shared" ref="H1538:H1601" si="48">IF(OR($C1538="",$E1538="",$G1538=""),"",$E1538-$G1538)</f>
        <v/>
      </c>
      <c r="L1538" s="179" t="str">
        <f t="shared" ref="L1538:L1601" si="49">IF(G1538="","",IF(G1538&gt;E1538,"Time check – higher",IF(G1538&lt;E1538,"Time check – lower","")))</f>
        <v/>
      </c>
      <c r="AO1538" s="3"/>
      <c r="AP1538" s="110"/>
    </row>
    <row r="1539" spans="8:42" ht="15" customHeight="1" x14ac:dyDescent="0.25">
      <c r="H1539" s="187" t="str">
        <f t="shared" si="48"/>
        <v/>
      </c>
      <c r="L1539" s="179" t="str">
        <f t="shared" si="49"/>
        <v/>
      </c>
      <c r="AO1539" s="3"/>
      <c r="AP1539" s="110"/>
    </row>
    <row r="1540" spans="8:42" ht="15" customHeight="1" x14ac:dyDescent="0.25">
      <c r="H1540" s="187" t="str">
        <f t="shared" si="48"/>
        <v/>
      </c>
      <c r="L1540" s="179" t="str">
        <f t="shared" si="49"/>
        <v/>
      </c>
      <c r="AO1540" s="3"/>
      <c r="AP1540" s="110"/>
    </row>
    <row r="1541" spans="8:42" ht="15" customHeight="1" x14ac:dyDescent="0.25">
      <c r="H1541" s="187" t="str">
        <f t="shared" si="48"/>
        <v/>
      </c>
      <c r="L1541" s="179" t="str">
        <f t="shared" si="49"/>
        <v/>
      </c>
      <c r="AO1541" s="3"/>
      <c r="AP1541" s="110"/>
    </row>
    <row r="1542" spans="8:42" ht="15" customHeight="1" x14ac:dyDescent="0.25">
      <c r="H1542" s="187" t="str">
        <f t="shared" si="48"/>
        <v/>
      </c>
      <c r="L1542" s="179" t="str">
        <f t="shared" si="49"/>
        <v/>
      </c>
      <c r="AO1542" s="3"/>
      <c r="AP1542" s="110"/>
    </row>
    <row r="1543" spans="8:42" ht="15" customHeight="1" x14ac:dyDescent="0.25">
      <c r="H1543" s="187" t="str">
        <f t="shared" si="48"/>
        <v/>
      </c>
      <c r="L1543" s="179" t="str">
        <f t="shared" si="49"/>
        <v/>
      </c>
      <c r="AO1543" s="3"/>
      <c r="AP1543" s="110"/>
    </row>
    <row r="1544" spans="8:42" ht="15" customHeight="1" x14ac:dyDescent="0.25">
      <c r="H1544" s="187" t="str">
        <f t="shared" si="48"/>
        <v/>
      </c>
      <c r="L1544" s="179" t="str">
        <f t="shared" si="49"/>
        <v/>
      </c>
      <c r="AO1544" s="3"/>
      <c r="AP1544" s="110"/>
    </row>
    <row r="1545" spans="8:42" ht="15" customHeight="1" x14ac:dyDescent="0.25">
      <c r="H1545" s="187" t="str">
        <f t="shared" si="48"/>
        <v/>
      </c>
      <c r="L1545" s="179" t="str">
        <f t="shared" si="49"/>
        <v/>
      </c>
      <c r="AO1545" s="3"/>
      <c r="AP1545" s="110"/>
    </row>
    <row r="1546" spans="8:42" ht="15" customHeight="1" x14ac:dyDescent="0.25">
      <c r="H1546" s="187" t="str">
        <f t="shared" si="48"/>
        <v/>
      </c>
      <c r="L1546" s="179" t="str">
        <f t="shared" si="49"/>
        <v/>
      </c>
      <c r="AO1546" s="3"/>
      <c r="AP1546" s="110"/>
    </row>
    <row r="1547" spans="8:42" ht="15" customHeight="1" x14ac:dyDescent="0.25">
      <c r="H1547" s="187" t="str">
        <f t="shared" si="48"/>
        <v/>
      </c>
      <c r="L1547" s="179" t="str">
        <f t="shared" si="49"/>
        <v/>
      </c>
      <c r="AO1547" s="3"/>
      <c r="AP1547" s="110"/>
    </row>
    <row r="1548" spans="8:42" ht="15" customHeight="1" x14ac:dyDescent="0.25">
      <c r="H1548" s="187" t="str">
        <f t="shared" si="48"/>
        <v/>
      </c>
      <c r="L1548" s="179" t="str">
        <f t="shared" si="49"/>
        <v/>
      </c>
      <c r="AO1548" s="3"/>
      <c r="AP1548" s="110"/>
    </row>
    <row r="1549" spans="8:42" ht="15" customHeight="1" x14ac:dyDescent="0.25">
      <c r="H1549" s="187" t="str">
        <f t="shared" si="48"/>
        <v/>
      </c>
      <c r="L1549" s="179" t="str">
        <f t="shared" si="49"/>
        <v/>
      </c>
      <c r="AO1549" s="3"/>
      <c r="AP1549" s="110"/>
    </row>
    <row r="1550" spans="8:42" ht="15" customHeight="1" x14ac:dyDescent="0.25">
      <c r="H1550" s="187" t="str">
        <f t="shared" si="48"/>
        <v/>
      </c>
      <c r="L1550" s="179" t="str">
        <f t="shared" si="49"/>
        <v/>
      </c>
      <c r="AO1550" s="3"/>
      <c r="AP1550" s="110"/>
    </row>
    <row r="1551" spans="8:42" ht="15" customHeight="1" x14ac:dyDescent="0.25">
      <c r="H1551" s="187" t="str">
        <f t="shared" si="48"/>
        <v/>
      </c>
      <c r="L1551" s="179" t="str">
        <f t="shared" si="49"/>
        <v/>
      </c>
      <c r="AO1551" s="3"/>
      <c r="AP1551" s="110"/>
    </row>
    <row r="1552" spans="8:42" ht="15" customHeight="1" x14ac:dyDescent="0.25">
      <c r="H1552" s="187" t="str">
        <f t="shared" si="48"/>
        <v/>
      </c>
      <c r="L1552" s="179" t="str">
        <f t="shared" si="49"/>
        <v/>
      </c>
      <c r="AO1552" s="3"/>
      <c r="AP1552" s="110"/>
    </row>
    <row r="1553" spans="8:42" ht="15" customHeight="1" x14ac:dyDescent="0.25">
      <c r="H1553" s="187" t="str">
        <f t="shared" si="48"/>
        <v/>
      </c>
      <c r="L1553" s="179" t="str">
        <f t="shared" si="49"/>
        <v/>
      </c>
      <c r="AO1553" s="3"/>
      <c r="AP1553" s="110"/>
    </row>
    <row r="1554" spans="8:42" ht="15" customHeight="1" x14ac:dyDescent="0.25">
      <c r="H1554" s="187" t="str">
        <f t="shared" si="48"/>
        <v/>
      </c>
      <c r="L1554" s="179" t="str">
        <f t="shared" si="49"/>
        <v/>
      </c>
      <c r="AO1554" s="3"/>
      <c r="AP1554" s="110"/>
    </row>
    <row r="1555" spans="8:42" ht="15" customHeight="1" x14ac:dyDescent="0.25">
      <c r="H1555" s="187" t="str">
        <f t="shared" si="48"/>
        <v/>
      </c>
      <c r="L1555" s="179" t="str">
        <f t="shared" si="49"/>
        <v/>
      </c>
      <c r="AO1555" s="3"/>
      <c r="AP1555" s="110"/>
    </row>
    <row r="1556" spans="8:42" ht="15" customHeight="1" x14ac:dyDescent="0.25">
      <c r="H1556" s="187" t="str">
        <f t="shared" si="48"/>
        <v/>
      </c>
      <c r="L1556" s="179" t="str">
        <f t="shared" si="49"/>
        <v/>
      </c>
      <c r="AO1556" s="3"/>
      <c r="AP1556" s="110"/>
    </row>
    <row r="1557" spans="8:42" ht="15" customHeight="1" x14ac:dyDescent="0.25">
      <c r="H1557" s="187" t="str">
        <f t="shared" si="48"/>
        <v/>
      </c>
      <c r="L1557" s="179" t="str">
        <f t="shared" si="49"/>
        <v/>
      </c>
      <c r="AO1557" s="3"/>
      <c r="AP1557" s="110"/>
    </row>
    <row r="1558" spans="8:42" ht="15" customHeight="1" x14ac:dyDescent="0.25">
      <c r="H1558" s="187" t="str">
        <f t="shared" si="48"/>
        <v/>
      </c>
      <c r="L1558" s="179" t="str">
        <f t="shared" si="49"/>
        <v/>
      </c>
      <c r="AO1558" s="3"/>
      <c r="AP1558" s="110"/>
    </row>
    <row r="1559" spans="8:42" ht="15" customHeight="1" x14ac:dyDescent="0.25">
      <c r="H1559" s="187" t="str">
        <f t="shared" si="48"/>
        <v/>
      </c>
      <c r="L1559" s="179" t="str">
        <f t="shared" si="49"/>
        <v/>
      </c>
      <c r="AO1559" s="3"/>
      <c r="AP1559" s="110"/>
    </row>
    <row r="1560" spans="8:42" ht="15" customHeight="1" x14ac:dyDescent="0.25">
      <c r="H1560" s="187" t="str">
        <f t="shared" si="48"/>
        <v/>
      </c>
      <c r="L1560" s="179" t="str">
        <f t="shared" si="49"/>
        <v/>
      </c>
      <c r="AO1560" s="3"/>
      <c r="AP1560" s="110"/>
    </row>
    <row r="1561" spans="8:42" ht="15" customHeight="1" x14ac:dyDescent="0.25">
      <c r="H1561" s="187" t="str">
        <f t="shared" si="48"/>
        <v/>
      </c>
      <c r="L1561" s="179" t="str">
        <f t="shared" si="49"/>
        <v/>
      </c>
      <c r="AO1561" s="3"/>
      <c r="AP1561" s="110"/>
    </row>
    <row r="1562" spans="8:42" ht="15" customHeight="1" x14ac:dyDescent="0.25">
      <c r="H1562" s="187" t="str">
        <f t="shared" si="48"/>
        <v/>
      </c>
      <c r="L1562" s="179" t="str">
        <f t="shared" si="49"/>
        <v/>
      </c>
      <c r="AO1562" s="3"/>
      <c r="AP1562" s="110"/>
    </row>
    <row r="1563" spans="8:42" ht="15" customHeight="1" x14ac:dyDescent="0.25">
      <c r="H1563" s="187" t="str">
        <f t="shared" si="48"/>
        <v/>
      </c>
      <c r="L1563" s="179" t="str">
        <f t="shared" si="49"/>
        <v/>
      </c>
      <c r="AO1563" s="3"/>
      <c r="AP1563" s="110"/>
    </row>
    <row r="1564" spans="8:42" ht="15" customHeight="1" x14ac:dyDescent="0.25">
      <c r="H1564" s="187" t="str">
        <f t="shared" si="48"/>
        <v/>
      </c>
      <c r="L1564" s="179" t="str">
        <f t="shared" si="49"/>
        <v/>
      </c>
      <c r="AO1564" s="3"/>
      <c r="AP1564" s="110"/>
    </row>
    <row r="1565" spans="8:42" ht="15" customHeight="1" x14ac:dyDescent="0.25">
      <c r="H1565" s="187" t="str">
        <f t="shared" si="48"/>
        <v/>
      </c>
      <c r="L1565" s="179" t="str">
        <f t="shared" si="49"/>
        <v/>
      </c>
      <c r="AO1565" s="3"/>
      <c r="AP1565" s="110"/>
    </row>
    <row r="1566" spans="8:42" ht="15" customHeight="1" x14ac:dyDescent="0.25">
      <c r="H1566" s="187" t="str">
        <f t="shared" si="48"/>
        <v/>
      </c>
      <c r="L1566" s="179" t="str">
        <f t="shared" si="49"/>
        <v/>
      </c>
      <c r="AO1566" s="3"/>
      <c r="AP1566" s="110"/>
    </row>
    <row r="1567" spans="8:42" ht="15" customHeight="1" x14ac:dyDescent="0.25">
      <c r="H1567" s="187" t="str">
        <f t="shared" si="48"/>
        <v/>
      </c>
      <c r="L1567" s="179" t="str">
        <f t="shared" si="49"/>
        <v/>
      </c>
      <c r="AO1567" s="3"/>
      <c r="AP1567" s="110"/>
    </row>
    <row r="1568" spans="8:42" ht="15" customHeight="1" x14ac:dyDescent="0.25">
      <c r="H1568" s="187" t="str">
        <f t="shared" si="48"/>
        <v/>
      </c>
      <c r="L1568" s="179" t="str">
        <f t="shared" si="49"/>
        <v/>
      </c>
      <c r="AO1568" s="3"/>
      <c r="AP1568" s="110"/>
    </row>
    <row r="1569" spans="8:42" ht="15" customHeight="1" x14ac:dyDescent="0.25">
      <c r="H1569" s="187" t="str">
        <f t="shared" si="48"/>
        <v/>
      </c>
      <c r="L1569" s="179" t="str">
        <f t="shared" si="49"/>
        <v/>
      </c>
      <c r="AO1569" s="3"/>
      <c r="AP1569" s="110"/>
    </row>
    <row r="1570" spans="8:42" ht="15" customHeight="1" x14ac:dyDescent="0.25">
      <c r="H1570" s="187" t="str">
        <f t="shared" si="48"/>
        <v/>
      </c>
      <c r="L1570" s="179" t="str">
        <f t="shared" si="49"/>
        <v/>
      </c>
      <c r="AO1570" s="3"/>
      <c r="AP1570" s="110"/>
    </row>
    <row r="1571" spans="8:42" ht="15" customHeight="1" x14ac:dyDescent="0.25">
      <c r="H1571" s="187" t="str">
        <f t="shared" si="48"/>
        <v/>
      </c>
      <c r="L1571" s="179" t="str">
        <f t="shared" si="49"/>
        <v/>
      </c>
      <c r="AO1571" s="3"/>
      <c r="AP1571" s="110"/>
    </row>
    <row r="1572" spans="8:42" ht="15" customHeight="1" x14ac:dyDescent="0.25">
      <c r="H1572" s="187" t="str">
        <f t="shared" si="48"/>
        <v/>
      </c>
      <c r="L1572" s="179" t="str">
        <f t="shared" si="49"/>
        <v/>
      </c>
      <c r="AO1572" s="3"/>
      <c r="AP1572" s="110"/>
    </row>
    <row r="1573" spans="8:42" ht="15" customHeight="1" x14ac:dyDescent="0.25">
      <c r="H1573" s="187" t="str">
        <f t="shared" si="48"/>
        <v/>
      </c>
      <c r="L1573" s="179" t="str">
        <f t="shared" si="49"/>
        <v/>
      </c>
      <c r="AO1573" s="3"/>
      <c r="AP1573" s="110"/>
    </row>
    <row r="1574" spans="8:42" ht="15" customHeight="1" x14ac:dyDescent="0.25">
      <c r="H1574" s="187" t="str">
        <f t="shared" si="48"/>
        <v/>
      </c>
      <c r="L1574" s="179" t="str">
        <f t="shared" si="49"/>
        <v/>
      </c>
      <c r="AO1574" s="3"/>
      <c r="AP1574" s="110"/>
    </row>
    <row r="1575" spans="8:42" ht="15" customHeight="1" x14ac:dyDescent="0.25">
      <c r="H1575" s="187" t="str">
        <f t="shared" si="48"/>
        <v/>
      </c>
      <c r="L1575" s="179" t="str">
        <f t="shared" si="49"/>
        <v/>
      </c>
      <c r="AO1575" s="3"/>
      <c r="AP1575" s="110"/>
    </row>
    <row r="1576" spans="8:42" ht="15" customHeight="1" x14ac:dyDescent="0.25">
      <c r="H1576" s="187" t="str">
        <f t="shared" si="48"/>
        <v/>
      </c>
      <c r="L1576" s="179" t="str">
        <f t="shared" si="49"/>
        <v/>
      </c>
      <c r="AO1576" s="3"/>
      <c r="AP1576" s="110"/>
    </row>
    <row r="1577" spans="8:42" ht="15" customHeight="1" x14ac:dyDescent="0.25">
      <c r="H1577" s="187" t="str">
        <f t="shared" si="48"/>
        <v/>
      </c>
      <c r="L1577" s="179" t="str">
        <f t="shared" si="49"/>
        <v/>
      </c>
      <c r="AO1577" s="3"/>
      <c r="AP1577" s="110"/>
    </row>
    <row r="1578" spans="8:42" ht="15" customHeight="1" x14ac:dyDescent="0.25">
      <c r="H1578" s="187" t="str">
        <f t="shared" si="48"/>
        <v/>
      </c>
      <c r="L1578" s="179" t="str">
        <f t="shared" si="49"/>
        <v/>
      </c>
      <c r="AO1578" s="3"/>
      <c r="AP1578" s="110"/>
    </row>
    <row r="1579" spans="8:42" ht="15" customHeight="1" x14ac:dyDescent="0.25">
      <c r="H1579" s="187" t="str">
        <f t="shared" si="48"/>
        <v/>
      </c>
      <c r="L1579" s="179" t="str">
        <f t="shared" si="49"/>
        <v/>
      </c>
      <c r="AO1579" s="3"/>
      <c r="AP1579" s="110"/>
    </row>
    <row r="1580" spans="8:42" ht="15" customHeight="1" x14ac:dyDescent="0.25">
      <c r="H1580" s="187" t="str">
        <f t="shared" si="48"/>
        <v/>
      </c>
      <c r="L1580" s="179" t="str">
        <f t="shared" si="49"/>
        <v/>
      </c>
      <c r="AO1580" s="3"/>
      <c r="AP1580" s="110"/>
    </row>
    <row r="1581" spans="8:42" ht="15" customHeight="1" x14ac:dyDescent="0.25">
      <c r="H1581" s="187" t="str">
        <f t="shared" si="48"/>
        <v/>
      </c>
      <c r="L1581" s="179" t="str">
        <f t="shared" si="49"/>
        <v/>
      </c>
      <c r="AO1581" s="3"/>
      <c r="AP1581" s="110"/>
    </row>
    <row r="1582" spans="8:42" ht="15" customHeight="1" x14ac:dyDescent="0.25">
      <c r="H1582" s="187" t="str">
        <f t="shared" si="48"/>
        <v/>
      </c>
      <c r="L1582" s="179" t="str">
        <f t="shared" si="49"/>
        <v/>
      </c>
      <c r="AO1582" s="3"/>
      <c r="AP1582" s="110"/>
    </row>
    <row r="1583" spans="8:42" ht="15" customHeight="1" x14ac:dyDescent="0.25">
      <c r="H1583" s="187" t="str">
        <f t="shared" si="48"/>
        <v/>
      </c>
      <c r="L1583" s="179" t="str">
        <f t="shared" si="49"/>
        <v/>
      </c>
      <c r="AO1583" s="3"/>
      <c r="AP1583" s="110"/>
    </row>
    <row r="1584" spans="8:42" ht="15" customHeight="1" x14ac:dyDescent="0.25">
      <c r="H1584" s="187" t="str">
        <f t="shared" si="48"/>
        <v/>
      </c>
      <c r="L1584" s="179" t="str">
        <f t="shared" si="49"/>
        <v/>
      </c>
      <c r="AO1584" s="3"/>
      <c r="AP1584" s="110"/>
    </row>
    <row r="1585" spans="8:42" ht="15" customHeight="1" x14ac:dyDescent="0.25">
      <c r="H1585" s="187" t="str">
        <f t="shared" si="48"/>
        <v/>
      </c>
      <c r="L1585" s="179" t="str">
        <f t="shared" si="49"/>
        <v/>
      </c>
      <c r="AO1585" s="3"/>
      <c r="AP1585" s="110"/>
    </row>
    <row r="1586" spans="8:42" ht="15" customHeight="1" x14ac:dyDescent="0.25">
      <c r="H1586" s="187" t="str">
        <f t="shared" si="48"/>
        <v/>
      </c>
      <c r="L1586" s="179" t="str">
        <f t="shared" si="49"/>
        <v/>
      </c>
      <c r="AO1586" s="3"/>
      <c r="AP1586" s="110"/>
    </row>
    <row r="1587" spans="8:42" ht="15" customHeight="1" x14ac:dyDescent="0.25">
      <c r="H1587" s="187" t="str">
        <f t="shared" si="48"/>
        <v/>
      </c>
      <c r="L1587" s="179" t="str">
        <f t="shared" si="49"/>
        <v/>
      </c>
      <c r="AO1587" s="3"/>
      <c r="AP1587" s="110"/>
    </row>
    <row r="1588" spans="8:42" ht="15" customHeight="1" x14ac:dyDescent="0.25">
      <c r="H1588" s="187" t="str">
        <f t="shared" si="48"/>
        <v/>
      </c>
      <c r="L1588" s="179" t="str">
        <f t="shared" si="49"/>
        <v/>
      </c>
      <c r="AO1588" s="3"/>
      <c r="AP1588" s="110"/>
    </row>
    <row r="1589" spans="8:42" ht="15" customHeight="1" x14ac:dyDescent="0.25">
      <c r="H1589" s="187" t="str">
        <f t="shared" si="48"/>
        <v/>
      </c>
      <c r="L1589" s="179" t="str">
        <f t="shared" si="49"/>
        <v/>
      </c>
      <c r="AO1589" s="3"/>
      <c r="AP1589" s="110"/>
    </row>
    <row r="1590" spans="8:42" ht="15" customHeight="1" x14ac:dyDescent="0.25">
      <c r="H1590" s="187" t="str">
        <f t="shared" si="48"/>
        <v/>
      </c>
      <c r="L1590" s="179" t="str">
        <f t="shared" si="49"/>
        <v/>
      </c>
      <c r="AO1590" s="3"/>
      <c r="AP1590" s="110"/>
    </row>
    <row r="1591" spans="8:42" ht="15" customHeight="1" x14ac:dyDescent="0.25">
      <c r="H1591" s="187" t="str">
        <f t="shared" si="48"/>
        <v/>
      </c>
      <c r="L1591" s="179" t="str">
        <f t="shared" si="49"/>
        <v/>
      </c>
      <c r="AO1591" s="3"/>
      <c r="AP1591" s="110"/>
    </row>
    <row r="1592" spans="8:42" ht="15" customHeight="1" x14ac:dyDescent="0.25">
      <c r="H1592" s="187" t="str">
        <f t="shared" si="48"/>
        <v/>
      </c>
      <c r="L1592" s="179" t="str">
        <f t="shared" si="49"/>
        <v/>
      </c>
      <c r="AO1592" s="3"/>
      <c r="AP1592" s="110"/>
    </row>
    <row r="1593" spans="8:42" ht="15" customHeight="1" x14ac:dyDescent="0.25">
      <c r="H1593" s="187" t="str">
        <f t="shared" si="48"/>
        <v/>
      </c>
      <c r="L1593" s="179" t="str">
        <f t="shared" si="49"/>
        <v/>
      </c>
      <c r="AO1593" s="3"/>
      <c r="AP1593" s="110"/>
    </row>
    <row r="1594" spans="8:42" ht="15" customHeight="1" x14ac:dyDescent="0.25">
      <c r="H1594" s="187" t="str">
        <f t="shared" si="48"/>
        <v/>
      </c>
      <c r="L1594" s="179" t="str">
        <f t="shared" si="49"/>
        <v/>
      </c>
      <c r="AO1594" s="3"/>
      <c r="AP1594" s="110"/>
    </row>
    <row r="1595" spans="8:42" ht="15" customHeight="1" x14ac:dyDescent="0.25">
      <c r="H1595" s="187" t="str">
        <f t="shared" si="48"/>
        <v/>
      </c>
      <c r="L1595" s="179" t="str">
        <f t="shared" si="49"/>
        <v/>
      </c>
      <c r="AO1595" s="3"/>
      <c r="AP1595" s="110"/>
    </row>
    <row r="1596" spans="8:42" ht="15" customHeight="1" x14ac:dyDescent="0.25">
      <c r="H1596" s="187" t="str">
        <f t="shared" si="48"/>
        <v/>
      </c>
      <c r="L1596" s="179" t="str">
        <f t="shared" si="49"/>
        <v/>
      </c>
      <c r="AO1596" s="3"/>
      <c r="AP1596" s="110"/>
    </row>
    <row r="1597" spans="8:42" ht="15" customHeight="1" x14ac:dyDescent="0.25">
      <c r="H1597" s="187" t="str">
        <f t="shared" si="48"/>
        <v/>
      </c>
      <c r="L1597" s="179" t="str">
        <f t="shared" si="49"/>
        <v/>
      </c>
      <c r="AO1597" s="3"/>
      <c r="AP1597" s="110"/>
    </row>
    <row r="1598" spans="8:42" ht="15" customHeight="1" x14ac:dyDescent="0.25">
      <c r="H1598" s="187" t="str">
        <f t="shared" si="48"/>
        <v/>
      </c>
      <c r="L1598" s="179" t="str">
        <f t="shared" si="49"/>
        <v/>
      </c>
      <c r="AO1598" s="3"/>
      <c r="AP1598" s="110"/>
    </row>
    <row r="1599" spans="8:42" ht="15" customHeight="1" x14ac:dyDescent="0.25">
      <c r="H1599" s="187" t="str">
        <f t="shared" si="48"/>
        <v/>
      </c>
      <c r="L1599" s="179" t="str">
        <f t="shared" si="49"/>
        <v/>
      </c>
      <c r="AO1599" s="3"/>
      <c r="AP1599" s="110"/>
    </row>
    <row r="1600" spans="8:42" ht="15" customHeight="1" x14ac:dyDescent="0.25">
      <c r="H1600" s="187" t="str">
        <f t="shared" si="48"/>
        <v/>
      </c>
      <c r="L1600" s="179" t="str">
        <f t="shared" si="49"/>
        <v/>
      </c>
      <c r="AO1600" s="3"/>
      <c r="AP1600" s="110"/>
    </row>
    <row r="1601" spans="8:42" ht="15" customHeight="1" x14ac:dyDescent="0.25">
      <c r="H1601" s="187" t="str">
        <f t="shared" si="48"/>
        <v/>
      </c>
      <c r="L1601" s="179" t="str">
        <f t="shared" si="49"/>
        <v/>
      </c>
      <c r="AO1601" s="3"/>
      <c r="AP1601" s="110"/>
    </row>
    <row r="1602" spans="8:42" ht="15" customHeight="1" x14ac:dyDescent="0.25">
      <c r="H1602" s="187" t="str">
        <f t="shared" ref="H1602:H1665" si="50">IF(OR($C1602="",$E1602="",$G1602=""),"",$E1602-$G1602)</f>
        <v/>
      </c>
      <c r="L1602" s="179" t="str">
        <f t="shared" ref="L1602:L1665" si="51">IF(G1602="","",IF(G1602&gt;E1602,"Time check – higher",IF(G1602&lt;E1602,"Time check – lower","")))</f>
        <v/>
      </c>
      <c r="AO1602" s="3"/>
      <c r="AP1602" s="110"/>
    </row>
    <row r="1603" spans="8:42" ht="15" customHeight="1" x14ac:dyDescent="0.25">
      <c r="H1603" s="187" t="str">
        <f t="shared" si="50"/>
        <v/>
      </c>
      <c r="L1603" s="179" t="str">
        <f t="shared" si="51"/>
        <v/>
      </c>
      <c r="AO1603" s="3"/>
      <c r="AP1603" s="110"/>
    </row>
    <row r="1604" spans="8:42" ht="15" customHeight="1" x14ac:dyDescent="0.25">
      <c r="H1604" s="187" t="str">
        <f t="shared" si="50"/>
        <v/>
      </c>
      <c r="L1604" s="179" t="str">
        <f t="shared" si="51"/>
        <v/>
      </c>
      <c r="AO1604" s="3"/>
      <c r="AP1604" s="110"/>
    </row>
    <row r="1605" spans="8:42" ht="15" customHeight="1" x14ac:dyDescent="0.25">
      <c r="H1605" s="187" t="str">
        <f t="shared" si="50"/>
        <v/>
      </c>
      <c r="L1605" s="179" t="str">
        <f t="shared" si="51"/>
        <v/>
      </c>
      <c r="AO1605" s="3"/>
      <c r="AP1605" s="110"/>
    </row>
    <row r="1606" spans="8:42" ht="15" customHeight="1" x14ac:dyDescent="0.25">
      <c r="H1606" s="187" t="str">
        <f t="shared" si="50"/>
        <v/>
      </c>
      <c r="L1606" s="179" t="str">
        <f t="shared" si="51"/>
        <v/>
      </c>
      <c r="AO1606" s="3"/>
      <c r="AP1606" s="110"/>
    </row>
    <row r="1607" spans="8:42" ht="15" customHeight="1" x14ac:dyDescent="0.25">
      <c r="H1607" s="187" t="str">
        <f t="shared" si="50"/>
        <v/>
      </c>
      <c r="L1607" s="179" t="str">
        <f t="shared" si="51"/>
        <v/>
      </c>
      <c r="AO1607" s="3"/>
      <c r="AP1607" s="110"/>
    </row>
    <row r="1608" spans="8:42" ht="15" customHeight="1" x14ac:dyDescent="0.25">
      <c r="H1608" s="187" t="str">
        <f t="shared" si="50"/>
        <v/>
      </c>
      <c r="L1608" s="179" t="str">
        <f t="shared" si="51"/>
        <v/>
      </c>
      <c r="AO1608" s="3"/>
      <c r="AP1608" s="110"/>
    </row>
    <row r="1609" spans="8:42" ht="15" customHeight="1" x14ac:dyDescent="0.25">
      <c r="H1609" s="187" t="str">
        <f t="shared" si="50"/>
        <v/>
      </c>
      <c r="L1609" s="179" t="str">
        <f t="shared" si="51"/>
        <v/>
      </c>
      <c r="AO1609" s="3"/>
      <c r="AP1609" s="110"/>
    </row>
    <row r="1610" spans="8:42" ht="15" customHeight="1" x14ac:dyDescent="0.25">
      <c r="H1610" s="187" t="str">
        <f t="shared" si="50"/>
        <v/>
      </c>
      <c r="L1610" s="179" t="str">
        <f t="shared" si="51"/>
        <v/>
      </c>
      <c r="AO1610" s="3"/>
      <c r="AP1610" s="110"/>
    </row>
    <row r="1611" spans="8:42" ht="15" customHeight="1" x14ac:dyDescent="0.25">
      <c r="H1611" s="187" t="str">
        <f t="shared" si="50"/>
        <v/>
      </c>
      <c r="L1611" s="179" t="str">
        <f t="shared" si="51"/>
        <v/>
      </c>
      <c r="AO1611" s="3"/>
      <c r="AP1611" s="110"/>
    </row>
    <row r="1612" spans="8:42" ht="15" customHeight="1" x14ac:dyDescent="0.25">
      <c r="H1612" s="187" t="str">
        <f t="shared" si="50"/>
        <v/>
      </c>
      <c r="L1612" s="179" t="str">
        <f t="shared" si="51"/>
        <v/>
      </c>
      <c r="AO1612" s="3"/>
      <c r="AP1612" s="110"/>
    </row>
    <row r="1613" spans="8:42" ht="15" customHeight="1" x14ac:dyDescent="0.25">
      <c r="H1613" s="187" t="str">
        <f t="shared" si="50"/>
        <v/>
      </c>
      <c r="L1613" s="179" t="str">
        <f t="shared" si="51"/>
        <v/>
      </c>
      <c r="AO1613" s="3"/>
      <c r="AP1613" s="110"/>
    </row>
    <row r="1614" spans="8:42" ht="15" customHeight="1" x14ac:dyDescent="0.25">
      <c r="H1614" s="187" t="str">
        <f t="shared" si="50"/>
        <v/>
      </c>
      <c r="L1614" s="179" t="str">
        <f t="shared" si="51"/>
        <v/>
      </c>
      <c r="AO1614" s="3"/>
      <c r="AP1614" s="110"/>
    </row>
    <row r="1615" spans="8:42" ht="15" customHeight="1" x14ac:dyDescent="0.25">
      <c r="H1615" s="187" t="str">
        <f t="shared" si="50"/>
        <v/>
      </c>
      <c r="L1615" s="179" t="str">
        <f t="shared" si="51"/>
        <v/>
      </c>
      <c r="AO1615" s="3"/>
      <c r="AP1615" s="110"/>
    </row>
    <row r="1616" spans="8:42" ht="15" customHeight="1" x14ac:dyDescent="0.25">
      <c r="H1616" s="187" t="str">
        <f t="shared" si="50"/>
        <v/>
      </c>
      <c r="L1616" s="179" t="str">
        <f t="shared" si="51"/>
        <v/>
      </c>
      <c r="AO1616" s="3"/>
      <c r="AP1616" s="110"/>
    </row>
    <row r="1617" spans="8:42" ht="15" customHeight="1" x14ac:dyDescent="0.25">
      <c r="H1617" s="187" t="str">
        <f t="shared" si="50"/>
        <v/>
      </c>
      <c r="L1617" s="179" t="str">
        <f t="shared" si="51"/>
        <v/>
      </c>
      <c r="AO1617" s="3"/>
      <c r="AP1617" s="110"/>
    </row>
    <row r="1618" spans="8:42" ht="15" customHeight="1" x14ac:dyDescent="0.25">
      <c r="H1618" s="187" t="str">
        <f t="shared" si="50"/>
        <v/>
      </c>
      <c r="L1618" s="179" t="str">
        <f t="shared" si="51"/>
        <v/>
      </c>
      <c r="AO1618" s="3"/>
      <c r="AP1618" s="110"/>
    </row>
    <row r="1619" spans="8:42" ht="15" customHeight="1" x14ac:dyDescent="0.25">
      <c r="H1619" s="187" t="str">
        <f t="shared" si="50"/>
        <v/>
      </c>
      <c r="L1619" s="179" t="str">
        <f t="shared" si="51"/>
        <v/>
      </c>
      <c r="AO1619" s="3"/>
      <c r="AP1619" s="110"/>
    </row>
    <row r="1620" spans="8:42" ht="15" customHeight="1" x14ac:dyDescent="0.25">
      <c r="H1620" s="187" t="str">
        <f t="shared" si="50"/>
        <v/>
      </c>
      <c r="L1620" s="179" t="str">
        <f t="shared" si="51"/>
        <v/>
      </c>
      <c r="AO1620" s="3"/>
      <c r="AP1620" s="110"/>
    </row>
    <row r="1621" spans="8:42" ht="15" customHeight="1" x14ac:dyDescent="0.25">
      <c r="H1621" s="187" t="str">
        <f t="shared" si="50"/>
        <v/>
      </c>
      <c r="L1621" s="179" t="str">
        <f t="shared" si="51"/>
        <v/>
      </c>
      <c r="AO1621" s="3"/>
      <c r="AP1621" s="110"/>
    </row>
    <row r="1622" spans="8:42" ht="15" customHeight="1" x14ac:dyDescent="0.25">
      <c r="H1622" s="187" t="str">
        <f t="shared" si="50"/>
        <v/>
      </c>
      <c r="L1622" s="179" t="str">
        <f t="shared" si="51"/>
        <v/>
      </c>
      <c r="AO1622" s="3"/>
      <c r="AP1622" s="110"/>
    </row>
    <row r="1623" spans="8:42" ht="15" customHeight="1" x14ac:dyDescent="0.25">
      <c r="H1623" s="187" t="str">
        <f t="shared" si="50"/>
        <v/>
      </c>
      <c r="L1623" s="179" t="str">
        <f t="shared" si="51"/>
        <v/>
      </c>
      <c r="AO1623" s="3"/>
      <c r="AP1623" s="110"/>
    </row>
    <row r="1624" spans="8:42" ht="15" customHeight="1" x14ac:dyDescent="0.25">
      <c r="H1624" s="187" t="str">
        <f t="shared" si="50"/>
        <v/>
      </c>
      <c r="L1624" s="179" t="str">
        <f t="shared" si="51"/>
        <v/>
      </c>
      <c r="AO1624" s="3"/>
      <c r="AP1624" s="110"/>
    </row>
    <row r="1625" spans="8:42" ht="15" customHeight="1" x14ac:dyDescent="0.25">
      <c r="H1625" s="187" t="str">
        <f t="shared" si="50"/>
        <v/>
      </c>
      <c r="L1625" s="179" t="str">
        <f t="shared" si="51"/>
        <v/>
      </c>
      <c r="AO1625" s="3"/>
      <c r="AP1625" s="110"/>
    </row>
    <row r="1626" spans="8:42" ht="15" customHeight="1" x14ac:dyDescent="0.25">
      <c r="H1626" s="187" t="str">
        <f t="shared" si="50"/>
        <v/>
      </c>
      <c r="L1626" s="179" t="str">
        <f t="shared" si="51"/>
        <v/>
      </c>
      <c r="AO1626" s="3"/>
      <c r="AP1626" s="110"/>
    </row>
    <row r="1627" spans="8:42" ht="15" customHeight="1" x14ac:dyDescent="0.25">
      <c r="H1627" s="187" t="str">
        <f t="shared" si="50"/>
        <v/>
      </c>
      <c r="L1627" s="179" t="str">
        <f t="shared" si="51"/>
        <v/>
      </c>
      <c r="AO1627" s="3"/>
      <c r="AP1627" s="110"/>
    </row>
    <row r="1628" spans="8:42" ht="15" customHeight="1" x14ac:dyDescent="0.25">
      <c r="H1628" s="187" t="str">
        <f t="shared" si="50"/>
        <v/>
      </c>
      <c r="L1628" s="179" t="str">
        <f t="shared" si="51"/>
        <v/>
      </c>
      <c r="AO1628" s="3"/>
      <c r="AP1628" s="110"/>
    </row>
    <row r="1629" spans="8:42" ht="15" customHeight="1" x14ac:dyDescent="0.25">
      <c r="H1629" s="187" t="str">
        <f t="shared" si="50"/>
        <v/>
      </c>
      <c r="L1629" s="179" t="str">
        <f t="shared" si="51"/>
        <v/>
      </c>
      <c r="AO1629" s="3"/>
      <c r="AP1629" s="110"/>
    </row>
    <row r="1630" spans="8:42" ht="15" customHeight="1" x14ac:dyDescent="0.25">
      <c r="H1630" s="187" t="str">
        <f t="shared" si="50"/>
        <v/>
      </c>
      <c r="L1630" s="179" t="str">
        <f t="shared" si="51"/>
        <v/>
      </c>
      <c r="AO1630" s="3"/>
      <c r="AP1630" s="110"/>
    </row>
    <row r="1631" spans="8:42" ht="15" customHeight="1" x14ac:dyDescent="0.25">
      <c r="H1631" s="187" t="str">
        <f t="shared" si="50"/>
        <v/>
      </c>
      <c r="L1631" s="179" t="str">
        <f t="shared" si="51"/>
        <v/>
      </c>
      <c r="AO1631" s="3"/>
      <c r="AP1631" s="110"/>
    </row>
    <row r="1632" spans="8:42" ht="15" customHeight="1" x14ac:dyDescent="0.25">
      <c r="H1632" s="187" t="str">
        <f t="shared" si="50"/>
        <v/>
      </c>
      <c r="L1632" s="179" t="str">
        <f t="shared" si="51"/>
        <v/>
      </c>
      <c r="AO1632" s="3"/>
      <c r="AP1632" s="110"/>
    </row>
    <row r="1633" spans="8:42" ht="15" customHeight="1" x14ac:dyDescent="0.25">
      <c r="H1633" s="187" t="str">
        <f t="shared" si="50"/>
        <v/>
      </c>
      <c r="L1633" s="179" t="str">
        <f t="shared" si="51"/>
        <v/>
      </c>
      <c r="AO1633" s="3"/>
      <c r="AP1633" s="110"/>
    </row>
    <row r="1634" spans="8:42" ht="15" customHeight="1" x14ac:dyDescent="0.25">
      <c r="H1634" s="187" t="str">
        <f t="shared" si="50"/>
        <v/>
      </c>
      <c r="L1634" s="179" t="str">
        <f t="shared" si="51"/>
        <v/>
      </c>
      <c r="AO1634" s="3"/>
      <c r="AP1634" s="110"/>
    </row>
    <row r="1635" spans="8:42" ht="15" customHeight="1" x14ac:dyDescent="0.25">
      <c r="H1635" s="187" t="str">
        <f t="shared" si="50"/>
        <v/>
      </c>
      <c r="L1635" s="179" t="str">
        <f t="shared" si="51"/>
        <v/>
      </c>
      <c r="AO1635" s="3"/>
      <c r="AP1635" s="110"/>
    </row>
    <row r="1636" spans="8:42" ht="15" customHeight="1" x14ac:dyDescent="0.25">
      <c r="H1636" s="187" t="str">
        <f t="shared" si="50"/>
        <v/>
      </c>
      <c r="L1636" s="179" t="str">
        <f t="shared" si="51"/>
        <v/>
      </c>
      <c r="AO1636" s="3"/>
      <c r="AP1636" s="110"/>
    </row>
    <row r="1637" spans="8:42" ht="15" customHeight="1" x14ac:dyDescent="0.25">
      <c r="H1637" s="187" t="str">
        <f t="shared" si="50"/>
        <v/>
      </c>
      <c r="L1637" s="179" t="str">
        <f t="shared" si="51"/>
        <v/>
      </c>
      <c r="AO1637" s="3"/>
      <c r="AP1637" s="110"/>
    </row>
    <row r="1638" spans="8:42" ht="15" customHeight="1" x14ac:dyDescent="0.25">
      <c r="H1638" s="187" t="str">
        <f t="shared" si="50"/>
        <v/>
      </c>
      <c r="L1638" s="179" t="str">
        <f t="shared" si="51"/>
        <v/>
      </c>
      <c r="AO1638" s="3"/>
      <c r="AP1638" s="110"/>
    </row>
    <row r="1639" spans="8:42" ht="15" customHeight="1" x14ac:dyDescent="0.25">
      <c r="H1639" s="187" t="str">
        <f t="shared" si="50"/>
        <v/>
      </c>
      <c r="L1639" s="179" t="str">
        <f t="shared" si="51"/>
        <v/>
      </c>
      <c r="AO1639" s="3"/>
      <c r="AP1639" s="110"/>
    </row>
    <row r="1640" spans="8:42" ht="15" customHeight="1" x14ac:dyDescent="0.25">
      <c r="H1640" s="187" t="str">
        <f t="shared" si="50"/>
        <v/>
      </c>
      <c r="L1640" s="179" t="str">
        <f t="shared" si="51"/>
        <v/>
      </c>
      <c r="AO1640" s="3"/>
      <c r="AP1640" s="110"/>
    </row>
    <row r="1641" spans="8:42" ht="15" customHeight="1" x14ac:dyDescent="0.25">
      <c r="H1641" s="187" t="str">
        <f t="shared" si="50"/>
        <v/>
      </c>
      <c r="L1641" s="179" t="str">
        <f t="shared" si="51"/>
        <v/>
      </c>
      <c r="AO1641" s="3"/>
      <c r="AP1641" s="110"/>
    </row>
    <row r="1642" spans="8:42" ht="15" customHeight="1" x14ac:dyDescent="0.25">
      <c r="H1642" s="187" t="str">
        <f t="shared" si="50"/>
        <v/>
      </c>
      <c r="L1642" s="179" t="str">
        <f t="shared" si="51"/>
        <v/>
      </c>
      <c r="AO1642" s="3"/>
      <c r="AP1642" s="110"/>
    </row>
    <row r="1643" spans="8:42" ht="15" customHeight="1" x14ac:dyDescent="0.25">
      <c r="H1643" s="187" t="str">
        <f t="shared" si="50"/>
        <v/>
      </c>
      <c r="L1643" s="179" t="str">
        <f t="shared" si="51"/>
        <v/>
      </c>
      <c r="AO1643" s="3"/>
      <c r="AP1643" s="110"/>
    </row>
    <row r="1644" spans="8:42" ht="15" customHeight="1" x14ac:dyDescent="0.25">
      <c r="H1644" s="187" t="str">
        <f t="shared" si="50"/>
        <v/>
      </c>
      <c r="L1644" s="179" t="str">
        <f t="shared" si="51"/>
        <v/>
      </c>
      <c r="AO1644" s="3"/>
      <c r="AP1644" s="110"/>
    </row>
    <row r="1645" spans="8:42" ht="15" customHeight="1" x14ac:dyDescent="0.25">
      <c r="H1645" s="187" t="str">
        <f t="shared" si="50"/>
        <v/>
      </c>
      <c r="L1645" s="179" t="str">
        <f t="shared" si="51"/>
        <v/>
      </c>
      <c r="AO1645" s="3"/>
      <c r="AP1645" s="110"/>
    </row>
    <row r="1646" spans="8:42" ht="15" customHeight="1" x14ac:dyDescent="0.25">
      <c r="H1646" s="187" t="str">
        <f t="shared" si="50"/>
        <v/>
      </c>
      <c r="L1646" s="179" t="str">
        <f t="shared" si="51"/>
        <v/>
      </c>
      <c r="AO1646" s="3"/>
      <c r="AP1646" s="110"/>
    </row>
    <row r="1647" spans="8:42" ht="15" customHeight="1" x14ac:dyDescent="0.25">
      <c r="H1647" s="187" t="str">
        <f t="shared" si="50"/>
        <v/>
      </c>
      <c r="L1647" s="179" t="str">
        <f t="shared" si="51"/>
        <v/>
      </c>
      <c r="AO1647" s="3"/>
      <c r="AP1647" s="110"/>
    </row>
    <row r="1648" spans="8:42" ht="15" customHeight="1" x14ac:dyDescent="0.25">
      <c r="H1648" s="187" t="str">
        <f t="shared" si="50"/>
        <v/>
      </c>
      <c r="L1648" s="179" t="str">
        <f t="shared" si="51"/>
        <v/>
      </c>
      <c r="AO1648" s="3"/>
      <c r="AP1648" s="110"/>
    </row>
    <row r="1649" spans="8:42" ht="15" customHeight="1" x14ac:dyDescent="0.25">
      <c r="H1649" s="187" t="str">
        <f t="shared" si="50"/>
        <v/>
      </c>
      <c r="L1649" s="179" t="str">
        <f t="shared" si="51"/>
        <v/>
      </c>
      <c r="AO1649" s="3"/>
      <c r="AP1649" s="110"/>
    </row>
    <row r="1650" spans="8:42" ht="15" customHeight="1" x14ac:dyDescent="0.25">
      <c r="H1650" s="187" t="str">
        <f t="shared" si="50"/>
        <v/>
      </c>
      <c r="L1650" s="179" t="str">
        <f t="shared" si="51"/>
        <v/>
      </c>
      <c r="AO1650" s="3"/>
      <c r="AP1650" s="110"/>
    </row>
    <row r="1651" spans="8:42" ht="15" customHeight="1" x14ac:dyDescent="0.25">
      <c r="H1651" s="187" t="str">
        <f t="shared" si="50"/>
        <v/>
      </c>
      <c r="L1651" s="179" t="str">
        <f t="shared" si="51"/>
        <v/>
      </c>
      <c r="AO1651" s="3"/>
      <c r="AP1651" s="110"/>
    </row>
    <row r="1652" spans="8:42" ht="15" customHeight="1" x14ac:dyDescent="0.25">
      <c r="H1652" s="187" t="str">
        <f t="shared" si="50"/>
        <v/>
      </c>
      <c r="L1652" s="179" t="str">
        <f t="shared" si="51"/>
        <v/>
      </c>
      <c r="AO1652" s="3"/>
      <c r="AP1652" s="110"/>
    </row>
    <row r="1653" spans="8:42" ht="15" customHeight="1" x14ac:dyDescent="0.25">
      <c r="H1653" s="187" t="str">
        <f t="shared" si="50"/>
        <v/>
      </c>
      <c r="L1653" s="179" t="str">
        <f t="shared" si="51"/>
        <v/>
      </c>
      <c r="AO1653" s="3"/>
      <c r="AP1653" s="110"/>
    </row>
    <row r="1654" spans="8:42" ht="15" customHeight="1" x14ac:dyDescent="0.25">
      <c r="H1654" s="187" t="str">
        <f t="shared" si="50"/>
        <v/>
      </c>
      <c r="L1654" s="179" t="str">
        <f t="shared" si="51"/>
        <v/>
      </c>
      <c r="AO1654" s="3"/>
      <c r="AP1654" s="110"/>
    </row>
    <row r="1655" spans="8:42" ht="15" customHeight="1" x14ac:dyDescent="0.25">
      <c r="H1655" s="187" t="str">
        <f t="shared" si="50"/>
        <v/>
      </c>
      <c r="L1655" s="179" t="str">
        <f t="shared" si="51"/>
        <v/>
      </c>
      <c r="AO1655" s="3"/>
      <c r="AP1655" s="110"/>
    </row>
    <row r="1656" spans="8:42" ht="15" customHeight="1" x14ac:dyDescent="0.25">
      <c r="H1656" s="187" t="str">
        <f t="shared" si="50"/>
        <v/>
      </c>
      <c r="L1656" s="179" t="str">
        <f t="shared" si="51"/>
        <v/>
      </c>
      <c r="AO1656" s="3"/>
      <c r="AP1656" s="110"/>
    </row>
    <row r="1657" spans="8:42" ht="15" customHeight="1" x14ac:dyDescent="0.25">
      <c r="H1657" s="187" t="str">
        <f t="shared" si="50"/>
        <v/>
      </c>
      <c r="L1657" s="179" t="str">
        <f t="shared" si="51"/>
        <v/>
      </c>
      <c r="AO1657" s="3"/>
      <c r="AP1657" s="110"/>
    </row>
    <row r="1658" spans="8:42" ht="15" customHeight="1" x14ac:dyDescent="0.25">
      <c r="H1658" s="187" t="str">
        <f t="shared" si="50"/>
        <v/>
      </c>
      <c r="L1658" s="179" t="str">
        <f t="shared" si="51"/>
        <v/>
      </c>
      <c r="AO1658" s="3"/>
      <c r="AP1658" s="110"/>
    </row>
    <row r="1659" spans="8:42" ht="15" customHeight="1" x14ac:dyDescent="0.25">
      <c r="H1659" s="187" t="str">
        <f t="shared" si="50"/>
        <v/>
      </c>
      <c r="L1659" s="179" t="str">
        <f t="shared" si="51"/>
        <v/>
      </c>
      <c r="AO1659" s="3"/>
      <c r="AP1659" s="110"/>
    </row>
    <row r="1660" spans="8:42" ht="15" customHeight="1" x14ac:dyDescent="0.25">
      <c r="H1660" s="187" t="str">
        <f t="shared" si="50"/>
        <v/>
      </c>
      <c r="L1660" s="179" t="str">
        <f t="shared" si="51"/>
        <v/>
      </c>
      <c r="AO1660" s="3"/>
      <c r="AP1660" s="110"/>
    </row>
    <row r="1661" spans="8:42" ht="15" customHeight="1" x14ac:dyDescent="0.25">
      <c r="H1661" s="187" t="str">
        <f t="shared" si="50"/>
        <v/>
      </c>
      <c r="L1661" s="179" t="str">
        <f t="shared" si="51"/>
        <v/>
      </c>
      <c r="AO1661" s="3"/>
      <c r="AP1661" s="110"/>
    </row>
    <row r="1662" spans="8:42" ht="15" customHeight="1" x14ac:dyDescent="0.25">
      <c r="H1662" s="187" t="str">
        <f t="shared" si="50"/>
        <v/>
      </c>
      <c r="L1662" s="179" t="str">
        <f t="shared" si="51"/>
        <v/>
      </c>
      <c r="AO1662" s="3"/>
      <c r="AP1662" s="110"/>
    </row>
    <row r="1663" spans="8:42" ht="15" customHeight="1" x14ac:dyDescent="0.25">
      <c r="H1663" s="187" t="str">
        <f t="shared" si="50"/>
        <v/>
      </c>
      <c r="L1663" s="179" t="str">
        <f t="shared" si="51"/>
        <v/>
      </c>
      <c r="AO1663" s="3"/>
      <c r="AP1663" s="110"/>
    </row>
    <row r="1664" spans="8:42" ht="15" customHeight="1" x14ac:dyDescent="0.25">
      <c r="H1664" s="187" t="str">
        <f t="shared" si="50"/>
        <v/>
      </c>
      <c r="L1664" s="179" t="str">
        <f t="shared" si="51"/>
        <v/>
      </c>
      <c r="AO1664" s="3"/>
      <c r="AP1664" s="110"/>
    </row>
    <row r="1665" spans="8:42" ht="15" customHeight="1" x14ac:dyDescent="0.25">
      <c r="H1665" s="187" t="str">
        <f t="shared" si="50"/>
        <v/>
      </c>
      <c r="L1665" s="179" t="str">
        <f t="shared" si="51"/>
        <v/>
      </c>
      <c r="AO1665" s="3"/>
      <c r="AP1665" s="110"/>
    </row>
    <row r="1666" spans="8:42" ht="15" customHeight="1" x14ac:dyDescent="0.25">
      <c r="H1666" s="187" t="str">
        <f t="shared" ref="H1666:H1729" si="52">IF(OR($C1666="",$E1666="",$G1666=""),"",$E1666-$G1666)</f>
        <v/>
      </c>
      <c r="L1666" s="179" t="str">
        <f t="shared" ref="L1666:L1729" si="53">IF(G1666="","",IF(G1666&gt;E1666,"Time check – higher",IF(G1666&lt;E1666,"Time check – lower","")))</f>
        <v/>
      </c>
      <c r="AO1666" s="3"/>
      <c r="AP1666" s="110"/>
    </row>
    <row r="1667" spans="8:42" ht="15" customHeight="1" x14ac:dyDescent="0.25">
      <c r="H1667" s="187" t="str">
        <f t="shared" si="52"/>
        <v/>
      </c>
      <c r="L1667" s="179" t="str">
        <f t="shared" si="53"/>
        <v/>
      </c>
      <c r="AO1667" s="3"/>
      <c r="AP1667" s="110"/>
    </row>
    <row r="1668" spans="8:42" ht="15" customHeight="1" x14ac:dyDescent="0.25">
      <c r="H1668" s="187" t="str">
        <f t="shared" si="52"/>
        <v/>
      </c>
      <c r="L1668" s="179" t="str">
        <f t="shared" si="53"/>
        <v/>
      </c>
      <c r="AO1668" s="3"/>
      <c r="AP1668" s="110"/>
    </row>
    <row r="1669" spans="8:42" ht="15" customHeight="1" x14ac:dyDescent="0.25">
      <c r="H1669" s="187" t="str">
        <f t="shared" si="52"/>
        <v/>
      </c>
      <c r="L1669" s="179" t="str">
        <f t="shared" si="53"/>
        <v/>
      </c>
      <c r="AO1669" s="3"/>
      <c r="AP1669" s="110"/>
    </row>
    <row r="1670" spans="8:42" ht="15" customHeight="1" x14ac:dyDescent="0.25">
      <c r="H1670" s="187" t="str">
        <f t="shared" si="52"/>
        <v/>
      </c>
      <c r="L1670" s="179" t="str">
        <f t="shared" si="53"/>
        <v/>
      </c>
      <c r="AO1670" s="3"/>
      <c r="AP1670" s="110"/>
    </row>
    <row r="1671" spans="8:42" ht="15" customHeight="1" x14ac:dyDescent="0.25">
      <c r="H1671" s="187" t="str">
        <f t="shared" si="52"/>
        <v/>
      </c>
      <c r="L1671" s="179" t="str">
        <f t="shared" si="53"/>
        <v/>
      </c>
      <c r="AO1671" s="3"/>
      <c r="AP1671" s="110"/>
    </row>
    <row r="1672" spans="8:42" ht="15" customHeight="1" x14ac:dyDescent="0.25">
      <c r="H1672" s="187" t="str">
        <f t="shared" si="52"/>
        <v/>
      </c>
      <c r="L1672" s="179" t="str">
        <f t="shared" si="53"/>
        <v/>
      </c>
      <c r="AO1672" s="3"/>
      <c r="AP1672" s="110"/>
    </row>
    <row r="1673" spans="8:42" ht="15" customHeight="1" x14ac:dyDescent="0.25">
      <c r="H1673" s="187" t="str">
        <f t="shared" si="52"/>
        <v/>
      </c>
      <c r="L1673" s="179" t="str">
        <f t="shared" si="53"/>
        <v/>
      </c>
      <c r="AO1673" s="3"/>
      <c r="AP1673" s="110"/>
    </row>
    <row r="1674" spans="8:42" ht="15" customHeight="1" x14ac:dyDescent="0.25">
      <c r="H1674" s="187" t="str">
        <f t="shared" si="52"/>
        <v/>
      </c>
      <c r="L1674" s="179" t="str">
        <f t="shared" si="53"/>
        <v/>
      </c>
      <c r="AO1674" s="3"/>
      <c r="AP1674" s="110"/>
    </row>
    <row r="1675" spans="8:42" ht="15" customHeight="1" x14ac:dyDescent="0.25">
      <c r="H1675" s="187" t="str">
        <f t="shared" si="52"/>
        <v/>
      </c>
      <c r="L1675" s="179" t="str">
        <f t="shared" si="53"/>
        <v/>
      </c>
      <c r="AO1675" s="3"/>
      <c r="AP1675" s="110"/>
    </row>
    <row r="1676" spans="8:42" ht="15" customHeight="1" x14ac:dyDescent="0.25">
      <c r="H1676" s="187" t="str">
        <f t="shared" si="52"/>
        <v/>
      </c>
      <c r="L1676" s="179" t="str">
        <f t="shared" si="53"/>
        <v/>
      </c>
      <c r="AO1676" s="3"/>
      <c r="AP1676" s="110"/>
    </row>
    <row r="1677" spans="8:42" ht="15" customHeight="1" x14ac:dyDescent="0.25">
      <c r="H1677" s="187" t="str">
        <f t="shared" si="52"/>
        <v/>
      </c>
      <c r="L1677" s="179" t="str">
        <f t="shared" si="53"/>
        <v/>
      </c>
      <c r="AO1677" s="3"/>
      <c r="AP1677" s="110"/>
    </row>
    <row r="1678" spans="8:42" ht="15" customHeight="1" x14ac:dyDescent="0.25">
      <c r="H1678" s="187" t="str">
        <f t="shared" si="52"/>
        <v/>
      </c>
      <c r="L1678" s="179" t="str">
        <f t="shared" si="53"/>
        <v/>
      </c>
      <c r="AO1678" s="3"/>
      <c r="AP1678" s="110"/>
    </row>
    <row r="1679" spans="8:42" ht="15" customHeight="1" x14ac:dyDescent="0.25">
      <c r="H1679" s="187" t="str">
        <f t="shared" si="52"/>
        <v/>
      </c>
      <c r="L1679" s="179" t="str">
        <f t="shared" si="53"/>
        <v/>
      </c>
      <c r="AO1679" s="3"/>
      <c r="AP1679" s="110"/>
    </row>
    <row r="1680" spans="8:42" ht="15" customHeight="1" x14ac:dyDescent="0.25">
      <c r="H1680" s="187" t="str">
        <f t="shared" si="52"/>
        <v/>
      </c>
      <c r="L1680" s="179" t="str">
        <f t="shared" si="53"/>
        <v/>
      </c>
      <c r="AO1680" s="3"/>
      <c r="AP1680" s="110"/>
    </row>
    <row r="1681" spans="8:42" ht="15" customHeight="1" x14ac:dyDescent="0.25">
      <c r="H1681" s="187" t="str">
        <f t="shared" si="52"/>
        <v/>
      </c>
      <c r="L1681" s="179" t="str">
        <f t="shared" si="53"/>
        <v/>
      </c>
      <c r="AO1681" s="3"/>
      <c r="AP1681" s="110"/>
    </row>
    <row r="1682" spans="8:42" ht="15" customHeight="1" x14ac:dyDescent="0.25">
      <c r="H1682" s="187" t="str">
        <f t="shared" si="52"/>
        <v/>
      </c>
      <c r="L1682" s="179" t="str">
        <f t="shared" si="53"/>
        <v/>
      </c>
      <c r="AO1682" s="3"/>
      <c r="AP1682" s="110"/>
    </row>
    <row r="1683" spans="8:42" ht="15" customHeight="1" x14ac:dyDescent="0.25">
      <c r="H1683" s="187" t="str">
        <f t="shared" si="52"/>
        <v/>
      </c>
      <c r="L1683" s="179" t="str">
        <f t="shared" si="53"/>
        <v/>
      </c>
      <c r="AO1683" s="3"/>
      <c r="AP1683" s="110"/>
    </row>
    <row r="1684" spans="8:42" ht="15" customHeight="1" x14ac:dyDescent="0.25">
      <c r="H1684" s="187" t="str">
        <f t="shared" si="52"/>
        <v/>
      </c>
      <c r="L1684" s="179" t="str">
        <f t="shared" si="53"/>
        <v/>
      </c>
      <c r="AO1684" s="3"/>
      <c r="AP1684" s="110"/>
    </row>
    <row r="1685" spans="8:42" ht="15" customHeight="1" x14ac:dyDescent="0.25">
      <c r="H1685" s="187" t="str">
        <f t="shared" si="52"/>
        <v/>
      </c>
      <c r="L1685" s="179" t="str">
        <f t="shared" si="53"/>
        <v/>
      </c>
      <c r="AO1685" s="3"/>
      <c r="AP1685" s="110"/>
    </row>
    <row r="1686" spans="8:42" ht="15" customHeight="1" x14ac:dyDescent="0.25">
      <c r="H1686" s="187" t="str">
        <f t="shared" si="52"/>
        <v/>
      </c>
      <c r="L1686" s="179" t="str">
        <f t="shared" si="53"/>
        <v/>
      </c>
      <c r="AO1686" s="3"/>
      <c r="AP1686" s="110"/>
    </row>
    <row r="1687" spans="8:42" ht="15" customHeight="1" x14ac:dyDescent="0.25">
      <c r="H1687" s="187" t="str">
        <f t="shared" si="52"/>
        <v/>
      </c>
      <c r="L1687" s="179" t="str">
        <f t="shared" si="53"/>
        <v/>
      </c>
      <c r="AO1687" s="3"/>
      <c r="AP1687" s="110"/>
    </row>
    <row r="1688" spans="8:42" ht="15" customHeight="1" x14ac:dyDescent="0.25">
      <c r="H1688" s="187" t="str">
        <f t="shared" si="52"/>
        <v/>
      </c>
      <c r="L1688" s="179" t="str">
        <f t="shared" si="53"/>
        <v/>
      </c>
      <c r="AO1688" s="3"/>
      <c r="AP1688" s="110"/>
    </row>
    <row r="1689" spans="8:42" ht="15" customHeight="1" x14ac:dyDescent="0.25">
      <c r="H1689" s="187" t="str">
        <f t="shared" si="52"/>
        <v/>
      </c>
      <c r="L1689" s="179" t="str">
        <f t="shared" si="53"/>
        <v/>
      </c>
      <c r="AO1689" s="3"/>
      <c r="AP1689" s="110"/>
    </row>
    <row r="1690" spans="8:42" ht="15" customHeight="1" x14ac:dyDescent="0.25">
      <c r="H1690" s="187" t="str">
        <f t="shared" si="52"/>
        <v/>
      </c>
      <c r="L1690" s="179" t="str">
        <f t="shared" si="53"/>
        <v/>
      </c>
      <c r="AO1690" s="3"/>
      <c r="AP1690" s="110"/>
    </row>
    <row r="1691" spans="8:42" ht="15" customHeight="1" x14ac:dyDescent="0.25">
      <c r="H1691" s="187" t="str">
        <f t="shared" si="52"/>
        <v/>
      </c>
      <c r="L1691" s="179" t="str">
        <f t="shared" si="53"/>
        <v/>
      </c>
      <c r="AO1691" s="3"/>
      <c r="AP1691" s="110"/>
    </row>
    <row r="1692" spans="8:42" ht="15" customHeight="1" x14ac:dyDescent="0.25">
      <c r="H1692" s="187" t="str">
        <f t="shared" si="52"/>
        <v/>
      </c>
      <c r="L1692" s="179" t="str">
        <f t="shared" si="53"/>
        <v/>
      </c>
      <c r="AO1692" s="3"/>
      <c r="AP1692" s="110"/>
    </row>
    <row r="1693" spans="8:42" ht="15" customHeight="1" x14ac:dyDescent="0.25">
      <c r="H1693" s="187" t="str">
        <f t="shared" si="52"/>
        <v/>
      </c>
      <c r="L1693" s="179" t="str">
        <f t="shared" si="53"/>
        <v/>
      </c>
      <c r="AO1693" s="3"/>
      <c r="AP1693" s="110"/>
    </row>
    <row r="1694" spans="8:42" ht="15" customHeight="1" x14ac:dyDescent="0.25">
      <c r="H1694" s="187" t="str">
        <f t="shared" si="52"/>
        <v/>
      </c>
      <c r="L1694" s="179" t="str">
        <f t="shared" si="53"/>
        <v/>
      </c>
      <c r="AO1694" s="3"/>
      <c r="AP1694" s="110"/>
    </row>
    <row r="1695" spans="8:42" ht="15" customHeight="1" x14ac:dyDescent="0.25">
      <c r="H1695" s="187" t="str">
        <f t="shared" si="52"/>
        <v/>
      </c>
      <c r="L1695" s="179" t="str">
        <f t="shared" si="53"/>
        <v/>
      </c>
      <c r="AO1695" s="3"/>
      <c r="AP1695" s="110"/>
    </row>
    <row r="1696" spans="8:42" ht="15" customHeight="1" x14ac:dyDescent="0.25">
      <c r="H1696" s="187" t="str">
        <f t="shared" si="52"/>
        <v/>
      </c>
      <c r="L1696" s="179" t="str">
        <f t="shared" si="53"/>
        <v/>
      </c>
      <c r="AO1696" s="3"/>
      <c r="AP1696" s="110"/>
    </row>
    <row r="1697" spans="8:42" ht="15" customHeight="1" x14ac:dyDescent="0.25">
      <c r="H1697" s="187" t="str">
        <f t="shared" si="52"/>
        <v/>
      </c>
      <c r="L1697" s="179" t="str">
        <f t="shared" si="53"/>
        <v/>
      </c>
      <c r="AO1697" s="3"/>
      <c r="AP1697" s="110"/>
    </row>
    <row r="1698" spans="8:42" ht="15" customHeight="1" x14ac:dyDescent="0.25">
      <c r="H1698" s="187" t="str">
        <f t="shared" si="52"/>
        <v/>
      </c>
      <c r="L1698" s="179" t="str">
        <f t="shared" si="53"/>
        <v/>
      </c>
      <c r="AO1698" s="3"/>
      <c r="AP1698" s="110"/>
    </row>
    <row r="1699" spans="8:42" ht="15" customHeight="1" x14ac:dyDescent="0.25">
      <c r="H1699" s="187" t="str">
        <f t="shared" si="52"/>
        <v/>
      </c>
      <c r="L1699" s="179" t="str">
        <f t="shared" si="53"/>
        <v/>
      </c>
      <c r="AO1699" s="3"/>
      <c r="AP1699" s="110"/>
    </row>
    <row r="1700" spans="8:42" ht="15" customHeight="1" x14ac:dyDescent="0.25">
      <c r="H1700" s="187" t="str">
        <f t="shared" si="52"/>
        <v/>
      </c>
      <c r="L1700" s="179" t="str">
        <f t="shared" si="53"/>
        <v/>
      </c>
      <c r="AO1700" s="3"/>
      <c r="AP1700" s="110"/>
    </row>
    <row r="1701" spans="8:42" ht="15" customHeight="1" x14ac:dyDescent="0.25">
      <c r="H1701" s="187" t="str">
        <f t="shared" si="52"/>
        <v/>
      </c>
      <c r="L1701" s="179" t="str">
        <f t="shared" si="53"/>
        <v/>
      </c>
      <c r="AO1701" s="3"/>
      <c r="AP1701" s="110"/>
    </row>
    <row r="1702" spans="8:42" ht="15" customHeight="1" x14ac:dyDescent="0.25">
      <c r="H1702" s="187" t="str">
        <f t="shared" si="52"/>
        <v/>
      </c>
      <c r="L1702" s="179" t="str">
        <f t="shared" si="53"/>
        <v/>
      </c>
      <c r="AO1702" s="3"/>
      <c r="AP1702" s="110"/>
    </row>
    <row r="1703" spans="8:42" ht="15" customHeight="1" x14ac:dyDescent="0.25">
      <c r="H1703" s="187" t="str">
        <f t="shared" si="52"/>
        <v/>
      </c>
      <c r="L1703" s="179" t="str">
        <f t="shared" si="53"/>
        <v/>
      </c>
      <c r="AO1703" s="3"/>
      <c r="AP1703" s="110"/>
    </row>
    <row r="1704" spans="8:42" ht="15" customHeight="1" x14ac:dyDescent="0.25">
      <c r="H1704" s="187" t="str">
        <f t="shared" si="52"/>
        <v/>
      </c>
      <c r="L1704" s="179" t="str">
        <f t="shared" si="53"/>
        <v/>
      </c>
      <c r="AO1704" s="3"/>
      <c r="AP1704" s="110"/>
    </row>
    <row r="1705" spans="8:42" ht="15" customHeight="1" x14ac:dyDescent="0.25">
      <c r="H1705" s="187" t="str">
        <f t="shared" si="52"/>
        <v/>
      </c>
      <c r="L1705" s="179" t="str">
        <f t="shared" si="53"/>
        <v/>
      </c>
      <c r="AO1705" s="3"/>
      <c r="AP1705" s="110"/>
    </row>
    <row r="1706" spans="8:42" ht="15" customHeight="1" x14ac:dyDescent="0.25">
      <c r="H1706" s="187" t="str">
        <f t="shared" si="52"/>
        <v/>
      </c>
      <c r="L1706" s="179" t="str">
        <f t="shared" si="53"/>
        <v/>
      </c>
      <c r="AO1706" s="3"/>
      <c r="AP1706" s="110"/>
    </row>
    <row r="1707" spans="8:42" ht="15" customHeight="1" x14ac:dyDescent="0.25">
      <c r="H1707" s="187" t="str">
        <f t="shared" si="52"/>
        <v/>
      </c>
      <c r="L1707" s="179" t="str">
        <f t="shared" si="53"/>
        <v/>
      </c>
      <c r="AO1707" s="3"/>
      <c r="AP1707" s="110"/>
    </row>
    <row r="1708" spans="8:42" ht="15" customHeight="1" x14ac:dyDescent="0.25">
      <c r="H1708" s="187" t="str">
        <f t="shared" si="52"/>
        <v/>
      </c>
      <c r="L1708" s="179" t="str">
        <f t="shared" si="53"/>
        <v/>
      </c>
      <c r="AO1708" s="3"/>
      <c r="AP1708" s="110"/>
    </row>
    <row r="1709" spans="8:42" ht="15" customHeight="1" x14ac:dyDescent="0.25">
      <c r="H1709" s="187" t="str">
        <f t="shared" si="52"/>
        <v/>
      </c>
      <c r="L1709" s="179" t="str">
        <f t="shared" si="53"/>
        <v/>
      </c>
      <c r="AO1709" s="3"/>
      <c r="AP1709" s="110"/>
    </row>
    <row r="1710" spans="8:42" ht="15" customHeight="1" x14ac:dyDescent="0.25">
      <c r="H1710" s="187" t="str">
        <f t="shared" si="52"/>
        <v/>
      </c>
      <c r="L1710" s="179" t="str">
        <f t="shared" si="53"/>
        <v/>
      </c>
      <c r="AO1710" s="3"/>
      <c r="AP1710" s="110"/>
    </row>
    <row r="1711" spans="8:42" ht="15" customHeight="1" x14ac:dyDescent="0.25">
      <c r="H1711" s="187" t="str">
        <f t="shared" si="52"/>
        <v/>
      </c>
      <c r="L1711" s="179" t="str">
        <f t="shared" si="53"/>
        <v/>
      </c>
      <c r="AO1711" s="3"/>
      <c r="AP1711" s="110"/>
    </row>
    <row r="1712" spans="8:42" ht="15" customHeight="1" x14ac:dyDescent="0.25">
      <c r="H1712" s="187" t="str">
        <f t="shared" si="52"/>
        <v/>
      </c>
      <c r="L1712" s="179" t="str">
        <f t="shared" si="53"/>
        <v/>
      </c>
      <c r="AO1712" s="3"/>
      <c r="AP1712" s="110"/>
    </row>
    <row r="1713" spans="8:42" ht="15" customHeight="1" x14ac:dyDescent="0.25">
      <c r="H1713" s="187" t="str">
        <f t="shared" si="52"/>
        <v/>
      </c>
      <c r="L1713" s="179" t="str">
        <f t="shared" si="53"/>
        <v/>
      </c>
      <c r="AO1713" s="3"/>
      <c r="AP1713" s="110"/>
    </row>
    <row r="1714" spans="8:42" ht="15" customHeight="1" x14ac:dyDescent="0.25">
      <c r="H1714" s="187" t="str">
        <f t="shared" si="52"/>
        <v/>
      </c>
      <c r="L1714" s="179" t="str">
        <f t="shared" si="53"/>
        <v/>
      </c>
      <c r="AO1714" s="3"/>
      <c r="AP1714" s="110"/>
    </row>
    <row r="1715" spans="8:42" ht="15" customHeight="1" x14ac:dyDescent="0.25">
      <c r="H1715" s="187" t="str">
        <f t="shared" si="52"/>
        <v/>
      </c>
      <c r="L1715" s="179" t="str">
        <f t="shared" si="53"/>
        <v/>
      </c>
      <c r="AO1715" s="3"/>
      <c r="AP1715" s="110"/>
    </row>
    <row r="1716" spans="8:42" ht="15" customHeight="1" x14ac:dyDescent="0.25">
      <c r="H1716" s="187" t="str">
        <f t="shared" si="52"/>
        <v/>
      </c>
      <c r="L1716" s="179" t="str">
        <f t="shared" si="53"/>
        <v/>
      </c>
      <c r="AO1716" s="3"/>
      <c r="AP1716" s="110"/>
    </row>
    <row r="1717" spans="8:42" ht="15" customHeight="1" x14ac:dyDescent="0.25">
      <c r="H1717" s="187" t="str">
        <f t="shared" si="52"/>
        <v/>
      </c>
      <c r="L1717" s="179" t="str">
        <f t="shared" si="53"/>
        <v/>
      </c>
      <c r="AO1717" s="3"/>
      <c r="AP1717" s="110"/>
    </row>
    <row r="1718" spans="8:42" ht="15" customHeight="1" x14ac:dyDescent="0.25">
      <c r="H1718" s="187" t="str">
        <f t="shared" si="52"/>
        <v/>
      </c>
      <c r="L1718" s="179" t="str">
        <f t="shared" si="53"/>
        <v/>
      </c>
      <c r="AO1718" s="3"/>
      <c r="AP1718" s="110"/>
    </row>
    <row r="1719" spans="8:42" ht="15" customHeight="1" x14ac:dyDescent="0.25">
      <c r="H1719" s="187" t="str">
        <f t="shared" si="52"/>
        <v/>
      </c>
      <c r="L1719" s="179" t="str">
        <f t="shared" si="53"/>
        <v/>
      </c>
      <c r="AO1719" s="3"/>
      <c r="AP1719" s="110"/>
    </row>
    <row r="1720" spans="8:42" ht="15" customHeight="1" x14ac:dyDescent="0.25">
      <c r="H1720" s="187" t="str">
        <f t="shared" si="52"/>
        <v/>
      </c>
      <c r="L1720" s="179" t="str">
        <f t="shared" si="53"/>
        <v/>
      </c>
      <c r="AO1720" s="3"/>
      <c r="AP1720" s="110"/>
    </row>
    <row r="1721" spans="8:42" ht="15" customHeight="1" x14ac:dyDescent="0.25">
      <c r="H1721" s="187" t="str">
        <f t="shared" si="52"/>
        <v/>
      </c>
      <c r="L1721" s="179" t="str">
        <f t="shared" si="53"/>
        <v/>
      </c>
      <c r="AO1721" s="3"/>
      <c r="AP1721" s="110"/>
    </row>
    <row r="1722" spans="8:42" ht="15" customHeight="1" x14ac:dyDescent="0.25">
      <c r="H1722" s="187" t="str">
        <f t="shared" si="52"/>
        <v/>
      </c>
      <c r="L1722" s="179" t="str">
        <f t="shared" si="53"/>
        <v/>
      </c>
      <c r="AO1722" s="3"/>
      <c r="AP1722" s="110"/>
    </row>
    <row r="1723" spans="8:42" ht="15" customHeight="1" x14ac:dyDescent="0.25">
      <c r="H1723" s="187" t="str">
        <f t="shared" si="52"/>
        <v/>
      </c>
      <c r="L1723" s="179" t="str">
        <f t="shared" si="53"/>
        <v/>
      </c>
      <c r="AO1723" s="3"/>
      <c r="AP1723" s="110"/>
    </row>
    <row r="1724" spans="8:42" ht="15" customHeight="1" x14ac:dyDescent="0.25">
      <c r="H1724" s="187" t="str">
        <f t="shared" si="52"/>
        <v/>
      </c>
      <c r="L1724" s="179" t="str">
        <f t="shared" si="53"/>
        <v/>
      </c>
      <c r="AO1724" s="3"/>
      <c r="AP1724" s="110"/>
    </row>
    <row r="1725" spans="8:42" ht="15" customHeight="1" x14ac:dyDescent="0.25">
      <c r="H1725" s="187" t="str">
        <f t="shared" si="52"/>
        <v/>
      </c>
      <c r="L1725" s="179" t="str">
        <f t="shared" si="53"/>
        <v/>
      </c>
      <c r="AO1725" s="3"/>
      <c r="AP1725" s="110"/>
    </row>
    <row r="1726" spans="8:42" ht="15" customHeight="1" x14ac:dyDescent="0.25">
      <c r="H1726" s="187" t="str">
        <f t="shared" si="52"/>
        <v/>
      </c>
      <c r="L1726" s="179" t="str">
        <f t="shared" si="53"/>
        <v/>
      </c>
      <c r="AO1726" s="3"/>
      <c r="AP1726" s="110"/>
    </row>
    <row r="1727" spans="8:42" ht="15" customHeight="1" x14ac:dyDescent="0.25">
      <c r="H1727" s="187" t="str">
        <f t="shared" si="52"/>
        <v/>
      </c>
      <c r="L1727" s="179" t="str">
        <f t="shared" si="53"/>
        <v/>
      </c>
      <c r="AO1727" s="3"/>
      <c r="AP1727" s="110"/>
    </row>
    <row r="1728" spans="8:42" ht="15" customHeight="1" x14ac:dyDescent="0.25">
      <c r="H1728" s="187" t="str">
        <f t="shared" si="52"/>
        <v/>
      </c>
      <c r="L1728" s="179" t="str">
        <f t="shared" si="53"/>
        <v/>
      </c>
      <c r="AO1728" s="3"/>
      <c r="AP1728" s="110"/>
    </row>
    <row r="1729" spans="8:42" ht="15" customHeight="1" x14ac:dyDescent="0.25">
      <c r="H1729" s="187" t="str">
        <f t="shared" si="52"/>
        <v/>
      </c>
      <c r="L1729" s="179" t="str">
        <f t="shared" si="53"/>
        <v/>
      </c>
      <c r="AO1729" s="3"/>
      <c r="AP1729" s="110"/>
    </row>
    <row r="1730" spans="8:42" ht="15" customHeight="1" x14ac:dyDescent="0.25">
      <c r="H1730" s="187" t="str">
        <f t="shared" ref="H1730:H1793" si="54">IF(OR($C1730="",$E1730="",$G1730=""),"",$E1730-$G1730)</f>
        <v/>
      </c>
      <c r="L1730" s="179" t="str">
        <f t="shared" ref="L1730:L1793" si="55">IF(G1730="","",IF(G1730&gt;E1730,"Time check – higher",IF(G1730&lt;E1730,"Time check – lower","")))</f>
        <v/>
      </c>
      <c r="AO1730" s="3"/>
      <c r="AP1730" s="110"/>
    </row>
    <row r="1731" spans="8:42" ht="15" customHeight="1" x14ac:dyDescent="0.25">
      <c r="H1731" s="187" t="str">
        <f t="shared" si="54"/>
        <v/>
      </c>
      <c r="L1731" s="179" t="str">
        <f t="shared" si="55"/>
        <v/>
      </c>
      <c r="AO1731" s="3"/>
      <c r="AP1731" s="110"/>
    </row>
    <row r="1732" spans="8:42" ht="15" customHeight="1" x14ac:dyDescent="0.25">
      <c r="H1732" s="187" t="str">
        <f t="shared" si="54"/>
        <v/>
      </c>
      <c r="L1732" s="179" t="str">
        <f t="shared" si="55"/>
        <v/>
      </c>
      <c r="AO1732" s="3"/>
      <c r="AP1732" s="110"/>
    </row>
    <row r="1733" spans="8:42" ht="15" customHeight="1" x14ac:dyDescent="0.25">
      <c r="H1733" s="187" t="str">
        <f t="shared" si="54"/>
        <v/>
      </c>
      <c r="L1733" s="179" t="str">
        <f t="shared" si="55"/>
        <v/>
      </c>
      <c r="AO1733" s="3"/>
      <c r="AP1733" s="110"/>
    </row>
    <row r="1734" spans="8:42" ht="15" customHeight="1" x14ac:dyDescent="0.25">
      <c r="H1734" s="187" t="str">
        <f t="shared" si="54"/>
        <v/>
      </c>
      <c r="L1734" s="179" t="str">
        <f t="shared" si="55"/>
        <v/>
      </c>
      <c r="AO1734" s="3"/>
      <c r="AP1734" s="110"/>
    </row>
    <row r="1735" spans="8:42" ht="15" customHeight="1" x14ac:dyDescent="0.25">
      <c r="H1735" s="187" t="str">
        <f t="shared" si="54"/>
        <v/>
      </c>
      <c r="L1735" s="179" t="str">
        <f t="shared" si="55"/>
        <v/>
      </c>
      <c r="AO1735" s="3"/>
      <c r="AP1735" s="110"/>
    </row>
    <row r="1736" spans="8:42" ht="15" customHeight="1" x14ac:dyDescent="0.25">
      <c r="H1736" s="187" t="str">
        <f t="shared" si="54"/>
        <v/>
      </c>
      <c r="L1736" s="179" t="str">
        <f t="shared" si="55"/>
        <v/>
      </c>
      <c r="AO1736" s="3"/>
      <c r="AP1736" s="110"/>
    </row>
    <row r="1737" spans="8:42" ht="15" customHeight="1" x14ac:dyDescent="0.25">
      <c r="H1737" s="187" t="str">
        <f t="shared" si="54"/>
        <v/>
      </c>
      <c r="L1737" s="179" t="str">
        <f t="shared" si="55"/>
        <v/>
      </c>
      <c r="AO1737" s="3"/>
      <c r="AP1737" s="110"/>
    </row>
    <row r="1738" spans="8:42" ht="15" customHeight="1" x14ac:dyDescent="0.25">
      <c r="H1738" s="187" t="str">
        <f t="shared" si="54"/>
        <v/>
      </c>
      <c r="L1738" s="179" t="str">
        <f t="shared" si="55"/>
        <v/>
      </c>
      <c r="AO1738" s="3"/>
      <c r="AP1738" s="110"/>
    </row>
    <row r="1739" spans="8:42" ht="15" customHeight="1" x14ac:dyDescent="0.25">
      <c r="H1739" s="187" t="str">
        <f t="shared" si="54"/>
        <v/>
      </c>
      <c r="L1739" s="179" t="str">
        <f t="shared" si="55"/>
        <v/>
      </c>
      <c r="AO1739" s="3"/>
      <c r="AP1739" s="110"/>
    </row>
    <row r="1740" spans="8:42" ht="15" customHeight="1" x14ac:dyDescent="0.25">
      <c r="H1740" s="187" t="str">
        <f t="shared" si="54"/>
        <v/>
      </c>
      <c r="L1740" s="179" t="str">
        <f t="shared" si="55"/>
        <v/>
      </c>
      <c r="AO1740" s="3"/>
      <c r="AP1740" s="110"/>
    </row>
    <row r="1741" spans="8:42" ht="15" customHeight="1" x14ac:dyDescent="0.25">
      <c r="H1741" s="187" t="str">
        <f t="shared" si="54"/>
        <v/>
      </c>
      <c r="L1741" s="179" t="str">
        <f t="shared" si="55"/>
        <v/>
      </c>
      <c r="AO1741" s="3"/>
      <c r="AP1741" s="110"/>
    </row>
    <row r="1742" spans="8:42" ht="15" customHeight="1" x14ac:dyDescent="0.25">
      <c r="H1742" s="187" t="str">
        <f t="shared" si="54"/>
        <v/>
      </c>
      <c r="L1742" s="179" t="str">
        <f t="shared" si="55"/>
        <v/>
      </c>
      <c r="AO1742" s="3"/>
      <c r="AP1742" s="110"/>
    </row>
    <row r="1743" spans="8:42" ht="15" customHeight="1" x14ac:dyDescent="0.25">
      <c r="H1743" s="187" t="str">
        <f t="shared" si="54"/>
        <v/>
      </c>
      <c r="L1743" s="179" t="str">
        <f t="shared" si="55"/>
        <v/>
      </c>
      <c r="AO1743" s="3"/>
      <c r="AP1743" s="110"/>
    </row>
    <row r="1744" spans="8:42" ht="15" customHeight="1" x14ac:dyDescent="0.25">
      <c r="H1744" s="187" t="str">
        <f t="shared" si="54"/>
        <v/>
      </c>
      <c r="L1744" s="179" t="str">
        <f t="shared" si="55"/>
        <v/>
      </c>
      <c r="AO1744" s="3"/>
      <c r="AP1744" s="110"/>
    </row>
    <row r="1745" spans="8:42" ht="15" customHeight="1" x14ac:dyDescent="0.25">
      <c r="H1745" s="187" t="str">
        <f t="shared" si="54"/>
        <v/>
      </c>
      <c r="L1745" s="179" t="str">
        <f t="shared" si="55"/>
        <v/>
      </c>
      <c r="AO1745" s="3"/>
      <c r="AP1745" s="110"/>
    </row>
    <row r="1746" spans="8:42" ht="15" customHeight="1" x14ac:dyDescent="0.25">
      <c r="H1746" s="187" t="str">
        <f t="shared" si="54"/>
        <v/>
      </c>
      <c r="L1746" s="179" t="str">
        <f t="shared" si="55"/>
        <v/>
      </c>
      <c r="AO1746" s="3"/>
      <c r="AP1746" s="110"/>
    </row>
    <row r="1747" spans="8:42" ht="15" customHeight="1" x14ac:dyDescent="0.25">
      <c r="H1747" s="187" t="str">
        <f t="shared" si="54"/>
        <v/>
      </c>
      <c r="L1747" s="179" t="str">
        <f t="shared" si="55"/>
        <v/>
      </c>
      <c r="AO1747" s="3"/>
      <c r="AP1747" s="110"/>
    </row>
    <row r="1748" spans="8:42" ht="15" customHeight="1" x14ac:dyDescent="0.25">
      <c r="H1748" s="187" t="str">
        <f t="shared" si="54"/>
        <v/>
      </c>
      <c r="L1748" s="179" t="str">
        <f t="shared" si="55"/>
        <v/>
      </c>
      <c r="AO1748" s="3"/>
      <c r="AP1748" s="110"/>
    </row>
    <row r="1749" spans="8:42" ht="15" customHeight="1" x14ac:dyDescent="0.25">
      <c r="H1749" s="187" t="str">
        <f t="shared" si="54"/>
        <v/>
      </c>
      <c r="L1749" s="179" t="str">
        <f t="shared" si="55"/>
        <v/>
      </c>
      <c r="AO1749" s="3"/>
      <c r="AP1749" s="110"/>
    </row>
    <row r="1750" spans="8:42" ht="15" customHeight="1" x14ac:dyDescent="0.25">
      <c r="H1750" s="187" t="str">
        <f t="shared" si="54"/>
        <v/>
      </c>
      <c r="L1750" s="179" t="str">
        <f t="shared" si="55"/>
        <v/>
      </c>
      <c r="AO1750" s="3"/>
      <c r="AP1750" s="110"/>
    </row>
    <row r="1751" spans="8:42" ht="15" customHeight="1" x14ac:dyDescent="0.25">
      <c r="H1751" s="187" t="str">
        <f t="shared" si="54"/>
        <v/>
      </c>
      <c r="L1751" s="179" t="str">
        <f t="shared" si="55"/>
        <v/>
      </c>
      <c r="AO1751" s="3"/>
      <c r="AP1751" s="110"/>
    </row>
    <row r="1752" spans="8:42" ht="15" customHeight="1" x14ac:dyDescent="0.25">
      <c r="H1752" s="187" t="str">
        <f t="shared" si="54"/>
        <v/>
      </c>
      <c r="L1752" s="179" t="str">
        <f t="shared" si="55"/>
        <v/>
      </c>
      <c r="AO1752" s="3"/>
      <c r="AP1752" s="110"/>
    </row>
    <row r="1753" spans="8:42" ht="15" customHeight="1" x14ac:dyDescent="0.25">
      <c r="H1753" s="187" t="str">
        <f t="shared" si="54"/>
        <v/>
      </c>
      <c r="L1753" s="179" t="str">
        <f t="shared" si="55"/>
        <v/>
      </c>
      <c r="AO1753" s="3"/>
      <c r="AP1753" s="110"/>
    </row>
    <row r="1754" spans="8:42" ht="15" customHeight="1" x14ac:dyDescent="0.25">
      <c r="H1754" s="187" t="str">
        <f t="shared" si="54"/>
        <v/>
      </c>
      <c r="L1754" s="179" t="str">
        <f t="shared" si="55"/>
        <v/>
      </c>
      <c r="AO1754" s="3"/>
      <c r="AP1754" s="110"/>
    </row>
    <row r="1755" spans="8:42" ht="15" customHeight="1" x14ac:dyDescent="0.25">
      <c r="H1755" s="187" t="str">
        <f t="shared" si="54"/>
        <v/>
      </c>
      <c r="L1755" s="179" t="str">
        <f t="shared" si="55"/>
        <v/>
      </c>
      <c r="AO1755" s="3"/>
      <c r="AP1755" s="110"/>
    </row>
    <row r="1756" spans="8:42" ht="15" customHeight="1" x14ac:dyDescent="0.25">
      <c r="H1756" s="187" t="str">
        <f t="shared" si="54"/>
        <v/>
      </c>
      <c r="L1756" s="179" t="str">
        <f t="shared" si="55"/>
        <v/>
      </c>
      <c r="AO1756" s="3"/>
      <c r="AP1756" s="110"/>
    </row>
    <row r="1757" spans="8:42" ht="15" customHeight="1" x14ac:dyDescent="0.25">
      <c r="H1757" s="187" t="str">
        <f t="shared" si="54"/>
        <v/>
      </c>
      <c r="L1757" s="179" t="str">
        <f t="shared" si="55"/>
        <v/>
      </c>
      <c r="AO1757" s="3"/>
      <c r="AP1757" s="110"/>
    </row>
    <row r="1758" spans="8:42" ht="15" customHeight="1" x14ac:dyDescent="0.25">
      <c r="H1758" s="187" t="str">
        <f t="shared" si="54"/>
        <v/>
      </c>
      <c r="L1758" s="179" t="str">
        <f t="shared" si="55"/>
        <v/>
      </c>
      <c r="AO1758" s="3"/>
      <c r="AP1758" s="110"/>
    </row>
    <row r="1759" spans="8:42" ht="15" customHeight="1" x14ac:dyDescent="0.25">
      <c r="H1759" s="187" t="str">
        <f t="shared" si="54"/>
        <v/>
      </c>
      <c r="L1759" s="179" t="str">
        <f t="shared" si="55"/>
        <v/>
      </c>
      <c r="AO1759" s="3"/>
      <c r="AP1759" s="110"/>
    </row>
    <row r="1760" spans="8:42" ht="15" customHeight="1" x14ac:dyDescent="0.25">
      <c r="H1760" s="187" t="str">
        <f t="shared" si="54"/>
        <v/>
      </c>
      <c r="L1760" s="179" t="str">
        <f t="shared" si="55"/>
        <v/>
      </c>
      <c r="AO1760" s="3"/>
      <c r="AP1760" s="110"/>
    </row>
    <row r="1761" spans="8:42" ht="15" customHeight="1" x14ac:dyDescent="0.25">
      <c r="H1761" s="187" t="str">
        <f t="shared" si="54"/>
        <v/>
      </c>
      <c r="L1761" s="179" t="str">
        <f t="shared" si="55"/>
        <v/>
      </c>
      <c r="AO1761" s="3"/>
      <c r="AP1761" s="110"/>
    </row>
    <row r="1762" spans="8:42" ht="15" customHeight="1" x14ac:dyDescent="0.25">
      <c r="H1762" s="187" t="str">
        <f t="shared" si="54"/>
        <v/>
      </c>
      <c r="L1762" s="179" t="str">
        <f t="shared" si="55"/>
        <v/>
      </c>
      <c r="AO1762" s="3"/>
      <c r="AP1762" s="110"/>
    </row>
    <row r="1763" spans="8:42" ht="15" customHeight="1" x14ac:dyDescent="0.25">
      <c r="H1763" s="187" t="str">
        <f t="shared" si="54"/>
        <v/>
      </c>
      <c r="L1763" s="179" t="str">
        <f t="shared" si="55"/>
        <v/>
      </c>
      <c r="AO1763" s="3"/>
      <c r="AP1763" s="110"/>
    </row>
    <row r="1764" spans="8:42" ht="15" customHeight="1" x14ac:dyDescent="0.25">
      <c r="H1764" s="187" t="str">
        <f t="shared" si="54"/>
        <v/>
      </c>
      <c r="L1764" s="179" t="str">
        <f t="shared" si="55"/>
        <v/>
      </c>
      <c r="AO1764" s="3"/>
      <c r="AP1764" s="110"/>
    </row>
    <row r="1765" spans="8:42" ht="15" customHeight="1" x14ac:dyDescent="0.25">
      <c r="H1765" s="187" t="str">
        <f t="shared" si="54"/>
        <v/>
      </c>
      <c r="L1765" s="179" t="str">
        <f t="shared" si="55"/>
        <v/>
      </c>
      <c r="AO1765" s="3"/>
      <c r="AP1765" s="110"/>
    </row>
    <row r="1766" spans="8:42" ht="15" customHeight="1" x14ac:dyDescent="0.25">
      <c r="H1766" s="187" t="str">
        <f t="shared" si="54"/>
        <v/>
      </c>
      <c r="L1766" s="179" t="str">
        <f t="shared" si="55"/>
        <v/>
      </c>
      <c r="AO1766" s="3"/>
      <c r="AP1766" s="110"/>
    </row>
    <row r="1767" spans="8:42" ht="15" customHeight="1" x14ac:dyDescent="0.25">
      <c r="H1767" s="187" t="str">
        <f t="shared" si="54"/>
        <v/>
      </c>
      <c r="L1767" s="179" t="str">
        <f t="shared" si="55"/>
        <v/>
      </c>
      <c r="AO1767" s="3"/>
      <c r="AP1767" s="110"/>
    </row>
    <row r="1768" spans="8:42" ht="15" customHeight="1" x14ac:dyDescent="0.25">
      <c r="H1768" s="187" t="str">
        <f t="shared" si="54"/>
        <v/>
      </c>
      <c r="L1768" s="179" t="str">
        <f t="shared" si="55"/>
        <v/>
      </c>
      <c r="AO1768" s="3"/>
      <c r="AP1768" s="110"/>
    </row>
    <row r="1769" spans="8:42" ht="15" customHeight="1" x14ac:dyDescent="0.25">
      <c r="H1769" s="187" t="str">
        <f t="shared" si="54"/>
        <v/>
      </c>
      <c r="L1769" s="179" t="str">
        <f t="shared" si="55"/>
        <v/>
      </c>
      <c r="AO1769" s="3"/>
      <c r="AP1769" s="110"/>
    </row>
    <row r="1770" spans="8:42" ht="15" customHeight="1" x14ac:dyDescent="0.25">
      <c r="H1770" s="187" t="str">
        <f t="shared" si="54"/>
        <v/>
      </c>
      <c r="L1770" s="179" t="str">
        <f t="shared" si="55"/>
        <v/>
      </c>
      <c r="AO1770" s="3"/>
      <c r="AP1770" s="110"/>
    </row>
    <row r="1771" spans="8:42" ht="15" customHeight="1" x14ac:dyDescent="0.25">
      <c r="H1771" s="187" t="str">
        <f t="shared" si="54"/>
        <v/>
      </c>
      <c r="L1771" s="179" t="str">
        <f t="shared" si="55"/>
        <v/>
      </c>
      <c r="AO1771" s="3"/>
      <c r="AP1771" s="110"/>
    </row>
    <row r="1772" spans="8:42" ht="15" customHeight="1" x14ac:dyDescent="0.25">
      <c r="H1772" s="187" t="str">
        <f t="shared" si="54"/>
        <v/>
      </c>
      <c r="L1772" s="179" t="str">
        <f t="shared" si="55"/>
        <v/>
      </c>
      <c r="AO1772" s="3"/>
      <c r="AP1772" s="110"/>
    </row>
    <row r="1773" spans="8:42" ht="15" customHeight="1" x14ac:dyDescent="0.25">
      <c r="H1773" s="187" t="str">
        <f t="shared" si="54"/>
        <v/>
      </c>
      <c r="L1773" s="179" t="str">
        <f t="shared" si="55"/>
        <v/>
      </c>
      <c r="AO1773" s="3"/>
      <c r="AP1773" s="110"/>
    </row>
    <row r="1774" spans="8:42" ht="15" customHeight="1" x14ac:dyDescent="0.25">
      <c r="H1774" s="187" t="str">
        <f t="shared" si="54"/>
        <v/>
      </c>
      <c r="L1774" s="179" t="str">
        <f t="shared" si="55"/>
        <v/>
      </c>
      <c r="AO1774" s="3"/>
      <c r="AP1774" s="110"/>
    </row>
    <row r="1775" spans="8:42" ht="15" customHeight="1" x14ac:dyDescent="0.25">
      <c r="H1775" s="187" t="str">
        <f t="shared" si="54"/>
        <v/>
      </c>
      <c r="L1775" s="179" t="str">
        <f t="shared" si="55"/>
        <v/>
      </c>
      <c r="AO1775" s="3"/>
      <c r="AP1775" s="110"/>
    </row>
    <row r="1776" spans="8:42" ht="15" customHeight="1" x14ac:dyDescent="0.25">
      <c r="H1776" s="187" t="str">
        <f t="shared" si="54"/>
        <v/>
      </c>
      <c r="L1776" s="179" t="str">
        <f t="shared" si="55"/>
        <v/>
      </c>
      <c r="AO1776" s="3"/>
      <c r="AP1776" s="110"/>
    </row>
    <row r="1777" spans="8:42" ht="15" customHeight="1" x14ac:dyDescent="0.25">
      <c r="H1777" s="187" t="str">
        <f t="shared" si="54"/>
        <v/>
      </c>
      <c r="L1777" s="179" t="str">
        <f t="shared" si="55"/>
        <v/>
      </c>
      <c r="AO1777" s="3"/>
      <c r="AP1777" s="110"/>
    </row>
    <row r="1778" spans="8:42" ht="15" customHeight="1" x14ac:dyDescent="0.25">
      <c r="H1778" s="187" t="str">
        <f t="shared" si="54"/>
        <v/>
      </c>
      <c r="L1778" s="179" t="str">
        <f t="shared" si="55"/>
        <v/>
      </c>
      <c r="AO1778" s="3"/>
      <c r="AP1778" s="110"/>
    </row>
    <row r="1779" spans="8:42" ht="15" customHeight="1" x14ac:dyDescent="0.25">
      <c r="H1779" s="187" t="str">
        <f t="shared" si="54"/>
        <v/>
      </c>
      <c r="L1779" s="179" t="str">
        <f t="shared" si="55"/>
        <v/>
      </c>
      <c r="AO1779" s="3"/>
      <c r="AP1779" s="110"/>
    </row>
    <row r="1780" spans="8:42" ht="15" customHeight="1" x14ac:dyDescent="0.25">
      <c r="H1780" s="187" t="str">
        <f t="shared" si="54"/>
        <v/>
      </c>
      <c r="L1780" s="179" t="str">
        <f t="shared" si="55"/>
        <v/>
      </c>
      <c r="AO1780" s="3"/>
      <c r="AP1780" s="110"/>
    </row>
    <row r="1781" spans="8:42" ht="15" customHeight="1" x14ac:dyDescent="0.25">
      <c r="H1781" s="187" t="str">
        <f t="shared" si="54"/>
        <v/>
      </c>
      <c r="L1781" s="179" t="str">
        <f t="shared" si="55"/>
        <v/>
      </c>
      <c r="AO1781" s="3"/>
      <c r="AP1781" s="110"/>
    </row>
    <row r="1782" spans="8:42" ht="15" customHeight="1" x14ac:dyDescent="0.25">
      <c r="H1782" s="187" t="str">
        <f t="shared" si="54"/>
        <v/>
      </c>
      <c r="L1782" s="179" t="str">
        <f t="shared" si="55"/>
        <v/>
      </c>
      <c r="AO1782" s="3"/>
      <c r="AP1782" s="110"/>
    </row>
    <row r="1783" spans="8:42" ht="15" customHeight="1" x14ac:dyDescent="0.25">
      <c r="H1783" s="187" t="str">
        <f t="shared" si="54"/>
        <v/>
      </c>
      <c r="L1783" s="179" t="str">
        <f t="shared" si="55"/>
        <v/>
      </c>
      <c r="AO1783" s="3"/>
      <c r="AP1783" s="110"/>
    </row>
    <row r="1784" spans="8:42" ht="15" customHeight="1" x14ac:dyDescent="0.25">
      <c r="H1784" s="187" t="str">
        <f t="shared" si="54"/>
        <v/>
      </c>
      <c r="L1784" s="179" t="str">
        <f t="shared" si="55"/>
        <v/>
      </c>
      <c r="AO1784" s="3"/>
      <c r="AP1784" s="110"/>
    </row>
    <row r="1785" spans="8:42" ht="15" customHeight="1" x14ac:dyDescent="0.25">
      <c r="H1785" s="187" t="str">
        <f t="shared" si="54"/>
        <v/>
      </c>
      <c r="L1785" s="179" t="str">
        <f t="shared" si="55"/>
        <v/>
      </c>
      <c r="AO1785" s="3"/>
      <c r="AP1785" s="110"/>
    </row>
    <row r="1786" spans="8:42" ht="15" customHeight="1" x14ac:dyDescent="0.25">
      <c r="H1786" s="187" t="str">
        <f t="shared" si="54"/>
        <v/>
      </c>
      <c r="L1786" s="179" t="str">
        <f t="shared" si="55"/>
        <v/>
      </c>
      <c r="AO1786" s="3"/>
      <c r="AP1786" s="110"/>
    </row>
    <row r="1787" spans="8:42" ht="15" customHeight="1" x14ac:dyDescent="0.25">
      <c r="H1787" s="187" t="str">
        <f t="shared" si="54"/>
        <v/>
      </c>
      <c r="L1787" s="179" t="str">
        <f t="shared" si="55"/>
        <v/>
      </c>
      <c r="AO1787" s="3"/>
      <c r="AP1787" s="110"/>
    </row>
    <row r="1788" spans="8:42" ht="15" customHeight="1" x14ac:dyDescent="0.25">
      <c r="H1788" s="187" t="str">
        <f t="shared" si="54"/>
        <v/>
      </c>
      <c r="L1788" s="179" t="str">
        <f t="shared" si="55"/>
        <v/>
      </c>
      <c r="AO1788" s="3"/>
      <c r="AP1788" s="110"/>
    </row>
    <row r="1789" spans="8:42" ht="15" customHeight="1" x14ac:dyDescent="0.25">
      <c r="H1789" s="187" t="str">
        <f t="shared" si="54"/>
        <v/>
      </c>
      <c r="L1789" s="179" t="str">
        <f t="shared" si="55"/>
        <v/>
      </c>
      <c r="AO1789" s="3"/>
      <c r="AP1789" s="110"/>
    </row>
    <row r="1790" spans="8:42" ht="15" customHeight="1" x14ac:dyDescent="0.25">
      <c r="H1790" s="187" t="str">
        <f t="shared" si="54"/>
        <v/>
      </c>
      <c r="L1790" s="179" t="str">
        <f t="shared" si="55"/>
        <v/>
      </c>
      <c r="AO1790" s="3"/>
      <c r="AP1790" s="110"/>
    </row>
    <row r="1791" spans="8:42" ht="15" customHeight="1" x14ac:dyDescent="0.25">
      <c r="H1791" s="187" t="str">
        <f t="shared" si="54"/>
        <v/>
      </c>
      <c r="L1791" s="179" t="str">
        <f t="shared" si="55"/>
        <v/>
      </c>
      <c r="AO1791" s="3"/>
      <c r="AP1791" s="110"/>
    </row>
    <row r="1792" spans="8:42" ht="15" customHeight="1" x14ac:dyDescent="0.25">
      <c r="H1792" s="187" t="str">
        <f t="shared" si="54"/>
        <v/>
      </c>
      <c r="L1792" s="179" t="str">
        <f t="shared" si="55"/>
        <v/>
      </c>
      <c r="AO1792" s="3"/>
      <c r="AP1792" s="110"/>
    </row>
    <row r="1793" spans="8:42" ht="15" customHeight="1" x14ac:dyDescent="0.25">
      <c r="H1793" s="187" t="str">
        <f t="shared" si="54"/>
        <v/>
      </c>
      <c r="L1793" s="179" t="str">
        <f t="shared" si="55"/>
        <v/>
      </c>
      <c r="AO1793" s="3"/>
      <c r="AP1793" s="110"/>
    </row>
    <row r="1794" spans="8:42" ht="15" customHeight="1" x14ac:dyDescent="0.25">
      <c r="H1794" s="187" t="str">
        <f t="shared" ref="H1794:H1857" si="56">IF(OR($C1794="",$E1794="",$G1794=""),"",$E1794-$G1794)</f>
        <v/>
      </c>
      <c r="L1794" s="179" t="str">
        <f t="shared" ref="L1794:L1857" si="57">IF(G1794="","",IF(G1794&gt;E1794,"Time check – higher",IF(G1794&lt;E1794,"Time check – lower","")))</f>
        <v/>
      </c>
      <c r="AO1794" s="3"/>
      <c r="AP1794" s="110"/>
    </row>
    <row r="1795" spans="8:42" ht="15" customHeight="1" x14ac:dyDescent="0.25">
      <c r="H1795" s="187" t="str">
        <f t="shared" si="56"/>
        <v/>
      </c>
      <c r="L1795" s="179" t="str">
        <f t="shared" si="57"/>
        <v/>
      </c>
      <c r="AO1795" s="3"/>
      <c r="AP1795" s="110"/>
    </row>
    <row r="1796" spans="8:42" ht="15" customHeight="1" x14ac:dyDescent="0.25">
      <c r="H1796" s="187" t="str">
        <f t="shared" si="56"/>
        <v/>
      </c>
      <c r="L1796" s="179" t="str">
        <f t="shared" si="57"/>
        <v/>
      </c>
      <c r="AO1796" s="3"/>
      <c r="AP1796" s="110"/>
    </row>
    <row r="1797" spans="8:42" ht="15" customHeight="1" x14ac:dyDescent="0.25">
      <c r="H1797" s="187" t="str">
        <f t="shared" si="56"/>
        <v/>
      </c>
      <c r="L1797" s="179" t="str">
        <f t="shared" si="57"/>
        <v/>
      </c>
      <c r="AO1797" s="3"/>
      <c r="AP1797" s="110"/>
    </row>
    <row r="1798" spans="8:42" ht="15" customHeight="1" x14ac:dyDescent="0.25">
      <c r="H1798" s="187" t="str">
        <f t="shared" si="56"/>
        <v/>
      </c>
      <c r="L1798" s="179" t="str">
        <f t="shared" si="57"/>
        <v/>
      </c>
      <c r="AO1798" s="3"/>
      <c r="AP1798" s="110"/>
    </row>
    <row r="1799" spans="8:42" ht="15" customHeight="1" x14ac:dyDescent="0.25">
      <c r="H1799" s="187" t="str">
        <f t="shared" si="56"/>
        <v/>
      </c>
      <c r="L1799" s="179" t="str">
        <f t="shared" si="57"/>
        <v/>
      </c>
      <c r="AO1799" s="3"/>
      <c r="AP1799" s="110"/>
    </row>
    <row r="1800" spans="8:42" ht="15" customHeight="1" x14ac:dyDescent="0.25">
      <c r="H1800" s="187" t="str">
        <f t="shared" si="56"/>
        <v/>
      </c>
      <c r="L1800" s="179" t="str">
        <f t="shared" si="57"/>
        <v/>
      </c>
      <c r="AO1800" s="3"/>
      <c r="AP1800" s="110"/>
    </row>
    <row r="1801" spans="8:42" ht="15" customHeight="1" x14ac:dyDescent="0.25">
      <c r="H1801" s="187" t="str">
        <f t="shared" si="56"/>
        <v/>
      </c>
      <c r="L1801" s="179" t="str">
        <f t="shared" si="57"/>
        <v/>
      </c>
      <c r="AO1801" s="3"/>
      <c r="AP1801" s="110"/>
    </row>
    <row r="1802" spans="8:42" ht="15" customHeight="1" x14ac:dyDescent="0.25">
      <c r="H1802" s="187" t="str">
        <f t="shared" si="56"/>
        <v/>
      </c>
      <c r="L1802" s="179" t="str">
        <f t="shared" si="57"/>
        <v/>
      </c>
      <c r="AO1802" s="3"/>
      <c r="AP1802" s="110"/>
    </row>
    <row r="1803" spans="8:42" ht="15" customHeight="1" x14ac:dyDescent="0.25">
      <c r="H1803" s="187" t="str">
        <f t="shared" si="56"/>
        <v/>
      </c>
      <c r="L1803" s="179" t="str">
        <f t="shared" si="57"/>
        <v/>
      </c>
      <c r="AO1803" s="3"/>
      <c r="AP1803" s="110"/>
    </row>
    <row r="1804" spans="8:42" ht="15" customHeight="1" x14ac:dyDescent="0.25">
      <c r="H1804" s="187" t="str">
        <f t="shared" si="56"/>
        <v/>
      </c>
      <c r="L1804" s="179" t="str">
        <f t="shared" si="57"/>
        <v/>
      </c>
      <c r="AO1804" s="3"/>
      <c r="AP1804" s="110"/>
    </row>
    <row r="1805" spans="8:42" ht="15" customHeight="1" x14ac:dyDescent="0.25">
      <c r="H1805" s="187" t="str">
        <f t="shared" si="56"/>
        <v/>
      </c>
      <c r="L1805" s="179" t="str">
        <f t="shared" si="57"/>
        <v/>
      </c>
      <c r="AO1805" s="3"/>
      <c r="AP1805" s="110"/>
    </row>
    <row r="1806" spans="8:42" ht="15" customHeight="1" x14ac:dyDescent="0.25">
      <c r="H1806" s="187" t="str">
        <f t="shared" si="56"/>
        <v/>
      </c>
      <c r="L1806" s="179" t="str">
        <f t="shared" si="57"/>
        <v/>
      </c>
      <c r="AO1806" s="3"/>
      <c r="AP1806" s="110"/>
    </row>
    <row r="1807" spans="8:42" ht="15" customHeight="1" x14ac:dyDescent="0.25">
      <c r="H1807" s="187" t="str">
        <f t="shared" si="56"/>
        <v/>
      </c>
      <c r="L1807" s="179" t="str">
        <f t="shared" si="57"/>
        <v/>
      </c>
      <c r="AO1807" s="3"/>
      <c r="AP1807" s="110"/>
    </row>
    <row r="1808" spans="8:42" ht="15" customHeight="1" x14ac:dyDescent="0.25">
      <c r="H1808" s="187" t="str">
        <f t="shared" si="56"/>
        <v/>
      </c>
      <c r="L1808" s="179" t="str">
        <f t="shared" si="57"/>
        <v/>
      </c>
      <c r="AO1808" s="3"/>
      <c r="AP1808" s="110"/>
    </row>
    <row r="1809" spans="8:42" ht="15" customHeight="1" x14ac:dyDescent="0.25">
      <c r="H1809" s="187" t="str">
        <f t="shared" si="56"/>
        <v/>
      </c>
      <c r="L1809" s="179" t="str">
        <f t="shared" si="57"/>
        <v/>
      </c>
      <c r="AO1809" s="3"/>
      <c r="AP1809" s="110"/>
    </row>
    <row r="1810" spans="8:42" ht="15" customHeight="1" x14ac:dyDescent="0.25">
      <c r="H1810" s="187" t="str">
        <f t="shared" si="56"/>
        <v/>
      </c>
      <c r="L1810" s="179" t="str">
        <f t="shared" si="57"/>
        <v/>
      </c>
      <c r="AO1810" s="3"/>
      <c r="AP1810" s="110"/>
    </row>
    <row r="1811" spans="8:42" ht="15" customHeight="1" x14ac:dyDescent="0.25">
      <c r="H1811" s="187" t="str">
        <f t="shared" si="56"/>
        <v/>
      </c>
      <c r="L1811" s="179" t="str">
        <f t="shared" si="57"/>
        <v/>
      </c>
      <c r="AO1811" s="3"/>
      <c r="AP1811" s="110"/>
    </row>
    <row r="1812" spans="8:42" ht="15" customHeight="1" x14ac:dyDescent="0.25">
      <c r="H1812" s="187" t="str">
        <f t="shared" si="56"/>
        <v/>
      </c>
      <c r="L1812" s="179" t="str">
        <f t="shared" si="57"/>
        <v/>
      </c>
      <c r="AO1812" s="3"/>
      <c r="AP1812" s="110"/>
    </row>
    <row r="1813" spans="8:42" ht="15" customHeight="1" x14ac:dyDescent="0.25">
      <c r="H1813" s="187" t="str">
        <f t="shared" si="56"/>
        <v/>
      </c>
      <c r="L1813" s="179" t="str">
        <f t="shared" si="57"/>
        <v/>
      </c>
      <c r="AO1813" s="3"/>
      <c r="AP1813" s="110"/>
    </row>
    <row r="1814" spans="8:42" ht="15" customHeight="1" x14ac:dyDescent="0.25">
      <c r="H1814" s="187" t="str">
        <f t="shared" si="56"/>
        <v/>
      </c>
      <c r="L1814" s="179" t="str">
        <f t="shared" si="57"/>
        <v/>
      </c>
      <c r="AO1814" s="3"/>
      <c r="AP1814" s="110"/>
    </row>
    <row r="1815" spans="8:42" ht="15" customHeight="1" x14ac:dyDescent="0.25">
      <c r="H1815" s="187" t="str">
        <f t="shared" si="56"/>
        <v/>
      </c>
      <c r="L1815" s="179" t="str">
        <f t="shared" si="57"/>
        <v/>
      </c>
      <c r="AO1815" s="3"/>
      <c r="AP1815" s="110"/>
    </row>
    <row r="1816" spans="8:42" ht="15" customHeight="1" x14ac:dyDescent="0.25">
      <c r="H1816" s="187" t="str">
        <f t="shared" si="56"/>
        <v/>
      </c>
      <c r="L1816" s="179" t="str">
        <f t="shared" si="57"/>
        <v/>
      </c>
      <c r="AO1816" s="3"/>
      <c r="AP1816" s="110"/>
    </row>
    <row r="1817" spans="8:42" ht="15" customHeight="1" x14ac:dyDescent="0.25">
      <c r="H1817" s="187" t="str">
        <f t="shared" si="56"/>
        <v/>
      </c>
      <c r="L1817" s="179" t="str">
        <f t="shared" si="57"/>
        <v/>
      </c>
      <c r="AO1817" s="3"/>
      <c r="AP1817" s="110"/>
    </row>
    <row r="1818" spans="8:42" ht="15" customHeight="1" x14ac:dyDescent="0.25">
      <c r="H1818" s="187" t="str">
        <f t="shared" si="56"/>
        <v/>
      </c>
      <c r="L1818" s="179" t="str">
        <f t="shared" si="57"/>
        <v/>
      </c>
      <c r="AO1818" s="3"/>
      <c r="AP1818" s="110"/>
    </row>
    <row r="1819" spans="8:42" ht="15" customHeight="1" x14ac:dyDescent="0.25">
      <c r="H1819" s="187" t="str">
        <f t="shared" si="56"/>
        <v/>
      </c>
      <c r="L1819" s="179" t="str">
        <f t="shared" si="57"/>
        <v/>
      </c>
      <c r="AO1819" s="3"/>
      <c r="AP1819" s="110"/>
    </row>
    <row r="1820" spans="8:42" ht="15" customHeight="1" x14ac:dyDescent="0.25">
      <c r="H1820" s="187" t="str">
        <f t="shared" si="56"/>
        <v/>
      </c>
      <c r="L1820" s="179" t="str">
        <f t="shared" si="57"/>
        <v/>
      </c>
      <c r="AO1820" s="3"/>
      <c r="AP1820" s="110"/>
    </row>
    <row r="1821" spans="8:42" ht="15" customHeight="1" x14ac:dyDescent="0.25">
      <c r="H1821" s="187" t="str">
        <f t="shared" si="56"/>
        <v/>
      </c>
      <c r="L1821" s="179" t="str">
        <f t="shared" si="57"/>
        <v/>
      </c>
      <c r="AO1821" s="3"/>
      <c r="AP1821" s="110"/>
    </row>
    <row r="1822" spans="8:42" ht="15" customHeight="1" x14ac:dyDescent="0.25">
      <c r="H1822" s="187" t="str">
        <f t="shared" si="56"/>
        <v/>
      </c>
      <c r="L1822" s="179" t="str">
        <f t="shared" si="57"/>
        <v/>
      </c>
      <c r="AO1822" s="3"/>
      <c r="AP1822" s="110"/>
    </row>
    <row r="1823" spans="8:42" ht="15" customHeight="1" x14ac:dyDescent="0.25">
      <c r="H1823" s="187" t="str">
        <f t="shared" si="56"/>
        <v/>
      </c>
      <c r="L1823" s="179" t="str">
        <f t="shared" si="57"/>
        <v/>
      </c>
      <c r="AO1823" s="3"/>
      <c r="AP1823" s="110"/>
    </row>
    <row r="1824" spans="8:42" ht="15" customHeight="1" x14ac:dyDescent="0.25">
      <c r="H1824" s="187" t="str">
        <f t="shared" si="56"/>
        <v/>
      </c>
      <c r="L1824" s="179" t="str">
        <f t="shared" si="57"/>
        <v/>
      </c>
      <c r="AO1824" s="3"/>
      <c r="AP1824" s="110"/>
    </row>
    <row r="1825" spans="8:42" ht="15" customHeight="1" x14ac:dyDescent="0.25">
      <c r="H1825" s="187" t="str">
        <f t="shared" si="56"/>
        <v/>
      </c>
      <c r="L1825" s="179" t="str">
        <f t="shared" si="57"/>
        <v/>
      </c>
      <c r="AO1825" s="3"/>
      <c r="AP1825" s="110"/>
    </row>
    <row r="1826" spans="8:42" ht="15" customHeight="1" x14ac:dyDescent="0.25">
      <c r="H1826" s="187" t="str">
        <f t="shared" si="56"/>
        <v/>
      </c>
      <c r="L1826" s="179" t="str">
        <f t="shared" si="57"/>
        <v/>
      </c>
      <c r="AO1826" s="3"/>
      <c r="AP1826" s="110"/>
    </row>
    <row r="1827" spans="8:42" ht="15" customHeight="1" x14ac:dyDescent="0.25">
      <c r="H1827" s="187" t="str">
        <f t="shared" si="56"/>
        <v/>
      </c>
      <c r="L1827" s="179" t="str">
        <f t="shared" si="57"/>
        <v/>
      </c>
      <c r="AO1827" s="3"/>
      <c r="AP1827" s="110"/>
    </row>
    <row r="1828" spans="8:42" ht="15" customHeight="1" x14ac:dyDescent="0.25">
      <c r="H1828" s="187" t="str">
        <f t="shared" si="56"/>
        <v/>
      </c>
      <c r="L1828" s="179" t="str">
        <f t="shared" si="57"/>
        <v/>
      </c>
      <c r="AO1828" s="3"/>
      <c r="AP1828" s="110"/>
    </row>
    <row r="1829" spans="8:42" ht="15" customHeight="1" x14ac:dyDescent="0.25">
      <c r="H1829" s="187" t="str">
        <f t="shared" si="56"/>
        <v/>
      </c>
      <c r="L1829" s="179" t="str">
        <f t="shared" si="57"/>
        <v/>
      </c>
      <c r="AO1829" s="3"/>
      <c r="AP1829" s="110"/>
    </row>
    <row r="1830" spans="8:42" ht="15" customHeight="1" x14ac:dyDescent="0.25">
      <c r="H1830" s="187" t="str">
        <f t="shared" si="56"/>
        <v/>
      </c>
      <c r="L1830" s="179" t="str">
        <f t="shared" si="57"/>
        <v/>
      </c>
      <c r="AO1830" s="3"/>
      <c r="AP1830" s="110"/>
    </row>
    <row r="1831" spans="8:42" ht="15" customHeight="1" x14ac:dyDescent="0.25">
      <c r="H1831" s="187" t="str">
        <f t="shared" si="56"/>
        <v/>
      </c>
      <c r="L1831" s="179" t="str">
        <f t="shared" si="57"/>
        <v/>
      </c>
      <c r="AO1831" s="3"/>
      <c r="AP1831" s="110"/>
    </row>
    <row r="1832" spans="8:42" ht="15" customHeight="1" x14ac:dyDescent="0.25">
      <c r="H1832" s="187" t="str">
        <f t="shared" si="56"/>
        <v/>
      </c>
      <c r="L1832" s="179" t="str">
        <f t="shared" si="57"/>
        <v/>
      </c>
      <c r="AO1832" s="3"/>
      <c r="AP1832" s="110"/>
    </row>
    <row r="1833" spans="8:42" ht="15" customHeight="1" x14ac:dyDescent="0.25">
      <c r="H1833" s="187" t="str">
        <f t="shared" si="56"/>
        <v/>
      </c>
      <c r="L1833" s="179" t="str">
        <f t="shared" si="57"/>
        <v/>
      </c>
      <c r="AO1833" s="3"/>
      <c r="AP1833" s="110"/>
    </row>
    <row r="1834" spans="8:42" ht="15" customHeight="1" x14ac:dyDescent="0.25">
      <c r="H1834" s="187" t="str">
        <f t="shared" si="56"/>
        <v/>
      </c>
      <c r="L1834" s="179" t="str">
        <f t="shared" si="57"/>
        <v/>
      </c>
      <c r="AO1834" s="3"/>
      <c r="AP1834" s="110"/>
    </row>
    <row r="1835" spans="8:42" ht="15" customHeight="1" x14ac:dyDescent="0.25">
      <c r="H1835" s="187" t="str">
        <f t="shared" si="56"/>
        <v/>
      </c>
      <c r="L1835" s="179" t="str">
        <f t="shared" si="57"/>
        <v/>
      </c>
      <c r="AO1835" s="3"/>
      <c r="AP1835" s="110"/>
    </row>
    <row r="1836" spans="8:42" ht="15" customHeight="1" x14ac:dyDescent="0.25">
      <c r="H1836" s="187" t="str">
        <f t="shared" si="56"/>
        <v/>
      </c>
      <c r="L1836" s="179" t="str">
        <f t="shared" si="57"/>
        <v/>
      </c>
      <c r="AO1836" s="3"/>
      <c r="AP1836" s="110"/>
    </row>
    <row r="1837" spans="8:42" ht="15" customHeight="1" x14ac:dyDescent="0.25">
      <c r="H1837" s="187" t="str">
        <f t="shared" si="56"/>
        <v/>
      </c>
      <c r="L1837" s="179" t="str">
        <f t="shared" si="57"/>
        <v/>
      </c>
      <c r="AO1837" s="3"/>
      <c r="AP1837" s="110"/>
    </row>
    <row r="1838" spans="8:42" ht="15" customHeight="1" x14ac:dyDescent="0.25">
      <c r="H1838" s="187" t="str">
        <f t="shared" si="56"/>
        <v/>
      </c>
      <c r="L1838" s="179" t="str">
        <f t="shared" si="57"/>
        <v/>
      </c>
      <c r="AO1838" s="3"/>
      <c r="AP1838" s="110"/>
    </row>
    <row r="1839" spans="8:42" ht="15" customHeight="1" x14ac:dyDescent="0.25">
      <c r="H1839" s="187" t="str">
        <f t="shared" si="56"/>
        <v/>
      </c>
      <c r="L1839" s="179" t="str">
        <f t="shared" si="57"/>
        <v/>
      </c>
      <c r="AO1839" s="3"/>
      <c r="AP1839" s="110"/>
    </row>
    <row r="1840" spans="8:42" ht="15" customHeight="1" x14ac:dyDescent="0.25">
      <c r="H1840" s="187" t="str">
        <f t="shared" si="56"/>
        <v/>
      </c>
      <c r="L1840" s="179" t="str">
        <f t="shared" si="57"/>
        <v/>
      </c>
      <c r="AO1840" s="3"/>
      <c r="AP1840" s="110"/>
    </row>
    <row r="1841" spans="8:42" ht="15" customHeight="1" x14ac:dyDescent="0.25">
      <c r="H1841" s="187" t="str">
        <f t="shared" si="56"/>
        <v/>
      </c>
      <c r="L1841" s="179" t="str">
        <f t="shared" si="57"/>
        <v/>
      </c>
      <c r="AO1841" s="3"/>
      <c r="AP1841" s="110"/>
    </row>
    <row r="1842" spans="8:42" ht="15" customHeight="1" x14ac:dyDescent="0.25">
      <c r="H1842" s="187" t="str">
        <f t="shared" si="56"/>
        <v/>
      </c>
      <c r="L1842" s="179" t="str">
        <f t="shared" si="57"/>
        <v/>
      </c>
      <c r="AO1842" s="3"/>
      <c r="AP1842" s="110"/>
    </row>
    <row r="1843" spans="8:42" ht="15" customHeight="1" x14ac:dyDescent="0.25">
      <c r="H1843" s="187" t="str">
        <f t="shared" si="56"/>
        <v/>
      </c>
      <c r="L1843" s="179" t="str">
        <f t="shared" si="57"/>
        <v/>
      </c>
      <c r="AO1843" s="3"/>
      <c r="AP1843" s="110"/>
    </row>
    <row r="1844" spans="8:42" ht="15" customHeight="1" x14ac:dyDescent="0.25">
      <c r="H1844" s="187" t="str">
        <f t="shared" si="56"/>
        <v/>
      </c>
      <c r="L1844" s="179" t="str">
        <f t="shared" si="57"/>
        <v/>
      </c>
      <c r="AO1844" s="3"/>
      <c r="AP1844" s="110"/>
    </row>
    <row r="1845" spans="8:42" ht="15" customHeight="1" x14ac:dyDescent="0.25">
      <c r="H1845" s="187" t="str">
        <f t="shared" si="56"/>
        <v/>
      </c>
      <c r="L1845" s="179" t="str">
        <f t="shared" si="57"/>
        <v/>
      </c>
      <c r="AO1845" s="3"/>
      <c r="AP1845" s="110"/>
    </row>
    <row r="1846" spans="8:42" ht="15" customHeight="1" x14ac:dyDescent="0.25">
      <c r="H1846" s="187" t="str">
        <f t="shared" si="56"/>
        <v/>
      </c>
      <c r="L1846" s="179" t="str">
        <f t="shared" si="57"/>
        <v/>
      </c>
      <c r="AO1846" s="3"/>
      <c r="AP1846" s="110"/>
    </row>
    <row r="1847" spans="8:42" ht="15" customHeight="1" x14ac:dyDescent="0.25">
      <c r="H1847" s="187" t="str">
        <f t="shared" si="56"/>
        <v/>
      </c>
      <c r="L1847" s="179" t="str">
        <f t="shared" si="57"/>
        <v/>
      </c>
      <c r="AO1847" s="3"/>
      <c r="AP1847" s="110"/>
    </row>
    <row r="1848" spans="8:42" ht="15" customHeight="1" x14ac:dyDescent="0.25">
      <c r="H1848" s="187" t="str">
        <f t="shared" si="56"/>
        <v/>
      </c>
      <c r="L1848" s="179" t="str">
        <f t="shared" si="57"/>
        <v/>
      </c>
      <c r="AO1848" s="3"/>
      <c r="AP1848" s="110"/>
    </row>
    <row r="1849" spans="8:42" ht="15" customHeight="1" x14ac:dyDescent="0.25">
      <c r="H1849" s="187" t="str">
        <f t="shared" si="56"/>
        <v/>
      </c>
      <c r="L1849" s="179" t="str">
        <f t="shared" si="57"/>
        <v/>
      </c>
      <c r="AO1849" s="3"/>
      <c r="AP1849" s="110"/>
    </row>
    <row r="1850" spans="8:42" ht="15" customHeight="1" x14ac:dyDescent="0.25">
      <c r="H1850" s="187" t="str">
        <f t="shared" si="56"/>
        <v/>
      </c>
      <c r="L1850" s="179" t="str">
        <f t="shared" si="57"/>
        <v/>
      </c>
      <c r="AO1850" s="3"/>
      <c r="AP1850" s="110"/>
    </row>
    <row r="1851" spans="8:42" ht="15" customHeight="1" x14ac:dyDescent="0.25">
      <c r="H1851" s="187" t="str">
        <f t="shared" si="56"/>
        <v/>
      </c>
      <c r="L1851" s="179" t="str">
        <f t="shared" si="57"/>
        <v/>
      </c>
      <c r="AO1851" s="3"/>
      <c r="AP1851" s="110"/>
    </row>
    <row r="1852" spans="8:42" ht="15" customHeight="1" x14ac:dyDescent="0.25">
      <c r="H1852" s="187" t="str">
        <f t="shared" si="56"/>
        <v/>
      </c>
      <c r="L1852" s="179" t="str">
        <f t="shared" si="57"/>
        <v/>
      </c>
      <c r="AO1852" s="3"/>
      <c r="AP1852" s="110"/>
    </row>
    <row r="1853" spans="8:42" ht="15" customHeight="1" x14ac:dyDescent="0.25">
      <c r="H1853" s="187" t="str">
        <f t="shared" si="56"/>
        <v/>
      </c>
      <c r="L1853" s="179" t="str">
        <f t="shared" si="57"/>
        <v/>
      </c>
      <c r="AO1853" s="3"/>
      <c r="AP1853" s="110"/>
    </row>
    <row r="1854" spans="8:42" ht="15" customHeight="1" x14ac:dyDescent="0.25">
      <c r="H1854" s="187" t="str">
        <f t="shared" si="56"/>
        <v/>
      </c>
      <c r="L1854" s="179" t="str">
        <f t="shared" si="57"/>
        <v/>
      </c>
      <c r="AO1854" s="3"/>
      <c r="AP1854" s="110"/>
    </row>
    <row r="1855" spans="8:42" ht="15" customHeight="1" x14ac:dyDescent="0.25">
      <c r="H1855" s="187" t="str">
        <f t="shared" si="56"/>
        <v/>
      </c>
      <c r="L1855" s="179" t="str">
        <f t="shared" si="57"/>
        <v/>
      </c>
      <c r="AO1855" s="3"/>
      <c r="AP1855" s="110"/>
    </row>
    <row r="1856" spans="8:42" ht="15" customHeight="1" x14ac:dyDescent="0.25">
      <c r="H1856" s="187" t="str">
        <f t="shared" si="56"/>
        <v/>
      </c>
      <c r="L1856" s="179" t="str">
        <f t="shared" si="57"/>
        <v/>
      </c>
      <c r="AO1856" s="3"/>
      <c r="AP1856" s="110"/>
    </row>
    <row r="1857" spans="8:42" ht="15" customHeight="1" x14ac:dyDescent="0.25">
      <c r="H1857" s="187" t="str">
        <f t="shared" si="56"/>
        <v/>
      </c>
      <c r="L1857" s="179" t="str">
        <f t="shared" si="57"/>
        <v/>
      </c>
      <c r="AO1857" s="3"/>
      <c r="AP1857" s="110"/>
    </row>
    <row r="1858" spans="8:42" ht="15" customHeight="1" x14ac:dyDescent="0.25">
      <c r="H1858" s="187" t="str">
        <f t="shared" ref="H1858:H1921" si="58">IF(OR($C1858="",$E1858="",$G1858=""),"",$E1858-$G1858)</f>
        <v/>
      </c>
      <c r="L1858" s="179" t="str">
        <f t="shared" ref="L1858:L1921" si="59">IF(G1858="","",IF(G1858&gt;E1858,"Time check – higher",IF(G1858&lt;E1858,"Time check – lower","")))</f>
        <v/>
      </c>
      <c r="AO1858" s="3"/>
      <c r="AP1858" s="110"/>
    </row>
    <row r="1859" spans="8:42" ht="15" customHeight="1" x14ac:dyDescent="0.25">
      <c r="H1859" s="187" t="str">
        <f t="shared" si="58"/>
        <v/>
      </c>
      <c r="L1859" s="179" t="str">
        <f t="shared" si="59"/>
        <v/>
      </c>
      <c r="AO1859" s="3"/>
      <c r="AP1859" s="110"/>
    </row>
    <row r="1860" spans="8:42" ht="15" customHeight="1" x14ac:dyDescent="0.25">
      <c r="H1860" s="187" t="str">
        <f t="shared" si="58"/>
        <v/>
      </c>
      <c r="L1860" s="179" t="str">
        <f t="shared" si="59"/>
        <v/>
      </c>
      <c r="AO1860" s="3"/>
      <c r="AP1860" s="110"/>
    </row>
    <row r="1861" spans="8:42" ht="15" customHeight="1" x14ac:dyDescent="0.25">
      <c r="H1861" s="187" t="str">
        <f t="shared" si="58"/>
        <v/>
      </c>
      <c r="L1861" s="179" t="str">
        <f t="shared" si="59"/>
        <v/>
      </c>
      <c r="AO1861" s="3"/>
      <c r="AP1861" s="110"/>
    </row>
    <row r="1862" spans="8:42" ht="15" customHeight="1" x14ac:dyDescent="0.25">
      <c r="H1862" s="187" t="str">
        <f t="shared" si="58"/>
        <v/>
      </c>
      <c r="L1862" s="179" t="str">
        <f t="shared" si="59"/>
        <v/>
      </c>
      <c r="AO1862" s="3"/>
      <c r="AP1862" s="110"/>
    </row>
    <row r="1863" spans="8:42" ht="15" customHeight="1" x14ac:dyDescent="0.25">
      <c r="H1863" s="187" t="str">
        <f t="shared" si="58"/>
        <v/>
      </c>
      <c r="L1863" s="179" t="str">
        <f t="shared" si="59"/>
        <v/>
      </c>
      <c r="AO1863" s="3"/>
      <c r="AP1863" s="110"/>
    </row>
    <row r="1864" spans="8:42" ht="15" customHeight="1" x14ac:dyDescent="0.25">
      <c r="H1864" s="187" t="str">
        <f t="shared" si="58"/>
        <v/>
      </c>
      <c r="L1864" s="179" t="str">
        <f t="shared" si="59"/>
        <v/>
      </c>
      <c r="AO1864" s="3"/>
      <c r="AP1864" s="110"/>
    </row>
    <row r="1865" spans="8:42" ht="15" customHeight="1" x14ac:dyDescent="0.25">
      <c r="H1865" s="187" t="str">
        <f t="shared" si="58"/>
        <v/>
      </c>
      <c r="L1865" s="179" t="str">
        <f t="shared" si="59"/>
        <v/>
      </c>
      <c r="AO1865" s="3"/>
      <c r="AP1865" s="110"/>
    </row>
    <row r="1866" spans="8:42" ht="15" customHeight="1" x14ac:dyDescent="0.25">
      <c r="H1866" s="187" t="str">
        <f t="shared" si="58"/>
        <v/>
      </c>
      <c r="L1866" s="179" t="str">
        <f t="shared" si="59"/>
        <v/>
      </c>
      <c r="AO1866" s="3"/>
      <c r="AP1866" s="110"/>
    </row>
    <row r="1867" spans="8:42" ht="15" customHeight="1" x14ac:dyDescent="0.25">
      <c r="H1867" s="187" t="str">
        <f t="shared" si="58"/>
        <v/>
      </c>
      <c r="L1867" s="179" t="str">
        <f t="shared" si="59"/>
        <v/>
      </c>
      <c r="AO1867" s="3"/>
      <c r="AP1867" s="110"/>
    </row>
    <row r="1868" spans="8:42" ht="15" customHeight="1" x14ac:dyDescent="0.25">
      <c r="H1868" s="187" t="str">
        <f t="shared" si="58"/>
        <v/>
      </c>
      <c r="L1868" s="179" t="str">
        <f t="shared" si="59"/>
        <v/>
      </c>
      <c r="AO1868" s="3"/>
      <c r="AP1868" s="110"/>
    </row>
    <row r="1869" spans="8:42" ht="15" customHeight="1" x14ac:dyDescent="0.25">
      <c r="H1869" s="187" t="str">
        <f t="shared" si="58"/>
        <v/>
      </c>
      <c r="L1869" s="179" t="str">
        <f t="shared" si="59"/>
        <v/>
      </c>
      <c r="AO1869" s="3"/>
      <c r="AP1869" s="110"/>
    </row>
    <row r="1870" spans="8:42" ht="15" customHeight="1" x14ac:dyDescent="0.25">
      <c r="H1870" s="187" t="str">
        <f t="shared" si="58"/>
        <v/>
      </c>
      <c r="L1870" s="179" t="str">
        <f t="shared" si="59"/>
        <v/>
      </c>
      <c r="AO1870" s="3"/>
      <c r="AP1870" s="110"/>
    </row>
    <row r="1871" spans="8:42" ht="15" customHeight="1" x14ac:dyDescent="0.25">
      <c r="H1871" s="187" t="str">
        <f t="shared" si="58"/>
        <v/>
      </c>
      <c r="L1871" s="179" t="str">
        <f t="shared" si="59"/>
        <v/>
      </c>
      <c r="AO1871" s="3"/>
      <c r="AP1871" s="110"/>
    </row>
    <row r="1872" spans="8:42" ht="15" customHeight="1" x14ac:dyDescent="0.25">
      <c r="H1872" s="187" t="str">
        <f t="shared" si="58"/>
        <v/>
      </c>
      <c r="L1872" s="179" t="str">
        <f t="shared" si="59"/>
        <v/>
      </c>
      <c r="AO1872" s="3"/>
      <c r="AP1872" s="110"/>
    </row>
    <row r="1873" spans="8:42" ht="15" customHeight="1" x14ac:dyDescent="0.25">
      <c r="H1873" s="187" t="str">
        <f t="shared" si="58"/>
        <v/>
      </c>
      <c r="L1873" s="179" t="str">
        <f t="shared" si="59"/>
        <v/>
      </c>
      <c r="AO1873" s="3"/>
      <c r="AP1873" s="110"/>
    </row>
    <row r="1874" spans="8:42" ht="15" customHeight="1" x14ac:dyDescent="0.25">
      <c r="H1874" s="187" t="str">
        <f t="shared" si="58"/>
        <v/>
      </c>
      <c r="L1874" s="179" t="str">
        <f t="shared" si="59"/>
        <v/>
      </c>
      <c r="AO1874" s="3"/>
      <c r="AP1874" s="110"/>
    </row>
    <row r="1875" spans="8:42" ht="15" customHeight="1" x14ac:dyDescent="0.25">
      <c r="H1875" s="187" t="str">
        <f t="shared" si="58"/>
        <v/>
      </c>
      <c r="L1875" s="179" t="str">
        <f t="shared" si="59"/>
        <v/>
      </c>
      <c r="AO1875" s="3"/>
      <c r="AP1875" s="110"/>
    </row>
    <row r="1876" spans="8:42" ht="15" customHeight="1" x14ac:dyDescent="0.25">
      <c r="H1876" s="187" t="str">
        <f t="shared" si="58"/>
        <v/>
      </c>
      <c r="L1876" s="179" t="str">
        <f t="shared" si="59"/>
        <v/>
      </c>
      <c r="AO1876" s="3"/>
      <c r="AP1876" s="110"/>
    </row>
    <row r="1877" spans="8:42" ht="15" customHeight="1" x14ac:dyDescent="0.25">
      <c r="H1877" s="187" t="str">
        <f t="shared" si="58"/>
        <v/>
      </c>
      <c r="L1877" s="179" t="str">
        <f t="shared" si="59"/>
        <v/>
      </c>
      <c r="AO1877" s="3"/>
      <c r="AP1877" s="110"/>
    </row>
    <row r="1878" spans="8:42" ht="15" customHeight="1" x14ac:dyDescent="0.25">
      <c r="H1878" s="187" t="str">
        <f t="shared" si="58"/>
        <v/>
      </c>
      <c r="L1878" s="179" t="str">
        <f t="shared" si="59"/>
        <v/>
      </c>
      <c r="AO1878" s="3"/>
      <c r="AP1878" s="110"/>
    </row>
    <row r="1879" spans="8:42" ht="15" customHeight="1" x14ac:dyDescent="0.25">
      <c r="H1879" s="187" t="str">
        <f t="shared" si="58"/>
        <v/>
      </c>
      <c r="L1879" s="179" t="str">
        <f t="shared" si="59"/>
        <v/>
      </c>
      <c r="AO1879" s="3"/>
      <c r="AP1879" s="110"/>
    </row>
    <row r="1880" spans="8:42" ht="15" customHeight="1" x14ac:dyDescent="0.25">
      <c r="H1880" s="187" t="str">
        <f t="shared" si="58"/>
        <v/>
      </c>
      <c r="L1880" s="179" t="str">
        <f t="shared" si="59"/>
        <v/>
      </c>
      <c r="AO1880" s="3"/>
      <c r="AP1880" s="110"/>
    </row>
    <row r="1881" spans="8:42" ht="15" customHeight="1" x14ac:dyDescent="0.25">
      <c r="H1881" s="187" t="str">
        <f t="shared" si="58"/>
        <v/>
      </c>
      <c r="L1881" s="179" t="str">
        <f t="shared" si="59"/>
        <v/>
      </c>
      <c r="AO1881" s="3"/>
      <c r="AP1881" s="110"/>
    </row>
    <row r="1882" spans="8:42" ht="15" customHeight="1" x14ac:dyDescent="0.25">
      <c r="H1882" s="187" t="str">
        <f t="shared" si="58"/>
        <v/>
      </c>
      <c r="L1882" s="179" t="str">
        <f t="shared" si="59"/>
        <v/>
      </c>
      <c r="AO1882" s="3"/>
      <c r="AP1882" s="110"/>
    </row>
    <row r="1883" spans="8:42" ht="15" customHeight="1" x14ac:dyDescent="0.25">
      <c r="H1883" s="187" t="str">
        <f t="shared" si="58"/>
        <v/>
      </c>
      <c r="L1883" s="179" t="str">
        <f t="shared" si="59"/>
        <v/>
      </c>
      <c r="AO1883" s="3"/>
      <c r="AP1883" s="110"/>
    </row>
    <row r="1884" spans="8:42" ht="15" customHeight="1" x14ac:dyDescent="0.25">
      <c r="H1884" s="187" t="str">
        <f t="shared" si="58"/>
        <v/>
      </c>
      <c r="L1884" s="179" t="str">
        <f t="shared" si="59"/>
        <v/>
      </c>
      <c r="AO1884" s="3"/>
      <c r="AP1884" s="110"/>
    </row>
    <row r="1885" spans="8:42" ht="15" customHeight="1" x14ac:dyDescent="0.25">
      <c r="H1885" s="187" t="str">
        <f t="shared" si="58"/>
        <v/>
      </c>
      <c r="L1885" s="179" t="str">
        <f t="shared" si="59"/>
        <v/>
      </c>
      <c r="AO1885" s="3"/>
      <c r="AP1885" s="110"/>
    </row>
    <row r="1886" spans="8:42" ht="15" customHeight="1" x14ac:dyDescent="0.25">
      <c r="H1886" s="187" t="str">
        <f t="shared" si="58"/>
        <v/>
      </c>
      <c r="L1886" s="179" t="str">
        <f t="shared" si="59"/>
        <v/>
      </c>
      <c r="AO1886" s="3"/>
      <c r="AP1886" s="110"/>
    </row>
    <row r="1887" spans="8:42" ht="15" customHeight="1" x14ac:dyDescent="0.25">
      <c r="H1887" s="187" t="str">
        <f t="shared" si="58"/>
        <v/>
      </c>
      <c r="L1887" s="179" t="str">
        <f t="shared" si="59"/>
        <v/>
      </c>
      <c r="AO1887" s="3"/>
      <c r="AP1887" s="110"/>
    </row>
    <row r="1888" spans="8:42" ht="15" customHeight="1" x14ac:dyDescent="0.25">
      <c r="H1888" s="187" t="str">
        <f t="shared" si="58"/>
        <v/>
      </c>
      <c r="L1888" s="179" t="str">
        <f t="shared" si="59"/>
        <v/>
      </c>
      <c r="AO1888" s="3"/>
      <c r="AP1888" s="110"/>
    </row>
    <row r="1889" spans="8:42" ht="15" customHeight="1" x14ac:dyDescent="0.25">
      <c r="H1889" s="187" t="str">
        <f t="shared" si="58"/>
        <v/>
      </c>
      <c r="L1889" s="179" t="str">
        <f t="shared" si="59"/>
        <v/>
      </c>
      <c r="AO1889" s="3"/>
      <c r="AP1889" s="110"/>
    </row>
    <row r="1890" spans="8:42" ht="15" customHeight="1" x14ac:dyDescent="0.25">
      <c r="H1890" s="187" t="str">
        <f t="shared" si="58"/>
        <v/>
      </c>
      <c r="L1890" s="179" t="str">
        <f t="shared" si="59"/>
        <v/>
      </c>
      <c r="AO1890" s="3"/>
      <c r="AP1890" s="110"/>
    </row>
    <row r="1891" spans="8:42" ht="15" customHeight="1" x14ac:dyDescent="0.25">
      <c r="H1891" s="187" t="str">
        <f t="shared" si="58"/>
        <v/>
      </c>
      <c r="L1891" s="179" t="str">
        <f t="shared" si="59"/>
        <v/>
      </c>
      <c r="AO1891" s="3"/>
      <c r="AP1891" s="110"/>
    </row>
    <row r="1892" spans="8:42" ht="15" customHeight="1" x14ac:dyDescent="0.25">
      <c r="H1892" s="187" t="str">
        <f t="shared" si="58"/>
        <v/>
      </c>
      <c r="L1892" s="179" t="str">
        <f t="shared" si="59"/>
        <v/>
      </c>
      <c r="AO1892" s="3"/>
      <c r="AP1892" s="110"/>
    </row>
    <row r="1893" spans="8:42" ht="15" customHeight="1" x14ac:dyDescent="0.25">
      <c r="H1893" s="187" t="str">
        <f t="shared" si="58"/>
        <v/>
      </c>
      <c r="L1893" s="179" t="str">
        <f t="shared" si="59"/>
        <v/>
      </c>
      <c r="AO1893" s="3"/>
      <c r="AP1893" s="110"/>
    </row>
    <row r="1894" spans="8:42" ht="15" customHeight="1" x14ac:dyDescent="0.25">
      <c r="H1894" s="187" t="str">
        <f t="shared" si="58"/>
        <v/>
      </c>
      <c r="L1894" s="179" t="str">
        <f t="shared" si="59"/>
        <v/>
      </c>
      <c r="AO1894" s="3"/>
      <c r="AP1894" s="110"/>
    </row>
    <row r="1895" spans="8:42" ht="15" customHeight="1" x14ac:dyDescent="0.25">
      <c r="H1895" s="187" t="str">
        <f t="shared" si="58"/>
        <v/>
      </c>
      <c r="L1895" s="179" t="str">
        <f t="shared" si="59"/>
        <v/>
      </c>
      <c r="AO1895" s="3"/>
      <c r="AP1895" s="110"/>
    </row>
    <row r="1896" spans="8:42" ht="15" customHeight="1" x14ac:dyDescent="0.25">
      <c r="H1896" s="187" t="str">
        <f t="shared" si="58"/>
        <v/>
      </c>
      <c r="L1896" s="179" t="str">
        <f t="shared" si="59"/>
        <v/>
      </c>
      <c r="AO1896" s="3"/>
      <c r="AP1896" s="110"/>
    </row>
    <row r="1897" spans="8:42" ht="15" customHeight="1" x14ac:dyDescent="0.25">
      <c r="H1897" s="187" t="str">
        <f t="shared" si="58"/>
        <v/>
      </c>
      <c r="L1897" s="179" t="str">
        <f t="shared" si="59"/>
        <v/>
      </c>
      <c r="AO1897" s="3"/>
      <c r="AP1897" s="110"/>
    </row>
    <row r="1898" spans="8:42" ht="15" customHeight="1" x14ac:dyDescent="0.25">
      <c r="H1898" s="187" t="str">
        <f t="shared" si="58"/>
        <v/>
      </c>
      <c r="L1898" s="179" t="str">
        <f t="shared" si="59"/>
        <v/>
      </c>
      <c r="AO1898" s="3"/>
      <c r="AP1898" s="110"/>
    </row>
    <row r="1899" spans="8:42" ht="15" customHeight="1" x14ac:dyDescent="0.25">
      <c r="H1899" s="187" t="str">
        <f t="shared" si="58"/>
        <v/>
      </c>
      <c r="L1899" s="179" t="str">
        <f t="shared" si="59"/>
        <v/>
      </c>
      <c r="AO1899" s="3"/>
      <c r="AP1899" s="110"/>
    </row>
    <row r="1900" spans="8:42" ht="15" customHeight="1" x14ac:dyDescent="0.25">
      <c r="H1900" s="187" t="str">
        <f t="shared" si="58"/>
        <v/>
      </c>
      <c r="L1900" s="179" t="str">
        <f t="shared" si="59"/>
        <v/>
      </c>
      <c r="AO1900" s="3"/>
      <c r="AP1900" s="110"/>
    </row>
    <row r="1901" spans="8:42" ht="15" customHeight="1" x14ac:dyDescent="0.25">
      <c r="H1901" s="187" t="str">
        <f t="shared" si="58"/>
        <v/>
      </c>
      <c r="L1901" s="179" t="str">
        <f t="shared" si="59"/>
        <v/>
      </c>
      <c r="AO1901" s="3"/>
      <c r="AP1901" s="110"/>
    </row>
    <row r="1902" spans="8:42" ht="15" customHeight="1" x14ac:dyDescent="0.25">
      <c r="H1902" s="187" t="str">
        <f t="shared" si="58"/>
        <v/>
      </c>
      <c r="L1902" s="179" t="str">
        <f t="shared" si="59"/>
        <v/>
      </c>
      <c r="AO1902" s="3"/>
      <c r="AP1902" s="110"/>
    </row>
    <row r="1903" spans="8:42" ht="15" customHeight="1" x14ac:dyDescent="0.25">
      <c r="H1903" s="187" t="str">
        <f t="shared" si="58"/>
        <v/>
      </c>
      <c r="L1903" s="179" t="str">
        <f t="shared" si="59"/>
        <v/>
      </c>
      <c r="AO1903" s="3"/>
      <c r="AP1903" s="110"/>
    </row>
    <row r="1904" spans="8:42" ht="15" customHeight="1" x14ac:dyDescent="0.25">
      <c r="H1904" s="187" t="str">
        <f t="shared" si="58"/>
        <v/>
      </c>
      <c r="L1904" s="179" t="str">
        <f t="shared" si="59"/>
        <v/>
      </c>
      <c r="AO1904" s="3"/>
      <c r="AP1904" s="110"/>
    </row>
    <row r="1905" spans="8:42" ht="15" customHeight="1" x14ac:dyDescent="0.25">
      <c r="H1905" s="187" t="str">
        <f t="shared" si="58"/>
        <v/>
      </c>
      <c r="L1905" s="179" t="str">
        <f t="shared" si="59"/>
        <v/>
      </c>
      <c r="AO1905" s="3"/>
      <c r="AP1905" s="110"/>
    </row>
    <row r="1906" spans="8:42" ht="15" customHeight="1" x14ac:dyDescent="0.25">
      <c r="H1906" s="187" t="str">
        <f t="shared" si="58"/>
        <v/>
      </c>
      <c r="L1906" s="179" t="str">
        <f t="shared" si="59"/>
        <v/>
      </c>
      <c r="AO1906" s="3"/>
      <c r="AP1906" s="110"/>
    </row>
    <row r="1907" spans="8:42" ht="15" customHeight="1" x14ac:dyDescent="0.25">
      <c r="H1907" s="187" t="str">
        <f t="shared" si="58"/>
        <v/>
      </c>
      <c r="L1907" s="179" t="str">
        <f t="shared" si="59"/>
        <v/>
      </c>
      <c r="AO1907" s="3"/>
      <c r="AP1907" s="110"/>
    </row>
    <row r="1908" spans="8:42" ht="15" customHeight="1" x14ac:dyDescent="0.25">
      <c r="H1908" s="187" t="str">
        <f t="shared" si="58"/>
        <v/>
      </c>
      <c r="L1908" s="179" t="str">
        <f t="shared" si="59"/>
        <v/>
      </c>
      <c r="AO1908" s="3"/>
      <c r="AP1908" s="110"/>
    </row>
    <row r="1909" spans="8:42" ht="15" customHeight="1" x14ac:dyDescent="0.25">
      <c r="H1909" s="187" t="str">
        <f t="shared" si="58"/>
        <v/>
      </c>
      <c r="L1909" s="179" t="str">
        <f t="shared" si="59"/>
        <v/>
      </c>
      <c r="AO1909" s="3"/>
      <c r="AP1909" s="110"/>
    </row>
    <row r="1910" spans="8:42" ht="15" customHeight="1" x14ac:dyDescent="0.25">
      <c r="H1910" s="187" t="str">
        <f t="shared" si="58"/>
        <v/>
      </c>
      <c r="L1910" s="179" t="str">
        <f t="shared" si="59"/>
        <v/>
      </c>
      <c r="AO1910" s="3"/>
      <c r="AP1910" s="110"/>
    </row>
    <row r="1911" spans="8:42" ht="15" customHeight="1" x14ac:dyDescent="0.25">
      <c r="H1911" s="187" t="str">
        <f t="shared" si="58"/>
        <v/>
      </c>
      <c r="L1911" s="179" t="str">
        <f t="shared" si="59"/>
        <v/>
      </c>
      <c r="AO1911" s="3"/>
      <c r="AP1911" s="110"/>
    </row>
    <row r="1912" spans="8:42" ht="15" customHeight="1" x14ac:dyDescent="0.25">
      <c r="H1912" s="187" t="str">
        <f t="shared" si="58"/>
        <v/>
      </c>
      <c r="L1912" s="179" t="str">
        <f t="shared" si="59"/>
        <v/>
      </c>
      <c r="AO1912" s="3"/>
      <c r="AP1912" s="110"/>
    </row>
    <row r="1913" spans="8:42" ht="15" customHeight="1" x14ac:dyDescent="0.25">
      <c r="H1913" s="187" t="str">
        <f t="shared" si="58"/>
        <v/>
      </c>
      <c r="L1913" s="179" t="str">
        <f t="shared" si="59"/>
        <v/>
      </c>
      <c r="AO1913" s="3"/>
      <c r="AP1913" s="110"/>
    </row>
    <row r="1914" spans="8:42" ht="15" customHeight="1" x14ac:dyDescent="0.25">
      <c r="H1914" s="187" t="str">
        <f t="shared" si="58"/>
        <v/>
      </c>
      <c r="L1914" s="179" t="str">
        <f t="shared" si="59"/>
        <v/>
      </c>
      <c r="AO1914" s="3"/>
      <c r="AP1914" s="110"/>
    </row>
    <row r="1915" spans="8:42" ht="15" customHeight="1" x14ac:dyDescent="0.25">
      <c r="H1915" s="187" t="str">
        <f t="shared" si="58"/>
        <v/>
      </c>
      <c r="L1915" s="179" t="str">
        <f t="shared" si="59"/>
        <v/>
      </c>
      <c r="AO1915" s="3"/>
      <c r="AP1915" s="110"/>
    </row>
    <row r="1916" spans="8:42" ht="15" customHeight="1" x14ac:dyDescent="0.25">
      <c r="H1916" s="187" t="str">
        <f t="shared" si="58"/>
        <v/>
      </c>
      <c r="L1916" s="179" t="str">
        <f t="shared" si="59"/>
        <v/>
      </c>
      <c r="AO1916" s="3"/>
      <c r="AP1916" s="110"/>
    </row>
    <row r="1917" spans="8:42" ht="15" customHeight="1" x14ac:dyDescent="0.25">
      <c r="H1917" s="187" t="str">
        <f t="shared" si="58"/>
        <v/>
      </c>
      <c r="L1917" s="179" t="str">
        <f t="shared" si="59"/>
        <v/>
      </c>
      <c r="AO1917" s="3"/>
      <c r="AP1917" s="110"/>
    </row>
    <row r="1918" spans="8:42" ht="15" customHeight="1" x14ac:dyDescent="0.25">
      <c r="H1918" s="187" t="str">
        <f t="shared" si="58"/>
        <v/>
      </c>
      <c r="L1918" s="179" t="str">
        <f t="shared" si="59"/>
        <v/>
      </c>
      <c r="AO1918" s="3"/>
      <c r="AP1918" s="110"/>
    </row>
    <row r="1919" spans="8:42" ht="15" customHeight="1" x14ac:dyDescent="0.25">
      <c r="H1919" s="187" t="str">
        <f t="shared" si="58"/>
        <v/>
      </c>
      <c r="L1919" s="179" t="str">
        <f t="shared" si="59"/>
        <v/>
      </c>
      <c r="AO1919" s="3"/>
      <c r="AP1919" s="110"/>
    </row>
    <row r="1920" spans="8:42" ht="15" customHeight="1" x14ac:dyDescent="0.25">
      <c r="H1920" s="187" t="str">
        <f t="shared" si="58"/>
        <v/>
      </c>
      <c r="L1920" s="179" t="str">
        <f t="shared" si="59"/>
        <v/>
      </c>
      <c r="AO1920" s="3"/>
      <c r="AP1920" s="110"/>
    </row>
    <row r="1921" spans="8:42" ht="15" customHeight="1" x14ac:dyDescent="0.25">
      <c r="H1921" s="187" t="str">
        <f t="shared" si="58"/>
        <v/>
      </c>
      <c r="L1921" s="179" t="str">
        <f t="shared" si="59"/>
        <v/>
      </c>
      <c r="AO1921" s="3"/>
      <c r="AP1921" s="110"/>
    </row>
    <row r="1922" spans="8:42" ht="15" customHeight="1" x14ac:dyDescent="0.25">
      <c r="H1922" s="187" t="str">
        <f t="shared" ref="H1922:H1985" si="60">IF(OR($C1922="",$E1922="",$G1922=""),"",$E1922-$G1922)</f>
        <v/>
      </c>
      <c r="L1922" s="179" t="str">
        <f t="shared" ref="L1922:L1985" si="61">IF(G1922="","",IF(G1922&gt;E1922,"Time check – higher",IF(G1922&lt;E1922,"Time check – lower","")))</f>
        <v/>
      </c>
      <c r="AO1922" s="3"/>
      <c r="AP1922" s="110"/>
    </row>
    <row r="1923" spans="8:42" ht="15" customHeight="1" x14ac:dyDescent="0.25">
      <c r="H1923" s="187" t="str">
        <f t="shared" si="60"/>
        <v/>
      </c>
      <c r="L1923" s="179" t="str">
        <f t="shared" si="61"/>
        <v/>
      </c>
      <c r="AO1923" s="3"/>
      <c r="AP1923" s="110"/>
    </row>
    <row r="1924" spans="8:42" ht="15" customHeight="1" x14ac:dyDescent="0.25">
      <c r="H1924" s="187" t="str">
        <f t="shared" si="60"/>
        <v/>
      </c>
      <c r="L1924" s="179" t="str">
        <f t="shared" si="61"/>
        <v/>
      </c>
      <c r="AO1924" s="3"/>
      <c r="AP1924" s="110"/>
    </row>
    <row r="1925" spans="8:42" ht="15" customHeight="1" x14ac:dyDescent="0.25">
      <c r="H1925" s="187" t="str">
        <f t="shared" si="60"/>
        <v/>
      </c>
      <c r="L1925" s="179" t="str">
        <f t="shared" si="61"/>
        <v/>
      </c>
      <c r="AO1925" s="3"/>
      <c r="AP1925" s="110"/>
    </row>
    <row r="1926" spans="8:42" ht="15" customHeight="1" x14ac:dyDescent="0.25">
      <c r="H1926" s="187" t="str">
        <f t="shared" si="60"/>
        <v/>
      </c>
      <c r="L1926" s="179" t="str">
        <f t="shared" si="61"/>
        <v/>
      </c>
      <c r="AO1926" s="3"/>
      <c r="AP1926" s="110"/>
    </row>
    <row r="1927" spans="8:42" ht="15" customHeight="1" x14ac:dyDescent="0.25">
      <c r="H1927" s="187" t="str">
        <f t="shared" si="60"/>
        <v/>
      </c>
      <c r="L1927" s="179" t="str">
        <f t="shared" si="61"/>
        <v/>
      </c>
      <c r="AO1927" s="3"/>
      <c r="AP1927" s="110"/>
    </row>
    <row r="1928" spans="8:42" ht="15" customHeight="1" x14ac:dyDescent="0.25">
      <c r="H1928" s="187" t="str">
        <f t="shared" si="60"/>
        <v/>
      </c>
      <c r="L1928" s="179" t="str">
        <f t="shared" si="61"/>
        <v/>
      </c>
      <c r="AO1928" s="3"/>
      <c r="AP1928" s="110"/>
    </row>
    <row r="1929" spans="8:42" ht="15" customHeight="1" x14ac:dyDescent="0.25">
      <c r="H1929" s="187" t="str">
        <f t="shared" si="60"/>
        <v/>
      </c>
      <c r="L1929" s="179" t="str">
        <f t="shared" si="61"/>
        <v/>
      </c>
      <c r="AO1929" s="3"/>
      <c r="AP1929" s="110"/>
    </row>
    <row r="1930" spans="8:42" ht="15" customHeight="1" x14ac:dyDescent="0.25">
      <c r="H1930" s="187" t="str">
        <f t="shared" si="60"/>
        <v/>
      </c>
      <c r="L1930" s="179" t="str">
        <f t="shared" si="61"/>
        <v/>
      </c>
      <c r="AO1930" s="3"/>
      <c r="AP1930" s="110"/>
    </row>
    <row r="1931" spans="8:42" ht="15" customHeight="1" x14ac:dyDescent="0.25">
      <c r="H1931" s="187" t="str">
        <f t="shared" si="60"/>
        <v/>
      </c>
      <c r="L1931" s="179" t="str">
        <f t="shared" si="61"/>
        <v/>
      </c>
      <c r="AO1931" s="3"/>
      <c r="AP1931" s="110"/>
    </row>
    <row r="1932" spans="8:42" ht="15" customHeight="1" x14ac:dyDescent="0.25">
      <c r="H1932" s="187" t="str">
        <f t="shared" si="60"/>
        <v/>
      </c>
      <c r="L1932" s="179" t="str">
        <f t="shared" si="61"/>
        <v/>
      </c>
      <c r="AO1932" s="3"/>
      <c r="AP1932" s="110"/>
    </row>
    <row r="1933" spans="8:42" ht="15" customHeight="1" x14ac:dyDescent="0.25">
      <c r="H1933" s="187" t="str">
        <f t="shared" si="60"/>
        <v/>
      </c>
      <c r="L1933" s="179" t="str">
        <f t="shared" si="61"/>
        <v/>
      </c>
      <c r="AO1933" s="3"/>
      <c r="AP1933" s="110"/>
    </row>
    <row r="1934" spans="8:42" ht="15" customHeight="1" x14ac:dyDescent="0.25">
      <c r="H1934" s="187" t="str">
        <f t="shared" si="60"/>
        <v/>
      </c>
      <c r="L1934" s="179" t="str">
        <f t="shared" si="61"/>
        <v/>
      </c>
      <c r="AO1934" s="3"/>
      <c r="AP1934" s="110"/>
    </row>
    <row r="1935" spans="8:42" ht="15" customHeight="1" x14ac:dyDescent="0.25">
      <c r="H1935" s="187" t="str">
        <f t="shared" si="60"/>
        <v/>
      </c>
      <c r="L1935" s="179" t="str">
        <f t="shared" si="61"/>
        <v/>
      </c>
      <c r="AO1935" s="3"/>
      <c r="AP1935" s="110"/>
    </row>
    <row r="1936" spans="8:42" ht="15" customHeight="1" x14ac:dyDescent="0.25">
      <c r="H1936" s="187" t="str">
        <f t="shared" si="60"/>
        <v/>
      </c>
      <c r="L1936" s="179" t="str">
        <f t="shared" si="61"/>
        <v/>
      </c>
      <c r="AO1936" s="3"/>
      <c r="AP1936" s="110"/>
    </row>
    <row r="1937" spans="8:42" ht="15" customHeight="1" x14ac:dyDescent="0.25">
      <c r="H1937" s="187" t="str">
        <f t="shared" si="60"/>
        <v/>
      </c>
      <c r="L1937" s="179" t="str">
        <f t="shared" si="61"/>
        <v/>
      </c>
      <c r="AO1937" s="3"/>
      <c r="AP1937" s="110"/>
    </row>
    <row r="1938" spans="8:42" ht="15" customHeight="1" x14ac:dyDescent="0.25">
      <c r="H1938" s="187" t="str">
        <f t="shared" si="60"/>
        <v/>
      </c>
      <c r="L1938" s="179" t="str">
        <f t="shared" si="61"/>
        <v/>
      </c>
      <c r="AO1938" s="3"/>
      <c r="AP1938" s="110"/>
    </row>
    <row r="1939" spans="8:42" ht="15" customHeight="1" x14ac:dyDescent="0.25">
      <c r="H1939" s="187" t="str">
        <f t="shared" si="60"/>
        <v/>
      </c>
      <c r="L1939" s="179" t="str">
        <f t="shared" si="61"/>
        <v/>
      </c>
      <c r="AO1939" s="3"/>
      <c r="AP1939" s="110"/>
    </row>
    <row r="1940" spans="8:42" ht="15" customHeight="1" x14ac:dyDescent="0.25">
      <c r="H1940" s="187" t="str">
        <f t="shared" si="60"/>
        <v/>
      </c>
      <c r="L1940" s="179" t="str">
        <f t="shared" si="61"/>
        <v/>
      </c>
      <c r="AO1940" s="3"/>
      <c r="AP1940" s="110"/>
    </row>
    <row r="1941" spans="8:42" ht="15" customHeight="1" x14ac:dyDescent="0.25">
      <c r="H1941" s="187" t="str">
        <f t="shared" si="60"/>
        <v/>
      </c>
      <c r="L1941" s="179" t="str">
        <f t="shared" si="61"/>
        <v/>
      </c>
      <c r="AO1941" s="3"/>
      <c r="AP1941" s="110"/>
    </row>
    <row r="1942" spans="8:42" ht="15" customHeight="1" x14ac:dyDescent="0.25">
      <c r="H1942" s="187" t="str">
        <f t="shared" si="60"/>
        <v/>
      </c>
      <c r="L1942" s="179" t="str">
        <f t="shared" si="61"/>
        <v/>
      </c>
      <c r="AO1942" s="3"/>
      <c r="AP1942" s="110"/>
    </row>
    <row r="1943" spans="8:42" ht="15" customHeight="1" x14ac:dyDescent="0.25">
      <c r="H1943" s="187" t="str">
        <f t="shared" si="60"/>
        <v/>
      </c>
      <c r="L1943" s="179" t="str">
        <f t="shared" si="61"/>
        <v/>
      </c>
      <c r="AO1943" s="3"/>
      <c r="AP1943" s="110"/>
    </row>
    <row r="1944" spans="8:42" ht="15" customHeight="1" x14ac:dyDescent="0.25">
      <c r="H1944" s="187" t="str">
        <f t="shared" si="60"/>
        <v/>
      </c>
      <c r="L1944" s="179" t="str">
        <f t="shared" si="61"/>
        <v/>
      </c>
      <c r="AO1944" s="3"/>
      <c r="AP1944" s="110"/>
    </row>
    <row r="1945" spans="8:42" ht="15" customHeight="1" x14ac:dyDescent="0.25">
      <c r="H1945" s="187" t="str">
        <f t="shared" si="60"/>
        <v/>
      </c>
      <c r="L1945" s="179" t="str">
        <f t="shared" si="61"/>
        <v/>
      </c>
      <c r="AO1945" s="3"/>
      <c r="AP1945" s="110"/>
    </row>
    <row r="1946" spans="8:42" ht="15" customHeight="1" x14ac:dyDescent="0.25">
      <c r="H1946" s="187" t="str">
        <f t="shared" si="60"/>
        <v/>
      </c>
      <c r="L1946" s="179" t="str">
        <f t="shared" si="61"/>
        <v/>
      </c>
      <c r="AO1946" s="3"/>
      <c r="AP1946" s="110"/>
    </row>
    <row r="1947" spans="8:42" ht="15" customHeight="1" x14ac:dyDescent="0.25">
      <c r="H1947" s="187" t="str">
        <f t="shared" si="60"/>
        <v/>
      </c>
      <c r="L1947" s="179" t="str">
        <f t="shared" si="61"/>
        <v/>
      </c>
      <c r="AO1947" s="3"/>
      <c r="AP1947" s="110"/>
    </row>
    <row r="1948" spans="8:42" ht="15" customHeight="1" x14ac:dyDescent="0.25">
      <c r="H1948" s="187" t="str">
        <f t="shared" si="60"/>
        <v/>
      </c>
      <c r="L1948" s="179" t="str">
        <f t="shared" si="61"/>
        <v/>
      </c>
      <c r="AO1948" s="3"/>
      <c r="AP1948" s="110"/>
    </row>
    <row r="1949" spans="8:42" ht="15" customHeight="1" x14ac:dyDescent="0.25">
      <c r="H1949" s="187" t="str">
        <f t="shared" si="60"/>
        <v/>
      </c>
      <c r="L1949" s="179" t="str">
        <f t="shared" si="61"/>
        <v/>
      </c>
      <c r="AO1949" s="3"/>
      <c r="AP1949" s="110"/>
    </row>
    <row r="1950" spans="8:42" ht="15" customHeight="1" x14ac:dyDescent="0.25">
      <c r="H1950" s="187" t="str">
        <f t="shared" si="60"/>
        <v/>
      </c>
      <c r="L1950" s="179" t="str">
        <f t="shared" si="61"/>
        <v/>
      </c>
      <c r="AO1950" s="3"/>
      <c r="AP1950" s="110"/>
    </row>
    <row r="1951" spans="8:42" ht="15" customHeight="1" x14ac:dyDescent="0.25">
      <c r="H1951" s="187" t="str">
        <f t="shared" si="60"/>
        <v/>
      </c>
      <c r="L1951" s="179" t="str">
        <f t="shared" si="61"/>
        <v/>
      </c>
      <c r="AO1951" s="3"/>
      <c r="AP1951" s="110"/>
    </row>
    <row r="1952" spans="8:42" ht="15" customHeight="1" x14ac:dyDescent="0.25">
      <c r="H1952" s="187" t="str">
        <f t="shared" si="60"/>
        <v/>
      </c>
      <c r="L1952" s="179" t="str">
        <f t="shared" si="61"/>
        <v/>
      </c>
      <c r="AO1952" s="3"/>
      <c r="AP1952" s="110"/>
    </row>
    <row r="1953" spans="8:42" ht="15" customHeight="1" x14ac:dyDescent="0.25">
      <c r="H1953" s="187" t="str">
        <f t="shared" si="60"/>
        <v/>
      </c>
      <c r="L1953" s="179" t="str">
        <f t="shared" si="61"/>
        <v/>
      </c>
      <c r="AO1953" s="3"/>
      <c r="AP1953" s="110"/>
    </row>
    <row r="1954" spans="8:42" ht="15" customHeight="1" x14ac:dyDescent="0.25">
      <c r="H1954" s="187" t="str">
        <f t="shared" si="60"/>
        <v/>
      </c>
      <c r="L1954" s="179" t="str">
        <f t="shared" si="61"/>
        <v/>
      </c>
      <c r="AO1954" s="3"/>
      <c r="AP1954" s="110"/>
    </row>
    <row r="1955" spans="8:42" ht="15" customHeight="1" x14ac:dyDescent="0.25">
      <c r="H1955" s="187" t="str">
        <f t="shared" si="60"/>
        <v/>
      </c>
      <c r="L1955" s="179" t="str">
        <f t="shared" si="61"/>
        <v/>
      </c>
      <c r="AO1955" s="3"/>
      <c r="AP1955" s="110"/>
    </row>
    <row r="1956" spans="8:42" ht="15" customHeight="1" x14ac:dyDescent="0.25">
      <c r="H1956" s="187" t="str">
        <f t="shared" si="60"/>
        <v/>
      </c>
      <c r="L1956" s="179" t="str">
        <f t="shared" si="61"/>
        <v/>
      </c>
      <c r="AO1956" s="3"/>
      <c r="AP1956" s="110"/>
    </row>
    <row r="1957" spans="8:42" ht="15" customHeight="1" x14ac:dyDescent="0.25">
      <c r="H1957" s="187" t="str">
        <f t="shared" si="60"/>
        <v/>
      </c>
      <c r="L1957" s="179" t="str">
        <f t="shared" si="61"/>
        <v/>
      </c>
      <c r="AO1957" s="3"/>
      <c r="AP1957" s="110"/>
    </row>
    <row r="1958" spans="8:42" ht="15" customHeight="1" x14ac:dyDescent="0.25">
      <c r="H1958" s="187" t="str">
        <f t="shared" si="60"/>
        <v/>
      </c>
      <c r="L1958" s="179" t="str">
        <f t="shared" si="61"/>
        <v/>
      </c>
      <c r="AO1958" s="3"/>
      <c r="AP1958" s="110"/>
    </row>
    <row r="1959" spans="8:42" ht="15" customHeight="1" x14ac:dyDescent="0.25">
      <c r="H1959" s="187" t="str">
        <f t="shared" si="60"/>
        <v/>
      </c>
      <c r="L1959" s="179" t="str">
        <f t="shared" si="61"/>
        <v/>
      </c>
      <c r="AO1959" s="3"/>
      <c r="AP1959" s="110"/>
    </row>
    <row r="1960" spans="8:42" ht="15" customHeight="1" x14ac:dyDescent="0.25">
      <c r="H1960" s="187" t="str">
        <f t="shared" si="60"/>
        <v/>
      </c>
      <c r="L1960" s="179" t="str">
        <f t="shared" si="61"/>
        <v/>
      </c>
      <c r="AO1960" s="3"/>
      <c r="AP1960" s="110"/>
    </row>
    <row r="1961" spans="8:42" ht="15" customHeight="1" x14ac:dyDescent="0.25">
      <c r="H1961" s="187" t="str">
        <f t="shared" si="60"/>
        <v/>
      </c>
      <c r="L1961" s="179" t="str">
        <f t="shared" si="61"/>
        <v/>
      </c>
      <c r="AO1961" s="3"/>
      <c r="AP1961" s="110"/>
    </row>
    <row r="1962" spans="8:42" ht="15" customHeight="1" x14ac:dyDescent="0.25">
      <c r="H1962" s="187" t="str">
        <f t="shared" si="60"/>
        <v/>
      </c>
      <c r="L1962" s="179" t="str">
        <f t="shared" si="61"/>
        <v/>
      </c>
      <c r="AO1962" s="3"/>
      <c r="AP1962" s="110"/>
    </row>
    <row r="1963" spans="8:42" ht="15" customHeight="1" x14ac:dyDescent="0.25">
      <c r="H1963" s="187" t="str">
        <f t="shared" si="60"/>
        <v/>
      </c>
      <c r="L1963" s="179" t="str">
        <f t="shared" si="61"/>
        <v/>
      </c>
      <c r="AO1963" s="3"/>
      <c r="AP1963" s="110"/>
    </row>
    <row r="1964" spans="8:42" ht="15" customHeight="1" x14ac:dyDescent="0.25">
      <c r="H1964" s="187" t="str">
        <f t="shared" si="60"/>
        <v/>
      </c>
      <c r="L1964" s="179" t="str">
        <f t="shared" si="61"/>
        <v/>
      </c>
      <c r="AO1964" s="3"/>
      <c r="AP1964" s="110"/>
    </row>
    <row r="1965" spans="8:42" ht="15" customHeight="1" x14ac:dyDescent="0.25">
      <c r="H1965" s="187" t="str">
        <f t="shared" si="60"/>
        <v/>
      </c>
      <c r="L1965" s="179" t="str">
        <f t="shared" si="61"/>
        <v/>
      </c>
      <c r="AO1965" s="3"/>
      <c r="AP1965" s="110"/>
    </row>
    <row r="1966" spans="8:42" ht="15" customHeight="1" x14ac:dyDescent="0.25">
      <c r="H1966" s="187" t="str">
        <f t="shared" si="60"/>
        <v/>
      </c>
      <c r="L1966" s="179" t="str">
        <f t="shared" si="61"/>
        <v/>
      </c>
      <c r="AO1966" s="3"/>
      <c r="AP1966" s="110"/>
    </row>
    <row r="1967" spans="8:42" ht="15" customHeight="1" x14ac:dyDescent="0.25">
      <c r="H1967" s="187" t="str">
        <f t="shared" si="60"/>
        <v/>
      </c>
      <c r="L1967" s="179" t="str">
        <f t="shared" si="61"/>
        <v/>
      </c>
      <c r="AO1967" s="3"/>
      <c r="AP1967" s="110"/>
    </row>
    <row r="1968" spans="8:42" ht="15" customHeight="1" x14ac:dyDescent="0.25">
      <c r="H1968" s="187" t="str">
        <f t="shared" si="60"/>
        <v/>
      </c>
      <c r="L1968" s="179" t="str">
        <f t="shared" si="61"/>
        <v/>
      </c>
      <c r="AO1968" s="3"/>
      <c r="AP1968" s="110"/>
    </row>
    <row r="1969" spans="8:42" ht="15" customHeight="1" x14ac:dyDescent="0.25">
      <c r="H1969" s="187" t="str">
        <f t="shared" si="60"/>
        <v/>
      </c>
      <c r="L1969" s="179" t="str">
        <f t="shared" si="61"/>
        <v/>
      </c>
      <c r="AO1969" s="3"/>
      <c r="AP1969" s="110"/>
    </row>
    <row r="1970" spans="8:42" ht="15" customHeight="1" x14ac:dyDescent="0.25">
      <c r="H1970" s="187" t="str">
        <f t="shared" si="60"/>
        <v/>
      </c>
      <c r="L1970" s="179" t="str">
        <f t="shared" si="61"/>
        <v/>
      </c>
      <c r="AO1970" s="3"/>
      <c r="AP1970" s="110"/>
    </row>
    <row r="1971" spans="8:42" ht="15" customHeight="1" x14ac:dyDescent="0.25">
      <c r="H1971" s="187" t="str">
        <f t="shared" si="60"/>
        <v/>
      </c>
      <c r="L1971" s="179" t="str">
        <f t="shared" si="61"/>
        <v/>
      </c>
      <c r="AO1971" s="3"/>
      <c r="AP1971" s="110"/>
    </row>
    <row r="1972" spans="8:42" ht="15" customHeight="1" x14ac:dyDescent="0.25">
      <c r="H1972" s="187" t="str">
        <f t="shared" si="60"/>
        <v/>
      </c>
      <c r="L1972" s="179" t="str">
        <f t="shared" si="61"/>
        <v/>
      </c>
      <c r="AO1972" s="3"/>
      <c r="AP1972" s="110"/>
    </row>
    <row r="1973" spans="8:42" ht="15" customHeight="1" x14ac:dyDescent="0.25">
      <c r="H1973" s="187" t="str">
        <f t="shared" si="60"/>
        <v/>
      </c>
      <c r="L1973" s="179" t="str">
        <f t="shared" si="61"/>
        <v/>
      </c>
      <c r="AO1973" s="3"/>
      <c r="AP1973" s="110"/>
    </row>
    <row r="1974" spans="8:42" ht="15" customHeight="1" x14ac:dyDescent="0.25">
      <c r="H1974" s="187" t="str">
        <f t="shared" si="60"/>
        <v/>
      </c>
      <c r="L1974" s="179" t="str">
        <f t="shared" si="61"/>
        <v/>
      </c>
      <c r="AO1974" s="3"/>
      <c r="AP1974" s="110"/>
    </row>
    <row r="1975" spans="8:42" ht="15" customHeight="1" x14ac:dyDescent="0.25">
      <c r="H1975" s="187" t="str">
        <f t="shared" si="60"/>
        <v/>
      </c>
      <c r="L1975" s="179" t="str">
        <f t="shared" si="61"/>
        <v/>
      </c>
      <c r="AO1975" s="3"/>
      <c r="AP1975" s="110"/>
    </row>
    <row r="1976" spans="8:42" ht="15" customHeight="1" x14ac:dyDescent="0.25">
      <c r="H1976" s="187" t="str">
        <f t="shared" si="60"/>
        <v/>
      </c>
      <c r="L1976" s="179" t="str">
        <f t="shared" si="61"/>
        <v/>
      </c>
      <c r="AO1976" s="3"/>
      <c r="AP1976" s="110"/>
    </row>
    <row r="1977" spans="8:42" ht="15" customHeight="1" x14ac:dyDescent="0.25">
      <c r="H1977" s="187" t="str">
        <f t="shared" si="60"/>
        <v/>
      </c>
      <c r="L1977" s="179" t="str">
        <f t="shared" si="61"/>
        <v/>
      </c>
      <c r="AO1977" s="3"/>
      <c r="AP1977" s="110"/>
    </row>
    <row r="1978" spans="8:42" ht="15" customHeight="1" x14ac:dyDescent="0.25">
      <c r="H1978" s="187" t="str">
        <f t="shared" si="60"/>
        <v/>
      </c>
      <c r="L1978" s="179" t="str">
        <f t="shared" si="61"/>
        <v/>
      </c>
      <c r="AO1978" s="3"/>
      <c r="AP1978" s="110"/>
    </row>
    <row r="1979" spans="8:42" ht="15" customHeight="1" x14ac:dyDescent="0.25">
      <c r="H1979" s="187" t="str">
        <f t="shared" si="60"/>
        <v/>
      </c>
      <c r="L1979" s="179" t="str">
        <f t="shared" si="61"/>
        <v/>
      </c>
      <c r="AO1979" s="3"/>
      <c r="AP1979" s="110"/>
    </row>
    <row r="1980" spans="8:42" ht="15" customHeight="1" x14ac:dyDescent="0.25">
      <c r="H1980" s="187" t="str">
        <f t="shared" si="60"/>
        <v/>
      </c>
      <c r="L1980" s="179" t="str">
        <f t="shared" si="61"/>
        <v/>
      </c>
      <c r="AO1980" s="3"/>
      <c r="AP1980" s="110"/>
    </row>
    <row r="1981" spans="8:42" ht="15" customHeight="1" x14ac:dyDescent="0.25">
      <c r="H1981" s="187" t="str">
        <f t="shared" si="60"/>
        <v/>
      </c>
      <c r="L1981" s="179" t="str">
        <f t="shared" si="61"/>
        <v/>
      </c>
      <c r="AO1981" s="3"/>
      <c r="AP1981" s="110"/>
    </row>
    <row r="1982" spans="8:42" ht="15" customHeight="1" x14ac:dyDescent="0.25">
      <c r="H1982" s="187" t="str">
        <f t="shared" si="60"/>
        <v/>
      </c>
      <c r="L1982" s="179" t="str">
        <f t="shared" si="61"/>
        <v/>
      </c>
      <c r="AO1982" s="3"/>
      <c r="AP1982" s="110"/>
    </row>
    <row r="1983" spans="8:42" ht="15" customHeight="1" x14ac:dyDescent="0.25">
      <c r="H1983" s="187" t="str">
        <f t="shared" si="60"/>
        <v/>
      </c>
      <c r="L1983" s="179" t="str">
        <f t="shared" si="61"/>
        <v/>
      </c>
      <c r="AO1983" s="3"/>
      <c r="AP1983" s="110"/>
    </row>
    <row r="1984" spans="8:42" ht="15" customHeight="1" x14ac:dyDescent="0.25">
      <c r="H1984" s="187" t="str">
        <f t="shared" si="60"/>
        <v/>
      </c>
      <c r="L1984" s="179" t="str">
        <f t="shared" si="61"/>
        <v/>
      </c>
      <c r="AO1984" s="3"/>
      <c r="AP1984" s="110"/>
    </row>
    <row r="1985" spans="8:42" ht="15" customHeight="1" x14ac:dyDescent="0.25">
      <c r="H1985" s="187" t="str">
        <f t="shared" si="60"/>
        <v/>
      </c>
      <c r="L1985" s="179" t="str">
        <f t="shared" si="61"/>
        <v/>
      </c>
      <c r="AO1985" s="3"/>
      <c r="AP1985" s="110"/>
    </row>
    <row r="1986" spans="8:42" ht="15" customHeight="1" x14ac:dyDescent="0.25">
      <c r="H1986" s="187" t="str">
        <f t="shared" ref="H1986:H1995" si="62">IF(OR($C1986="",$E1986="",$G1986=""),"",$E1986-$G1986)</f>
        <v/>
      </c>
      <c r="L1986" s="179" t="str">
        <f t="shared" ref="L1986:L1995" si="63">IF(G1986="","",IF(G1986&gt;E1986,"Time check – higher",IF(G1986&lt;E1986,"Time check – lower","")))</f>
        <v/>
      </c>
      <c r="AO1986" s="3"/>
      <c r="AP1986" s="110"/>
    </row>
    <row r="1987" spans="8:42" ht="15" customHeight="1" x14ac:dyDescent="0.25">
      <c r="H1987" s="187" t="str">
        <f t="shared" si="62"/>
        <v/>
      </c>
      <c r="L1987" s="179" t="str">
        <f t="shared" si="63"/>
        <v/>
      </c>
      <c r="AO1987" s="3"/>
      <c r="AP1987" s="110"/>
    </row>
    <row r="1988" spans="8:42" ht="15" customHeight="1" x14ac:dyDescent="0.25">
      <c r="H1988" s="187" t="str">
        <f t="shared" si="62"/>
        <v/>
      </c>
      <c r="L1988" s="179" t="str">
        <f t="shared" si="63"/>
        <v/>
      </c>
      <c r="AO1988" s="3"/>
      <c r="AP1988" s="110"/>
    </row>
    <row r="1989" spans="8:42" ht="15" customHeight="1" x14ac:dyDescent="0.25">
      <c r="H1989" s="187" t="str">
        <f t="shared" si="62"/>
        <v/>
      </c>
      <c r="L1989" s="179" t="str">
        <f t="shared" si="63"/>
        <v/>
      </c>
      <c r="AO1989" s="3"/>
      <c r="AP1989" s="110"/>
    </row>
    <row r="1990" spans="8:42" ht="15" customHeight="1" x14ac:dyDescent="0.25">
      <c r="H1990" s="187" t="str">
        <f t="shared" si="62"/>
        <v/>
      </c>
      <c r="L1990" s="179" t="str">
        <f t="shared" si="63"/>
        <v/>
      </c>
      <c r="AO1990" s="3"/>
      <c r="AP1990" s="110"/>
    </row>
    <row r="1991" spans="8:42" ht="15" customHeight="1" x14ac:dyDescent="0.25">
      <c r="H1991" s="187" t="str">
        <f t="shared" si="62"/>
        <v/>
      </c>
      <c r="L1991" s="179" t="str">
        <f t="shared" si="63"/>
        <v/>
      </c>
      <c r="AO1991" s="3"/>
      <c r="AP1991" s="110"/>
    </row>
    <row r="1992" spans="8:42" ht="15" customHeight="1" x14ac:dyDescent="0.25">
      <c r="H1992" s="187" t="str">
        <f t="shared" si="62"/>
        <v/>
      </c>
      <c r="L1992" s="179" t="str">
        <f t="shared" si="63"/>
        <v/>
      </c>
      <c r="AO1992" s="3"/>
      <c r="AP1992" s="110"/>
    </row>
    <row r="1993" spans="8:42" ht="15" customHeight="1" x14ac:dyDescent="0.25">
      <c r="H1993" s="187" t="str">
        <f t="shared" si="62"/>
        <v/>
      </c>
      <c r="L1993" s="179" t="str">
        <f t="shared" si="63"/>
        <v/>
      </c>
      <c r="AO1993" s="3"/>
      <c r="AP1993" s="110"/>
    </row>
    <row r="1994" spans="8:42" ht="15" customHeight="1" x14ac:dyDescent="0.25">
      <c r="H1994" s="187" t="str">
        <f t="shared" si="62"/>
        <v/>
      </c>
      <c r="L1994" s="179" t="str">
        <f t="shared" si="63"/>
        <v/>
      </c>
      <c r="AO1994" s="3"/>
      <c r="AP1994" s="110"/>
    </row>
    <row r="1995" spans="8:42" ht="15" customHeight="1" x14ac:dyDescent="0.25">
      <c r="H1995" s="187" t="str">
        <f t="shared" si="62"/>
        <v/>
      </c>
      <c r="L1995" s="179" t="str">
        <f t="shared" si="63"/>
        <v/>
      </c>
      <c r="AO1995" s="3"/>
      <c r="AP1995" s="110"/>
    </row>
  </sheetData>
  <sheetProtection algorithmName="SHA-512" hashValue="XdkNDhMddZT9v/tScsRysFW4IAUz6MitSgjlRoFC+fPFlFjegSKVH75+D3rhosLuqDzXlnnn8qn1QEoJxX/OHw==" saltValue="kE56P+WeDrvMyP683EGA7w==" spinCount="100000" sheet="1" objects="1" scenarios="1"/>
  <pageMargins left="0.7" right="0.7" top="0.78749999999999998" bottom="0.78749999999999998"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AJ89"/>
  <sheetViews>
    <sheetView zoomScaleNormal="100" workbookViewId="0">
      <pane ySplit="10" topLeftCell="A11" activePane="bottomLeft" state="frozen"/>
      <selection pane="bottomLeft" activeCell="F17" sqref="F17"/>
    </sheetView>
  </sheetViews>
  <sheetFormatPr baseColWidth="10" defaultColWidth="11.85546875" defaultRowHeight="20.25" customHeight="1" x14ac:dyDescent="0.25"/>
  <cols>
    <col min="1" max="1" width="14" style="126" customWidth="1"/>
    <col min="2" max="2" width="13" style="126" customWidth="1"/>
    <col min="3" max="3" width="7.85546875" style="126" customWidth="1"/>
    <col min="4" max="4" width="12.140625" style="124" customWidth="1"/>
    <col min="5" max="5" width="8.140625" style="124" customWidth="1"/>
    <col min="6" max="6" width="12.5703125" style="124" customWidth="1"/>
    <col min="7" max="7" width="11.7109375" style="124" customWidth="1"/>
    <col min="8" max="8" width="6.85546875" style="124" customWidth="1"/>
    <col min="9" max="9" width="11.28515625" style="124" customWidth="1"/>
    <col min="10" max="10" width="15.140625" style="124" customWidth="1"/>
    <col min="11" max="11" width="8.140625" style="127" customWidth="1"/>
    <col min="12" max="12" width="8.140625" style="126" customWidth="1"/>
    <col min="13" max="13" width="8.28515625" style="127" customWidth="1"/>
    <col min="14" max="14" width="11.85546875" style="124" customWidth="1"/>
    <col min="15" max="15" width="11.42578125" style="124" customWidth="1"/>
    <col min="16" max="16" width="8.140625" style="129" customWidth="1"/>
    <col min="17" max="17" width="8.28515625" style="130" customWidth="1"/>
    <col min="18" max="19" width="7.42578125" style="131" customWidth="1"/>
    <col min="20" max="20" width="7.42578125" style="132" customWidth="1"/>
    <col min="21" max="22" width="7.42578125" style="133" customWidth="1"/>
    <col min="23" max="28" width="7.42578125" style="131" customWidth="1"/>
    <col min="29" max="33" width="7.42578125" style="2" customWidth="1"/>
    <col min="34" max="34" width="7.42578125" style="3" customWidth="1"/>
    <col min="35" max="35" width="10" style="131" customWidth="1"/>
    <col min="36" max="36" width="7.42578125" style="133" customWidth="1"/>
    <col min="37" max="38" width="11.85546875" style="131" customWidth="1"/>
    <col min="39" max="16384" width="11.85546875" style="131"/>
  </cols>
  <sheetData>
    <row r="1" spans="1:36" ht="24" customHeight="1" x14ac:dyDescent="0.25">
      <c r="A1" s="261" t="s">
        <v>380</v>
      </c>
      <c r="B1" s="261"/>
      <c r="C1" s="261"/>
      <c r="D1" s="261"/>
      <c r="E1" s="261"/>
      <c r="F1" s="261"/>
      <c r="G1" s="261"/>
      <c r="H1" s="261"/>
      <c r="I1" s="261"/>
      <c r="J1" s="261"/>
      <c r="M1" s="138"/>
    </row>
    <row r="2" spans="1:36" ht="3" customHeight="1" x14ac:dyDescent="0.25">
      <c r="K2" s="262"/>
      <c r="L2" s="257"/>
      <c r="M2" s="258"/>
      <c r="N2" s="249"/>
      <c r="O2" s="250"/>
      <c r="P2" s="251"/>
    </row>
    <row r="3" spans="1:36" ht="20.25" customHeight="1" x14ac:dyDescent="0.25">
      <c r="A3" s="4" t="s">
        <v>16</v>
      </c>
      <c r="B3" s="126" t="str">
        <f>IFERROR(INDEX(Setup!$B:$B,MATCH("Employee name",Setup!$A:$A,0)),"")</f>
        <v>Đỗ Lan</v>
      </c>
      <c r="D3" s="5" t="s">
        <v>17</v>
      </c>
      <c r="E3" s="6" t="s">
        <v>18</v>
      </c>
      <c r="G3" s="4" t="s">
        <v>19</v>
      </c>
      <c r="H3" s="250" t="str">
        <f>IFERROR(INDEX(Setup!$B:$B,MATCH("Email (Company)",Setup!$A:$A,0)),"")</f>
        <v>lanit@hung-it-solutions.com</v>
      </c>
      <c r="I3" s="250"/>
      <c r="J3" s="250"/>
      <c r="L3" s="257" t="s">
        <v>20</v>
      </c>
      <c r="M3" s="258"/>
      <c r="N3" s="252" t="str">
        <f>Setup!B32</f>
        <v>https://drive.google.com/drive/folders/1gtU3qlcFI3aMBTz2z80ioSKTDObCLAxx?usp=drive_link</v>
      </c>
      <c r="O3" s="250"/>
      <c r="P3" s="251"/>
      <c r="Q3" s="253"/>
      <c r="R3" s="254"/>
      <c r="S3" s="254"/>
      <c r="T3" s="255"/>
      <c r="U3" s="256"/>
      <c r="V3" s="256"/>
      <c r="W3" s="254"/>
      <c r="X3" s="254"/>
      <c r="Y3" t="s">
        <v>21</v>
      </c>
      <c r="Z3" s="7">
        <f>COUNTIF('Work list'!$B$2:$B$1500,"WL-*")</f>
        <v>0</v>
      </c>
      <c r="AA3" t="s">
        <v>22</v>
      </c>
      <c r="AB3" s="7">
        <f>COUNTIF('Work list'!$H$2:$H$1500,"Not started")</f>
        <v>0</v>
      </c>
    </row>
    <row r="4" spans="1:36" ht="20.25" customHeight="1" x14ac:dyDescent="0.25">
      <c r="A4" s="4" t="s">
        <v>23</v>
      </c>
      <c r="B4" s="8">
        <f>MIN('Work report'!$A:$A)</f>
        <v>0</v>
      </c>
      <c r="D4" s="5" t="s">
        <v>24</v>
      </c>
      <c r="E4" s="6">
        <f>IFERROR(INDEX(Setup!$B:$B,MATCH("Hourly rate (/h)",Setup!$A:$A,0)),"")</f>
        <v>10</v>
      </c>
      <c r="G4" s="4" t="s">
        <v>25</v>
      </c>
      <c r="H4" s="250" t="str">
        <f>IFERROR(INDEX(Setup!$B:$B,MATCH("Email (Google)",Setup!$A:$A,0)),"")</f>
        <v>lanit@hung-it-solutions.com</v>
      </c>
      <c r="I4" s="250"/>
      <c r="J4" s="250"/>
      <c r="L4" s="257" t="s">
        <v>26</v>
      </c>
      <c r="M4" s="258"/>
      <c r="N4" s="252" t="str">
        <f>Setup!B33</f>
        <v>https://drive.google.com/drive/folders/1mFbEs13a5YOUaSOAh2gZI0RXJ38N9y98?usp=drive_link</v>
      </c>
      <c r="O4" s="250"/>
      <c r="P4" s="251"/>
      <c r="Q4" s="253"/>
      <c r="R4" s="254"/>
      <c r="S4" s="254"/>
      <c r="T4" s="255"/>
      <c r="U4" s="256"/>
      <c r="V4" s="256"/>
      <c r="W4" s="254"/>
      <c r="X4" s="254"/>
      <c r="Y4" t="s">
        <v>27</v>
      </c>
      <c r="Z4" s="7">
        <f>COUNTIF('Work list'!$H$2:$H$1500,"Completed")</f>
        <v>0</v>
      </c>
      <c r="AA4" t="s">
        <v>28</v>
      </c>
      <c r="AB4" s="7">
        <f>COUNTIF('Work list'!$H$2:$H$1500,"In progress")</f>
        <v>0</v>
      </c>
    </row>
    <row r="5" spans="1:36" ht="20.25" customHeight="1" x14ac:dyDescent="0.25">
      <c r="A5" s="4" t="s">
        <v>29</v>
      </c>
      <c r="B5" s="8">
        <f>MAX('Work report'!$A:$A)</f>
        <v>0</v>
      </c>
      <c r="D5" s="5" t="s">
        <v>30</v>
      </c>
      <c r="E5" s="6">
        <f>IFERROR(INDEX(Setup!$B:$B,MATCH("Monthly salary",Setup!$A:$A,0)),"")</f>
        <v>0</v>
      </c>
      <c r="G5" s="4" t="s">
        <v>31</v>
      </c>
      <c r="H5" s="250">
        <f>IFERROR(INDEX(Setup!$B:$B,MATCH("Mobil (Company)",Setup!$A:$A,0)),"")</f>
        <v>0</v>
      </c>
      <c r="I5" s="250"/>
      <c r="J5" s="250"/>
      <c r="L5" s="257" t="s">
        <v>32</v>
      </c>
      <c r="M5" s="258"/>
      <c r="N5" s="128" t="str">
        <f>Setup!B34</f>
        <v>Drive-link-3</v>
      </c>
      <c r="O5" s="133"/>
      <c r="P5" s="133"/>
      <c r="Q5" s="133"/>
      <c r="R5" s="133"/>
      <c r="S5" s="133"/>
      <c r="T5" s="133"/>
      <c r="Y5" t="s">
        <v>33</v>
      </c>
      <c r="Z5" s="7">
        <f>COUNTIFS('Work list'!$B$2:$B$1500,"WL-*",'Work list'!$H$2:$H$1500,"&lt;&gt;Completed",'Work list'!$H$2:$H$1500,"&lt;&gt;Cancelled")</f>
        <v>0</v>
      </c>
      <c r="AA5" t="s">
        <v>34</v>
      </c>
      <c r="AB5" s="7">
        <f ca="1">COUNTIFS('Work list'!$B$2:$B$1500,"WL-*",'Work list'!$H$2:$H$1500,"&lt;&gt;Completed",'Work list'!$H$2:$H$1500,"&lt;&gt;Cancelled",'Work list'!$G$2:$G$1500,"&gt;="&amp;TODAY(),'Work list'!$G$2:$G$1500,"&lt;="&amp;TODAY()+3)</f>
        <v>0</v>
      </c>
    </row>
    <row r="6" spans="1:36" ht="20.25" customHeight="1" x14ac:dyDescent="0.25">
      <c r="A6" s="4" t="s">
        <v>35</v>
      </c>
      <c r="B6" s="126" t="str">
        <f>IF($B$5=0,"",YEAR($B$5))</f>
        <v/>
      </c>
      <c r="D6" s="5" t="s">
        <v>36</v>
      </c>
      <c r="E6" s="9">
        <v>0</v>
      </c>
      <c r="G6" s="5" t="s">
        <v>37</v>
      </c>
      <c r="H6" s="263">
        <f>IFERROR(INDEX(Setup!$B:$B,MATCH("Max hours/month",Setup!$A:$A,0)),"")</f>
        <v>160</v>
      </c>
      <c r="I6" s="250"/>
      <c r="J6" s="250"/>
      <c r="L6" s="257" t="s">
        <v>38</v>
      </c>
      <c r="M6" s="258"/>
      <c r="N6" s="128" t="str">
        <f>Setup!B35</f>
        <v>Drive-link-4</v>
      </c>
      <c r="O6" s="133"/>
      <c r="P6" s="10"/>
      <c r="Q6" s="11"/>
      <c r="Y6" t="s">
        <v>39</v>
      </c>
      <c r="Z6" s="7">
        <f>COUNTIF('Work list'!$H$2:$H$1500,"Blocked")</f>
        <v>0</v>
      </c>
      <c r="AA6" t="s">
        <v>40</v>
      </c>
      <c r="AB6" s="7">
        <f>COUNTIFS('Work list'!$B$2:$B$1500,"WL-*",'Work list'!$H$2:$H$1500,"&lt;&gt;Completed",'Work list'!$H$2:$H$1500,"&lt;&gt;Cancelled",'Work list'!$G$2:$G$1500,"")</f>
        <v>0</v>
      </c>
    </row>
    <row r="7" spans="1:36" ht="20.25" customHeight="1" x14ac:dyDescent="0.25">
      <c r="D7" s="5" t="s">
        <v>41</v>
      </c>
      <c r="E7" s="9" t="str">
        <f>IF($B$8="","",SUMIFS($AH:$AH,$A:$A,$B$8)/500)</f>
        <v/>
      </c>
      <c r="Y7" t="s">
        <v>42</v>
      </c>
      <c r="Z7" s="7">
        <f ca="1">COUNTIF('Work list'!$N$2:$N$1500,"Overdue")</f>
        <v>0</v>
      </c>
      <c r="AA7" t="s">
        <v>43</v>
      </c>
      <c r="AB7" s="7">
        <f>COUNTIFS('Work list'!$B$2:$B$1500,"WL-*",'Work list'!$H$2:$H$1500,"&lt;&gt;Completed",'Work list'!$H$2:$H$1500,"&lt;&gt;Cancelled",'Work list'!$K$2:$K$1500,"")</f>
        <v>0</v>
      </c>
    </row>
    <row r="8" spans="1:36" ht="20.25" customHeight="1" x14ac:dyDescent="0.25">
      <c r="A8" s="12" t="s">
        <v>44</v>
      </c>
      <c r="B8" s="13" t="str">
        <f>IF($B$5=0,"",DATE(YEAR($B$5),MONTH($B$5),1))</f>
        <v/>
      </c>
      <c r="D8" s="5" t="s">
        <v>45</v>
      </c>
      <c r="E8" s="9" t="str">
        <f>IFERROR(E6+E7,"")</f>
        <v/>
      </c>
      <c r="Y8" t="s">
        <v>46</v>
      </c>
      <c r="Z8" s="14">
        <f>SUM('Work list'!$L$2:$L$1500)</f>
        <v>0</v>
      </c>
      <c r="AA8" t="s">
        <v>47</v>
      </c>
      <c r="AB8" s="15">
        <f>IFERROR(AVERAGEIFS('Work list'!$I$2:$I$1500,'Work list'!$B$2:$B$1500,"WL-*",'Work list'!$H$2:$H$1500,"&lt;&gt;Completed",'Work list'!$H$2:$H$1500,"&lt;&gt;Cancelled"),0)</f>
        <v>0</v>
      </c>
    </row>
    <row r="9" spans="1:36" ht="20.25" customHeight="1" x14ac:dyDescent="0.25">
      <c r="Y9" t="s">
        <v>48</v>
      </c>
      <c r="Z9" s="16">
        <f>Z8/60</f>
        <v>0</v>
      </c>
      <c r="AA9" t="s">
        <v>49</v>
      </c>
      <c r="AB9" s="15">
        <f>IFERROR(Z4/Z3*100,0)</f>
        <v>0</v>
      </c>
    </row>
    <row r="10" spans="1:36" s="17" customFormat="1" ht="33" customHeight="1" x14ac:dyDescent="0.2">
      <c r="A10" s="18" t="s">
        <v>50</v>
      </c>
      <c r="B10" s="18" t="s">
        <v>51</v>
      </c>
      <c r="C10" s="18" t="s">
        <v>52</v>
      </c>
      <c r="D10" s="19" t="s">
        <v>53</v>
      </c>
      <c r="E10" s="19" t="s">
        <v>54</v>
      </c>
      <c r="F10" s="19" t="s">
        <v>55</v>
      </c>
      <c r="G10" s="19" t="s">
        <v>56</v>
      </c>
      <c r="H10" s="19" t="s">
        <v>57</v>
      </c>
      <c r="I10" s="19" t="s">
        <v>58</v>
      </c>
      <c r="J10" s="19" t="s">
        <v>59</v>
      </c>
      <c r="K10" s="20" t="s">
        <v>60</v>
      </c>
      <c r="L10" s="20" t="s">
        <v>61</v>
      </c>
      <c r="M10" s="21" t="s">
        <v>62</v>
      </c>
      <c r="N10" s="22" t="s">
        <v>63</v>
      </c>
      <c r="O10" s="22" t="s">
        <v>64</v>
      </c>
      <c r="P10" s="23" t="s">
        <v>65</v>
      </c>
      <c r="Q10" s="21" t="s">
        <v>66</v>
      </c>
      <c r="R10" s="24" t="s">
        <v>67</v>
      </c>
      <c r="S10" s="25" t="s">
        <v>68</v>
      </c>
      <c r="T10" s="26" t="s">
        <v>69</v>
      </c>
      <c r="U10" s="27" t="s">
        <v>70</v>
      </c>
      <c r="V10" s="27" t="s">
        <v>71</v>
      </c>
      <c r="W10" s="28" t="s">
        <v>72</v>
      </c>
      <c r="X10" s="28" t="s">
        <v>73</v>
      </c>
      <c r="Y10" s="28" t="s">
        <v>74</v>
      </c>
      <c r="Z10" s="29" t="s">
        <v>75</v>
      </c>
      <c r="AA10" s="30" t="s">
        <v>76</v>
      </c>
      <c r="AB10" s="28" t="s">
        <v>77</v>
      </c>
      <c r="AC10" s="31" t="s">
        <v>78</v>
      </c>
      <c r="AD10" s="31" t="s">
        <v>79</v>
      </c>
      <c r="AE10" s="31" t="s">
        <v>80</v>
      </c>
      <c r="AF10" s="31" t="s">
        <v>81</v>
      </c>
      <c r="AG10" s="31" t="s">
        <v>82</v>
      </c>
      <c r="AH10" s="32" t="s">
        <v>83</v>
      </c>
      <c r="AI10" s="25" t="s">
        <v>84</v>
      </c>
      <c r="AJ10" s="25" t="s">
        <v>85</v>
      </c>
    </row>
    <row r="11" spans="1:36" s="126" customFormat="1" ht="20.25" customHeight="1" x14ac:dyDescent="0.25">
      <c r="A11" s="33" t="str">
        <f>IF($B$4=0,"",DATE(YEAR($B$4),MONTH($B$4),1))</f>
        <v/>
      </c>
      <c r="B11" s="34" t="str">
        <f>IF($A11="","",COUNTIFS('Work report'!$A:$A,"&gt;="&amp;$A11,'Work report'!$A:$A,"&lt;"&amp;EDATE($A11,1),'Work report'!$B:$B,"&lt;&gt;"))</f>
        <v/>
      </c>
      <c r="C11" s="35" t="str">
        <f>IF($A11="","",(SUMIFS('Work report'!$I:$I,'Work report'!$A:$A,"&gt;="&amp;$A11,'Work report'!$A:$A,"&lt;"&amp;EDATE($A11,1),'Work report'!$B:$B,"&lt;&gt;",'Work report'!$B:$B,"&lt;&gt;1001")+SUMIFS('Work report'!$I:$I,'Work report'!$A:$A,"&gt;="&amp;$A11,'Work report'!$A:$A,"&lt;"&amp;EDATE($A11,1),'Work report'!$B:$B,1001,'Work report'!$U:$U,"&lt;&gt;")+SUMIFS('Office time approval'!$M:$M,'Office time approval'!$A:$A,"&gt;="&amp;$A11,'Office time approval'!$A:$A,"&lt;"&amp;EDATE($A11,1),'Office time approval'!$L:$L,"Approved")+SUMIFS('Vacation, holiday, illness'!$K:$K,'Vacation, holiday, illness'!$A:$A,"&gt;="&amp;$A11,'Vacation, holiday, illness'!$A:$A,"&lt;"&amp;EDATE($A11,1)))/60)</f>
        <v/>
      </c>
      <c r="D11" s="36" t="str">
        <f t="shared" ref="D11:D42" si="0">IF($A11="","",IF($E$3="Hourly",$C11*$E$4,IF($E$3="Monthly",IF($C11&gt;0,$E$5,0),0)))</f>
        <v/>
      </c>
      <c r="E11" s="36" t="str">
        <f t="shared" ref="E11:E42" si="1">IF($A11="","",$D11*$E$8)</f>
        <v/>
      </c>
      <c r="F11" s="36" t="str">
        <f t="shared" ref="F11:F42" si="2">IF($A11="","",D11+E11+((V11+Y11+AB11)/60)*$E$4)</f>
        <v/>
      </c>
      <c r="G11" s="36" t="str">
        <f>IF($A11="","",SUMIFS(Payments!$C:$C,Payments!$A:$A,"&gt;="&amp;$A11,Payments!$A:$A,"&lt;"&amp;EDATE($A11,1),Payments!$B:$B,"Salary"))</f>
        <v/>
      </c>
      <c r="H11" s="36" t="str">
        <f>IF($A11="","",SUMIFS(Payments!$C:$C,Payments!$A:$A,"&gt;="&amp;$A11,Payments!$A:$A,"&lt;"&amp;EDATE($A11,1),Payments!$B:$B,"Bonus"))</f>
        <v/>
      </c>
      <c r="I11" s="36" t="str">
        <f>IF($A11="","",SUMIFS(Payments!$C:$C,Payments!$A:$A,"&gt;="&amp;$A11,Payments!$A:$A,"&lt;"&amp;EDATE($A11,1)))</f>
        <v/>
      </c>
      <c r="J11" s="36" t="str">
        <f t="shared" ref="J11:J42" si="3">IF($A11="","",$I11-$F11)</f>
        <v/>
      </c>
      <c r="K11" s="127" t="str">
        <f>IF($A11="","",IF($E$3="Monthly",SUMIFS('Work report'!$F:$F,'Work report'!$A:$A,"&gt;="&amp;$A11,'Work report'!$A:$A,"&lt;"&amp;EDATE($A11,1),'Work report'!$B:$B,"&lt;&gt;",'Work report'!$B:$B,"&lt;&gt;1001")/60,SUMIFS('Work report'!$G:$G,'Work report'!$A:$A,"&gt;="&amp;$A11,'Work report'!$A:$A,"&lt;"&amp;EDATE($A11,1),'Work report'!$B:$B,"&lt;&gt;",'Work report'!$B:$B,"&lt;&gt;1001")/60))</f>
        <v/>
      </c>
      <c r="L11" s="127" t="str">
        <f>IF($A11="","",IF($E$3="Monthly",SUMIFS('Work report'!$F:$F,'Work report'!$A:$A,"&gt;="&amp;$A11,'Work report'!$A:$A,"&lt;"&amp;EDATE($A11,1),'Work report'!$B:$B,1001)/60,SUMIFS('Work report'!$G:$G,'Work report'!$A:$A,"&gt;="&amp;$A11,'Work report'!$A:$A,"&lt;"&amp;EDATE($A11,1),'Work report'!$B:$B,1001)/60))</f>
        <v/>
      </c>
      <c r="M11" s="130" t="str">
        <f t="shared" ref="M11:M42" si="4">IF($A11="","",$K11+$L11-$C11)</f>
        <v/>
      </c>
      <c r="N11" s="124" t="str">
        <f t="shared" ref="N11:N42" si="5">IF($A11="","",$E$4*($K11+$L11))</f>
        <v/>
      </c>
      <c r="O11" s="124" t="str">
        <f t="shared" ref="O11:O42" si="6">IF($A11="","",$I11-$D11)</f>
        <v/>
      </c>
      <c r="P11" s="37" t="str">
        <f t="shared" ref="P11:P42" si="7">IFERROR($C11/($K11+$L11),"")</f>
        <v/>
      </c>
      <c r="Q11" s="130" t="str">
        <f t="shared" ref="Q11:Q42" si="8">IF($A11="","",IF($E$3&lt;&gt;"Monthly","",IFERROR($C11-($E$5/$E$4),"")))</f>
        <v/>
      </c>
      <c r="R11" s="126" t="str">
        <f>IF($A11="","",SUMIFS('Work report'!$L:$L,'Work report'!$A:$A,"&gt;="&amp;$A11,'Work report'!$A:$A,"&lt;"&amp;EDATE($A11,1)))</f>
        <v/>
      </c>
      <c r="S11" s="126" t="str">
        <f>IF($A11="","",SUMIFS('Work report'!$M:$M,'Work report'!$A:$A,"&gt;="&amp;$A11,'Work report'!$A:$A,"&lt;"&amp;EDATE($A11,1)))</f>
        <v/>
      </c>
      <c r="T11" s="125" t="str">
        <f>IF($A11="","",SUMIFS('Missing tasks'!$E:$E,'Missing tasks'!$A:$A,"&gt;="&amp;$A11,'Missing tasks'!$A:$A,"&lt;"&amp;EDATE($A11,1)))</f>
        <v/>
      </c>
      <c r="U11" s="124" t="str">
        <f>IF($A11="","",SUMIFS('Missing tasks'!$H:$H,'Missing tasks'!$A:$A,"&gt;="&amp;$A11,'Missing tasks'!$A:$A,"&lt;"&amp;EDATE($A11,1)))</f>
        <v/>
      </c>
      <c r="V11" s="124" t="str">
        <f>IF($A11="","",SUMIFS('Missing tasks'!$J:$J,'Missing tasks'!$I:$I,"&gt;="&amp;$A11,'Missing tasks'!$I:$I,"&lt;"&amp;EDATE($A11,1)))</f>
        <v/>
      </c>
      <c r="W11" s="126" t="str">
        <f>IF($A11="","",COUNTIFS('Time check for tasks'!$A:$A,"&gt;="&amp;$A11,'Time check for tasks'!$A:$A,"&lt;"&amp;EDATE($A11,1),'Time check for tasks'!$K:$K,"&gt;0",'Time check for tasks'!$L:$L,"Time check – lower"))</f>
        <v/>
      </c>
      <c r="X11" s="126" t="str">
        <f>IF($A11="","",SUMIFS('Time check for tasks'!$K:$K,'Time check for tasks'!$A:$A,"&gt;="&amp;$A11,'Time check for tasks'!$A:$A,"&lt;"&amp;EDATE($A11,1),'Time check for tasks'!$K:$K,"&gt;0",'Time check for tasks'!$L:$L,"Time check – lower"))</f>
        <v/>
      </c>
      <c r="Y11" s="126" t="str">
        <f>IF($A11="","",SUMIFS('Time check for tasks'!$P:$P,'Time check for tasks'!$A:$A,"&gt;="&amp;$A11,'Time check for tasks'!$A:$A,"&lt;"&amp;EDATE($A11,1),'Time check for tasks'!$P:$P,"&gt;0",'Time check for tasks'!$L:$L,"Time check – lower"))</f>
        <v/>
      </c>
      <c r="Z11" s="126" t="str">
        <f>IF($A11="","",COUNTIFS('Time check for tasks'!$A:$A,"&gt;="&amp;$A11,'Time check for tasks'!$A:$A,"&lt;"&amp;EDATE($A11,1),'Time check for tasks'!$K:$K,"&gt;0",'Time check for tasks'!$L:$L,"Time check – higher"))</f>
        <v/>
      </c>
      <c r="AA11" s="126" t="str">
        <f>IF($A11="","",SUMIFS('Time check for tasks'!$K:$K,'Time check for tasks'!$A:$A,"&gt;="&amp;$A11,'Time check for tasks'!$A:$A,"&lt;"&amp;EDATE($A11,1),'Time check for tasks'!$K:$K,"&gt;0",'Time check for tasks'!$L:$L,"Time check – higher"))</f>
        <v/>
      </c>
      <c r="AB11" s="126" t="str">
        <f>IF($A11="","",SUMIFS('Time check for tasks'!$P:$P,'Time check for tasks'!$A:$A,"&gt;="&amp;$A11,'Time check for tasks'!$A:$A,"&lt;"&amp;EDATE($A11,1),'Time check for tasks'!$P:$P,"&gt;0",'Time check for tasks'!$L:$L,"Time check – higher"))</f>
        <v/>
      </c>
      <c r="AC11" s="38"/>
      <c r="AD11" s="38"/>
      <c r="AE11" s="38"/>
      <c r="AF11" s="38"/>
      <c r="AG11" s="38"/>
      <c r="AH11" s="39" t="str">
        <f t="shared" ref="AH11:AH42" si="9">IF(COUNT(AC11:AG11)=0,"",SUM(AC11:AG11))</f>
        <v/>
      </c>
      <c r="AI11" s="40" t="str">
        <f>IF($A11="","",SUMIFS('Work report'!$N:$N,'Work report'!$A:$A,"&gt;="&amp;$A11,'Work report'!$A:$A,"&lt;"&amp;EDATE($A11,1)))</f>
        <v/>
      </c>
      <c r="AJ11" s="124" t="str">
        <f>IF($A11="","",SUMIFS(Messages!$T:$T,Messages!$A:$A,"&gt;="&amp;$A11,Messages!$A:$A,"&lt;"&amp;EDATE($A11,1)))</f>
        <v/>
      </c>
    </row>
    <row r="12" spans="1:36" s="126" customFormat="1" ht="20.25" customHeight="1" x14ac:dyDescent="0.25">
      <c r="A12" s="33" t="str">
        <f t="shared" ref="A12:A43" si="10">IF(A11="","",IF(EDATE(A11,1)&gt;$B$8,"",EDATE(A11,1)))</f>
        <v/>
      </c>
      <c r="B12" s="34" t="str">
        <f>IF($A12="","",COUNTIFS('Work report'!$A:$A,"&gt;="&amp;$A12,'Work report'!$A:$A,"&lt;"&amp;EDATE($A12,1),'Work report'!$B:$B,"&lt;&gt;"))</f>
        <v/>
      </c>
      <c r="C12" s="35" t="str">
        <f>IF($A12="","",(SUMIFS('Work report'!$I:$I,'Work report'!$A:$A,"&gt;="&amp;$A12,'Work report'!$A:$A,"&lt;"&amp;EDATE($A12,1),'Work report'!$B:$B,"&lt;&gt;",'Work report'!$B:$B,"&lt;&gt;1001")+SUMIFS('Work report'!$I:$I,'Work report'!$A:$A,"&gt;="&amp;$A12,'Work report'!$A:$A,"&lt;"&amp;EDATE($A12,1),'Work report'!$B:$B,1001,'Work report'!$U:$U,"&lt;&gt;")+SUMIFS('Office time approval'!$M:$M,'Office time approval'!$A:$A,"&gt;="&amp;$A12,'Office time approval'!$A:$A,"&lt;"&amp;EDATE($A12,1),'Office time approval'!$L:$L,"Approved")+SUMIFS('Vacation, holiday, illness'!$K:$K,'Vacation, holiday, illness'!$A:$A,"&gt;="&amp;$A12,'Vacation, holiday, illness'!$A:$A,"&lt;"&amp;EDATE($A12,1)))/60)</f>
        <v/>
      </c>
      <c r="D12" s="36" t="str">
        <f t="shared" si="0"/>
        <v/>
      </c>
      <c r="E12" s="36" t="str">
        <f t="shared" si="1"/>
        <v/>
      </c>
      <c r="F12" s="36" t="str">
        <f t="shared" si="2"/>
        <v/>
      </c>
      <c r="G12" s="36" t="str">
        <f>IF($A12="","",SUMIFS(Payments!$C:$C,Payments!$A:$A,"&gt;="&amp;$A12,Payments!$A:$A,"&lt;"&amp;EDATE($A12,1),Payments!$B:$B,"Salary"))</f>
        <v/>
      </c>
      <c r="H12" s="36" t="str">
        <f>IF($A12="","",SUMIFS(Payments!$C:$C,Payments!$A:$A,"&gt;="&amp;$A12,Payments!$A:$A,"&lt;"&amp;EDATE($A12,1),Payments!$B:$B,"Bonus"))</f>
        <v/>
      </c>
      <c r="I12" s="36" t="str">
        <f>IF($A12="","",SUMIFS(Payments!$C:$C,Payments!$A:$A,"&gt;="&amp;$A12,Payments!$A:$A,"&lt;"&amp;EDATE($A12,1)))</f>
        <v/>
      </c>
      <c r="J12" s="36" t="str">
        <f t="shared" si="3"/>
        <v/>
      </c>
      <c r="K12" s="127" t="str">
        <f>IF($A12="","",IF($E$3="Monthly",SUMIFS('Work report'!$F:$F,'Work report'!$A:$A,"&gt;="&amp;$A12,'Work report'!$A:$A,"&lt;"&amp;EDATE($A12,1),'Work report'!$B:$B,"&lt;&gt;",'Work report'!$B:$B,"&lt;&gt;1001")/60,SUMIFS('Work report'!$G:$G,'Work report'!$A:$A,"&gt;="&amp;$A12,'Work report'!$A:$A,"&lt;"&amp;EDATE($A12,1),'Work report'!$B:$B,"&lt;&gt;",'Work report'!$B:$B,"&lt;&gt;1001")/60))</f>
        <v/>
      </c>
      <c r="L12" s="127" t="str">
        <f>IF($A12="","",IF($E$3="Monthly",SUMIFS('Work report'!$F:$F,'Work report'!$A:$A,"&gt;="&amp;$A12,'Work report'!$A:$A,"&lt;"&amp;EDATE($A12,1),'Work report'!$B:$B,1001)/60,SUMIFS('Work report'!$G:$G,'Work report'!$A:$A,"&gt;="&amp;$A12,'Work report'!$A:$A,"&lt;"&amp;EDATE($A12,1),'Work report'!$B:$B,1001)/60))</f>
        <v/>
      </c>
      <c r="M12" s="130" t="str">
        <f t="shared" si="4"/>
        <v/>
      </c>
      <c r="N12" s="124" t="str">
        <f t="shared" si="5"/>
        <v/>
      </c>
      <c r="O12" s="124" t="str">
        <f t="shared" si="6"/>
        <v/>
      </c>
      <c r="P12" s="37" t="str">
        <f t="shared" si="7"/>
        <v/>
      </c>
      <c r="Q12" s="130" t="str">
        <f t="shared" si="8"/>
        <v/>
      </c>
      <c r="R12" s="126" t="str">
        <f>IF($A12="","",SUMIFS('Work report'!$L:$L,'Work report'!$A:$A,"&gt;="&amp;$A12,'Work report'!$A:$A,"&lt;"&amp;EDATE($A12,1)))</f>
        <v/>
      </c>
      <c r="S12" s="126" t="str">
        <f>IF($A12="","",SUMIFS('Work report'!$M:$M,'Work report'!$A:$A,"&gt;="&amp;$A12,'Work report'!$A:$A,"&lt;"&amp;EDATE($A12,1)))</f>
        <v/>
      </c>
      <c r="T12" s="125" t="str">
        <f>IF($A12="","",SUMIFS('Missing tasks'!$E:$E,'Missing tasks'!$A:$A,"&gt;="&amp;$A12,'Missing tasks'!$A:$A,"&lt;"&amp;EDATE($A12,1)))</f>
        <v/>
      </c>
      <c r="U12" s="124" t="str">
        <f>IF($A12="","",SUMIFS('Missing tasks'!$H:$H,'Missing tasks'!$A:$A,"&gt;="&amp;$A12,'Missing tasks'!$A:$A,"&lt;"&amp;EDATE($A12,1)))</f>
        <v/>
      </c>
      <c r="V12" s="124" t="str">
        <f>IF($A12="","",SUMIFS('Missing tasks'!$J:$J,'Missing tasks'!$I:$I,"&gt;="&amp;$A12,'Missing tasks'!$I:$I,"&lt;"&amp;EDATE($A12,1)))</f>
        <v/>
      </c>
      <c r="W12" s="126" t="str">
        <f>IF($A12="","",COUNTIFS('Time check for tasks'!$A:$A,"&gt;="&amp;$A12,'Time check for tasks'!$A:$A,"&lt;"&amp;EDATE($A12,1),'Time check for tasks'!$K:$K,"&gt;0",'Time check for tasks'!$L:$L,"Time check – lower"))</f>
        <v/>
      </c>
      <c r="X12" s="126" t="str">
        <f>IF($A12="","",SUMIFS('Time check for tasks'!$K:$K,'Time check for tasks'!$A:$A,"&gt;="&amp;$A12,'Time check for tasks'!$A:$A,"&lt;"&amp;EDATE($A12,1),'Time check for tasks'!$K:$K,"&gt;0",'Time check for tasks'!$L:$L,"Time check – lower"))</f>
        <v/>
      </c>
      <c r="Y12" s="126" t="str">
        <f>IF($A12="","",SUMIFS('Time check for tasks'!$P:$P,'Time check for tasks'!$A:$A,"&gt;="&amp;$A12,'Time check for tasks'!$A:$A,"&lt;"&amp;EDATE($A12,1),'Time check for tasks'!$P:$P,"&gt;0",'Time check for tasks'!$L:$L,"Time check – lower"))</f>
        <v/>
      </c>
      <c r="Z12" s="126" t="str">
        <f>IF($A12="","",COUNTIFS('Time check for tasks'!$A:$A,"&gt;="&amp;$A12,'Time check for tasks'!$A:$A,"&lt;"&amp;EDATE($A12,1),'Time check for tasks'!$K:$K,"&gt;0",'Time check for tasks'!$L:$L,"Time check – higher"))</f>
        <v/>
      </c>
      <c r="AA12" s="126" t="str">
        <f>IF($A12="","",SUMIFS('Time check for tasks'!$K:$K,'Time check for tasks'!$A:$A,"&gt;="&amp;$A12,'Time check for tasks'!$A:$A,"&lt;"&amp;EDATE($A12,1),'Time check for tasks'!$K:$K,"&gt;0",'Time check for tasks'!$L:$L,"Time check – higher"))</f>
        <v/>
      </c>
      <c r="AB12" s="126" t="str">
        <f>IF($A12="","",SUMIFS('Time check for tasks'!$P:$P,'Time check for tasks'!$A:$A,"&gt;="&amp;$A12,'Time check for tasks'!$A:$A,"&lt;"&amp;EDATE($A12,1),'Time check for tasks'!$P:$P,"&gt;0",'Time check for tasks'!$L:$L,"Time check – higher"))</f>
        <v/>
      </c>
      <c r="AC12" s="38"/>
      <c r="AD12" s="38"/>
      <c r="AE12" s="38"/>
      <c r="AF12" s="38"/>
      <c r="AG12" s="38"/>
      <c r="AH12" s="39" t="str">
        <f t="shared" si="9"/>
        <v/>
      </c>
      <c r="AI12" s="40" t="str">
        <f>IF($A12="","",SUMIFS('Work report'!$N:$N,'Work report'!$A:$A,"&gt;="&amp;$A12,'Work report'!$A:$A,"&lt;"&amp;EDATE($A12,1)))</f>
        <v/>
      </c>
      <c r="AJ12" s="124" t="str">
        <f>IF($A12="","",SUMIFS(Messages!$T:$T,Messages!$A:$A,"&gt;="&amp;$A12,Messages!$A:$A,"&lt;"&amp;EDATE($A12,1)))</f>
        <v/>
      </c>
    </row>
    <row r="13" spans="1:36" s="126" customFormat="1" ht="20.25" customHeight="1" x14ac:dyDescent="0.25">
      <c r="A13" s="33" t="str">
        <f t="shared" si="10"/>
        <v/>
      </c>
      <c r="B13" s="34" t="str">
        <f>IF($A13="","",COUNTIFS('Work report'!$A:$A,"&gt;="&amp;$A13,'Work report'!$A:$A,"&lt;"&amp;EDATE($A13,1),'Work report'!$B:$B,"&lt;&gt;"))</f>
        <v/>
      </c>
      <c r="C13" s="35" t="str">
        <f>IF($A13="","",(SUMIFS('Work report'!$I:$I,'Work report'!$A:$A,"&gt;="&amp;$A13,'Work report'!$A:$A,"&lt;"&amp;EDATE($A13,1),'Work report'!$B:$B,"&lt;&gt;",'Work report'!$B:$B,"&lt;&gt;1001")+SUMIFS('Work report'!$I:$I,'Work report'!$A:$A,"&gt;="&amp;$A13,'Work report'!$A:$A,"&lt;"&amp;EDATE($A13,1),'Work report'!$B:$B,1001,'Work report'!$U:$U,"&lt;&gt;")+SUMIFS('Office time approval'!$M:$M,'Office time approval'!$A:$A,"&gt;="&amp;$A13,'Office time approval'!$A:$A,"&lt;"&amp;EDATE($A13,1),'Office time approval'!$L:$L,"Approved")+SUMIFS('Vacation, holiday, illness'!$K:$K,'Vacation, holiday, illness'!$A:$A,"&gt;="&amp;$A13,'Vacation, holiday, illness'!$A:$A,"&lt;"&amp;EDATE($A13,1)))/60)</f>
        <v/>
      </c>
      <c r="D13" s="36" t="str">
        <f t="shared" si="0"/>
        <v/>
      </c>
      <c r="E13" s="36" t="str">
        <f t="shared" si="1"/>
        <v/>
      </c>
      <c r="F13" s="36" t="str">
        <f t="shared" si="2"/>
        <v/>
      </c>
      <c r="G13" s="36" t="str">
        <f>IF($A13="","",SUMIFS(Payments!$C:$C,Payments!$A:$A,"&gt;="&amp;$A13,Payments!$A:$A,"&lt;"&amp;EDATE($A13,1),Payments!$B:$B,"Salary"))</f>
        <v/>
      </c>
      <c r="H13" s="36" t="str">
        <f>IF($A13="","",SUMIFS(Payments!$C:$C,Payments!$A:$A,"&gt;="&amp;$A13,Payments!$A:$A,"&lt;"&amp;EDATE($A13,1),Payments!$B:$B,"Bonus"))</f>
        <v/>
      </c>
      <c r="I13" s="36" t="str">
        <f>IF($A13="","",SUMIFS(Payments!$C:$C,Payments!$A:$A,"&gt;="&amp;$A13,Payments!$A:$A,"&lt;"&amp;EDATE($A13,1)))</f>
        <v/>
      </c>
      <c r="J13" s="36" t="str">
        <f t="shared" si="3"/>
        <v/>
      </c>
      <c r="K13" s="127" t="str">
        <f>IF($A13="","",IF($E$3="Monthly",SUMIFS('Work report'!$F:$F,'Work report'!$A:$A,"&gt;="&amp;$A13,'Work report'!$A:$A,"&lt;"&amp;EDATE($A13,1),'Work report'!$B:$B,"&lt;&gt;",'Work report'!$B:$B,"&lt;&gt;1001")/60,SUMIFS('Work report'!$G:$G,'Work report'!$A:$A,"&gt;="&amp;$A13,'Work report'!$A:$A,"&lt;"&amp;EDATE($A13,1),'Work report'!$B:$B,"&lt;&gt;",'Work report'!$B:$B,"&lt;&gt;1001")/60))</f>
        <v/>
      </c>
      <c r="L13" s="127" t="str">
        <f>IF($A13="","",IF($E$3="Monthly",SUMIFS('Work report'!$F:$F,'Work report'!$A:$A,"&gt;="&amp;$A13,'Work report'!$A:$A,"&lt;"&amp;EDATE($A13,1),'Work report'!$B:$B,1001)/60,SUMIFS('Work report'!$G:$G,'Work report'!$A:$A,"&gt;="&amp;$A13,'Work report'!$A:$A,"&lt;"&amp;EDATE($A13,1),'Work report'!$B:$B,1001)/60))</f>
        <v/>
      </c>
      <c r="M13" s="130" t="str">
        <f t="shared" si="4"/>
        <v/>
      </c>
      <c r="N13" s="124" t="str">
        <f t="shared" si="5"/>
        <v/>
      </c>
      <c r="O13" s="124" t="str">
        <f t="shared" si="6"/>
        <v/>
      </c>
      <c r="P13" s="37" t="str">
        <f t="shared" si="7"/>
        <v/>
      </c>
      <c r="Q13" s="130" t="str">
        <f t="shared" si="8"/>
        <v/>
      </c>
      <c r="R13" s="126" t="str">
        <f>IF($A13="","",SUMIFS('Work report'!$L:$L,'Work report'!$A:$A,"&gt;="&amp;$A13,'Work report'!$A:$A,"&lt;"&amp;EDATE($A13,1)))</f>
        <v/>
      </c>
      <c r="S13" s="126" t="str">
        <f>IF($A13="","",SUMIFS('Work report'!$M:$M,'Work report'!$A:$A,"&gt;="&amp;$A13,'Work report'!$A:$A,"&lt;"&amp;EDATE($A13,1)))</f>
        <v/>
      </c>
      <c r="T13" s="125" t="str">
        <f>IF($A13="","",SUMIFS('Missing tasks'!$E:$E,'Missing tasks'!$A:$A,"&gt;="&amp;$A13,'Missing tasks'!$A:$A,"&lt;"&amp;EDATE($A13,1)))</f>
        <v/>
      </c>
      <c r="U13" s="124" t="str">
        <f>IF($A13="","",SUMIFS('Missing tasks'!$H:$H,'Missing tasks'!$A:$A,"&gt;="&amp;$A13,'Missing tasks'!$A:$A,"&lt;"&amp;EDATE($A13,1)))</f>
        <v/>
      </c>
      <c r="V13" s="124" t="str">
        <f>IF($A13="","",SUMIFS('Missing tasks'!$J:$J,'Missing tasks'!$I:$I,"&gt;="&amp;$A13,'Missing tasks'!$I:$I,"&lt;"&amp;EDATE($A13,1)))</f>
        <v/>
      </c>
      <c r="W13" s="126" t="str">
        <f>IF($A13="","",COUNTIFS('Time check for tasks'!$A:$A,"&gt;="&amp;$A13,'Time check for tasks'!$A:$A,"&lt;"&amp;EDATE($A13,1),'Time check for tasks'!$K:$K,"&gt;0",'Time check for tasks'!$L:$L,"Time check – lower"))</f>
        <v/>
      </c>
      <c r="X13" s="126" t="str">
        <f>IF($A13="","",SUMIFS('Time check for tasks'!$K:$K,'Time check for tasks'!$A:$A,"&gt;="&amp;$A13,'Time check for tasks'!$A:$A,"&lt;"&amp;EDATE($A13,1),'Time check for tasks'!$K:$K,"&gt;0",'Time check for tasks'!$L:$L,"Time check – lower"))</f>
        <v/>
      </c>
      <c r="Y13" s="126" t="str">
        <f>IF($A13="","",SUMIFS('Time check for tasks'!$P:$P,'Time check for tasks'!$A:$A,"&gt;="&amp;$A13,'Time check for tasks'!$A:$A,"&lt;"&amp;EDATE($A13,1),'Time check for tasks'!$P:$P,"&gt;0",'Time check for tasks'!$L:$L,"Time check – lower"))</f>
        <v/>
      </c>
      <c r="Z13" s="126" t="str">
        <f>IF($A13="","",COUNTIFS('Time check for tasks'!$A:$A,"&gt;="&amp;$A13,'Time check for tasks'!$A:$A,"&lt;"&amp;EDATE($A13,1),'Time check for tasks'!$K:$K,"&gt;0",'Time check for tasks'!$L:$L,"Time check – higher"))</f>
        <v/>
      </c>
      <c r="AA13" s="126" t="str">
        <f>IF($A13="","",SUMIFS('Time check for tasks'!$K:$K,'Time check for tasks'!$A:$A,"&gt;="&amp;$A13,'Time check for tasks'!$A:$A,"&lt;"&amp;EDATE($A13,1),'Time check for tasks'!$K:$K,"&gt;0",'Time check for tasks'!$L:$L,"Time check – higher"))</f>
        <v/>
      </c>
      <c r="AB13" s="126" t="str">
        <f>IF($A13="","",SUMIFS('Time check for tasks'!$P:$P,'Time check for tasks'!$A:$A,"&gt;="&amp;$A13,'Time check for tasks'!$A:$A,"&lt;"&amp;EDATE($A13,1),'Time check for tasks'!$P:$P,"&gt;0",'Time check for tasks'!$L:$L,"Time check – higher"))</f>
        <v/>
      </c>
      <c r="AC13" s="38"/>
      <c r="AD13" s="38"/>
      <c r="AE13" s="38"/>
      <c r="AF13" s="38"/>
      <c r="AG13" s="38"/>
      <c r="AH13" s="39" t="str">
        <f t="shared" si="9"/>
        <v/>
      </c>
      <c r="AI13" s="40" t="str">
        <f>IF($A13="","",SUMIFS('Work report'!$N:$N,'Work report'!$A:$A,"&gt;="&amp;$A13,'Work report'!$A:$A,"&lt;"&amp;EDATE($A13,1)))</f>
        <v/>
      </c>
      <c r="AJ13" s="124" t="str">
        <f>IF($A13="","",SUMIFS(Messages!$T:$T,Messages!$A:$A,"&gt;="&amp;$A13,Messages!$A:$A,"&lt;"&amp;EDATE($A13,1)))</f>
        <v/>
      </c>
    </row>
    <row r="14" spans="1:36" s="126" customFormat="1" ht="20.25" customHeight="1" x14ac:dyDescent="0.25">
      <c r="A14" s="33" t="str">
        <f t="shared" si="10"/>
        <v/>
      </c>
      <c r="B14" s="34" t="str">
        <f>IF($A14="","",COUNTIFS('Work report'!$A:$A,"&gt;="&amp;$A14,'Work report'!$A:$A,"&lt;"&amp;EDATE($A14,1),'Work report'!$B:$B,"&lt;&gt;"))</f>
        <v/>
      </c>
      <c r="C14" s="35" t="str">
        <f>IF($A14="","",(SUMIFS('Work report'!$I:$I,'Work report'!$A:$A,"&gt;="&amp;$A14,'Work report'!$A:$A,"&lt;"&amp;EDATE($A14,1),'Work report'!$B:$B,"&lt;&gt;",'Work report'!$B:$B,"&lt;&gt;1001")+SUMIFS('Work report'!$I:$I,'Work report'!$A:$A,"&gt;="&amp;$A14,'Work report'!$A:$A,"&lt;"&amp;EDATE($A14,1),'Work report'!$B:$B,1001,'Work report'!$U:$U,"&lt;&gt;")+SUMIFS('Office time approval'!$M:$M,'Office time approval'!$A:$A,"&gt;="&amp;$A14,'Office time approval'!$A:$A,"&lt;"&amp;EDATE($A14,1),'Office time approval'!$L:$L,"Approved")+SUMIFS('Vacation, holiday, illness'!$K:$K,'Vacation, holiday, illness'!$A:$A,"&gt;="&amp;$A14,'Vacation, holiday, illness'!$A:$A,"&lt;"&amp;EDATE($A14,1)))/60)</f>
        <v/>
      </c>
      <c r="D14" s="36" t="str">
        <f t="shared" si="0"/>
        <v/>
      </c>
      <c r="E14" s="36" t="str">
        <f t="shared" si="1"/>
        <v/>
      </c>
      <c r="F14" s="36" t="str">
        <f t="shared" si="2"/>
        <v/>
      </c>
      <c r="G14" s="36" t="str">
        <f>IF($A14="","",SUMIFS(Payments!$C:$C,Payments!$A:$A,"&gt;="&amp;$A14,Payments!$A:$A,"&lt;"&amp;EDATE($A14,1),Payments!$B:$B,"Salary"))</f>
        <v/>
      </c>
      <c r="H14" s="36" t="str">
        <f>IF($A14="","",SUMIFS(Payments!$C:$C,Payments!$A:$A,"&gt;="&amp;$A14,Payments!$A:$A,"&lt;"&amp;EDATE($A14,1),Payments!$B:$B,"Bonus"))</f>
        <v/>
      </c>
      <c r="I14" s="36" t="str">
        <f>IF($A14="","",SUMIFS(Payments!$C:$C,Payments!$A:$A,"&gt;="&amp;$A14,Payments!$A:$A,"&lt;"&amp;EDATE($A14,1)))</f>
        <v/>
      </c>
      <c r="J14" s="36" t="str">
        <f t="shared" si="3"/>
        <v/>
      </c>
      <c r="K14" s="127" t="str">
        <f>IF($A14="","",IF($E$3="Monthly",SUMIFS('Work report'!$F:$F,'Work report'!$A:$A,"&gt;="&amp;$A14,'Work report'!$A:$A,"&lt;"&amp;EDATE($A14,1),'Work report'!$B:$B,"&lt;&gt;",'Work report'!$B:$B,"&lt;&gt;1001")/60,SUMIFS('Work report'!$G:$G,'Work report'!$A:$A,"&gt;="&amp;$A14,'Work report'!$A:$A,"&lt;"&amp;EDATE($A14,1),'Work report'!$B:$B,"&lt;&gt;",'Work report'!$B:$B,"&lt;&gt;1001")/60))</f>
        <v/>
      </c>
      <c r="L14" s="127" t="str">
        <f>IF($A14="","",IF($E$3="Monthly",SUMIFS('Work report'!$F:$F,'Work report'!$A:$A,"&gt;="&amp;$A14,'Work report'!$A:$A,"&lt;"&amp;EDATE($A14,1),'Work report'!$B:$B,1001)/60,SUMIFS('Work report'!$G:$G,'Work report'!$A:$A,"&gt;="&amp;$A14,'Work report'!$A:$A,"&lt;"&amp;EDATE($A14,1),'Work report'!$B:$B,1001)/60))</f>
        <v/>
      </c>
      <c r="M14" s="130" t="str">
        <f t="shared" si="4"/>
        <v/>
      </c>
      <c r="N14" s="124" t="str">
        <f t="shared" si="5"/>
        <v/>
      </c>
      <c r="O14" s="124" t="str">
        <f t="shared" si="6"/>
        <v/>
      </c>
      <c r="P14" s="37" t="str">
        <f t="shared" si="7"/>
        <v/>
      </c>
      <c r="Q14" s="130" t="str">
        <f t="shared" si="8"/>
        <v/>
      </c>
      <c r="R14" s="126" t="str">
        <f>IF($A14="","",SUMIFS('Work report'!$L:$L,'Work report'!$A:$A,"&gt;="&amp;$A14,'Work report'!$A:$A,"&lt;"&amp;EDATE($A14,1)))</f>
        <v/>
      </c>
      <c r="S14" s="126" t="str">
        <f>IF($A14="","",SUMIFS('Work report'!$M:$M,'Work report'!$A:$A,"&gt;="&amp;$A14,'Work report'!$A:$A,"&lt;"&amp;EDATE($A14,1)))</f>
        <v/>
      </c>
      <c r="T14" s="125" t="str">
        <f>IF($A14="","",SUMIFS('Missing tasks'!$E:$E,'Missing tasks'!$A:$A,"&gt;="&amp;$A14,'Missing tasks'!$A:$A,"&lt;"&amp;EDATE($A14,1)))</f>
        <v/>
      </c>
      <c r="U14" s="124" t="str">
        <f>IF($A14="","",SUMIFS('Missing tasks'!$H:$H,'Missing tasks'!$A:$A,"&gt;="&amp;$A14,'Missing tasks'!$A:$A,"&lt;"&amp;EDATE($A14,1)))</f>
        <v/>
      </c>
      <c r="V14" s="124" t="str">
        <f>IF($A14="","",SUMIFS('Missing tasks'!$J:$J,'Missing tasks'!$I:$I,"&gt;="&amp;$A14,'Missing tasks'!$I:$I,"&lt;"&amp;EDATE($A14,1)))</f>
        <v/>
      </c>
      <c r="W14" s="126" t="str">
        <f>IF($A14="","",COUNTIFS('Time check for tasks'!$A:$A,"&gt;="&amp;$A14,'Time check for tasks'!$A:$A,"&lt;"&amp;EDATE($A14,1),'Time check for tasks'!$K:$K,"&gt;0",'Time check for tasks'!$L:$L,"Time check – lower"))</f>
        <v/>
      </c>
      <c r="X14" s="126" t="str">
        <f>IF($A14="","",SUMIFS('Time check for tasks'!$K:$K,'Time check for tasks'!$A:$A,"&gt;="&amp;$A14,'Time check for tasks'!$A:$A,"&lt;"&amp;EDATE($A14,1),'Time check for tasks'!$K:$K,"&gt;0",'Time check for tasks'!$L:$L,"Time check – lower"))</f>
        <v/>
      </c>
      <c r="Y14" s="126" t="str">
        <f>IF($A14="","",SUMIFS('Time check for tasks'!$P:$P,'Time check for tasks'!$A:$A,"&gt;="&amp;$A14,'Time check for tasks'!$A:$A,"&lt;"&amp;EDATE($A14,1),'Time check for tasks'!$P:$P,"&gt;0",'Time check for tasks'!$L:$L,"Time check – lower"))</f>
        <v/>
      </c>
      <c r="Z14" s="126" t="str">
        <f>IF($A14="","",COUNTIFS('Time check for tasks'!$A:$A,"&gt;="&amp;$A14,'Time check for tasks'!$A:$A,"&lt;"&amp;EDATE($A14,1),'Time check for tasks'!$K:$K,"&gt;0",'Time check for tasks'!$L:$L,"Time check – higher"))</f>
        <v/>
      </c>
      <c r="AA14" s="126" t="str">
        <f>IF($A14="","",SUMIFS('Time check for tasks'!$K:$K,'Time check for tasks'!$A:$A,"&gt;="&amp;$A14,'Time check for tasks'!$A:$A,"&lt;"&amp;EDATE($A14,1),'Time check for tasks'!$K:$K,"&gt;0",'Time check for tasks'!$L:$L,"Time check – higher"))</f>
        <v/>
      </c>
      <c r="AB14" s="126" t="str">
        <f>IF($A14="","",SUMIFS('Time check for tasks'!$P:$P,'Time check for tasks'!$A:$A,"&gt;="&amp;$A14,'Time check for tasks'!$A:$A,"&lt;"&amp;EDATE($A14,1),'Time check for tasks'!$P:$P,"&gt;0",'Time check for tasks'!$L:$L,"Time check – higher"))</f>
        <v/>
      </c>
      <c r="AC14" s="38"/>
      <c r="AD14" s="38"/>
      <c r="AE14" s="38"/>
      <c r="AF14" s="38"/>
      <c r="AG14" s="38"/>
      <c r="AH14" s="39" t="str">
        <f t="shared" si="9"/>
        <v/>
      </c>
      <c r="AI14" s="40" t="str">
        <f>IF($A14="","",SUMIFS('Work report'!$N:$N,'Work report'!$A:$A,"&gt;="&amp;$A14,'Work report'!$A:$A,"&lt;"&amp;EDATE($A14,1)))</f>
        <v/>
      </c>
      <c r="AJ14" s="124" t="str">
        <f>IF($A14="","",SUMIFS(Messages!$T:$T,Messages!$A:$A,"&gt;="&amp;$A14,Messages!$A:$A,"&lt;"&amp;EDATE($A14,1)))</f>
        <v/>
      </c>
    </row>
    <row r="15" spans="1:36" s="126" customFormat="1" ht="20.25" customHeight="1" x14ac:dyDescent="0.25">
      <c r="A15" s="33" t="str">
        <f t="shared" si="10"/>
        <v/>
      </c>
      <c r="B15" s="34" t="str">
        <f>IF($A15="","",COUNTIFS('Work report'!$A:$A,"&gt;="&amp;$A15,'Work report'!$A:$A,"&lt;"&amp;EDATE($A15,1),'Work report'!$B:$B,"&lt;&gt;"))</f>
        <v/>
      </c>
      <c r="C15" s="35" t="str">
        <f>IF($A15="","",(SUMIFS('Work report'!$I:$I,'Work report'!$A:$A,"&gt;="&amp;$A15,'Work report'!$A:$A,"&lt;"&amp;EDATE($A15,1),'Work report'!$B:$B,"&lt;&gt;",'Work report'!$B:$B,"&lt;&gt;1001")+SUMIFS('Work report'!$I:$I,'Work report'!$A:$A,"&gt;="&amp;$A15,'Work report'!$A:$A,"&lt;"&amp;EDATE($A15,1),'Work report'!$B:$B,1001,'Work report'!$U:$U,"&lt;&gt;")+SUMIFS('Office time approval'!$M:$M,'Office time approval'!$A:$A,"&gt;="&amp;$A15,'Office time approval'!$A:$A,"&lt;"&amp;EDATE($A15,1),'Office time approval'!$L:$L,"Approved")+SUMIFS('Vacation, holiday, illness'!$K:$K,'Vacation, holiday, illness'!$A:$A,"&gt;="&amp;$A15,'Vacation, holiday, illness'!$A:$A,"&lt;"&amp;EDATE($A15,1)))/60)</f>
        <v/>
      </c>
      <c r="D15" s="36" t="str">
        <f t="shared" si="0"/>
        <v/>
      </c>
      <c r="E15" s="36" t="str">
        <f t="shared" si="1"/>
        <v/>
      </c>
      <c r="F15" s="36" t="str">
        <f t="shared" si="2"/>
        <v/>
      </c>
      <c r="G15" s="36" t="str">
        <f>IF($A15="","",SUMIFS(Payments!$C:$C,Payments!$A:$A,"&gt;="&amp;$A15,Payments!$A:$A,"&lt;"&amp;EDATE($A15,1),Payments!$B:$B,"Salary"))</f>
        <v/>
      </c>
      <c r="H15" s="36" t="str">
        <f>IF($A15="","",SUMIFS(Payments!$C:$C,Payments!$A:$A,"&gt;="&amp;$A15,Payments!$A:$A,"&lt;"&amp;EDATE($A15,1),Payments!$B:$B,"Bonus"))</f>
        <v/>
      </c>
      <c r="I15" s="36" t="str">
        <f>IF($A15="","",SUMIFS(Payments!$C:$C,Payments!$A:$A,"&gt;="&amp;$A15,Payments!$A:$A,"&lt;"&amp;EDATE($A15,1)))</f>
        <v/>
      </c>
      <c r="J15" s="36" t="str">
        <f t="shared" si="3"/>
        <v/>
      </c>
      <c r="K15" s="127" t="str">
        <f>IF($A15="","",IF($E$3="Monthly",SUMIFS('Work report'!$F:$F,'Work report'!$A:$A,"&gt;="&amp;$A15,'Work report'!$A:$A,"&lt;"&amp;EDATE($A15,1),'Work report'!$B:$B,"&lt;&gt;",'Work report'!$B:$B,"&lt;&gt;1001")/60,SUMIFS('Work report'!$G:$G,'Work report'!$A:$A,"&gt;="&amp;$A15,'Work report'!$A:$A,"&lt;"&amp;EDATE($A15,1),'Work report'!$B:$B,"&lt;&gt;",'Work report'!$B:$B,"&lt;&gt;1001")/60))</f>
        <v/>
      </c>
      <c r="L15" s="127" t="str">
        <f>IF($A15="","",IF($E$3="Monthly",SUMIFS('Work report'!$F:$F,'Work report'!$A:$A,"&gt;="&amp;$A15,'Work report'!$A:$A,"&lt;"&amp;EDATE($A15,1),'Work report'!$B:$B,1001)/60,SUMIFS('Work report'!$G:$G,'Work report'!$A:$A,"&gt;="&amp;$A15,'Work report'!$A:$A,"&lt;"&amp;EDATE($A15,1),'Work report'!$B:$B,1001)/60))</f>
        <v/>
      </c>
      <c r="M15" s="130" t="str">
        <f t="shared" si="4"/>
        <v/>
      </c>
      <c r="N15" s="124" t="str">
        <f t="shared" si="5"/>
        <v/>
      </c>
      <c r="O15" s="124" t="str">
        <f t="shared" si="6"/>
        <v/>
      </c>
      <c r="P15" s="37" t="str">
        <f t="shared" si="7"/>
        <v/>
      </c>
      <c r="Q15" s="130" t="str">
        <f t="shared" si="8"/>
        <v/>
      </c>
      <c r="R15" s="126" t="str">
        <f>IF($A15="","",SUMIFS('Work report'!$L:$L,'Work report'!$A:$A,"&gt;="&amp;$A15,'Work report'!$A:$A,"&lt;"&amp;EDATE($A15,1)))</f>
        <v/>
      </c>
      <c r="S15" s="126" t="str">
        <f>IF($A15="","",SUMIFS('Work report'!$M:$M,'Work report'!$A:$A,"&gt;="&amp;$A15,'Work report'!$A:$A,"&lt;"&amp;EDATE($A15,1)))</f>
        <v/>
      </c>
      <c r="T15" s="125" t="str">
        <f>IF($A15="","",SUMIFS('Missing tasks'!$E:$E,'Missing tasks'!$A:$A,"&gt;="&amp;$A15,'Missing tasks'!$A:$A,"&lt;"&amp;EDATE($A15,1)))</f>
        <v/>
      </c>
      <c r="U15" s="124" t="str">
        <f>IF($A15="","",SUMIFS('Missing tasks'!$H:$H,'Missing tasks'!$A:$A,"&gt;="&amp;$A15,'Missing tasks'!$A:$A,"&lt;"&amp;EDATE($A15,1)))</f>
        <v/>
      </c>
      <c r="V15" s="124" t="str">
        <f>IF($A15="","",SUMIFS('Missing tasks'!$J:$J,'Missing tasks'!$I:$I,"&gt;="&amp;$A15,'Missing tasks'!$I:$I,"&lt;"&amp;EDATE($A15,1)))</f>
        <v/>
      </c>
      <c r="W15" s="126" t="str">
        <f>IF($A15="","",COUNTIFS('Time check for tasks'!$A:$A,"&gt;="&amp;$A15,'Time check for tasks'!$A:$A,"&lt;"&amp;EDATE($A15,1),'Time check for tasks'!$K:$K,"&gt;0",'Time check for tasks'!$L:$L,"Time check – lower"))</f>
        <v/>
      </c>
      <c r="X15" s="126" t="str">
        <f>IF($A15="","",SUMIFS('Time check for tasks'!$K:$K,'Time check for tasks'!$A:$A,"&gt;="&amp;$A15,'Time check for tasks'!$A:$A,"&lt;"&amp;EDATE($A15,1),'Time check for tasks'!$K:$K,"&gt;0",'Time check for tasks'!$L:$L,"Time check – lower"))</f>
        <v/>
      </c>
      <c r="Y15" s="126" t="str">
        <f>IF($A15="","",SUMIFS('Time check for tasks'!$P:$P,'Time check for tasks'!$A:$A,"&gt;="&amp;$A15,'Time check for tasks'!$A:$A,"&lt;"&amp;EDATE($A15,1),'Time check for tasks'!$P:$P,"&gt;0",'Time check for tasks'!$L:$L,"Time check – lower"))</f>
        <v/>
      </c>
      <c r="Z15" s="126" t="str">
        <f>IF($A15="","",COUNTIFS('Time check for tasks'!$A:$A,"&gt;="&amp;$A15,'Time check for tasks'!$A:$A,"&lt;"&amp;EDATE($A15,1),'Time check for tasks'!$K:$K,"&gt;0",'Time check for tasks'!$L:$L,"Time check – higher"))</f>
        <v/>
      </c>
      <c r="AA15" s="126" t="str">
        <f>IF($A15="","",SUMIFS('Time check for tasks'!$K:$K,'Time check for tasks'!$A:$A,"&gt;="&amp;$A15,'Time check for tasks'!$A:$A,"&lt;"&amp;EDATE($A15,1),'Time check for tasks'!$K:$K,"&gt;0",'Time check for tasks'!$L:$L,"Time check – higher"))</f>
        <v/>
      </c>
      <c r="AB15" s="126" t="str">
        <f>IF($A15="","",SUMIFS('Time check for tasks'!$P:$P,'Time check for tasks'!$A:$A,"&gt;="&amp;$A15,'Time check for tasks'!$A:$A,"&lt;"&amp;EDATE($A15,1),'Time check for tasks'!$P:$P,"&gt;0",'Time check for tasks'!$L:$L,"Time check – higher"))</f>
        <v/>
      </c>
      <c r="AC15" s="38"/>
      <c r="AD15" s="38"/>
      <c r="AE15" s="38"/>
      <c r="AF15" s="38"/>
      <c r="AG15" s="38"/>
      <c r="AH15" s="39" t="str">
        <f t="shared" si="9"/>
        <v/>
      </c>
      <c r="AI15" s="40" t="str">
        <f>IF($A15="","",SUMIFS('Work report'!$N:$N,'Work report'!$A:$A,"&gt;="&amp;$A15,'Work report'!$A:$A,"&lt;"&amp;EDATE($A15,1)))</f>
        <v/>
      </c>
      <c r="AJ15" s="124" t="str">
        <f>IF($A15="","",SUMIFS(Messages!$T:$T,Messages!$A:$A,"&gt;="&amp;$A15,Messages!$A:$A,"&lt;"&amp;EDATE($A15,1)))</f>
        <v/>
      </c>
    </row>
    <row r="16" spans="1:36" s="126" customFormat="1" ht="20.25" customHeight="1" x14ac:dyDescent="0.25">
      <c r="A16" s="33" t="str">
        <f t="shared" si="10"/>
        <v/>
      </c>
      <c r="B16" s="34" t="str">
        <f>IF($A16="","",COUNTIFS('Work report'!$A:$A,"&gt;="&amp;$A16,'Work report'!$A:$A,"&lt;"&amp;EDATE($A16,1),'Work report'!$B:$B,"&lt;&gt;"))</f>
        <v/>
      </c>
      <c r="C16" s="35" t="str">
        <f>IF($A16="","",(SUMIFS('Work report'!$I:$I,'Work report'!$A:$A,"&gt;="&amp;$A16,'Work report'!$A:$A,"&lt;"&amp;EDATE($A16,1),'Work report'!$B:$B,"&lt;&gt;",'Work report'!$B:$B,"&lt;&gt;1001")+SUMIFS('Work report'!$I:$I,'Work report'!$A:$A,"&gt;="&amp;$A16,'Work report'!$A:$A,"&lt;"&amp;EDATE($A16,1),'Work report'!$B:$B,1001,'Work report'!$U:$U,"&lt;&gt;")+SUMIFS('Office time approval'!$M:$M,'Office time approval'!$A:$A,"&gt;="&amp;$A16,'Office time approval'!$A:$A,"&lt;"&amp;EDATE($A16,1),'Office time approval'!$L:$L,"Approved")+SUMIFS('Vacation, holiday, illness'!$K:$K,'Vacation, holiday, illness'!$A:$A,"&gt;="&amp;$A16,'Vacation, holiday, illness'!$A:$A,"&lt;"&amp;EDATE($A16,1)))/60)</f>
        <v/>
      </c>
      <c r="D16" s="36" t="str">
        <f t="shared" si="0"/>
        <v/>
      </c>
      <c r="E16" s="36" t="str">
        <f t="shared" si="1"/>
        <v/>
      </c>
      <c r="F16" s="36" t="str">
        <f t="shared" si="2"/>
        <v/>
      </c>
      <c r="G16" s="36" t="str">
        <f>IF($A16="","",SUMIFS(Payments!$C:$C,Payments!$A:$A,"&gt;="&amp;$A16,Payments!$A:$A,"&lt;"&amp;EDATE($A16,1),Payments!$B:$B,"Salary"))</f>
        <v/>
      </c>
      <c r="H16" s="36" t="str">
        <f>IF($A16="","",SUMIFS(Payments!$C:$C,Payments!$A:$A,"&gt;="&amp;$A16,Payments!$A:$A,"&lt;"&amp;EDATE($A16,1),Payments!$B:$B,"Bonus"))</f>
        <v/>
      </c>
      <c r="I16" s="36" t="str">
        <f>IF($A16="","",SUMIFS(Payments!$C:$C,Payments!$A:$A,"&gt;="&amp;$A16,Payments!$A:$A,"&lt;"&amp;EDATE($A16,1)))</f>
        <v/>
      </c>
      <c r="J16" s="36" t="str">
        <f t="shared" si="3"/>
        <v/>
      </c>
      <c r="K16" s="127" t="str">
        <f>IF($A16="","",IF($E$3="Monthly",SUMIFS('Work report'!$F:$F,'Work report'!$A:$A,"&gt;="&amp;$A16,'Work report'!$A:$A,"&lt;"&amp;EDATE($A16,1),'Work report'!$B:$B,"&lt;&gt;",'Work report'!$B:$B,"&lt;&gt;1001")/60,SUMIFS('Work report'!$G:$G,'Work report'!$A:$A,"&gt;="&amp;$A16,'Work report'!$A:$A,"&lt;"&amp;EDATE($A16,1),'Work report'!$B:$B,"&lt;&gt;",'Work report'!$B:$B,"&lt;&gt;1001")/60))</f>
        <v/>
      </c>
      <c r="L16" s="127" t="str">
        <f>IF($A16="","",IF($E$3="Monthly",SUMIFS('Work report'!$F:$F,'Work report'!$A:$A,"&gt;="&amp;$A16,'Work report'!$A:$A,"&lt;"&amp;EDATE($A16,1),'Work report'!$B:$B,1001)/60,SUMIFS('Work report'!$G:$G,'Work report'!$A:$A,"&gt;="&amp;$A16,'Work report'!$A:$A,"&lt;"&amp;EDATE($A16,1),'Work report'!$B:$B,1001)/60))</f>
        <v/>
      </c>
      <c r="M16" s="130" t="str">
        <f t="shared" si="4"/>
        <v/>
      </c>
      <c r="N16" s="124" t="str">
        <f t="shared" si="5"/>
        <v/>
      </c>
      <c r="O16" s="124" t="str">
        <f t="shared" si="6"/>
        <v/>
      </c>
      <c r="P16" s="37" t="str">
        <f t="shared" si="7"/>
        <v/>
      </c>
      <c r="Q16" s="130" t="str">
        <f t="shared" si="8"/>
        <v/>
      </c>
      <c r="R16" s="126" t="str">
        <f>IF($A16="","",SUMIFS('Work report'!$L:$L,'Work report'!$A:$A,"&gt;="&amp;$A16,'Work report'!$A:$A,"&lt;"&amp;EDATE($A16,1)))</f>
        <v/>
      </c>
      <c r="S16" s="126" t="str">
        <f>IF($A16="","",SUMIFS('Work report'!$M:$M,'Work report'!$A:$A,"&gt;="&amp;$A16,'Work report'!$A:$A,"&lt;"&amp;EDATE($A16,1)))</f>
        <v/>
      </c>
      <c r="T16" s="125" t="str">
        <f>IF($A16="","",SUMIFS('Missing tasks'!$E:$E,'Missing tasks'!$A:$A,"&gt;="&amp;$A16,'Missing tasks'!$A:$A,"&lt;"&amp;EDATE($A16,1)))</f>
        <v/>
      </c>
      <c r="U16" s="124" t="str">
        <f>IF($A16="","",SUMIFS('Missing tasks'!$H:$H,'Missing tasks'!$A:$A,"&gt;="&amp;$A16,'Missing tasks'!$A:$A,"&lt;"&amp;EDATE($A16,1)))</f>
        <v/>
      </c>
      <c r="V16" s="124" t="str">
        <f>IF($A16="","",SUMIFS('Missing tasks'!$J:$J,'Missing tasks'!$I:$I,"&gt;="&amp;$A16,'Missing tasks'!$I:$I,"&lt;"&amp;EDATE($A16,1)))</f>
        <v/>
      </c>
      <c r="W16" s="126" t="str">
        <f>IF($A16="","",COUNTIFS('Time check for tasks'!$A:$A,"&gt;="&amp;$A16,'Time check for tasks'!$A:$A,"&lt;"&amp;EDATE($A16,1),'Time check for tasks'!$K:$K,"&gt;0",'Time check for tasks'!$L:$L,"Time check – lower"))</f>
        <v/>
      </c>
      <c r="X16" s="126" t="str">
        <f>IF($A16="","",SUMIFS('Time check for tasks'!$K:$K,'Time check for tasks'!$A:$A,"&gt;="&amp;$A16,'Time check for tasks'!$A:$A,"&lt;"&amp;EDATE($A16,1),'Time check for tasks'!$K:$K,"&gt;0",'Time check for tasks'!$L:$L,"Time check – lower"))</f>
        <v/>
      </c>
      <c r="Y16" s="126" t="str">
        <f>IF($A16="","",SUMIFS('Time check for tasks'!$P:$P,'Time check for tasks'!$A:$A,"&gt;="&amp;$A16,'Time check for tasks'!$A:$A,"&lt;"&amp;EDATE($A16,1),'Time check for tasks'!$P:$P,"&gt;0",'Time check for tasks'!$L:$L,"Time check – lower"))</f>
        <v/>
      </c>
      <c r="Z16" s="126" t="str">
        <f>IF($A16="","",COUNTIFS('Time check for tasks'!$A:$A,"&gt;="&amp;$A16,'Time check for tasks'!$A:$A,"&lt;"&amp;EDATE($A16,1),'Time check for tasks'!$K:$K,"&gt;0",'Time check for tasks'!$L:$L,"Time check – higher"))</f>
        <v/>
      </c>
      <c r="AA16" s="126" t="str">
        <f>IF($A16="","",SUMIFS('Time check for tasks'!$K:$K,'Time check for tasks'!$A:$A,"&gt;="&amp;$A16,'Time check for tasks'!$A:$A,"&lt;"&amp;EDATE($A16,1),'Time check for tasks'!$K:$K,"&gt;0",'Time check for tasks'!$L:$L,"Time check – higher"))</f>
        <v/>
      </c>
      <c r="AB16" s="126" t="str">
        <f>IF($A16="","",SUMIFS('Time check for tasks'!$P:$P,'Time check for tasks'!$A:$A,"&gt;="&amp;$A16,'Time check for tasks'!$A:$A,"&lt;"&amp;EDATE($A16,1),'Time check for tasks'!$P:$P,"&gt;0",'Time check for tasks'!$L:$L,"Time check – higher"))</f>
        <v/>
      </c>
      <c r="AC16" s="38"/>
      <c r="AD16" s="38"/>
      <c r="AE16" s="38"/>
      <c r="AF16" s="38"/>
      <c r="AG16" s="38"/>
      <c r="AH16" s="39" t="str">
        <f t="shared" si="9"/>
        <v/>
      </c>
      <c r="AI16" s="40" t="str">
        <f>IF($A16="","",SUMIFS('Work report'!$N:$N,'Work report'!$A:$A,"&gt;="&amp;$A16,'Work report'!$A:$A,"&lt;"&amp;EDATE($A16,1)))</f>
        <v/>
      </c>
      <c r="AJ16" s="124" t="str">
        <f>IF($A16="","",SUMIFS(Messages!$T:$T,Messages!$A:$A,"&gt;="&amp;$A16,Messages!$A:$A,"&lt;"&amp;EDATE($A16,1)))</f>
        <v/>
      </c>
    </row>
    <row r="17" spans="1:36" s="126" customFormat="1" ht="20.25" customHeight="1" x14ac:dyDescent="0.25">
      <c r="A17" s="33" t="str">
        <f t="shared" si="10"/>
        <v/>
      </c>
      <c r="B17" s="34" t="str">
        <f>IF($A17="","",COUNTIFS('Work report'!$A:$A,"&gt;="&amp;$A17,'Work report'!$A:$A,"&lt;"&amp;EDATE($A17,1),'Work report'!$B:$B,"&lt;&gt;"))</f>
        <v/>
      </c>
      <c r="C17" s="35" t="str">
        <f>IF($A17="","",(SUMIFS('Work report'!$I:$I,'Work report'!$A:$A,"&gt;="&amp;$A17,'Work report'!$A:$A,"&lt;"&amp;EDATE($A17,1),'Work report'!$B:$B,"&lt;&gt;",'Work report'!$B:$B,"&lt;&gt;1001")+SUMIFS('Work report'!$I:$I,'Work report'!$A:$A,"&gt;="&amp;$A17,'Work report'!$A:$A,"&lt;"&amp;EDATE($A17,1),'Work report'!$B:$B,1001,'Work report'!$U:$U,"&lt;&gt;")+SUMIFS('Office time approval'!$M:$M,'Office time approval'!$A:$A,"&gt;="&amp;$A17,'Office time approval'!$A:$A,"&lt;"&amp;EDATE($A17,1),'Office time approval'!$L:$L,"Approved")+SUMIFS('Vacation, holiday, illness'!$K:$K,'Vacation, holiday, illness'!$A:$A,"&gt;="&amp;$A17,'Vacation, holiday, illness'!$A:$A,"&lt;"&amp;EDATE($A17,1)))/60)</f>
        <v/>
      </c>
      <c r="D17" s="36" t="str">
        <f t="shared" si="0"/>
        <v/>
      </c>
      <c r="E17" s="36" t="str">
        <f t="shared" si="1"/>
        <v/>
      </c>
      <c r="F17" s="36" t="str">
        <f t="shared" si="2"/>
        <v/>
      </c>
      <c r="G17" s="36" t="str">
        <f>IF($A17="","",SUMIFS(Payments!$C:$C,Payments!$A:$A,"&gt;="&amp;$A17,Payments!$A:$A,"&lt;"&amp;EDATE($A17,1),Payments!$B:$B,"Salary"))</f>
        <v/>
      </c>
      <c r="H17" s="36" t="str">
        <f>IF($A17="","",SUMIFS(Payments!$C:$C,Payments!$A:$A,"&gt;="&amp;$A17,Payments!$A:$A,"&lt;"&amp;EDATE($A17,1),Payments!$B:$B,"Bonus"))</f>
        <v/>
      </c>
      <c r="I17" s="36" t="str">
        <f>IF($A17="","",SUMIFS(Payments!$C:$C,Payments!$A:$A,"&gt;="&amp;$A17,Payments!$A:$A,"&lt;"&amp;EDATE($A17,1)))</f>
        <v/>
      </c>
      <c r="J17" s="36" t="str">
        <f t="shared" si="3"/>
        <v/>
      </c>
      <c r="K17" s="127" t="str">
        <f>IF($A17="","",IF($E$3="Monthly",SUMIFS('Work report'!$F:$F,'Work report'!$A:$A,"&gt;="&amp;$A17,'Work report'!$A:$A,"&lt;"&amp;EDATE($A17,1),'Work report'!$B:$B,"&lt;&gt;",'Work report'!$B:$B,"&lt;&gt;1001")/60,SUMIFS('Work report'!$G:$G,'Work report'!$A:$A,"&gt;="&amp;$A17,'Work report'!$A:$A,"&lt;"&amp;EDATE($A17,1),'Work report'!$B:$B,"&lt;&gt;",'Work report'!$B:$B,"&lt;&gt;1001")/60))</f>
        <v/>
      </c>
      <c r="L17" s="127" t="str">
        <f>IF($A17="","",IF($E$3="Monthly",SUMIFS('Work report'!$F:$F,'Work report'!$A:$A,"&gt;="&amp;$A17,'Work report'!$A:$A,"&lt;"&amp;EDATE($A17,1),'Work report'!$B:$B,1001)/60,SUMIFS('Work report'!$G:$G,'Work report'!$A:$A,"&gt;="&amp;$A17,'Work report'!$A:$A,"&lt;"&amp;EDATE($A17,1),'Work report'!$B:$B,1001)/60))</f>
        <v/>
      </c>
      <c r="M17" s="130" t="str">
        <f t="shared" si="4"/>
        <v/>
      </c>
      <c r="N17" s="124" t="str">
        <f t="shared" si="5"/>
        <v/>
      </c>
      <c r="O17" s="124" t="str">
        <f t="shared" si="6"/>
        <v/>
      </c>
      <c r="P17" s="37" t="str">
        <f t="shared" si="7"/>
        <v/>
      </c>
      <c r="Q17" s="130" t="str">
        <f t="shared" si="8"/>
        <v/>
      </c>
      <c r="R17" s="126" t="str">
        <f>IF($A17="","",SUMIFS('Work report'!$L:$L,'Work report'!$A:$A,"&gt;="&amp;$A17,'Work report'!$A:$A,"&lt;"&amp;EDATE($A17,1)))</f>
        <v/>
      </c>
      <c r="S17" s="126" t="str">
        <f>IF($A17="","",SUMIFS('Work report'!$M:$M,'Work report'!$A:$A,"&gt;="&amp;$A17,'Work report'!$A:$A,"&lt;"&amp;EDATE($A17,1)))</f>
        <v/>
      </c>
      <c r="T17" s="125" t="str">
        <f>IF($A17="","",SUMIFS('Missing tasks'!$E:$E,'Missing tasks'!$A:$A,"&gt;="&amp;$A17,'Missing tasks'!$A:$A,"&lt;"&amp;EDATE($A17,1)))</f>
        <v/>
      </c>
      <c r="U17" s="124" t="str">
        <f>IF($A17="","",SUMIFS('Missing tasks'!$H:$H,'Missing tasks'!$A:$A,"&gt;="&amp;$A17,'Missing tasks'!$A:$A,"&lt;"&amp;EDATE($A17,1)))</f>
        <v/>
      </c>
      <c r="V17" s="124" t="str">
        <f>IF($A17="","",SUMIFS('Missing tasks'!$J:$J,'Missing tasks'!$I:$I,"&gt;="&amp;$A17,'Missing tasks'!$I:$I,"&lt;"&amp;EDATE($A17,1)))</f>
        <v/>
      </c>
      <c r="W17" s="126" t="str">
        <f>IF($A17="","",COUNTIFS('Time check for tasks'!$A:$A,"&gt;="&amp;$A17,'Time check for tasks'!$A:$A,"&lt;"&amp;EDATE($A17,1),'Time check for tasks'!$K:$K,"&gt;0",'Time check for tasks'!$L:$L,"Time check – lower"))</f>
        <v/>
      </c>
      <c r="X17" s="126" t="str">
        <f>IF($A17="","",SUMIFS('Time check for tasks'!$K:$K,'Time check for tasks'!$A:$A,"&gt;="&amp;$A17,'Time check for tasks'!$A:$A,"&lt;"&amp;EDATE($A17,1),'Time check for tasks'!$K:$K,"&gt;0",'Time check for tasks'!$L:$L,"Time check – lower"))</f>
        <v/>
      </c>
      <c r="Y17" s="126" t="str">
        <f>IF($A17="","",SUMIFS('Time check for tasks'!$P:$P,'Time check for tasks'!$A:$A,"&gt;="&amp;$A17,'Time check for tasks'!$A:$A,"&lt;"&amp;EDATE($A17,1),'Time check for tasks'!$P:$P,"&gt;0",'Time check for tasks'!$L:$L,"Time check – lower"))</f>
        <v/>
      </c>
      <c r="Z17" s="126" t="str">
        <f>IF($A17="","",COUNTIFS('Time check for tasks'!$A:$A,"&gt;="&amp;$A17,'Time check for tasks'!$A:$A,"&lt;"&amp;EDATE($A17,1),'Time check for tasks'!$K:$K,"&gt;0",'Time check for tasks'!$L:$L,"Time check – higher"))</f>
        <v/>
      </c>
      <c r="AA17" s="126" t="str">
        <f>IF($A17="","",SUMIFS('Time check for tasks'!$K:$K,'Time check for tasks'!$A:$A,"&gt;="&amp;$A17,'Time check for tasks'!$A:$A,"&lt;"&amp;EDATE($A17,1),'Time check for tasks'!$K:$K,"&gt;0",'Time check for tasks'!$L:$L,"Time check – higher"))</f>
        <v/>
      </c>
      <c r="AB17" s="126" t="str">
        <f>IF($A17="","",SUMIFS('Time check for tasks'!$P:$P,'Time check for tasks'!$A:$A,"&gt;="&amp;$A17,'Time check for tasks'!$A:$A,"&lt;"&amp;EDATE($A17,1),'Time check for tasks'!$P:$P,"&gt;0",'Time check for tasks'!$L:$L,"Time check – higher"))</f>
        <v/>
      </c>
      <c r="AC17" s="38"/>
      <c r="AD17" s="38"/>
      <c r="AE17" s="38"/>
      <c r="AF17" s="38"/>
      <c r="AG17" s="38"/>
      <c r="AH17" s="39" t="str">
        <f t="shared" si="9"/>
        <v/>
      </c>
      <c r="AI17" s="40" t="str">
        <f>IF($A17="","",SUMIFS('Work report'!$N:$N,'Work report'!$A:$A,"&gt;="&amp;$A17,'Work report'!$A:$A,"&lt;"&amp;EDATE($A17,1)))</f>
        <v/>
      </c>
      <c r="AJ17" s="124" t="str">
        <f>IF($A17="","",SUMIFS(Messages!$T:$T,Messages!$A:$A,"&gt;="&amp;$A17,Messages!$A:$A,"&lt;"&amp;EDATE($A17,1)))</f>
        <v/>
      </c>
    </row>
    <row r="18" spans="1:36" s="126" customFormat="1" ht="20.25" customHeight="1" x14ac:dyDescent="0.25">
      <c r="A18" s="33" t="str">
        <f t="shared" si="10"/>
        <v/>
      </c>
      <c r="B18" s="34" t="str">
        <f>IF($A18="","",COUNTIFS('Work report'!$A:$A,"&gt;="&amp;$A18,'Work report'!$A:$A,"&lt;"&amp;EDATE($A18,1),'Work report'!$B:$B,"&lt;&gt;"))</f>
        <v/>
      </c>
      <c r="C18" s="35" t="str">
        <f>IF($A18="","",(SUMIFS('Work report'!$I:$I,'Work report'!$A:$A,"&gt;="&amp;$A18,'Work report'!$A:$A,"&lt;"&amp;EDATE($A18,1),'Work report'!$B:$B,"&lt;&gt;",'Work report'!$B:$B,"&lt;&gt;1001")+SUMIFS('Work report'!$I:$I,'Work report'!$A:$A,"&gt;="&amp;$A18,'Work report'!$A:$A,"&lt;"&amp;EDATE($A18,1),'Work report'!$B:$B,1001,'Work report'!$U:$U,"&lt;&gt;")+SUMIFS('Office time approval'!$M:$M,'Office time approval'!$A:$A,"&gt;="&amp;$A18,'Office time approval'!$A:$A,"&lt;"&amp;EDATE($A18,1),'Office time approval'!$L:$L,"Approved")+SUMIFS('Vacation, holiday, illness'!$K:$K,'Vacation, holiday, illness'!$A:$A,"&gt;="&amp;$A18,'Vacation, holiday, illness'!$A:$A,"&lt;"&amp;EDATE($A18,1)))/60)</f>
        <v/>
      </c>
      <c r="D18" s="36" t="str">
        <f t="shared" si="0"/>
        <v/>
      </c>
      <c r="E18" s="36" t="str">
        <f t="shared" si="1"/>
        <v/>
      </c>
      <c r="F18" s="36" t="str">
        <f t="shared" si="2"/>
        <v/>
      </c>
      <c r="G18" s="36" t="str">
        <f>IF($A18="","",SUMIFS(Payments!$C:$C,Payments!$A:$A,"&gt;="&amp;$A18,Payments!$A:$A,"&lt;"&amp;EDATE($A18,1),Payments!$B:$B,"Salary"))</f>
        <v/>
      </c>
      <c r="H18" s="36" t="str">
        <f>IF($A18="","",SUMIFS(Payments!$C:$C,Payments!$A:$A,"&gt;="&amp;$A18,Payments!$A:$A,"&lt;"&amp;EDATE($A18,1),Payments!$B:$B,"Bonus"))</f>
        <v/>
      </c>
      <c r="I18" s="36" t="str">
        <f>IF($A18="","",SUMIFS(Payments!$C:$C,Payments!$A:$A,"&gt;="&amp;$A18,Payments!$A:$A,"&lt;"&amp;EDATE($A18,1)))</f>
        <v/>
      </c>
      <c r="J18" s="36" t="str">
        <f t="shared" si="3"/>
        <v/>
      </c>
      <c r="K18" s="127" t="str">
        <f>IF($A18="","",IF($E$3="Monthly",SUMIFS('Work report'!$F:$F,'Work report'!$A:$A,"&gt;="&amp;$A18,'Work report'!$A:$A,"&lt;"&amp;EDATE($A18,1),'Work report'!$B:$B,"&lt;&gt;",'Work report'!$B:$B,"&lt;&gt;1001")/60,SUMIFS('Work report'!$G:$G,'Work report'!$A:$A,"&gt;="&amp;$A18,'Work report'!$A:$A,"&lt;"&amp;EDATE($A18,1),'Work report'!$B:$B,"&lt;&gt;",'Work report'!$B:$B,"&lt;&gt;1001")/60))</f>
        <v/>
      </c>
      <c r="L18" s="127" t="str">
        <f>IF($A18="","",IF($E$3="Monthly",SUMIFS('Work report'!$F:$F,'Work report'!$A:$A,"&gt;="&amp;$A18,'Work report'!$A:$A,"&lt;"&amp;EDATE($A18,1),'Work report'!$B:$B,1001)/60,SUMIFS('Work report'!$G:$G,'Work report'!$A:$A,"&gt;="&amp;$A18,'Work report'!$A:$A,"&lt;"&amp;EDATE($A18,1),'Work report'!$B:$B,1001)/60))</f>
        <v/>
      </c>
      <c r="M18" s="130" t="str">
        <f t="shared" si="4"/>
        <v/>
      </c>
      <c r="N18" s="124" t="str">
        <f t="shared" si="5"/>
        <v/>
      </c>
      <c r="O18" s="124" t="str">
        <f t="shared" si="6"/>
        <v/>
      </c>
      <c r="P18" s="37" t="str">
        <f t="shared" si="7"/>
        <v/>
      </c>
      <c r="Q18" s="130" t="str">
        <f t="shared" si="8"/>
        <v/>
      </c>
      <c r="R18" s="126" t="str">
        <f>IF($A18="","",SUMIFS('Work report'!$L:$L,'Work report'!$A:$A,"&gt;="&amp;$A18,'Work report'!$A:$A,"&lt;"&amp;EDATE($A18,1)))</f>
        <v/>
      </c>
      <c r="S18" s="126" t="str">
        <f>IF($A18="","",SUMIFS('Work report'!$M:$M,'Work report'!$A:$A,"&gt;="&amp;$A18,'Work report'!$A:$A,"&lt;"&amp;EDATE($A18,1)))</f>
        <v/>
      </c>
      <c r="T18" s="125" t="str">
        <f>IF($A18="","",SUMIFS('Missing tasks'!$E:$E,'Missing tasks'!$A:$A,"&gt;="&amp;$A18,'Missing tasks'!$A:$A,"&lt;"&amp;EDATE($A18,1)))</f>
        <v/>
      </c>
      <c r="U18" s="124" t="str">
        <f>IF($A18="","",SUMIFS('Missing tasks'!$H:$H,'Missing tasks'!$A:$A,"&gt;="&amp;$A18,'Missing tasks'!$A:$A,"&lt;"&amp;EDATE($A18,1)))</f>
        <v/>
      </c>
      <c r="V18" s="124" t="str">
        <f>IF($A18="","",SUMIFS('Missing tasks'!$J:$J,'Missing tasks'!$I:$I,"&gt;="&amp;$A18,'Missing tasks'!$I:$I,"&lt;"&amp;EDATE($A18,1)))</f>
        <v/>
      </c>
      <c r="W18" s="126" t="str">
        <f>IF($A18="","",COUNTIFS('Time check for tasks'!$A:$A,"&gt;="&amp;$A18,'Time check for tasks'!$A:$A,"&lt;"&amp;EDATE($A18,1),'Time check for tasks'!$K:$K,"&gt;0",'Time check for tasks'!$L:$L,"Time check – lower"))</f>
        <v/>
      </c>
      <c r="X18" s="126" t="str">
        <f>IF($A18="","",SUMIFS('Time check for tasks'!$K:$K,'Time check for tasks'!$A:$A,"&gt;="&amp;$A18,'Time check for tasks'!$A:$A,"&lt;"&amp;EDATE($A18,1),'Time check for tasks'!$K:$K,"&gt;0",'Time check for tasks'!$L:$L,"Time check – lower"))</f>
        <v/>
      </c>
      <c r="Y18" s="126" t="str">
        <f>IF($A18="","",SUMIFS('Time check for tasks'!$P:$P,'Time check for tasks'!$A:$A,"&gt;="&amp;$A18,'Time check for tasks'!$A:$A,"&lt;"&amp;EDATE($A18,1),'Time check for tasks'!$P:$P,"&gt;0",'Time check for tasks'!$L:$L,"Time check – lower"))</f>
        <v/>
      </c>
      <c r="Z18" s="126" t="str">
        <f>IF($A18="","",COUNTIFS('Time check for tasks'!$A:$A,"&gt;="&amp;$A18,'Time check for tasks'!$A:$A,"&lt;"&amp;EDATE($A18,1),'Time check for tasks'!$K:$K,"&gt;0",'Time check for tasks'!$L:$L,"Time check – higher"))</f>
        <v/>
      </c>
      <c r="AA18" s="126" t="str">
        <f>IF($A18="","",SUMIFS('Time check for tasks'!$K:$K,'Time check for tasks'!$A:$A,"&gt;="&amp;$A18,'Time check for tasks'!$A:$A,"&lt;"&amp;EDATE($A18,1),'Time check for tasks'!$K:$K,"&gt;0",'Time check for tasks'!$L:$L,"Time check – higher"))</f>
        <v/>
      </c>
      <c r="AB18" s="126" t="str">
        <f>IF($A18="","",SUMIFS('Time check for tasks'!$P:$P,'Time check for tasks'!$A:$A,"&gt;="&amp;$A18,'Time check for tasks'!$A:$A,"&lt;"&amp;EDATE($A18,1),'Time check for tasks'!$P:$P,"&gt;0",'Time check for tasks'!$L:$L,"Time check – higher"))</f>
        <v/>
      </c>
      <c r="AC18" s="38"/>
      <c r="AD18" s="38"/>
      <c r="AE18" s="38"/>
      <c r="AF18" s="38"/>
      <c r="AG18" s="38"/>
      <c r="AH18" s="39" t="str">
        <f t="shared" si="9"/>
        <v/>
      </c>
      <c r="AI18" s="40" t="str">
        <f>IF($A18="","",SUMIFS('Work report'!$N:$N,'Work report'!$A:$A,"&gt;="&amp;$A18,'Work report'!$A:$A,"&lt;"&amp;EDATE($A18,1)))</f>
        <v/>
      </c>
      <c r="AJ18" s="124" t="str">
        <f>IF($A18="","",SUMIFS(Messages!$T:$T,Messages!$A:$A,"&gt;="&amp;$A18,Messages!$A:$A,"&lt;"&amp;EDATE($A18,1)))</f>
        <v/>
      </c>
    </row>
    <row r="19" spans="1:36" s="126" customFormat="1" ht="20.25" customHeight="1" x14ac:dyDescent="0.25">
      <c r="A19" s="33" t="str">
        <f t="shared" si="10"/>
        <v/>
      </c>
      <c r="B19" s="34" t="str">
        <f>IF($A19="","",COUNTIFS('Work report'!$A:$A,"&gt;="&amp;$A19,'Work report'!$A:$A,"&lt;"&amp;EDATE($A19,1),'Work report'!$B:$B,"&lt;&gt;"))</f>
        <v/>
      </c>
      <c r="C19" s="35" t="str">
        <f>IF($A19="","",(SUMIFS('Work report'!$I:$I,'Work report'!$A:$A,"&gt;="&amp;$A19,'Work report'!$A:$A,"&lt;"&amp;EDATE($A19,1),'Work report'!$B:$B,"&lt;&gt;",'Work report'!$B:$B,"&lt;&gt;1001")+SUMIFS('Work report'!$I:$I,'Work report'!$A:$A,"&gt;="&amp;$A19,'Work report'!$A:$A,"&lt;"&amp;EDATE($A19,1),'Work report'!$B:$B,1001,'Work report'!$U:$U,"&lt;&gt;")+SUMIFS('Office time approval'!$M:$M,'Office time approval'!$A:$A,"&gt;="&amp;$A19,'Office time approval'!$A:$A,"&lt;"&amp;EDATE($A19,1),'Office time approval'!$L:$L,"Approved")+SUMIFS('Vacation, holiday, illness'!$K:$K,'Vacation, holiday, illness'!$A:$A,"&gt;="&amp;$A19,'Vacation, holiday, illness'!$A:$A,"&lt;"&amp;EDATE($A19,1)))/60)</f>
        <v/>
      </c>
      <c r="D19" s="36" t="str">
        <f t="shared" si="0"/>
        <v/>
      </c>
      <c r="E19" s="36" t="str">
        <f t="shared" si="1"/>
        <v/>
      </c>
      <c r="F19" s="36" t="str">
        <f t="shared" si="2"/>
        <v/>
      </c>
      <c r="G19" s="36" t="str">
        <f>IF($A19="","",SUMIFS(Payments!$C:$C,Payments!$A:$A,"&gt;="&amp;$A19,Payments!$A:$A,"&lt;"&amp;EDATE($A19,1),Payments!$B:$B,"Salary"))</f>
        <v/>
      </c>
      <c r="H19" s="36" t="str">
        <f>IF($A19="","",SUMIFS(Payments!$C:$C,Payments!$A:$A,"&gt;="&amp;$A19,Payments!$A:$A,"&lt;"&amp;EDATE($A19,1),Payments!$B:$B,"Bonus"))</f>
        <v/>
      </c>
      <c r="I19" s="36" t="str">
        <f>IF($A19="","",SUMIFS(Payments!$C:$C,Payments!$A:$A,"&gt;="&amp;$A19,Payments!$A:$A,"&lt;"&amp;EDATE($A19,1)))</f>
        <v/>
      </c>
      <c r="J19" s="36" t="str">
        <f t="shared" si="3"/>
        <v/>
      </c>
      <c r="K19" s="127" t="str">
        <f>IF($A19="","",IF($E$3="Monthly",SUMIFS('Work report'!$F:$F,'Work report'!$A:$A,"&gt;="&amp;$A19,'Work report'!$A:$A,"&lt;"&amp;EDATE($A19,1),'Work report'!$B:$B,"&lt;&gt;",'Work report'!$B:$B,"&lt;&gt;1001")/60,SUMIFS('Work report'!$G:$G,'Work report'!$A:$A,"&gt;="&amp;$A19,'Work report'!$A:$A,"&lt;"&amp;EDATE($A19,1),'Work report'!$B:$B,"&lt;&gt;",'Work report'!$B:$B,"&lt;&gt;1001")/60))</f>
        <v/>
      </c>
      <c r="L19" s="127" t="str">
        <f>IF($A19="","",IF($E$3="Monthly",SUMIFS('Work report'!$F:$F,'Work report'!$A:$A,"&gt;="&amp;$A19,'Work report'!$A:$A,"&lt;"&amp;EDATE($A19,1),'Work report'!$B:$B,1001)/60,SUMIFS('Work report'!$G:$G,'Work report'!$A:$A,"&gt;="&amp;$A19,'Work report'!$A:$A,"&lt;"&amp;EDATE($A19,1),'Work report'!$B:$B,1001)/60))</f>
        <v/>
      </c>
      <c r="M19" s="130" t="str">
        <f t="shared" si="4"/>
        <v/>
      </c>
      <c r="N19" s="124" t="str">
        <f t="shared" si="5"/>
        <v/>
      </c>
      <c r="O19" s="124" t="str">
        <f t="shared" si="6"/>
        <v/>
      </c>
      <c r="P19" s="37" t="str">
        <f t="shared" si="7"/>
        <v/>
      </c>
      <c r="Q19" s="130" t="str">
        <f t="shared" si="8"/>
        <v/>
      </c>
      <c r="R19" s="126" t="str">
        <f>IF($A19="","",SUMIFS('Work report'!$L:$L,'Work report'!$A:$A,"&gt;="&amp;$A19,'Work report'!$A:$A,"&lt;"&amp;EDATE($A19,1)))</f>
        <v/>
      </c>
      <c r="S19" s="126" t="str">
        <f>IF($A19="","",SUMIFS('Work report'!$M:$M,'Work report'!$A:$A,"&gt;="&amp;$A19,'Work report'!$A:$A,"&lt;"&amp;EDATE($A19,1)))</f>
        <v/>
      </c>
      <c r="T19" s="125" t="str">
        <f>IF($A19="","",SUMIFS('Missing tasks'!$E:$E,'Missing tasks'!$A:$A,"&gt;="&amp;$A19,'Missing tasks'!$A:$A,"&lt;"&amp;EDATE($A19,1)))</f>
        <v/>
      </c>
      <c r="U19" s="124" t="str">
        <f>IF($A19="","",SUMIFS('Missing tasks'!$H:$H,'Missing tasks'!$A:$A,"&gt;="&amp;$A19,'Missing tasks'!$A:$A,"&lt;"&amp;EDATE($A19,1)))</f>
        <v/>
      </c>
      <c r="V19" s="124" t="str">
        <f>IF($A19="","",SUMIFS('Missing tasks'!$J:$J,'Missing tasks'!$I:$I,"&gt;="&amp;$A19,'Missing tasks'!$I:$I,"&lt;"&amp;EDATE($A19,1)))</f>
        <v/>
      </c>
      <c r="W19" s="126" t="str">
        <f>IF($A19="","",COUNTIFS('Time check for tasks'!$A:$A,"&gt;="&amp;$A19,'Time check for tasks'!$A:$A,"&lt;"&amp;EDATE($A19,1),'Time check for tasks'!$K:$K,"&gt;0",'Time check for tasks'!$L:$L,"Time check – lower"))</f>
        <v/>
      </c>
      <c r="X19" s="126" t="str">
        <f>IF($A19="","",SUMIFS('Time check for tasks'!$K:$K,'Time check for tasks'!$A:$A,"&gt;="&amp;$A19,'Time check for tasks'!$A:$A,"&lt;"&amp;EDATE($A19,1),'Time check for tasks'!$K:$K,"&gt;0",'Time check for tasks'!$L:$L,"Time check – lower"))</f>
        <v/>
      </c>
      <c r="Y19" s="126" t="str">
        <f>IF($A19="","",SUMIFS('Time check for tasks'!$P:$P,'Time check for tasks'!$A:$A,"&gt;="&amp;$A19,'Time check for tasks'!$A:$A,"&lt;"&amp;EDATE($A19,1),'Time check for tasks'!$P:$P,"&gt;0",'Time check for tasks'!$L:$L,"Time check – lower"))</f>
        <v/>
      </c>
      <c r="Z19" s="126" t="str">
        <f>IF($A19="","",COUNTIFS('Time check for tasks'!$A:$A,"&gt;="&amp;$A19,'Time check for tasks'!$A:$A,"&lt;"&amp;EDATE($A19,1),'Time check for tasks'!$K:$K,"&gt;0",'Time check for tasks'!$L:$L,"Time check – higher"))</f>
        <v/>
      </c>
      <c r="AA19" s="126" t="str">
        <f>IF($A19="","",SUMIFS('Time check for tasks'!$K:$K,'Time check for tasks'!$A:$A,"&gt;="&amp;$A19,'Time check for tasks'!$A:$A,"&lt;"&amp;EDATE($A19,1),'Time check for tasks'!$K:$K,"&gt;0",'Time check for tasks'!$L:$L,"Time check – higher"))</f>
        <v/>
      </c>
      <c r="AB19" s="126" t="str">
        <f>IF($A19="","",SUMIFS('Time check for tasks'!$P:$P,'Time check for tasks'!$A:$A,"&gt;="&amp;$A19,'Time check for tasks'!$A:$A,"&lt;"&amp;EDATE($A19,1),'Time check for tasks'!$P:$P,"&gt;0",'Time check for tasks'!$L:$L,"Time check – higher"))</f>
        <v/>
      </c>
      <c r="AC19" s="38"/>
      <c r="AD19" s="38"/>
      <c r="AE19" s="38"/>
      <c r="AF19" s="38"/>
      <c r="AG19" s="38"/>
      <c r="AH19" s="39" t="str">
        <f t="shared" si="9"/>
        <v/>
      </c>
      <c r="AI19" s="40" t="str">
        <f>IF($A19="","",SUMIFS('Work report'!$N:$N,'Work report'!$A:$A,"&gt;="&amp;$A19,'Work report'!$A:$A,"&lt;"&amp;EDATE($A19,1)))</f>
        <v/>
      </c>
      <c r="AJ19" s="124" t="str">
        <f>IF($A19="","",SUMIFS(Messages!$T:$T,Messages!$A:$A,"&gt;="&amp;$A19,Messages!$A:$A,"&lt;"&amp;EDATE($A19,1)))</f>
        <v/>
      </c>
    </row>
    <row r="20" spans="1:36" s="126" customFormat="1" ht="20.25" customHeight="1" x14ac:dyDescent="0.25">
      <c r="A20" s="33" t="str">
        <f t="shared" si="10"/>
        <v/>
      </c>
      <c r="B20" s="34" t="str">
        <f>IF($A20="","",COUNTIFS('Work report'!$A:$A,"&gt;="&amp;$A20,'Work report'!$A:$A,"&lt;"&amp;EDATE($A20,1),'Work report'!$B:$B,"&lt;&gt;"))</f>
        <v/>
      </c>
      <c r="C20" s="35" t="str">
        <f>IF($A20="","",(SUMIFS('Work report'!$I:$I,'Work report'!$A:$A,"&gt;="&amp;$A20,'Work report'!$A:$A,"&lt;"&amp;EDATE($A20,1),'Work report'!$B:$B,"&lt;&gt;",'Work report'!$B:$B,"&lt;&gt;1001")+SUMIFS('Work report'!$I:$I,'Work report'!$A:$A,"&gt;="&amp;$A20,'Work report'!$A:$A,"&lt;"&amp;EDATE($A20,1),'Work report'!$B:$B,1001,'Work report'!$U:$U,"&lt;&gt;")+SUMIFS('Office time approval'!$M:$M,'Office time approval'!$A:$A,"&gt;="&amp;$A20,'Office time approval'!$A:$A,"&lt;"&amp;EDATE($A20,1),'Office time approval'!$L:$L,"Approved")+SUMIFS('Vacation, holiday, illness'!$K:$K,'Vacation, holiday, illness'!$A:$A,"&gt;="&amp;$A20,'Vacation, holiday, illness'!$A:$A,"&lt;"&amp;EDATE($A20,1)))/60)</f>
        <v/>
      </c>
      <c r="D20" s="36" t="str">
        <f t="shared" si="0"/>
        <v/>
      </c>
      <c r="E20" s="36" t="str">
        <f t="shared" si="1"/>
        <v/>
      </c>
      <c r="F20" s="36" t="str">
        <f t="shared" si="2"/>
        <v/>
      </c>
      <c r="G20" s="36" t="str">
        <f>IF($A20="","",SUMIFS(Payments!$C:$C,Payments!$A:$A,"&gt;="&amp;$A20,Payments!$A:$A,"&lt;"&amp;EDATE($A20,1),Payments!$B:$B,"Salary"))</f>
        <v/>
      </c>
      <c r="H20" s="36" t="str">
        <f>IF($A20="","",SUMIFS(Payments!$C:$C,Payments!$A:$A,"&gt;="&amp;$A20,Payments!$A:$A,"&lt;"&amp;EDATE($A20,1),Payments!$B:$B,"Bonus"))</f>
        <v/>
      </c>
      <c r="I20" s="36" t="str">
        <f>IF($A20="","",SUMIFS(Payments!$C:$C,Payments!$A:$A,"&gt;="&amp;$A20,Payments!$A:$A,"&lt;"&amp;EDATE($A20,1)))</f>
        <v/>
      </c>
      <c r="J20" s="36" t="str">
        <f t="shared" si="3"/>
        <v/>
      </c>
      <c r="K20" s="127" t="str">
        <f>IF($A20="","",IF($E$3="Monthly",SUMIFS('Work report'!$F:$F,'Work report'!$A:$A,"&gt;="&amp;$A20,'Work report'!$A:$A,"&lt;"&amp;EDATE($A20,1),'Work report'!$B:$B,"&lt;&gt;",'Work report'!$B:$B,"&lt;&gt;1001")/60,SUMIFS('Work report'!$G:$G,'Work report'!$A:$A,"&gt;="&amp;$A20,'Work report'!$A:$A,"&lt;"&amp;EDATE($A20,1),'Work report'!$B:$B,"&lt;&gt;",'Work report'!$B:$B,"&lt;&gt;1001")/60))</f>
        <v/>
      </c>
      <c r="L20" s="127" t="str">
        <f>IF($A20="","",IF($E$3="Monthly",SUMIFS('Work report'!$F:$F,'Work report'!$A:$A,"&gt;="&amp;$A20,'Work report'!$A:$A,"&lt;"&amp;EDATE($A20,1),'Work report'!$B:$B,1001)/60,SUMIFS('Work report'!$G:$G,'Work report'!$A:$A,"&gt;="&amp;$A20,'Work report'!$A:$A,"&lt;"&amp;EDATE($A20,1),'Work report'!$B:$B,1001)/60))</f>
        <v/>
      </c>
      <c r="M20" s="130" t="str">
        <f t="shared" si="4"/>
        <v/>
      </c>
      <c r="N20" s="124" t="str">
        <f t="shared" si="5"/>
        <v/>
      </c>
      <c r="O20" s="124" t="str">
        <f t="shared" si="6"/>
        <v/>
      </c>
      <c r="P20" s="37" t="str">
        <f t="shared" si="7"/>
        <v/>
      </c>
      <c r="Q20" s="130" t="str">
        <f t="shared" si="8"/>
        <v/>
      </c>
      <c r="R20" s="126" t="str">
        <f>IF($A20="","",SUMIFS('Work report'!$L:$L,'Work report'!$A:$A,"&gt;="&amp;$A20,'Work report'!$A:$A,"&lt;"&amp;EDATE($A20,1)))</f>
        <v/>
      </c>
      <c r="S20" s="126" t="str">
        <f>IF($A20="","",SUMIFS('Work report'!$M:$M,'Work report'!$A:$A,"&gt;="&amp;$A20,'Work report'!$A:$A,"&lt;"&amp;EDATE($A20,1)))</f>
        <v/>
      </c>
      <c r="T20" s="125" t="str">
        <f>IF($A20="","",SUMIFS('Missing tasks'!$E:$E,'Missing tasks'!$A:$A,"&gt;="&amp;$A20,'Missing tasks'!$A:$A,"&lt;"&amp;EDATE($A20,1)))</f>
        <v/>
      </c>
      <c r="U20" s="124" t="str">
        <f>IF($A20="","",SUMIFS('Missing tasks'!$H:$H,'Missing tasks'!$A:$A,"&gt;="&amp;$A20,'Missing tasks'!$A:$A,"&lt;"&amp;EDATE($A20,1)))</f>
        <v/>
      </c>
      <c r="V20" s="124" t="str">
        <f>IF($A20="","",SUMIFS('Missing tasks'!$J:$J,'Missing tasks'!$I:$I,"&gt;="&amp;$A20,'Missing tasks'!$I:$I,"&lt;"&amp;EDATE($A20,1)))</f>
        <v/>
      </c>
      <c r="W20" s="126" t="str">
        <f>IF($A20="","",COUNTIFS('Time check for tasks'!$A:$A,"&gt;="&amp;$A20,'Time check for tasks'!$A:$A,"&lt;"&amp;EDATE($A20,1),'Time check for tasks'!$K:$K,"&gt;0",'Time check for tasks'!$L:$L,"Time check – lower"))</f>
        <v/>
      </c>
      <c r="X20" s="126" t="str">
        <f>IF($A20="","",SUMIFS('Time check for tasks'!$K:$K,'Time check for tasks'!$A:$A,"&gt;="&amp;$A20,'Time check for tasks'!$A:$A,"&lt;"&amp;EDATE($A20,1),'Time check for tasks'!$K:$K,"&gt;0",'Time check for tasks'!$L:$L,"Time check – lower"))</f>
        <v/>
      </c>
      <c r="Y20" s="126" t="str">
        <f>IF($A20="","",SUMIFS('Time check for tasks'!$P:$P,'Time check for tasks'!$A:$A,"&gt;="&amp;$A20,'Time check for tasks'!$A:$A,"&lt;"&amp;EDATE($A20,1),'Time check for tasks'!$P:$P,"&gt;0",'Time check for tasks'!$L:$L,"Time check – lower"))</f>
        <v/>
      </c>
      <c r="Z20" s="126" t="str">
        <f>IF($A20="","",COUNTIFS('Time check for tasks'!$A:$A,"&gt;="&amp;$A20,'Time check for tasks'!$A:$A,"&lt;"&amp;EDATE($A20,1),'Time check for tasks'!$K:$K,"&gt;0",'Time check for tasks'!$L:$L,"Time check – higher"))</f>
        <v/>
      </c>
      <c r="AA20" s="126" t="str">
        <f>IF($A20="","",SUMIFS('Time check for tasks'!$K:$K,'Time check for tasks'!$A:$A,"&gt;="&amp;$A20,'Time check for tasks'!$A:$A,"&lt;"&amp;EDATE($A20,1),'Time check for tasks'!$K:$K,"&gt;0",'Time check for tasks'!$L:$L,"Time check – higher"))</f>
        <v/>
      </c>
      <c r="AB20" s="126" t="str">
        <f>IF($A20="","",SUMIFS('Time check for tasks'!$P:$P,'Time check for tasks'!$A:$A,"&gt;="&amp;$A20,'Time check for tasks'!$A:$A,"&lt;"&amp;EDATE($A20,1),'Time check for tasks'!$P:$P,"&gt;0",'Time check for tasks'!$L:$L,"Time check – higher"))</f>
        <v/>
      </c>
      <c r="AC20" s="38"/>
      <c r="AD20" s="38"/>
      <c r="AE20" s="38"/>
      <c r="AF20" s="38"/>
      <c r="AG20" s="38"/>
      <c r="AH20" s="39" t="str">
        <f t="shared" si="9"/>
        <v/>
      </c>
      <c r="AI20" s="40" t="str">
        <f>IF($A20="","",SUMIFS('Work report'!$N:$N,'Work report'!$A:$A,"&gt;="&amp;$A20,'Work report'!$A:$A,"&lt;"&amp;EDATE($A20,1)))</f>
        <v/>
      </c>
      <c r="AJ20" s="124" t="str">
        <f>IF($A20="","",SUMIFS(Messages!$T:$T,Messages!$A:$A,"&gt;="&amp;$A20,Messages!$A:$A,"&lt;"&amp;EDATE($A20,1)))</f>
        <v/>
      </c>
    </row>
    <row r="21" spans="1:36" s="126" customFormat="1" ht="20.25" customHeight="1" x14ac:dyDescent="0.25">
      <c r="A21" s="33" t="str">
        <f t="shared" si="10"/>
        <v/>
      </c>
      <c r="B21" s="34" t="str">
        <f>IF($A21="","",COUNTIFS('Work report'!$A:$A,"&gt;="&amp;$A21,'Work report'!$A:$A,"&lt;"&amp;EDATE($A21,1),'Work report'!$B:$B,"&lt;&gt;"))</f>
        <v/>
      </c>
      <c r="C21" s="35" t="str">
        <f>IF($A21="","",(SUMIFS('Work report'!$I:$I,'Work report'!$A:$A,"&gt;="&amp;$A21,'Work report'!$A:$A,"&lt;"&amp;EDATE($A21,1),'Work report'!$B:$B,"&lt;&gt;",'Work report'!$B:$B,"&lt;&gt;1001")+SUMIFS('Work report'!$I:$I,'Work report'!$A:$A,"&gt;="&amp;$A21,'Work report'!$A:$A,"&lt;"&amp;EDATE($A21,1),'Work report'!$B:$B,1001,'Work report'!$U:$U,"&lt;&gt;")+SUMIFS('Office time approval'!$M:$M,'Office time approval'!$A:$A,"&gt;="&amp;$A21,'Office time approval'!$A:$A,"&lt;"&amp;EDATE($A21,1),'Office time approval'!$L:$L,"Approved")+SUMIFS('Vacation, holiday, illness'!$K:$K,'Vacation, holiday, illness'!$A:$A,"&gt;="&amp;$A21,'Vacation, holiday, illness'!$A:$A,"&lt;"&amp;EDATE($A21,1)))/60)</f>
        <v/>
      </c>
      <c r="D21" s="36" t="str">
        <f t="shared" si="0"/>
        <v/>
      </c>
      <c r="E21" s="36" t="str">
        <f t="shared" si="1"/>
        <v/>
      </c>
      <c r="F21" s="36" t="str">
        <f t="shared" si="2"/>
        <v/>
      </c>
      <c r="G21" s="36" t="str">
        <f>IF($A21="","",SUMIFS(Payments!$C:$C,Payments!$A:$A,"&gt;="&amp;$A21,Payments!$A:$A,"&lt;"&amp;EDATE($A21,1),Payments!$B:$B,"Salary"))</f>
        <v/>
      </c>
      <c r="H21" s="36" t="str">
        <f>IF($A21="","",SUMIFS(Payments!$C:$C,Payments!$A:$A,"&gt;="&amp;$A21,Payments!$A:$A,"&lt;"&amp;EDATE($A21,1),Payments!$B:$B,"Bonus"))</f>
        <v/>
      </c>
      <c r="I21" s="36" t="str">
        <f>IF($A21="","",SUMIFS(Payments!$C:$C,Payments!$A:$A,"&gt;="&amp;$A21,Payments!$A:$A,"&lt;"&amp;EDATE($A21,1)))</f>
        <v/>
      </c>
      <c r="J21" s="36" t="str">
        <f t="shared" si="3"/>
        <v/>
      </c>
      <c r="K21" s="127" t="str">
        <f>IF($A21="","",IF($E$3="Monthly",SUMIFS('Work report'!$F:$F,'Work report'!$A:$A,"&gt;="&amp;$A21,'Work report'!$A:$A,"&lt;"&amp;EDATE($A21,1),'Work report'!$B:$B,"&lt;&gt;",'Work report'!$B:$B,"&lt;&gt;1001")/60,SUMIFS('Work report'!$G:$G,'Work report'!$A:$A,"&gt;="&amp;$A21,'Work report'!$A:$A,"&lt;"&amp;EDATE($A21,1),'Work report'!$B:$B,"&lt;&gt;",'Work report'!$B:$B,"&lt;&gt;1001")/60))</f>
        <v/>
      </c>
      <c r="L21" s="127" t="str">
        <f>IF($A21="","",IF($E$3="Monthly",SUMIFS('Work report'!$F:$F,'Work report'!$A:$A,"&gt;="&amp;$A21,'Work report'!$A:$A,"&lt;"&amp;EDATE($A21,1),'Work report'!$B:$B,1001)/60,SUMIFS('Work report'!$G:$G,'Work report'!$A:$A,"&gt;="&amp;$A21,'Work report'!$A:$A,"&lt;"&amp;EDATE($A21,1),'Work report'!$B:$B,1001)/60))</f>
        <v/>
      </c>
      <c r="M21" s="130" t="str">
        <f t="shared" si="4"/>
        <v/>
      </c>
      <c r="N21" s="124" t="str">
        <f t="shared" si="5"/>
        <v/>
      </c>
      <c r="O21" s="124" t="str">
        <f t="shared" si="6"/>
        <v/>
      </c>
      <c r="P21" s="37" t="str">
        <f t="shared" si="7"/>
        <v/>
      </c>
      <c r="Q21" s="130" t="str">
        <f t="shared" si="8"/>
        <v/>
      </c>
      <c r="R21" s="126" t="str">
        <f>IF($A21="","",SUMIFS('Work report'!$L:$L,'Work report'!$A:$A,"&gt;="&amp;$A21,'Work report'!$A:$A,"&lt;"&amp;EDATE($A21,1)))</f>
        <v/>
      </c>
      <c r="S21" s="126" t="str">
        <f>IF($A21="","",SUMIFS('Work report'!$M:$M,'Work report'!$A:$A,"&gt;="&amp;$A21,'Work report'!$A:$A,"&lt;"&amp;EDATE($A21,1)))</f>
        <v/>
      </c>
      <c r="T21" s="125" t="str">
        <f>IF($A21="","",SUMIFS('Missing tasks'!$E:$E,'Missing tasks'!$A:$A,"&gt;="&amp;$A21,'Missing tasks'!$A:$A,"&lt;"&amp;EDATE($A21,1)))</f>
        <v/>
      </c>
      <c r="U21" s="124" t="str">
        <f>IF($A21="","",SUMIFS('Missing tasks'!$H:$H,'Missing tasks'!$A:$A,"&gt;="&amp;$A21,'Missing tasks'!$A:$A,"&lt;"&amp;EDATE($A21,1)))</f>
        <v/>
      </c>
      <c r="V21" s="124" t="str">
        <f>IF($A21="","",SUMIFS('Missing tasks'!$J:$J,'Missing tasks'!$I:$I,"&gt;="&amp;$A21,'Missing tasks'!$I:$I,"&lt;"&amp;EDATE($A21,1)))</f>
        <v/>
      </c>
      <c r="W21" s="126" t="str">
        <f>IF($A21="","",COUNTIFS('Time check for tasks'!$A:$A,"&gt;="&amp;$A21,'Time check for tasks'!$A:$A,"&lt;"&amp;EDATE($A21,1),'Time check for tasks'!$K:$K,"&gt;0",'Time check for tasks'!$L:$L,"Time check – lower"))</f>
        <v/>
      </c>
      <c r="X21" s="126" t="str">
        <f>IF($A21="","",SUMIFS('Time check for tasks'!$K:$K,'Time check for tasks'!$A:$A,"&gt;="&amp;$A21,'Time check for tasks'!$A:$A,"&lt;"&amp;EDATE($A21,1),'Time check for tasks'!$K:$K,"&gt;0",'Time check for tasks'!$L:$L,"Time check – lower"))</f>
        <v/>
      </c>
      <c r="Y21" s="126" t="str">
        <f>IF($A21="","",SUMIFS('Time check for tasks'!$P:$P,'Time check for tasks'!$A:$A,"&gt;="&amp;$A21,'Time check for tasks'!$A:$A,"&lt;"&amp;EDATE($A21,1),'Time check for tasks'!$P:$P,"&gt;0",'Time check for tasks'!$L:$L,"Time check – lower"))</f>
        <v/>
      </c>
      <c r="Z21" s="126" t="str">
        <f>IF($A21="","",COUNTIFS('Time check for tasks'!$A:$A,"&gt;="&amp;$A21,'Time check for tasks'!$A:$A,"&lt;"&amp;EDATE($A21,1),'Time check for tasks'!$K:$K,"&gt;0",'Time check for tasks'!$L:$L,"Time check – higher"))</f>
        <v/>
      </c>
      <c r="AA21" s="126" t="str">
        <f>IF($A21="","",SUMIFS('Time check for tasks'!$K:$K,'Time check for tasks'!$A:$A,"&gt;="&amp;$A21,'Time check for tasks'!$A:$A,"&lt;"&amp;EDATE($A21,1),'Time check for tasks'!$K:$K,"&gt;0",'Time check for tasks'!$L:$L,"Time check – higher"))</f>
        <v/>
      </c>
      <c r="AB21" s="126" t="str">
        <f>IF($A21="","",SUMIFS('Time check for tasks'!$P:$P,'Time check for tasks'!$A:$A,"&gt;="&amp;$A21,'Time check for tasks'!$A:$A,"&lt;"&amp;EDATE($A21,1),'Time check for tasks'!$P:$P,"&gt;0",'Time check for tasks'!$L:$L,"Time check – higher"))</f>
        <v/>
      </c>
      <c r="AC21" s="38"/>
      <c r="AD21" s="38"/>
      <c r="AE21" s="38"/>
      <c r="AF21" s="38"/>
      <c r="AG21" s="38"/>
      <c r="AH21" s="39" t="str">
        <f t="shared" si="9"/>
        <v/>
      </c>
      <c r="AI21" s="40" t="str">
        <f>IF($A21="","",SUMIFS('Work report'!$N:$N,'Work report'!$A:$A,"&gt;="&amp;$A21,'Work report'!$A:$A,"&lt;"&amp;EDATE($A21,1)))</f>
        <v/>
      </c>
      <c r="AJ21" s="124" t="str">
        <f>IF($A21="","",SUMIFS(Messages!$T:$T,Messages!$A:$A,"&gt;="&amp;$A21,Messages!$A:$A,"&lt;"&amp;EDATE($A21,1)))</f>
        <v/>
      </c>
    </row>
    <row r="22" spans="1:36" s="126" customFormat="1" ht="20.25" customHeight="1" x14ac:dyDescent="0.25">
      <c r="A22" s="33" t="str">
        <f t="shared" si="10"/>
        <v/>
      </c>
      <c r="B22" s="34" t="str">
        <f>IF($A22="","",COUNTIFS('Work report'!$A:$A,"&gt;="&amp;$A22,'Work report'!$A:$A,"&lt;"&amp;EDATE($A22,1),'Work report'!$B:$B,"&lt;&gt;"))</f>
        <v/>
      </c>
      <c r="C22" s="35" t="str">
        <f>IF($A22="","",(SUMIFS('Work report'!$I:$I,'Work report'!$A:$A,"&gt;="&amp;$A22,'Work report'!$A:$A,"&lt;"&amp;EDATE($A22,1),'Work report'!$B:$B,"&lt;&gt;",'Work report'!$B:$B,"&lt;&gt;1001")+SUMIFS('Work report'!$I:$I,'Work report'!$A:$A,"&gt;="&amp;$A22,'Work report'!$A:$A,"&lt;"&amp;EDATE($A22,1),'Work report'!$B:$B,1001,'Work report'!$U:$U,"&lt;&gt;")+SUMIFS('Office time approval'!$M:$M,'Office time approval'!$A:$A,"&gt;="&amp;$A22,'Office time approval'!$A:$A,"&lt;"&amp;EDATE($A22,1),'Office time approval'!$L:$L,"Approved")+SUMIFS('Vacation, holiday, illness'!$K:$K,'Vacation, holiday, illness'!$A:$A,"&gt;="&amp;$A22,'Vacation, holiday, illness'!$A:$A,"&lt;"&amp;EDATE($A22,1)))/60)</f>
        <v/>
      </c>
      <c r="D22" s="36" t="str">
        <f t="shared" si="0"/>
        <v/>
      </c>
      <c r="E22" s="36" t="str">
        <f t="shared" si="1"/>
        <v/>
      </c>
      <c r="F22" s="36" t="str">
        <f t="shared" si="2"/>
        <v/>
      </c>
      <c r="G22" s="36" t="str">
        <f>IF($A22="","",SUMIFS(Payments!$C:$C,Payments!$A:$A,"&gt;="&amp;$A22,Payments!$A:$A,"&lt;"&amp;EDATE($A22,1),Payments!$B:$B,"Salary"))</f>
        <v/>
      </c>
      <c r="H22" s="36" t="str">
        <f>IF($A22="","",SUMIFS(Payments!$C:$C,Payments!$A:$A,"&gt;="&amp;$A22,Payments!$A:$A,"&lt;"&amp;EDATE($A22,1),Payments!$B:$B,"Bonus"))</f>
        <v/>
      </c>
      <c r="I22" s="36" t="str">
        <f>IF($A22="","",SUMIFS(Payments!$C:$C,Payments!$A:$A,"&gt;="&amp;$A22,Payments!$A:$A,"&lt;"&amp;EDATE($A22,1)))</f>
        <v/>
      </c>
      <c r="J22" s="36" t="str">
        <f t="shared" si="3"/>
        <v/>
      </c>
      <c r="K22" s="127" t="str">
        <f>IF($A22="","",IF($E$3="Monthly",SUMIFS('Work report'!$F:$F,'Work report'!$A:$A,"&gt;="&amp;$A22,'Work report'!$A:$A,"&lt;"&amp;EDATE($A22,1),'Work report'!$B:$B,"&lt;&gt;",'Work report'!$B:$B,"&lt;&gt;1001")/60,SUMIFS('Work report'!$G:$G,'Work report'!$A:$A,"&gt;="&amp;$A22,'Work report'!$A:$A,"&lt;"&amp;EDATE($A22,1),'Work report'!$B:$B,"&lt;&gt;",'Work report'!$B:$B,"&lt;&gt;1001")/60))</f>
        <v/>
      </c>
      <c r="L22" s="127" t="str">
        <f>IF($A22="","",IF($E$3="Monthly",SUMIFS('Work report'!$F:$F,'Work report'!$A:$A,"&gt;="&amp;$A22,'Work report'!$A:$A,"&lt;"&amp;EDATE($A22,1),'Work report'!$B:$B,1001)/60,SUMIFS('Work report'!$G:$G,'Work report'!$A:$A,"&gt;="&amp;$A22,'Work report'!$A:$A,"&lt;"&amp;EDATE($A22,1),'Work report'!$B:$B,1001)/60))</f>
        <v/>
      </c>
      <c r="M22" s="130" t="str">
        <f t="shared" si="4"/>
        <v/>
      </c>
      <c r="N22" s="124" t="str">
        <f t="shared" si="5"/>
        <v/>
      </c>
      <c r="O22" s="124" t="str">
        <f t="shared" si="6"/>
        <v/>
      </c>
      <c r="P22" s="37" t="str">
        <f t="shared" si="7"/>
        <v/>
      </c>
      <c r="Q22" s="130" t="str">
        <f t="shared" si="8"/>
        <v/>
      </c>
      <c r="R22" s="126" t="str">
        <f>IF($A22="","",SUMIFS('Work report'!$L:$L,'Work report'!$A:$A,"&gt;="&amp;$A22,'Work report'!$A:$A,"&lt;"&amp;EDATE($A22,1)))</f>
        <v/>
      </c>
      <c r="S22" s="126" t="str">
        <f>IF($A22="","",SUMIFS('Work report'!$M:$M,'Work report'!$A:$A,"&gt;="&amp;$A22,'Work report'!$A:$A,"&lt;"&amp;EDATE($A22,1)))</f>
        <v/>
      </c>
      <c r="T22" s="125" t="str">
        <f>IF($A22="","",SUMIFS('Missing tasks'!$E:$E,'Missing tasks'!$A:$A,"&gt;="&amp;$A22,'Missing tasks'!$A:$A,"&lt;"&amp;EDATE($A22,1)))</f>
        <v/>
      </c>
      <c r="U22" s="124" t="str">
        <f>IF($A22="","",SUMIFS('Missing tasks'!$H:$H,'Missing tasks'!$A:$A,"&gt;="&amp;$A22,'Missing tasks'!$A:$A,"&lt;"&amp;EDATE($A22,1)))</f>
        <v/>
      </c>
      <c r="V22" s="124" t="str">
        <f>IF($A22="","",SUMIFS('Missing tasks'!$J:$J,'Missing tasks'!$I:$I,"&gt;="&amp;$A22,'Missing tasks'!$I:$I,"&lt;"&amp;EDATE($A22,1)))</f>
        <v/>
      </c>
      <c r="W22" s="126" t="str">
        <f>IF($A22="","",COUNTIFS('Time check for tasks'!$A:$A,"&gt;="&amp;$A22,'Time check for tasks'!$A:$A,"&lt;"&amp;EDATE($A22,1),'Time check for tasks'!$K:$K,"&gt;0",'Time check for tasks'!$L:$L,"Time check – lower"))</f>
        <v/>
      </c>
      <c r="X22" s="126" t="str">
        <f>IF($A22="","",SUMIFS('Time check for tasks'!$K:$K,'Time check for tasks'!$A:$A,"&gt;="&amp;$A22,'Time check for tasks'!$A:$A,"&lt;"&amp;EDATE($A22,1),'Time check for tasks'!$K:$K,"&gt;0",'Time check for tasks'!$L:$L,"Time check – lower"))</f>
        <v/>
      </c>
      <c r="Y22" s="126" t="str">
        <f>IF($A22="","",SUMIFS('Time check for tasks'!$P:$P,'Time check for tasks'!$A:$A,"&gt;="&amp;$A22,'Time check for tasks'!$A:$A,"&lt;"&amp;EDATE($A22,1),'Time check for tasks'!$P:$P,"&gt;0",'Time check for tasks'!$L:$L,"Time check – lower"))</f>
        <v/>
      </c>
      <c r="Z22" s="126" t="str">
        <f>IF($A22="","",COUNTIFS('Time check for tasks'!$A:$A,"&gt;="&amp;$A22,'Time check for tasks'!$A:$A,"&lt;"&amp;EDATE($A22,1),'Time check for tasks'!$K:$K,"&gt;0",'Time check for tasks'!$L:$L,"Time check – higher"))</f>
        <v/>
      </c>
      <c r="AA22" s="126" t="str">
        <f>IF($A22="","",SUMIFS('Time check for tasks'!$K:$K,'Time check for tasks'!$A:$A,"&gt;="&amp;$A22,'Time check for tasks'!$A:$A,"&lt;"&amp;EDATE($A22,1),'Time check for tasks'!$K:$K,"&gt;0",'Time check for tasks'!$L:$L,"Time check – higher"))</f>
        <v/>
      </c>
      <c r="AB22" s="126" t="str">
        <f>IF($A22="","",SUMIFS('Time check for tasks'!$P:$P,'Time check for tasks'!$A:$A,"&gt;="&amp;$A22,'Time check for tasks'!$A:$A,"&lt;"&amp;EDATE($A22,1),'Time check for tasks'!$P:$P,"&gt;0",'Time check for tasks'!$L:$L,"Time check – higher"))</f>
        <v/>
      </c>
      <c r="AC22" s="38"/>
      <c r="AD22" s="38"/>
      <c r="AE22" s="38"/>
      <c r="AF22" s="38"/>
      <c r="AG22" s="38"/>
      <c r="AH22" s="39" t="str">
        <f t="shared" si="9"/>
        <v/>
      </c>
      <c r="AI22" s="40" t="str">
        <f>IF($A22="","",SUMIFS('Work report'!$N:$N,'Work report'!$A:$A,"&gt;="&amp;$A22,'Work report'!$A:$A,"&lt;"&amp;EDATE($A22,1)))</f>
        <v/>
      </c>
      <c r="AJ22" s="124" t="str">
        <f>IF($A22="","",SUMIFS(Messages!$T:$T,Messages!$A:$A,"&gt;="&amp;$A22,Messages!$A:$A,"&lt;"&amp;EDATE($A22,1)))</f>
        <v/>
      </c>
    </row>
    <row r="23" spans="1:36" s="126" customFormat="1" ht="20.25" customHeight="1" x14ac:dyDescent="0.25">
      <c r="A23" s="33" t="str">
        <f t="shared" si="10"/>
        <v/>
      </c>
      <c r="B23" s="34" t="str">
        <f>IF($A23="","",COUNTIFS('Work report'!$A:$A,"&gt;="&amp;$A23,'Work report'!$A:$A,"&lt;"&amp;EDATE($A23,1),'Work report'!$B:$B,"&lt;&gt;"))</f>
        <v/>
      </c>
      <c r="C23" s="35" t="str">
        <f>IF($A23="","",(SUMIFS('Work report'!$I:$I,'Work report'!$A:$A,"&gt;="&amp;$A23,'Work report'!$A:$A,"&lt;"&amp;EDATE($A23,1),'Work report'!$B:$B,"&lt;&gt;",'Work report'!$B:$B,"&lt;&gt;1001")+SUMIFS('Work report'!$I:$I,'Work report'!$A:$A,"&gt;="&amp;$A23,'Work report'!$A:$A,"&lt;"&amp;EDATE($A23,1),'Work report'!$B:$B,1001,'Work report'!$U:$U,"&lt;&gt;")+SUMIFS('Office time approval'!$M:$M,'Office time approval'!$A:$A,"&gt;="&amp;$A23,'Office time approval'!$A:$A,"&lt;"&amp;EDATE($A23,1),'Office time approval'!$L:$L,"Approved")+SUMIFS('Vacation, holiday, illness'!$K:$K,'Vacation, holiday, illness'!$A:$A,"&gt;="&amp;$A23,'Vacation, holiday, illness'!$A:$A,"&lt;"&amp;EDATE($A23,1)))/60)</f>
        <v/>
      </c>
      <c r="D23" s="36" t="str">
        <f t="shared" si="0"/>
        <v/>
      </c>
      <c r="E23" s="36" t="str">
        <f t="shared" si="1"/>
        <v/>
      </c>
      <c r="F23" s="36" t="str">
        <f t="shared" si="2"/>
        <v/>
      </c>
      <c r="G23" s="36" t="str">
        <f>IF($A23="","",SUMIFS(Payments!$C:$C,Payments!$A:$A,"&gt;="&amp;$A23,Payments!$A:$A,"&lt;"&amp;EDATE($A23,1),Payments!$B:$B,"Salary"))</f>
        <v/>
      </c>
      <c r="H23" s="36" t="str">
        <f>IF($A23="","",SUMIFS(Payments!$C:$C,Payments!$A:$A,"&gt;="&amp;$A23,Payments!$A:$A,"&lt;"&amp;EDATE($A23,1),Payments!$B:$B,"Bonus"))</f>
        <v/>
      </c>
      <c r="I23" s="36" t="str">
        <f>IF($A23="","",SUMIFS(Payments!$C:$C,Payments!$A:$A,"&gt;="&amp;$A23,Payments!$A:$A,"&lt;"&amp;EDATE($A23,1)))</f>
        <v/>
      </c>
      <c r="J23" s="36" t="str">
        <f t="shared" si="3"/>
        <v/>
      </c>
      <c r="K23" s="127" t="str">
        <f>IF($A23="","",IF($E$3="Monthly",SUMIFS('Work report'!$F:$F,'Work report'!$A:$A,"&gt;="&amp;$A23,'Work report'!$A:$A,"&lt;"&amp;EDATE($A23,1),'Work report'!$B:$B,"&lt;&gt;",'Work report'!$B:$B,"&lt;&gt;1001")/60,SUMIFS('Work report'!$G:$G,'Work report'!$A:$A,"&gt;="&amp;$A23,'Work report'!$A:$A,"&lt;"&amp;EDATE($A23,1),'Work report'!$B:$B,"&lt;&gt;",'Work report'!$B:$B,"&lt;&gt;1001")/60))</f>
        <v/>
      </c>
      <c r="L23" s="127" t="str">
        <f>IF($A23="","",IF($E$3="Monthly",SUMIFS('Work report'!$F:$F,'Work report'!$A:$A,"&gt;="&amp;$A23,'Work report'!$A:$A,"&lt;"&amp;EDATE($A23,1),'Work report'!$B:$B,1001)/60,SUMIFS('Work report'!$G:$G,'Work report'!$A:$A,"&gt;="&amp;$A23,'Work report'!$A:$A,"&lt;"&amp;EDATE($A23,1),'Work report'!$B:$B,1001)/60))</f>
        <v/>
      </c>
      <c r="M23" s="130" t="str">
        <f t="shared" si="4"/>
        <v/>
      </c>
      <c r="N23" s="124" t="str">
        <f t="shared" si="5"/>
        <v/>
      </c>
      <c r="O23" s="124" t="str">
        <f t="shared" si="6"/>
        <v/>
      </c>
      <c r="P23" s="37" t="str">
        <f t="shared" si="7"/>
        <v/>
      </c>
      <c r="Q23" s="130" t="str">
        <f t="shared" si="8"/>
        <v/>
      </c>
      <c r="R23" s="126" t="str">
        <f>IF($A23="","",SUMIFS('Work report'!$L:$L,'Work report'!$A:$A,"&gt;="&amp;$A23,'Work report'!$A:$A,"&lt;"&amp;EDATE($A23,1)))</f>
        <v/>
      </c>
      <c r="S23" s="126" t="str">
        <f>IF($A23="","",SUMIFS('Work report'!$M:$M,'Work report'!$A:$A,"&gt;="&amp;$A23,'Work report'!$A:$A,"&lt;"&amp;EDATE($A23,1)))</f>
        <v/>
      </c>
      <c r="T23" s="125" t="str">
        <f>IF($A23="","",SUMIFS('Missing tasks'!$E:$E,'Missing tasks'!$A:$A,"&gt;="&amp;$A23,'Missing tasks'!$A:$A,"&lt;"&amp;EDATE($A23,1)))</f>
        <v/>
      </c>
      <c r="U23" s="124" t="str">
        <f>IF($A23="","",SUMIFS('Missing tasks'!$H:$H,'Missing tasks'!$A:$A,"&gt;="&amp;$A23,'Missing tasks'!$A:$A,"&lt;"&amp;EDATE($A23,1)))</f>
        <v/>
      </c>
      <c r="V23" s="124" t="str">
        <f>IF($A23="","",SUMIFS('Missing tasks'!$J:$J,'Missing tasks'!$I:$I,"&gt;="&amp;$A23,'Missing tasks'!$I:$I,"&lt;"&amp;EDATE($A23,1)))</f>
        <v/>
      </c>
      <c r="W23" s="126" t="str">
        <f>IF($A23="","",COUNTIFS('Time check for tasks'!$A:$A,"&gt;="&amp;$A23,'Time check for tasks'!$A:$A,"&lt;"&amp;EDATE($A23,1),'Time check for tasks'!$K:$K,"&gt;0",'Time check for tasks'!$L:$L,"Time check – lower"))</f>
        <v/>
      </c>
      <c r="X23" s="126" t="str">
        <f>IF($A23="","",SUMIFS('Time check for tasks'!$K:$K,'Time check for tasks'!$A:$A,"&gt;="&amp;$A23,'Time check for tasks'!$A:$A,"&lt;"&amp;EDATE($A23,1),'Time check for tasks'!$K:$K,"&gt;0",'Time check for tasks'!$L:$L,"Time check – lower"))</f>
        <v/>
      </c>
      <c r="Y23" s="126" t="str">
        <f>IF($A23="","",SUMIFS('Time check for tasks'!$P:$P,'Time check for tasks'!$A:$A,"&gt;="&amp;$A23,'Time check for tasks'!$A:$A,"&lt;"&amp;EDATE($A23,1),'Time check for tasks'!$P:$P,"&gt;0",'Time check for tasks'!$L:$L,"Time check – lower"))</f>
        <v/>
      </c>
      <c r="Z23" s="126" t="str">
        <f>IF($A23="","",COUNTIFS('Time check for tasks'!$A:$A,"&gt;="&amp;$A23,'Time check for tasks'!$A:$A,"&lt;"&amp;EDATE($A23,1),'Time check for tasks'!$K:$K,"&gt;0",'Time check for tasks'!$L:$L,"Time check – higher"))</f>
        <v/>
      </c>
      <c r="AA23" s="126" t="str">
        <f>IF($A23="","",SUMIFS('Time check for tasks'!$K:$K,'Time check for tasks'!$A:$A,"&gt;="&amp;$A23,'Time check for tasks'!$A:$A,"&lt;"&amp;EDATE($A23,1),'Time check for tasks'!$K:$K,"&gt;0",'Time check for tasks'!$L:$L,"Time check – higher"))</f>
        <v/>
      </c>
      <c r="AB23" s="126" t="str">
        <f>IF($A23="","",SUMIFS('Time check for tasks'!$P:$P,'Time check for tasks'!$A:$A,"&gt;="&amp;$A23,'Time check for tasks'!$A:$A,"&lt;"&amp;EDATE($A23,1),'Time check for tasks'!$P:$P,"&gt;0",'Time check for tasks'!$L:$L,"Time check – higher"))</f>
        <v/>
      </c>
      <c r="AC23" s="38"/>
      <c r="AD23" s="38"/>
      <c r="AE23" s="38"/>
      <c r="AF23" s="38"/>
      <c r="AG23" s="38"/>
      <c r="AH23" s="39" t="str">
        <f t="shared" si="9"/>
        <v/>
      </c>
      <c r="AI23" s="40" t="str">
        <f>IF($A23="","",SUMIFS('Work report'!$N:$N,'Work report'!$A:$A,"&gt;="&amp;$A23,'Work report'!$A:$A,"&lt;"&amp;EDATE($A23,1)))</f>
        <v/>
      </c>
      <c r="AJ23" s="124" t="str">
        <f>IF($A23="","",SUMIFS(Messages!$T:$T,Messages!$A:$A,"&gt;="&amp;$A23,Messages!$A:$A,"&lt;"&amp;EDATE($A23,1)))</f>
        <v/>
      </c>
    </row>
    <row r="24" spans="1:36" s="126" customFormat="1" ht="20.25" customHeight="1" x14ac:dyDescent="0.25">
      <c r="A24" s="33" t="str">
        <f t="shared" si="10"/>
        <v/>
      </c>
      <c r="B24" s="34" t="str">
        <f>IF($A24="","",COUNTIFS('Work report'!$A:$A,"&gt;="&amp;$A24,'Work report'!$A:$A,"&lt;"&amp;EDATE($A24,1),'Work report'!$B:$B,"&lt;&gt;"))</f>
        <v/>
      </c>
      <c r="C24" s="35" t="str">
        <f>IF($A24="","",(SUMIFS('Work report'!$I:$I,'Work report'!$A:$A,"&gt;="&amp;$A24,'Work report'!$A:$A,"&lt;"&amp;EDATE($A24,1),'Work report'!$B:$B,"&lt;&gt;",'Work report'!$B:$B,"&lt;&gt;1001")+SUMIFS('Work report'!$I:$I,'Work report'!$A:$A,"&gt;="&amp;$A24,'Work report'!$A:$A,"&lt;"&amp;EDATE($A24,1),'Work report'!$B:$B,1001,'Work report'!$U:$U,"&lt;&gt;")+SUMIFS('Office time approval'!$M:$M,'Office time approval'!$A:$A,"&gt;="&amp;$A24,'Office time approval'!$A:$A,"&lt;"&amp;EDATE($A24,1),'Office time approval'!$L:$L,"Approved")+SUMIFS('Vacation, holiday, illness'!$K:$K,'Vacation, holiday, illness'!$A:$A,"&gt;="&amp;$A24,'Vacation, holiday, illness'!$A:$A,"&lt;"&amp;EDATE($A24,1)))/60)</f>
        <v/>
      </c>
      <c r="D24" s="36" t="str">
        <f t="shared" si="0"/>
        <v/>
      </c>
      <c r="E24" s="36" t="str">
        <f t="shared" si="1"/>
        <v/>
      </c>
      <c r="F24" s="36" t="str">
        <f t="shared" si="2"/>
        <v/>
      </c>
      <c r="G24" s="36" t="str">
        <f>IF($A24="","",SUMIFS(Payments!$C:$C,Payments!$A:$A,"&gt;="&amp;$A24,Payments!$A:$A,"&lt;"&amp;EDATE($A24,1),Payments!$B:$B,"Salary"))</f>
        <v/>
      </c>
      <c r="H24" s="36" t="str">
        <f>IF($A24="","",SUMIFS(Payments!$C:$C,Payments!$A:$A,"&gt;="&amp;$A24,Payments!$A:$A,"&lt;"&amp;EDATE($A24,1),Payments!$B:$B,"Bonus"))</f>
        <v/>
      </c>
      <c r="I24" s="36" t="str">
        <f>IF($A24="","",SUMIFS(Payments!$C:$C,Payments!$A:$A,"&gt;="&amp;$A24,Payments!$A:$A,"&lt;"&amp;EDATE($A24,1)))</f>
        <v/>
      </c>
      <c r="J24" s="36" t="str">
        <f t="shared" si="3"/>
        <v/>
      </c>
      <c r="K24" s="127" t="str">
        <f>IF($A24="","",IF($E$3="Monthly",SUMIFS('Work report'!$F:$F,'Work report'!$A:$A,"&gt;="&amp;$A24,'Work report'!$A:$A,"&lt;"&amp;EDATE($A24,1),'Work report'!$B:$B,"&lt;&gt;",'Work report'!$B:$B,"&lt;&gt;1001")/60,SUMIFS('Work report'!$G:$G,'Work report'!$A:$A,"&gt;="&amp;$A24,'Work report'!$A:$A,"&lt;"&amp;EDATE($A24,1),'Work report'!$B:$B,"&lt;&gt;",'Work report'!$B:$B,"&lt;&gt;1001")/60))</f>
        <v/>
      </c>
      <c r="L24" s="127" t="str">
        <f>IF($A24="","",IF($E$3="Monthly",SUMIFS('Work report'!$F:$F,'Work report'!$A:$A,"&gt;="&amp;$A24,'Work report'!$A:$A,"&lt;"&amp;EDATE($A24,1),'Work report'!$B:$B,1001)/60,SUMIFS('Work report'!$G:$G,'Work report'!$A:$A,"&gt;="&amp;$A24,'Work report'!$A:$A,"&lt;"&amp;EDATE($A24,1),'Work report'!$B:$B,1001)/60))</f>
        <v/>
      </c>
      <c r="M24" s="130" t="str">
        <f t="shared" si="4"/>
        <v/>
      </c>
      <c r="N24" s="124" t="str">
        <f t="shared" si="5"/>
        <v/>
      </c>
      <c r="O24" s="124" t="str">
        <f t="shared" si="6"/>
        <v/>
      </c>
      <c r="P24" s="37" t="str">
        <f t="shared" si="7"/>
        <v/>
      </c>
      <c r="Q24" s="130" t="str">
        <f t="shared" si="8"/>
        <v/>
      </c>
      <c r="R24" s="126" t="str">
        <f>IF($A24="","",SUMIFS('Work report'!$L:$L,'Work report'!$A:$A,"&gt;="&amp;$A24,'Work report'!$A:$A,"&lt;"&amp;EDATE($A24,1)))</f>
        <v/>
      </c>
      <c r="S24" s="126" t="str">
        <f>IF($A24="","",SUMIFS('Work report'!$M:$M,'Work report'!$A:$A,"&gt;="&amp;$A24,'Work report'!$A:$A,"&lt;"&amp;EDATE($A24,1)))</f>
        <v/>
      </c>
      <c r="T24" s="125" t="str">
        <f>IF($A24="","",SUMIFS('Missing tasks'!$E:$E,'Missing tasks'!$A:$A,"&gt;="&amp;$A24,'Missing tasks'!$A:$A,"&lt;"&amp;EDATE($A24,1)))</f>
        <v/>
      </c>
      <c r="U24" s="124" t="str">
        <f>IF($A24="","",SUMIFS('Missing tasks'!$H:$H,'Missing tasks'!$A:$A,"&gt;="&amp;$A24,'Missing tasks'!$A:$A,"&lt;"&amp;EDATE($A24,1)))</f>
        <v/>
      </c>
      <c r="V24" s="124" t="str">
        <f>IF($A24="","",SUMIFS('Missing tasks'!$J:$J,'Missing tasks'!$I:$I,"&gt;="&amp;$A24,'Missing tasks'!$I:$I,"&lt;"&amp;EDATE($A24,1)))</f>
        <v/>
      </c>
      <c r="W24" s="126" t="str">
        <f>IF($A24="","",COUNTIFS('Time check for tasks'!$A:$A,"&gt;="&amp;$A24,'Time check for tasks'!$A:$A,"&lt;"&amp;EDATE($A24,1),'Time check for tasks'!$K:$K,"&gt;0",'Time check for tasks'!$L:$L,"Time check – lower"))</f>
        <v/>
      </c>
      <c r="X24" s="126" t="str">
        <f>IF($A24="","",SUMIFS('Time check for tasks'!$K:$K,'Time check for tasks'!$A:$A,"&gt;="&amp;$A24,'Time check for tasks'!$A:$A,"&lt;"&amp;EDATE($A24,1),'Time check for tasks'!$K:$K,"&gt;0",'Time check for tasks'!$L:$L,"Time check – lower"))</f>
        <v/>
      </c>
      <c r="Y24" s="126" t="str">
        <f>IF($A24="","",SUMIFS('Time check for tasks'!$P:$P,'Time check for tasks'!$A:$A,"&gt;="&amp;$A24,'Time check for tasks'!$A:$A,"&lt;"&amp;EDATE($A24,1),'Time check for tasks'!$P:$P,"&gt;0",'Time check for tasks'!$L:$L,"Time check – lower"))</f>
        <v/>
      </c>
      <c r="Z24" s="126" t="str">
        <f>IF($A24="","",COUNTIFS('Time check for tasks'!$A:$A,"&gt;="&amp;$A24,'Time check for tasks'!$A:$A,"&lt;"&amp;EDATE($A24,1),'Time check for tasks'!$K:$K,"&gt;0",'Time check for tasks'!$L:$L,"Time check – higher"))</f>
        <v/>
      </c>
      <c r="AA24" s="126" t="str">
        <f>IF($A24="","",SUMIFS('Time check for tasks'!$K:$K,'Time check for tasks'!$A:$A,"&gt;="&amp;$A24,'Time check for tasks'!$A:$A,"&lt;"&amp;EDATE($A24,1),'Time check for tasks'!$K:$K,"&gt;0",'Time check for tasks'!$L:$L,"Time check – higher"))</f>
        <v/>
      </c>
      <c r="AB24" s="126" t="str">
        <f>IF($A24="","",SUMIFS('Time check for tasks'!$P:$P,'Time check for tasks'!$A:$A,"&gt;="&amp;$A24,'Time check for tasks'!$A:$A,"&lt;"&amp;EDATE($A24,1),'Time check for tasks'!$P:$P,"&gt;0",'Time check for tasks'!$L:$L,"Time check – higher"))</f>
        <v/>
      </c>
      <c r="AC24" s="38"/>
      <c r="AD24" s="38"/>
      <c r="AE24" s="38"/>
      <c r="AF24" s="38"/>
      <c r="AG24" s="38"/>
      <c r="AH24" s="39" t="str">
        <f t="shared" si="9"/>
        <v/>
      </c>
      <c r="AI24" s="40" t="str">
        <f>IF($A24="","",SUMIFS('Work report'!$N:$N,'Work report'!$A:$A,"&gt;="&amp;$A24,'Work report'!$A:$A,"&lt;"&amp;EDATE($A24,1)))</f>
        <v/>
      </c>
      <c r="AJ24" s="124" t="str">
        <f>IF($A24="","",SUMIFS(Messages!$T:$T,Messages!$A:$A,"&gt;="&amp;$A24,Messages!$A:$A,"&lt;"&amp;EDATE($A24,1)))</f>
        <v/>
      </c>
    </row>
    <row r="25" spans="1:36" s="126" customFormat="1" ht="20.25" customHeight="1" x14ac:dyDescent="0.25">
      <c r="A25" s="33" t="str">
        <f t="shared" si="10"/>
        <v/>
      </c>
      <c r="B25" s="34" t="str">
        <f>IF($A25="","",COUNTIFS('Work report'!$A:$A,"&gt;="&amp;$A25,'Work report'!$A:$A,"&lt;"&amp;EDATE($A25,1),'Work report'!$B:$B,"&lt;&gt;"))</f>
        <v/>
      </c>
      <c r="C25" s="35" t="str">
        <f>IF($A25="","",(SUMIFS('Work report'!$I:$I,'Work report'!$A:$A,"&gt;="&amp;$A25,'Work report'!$A:$A,"&lt;"&amp;EDATE($A25,1),'Work report'!$B:$B,"&lt;&gt;",'Work report'!$B:$B,"&lt;&gt;1001")+SUMIFS('Work report'!$I:$I,'Work report'!$A:$A,"&gt;="&amp;$A25,'Work report'!$A:$A,"&lt;"&amp;EDATE($A25,1),'Work report'!$B:$B,1001,'Work report'!$U:$U,"&lt;&gt;")+SUMIFS('Office time approval'!$M:$M,'Office time approval'!$A:$A,"&gt;="&amp;$A25,'Office time approval'!$A:$A,"&lt;"&amp;EDATE($A25,1),'Office time approval'!$L:$L,"Approved")+SUMIFS('Vacation, holiday, illness'!$K:$K,'Vacation, holiday, illness'!$A:$A,"&gt;="&amp;$A25,'Vacation, holiday, illness'!$A:$A,"&lt;"&amp;EDATE($A25,1)))/60)</f>
        <v/>
      </c>
      <c r="D25" s="36" t="str">
        <f t="shared" si="0"/>
        <v/>
      </c>
      <c r="E25" s="36" t="str">
        <f t="shared" si="1"/>
        <v/>
      </c>
      <c r="F25" s="36" t="str">
        <f t="shared" si="2"/>
        <v/>
      </c>
      <c r="G25" s="36" t="str">
        <f>IF($A25="","",SUMIFS(Payments!$C:$C,Payments!$A:$A,"&gt;="&amp;$A25,Payments!$A:$A,"&lt;"&amp;EDATE($A25,1),Payments!$B:$B,"Salary"))</f>
        <v/>
      </c>
      <c r="H25" s="36" t="str">
        <f>IF($A25="","",SUMIFS(Payments!$C:$C,Payments!$A:$A,"&gt;="&amp;$A25,Payments!$A:$A,"&lt;"&amp;EDATE($A25,1),Payments!$B:$B,"Bonus"))</f>
        <v/>
      </c>
      <c r="I25" s="36" t="str">
        <f>IF($A25="","",SUMIFS(Payments!$C:$C,Payments!$A:$A,"&gt;="&amp;$A25,Payments!$A:$A,"&lt;"&amp;EDATE($A25,1)))</f>
        <v/>
      </c>
      <c r="J25" s="36" t="str">
        <f t="shared" si="3"/>
        <v/>
      </c>
      <c r="K25" s="127" t="str">
        <f>IF($A25="","",IF($E$3="Monthly",SUMIFS('Work report'!$F:$F,'Work report'!$A:$A,"&gt;="&amp;$A25,'Work report'!$A:$A,"&lt;"&amp;EDATE($A25,1),'Work report'!$B:$B,"&lt;&gt;",'Work report'!$B:$B,"&lt;&gt;1001")/60,SUMIFS('Work report'!$G:$G,'Work report'!$A:$A,"&gt;="&amp;$A25,'Work report'!$A:$A,"&lt;"&amp;EDATE($A25,1),'Work report'!$B:$B,"&lt;&gt;",'Work report'!$B:$B,"&lt;&gt;1001")/60))</f>
        <v/>
      </c>
      <c r="L25" s="127" t="str">
        <f>IF($A25="","",IF($E$3="Monthly",SUMIFS('Work report'!$F:$F,'Work report'!$A:$A,"&gt;="&amp;$A25,'Work report'!$A:$A,"&lt;"&amp;EDATE($A25,1),'Work report'!$B:$B,1001)/60,SUMIFS('Work report'!$G:$G,'Work report'!$A:$A,"&gt;="&amp;$A25,'Work report'!$A:$A,"&lt;"&amp;EDATE($A25,1),'Work report'!$B:$B,1001)/60))</f>
        <v/>
      </c>
      <c r="M25" s="130" t="str">
        <f t="shared" si="4"/>
        <v/>
      </c>
      <c r="N25" s="124" t="str">
        <f t="shared" si="5"/>
        <v/>
      </c>
      <c r="O25" s="124" t="str">
        <f t="shared" si="6"/>
        <v/>
      </c>
      <c r="P25" s="37" t="str">
        <f t="shared" si="7"/>
        <v/>
      </c>
      <c r="Q25" s="130" t="str">
        <f t="shared" si="8"/>
        <v/>
      </c>
      <c r="R25" s="126" t="str">
        <f>IF($A25="","",SUMIFS('Work report'!$L:$L,'Work report'!$A:$A,"&gt;="&amp;$A25,'Work report'!$A:$A,"&lt;"&amp;EDATE($A25,1)))</f>
        <v/>
      </c>
      <c r="S25" s="126" t="str">
        <f>IF($A25="","",SUMIFS('Work report'!$M:$M,'Work report'!$A:$A,"&gt;="&amp;$A25,'Work report'!$A:$A,"&lt;"&amp;EDATE($A25,1)))</f>
        <v/>
      </c>
      <c r="T25" s="125" t="str">
        <f>IF($A25="","",SUMIFS('Missing tasks'!$E:$E,'Missing tasks'!$A:$A,"&gt;="&amp;$A25,'Missing tasks'!$A:$A,"&lt;"&amp;EDATE($A25,1)))</f>
        <v/>
      </c>
      <c r="U25" s="124" t="str">
        <f>IF($A25="","",SUMIFS('Missing tasks'!$H:$H,'Missing tasks'!$A:$A,"&gt;="&amp;$A25,'Missing tasks'!$A:$A,"&lt;"&amp;EDATE($A25,1)))</f>
        <v/>
      </c>
      <c r="V25" s="124" t="str">
        <f>IF($A25="","",SUMIFS('Missing tasks'!$J:$J,'Missing tasks'!$I:$I,"&gt;="&amp;$A25,'Missing tasks'!$I:$I,"&lt;"&amp;EDATE($A25,1)))</f>
        <v/>
      </c>
      <c r="W25" s="126" t="str">
        <f>IF($A25="","",COUNTIFS('Time check for tasks'!$A:$A,"&gt;="&amp;$A25,'Time check for tasks'!$A:$A,"&lt;"&amp;EDATE($A25,1),'Time check for tasks'!$K:$K,"&gt;0",'Time check for tasks'!$L:$L,"Time check – lower"))</f>
        <v/>
      </c>
      <c r="X25" s="126" t="str">
        <f>IF($A25="","",SUMIFS('Time check for tasks'!$K:$K,'Time check for tasks'!$A:$A,"&gt;="&amp;$A25,'Time check for tasks'!$A:$A,"&lt;"&amp;EDATE($A25,1),'Time check for tasks'!$K:$K,"&gt;0",'Time check for tasks'!$L:$L,"Time check – lower"))</f>
        <v/>
      </c>
      <c r="Y25" s="126" t="str">
        <f>IF($A25="","",SUMIFS('Time check for tasks'!$P:$P,'Time check for tasks'!$A:$A,"&gt;="&amp;$A25,'Time check for tasks'!$A:$A,"&lt;"&amp;EDATE($A25,1),'Time check for tasks'!$P:$P,"&gt;0",'Time check for tasks'!$L:$L,"Time check – lower"))</f>
        <v/>
      </c>
      <c r="Z25" s="126" t="str">
        <f>IF($A25="","",COUNTIFS('Time check for tasks'!$A:$A,"&gt;="&amp;$A25,'Time check for tasks'!$A:$A,"&lt;"&amp;EDATE($A25,1),'Time check for tasks'!$K:$K,"&gt;0",'Time check for tasks'!$L:$L,"Time check – higher"))</f>
        <v/>
      </c>
      <c r="AA25" s="126" t="str">
        <f>IF($A25="","",SUMIFS('Time check for tasks'!$K:$K,'Time check for tasks'!$A:$A,"&gt;="&amp;$A25,'Time check for tasks'!$A:$A,"&lt;"&amp;EDATE($A25,1),'Time check for tasks'!$K:$K,"&gt;0",'Time check for tasks'!$L:$L,"Time check – higher"))</f>
        <v/>
      </c>
      <c r="AB25" s="126" t="str">
        <f>IF($A25="","",SUMIFS('Time check for tasks'!$P:$P,'Time check for tasks'!$A:$A,"&gt;="&amp;$A25,'Time check for tasks'!$A:$A,"&lt;"&amp;EDATE($A25,1),'Time check for tasks'!$P:$P,"&gt;0",'Time check for tasks'!$L:$L,"Time check – higher"))</f>
        <v/>
      </c>
      <c r="AC25" s="38"/>
      <c r="AD25" s="38"/>
      <c r="AE25" s="38"/>
      <c r="AF25" s="38"/>
      <c r="AG25" s="38"/>
      <c r="AH25" s="39" t="str">
        <f t="shared" si="9"/>
        <v/>
      </c>
      <c r="AI25" s="40" t="str">
        <f>IF($A25="","",SUMIFS('Work report'!$N:$N,'Work report'!$A:$A,"&gt;="&amp;$A25,'Work report'!$A:$A,"&lt;"&amp;EDATE($A25,1)))</f>
        <v/>
      </c>
      <c r="AJ25" s="124" t="str">
        <f>IF($A25="","",SUMIFS(Messages!$T:$T,Messages!$A:$A,"&gt;="&amp;$A25,Messages!$A:$A,"&lt;"&amp;EDATE($A25,1)))</f>
        <v/>
      </c>
    </row>
    <row r="26" spans="1:36" s="126" customFormat="1" ht="20.25" customHeight="1" x14ac:dyDescent="0.25">
      <c r="A26" s="33" t="str">
        <f t="shared" si="10"/>
        <v/>
      </c>
      <c r="B26" s="34" t="str">
        <f>IF($A26="","",COUNTIFS('Work report'!$A:$A,"&gt;="&amp;$A26,'Work report'!$A:$A,"&lt;"&amp;EDATE($A26,1),'Work report'!$B:$B,"&lt;&gt;"))</f>
        <v/>
      </c>
      <c r="C26" s="35" t="str">
        <f>IF($A26="","",(SUMIFS('Work report'!$I:$I,'Work report'!$A:$A,"&gt;="&amp;$A26,'Work report'!$A:$A,"&lt;"&amp;EDATE($A26,1),'Work report'!$B:$B,"&lt;&gt;",'Work report'!$B:$B,"&lt;&gt;1001")+SUMIFS('Work report'!$I:$I,'Work report'!$A:$A,"&gt;="&amp;$A26,'Work report'!$A:$A,"&lt;"&amp;EDATE($A26,1),'Work report'!$B:$B,1001,'Work report'!$U:$U,"&lt;&gt;")+SUMIFS('Office time approval'!$M:$M,'Office time approval'!$A:$A,"&gt;="&amp;$A26,'Office time approval'!$A:$A,"&lt;"&amp;EDATE($A26,1),'Office time approval'!$L:$L,"Approved")+SUMIFS('Vacation, holiday, illness'!$K:$K,'Vacation, holiday, illness'!$A:$A,"&gt;="&amp;$A26,'Vacation, holiday, illness'!$A:$A,"&lt;"&amp;EDATE($A26,1)))/60)</f>
        <v/>
      </c>
      <c r="D26" s="36" t="str">
        <f t="shared" si="0"/>
        <v/>
      </c>
      <c r="E26" s="36" t="str">
        <f t="shared" si="1"/>
        <v/>
      </c>
      <c r="F26" s="36" t="str">
        <f t="shared" si="2"/>
        <v/>
      </c>
      <c r="G26" s="36" t="str">
        <f>IF($A26="","",SUMIFS(Payments!$C:$C,Payments!$A:$A,"&gt;="&amp;$A26,Payments!$A:$A,"&lt;"&amp;EDATE($A26,1),Payments!$B:$B,"Salary"))</f>
        <v/>
      </c>
      <c r="H26" s="36" t="str">
        <f>IF($A26="","",SUMIFS(Payments!$C:$C,Payments!$A:$A,"&gt;="&amp;$A26,Payments!$A:$A,"&lt;"&amp;EDATE($A26,1),Payments!$B:$B,"Bonus"))</f>
        <v/>
      </c>
      <c r="I26" s="36" t="str">
        <f>IF($A26="","",SUMIFS(Payments!$C:$C,Payments!$A:$A,"&gt;="&amp;$A26,Payments!$A:$A,"&lt;"&amp;EDATE($A26,1)))</f>
        <v/>
      </c>
      <c r="J26" s="36" t="str">
        <f t="shared" si="3"/>
        <v/>
      </c>
      <c r="K26" s="127" t="str">
        <f>IF($A26="","",IF($E$3="Monthly",SUMIFS('Work report'!$F:$F,'Work report'!$A:$A,"&gt;="&amp;$A26,'Work report'!$A:$A,"&lt;"&amp;EDATE($A26,1),'Work report'!$B:$B,"&lt;&gt;",'Work report'!$B:$B,"&lt;&gt;1001")/60,SUMIFS('Work report'!$G:$G,'Work report'!$A:$A,"&gt;="&amp;$A26,'Work report'!$A:$A,"&lt;"&amp;EDATE($A26,1),'Work report'!$B:$B,"&lt;&gt;",'Work report'!$B:$B,"&lt;&gt;1001")/60))</f>
        <v/>
      </c>
      <c r="L26" s="127" t="str">
        <f>IF($A26="","",IF($E$3="Monthly",SUMIFS('Work report'!$F:$F,'Work report'!$A:$A,"&gt;="&amp;$A26,'Work report'!$A:$A,"&lt;"&amp;EDATE($A26,1),'Work report'!$B:$B,1001)/60,SUMIFS('Work report'!$G:$G,'Work report'!$A:$A,"&gt;="&amp;$A26,'Work report'!$A:$A,"&lt;"&amp;EDATE($A26,1),'Work report'!$B:$B,1001)/60))</f>
        <v/>
      </c>
      <c r="M26" s="130" t="str">
        <f t="shared" si="4"/>
        <v/>
      </c>
      <c r="N26" s="124" t="str">
        <f t="shared" si="5"/>
        <v/>
      </c>
      <c r="O26" s="124" t="str">
        <f t="shared" si="6"/>
        <v/>
      </c>
      <c r="P26" s="37" t="str">
        <f t="shared" si="7"/>
        <v/>
      </c>
      <c r="Q26" s="130" t="str">
        <f t="shared" si="8"/>
        <v/>
      </c>
      <c r="R26" s="126" t="str">
        <f>IF($A26="","",SUMIFS('Work report'!$L:$L,'Work report'!$A:$A,"&gt;="&amp;$A26,'Work report'!$A:$A,"&lt;"&amp;EDATE($A26,1)))</f>
        <v/>
      </c>
      <c r="S26" s="126" t="str">
        <f>IF($A26="","",SUMIFS('Work report'!$M:$M,'Work report'!$A:$A,"&gt;="&amp;$A26,'Work report'!$A:$A,"&lt;"&amp;EDATE($A26,1)))</f>
        <v/>
      </c>
      <c r="T26" s="125" t="str">
        <f>IF($A26="","",SUMIFS('Missing tasks'!$E:$E,'Missing tasks'!$A:$A,"&gt;="&amp;$A26,'Missing tasks'!$A:$A,"&lt;"&amp;EDATE($A26,1)))</f>
        <v/>
      </c>
      <c r="U26" s="124" t="str">
        <f>IF($A26="","",SUMIFS('Missing tasks'!$H:$H,'Missing tasks'!$A:$A,"&gt;="&amp;$A26,'Missing tasks'!$A:$A,"&lt;"&amp;EDATE($A26,1)))</f>
        <v/>
      </c>
      <c r="V26" s="124" t="str">
        <f>IF($A26="","",SUMIFS('Missing tasks'!$J:$J,'Missing tasks'!$I:$I,"&gt;="&amp;$A26,'Missing tasks'!$I:$I,"&lt;"&amp;EDATE($A26,1)))</f>
        <v/>
      </c>
      <c r="W26" s="126" t="str">
        <f>IF($A26="","",COUNTIFS('Time check for tasks'!$A:$A,"&gt;="&amp;$A26,'Time check for tasks'!$A:$A,"&lt;"&amp;EDATE($A26,1),'Time check for tasks'!$K:$K,"&gt;0",'Time check for tasks'!$L:$L,"Time check – lower"))</f>
        <v/>
      </c>
      <c r="X26" s="126" t="str">
        <f>IF($A26="","",SUMIFS('Time check for tasks'!$K:$K,'Time check for tasks'!$A:$A,"&gt;="&amp;$A26,'Time check for tasks'!$A:$A,"&lt;"&amp;EDATE($A26,1),'Time check for tasks'!$K:$K,"&gt;0",'Time check for tasks'!$L:$L,"Time check – lower"))</f>
        <v/>
      </c>
      <c r="Y26" s="126" t="str">
        <f>IF($A26="","",SUMIFS('Time check for tasks'!$P:$P,'Time check for tasks'!$A:$A,"&gt;="&amp;$A26,'Time check for tasks'!$A:$A,"&lt;"&amp;EDATE($A26,1),'Time check for tasks'!$P:$P,"&gt;0",'Time check for tasks'!$L:$L,"Time check – lower"))</f>
        <v/>
      </c>
      <c r="Z26" s="126" t="str">
        <f>IF($A26="","",COUNTIFS('Time check for tasks'!$A:$A,"&gt;="&amp;$A26,'Time check for tasks'!$A:$A,"&lt;"&amp;EDATE($A26,1),'Time check for tasks'!$K:$K,"&gt;0",'Time check for tasks'!$L:$L,"Time check – higher"))</f>
        <v/>
      </c>
      <c r="AA26" s="126" t="str">
        <f>IF($A26="","",SUMIFS('Time check for tasks'!$K:$K,'Time check for tasks'!$A:$A,"&gt;="&amp;$A26,'Time check for tasks'!$A:$A,"&lt;"&amp;EDATE($A26,1),'Time check for tasks'!$K:$K,"&gt;0",'Time check for tasks'!$L:$L,"Time check – higher"))</f>
        <v/>
      </c>
      <c r="AB26" s="126" t="str">
        <f>IF($A26="","",SUMIFS('Time check for tasks'!$P:$P,'Time check for tasks'!$A:$A,"&gt;="&amp;$A26,'Time check for tasks'!$A:$A,"&lt;"&amp;EDATE($A26,1),'Time check for tasks'!$P:$P,"&gt;0",'Time check for tasks'!$L:$L,"Time check – higher"))</f>
        <v/>
      </c>
      <c r="AC26" s="38"/>
      <c r="AD26" s="38"/>
      <c r="AE26" s="38"/>
      <c r="AF26" s="38"/>
      <c r="AG26" s="38"/>
      <c r="AH26" s="39" t="str">
        <f t="shared" si="9"/>
        <v/>
      </c>
      <c r="AI26" s="40" t="str">
        <f>IF($A26="","",SUMIFS('Work report'!$N:$N,'Work report'!$A:$A,"&gt;="&amp;$A26,'Work report'!$A:$A,"&lt;"&amp;EDATE($A26,1)))</f>
        <v/>
      </c>
      <c r="AJ26" s="124" t="str">
        <f>IF($A26="","",SUMIFS(Messages!$T:$T,Messages!$A:$A,"&gt;="&amp;$A26,Messages!$A:$A,"&lt;"&amp;EDATE($A26,1)))</f>
        <v/>
      </c>
    </row>
    <row r="27" spans="1:36" s="126" customFormat="1" ht="20.25" customHeight="1" x14ac:dyDescent="0.25">
      <c r="A27" s="33" t="str">
        <f t="shared" si="10"/>
        <v/>
      </c>
      <c r="B27" s="34" t="str">
        <f>IF($A27="","",COUNTIFS('Work report'!$A:$A,"&gt;="&amp;$A27,'Work report'!$A:$A,"&lt;"&amp;EDATE($A27,1),'Work report'!$B:$B,"&lt;&gt;"))</f>
        <v/>
      </c>
      <c r="C27" s="35" t="str">
        <f>IF($A27="","",(SUMIFS('Work report'!$I:$I,'Work report'!$A:$A,"&gt;="&amp;$A27,'Work report'!$A:$A,"&lt;"&amp;EDATE($A27,1),'Work report'!$B:$B,"&lt;&gt;",'Work report'!$B:$B,"&lt;&gt;1001")+SUMIFS('Work report'!$I:$I,'Work report'!$A:$A,"&gt;="&amp;$A27,'Work report'!$A:$A,"&lt;"&amp;EDATE($A27,1),'Work report'!$B:$B,1001,'Work report'!$U:$U,"&lt;&gt;")+SUMIFS('Office time approval'!$M:$M,'Office time approval'!$A:$A,"&gt;="&amp;$A27,'Office time approval'!$A:$A,"&lt;"&amp;EDATE($A27,1),'Office time approval'!$L:$L,"Approved")+SUMIFS('Vacation, holiday, illness'!$K:$K,'Vacation, holiday, illness'!$A:$A,"&gt;="&amp;$A27,'Vacation, holiday, illness'!$A:$A,"&lt;"&amp;EDATE($A27,1)))/60)</f>
        <v/>
      </c>
      <c r="D27" s="36" t="str">
        <f t="shared" si="0"/>
        <v/>
      </c>
      <c r="E27" s="36" t="str">
        <f t="shared" si="1"/>
        <v/>
      </c>
      <c r="F27" s="36" t="str">
        <f t="shared" si="2"/>
        <v/>
      </c>
      <c r="G27" s="36" t="str">
        <f>IF($A27="","",SUMIFS(Payments!$C:$C,Payments!$A:$A,"&gt;="&amp;$A27,Payments!$A:$A,"&lt;"&amp;EDATE($A27,1),Payments!$B:$B,"Salary"))</f>
        <v/>
      </c>
      <c r="H27" s="36" t="str">
        <f>IF($A27="","",SUMIFS(Payments!$C:$C,Payments!$A:$A,"&gt;="&amp;$A27,Payments!$A:$A,"&lt;"&amp;EDATE($A27,1),Payments!$B:$B,"Bonus"))</f>
        <v/>
      </c>
      <c r="I27" s="36" t="str">
        <f>IF($A27="","",SUMIFS(Payments!$C:$C,Payments!$A:$A,"&gt;="&amp;$A27,Payments!$A:$A,"&lt;"&amp;EDATE($A27,1)))</f>
        <v/>
      </c>
      <c r="J27" s="36" t="str">
        <f t="shared" si="3"/>
        <v/>
      </c>
      <c r="K27" s="127" t="str">
        <f>IF($A27="","",IF($E$3="Monthly",SUMIFS('Work report'!$F:$F,'Work report'!$A:$A,"&gt;="&amp;$A27,'Work report'!$A:$A,"&lt;"&amp;EDATE($A27,1),'Work report'!$B:$B,"&lt;&gt;",'Work report'!$B:$B,"&lt;&gt;1001")/60,SUMIFS('Work report'!$G:$G,'Work report'!$A:$A,"&gt;="&amp;$A27,'Work report'!$A:$A,"&lt;"&amp;EDATE($A27,1),'Work report'!$B:$B,"&lt;&gt;",'Work report'!$B:$B,"&lt;&gt;1001")/60))</f>
        <v/>
      </c>
      <c r="L27" s="127" t="str">
        <f>IF($A27="","",IF($E$3="Monthly",SUMIFS('Work report'!$F:$F,'Work report'!$A:$A,"&gt;="&amp;$A27,'Work report'!$A:$A,"&lt;"&amp;EDATE($A27,1),'Work report'!$B:$B,1001)/60,SUMIFS('Work report'!$G:$G,'Work report'!$A:$A,"&gt;="&amp;$A27,'Work report'!$A:$A,"&lt;"&amp;EDATE($A27,1),'Work report'!$B:$B,1001)/60))</f>
        <v/>
      </c>
      <c r="M27" s="130" t="str">
        <f t="shared" si="4"/>
        <v/>
      </c>
      <c r="N27" s="124" t="str">
        <f t="shared" si="5"/>
        <v/>
      </c>
      <c r="O27" s="124" t="str">
        <f t="shared" si="6"/>
        <v/>
      </c>
      <c r="P27" s="37" t="str">
        <f t="shared" si="7"/>
        <v/>
      </c>
      <c r="Q27" s="130" t="str">
        <f t="shared" si="8"/>
        <v/>
      </c>
      <c r="R27" s="126" t="str">
        <f>IF($A27="","",SUMIFS('Work report'!$L:$L,'Work report'!$A:$A,"&gt;="&amp;$A27,'Work report'!$A:$A,"&lt;"&amp;EDATE($A27,1)))</f>
        <v/>
      </c>
      <c r="S27" s="126" t="str">
        <f>IF($A27="","",SUMIFS('Work report'!$M:$M,'Work report'!$A:$A,"&gt;="&amp;$A27,'Work report'!$A:$A,"&lt;"&amp;EDATE($A27,1)))</f>
        <v/>
      </c>
      <c r="T27" s="125" t="str">
        <f>IF($A27="","",SUMIFS('Missing tasks'!$E:$E,'Missing tasks'!$A:$A,"&gt;="&amp;$A27,'Missing tasks'!$A:$A,"&lt;"&amp;EDATE($A27,1)))</f>
        <v/>
      </c>
      <c r="U27" s="124" t="str">
        <f>IF($A27="","",SUMIFS('Missing tasks'!$H:$H,'Missing tasks'!$A:$A,"&gt;="&amp;$A27,'Missing tasks'!$A:$A,"&lt;"&amp;EDATE($A27,1)))</f>
        <v/>
      </c>
      <c r="V27" s="124" t="str">
        <f>IF($A27="","",SUMIFS('Missing tasks'!$J:$J,'Missing tasks'!$I:$I,"&gt;="&amp;$A27,'Missing tasks'!$I:$I,"&lt;"&amp;EDATE($A27,1)))</f>
        <v/>
      </c>
      <c r="W27" s="126" t="str">
        <f>IF($A27="","",COUNTIFS('Time check for tasks'!$A:$A,"&gt;="&amp;$A27,'Time check for tasks'!$A:$A,"&lt;"&amp;EDATE($A27,1),'Time check for tasks'!$K:$K,"&gt;0",'Time check for tasks'!$L:$L,"Time check – lower"))</f>
        <v/>
      </c>
      <c r="X27" s="126" t="str">
        <f>IF($A27="","",SUMIFS('Time check for tasks'!$K:$K,'Time check for tasks'!$A:$A,"&gt;="&amp;$A27,'Time check for tasks'!$A:$A,"&lt;"&amp;EDATE($A27,1),'Time check for tasks'!$K:$K,"&gt;0",'Time check for tasks'!$L:$L,"Time check – lower"))</f>
        <v/>
      </c>
      <c r="Y27" s="126" t="str">
        <f>IF($A27="","",SUMIFS('Time check for tasks'!$P:$P,'Time check for tasks'!$A:$A,"&gt;="&amp;$A27,'Time check for tasks'!$A:$A,"&lt;"&amp;EDATE($A27,1),'Time check for tasks'!$P:$P,"&gt;0",'Time check for tasks'!$L:$L,"Time check – lower"))</f>
        <v/>
      </c>
      <c r="Z27" s="126" t="str">
        <f>IF($A27="","",COUNTIFS('Time check for tasks'!$A:$A,"&gt;="&amp;$A27,'Time check for tasks'!$A:$A,"&lt;"&amp;EDATE($A27,1),'Time check for tasks'!$K:$K,"&gt;0",'Time check for tasks'!$L:$L,"Time check – higher"))</f>
        <v/>
      </c>
      <c r="AA27" s="126" t="str">
        <f>IF($A27="","",SUMIFS('Time check for tasks'!$K:$K,'Time check for tasks'!$A:$A,"&gt;="&amp;$A27,'Time check for tasks'!$A:$A,"&lt;"&amp;EDATE($A27,1),'Time check for tasks'!$K:$K,"&gt;0",'Time check for tasks'!$L:$L,"Time check – higher"))</f>
        <v/>
      </c>
      <c r="AB27" s="126" t="str">
        <f>IF($A27="","",SUMIFS('Time check for tasks'!$P:$P,'Time check for tasks'!$A:$A,"&gt;="&amp;$A27,'Time check for tasks'!$A:$A,"&lt;"&amp;EDATE($A27,1),'Time check for tasks'!$P:$P,"&gt;0",'Time check for tasks'!$L:$L,"Time check – higher"))</f>
        <v/>
      </c>
      <c r="AC27" s="38"/>
      <c r="AD27" s="38"/>
      <c r="AE27" s="38"/>
      <c r="AF27" s="38"/>
      <c r="AG27" s="38"/>
      <c r="AH27" s="39" t="str">
        <f t="shared" si="9"/>
        <v/>
      </c>
      <c r="AI27" s="40" t="str">
        <f>IF($A27="","",SUMIFS('Work report'!$N:$N,'Work report'!$A:$A,"&gt;="&amp;$A27,'Work report'!$A:$A,"&lt;"&amp;EDATE($A27,1)))</f>
        <v/>
      </c>
      <c r="AJ27" s="124" t="str">
        <f>IF($A27="","",SUMIFS(Messages!$T:$T,Messages!$A:$A,"&gt;="&amp;$A27,Messages!$A:$A,"&lt;"&amp;EDATE($A27,1)))</f>
        <v/>
      </c>
    </row>
    <row r="28" spans="1:36" s="126" customFormat="1" ht="20.25" customHeight="1" x14ac:dyDescent="0.25">
      <c r="A28" s="33" t="str">
        <f t="shared" si="10"/>
        <v/>
      </c>
      <c r="B28" s="34" t="str">
        <f>IF($A28="","",COUNTIFS('Work report'!$A:$A,"&gt;="&amp;$A28,'Work report'!$A:$A,"&lt;"&amp;EDATE($A28,1),'Work report'!$B:$B,"&lt;&gt;"))</f>
        <v/>
      </c>
      <c r="C28" s="35" t="str">
        <f>IF($A28="","",(SUMIFS('Work report'!$I:$I,'Work report'!$A:$A,"&gt;="&amp;$A28,'Work report'!$A:$A,"&lt;"&amp;EDATE($A28,1),'Work report'!$B:$B,"&lt;&gt;",'Work report'!$B:$B,"&lt;&gt;1001")+SUMIFS('Work report'!$I:$I,'Work report'!$A:$A,"&gt;="&amp;$A28,'Work report'!$A:$A,"&lt;"&amp;EDATE($A28,1),'Work report'!$B:$B,1001,'Work report'!$U:$U,"&lt;&gt;")+SUMIFS('Office time approval'!$M:$M,'Office time approval'!$A:$A,"&gt;="&amp;$A28,'Office time approval'!$A:$A,"&lt;"&amp;EDATE($A28,1),'Office time approval'!$L:$L,"Approved")+SUMIFS('Vacation, holiday, illness'!$K:$K,'Vacation, holiday, illness'!$A:$A,"&gt;="&amp;$A28,'Vacation, holiday, illness'!$A:$A,"&lt;"&amp;EDATE($A28,1)))/60)</f>
        <v/>
      </c>
      <c r="D28" s="36" t="str">
        <f t="shared" si="0"/>
        <v/>
      </c>
      <c r="E28" s="36" t="str">
        <f t="shared" si="1"/>
        <v/>
      </c>
      <c r="F28" s="36" t="str">
        <f t="shared" si="2"/>
        <v/>
      </c>
      <c r="G28" s="36" t="str">
        <f>IF($A28="","",SUMIFS(Payments!$C:$C,Payments!$A:$A,"&gt;="&amp;$A28,Payments!$A:$A,"&lt;"&amp;EDATE($A28,1),Payments!$B:$B,"Salary"))</f>
        <v/>
      </c>
      <c r="H28" s="36" t="str">
        <f>IF($A28="","",SUMIFS(Payments!$C:$C,Payments!$A:$A,"&gt;="&amp;$A28,Payments!$A:$A,"&lt;"&amp;EDATE($A28,1),Payments!$B:$B,"Bonus"))</f>
        <v/>
      </c>
      <c r="I28" s="36" t="str">
        <f>IF($A28="","",SUMIFS(Payments!$C:$C,Payments!$A:$A,"&gt;="&amp;$A28,Payments!$A:$A,"&lt;"&amp;EDATE($A28,1)))</f>
        <v/>
      </c>
      <c r="J28" s="36" t="str">
        <f t="shared" si="3"/>
        <v/>
      </c>
      <c r="K28" s="127" t="str">
        <f>IF($A28="","",IF($E$3="Monthly",SUMIFS('Work report'!$F:$F,'Work report'!$A:$A,"&gt;="&amp;$A28,'Work report'!$A:$A,"&lt;"&amp;EDATE($A28,1),'Work report'!$B:$B,"&lt;&gt;",'Work report'!$B:$B,"&lt;&gt;1001")/60,SUMIFS('Work report'!$G:$G,'Work report'!$A:$A,"&gt;="&amp;$A28,'Work report'!$A:$A,"&lt;"&amp;EDATE($A28,1),'Work report'!$B:$B,"&lt;&gt;",'Work report'!$B:$B,"&lt;&gt;1001")/60))</f>
        <v/>
      </c>
      <c r="L28" s="127" t="str">
        <f>IF($A28="","",IF($E$3="Monthly",SUMIFS('Work report'!$F:$F,'Work report'!$A:$A,"&gt;="&amp;$A28,'Work report'!$A:$A,"&lt;"&amp;EDATE($A28,1),'Work report'!$B:$B,1001)/60,SUMIFS('Work report'!$G:$G,'Work report'!$A:$A,"&gt;="&amp;$A28,'Work report'!$A:$A,"&lt;"&amp;EDATE($A28,1),'Work report'!$B:$B,1001)/60))</f>
        <v/>
      </c>
      <c r="M28" s="130" t="str">
        <f t="shared" si="4"/>
        <v/>
      </c>
      <c r="N28" s="124" t="str">
        <f t="shared" si="5"/>
        <v/>
      </c>
      <c r="O28" s="124" t="str">
        <f t="shared" si="6"/>
        <v/>
      </c>
      <c r="P28" s="37" t="str">
        <f t="shared" si="7"/>
        <v/>
      </c>
      <c r="Q28" s="130" t="str">
        <f t="shared" si="8"/>
        <v/>
      </c>
      <c r="R28" s="126" t="str">
        <f>IF($A28="","",SUMIFS('Work report'!$L:$L,'Work report'!$A:$A,"&gt;="&amp;$A28,'Work report'!$A:$A,"&lt;"&amp;EDATE($A28,1)))</f>
        <v/>
      </c>
      <c r="S28" s="126" t="str">
        <f>IF($A28="","",SUMIFS('Work report'!$M:$M,'Work report'!$A:$A,"&gt;="&amp;$A28,'Work report'!$A:$A,"&lt;"&amp;EDATE($A28,1)))</f>
        <v/>
      </c>
      <c r="T28" s="125" t="str">
        <f>IF($A28="","",SUMIFS('Missing tasks'!$E:$E,'Missing tasks'!$A:$A,"&gt;="&amp;$A28,'Missing tasks'!$A:$A,"&lt;"&amp;EDATE($A28,1)))</f>
        <v/>
      </c>
      <c r="U28" s="124" t="str">
        <f>IF($A28="","",SUMIFS('Missing tasks'!$H:$H,'Missing tasks'!$A:$A,"&gt;="&amp;$A28,'Missing tasks'!$A:$A,"&lt;"&amp;EDATE($A28,1)))</f>
        <v/>
      </c>
      <c r="V28" s="124" t="str">
        <f>IF($A28="","",SUMIFS('Missing tasks'!$J:$J,'Missing tasks'!$I:$I,"&gt;="&amp;$A28,'Missing tasks'!$I:$I,"&lt;"&amp;EDATE($A28,1)))</f>
        <v/>
      </c>
      <c r="W28" s="126" t="str">
        <f>IF($A28="","",COUNTIFS('Time check for tasks'!$A:$A,"&gt;="&amp;$A28,'Time check for tasks'!$A:$A,"&lt;"&amp;EDATE($A28,1),'Time check for tasks'!$K:$K,"&gt;0",'Time check for tasks'!$L:$L,"Time check – lower"))</f>
        <v/>
      </c>
      <c r="X28" s="126" t="str">
        <f>IF($A28="","",SUMIFS('Time check for tasks'!$K:$K,'Time check for tasks'!$A:$A,"&gt;="&amp;$A28,'Time check for tasks'!$A:$A,"&lt;"&amp;EDATE($A28,1),'Time check for tasks'!$K:$K,"&gt;0",'Time check for tasks'!$L:$L,"Time check – lower"))</f>
        <v/>
      </c>
      <c r="Y28" s="126" t="str">
        <f>IF($A28="","",SUMIFS('Time check for tasks'!$P:$P,'Time check for tasks'!$A:$A,"&gt;="&amp;$A28,'Time check for tasks'!$A:$A,"&lt;"&amp;EDATE($A28,1),'Time check for tasks'!$P:$P,"&gt;0",'Time check for tasks'!$L:$L,"Time check – lower"))</f>
        <v/>
      </c>
      <c r="Z28" s="126" t="str">
        <f>IF($A28="","",COUNTIFS('Time check for tasks'!$A:$A,"&gt;="&amp;$A28,'Time check for tasks'!$A:$A,"&lt;"&amp;EDATE($A28,1),'Time check for tasks'!$K:$K,"&gt;0",'Time check for tasks'!$L:$L,"Time check – higher"))</f>
        <v/>
      </c>
      <c r="AA28" s="126" t="str">
        <f>IF($A28="","",SUMIFS('Time check for tasks'!$K:$K,'Time check for tasks'!$A:$A,"&gt;="&amp;$A28,'Time check for tasks'!$A:$A,"&lt;"&amp;EDATE($A28,1),'Time check for tasks'!$K:$K,"&gt;0",'Time check for tasks'!$L:$L,"Time check – higher"))</f>
        <v/>
      </c>
      <c r="AB28" s="126" t="str">
        <f>IF($A28="","",SUMIFS('Time check for tasks'!$P:$P,'Time check for tasks'!$A:$A,"&gt;="&amp;$A28,'Time check for tasks'!$A:$A,"&lt;"&amp;EDATE($A28,1),'Time check for tasks'!$P:$P,"&gt;0",'Time check for tasks'!$L:$L,"Time check – higher"))</f>
        <v/>
      </c>
      <c r="AC28" s="38"/>
      <c r="AD28" s="38"/>
      <c r="AE28" s="38"/>
      <c r="AF28" s="38"/>
      <c r="AG28" s="38"/>
      <c r="AH28" s="39" t="str">
        <f t="shared" si="9"/>
        <v/>
      </c>
      <c r="AI28" s="40" t="str">
        <f>IF($A28="","",SUMIFS('Work report'!$N:$N,'Work report'!$A:$A,"&gt;="&amp;$A28,'Work report'!$A:$A,"&lt;"&amp;EDATE($A28,1)))</f>
        <v/>
      </c>
      <c r="AJ28" s="124" t="str">
        <f>IF($A28="","",SUMIFS(Messages!$T:$T,Messages!$A:$A,"&gt;="&amp;$A28,Messages!$A:$A,"&lt;"&amp;EDATE($A28,1)))</f>
        <v/>
      </c>
    </row>
    <row r="29" spans="1:36" s="126" customFormat="1" ht="20.25" customHeight="1" x14ac:dyDescent="0.25">
      <c r="A29" s="33" t="str">
        <f t="shared" si="10"/>
        <v/>
      </c>
      <c r="B29" s="34" t="str">
        <f>IF($A29="","",COUNTIFS('Work report'!$A:$A,"&gt;="&amp;$A29,'Work report'!$A:$A,"&lt;"&amp;EDATE($A29,1),'Work report'!$B:$B,"&lt;&gt;"))</f>
        <v/>
      </c>
      <c r="C29" s="35" t="str">
        <f>IF($A29="","",(SUMIFS('Work report'!$I:$I,'Work report'!$A:$A,"&gt;="&amp;$A29,'Work report'!$A:$A,"&lt;"&amp;EDATE($A29,1),'Work report'!$B:$B,"&lt;&gt;",'Work report'!$B:$B,"&lt;&gt;1001")+SUMIFS('Work report'!$I:$I,'Work report'!$A:$A,"&gt;="&amp;$A29,'Work report'!$A:$A,"&lt;"&amp;EDATE($A29,1),'Work report'!$B:$B,1001,'Work report'!$U:$U,"&lt;&gt;")+SUMIFS('Office time approval'!$M:$M,'Office time approval'!$A:$A,"&gt;="&amp;$A29,'Office time approval'!$A:$A,"&lt;"&amp;EDATE($A29,1),'Office time approval'!$L:$L,"Approved")+SUMIFS('Vacation, holiday, illness'!$K:$K,'Vacation, holiday, illness'!$A:$A,"&gt;="&amp;$A29,'Vacation, holiday, illness'!$A:$A,"&lt;"&amp;EDATE($A29,1)))/60)</f>
        <v/>
      </c>
      <c r="D29" s="36" t="str">
        <f t="shared" si="0"/>
        <v/>
      </c>
      <c r="E29" s="36" t="str">
        <f t="shared" si="1"/>
        <v/>
      </c>
      <c r="F29" s="36" t="str">
        <f t="shared" si="2"/>
        <v/>
      </c>
      <c r="G29" s="36" t="str">
        <f>IF($A29="","",SUMIFS(Payments!$C:$C,Payments!$A:$A,"&gt;="&amp;$A29,Payments!$A:$A,"&lt;"&amp;EDATE($A29,1),Payments!$B:$B,"Salary"))</f>
        <v/>
      </c>
      <c r="H29" s="36" t="str">
        <f>IF($A29="","",SUMIFS(Payments!$C:$C,Payments!$A:$A,"&gt;="&amp;$A29,Payments!$A:$A,"&lt;"&amp;EDATE($A29,1),Payments!$B:$B,"Bonus"))</f>
        <v/>
      </c>
      <c r="I29" s="36" t="str">
        <f>IF($A29="","",SUMIFS(Payments!$C:$C,Payments!$A:$A,"&gt;="&amp;$A29,Payments!$A:$A,"&lt;"&amp;EDATE($A29,1)))</f>
        <v/>
      </c>
      <c r="J29" s="36" t="str">
        <f t="shared" si="3"/>
        <v/>
      </c>
      <c r="K29" s="127" t="str">
        <f>IF($A29="","",IF($E$3="Monthly",SUMIFS('Work report'!$F:$F,'Work report'!$A:$A,"&gt;="&amp;$A29,'Work report'!$A:$A,"&lt;"&amp;EDATE($A29,1),'Work report'!$B:$B,"&lt;&gt;",'Work report'!$B:$B,"&lt;&gt;1001")/60,SUMIFS('Work report'!$G:$G,'Work report'!$A:$A,"&gt;="&amp;$A29,'Work report'!$A:$A,"&lt;"&amp;EDATE($A29,1),'Work report'!$B:$B,"&lt;&gt;",'Work report'!$B:$B,"&lt;&gt;1001")/60))</f>
        <v/>
      </c>
      <c r="L29" s="127" t="str">
        <f>IF($A29="","",IF($E$3="Monthly",SUMIFS('Work report'!$F:$F,'Work report'!$A:$A,"&gt;="&amp;$A29,'Work report'!$A:$A,"&lt;"&amp;EDATE($A29,1),'Work report'!$B:$B,1001)/60,SUMIFS('Work report'!$G:$G,'Work report'!$A:$A,"&gt;="&amp;$A29,'Work report'!$A:$A,"&lt;"&amp;EDATE($A29,1),'Work report'!$B:$B,1001)/60))</f>
        <v/>
      </c>
      <c r="M29" s="130" t="str">
        <f t="shared" si="4"/>
        <v/>
      </c>
      <c r="N29" s="124" t="str">
        <f t="shared" si="5"/>
        <v/>
      </c>
      <c r="O29" s="124" t="str">
        <f t="shared" si="6"/>
        <v/>
      </c>
      <c r="P29" s="37" t="str">
        <f t="shared" si="7"/>
        <v/>
      </c>
      <c r="Q29" s="130" t="str">
        <f t="shared" si="8"/>
        <v/>
      </c>
      <c r="R29" s="126" t="str">
        <f>IF($A29="","",SUMIFS('Work report'!$L:$L,'Work report'!$A:$A,"&gt;="&amp;$A29,'Work report'!$A:$A,"&lt;"&amp;EDATE($A29,1)))</f>
        <v/>
      </c>
      <c r="S29" s="126" t="str">
        <f>IF($A29="","",SUMIFS('Work report'!$M:$M,'Work report'!$A:$A,"&gt;="&amp;$A29,'Work report'!$A:$A,"&lt;"&amp;EDATE($A29,1)))</f>
        <v/>
      </c>
      <c r="T29" s="125" t="str">
        <f>IF($A29="","",SUMIFS('Missing tasks'!$E:$E,'Missing tasks'!$A:$A,"&gt;="&amp;$A29,'Missing tasks'!$A:$A,"&lt;"&amp;EDATE($A29,1)))</f>
        <v/>
      </c>
      <c r="U29" s="124" t="str">
        <f>IF($A29="","",SUMIFS('Missing tasks'!$H:$H,'Missing tasks'!$A:$A,"&gt;="&amp;$A29,'Missing tasks'!$A:$A,"&lt;"&amp;EDATE($A29,1)))</f>
        <v/>
      </c>
      <c r="V29" s="124" t="str">
        <f>IF($A29="","",SUMIFS('Missing tasks'!$J:$J,'Missing tasks'!$I:$I,"&gt;="&amp;$A29,'Missing tasks'!$I:$I,"&lt;"&amp;EDATE($A29,1)))</f>
        <v/>
      </c>
      <c r="W29" s="126" t="str">
        <f>IF($A29="","",COUNTIFS('Time check for tasks'!$A:$A,"&gt;="&amp;$A29,'Time check for tasks'!$A:$A,"&lt;"&amp;EDATE($A29,1),'Time check for tasks'!$K:$K,"&gt;0",'Time check for tasks'!$L:$L,"Time check – lower"))</f>
        <v/>
      </c>
      <c r="X29" s="126" t="str">
        <f>IF($A29="","",SUMIFS('Time check for tasks'!$K:$K,'Time check for tasks'!$A:$A,"&gt;="&amp;$A29,'Time check for tasks'!$A:$A,"&lt;"&amp;EDATE($A29,1),'Time check for tasks'!$K:$K,"&gt;0",'Time check for tasks'!$L:$L,"Time check – lower"))</f>
        <v/>
      </c>
      <c r="Y29" s="126" t="str">
        <f>IF($A29="","",SUMIFS('Time check for tasks'!$P:$P,'Time check for tasks'!$A:$A,"&gt;="&amp;$A29,'Time check for tasks'!$A:$A,"&lt;"&amp;EDATE($A29,1),'Time check for tasks'!$P:$P,"&gt;0",'Time check for tasks'!$L:$L,"Time check – lower"))</f>
        <v/>
      </c>
      <c r="Z29" s="126" t="str">
        <f>IF($A29="","",COUNTIFS('Time check for tasks'!$A:$A,"&gt;="&amp;$A29,'Time check for tasks'!$A:$A,"&lt;"&amp;EDATE($A29,1),'Time check for tasks'!$K:$K,"&gt;0",'Time check for tasks'!$L:$L,"Time check – higher"))</f>
        <v/>
      </c>
      <c r="AA29" s="126" t="str">
        <f>IF($A29="","",SUMIFS('Time check for tasks'!$K:$K,'Time check for tasks'!$A:$A,"&gt;="&amp;$A29,'Time check for tasks'!$A:$A,"&lt;"&amp;EDATE($A29,1),'Time check for tasks'!$K:$K,"&gt;0",'Time check for tasks'!$L:$L,"Time check – higher"))</f>
        <v/>
      </c>
      <c r="AB29" s="126" t="str">
        <f>IF($A29="","",SUMIFS('Time check for tasks'!$P:$P,'Time check for tasks'!$A:$A,"&gt;="&amp;$A29,'Time check for tasks'!$A:$A,"&lt;"&amp;EDATE($A29,1),'Time check for tasks'!$P:$P,"&gt;0",'Time check for tasks'!$L:$L,"Time check – higher"))</f>
        <v/>
      </c>
      <c r="AC29" s="38"/>
      <c r="AD29" s="38"/>
      <c r="AE29" s="38"/>
      <c r="AF29" s="38"/>
      <c r="AG29" s="38"/>
      <c r="AH29" s="39" t="str">
        <f t="shared" si="9"/>
        <v/>
      </c>
      <c r="AI29" s="40" t="str">
        <f>IF($A29="","",SUMIFS('Work report'!$N:$N,'Work report'!$A:$A,"&gt;="&amp;$A29,'Work report'!$A:$A,"&lt;"&amp;EDATE($A29,1)))</f>
        <v/>
      </c>
      <c r="AJ29" s="124" t="str">
        <f>IF($A29="","",SUMIFS(Messages!$T:$T,Messages!$A:$A,"&gt;="&amp;$A29,Messages!$A:$A,"&lt;"&amp;EDATE($A29,1)))</f>
        <v/>
      </c>
    </row>
    <row r="30" spans="1:36" s="126" customFormat="1" ht="20.25" customHeight="1" x14ac:dyDescent="0.25">
      <c r="A30" s="33" t="str">
        <f t="shared" si="10"/>
        <v/>
      </c>
      <c r="B30" s="34" t="str">
        <f>IF($A30="","",COUNTIFS('Work report'!$A:$A,"&gt;="&amp;$A30,'Work report'!$A:$A,"&lt;"&amp;EDATE($A30,1),'Work report'!$B:$B,"&lt;&gt;"))</f>
        <v/>
      </c>
      <c r="C30" s="35" t="str">
        <f>IF($A30="","",(SUMIFS('Work report'!$I:$I,'Work report'!$A:$A,"&gt;="&amp;$A30,'Work report'!$A:$A,"&lt;"&amp;EDATE($A30,1),'Work report'!$B:$B,"&lt;&gt;",'Work report'!$B:$B,"&lt;&gt;1001")+SUMIFS('Work report'!$I:$I,'Work report'!$A:$A,"&gt;="&amp;$A30,'Work report'!$A:$A,"&lt;"&amp;EDATE($A30,1),'Work report'!$B:$B,1001,'Work report'!$U:$U,"&lt;&gt;")+SUMIFS('Office time approval'!$M:$M,'Office time approval'!$A:$A,"&gt;="&amp;$A30,'Office time approval'!$A:$A,"&lt;"&amp;EDATE($A30,1),'Office time approval'!$L:$L,"Approved")+SUMIFS('Vacation, holiday, illness'!$K:$K,'Vacation, holiday, illness'!$A:$A,"&gt;="&amp;$A30,'Vacation, holiday, illness'!$A:$A,"&lt;"&amp;EDATE($A30,1)))/60)</f>
        <v/>
      </c>
      <c r="D30" s="36" t="str">
        <f t="shared" si="0"/>
        <v/>
      </c>
      <c r="E30" s="36" t="str">
        <f t="shared" si="1"/>
        <v/>
      </c>
      <c r="F30" s="36" t="str">
        <f t="shared" si="2"/>
        <v/>
      </c>
      <c r="G30" s="36" t="str">
        <f>IF($A30="","",SUMIFS(Payments!$C:$C,Payments!$A:$A,"&gt;="&amp;$A30,Payments!$A:$A,"&lt;"&amp;EDATE($A30,1),Payments!$B:$B,"Salary"))</f>
        <v/>
      </c>
      <c r="H30" s="36" t="str">
        <f>IF($A30="","",SUMIFS(Payments!$C:$C,Payments!$A:$A,"&gt;="&amp;$A30,Payments!$A:$A,"&lt;"&amp;EDATE($A30,1),Payments!$B:$B,"Bonus"))</f>
        <v/>
      </c>
      <c r="I30" s="36" t="str">
        <f>IF($A30="","",SUMIFS(Payments!$C:$C,Payments!$A:$A,"&gt;="&amp;$A30,Payments!$A:$A,"&lt;"&amp;EDATE($A30,1)))</f>
        <v/>
      </c>
      <c r="J30" s="36" t="str">
        <f t="shared" si="3"/>
        <v/>
      </c>
      <c r="K30" s="127" t="str">
        <f>IF($A30="","",IF($E$3="Monthly",SUMIFS('Work report'!$F:$F,'Work report'!$A:$A,"&gt;="&amp;$A30,'Work report'!$A:$A,"&lt;"&amp;EDATE($A30,1),'Work report'!$B:$B,"&lt;&gt;",'Work report'!$B:$B,"&lt;&gt;1001")/60,SUMIFS('Work report'!$G:$G,'Work report'!$A:$A,"&gt;="&amp;$A30,'Work report'!$A:$A,"&lt;"&amp;EDATE($A30,1),'Work report'!$B:$B,"&lt;&gt;",'Work report'!$B:$B,"&lt;&gt;1001")/60))</f>
        <v/>
      </c>
      <c r="L30" s="127" t="str">
        <f>IF($A30="","",IF($E$3="Monthly",SUMIFS('Work report'!$F:$F,'Work report'!$A:$A,"&gt;="&amp;$A30,'Work report'!$A:$A,"&lt;"&amp;EDATE($A30,1),'Work report'!$B:$B,1001)/60,SUMIFS('Work report'!$G:$G,'Work report'!$A:$A,"&gt;="&amp;$A30,'Work report'!$A:$A,"&lt;"&amp;EDATE($A30,1),'Work report'!$B:$B,1001)/60))</f>
        <v/>
      </c>
      <c r="M30" s="130" t="str">
        <f t="shared" si="4"/>
        <v/>
      </c>
      <c r="N30" s="124" t="str">
        <f t="shared" si="5"/>
        <v/>
      </c>
      <c r="O30" s="124" t="str">
        <f t="shared" si="6"/>
        <v/>
      </c>
      <c r="P30" s="37" t="str">
        <f t="shared" si="7"/>
        <v/>
      </c>
      <c r="Q30" s="130" t="str">
        <f t="shared" si="8"/>
        <v/>
      </c>
      <c r="R30" s="126" t="str">
        <f>IF($A30="","",SUMIFS('Work report'!$L:$L,'Work report'!$A:$A,"&gt;="&amp;$A30,'Work report'!$A:$A,"&lt;"&amp;EDATE($A30,1)))</f>
        <v/>
      </c>
      <c r="S30" s="126" t="str">
        <f>IF($A30="","",SUMIFS('Work report'!$M:$M,'Work report'!$A:$A,"&gt;="&amp;$A30,'Work report'!$A:$A,"&lt;"&amp;EDATE($A30,1)))</f>
        <v/>
      </c>
      <c r="T30" s="125" t="str">
        <f>IF($A30="","",SUMIFS('Missing tasks'!$E:$E,'Missing tasks'!$A:$A,"&gt;="&amp;$A30,'Missing tasks'!$A:$A,"&lt;"&amp;EDATE($A30,1)))</f>
        <v/>
      </c>
      <c r="U30" s="124" t="str">
        <f>IF($A30="","",SUMIFS('Missing tasks'!$H:$H,'Missing tasks'!$A:$A,"&gt;="&amp;$A30,'Missing tasks'!$A:$A,"&lt;"&amp;EDATE($A30,1)))</f>
        <v/>
      </c>
      <c r="V30" s="124" t="str">
        <f>IF($A30="","",SUMIFS('Missing tasks'!$J:$J,'Missing tasks'!$I:$I,"&gt;="&amp;$A30,'Missing tasks'!$I:$I,"&lt;"&amp;EDATE($A30,1)))</f>
        <v/>
      </c>
      <c r="W30" s="126" t="str">
        <f>IF($A30="","",COUNTIFS('Time check for tasks'!$A:$A,"&gt;="&amp;$A30,'Time check for tasks'!$A:$A,"&lt;"&amp;EDATE($A30,1),'Time check for tasks'!$K:$K,"&gt;0",'Time check for tasks'!$L:$L,"Time check – lower"))</f>
        <v/>
      </c>
      <c r="X30" s="126" t="str">
        <f>IF($A30="","",SUMIFS('Time check for tasks'!$K:$K,'Time check for tasks'!$A:$A,"&gt;="&amp;$A30,'Time check for tasks'!$A:$A,"&lt;"&amp;EDATE($A30,1),'Time check for tasks'!$K:$K,"&gt;0",'Time check for tasks'!$L:$L,"Time check – lower"))</f>
        <v/>
      </c>
      <c r="Y30" s="126" t="str">
        <f>IF($A30="","",SUMIFS('Time check for tasks'!$P:$P,'Time check for tasks'!$A:$A,"&gt;="&amp;$A30,'Time check for tasks'!$A:$A,"&lt;"&amp;EDATE($A30,1),'Time check for tasks'!$P:$P,"&gt;0",'Time check for tasks'!$L:$L,"Time check – lower"))</f>
        <v/>
      </c>
      <c r="Z30" s="126" t="str">
        <f>IF($A30="","",COUNTIFS('Time check for tasks'!$A:$A,"&gt;="&amp;$A30,'Time check for tasks'!$A:$A,"&lt;"&amp;EDATE($A30,1),'Time check for tasks'!$K:$K,"&gt;0",'Time check for tasks'!$L:$L,"Time check – higher"))</f>
        <v/>
      </c>
      <c r="AA30" s="126" t="str">
        <f>IF($A30="","",SUMIFS('Time check for tasks'!$K:$K,'Time check for tasks'!$A:$A,"&gt;="&amp;$A30,'Time check for tasks'!$A:$A,"&lt;"&amp;EDATE($A30,1),'Time check for tasks'!$K:$K,"&gt;0",'Time check for tasks'!$L:$L,"Time check – higher"))</f>
        <v/>
      </c>
      <c r="AB30" s="126" t="str">
        <f>IF($A30="","",SUMIFS('Time check for tasks'!$P:$P,'Time check for tasks'!$A:$A,"&gt;="&amp;$A30,'Time check for tasks'!$A:$A,"&lt;"&amp;EDATE($A30,1),'Time check for tasks'!$P:$P,"&gt;0",'Time check for tasks'!$L:$L,"Time check – higher"))</f>
        <v/>
      </c>
      <c r="AC30" s="38"/>
      <c r="AD30" s="38"/>
      <c r="AE30" s="38"/>
      <c r="AF30" s="38"/>
      <c r="AG30" s="38"/>
      <c r="AH30" s="39" t="str">
        <f t="shared" si="9"/>
        <v/>
      </c>
      <c r="AI30" s="40" t="str">
        <f>IF($A30="","",SUMIFS('Work report'!$N:$N,'Work report'!$A:$A,"&gt;="&amp;$A30,'Work report'!$A:$A,"&lt;"&amp;EDATE($A30,1)))</f>
        <v/>
      </c>
      <c r="AJ30" s="124" t="str">
        <f>IF($A30="","",SUMIFS(Messages!$T:$T,Messages!$A:$A,"&gt;="&amp;$A30,Messages!$A:$A,"&lt;"&amp;EDATE($A30,1)))</f>
        <v/>
      </c>
    </row>
    <row r="31" spans="1:36" s="126" customFormat="1" ht="20.25" customHeight="1" x14ac:dyDescent="0.25">
      <c r="A31" s="33" t="str">
        <f t="shared" si="10"/>
        <v/>
      </c>
      <c r="B31" s="34" t="str">
        <f>IF($A31="","",COUNTIFS('Work report'!$A:$A,"&gt;="&amp;$A31,'Work report'!$A:$A,"&lt;"&amp;EDATE($A31,1),'Work report'!$B:$B,"&lt;&gt;"))</f>
        <v/>
      </c>
      <c r="C31" s="35" t="str">
        <f>IF($A31="","",(SUMIFS('Work report'!$I:$I,'Work report'!$A:$A,"&gt;="&amp;$A31,'Work report'!$A:$A,"&lt;"&amp;EDATE($A31,1),'Work report'!$B:$B,"&lt;&gt;",'Work report'!$B:$B,"&lt;&gt;1001")+SUMIFS('Work report'!$I:$I,'Work report'!$A:$A,"&gt;="&amp;$A31,'Work report'!$A:$A,"&lt;"&amp;EDATE($A31,1),'Work report'!$B:$B,1001,'Work report'!$U:$U,"&lt;&gt;")+SUMIFS('Office time approval'!$M:$M,'Office time approval'!$A:$A,"&gt;="&amp;$A31,'Office time approval'!$A:$A,"&lt;"&amp;EDATE($A31,1),'Office time approval'!$L:$L,"Approved")+SUMIFS('Vacation, holiday, illness'!$K:$K,'Vacation, holiday, illness'!$A:$A,"&gt;="&amp;$A31,'Vacation, holiday, illness'!$A:$A,"&lt;"&amp;EDATE($A31,1)))/60)</f>
        <v/>
      </c>
      <c r="D31" s="36" t="str">
        <f t="shared" si="0"/>
        <v/>
      </c>
      <c r="E31" s="36" t="str">
        <f t="shared" si="1"/>
        <v/>
      </c>
      <c r="F31" s="36" t="str">
        <f t="shared" si="2"/>
        <v/>
      </c>
      <c r="G31" s="36" t="str">
        <f>IF($A31="","",SUMIFS(Payments!$C:$C,Payments!$A:$A,"&gt;="&amp;$A31,Payments!$A:$A,"&lt;"&amp;EDATE($A31,1),Payments!$B:$B,"Salary"))</f>
        <v/>
      </c>
      <c r="H31" s="36" t="str">
        <f>IF($A31="","",SUMIFS(Payments!$C:$C,Payments!$A:$A,"&gt;="&amp;$A31,Payments!$A:$A,"&lt;"&amp;EDATE($A31,1),Payments!$B:$B,"Bonus"))</f>
        <v/>
      </c>
      <c r="I31" s="36" t="str">
        <f>IF($A31="","",SUMIFS(Payments!$C:$C,Payments!$A:$A,"&gt;="&amp;$A31,Payments!$A:$A,"&lt;"&amp;EDATE($A31,1)))</f>
        <v/>
      </c>
      <c r="J31" s="36" t="str">
        <f t="shared" si="3"/>
        <v/>
      </c>
      <c r="K31" s="127" t="str">
        <f>IF($A31="","",IF($E$3="Monthly",SUMIFS('Work report'!$F:$F,'Work report'!$A:$A,"&gt;="&amp;$A31,'Work report'!$A:$A,"&lt;"&amp;EDATE($A31,1),'Work report'!$B:$B,"&lt;&gt;",'Work report'!$B:$B,"&lt;&gt;1001")/60,SUMIFS('Work report'!$G:$G,'Work report'!$A:$A,"&gt;="&amp;$A31,'Work report'!$A:$A,"&lt;"&amp;EDATE($A31,1),'Work report'!$B:$B,"&lt;&gt;",'Work report'!$B:$B,"&lt;&gt;1001")/60))</f>
        <v/>
      </c>
      <c r="L31" s="127" t="str">
        <f>IF($A31="","",IF($E$3="Monthly",SUMIFS('Work report'!$F:$F,'Work report'!$A:$A,"&gt;="&amp;$A31,'Work report'!$A:$A,"&lt;"&amp;EDATE($A31,1),'Work report'!$B:$B,1001)/60,SUMIFS('Work report'!$G:$G,'Work report'!$A:$A,"&gt;="&amp;$A31,'Work report'!$A:$A,"&lt;"&amp;EDATE($A31,1),'Work report'!$B:$B,1001)/60))</f>
        <v/>
      </c>
      <c r="M31" s="130" t="str">
        <f t="shared" si="4"/>
        <v/>
      </c>
      <c r="N31" s="124" t="str">
        <f t="shared" si="5"/>
        <v/>
      </c>
      <c r="O31" s="124" t="str">
        <f t="shared" si="6"/>
        <v/>
      </c>
      <c r="P31" s="37" t="str">
        <f t="shared" si="7"/>
        <v/>
      </c>
      <c r="Q31" s="130" t="str">
        <f t="shared" si="8"/>
        <v/>
      </c>
      <c r="R31" s="126" t="str">
        <f>IF($A31="","",SUMIFS('Work report'!$L:$L,'Work report'!$A:$A,"&gt;="&amp;$A31,'Work report'!$A:$A,"&lt;"&amp;EDATE($A31,1)))</f>
        <v/>
      </c>
      <c r="S31" s="126" t="str">
        <f>IF($A31="","",SUMIFS('Work report'!$M:$M,'Work report'!$A:$A,"&gt;="&amp;$A31,'Work report'!$A:$A,"&lt;"&amp;EDATE($A31,1)))</f>
        <v/>
      </c>
      <c r="T31" s="125" t="str">
        <f>IF($A31="","",SUMIFS('Missing tasks'!$E:$E,'Missing tasks'!$A:$A,"&gt;="&amp;$A31,'Missing tasks'!$A:$A,"&lt;"&amp;EDATE($A31,1)))</f>
        <v/>
      </c>
      <c r="U31" s="124" t="str">
        <f>IF($A31="","",SUMIFS('Missing tasks'!$H:$H,'Missing tasks'!$A:$A,"&gt;="&amp;$A31,'Missing tasks'!$A:$A,"&lt;"&amp;EDATE($A31,1)))</f>
        <v/>
      </c>
      <c r="V31" s="124" t="str">
        <f>IF($A31="","",SUMIFS('Missing tasks'!$J:$J,'Missing tasks'!$I:$I,"&gt;="&amp;$A31,'Missing tasks'!$I:$I,"&lt;"&amp;EDATE($A31,1)))</f>
        <v/>
      </c>
      <c r="W31" s="126" t="str">
        <f>IF($A31="","",COUNTIFS('Time check for tasks'!$A:$A,"&gt;="&amp;$A31,'Time check for tasks'!$A:$A,"&lt;"&amp;EDATE($A31,1),'Time check for tasks'!$K:$K,"&gt;0",'Time check for tasks'!$L:$L,"Time check – lower"))</f>
        <v/>
      </c>
      <c r="X31" s="126" t="str">
        <f>IF($A31="","",SUMIFS('Time check for tasks'!$K:$K,'Time check for tasks'!$A:$A,"&gt;="&amp;$A31,'Time check for tasks'!$A:$A,"&lt;"&amp;EDATE($A31,1),'Time check for tasks'!$K:$K,"&gt;0",'Time check for tasks'!$L:$L,"Time check – lower"))</f>
        <v/>
      </c>
      <c r="Y31" s="126" t="str">
        <f>IF($A31="","",SUMIFS('Time check for tasks'!$P:$P,'Time check for tasks'!$A:$A,"&gt;="&amp;$A31,'Time check for tasks'!$A:$A,"&lt;"&amp;EDATE($A31,1),'Time check for tasks'!$P:$P,"&gt;0",'Time check for tasks'!$L:$L,"Time check – lower"))</f>
        <v/>
      </c>
      <c r="Z31" s="126" t="str">
        <f>IF($A31="","",COUNTIFS('Time check for tasks'!$A:$A,"&gt;="&amp;$A31,'Time check for tasks'!$A:$A,"&lt;"&amp;EDATE($A31,1),'Time check for tasks'!$K:$K,"&gt;0",'Time check for tasks'!$L:$L,"Time check – higher"))</f>
        <v/>
      </c>
      <c r="AA31" s="126" t="str">
        <f>IF($A31="","",SUMIFS('Time check for tasks'!$K:$K,'Time check for tasks'!$A:$A,"&gt;="&amp;$A31,'Time check for tasks'!$A:$A,"&lt;"&amp;EDATE($A31,1),'Time check for tasks'!$K:$K,"&gt;0",'Time check for tasks'!$L:$L,"Time check – higher"))</f>
        <v/>
      </c>
      <c r="AB31" s="126" t="str">
        <f>IF($A31="","",SUMIFS('Time check for tasks'!$P:$P,'Time check for tasks'!$A:$A,"&gt;="&amp;$A31,'Time check for tasks'!$A:$A,"&lt;"&amp;EDATE($A31,1),'Time check for tasks'!$P:$P,"&gt;0",'Time check for tasks'!$L:$L,"Time check – higher"))</f>
        <v/>
      </c>
      <c r="AC31" s="38"/>
      <c r="AD31" s="38"/>
      <c r="AE31" s="38"/>
      <c r="AF31" s="38"/>
      <c r="AG31" s="38"/>
      <c r="AH31" s="39" t="str">
        <f t="shared" si="9"/>
        <v/>
      </c>
      <c r="AI31" s="40" t="str">
        <f>IF($A31="","",SUMIFS('Work report'!$N:$N,'Work report'!$A:$A,"&gt;="&amp;$A31,'Work report'!$A:$A,"&lt;"&amp;EDATE($A31,1)))</f>
        <v/>
      </c>
      <c r="AJ31" s="124" t="str">
        <f>IF($A31="","",SUMIFS(Messages!$T:$T,Messages!$A:$A,"&gt;="&amp;$A31,Messages!$A:$A,"&lt;"&amp;EDATE($A31,1)))</f>
        <v/>
      </c>
    </row>
    <row r="32" spans="1:36" s="126" customFormat="1" ht="20.25" customHeight="1" x14ac:dyDescent="0.25">
      <c r="A32" s="33" t="str">
        <f t="shared" si="10"/>
        <v/>
      </c>
      <c r="B32" s="34" t="str">
        <f>IF($A32="","",COUNTIFS('Work report'!$A:$A,"&gt;="&amp;$A32,'Work report'!$A:$A,"&lt;"&amp;EDATE($A32,1),'Work report'!$B:$B,"&lt;&gt;"))</f>
        <v/>
      </c>
      <c r="C32" s="35" t="str">
        <f>IF($A32="","",(SUMIFS('Work report'!$I:$I,'Work report'!$A:$A,"&gt;="&amp;$A32,'Work report'!$A:$A,"&lt;"&amp;EDATE($A32,1),'Work report'!$B:$B,"&lt;&gt;",'Work report'!$B:$B,"&lt;&gt;1001")+SUMIFS('Work report'!$I:$I,'Work report'!$A:$A,"&gt;="&amp;$A32,'Work report'!$A:$A,"&lt;"&amp;EDATE($A32,1),'Work report'!$B:$B,1001,'Work report'!$U:$U,"&lt;&gt;")+SUMIFS('Office time approval'!$M:$M,'Office time approval'!$A:$A,"&gt;="&amp;$A32,'Office time approval'!$A:$A,"&lt;"&amp;EDATE($A32,1),'Office time approval'!$L:$L,"Approved")+SUMIFS('Vacation, holiday, illness'!$K:$K,'Vacation, holiday, illness'!$A:$A,"&gt;="&amp;$A32,'Vacation, holiday, illness'!$A:$A,"&lt;"&amp;EDATE($A32,1)))/60)</f>
        <v/>
      </c>
      <c r="D32" s="36" t="str">
        <f t="shared" si="0"/>
        <v/>
      </c>
      <c r="E32" s="36" t="str">
        <f t="shared" si="1"/>
        <v/>
      </c>
      <c r="F32" s="36" t="str">
        <f t="shared" si="2"/>
        <v/>
      </c>
      <c r="G32" s="36" t="str">
        <f>IF($A32="","",SUMIFS(Payments!$C:$C,Payments!$A:$A,"&gt;="&amp;$A32,Payments!$A:$A,"&lt;"&amp;EDATE($A32,1),Payments!$B:$B,"Salary"))</f>
        <v/>
      </c>
      <c r="H32" s="36" t="str">
        <f>IF($A32="","",SUMIFS(Payments!$C:$C,Payments!$A:$A,"&gt;="&amp;$A32,Payments!$A:$A,"&lt;"&amp;EDATE($A32,1),Payments!$B:$B,"Bonus"))</f>
        <v/>
      </c>
      <c r="I32" s="36" t="str">
        <f>IF($A32="","",SUMIFS(Payments!$C:$C,Payments!$A:$A,"&gt;="&amp;$A32,Payments!$A:$A,"&lt;"&amp;EDATE($A32,1)))</f>
        <v/>
      </c>
      <c r="J32" s="36" t="str">
        <f t="shared" si="3"/>
        <v/>
      </c>
      <c r="K32" s="127" t="str">
        <f>IF($A32="","",IF($E$3="Monthly",SUMIFS('Work report'!$F:$F,'Work report'!$A:$A,"&gt;="&amp;$A32,'Work report'!$A:$A,"&lt;"&amp;EDATE($A32,1),'Work report'!$B:$B,"&lt;&gt;",'Work report'!$B:$B,"&lt;&gt;1001")/60,SUMIFS('Work report'!$G:$G,'Work report'!$A:$A,"&gt;="&amp;$A32,'Work report'!$A:$A,"&lt;"&amp;EDATE($A32,1),'Work report'!$B:$B,"&lt;&gt;",'Work report'!$B:$B,"&lt;&gt;1001")/60))</f>
        <v/>
      </c>
      <c r="L32" s="127" t="str">
        <f>IF($A32="","",IF($E$3="Monthly",SUMIFS('Work report'!$F:$F,'Work report'!$A:$A,"&gt;="&amp;$A32,'Work report'!$A:$A,"&lt;"&amp;EDATE($A32,1),'Work report'!$B:$B,1001)/60,SUMIFS('Work report'!$G:$G,'Work report'!$A:$A,"&gt;="&amp;$A32,'Work report'!$A:$A,"&lt;"&amp;EDATE($A32,1),'Work report'!$B:$B,1001)/60))</f>
        <v/>
      </c>
      <c r="M32" s="130" t="str">
        <f t="shared" si="4"/>
        <v/>
      </c>
      <c r="N32" s="124" t="str">
        <f t="shared" si="5"/>
        <v/>
      </c>
      <c r="O32" s="124" t="str">
        <f t="shared" si="6"/>
        <v/>
      </c>
      <c r="P32" s="37" t="str">
        <f t="shared" si="7"/>
        <v/>
      </c>
      <c r="Q32" s="130" t="str">
        <f t="shared" si="8"/>
        <v/>
      </c>
      <c r="R32" s="126" t="str">
        <f>IF($A32="","",SUMIFS('Work report'!$L:$L,'Work report'!$A:$A,"&gt;="&amp;$A32,'Work report'!$A:$A,"&lt;"&amp;EDATE($A32,1)))</f>
        <v/>
      </c>
      <c r="S32" s="126" t="str">
        <f>IF($A32="","",SUMIFS('Work report'!$M:$M,'Work report'!$A:$A,"&gt;="&amp;$A32,'Work report'!$A:$A,"&lt;"&amp;EDATE($A32,1)))</f>
        <v/>
      </c>
      <c r="T32" s="125" t="str">
        <f>IF($A32="","",SUMIFS('Missing tasks'!$E:$E,'Missing tasks'!$A:$A,"&gt;="&amp;$A32,'Missing tasks'!$A:$A,"&lt;"&amp;EDATE($A32,1)))</f>
        <v/>
      </c>
      <c r="U32" s="124" t="str">
        <f>IF($A32="","",SUMIFS('Missing tasks'!$H:$H,'Missing tasks'!$A:$A,"&gt;="&amp;$A32,'Missing tasks'!$A:$A,"&lt;"&amp;EDATE($A32,1)))</f>
        <v/>
      </c>
      <c r="V32" s="124" t="str">
        <f>IF($A32="","",SUMIFS('Missing tasks'!$J:$J,'Missing tasks'!$I:$I,"&gt;="&amp;$A32,'Missing tasks'!$I:$I,"&lt;"&amp;EDATE($A32,1)))</f>
        <v/>
      </c>
      <c r="W32" s="126" t="str">
        <f>IF($A32="","",COUNTIFS('Time check for tasks'!$A:$A,"&gt;="&amp;$A32,'Time check for tasks'!$A:$A,"&lt;"&amp;EDATE($A32,1),'Time check for tasks'!$K:$K,"&gt;0",'Time check for tasks'!$L:$L,"Time check – lower"))</f>
        <v/>
      </c>
      <c r="X32" s="126" t="str">
        <f>IF($A32="","",SUMIFS('Time check for tasks'!$K:$K,'Time check for tasks'!$A:$A,"&gt;="&amp;$A32,'Time check for tasks'!$A:$A,"&lt;"&amp;EDATE($A32,1),'Time check for tasks'!$K:$K,"&gt;0",'Time check for tasks'!$L:$L,"Time check – lower"))</f>
        <v/>
      </c>
      <c r="Y32" s="126" t="str">
        <f>IF($A32="","",SUMIFS('Time check for tasks'!$P:$P,'Time check for tasks'!$A:$A,"&gt;="&amp;$A32,'Time check for tasks'!$A:$A,"&lt;"&amp;EDATE($A32,1),'Time check for tasks'!$P:$P,"&gt;0",'Time check for tasks'!$L:$L,"Time check – lower"))</f>
        <v/>
      </c>
      <c r="Z32" s="126" t="str">
        <f>IF($A32="","",COUNTIFS('Time check for tasks'!$A:$A,"&gt;="&amp;$A32,'Time check for tasks'!$A:$A,"&lt;"&amp;EDATE($A32,1),'Time check for tasks'!$K:$K,"&gt;0",'Time check for tasks'!$L:$L,"Time check – higher"))</f>
        <v/>
      </c>
      <c r="AA32" s="126" t="str">
        <f>IF($A32="","",SUMIFS('Time check for tasks'!$K:$K,'Time check for tasks'!$A:$A,"&gt;="&amp;$A32,'Time check for tasks'!$A:$A,"&lt;"&amp;EDATE($A32,1),'Time check for tasks'!$K:$K,"&gt;0",'Time check for tasks'!$L:$L,"Time check – higher"))</f>
        <v/>
      </c>
      <c r="AB32" s="126" t="str">
        <f>IF($A32="","",SUMIFS('Time check for tasks'!$P:$P,'Time check for tasks'!$A:$A,"&gt;="&amp;$A32,'Time check for tasks'!$A:$A,"&lt;"&amp;EDATE($A32,1),'Time check for tasks'!$P:$P,"&gt;0",'Time check for tasks'!$L:$L,"Time check – higher"))</f>
        <v/>
      </c>
      <c r="AC32" s="38"/>
      <c r="AD32" s="38"/>
      <c r="AE32" s="38"/>
      <c r="AF32" s="38"/>
      <c r="AG32" s="38"/>
      <c r="AH32" s="39" t="str">
        <f t="shared" si="9"/>
        <v/>
      </c>
      <c r="AI32" s="40" t="str">
        <f>IF($A32="","",SUMIFS('Work report'!$N:$N,'Work report'!$A:$A,"&gt;="&amp;$A32,'Work report'!$A:$A,"&lt;"&amp;EDATE($A32,1)))</f>
        <v/>
      </c>
      <c r="AJ32" s="124" t="str">
        <f>IF($A32="","",SUMIFS(Messages!$T:$T,Messages!$A:$A,"&gt;="&amp;$A32,Messages!$A:$A,"&lt;"&amp;EDATE($A32,1)))</f>
        <v/>
      </c>
    </row>
    <row r="33" spans="1:36" s="126" customFormat="1" ht="20.25" customHeight="1" x14ac:dyDescent="0.25">
      <c r="A33" s="33" t="str">
        <f t="shared" si="10"/>
        <v/>
      </c>
      <c r="B33" s="34" t="str">
        <f>IF($A33="","",COUNTIFS('Work report'!$A:$A,"&gt;="&amp;$A33,'Work report'!$A:$A,"&lt;"&amp;EDATE($A33,1),'Work report'!$B:$B,"&lt;&gt;"))</f>
        <v/>
      </c>
      <c r="C33" s="35" t="str">
        <f>IF($A33="","",(SUMIFS('Work report'!$I:$I,'Work report'!$A:$A,"&gt;="&amp;$A33,'Work report'!$A:$A,"&lt;"&amp;EDATE($A33,1),'Work report'!$B:$B,"&lt;&gt;",'Work report'!$B:$B,"&lt;&gt;1001")+SUMIFS('Work report'!$I:$I,'Work report'!$A:$A,"&gt;="&amp;$A33,'Work report'!$A:$A,"&lt;"&amp;EDATE($A33,1),'Work report'!$B:$B,1001,'Work report'!$U:$U,"&lt;&gt;")+SUMIFS('Office time approval'!$M:$M,'Office time approval'!$A:$A,"&gt;="&amp;$A33,'Office time approval'!$A:$A,"&lt;"&amp;EDATE($A33,1),'Office time approval'!$L:$L,"Approved")+SUMIFS('Vacation, holiday, illness'!$K:$K,'Vacation, holiday, illness'!$A:$A,"&gt;="&amp;$A33,'Vacation, holiday, illness'!$A:$A,"&lt;"&amp;EDATE($A33,1)))/60)</f>
        <v/>
      </c>
      <c r="D33" s="36" t="str">
        <f t="shared" si="0"/>
        <v/>
      </c>
      <c r="E33" s="36" t="str">
        <f t="shared" si="1"/>
        <v/>
      </c>
      <c r="F33" s="36" t="str">
        <f t="shared" si="2"/>
        <v/>
      </c>
      <c r="G33" s="36" t="str">
        <f>IF($A33="","",SUMIFS(Payments!$C:$C,Payments!$A:$A,"&gt;="&amp;$A33,Payments!$A:$A,"&lt;"&amp;EDATE($A33,1),Payments!$B:$B,"Salary"))</f>
        <v/>
      </c>
      <c r="H33" s="36" t="str">
        <f>IF($A33="","",SUMIFS(Payments!$C:$C,Payments!$A:$A,"&gt;="&amp;$A33,Payments!$A:$A,"&lt;"&amp;EDATE($A33,1),Payments!$B:$B,"Bonus"))</f>
        <v/>
      </c>
      <c r="I33" s="36" t="str">
        <f>IF($A33="","",SUMIFS(Payments!$C:$C,Payments!$A:$A,"&gt;="&amp;$A33,Payments!$A:$A,"&lt;"&amp;EDATE($A33,1)))</f>
        <v/>
      </c>
      <c r="J33" s="36" t="str">
        <f t="shared" si="3"/>
        <v/>
      </c>
      <c r="K33" s="127" t="str">
        <f>IF($A33="","",IF($E$3="Monthly",SUMIFS('Work report'!$F:$F,'Work report'!$A:$A,"&gt;="&amp;$A33,'Work report'!$A:$A,"&lt;"&amp;EDATE($A33,1),'Work report'!$B:$B,"&lt;&gt;",'Work report'!$B:$B,"&lt;&gt;1001")/60,SUMIFS('Work report'!$G:$G,'Work report'!$A:$A,"&gt;="&amp;$A33,'Work report'!$A:$A,"&lt;"&amp;EDATE($A33,1),'Work report'!$B:$B,"&lt;&gt;",'Work report'!$B:$B,"&lt;&gt;1001")/60))</f>
        <v/>
      </c>
      <c r="L33" s="127" t="str">
        <f>IF($A33="","",IF($E$3="Monthly",SUMIFS('Work report'!$F:$F,'Work report'!$A:$A,"&gt;="&amp;$A33,'Work report'!$A:$A,"&lt;"&amp;EDATE($A33,1),'Work report'!$B:$B,1001)/60,SUMIFS('Work report'!$G:$G,'Work report'!$A:$A,"&gt;="&amp;$A33,'Work report'!$A:$A,"&lt;"&amp;EDATE($A33,1),'Work report'!$B:$B,1001)/60))</f>
        <v/>
      </c>
      <c r="M33" s="130" t="str">
        <f t="shared" si="4"/>
        <v/>
      </c>
      <c r="N33" s="124" t="str">
        <f t="shared" si="5"/>
        <v/>
      </c>
      <c r="O33" s="124" t="str">
        <f t="shared" si="6"/>
        <v/>
      </c>
      <c r="P33" s="37" t="str">
        <f t="shared" si="7"/>
        <v/>
      </c>
      <c r="Q33" s="130" t="str">
        <f t="shared" si="8"/>
        <v/>
      </c>
      <c r="R33" s="126" t="str">
        <f>IF($A33="","",SUMIFS('Work report'!$L:$L,'Work report'!$A:$A,"&gt;="&amp;$A33,'Work report'!$A:$A,"&lt;"&amp;EDATE($A33,1)))</f>
        <v/>
      </c>
      <c r="S33" s="126" t="str">
        <f>IF($A33="","",SUMIFS('Work report'!$M:$M,'Work report'!$A:$A,"&gt;="&amp;$A33,'Work report'!$A:$A,"&lt;"&amp;EDATE($A33,1)))</f>
        <v/>
      </c>
      <c r="T33" s="125" t="str">
        <f>IF($A33="","",SUMIFS('Missing tasks'!$E:$E,'Missing tasks'!$A:$A,"&gt;="&amp;$A33,'Missing tasks'!$A:$A,"&lt;"&amp;EDATE($A33,1)))</f>
        <v/>
      </c>
      <c r="U33" s="124" t="str">
        <f>IF($A33="","",SUMIFS('Missing tasks'!$H:$H,'Missing tasks'!$A:$A,"&gt;="&amp;$A33,'Missing tasks'!$A:$A,"&lt;"&amp;EDATE($A33,1)))</f>
        <v/>
      </c>
      <c r="V33" s="124" t="str">
        <f>IF($A33="","",SUMIFS('Missing tasks'!$J:$J,'Missing tasks'!$I:$I,"&gt;="&amp;$A33,'Missing tasks'!$I:$I,"&lt;"&amp;EDATE($A33,1)))</f>
        <v/>
      </c>
      <c r="W33" s="126" t="str">
        <f>IF($A33="","",COUNTIFS('Time check for tasks'!$A:$A,"&gt;="&amp;$A33,'Time check for tasks'!$A:$A,"&lt;"&amp;EDATE($A33,1),'Time check for tasks'!$K:$K,"&gt;0",'Time check for tasks'!$L:$L,"Time check – lower"))</f>
        <v/>
      </c>
      <c r="X33" s="126" t="str">
        <f>IF($A33="","",SUMIFS('Time check for tasks'!$K:$K,'Time check for tasks'!$A:$A,"&gt;="&amp;$A33,'Time check for tasks'!$A:$A,"&lt;"&amp;EDATE($A33,1),'Time check for tasks'!$K:$K,"&gt;0",'Time check for tasks'!$L:$L,"Time check – lower"))</f>
        <v/>
      </c>
      <c r="Y33" s="126" t="str">
        <f>IF($A33="","",SUMIFS('Time check for tasks'!$P:$P,'Time check for tasks'!$A:$A,"&gt;="&amp;$A33,'Time check for tasks'!$A:$A,"&lt;"&amp;EDATE($A33,1),'Time check for tasks'!$P:$P,"&gt;0",'Time check for tasks'!$L:$L,"Time check – lower"))</f>
        <v/>
      </c>
      <c r="Z33" s="126" t="str">
        <f>IF($A33="","",COUNTIFS('Time check for tasks'!$A:$A,"&gt;="&amp;$A33,'Time check for tasks'!$A:$A,"&lt;"&amp;EDATE($A33,1),'Time check for tasks'!$K:$K,"&gt;0",'Time check for tasks'!$L:$L,"Time check – higher"))</f>
        <v/>
      </c>
      <c r="AA33" s="126" t="str">
        <f>IF($A33="","",SUMIFS('Time check for tasks'!$K:$K,'Time check for tasks'!$A:$A,"&gt;="&amp;$A33,'Time check for tasks'!$A:$A,"&lt;"&amp;EDATE($A33,1),'Time check for tasks'!$K:$K,"&gt;0",'Time check for tasks'!$L:$L,"Time check – higher"))</f>
        <v/>
      </c>
      <c r="AB33" s="126" t="str">
        <f>IF($A33="","",SUMIFS('Time check for tasks'!$P:$P,'Time check for tasks'!$A:$A,"&gt;="&amp;$A33,'Time check for tasks'!$A:$A,"&lt;"&amp;EDATE($A33,1),'Time check for tasks'!$P:$P,"&gt;0",'Time check for tasks'!$L:$L,"Time check – higher"))</f>
        <v/>
      </c>
      <c r="AC33" s="38"/>
      <c r="AD33" s="38"/>
      <c r="AE33" s="38"/>
      <c r="AF33" s="38"/>
      <c r="AG33" s="38"/>
      <c r="AH33" s="39" t="str">
        <f t="shared" si="9"/>
        <v/>
      </c>
      <c r="AI33" s="40" t="str">
        <f>IF($A33="","",SUMIFS('Work report'!$N:$N,'Work report'!$A:$A,"&gt;="&amp;$A33,'Work report'!$A:$A,"&lt;"&amp;EDATE($A33,1)))</f>
        <v/>
      </c>
      <c r="AJ33" s="124" t="str">
        <f>IF($A33="","",SUMIFS(Messages!$T:$T,Messages!$A:$A,"&gt;="&amp;$A33,Messages!$A:$A,"&lt;"&amp;EDATE($A33,1)))</f>
        <v/>
      </c>
    </row>
    <row r="34" spans="1:36" s="126" customFormat="1" ht="20.25" customHeight="1" x14ac:dyDescent="0.25">
      <c r="A34" s="33" t="str">
        <f t="shared" si="10"/>
        <v/>
      </c>
      <c r="B34" s="34" t="str">
        <f>IF($A34="","",COUNTIFS('Work report'!$A:$A,"&gt;="&amp;$A34,'Work report'!$A:$A,"&lt;"&amp;EDATE($A34,1),'Work report'!$B:$B,"&lt;&gt;"))</f>
        <v/>
      </c>
      <c r="C34" s="35" t="str">
        <f>IF($A34="","",(SUMIFS('Work report'!$I:$I,'Work report'!$A:$A,"&gt;="&amp;$A34,'Work report'!$A:$A,"&lt;"&amp;EDATE($A34,1),'Work report'!$B:$B,"&lt;&gt;",'Work report'!$B:$B,"&lt;&gt;1001")+SUMIFS('Work report'!$I:$I,'Work report'!$A:$A,"&gt;="&amp;$A34,'Work report'!$A:$A,"&lt;"&amp;EDATE($A34,1),'Work report'!$B:$B,1001,'Work report'!$U:$U,"&lt;&gt;")+SUMIFS('Office time approval'!$M:$M,'Office time approval'!$A:$A,"&gt;="&amp;$A34,'Office time approval'!$A:$A,"&lt;"&amp;EDATE($A34,1),'Office time approval'!$L:$L,"Approved")+SUMIFS('Vacation, holiday, illness'!$K:$K,'Vacation, holiday, illness'!$A:$A,"&gt;="&amp;$A34,'Vacation, holiday, illness'!$A:$A,"&lt;"&amp;EDATE($A34,1)))/60)</f>
        <v/>
      </c>
      <c r="D34" s="36" t="str">
        <f t="shared" si="0"/>
        <v/>
      </c>
      <c r="E34" s="36" t="str">
        <f t="shared" si="1"/>
        <v/>
      </c>
      <c r="F34" s="36" t="str">
        <f t="shared" si="2"/>
        <v/>
      </c>
      <c r="G34" s="36" t="str">
        <f>IF($A34="","",SUMIFS(Payments!$C:$C,Payments!$A:$A,"&gt;="&amp;$A34,Payments!$A:$A,"&lt;"&amp;EDATE($A34,1),Payments!$B:$B,"Salary"))</f>
        <v/>
      </c>
      <c r="H34" s="36" t="str">
        <f>IF($A34="","",SUMIFS(Payments!$C:$C,Payments!$A:$A,"&gt;="&amp;$A34,Payments!$A:$A,"&lt;"&amp;EDATE($A34,1),Payments!$B:$B,"Bonus"))</f>
        <v/>
      </c>
      <c r="I34" s="36" t="str">
        <f>IF($A34="","",SUMIFS(Payments!$C:$C,Payments!$A:$A,"&gt;="&amp;$A34,Payments!$A:$A,"&lt;"&amp;EDATE($A34,1)))</f>
        <v/>
      </c>
      <c r="J34" s="36" t="str">
        <f t="shared" si="3"/>
        <v/>
      </c>
      <c r="K34" s="127" t="str">
        <f>IF($A34="","",IF($E$3="Monthly",SUMIFS('Work report'!$F:$F,'Work report'!$A:$A,"&gt;="&amp;$A34,'Work report'!$A:$A,"&lt;"&amp;EDATE($A34,1),'Work report'!$B:$B,"&lt;&gt;",'Work report'!$B:$B,"&lt;&gt;1001")/60,SUMIFS('Work report'!$G:$G,'Work report'!$A:$A,"&gt;="&amp;$A34,'Work report'!$A:$A,"&lt;"&amp;EDATE($A34,1),'Work report'!$B:$B,"&lt;&gt;",'Work report'!$B:$B,"&lt;&gt;1001")/60))</f>
        <v/>
      </c>
      <c r="L34" s="127" t="str">
        <f>IF($A34="","",IF($E$3="Monthly",SUMIFS('Work report'!$F:$F,'Work report'!$A:$A,"&gt;="&amp;$A34,'Work report'!$A:$A,"&lt;"&amp;EDATE($A34,1),'Work report'!$B:$B,1001)/60,SUMIFS('Work report'!$G:$G,'Work report'!$A:$A,"&gt;="&amp;$A34,'Work report'!$A:$A,"&lt;"&amp;EDATE($A34,1),'Work report'!$B:$B,1001)/60))</f>
        <v/>
      </c>
      <c r="M34" s="130" t="str">
        <f t="shared" si="4"/>
        <v/>
      </c>
      <c r="N34" s="124" t="str">
        <f t="shared" si="5"/>
        <v/>
      </c>
      <c r="O34" s="124" t="str">
        <f t="shared" si="6"/>
        <v/>
      </c>
      <c r="P34" s="37" t="str">
        <f t="shared" si="7"/>
        <v/>
      </c>
      <c r="Q34" s="130" t="str">
        <f t="shared" si="8"/>
        <v/>
      </c>
      <c r="R34" s="126" t="str">
        <f>IF($A34="","",SUMIFS('Work report'!$L:$L,'Work report'!$A:$A,"&gt;="&amp;$A34,'Work report'!$A:$A,"&lt;"&amp;EDATE($A34,1)))</f>
        <v/>
      </c>
      <c r="S34" s="126" t="str">
        <f>IF($A34="","",SUMIFS('Work report'!$M:$M,'Work report'!$A:$A,"&gt;="&amp;$A34,'Work report'!$A:$A,"&lt;"&amp;EDATE($A34,1)))</f>
        <v/>
      </c>
      <c r="T34" s="125" t="str">
        <f>IF($A34="","",SUMIFS('Missing tasks'!$E:$E,'Missing tasks'!$A:$A,"&gt;="&amp;$A34,'Missing tasks'!$A:$A,"&lt;"&amp;EDATE($A34,1)))</f>
        <v/>
      </c>
      <c r="U34" s="124" t="str">
        <f>IF($A34="","",SUMIFS('Missing tasks'!$H:$H,'Missing tasks'!$A:$A,"&gt;="&amp;$A34,'Missing tasks'!$A:$A,"&lt;"&amp;EDATE($A34,1)))</f>
        <v/>
      </c>
      <c r="V34" s="124" t="str">
        <f>IF($A34="","",SUMIFS('Missing tasks'!$J:$J,'Missing tasks'!$I:$I,"&gt;="&amp;$A34,'Missing tasks'!$I:$I,"&lt;"&amp;EDATE($A34,1)))</f>
        <v/>
      </c>
      <c r="W34" s="126" t="str">
        <f>IF($A34="","",COUNTIFS('Time check for tasks'!$A:$A,"&gt;="&amp;$A34,'Time check for tasks'!$A:$A,"&lt;"&amp;EDATE($A34,1),'Time check for tasks'!$K:$K,"&gt;0",'Time check for tasks'!$L:$L,"Time check – lower"))</f>
        <v/>
      </c>
      <c r="X34" s="126" t="str">
        <f>IF($A34="","",SUMIFS('Time check for tasks'!$K:$K,'Time check for tasks'!$A:$A,"&gt;="&amp;$A34,'Time check for tasks'!$A:$A,"&lt;"&amp;EDATE($A34,1),'Time check for tasks'!$K:$K,"&gt;0",'Time check for tasks'!$L:$L,"Time check – lower"))</f>
        <v/>
      </c>
      <c r="Y34" s="126" t="str">
        <f>IF($A34="","",SUMIFS('Time check for tasks'!$P:$P,'Time check for tasks'!$A:$A,"&gt;="&amp;$A34,'Time check for tasks'!$A:$A,"&lt;"&amp;EDATE($A34,1),'Time check for tasks'!$P:$P,"&gt;0",'Time check for tasks'!$L:$L,"Time check – lower"))</f>
        <v/>
      </c>
      <c r="Z34" s="126" t="str">
        <f>IF($A34="","",COUNTIFS('Time check for tasks'!$A:$A,"&gt;="&amp;$A34,'Time check for tasks'!$A:$A,"&lt;"&amp;EDATE($A34,1),'Time check for tasks'!$K:$K,"&gt;0",'Time check for tasks'!$L:$L,"Time check – higher"))</f>
        <v/>
      </c>
      <c r="AA34" s="126" t="str">
        <f>IF($A34="","",SUMIFS('Time check for tasks'!$K:$K,'Time check for tasks'!$A:$A,"&gt;="&amp;$A34,'Time check for tasks'!$A:$A,"&lt;"&amp;EDATE($A34,1),'Time check for tasks'!$K:$K,"&gt;0",'Time check for tasks'!$L:$L,"Time check – higher"))</f>
        <v/>
      </c>
      <c r="AB34" s="126" t="str">
        <f>IF($A34="","",SUMIFS('Time check for tasks'!$P:$P,'Time check for tasks'!$A:$A,"&gt;="&amp;$A34,'Time check for tasks'!$A:$A,"&lt;"&amp;EDATE($A34,1),'Time check for tasks'!$P:$P,"&gt;0",'Time check for tasks'!$L:$L,"Time check – higher"))</f>
        <v/>
      </c>
      <c r="AC34" s="38"/>
      <c r="AD34" s="38"/>
      <c r="AE34" s="38"/>
      <c r="AF34" s="38"/>
      <c r="AG34" s="38"/>
      <c r="AH34" s="39" t="str">
        <f t="shared" si="9"/>
        <v/>
      </c>
      <c r="AI34" s="40" t="str">
        <f>IF($A34="","",SUMIFS('Work report'!$N:$N,'Work report'!$A:$A,"&gt;="&amp;$A34,'Work report'!$A:$A,"&lt;"&amp;EDATE($A34,1)))</f>
        <v/>
      </c>
      <c r="AJ34" s="124" t="str">
        <f>IF($A34="","",SUMIFS(Messages!$T:$T,Messages!$A:$A,"&gt;="&amp;$A34,Messages!$A:$A,"&lt;"&amp;EDATE($A34,1)))</f>
        <v/>
      </c>
    </row>
    <row r="35" spans="1:36" s="126" customFormat="1" ht="20.25" customHeight="1" x14ac:dyDescent="0.25">
      <c r="A35" s="33" t="str">
        <f t="shared" si="10"/>
        <v/>
      </c>
      <c r="B35" s="34" t="str">
        <f>IF($A35="","",COUNTIFS('Work report'!$A:$A,"&gt;="&amp;$A35,'Work report'!$A:$A,"&lt;"&amp;EDATE($A35,1),'Work report'!$B:$B,"&lt;&gt;"))</f>
        <v/>
      </c>
      <c r="C35" s="35" t="str">
        <f>IF($A35="","",(SUMIFS('Work report'!$I:$I,'Work report'!$A:$A,"&gt;="&amp;$A35,'Work report'!$A:$A,"&lt;"&amp;EDATE($A35,1),'Work report'!$B:$B,"&lt;&gt;",'Work report'!$B:$B,"&lt;&gt;1001")+SUMIFS('Work report'!$I:$I,'Work report'!$A:$A,"&gt;="&amp;$A35,'Work report'!$A:$A,"&lt;"&amp;EDATE($A35,1),'Work report'!$B:$B,1001,'Work report'!$U:$U,"&lt;&gt;")+SUMIFS('Office time approval'!$M:$M,'Office time approval'!$A:$A,"&gt;="&amp;$A35,'Office time approval'!$A:$A,"&lt;"&amp;EDATE($A35,1),'Office time approval'!$L:$L,"Approved")+SUMIFS('Vacation, holiday, illness'!$K:$K,'Vacation, holiday, illness'!$A:$A,"&gt;="&amp;$A35,'Vacation, holiday, illness'!$A:$A,"&lt;"&amp;EDATE($A35,1)))/60)</f>
        <v/>
      </c>
      <c r="D35" s="36" t="str">
        <f t="shared" si="0"/>
        <v/>
      </c>
      <c r="E35" s="36" t="str">
        <f t="shared" si="1"/>
        <v/>
      </c>
      <c r="F35" s="36" t="str">
        <f t="shared" si="2"/>
        <v/>
      </c>
      <c r="G35" s="36" t="str">
        <f>IF($A35="","",SUMIFS(Payments!$C:$C,Payments!$A:$A,"&gt;="&amp;$A35,Payments!$A:$A,"&lt;"&amp;EDATE($A35,1),Payments!$B:$B,"Salary"))</f>
        <v/>
      </c>
      <c r="H35" s="36" t="str">
        <f>IF($A35="","",SUMIFS(Payments!$C:$C,Payments!$A:$A,"&gt;="&amp;$A35,Payments!$A:$A,"&lt;"&amp;EDATE($A35,1),Payments!$B:$B,"Bonus"))</f>
        <v/>
      </c>
      <c r="I35" s="36" t="str">
        <f>IF($A35="","",SUMIFS(Payments!$C:$C,Payments!$A:$A,"&gt;="&amp;$A35,Payments!$A:$A,"&lt;"&amp;EDATE($A35,1)))</f>
        <v/>
      </c>
      <c r="J35" s="36" t="str">
        <f t="shared" si="3"/>
        <v/>
      </c>
      <c r="K35" s="127" t="str">
        <f>IF($A35="","",IF($E$3="Monthly",SUMIFS('Work report'!$F:$F,'Work report'!$A:$A,"&gt;="&amp;$A35,'Work report'!$A:$A,"&lt;"&amp;EDATE($A35,1),'Work report'!$B:$B,"&lt;&gt;",'Work report'!$B:$B,"&lt;&gt;1001")/60,SUMIFS('Work report'!$G:$G,'Work report'!$A:$A,"&gt;="&amp;$A35,'Work report'!$A:$A,"&lt;"&amp;EDATE($A35,1),'Work report'!$B:$B,"&lt;&gt;",'Work report'!$B:$B,"&lt;&gt;1001")/60))</f>
        <v/>
      </c>
      <c r="L35" s="127" t="str">
        <f>IF($A35="","",IF($E$3="Monthly",SUMIFS('Work report'!$F:$F,'Work report'!$A:$A,"&gt;="&amp;$A35,'Work report'!$A:$A,"&lt;"&amp;EDATE($A35,1),'Work report'!$B:$B,1001)/60,SUMIFS('Work report'!$G:$G,'Work report'!$A:$A,"&gt;="&amp;$A35,'Work report'!$A:$A,"&lt;"&amp;EDATE($A35,1),'Work report'!$B:$B,1001)/60))</f>
        <v/>
      </c>
      <c r="M35" s="130" t="str">
        <f t="shared" si="4"/>
        <v/>
      </c>
      <c r="N35" s="124" t="str">
        <f t="shared" si="5"/>
        <v/>
      </c>
      <c r="O35" s="124" t="str">
        <f t="shared" si="6"/>
        <v/>
      </c>
      <c r="P35" s="37" t="str">
        <f t="shared" si="7"/>
        <v/>
      </c>
      <c r="Q35" s="130" t="str">
        <f t="shared" si="8"/>
        <v/>
      </c>
      <c r="R35" s="126" t="str">
        <f>IF($A35="","",SUMIFS('Work report'!$L:$L,'Work report'!$A:$A,"&gt;="&amp;$A35,'Work report'!$A:$A,"&lt;"&amp;EDATE($A35,1)))</f>
        <v/>
      </c>
      <c r="S35" s="126" t="str">
        <f>IF($A35="","",SUMIFS('Work report'!$M:$M,'Work report'!$A:$A,"&gt;="&amp;$A35,'Work report'!$A:$A,"&lt;"&amp;EDATE($A35,1)))</f>
        <v/>
      </c>
      <c r="T35" s="125" t="str">
        <f>IF($A35="","",SUMIFS('Missing tasks'!$E:$E,'Missing tasks'!$A:$A,"&gt;="&amp;$A35,'Missing tasks'!$A:$A,"&lt;"&amp;EDATE($A35,1)))</f>
        <v/>
      </c>
      <c r="U35" s="124" t="str">
        <f>IF($A35="","",SUMIFS('Missing tasks'!$H:$H,'Missing tasks'!$A:$A,"&gt;="&amp;$A35,'Missing tasks'!$A:$A,"&lt;"&amp;EDATE($A35,1)))</f>
        <v/>
      </c>
      <c r="V35" s="124" t="str">
        <f>IF($A35="","",SUMIFS('Missing tasks'!$J:$J,'Missing tasks'!$I:$I,"&gt;="&amp;$A35,'Missing tasks'!$I:$I,"&lt;"&amp;EDATE($A35,1)))</f>
        <v/>
      </c>
      <c r="W35" s="126" t="str">
        <f>IF($A35="","",COUNTIFS('Time check for tasks'!$A:$A,"&gt;="&amp;$A35,'Time check for tasks'!$A:$A,"&lt;"&amp;EDATE($A35,1),'Time check for tasks'!$K:$K,"&gt;0",'Time check for tasks'!$L:$L,"Time check – lower"))</f>
        <v/>
      </c>
      <c r="X35" s="126" t="str">
        <f>IF($A35="","",SUMIFS('Time check for tasks'!$K:$K,'Time check for tasks'!$A:$A,"&gt;="&amp;$A35,'Time check for tasks'!$A:$A,"&lt;"&amp;EDATE($A35,1),'Time check for tasks'!$K:$K,"&gt;0",'Time check for tasks'!$L:$L,"Time check – lower"))</f>
        <v/>
      </c>
      <c r="Y35" s="126" t="str">
        <f>IF($A35="","",SUMIFS('Time check for tasks'!$P:$P,'Time check for tasks'!$A:$A,"&gt;="&amp;$A35,'Time check for tasks'!$A:$A,"&lt;"&amp;EDATE($A35,1),'Time check for tasks'!$P:$P,"&gt;0",'Time check for tasks'!$L:$L,"Time check – lower"))</f>
        <v/>
      </c>
      <c r="Z35" s="126" t="str">
        <f>IF($A35="","",COUNTIFS('Time check for tasks'!$A:$A,"&gt;="&amp;$A35,'Time check for tasks'!$A:$A,"&lt;"&amp;EDATE($A35,1),'Time check for tasks'!$K:$K,"&gt;0",'Time check for tasks'!$L:$L,"Time check – higher"))</f>
        <v/>
      </c>
      <c r="AA35" s="126" t="str">
        <f>IF($A35="","",SUMIFS('Time check for tasks'!$K:$K,'Time check for tasks'!$A:$A,"&gt;="&amp;$A35,'Time check for tasks'!$A:$A,"&lt;"&amp;EDATE($A35,1),'Time check for tasks'!$K:$K,"&gt;0",'Time check for tasks'!$L:$L,"Time check – higher"))</f>
        <v/>
      </c>
      <c r="AB35" s="126" t="str">
        <f>IF($A35="","",SUMIFS('Time check for tasks'!$P:$P,'Time check for tasks'!$A:$A,"&gt;="&amp;$A35,'Time check for tasks'!$A:$A,"&lt;"&amp;EDATE($A35,1),'Time check for tasks'!$P:$P,"&gt;0",'Time check for tasks'!$L:$L,"Time check – higher"))</f>
        <v/>
      </c>
      <c r="AC35" s="38"/>
      <c r="AD35" s="38"/>
      <c r="AE35" s="38"/>
      <c r="AF35" s="38"/>
      <c r="AG35" s="38"/>
      <c r="AH35" s="39" t="str">
        <f t="shared" si="9"/>
        <v/>
      </c>
      <c r="AI35" s="40" t="str">
        <f>IF($A35="","",SUMIFS('Work report'!$N:$N,'Work report'!$A:$A,"&gt;="&amp;$A35,'Work report'!$A:$A,"&lt;"&amp;EDATE($A35,1)))</f>
        <v/>
      </c>
      <c r="AJ35" s="124" t="str">
        <f>IF($A35="","",SUMIFS(Messages!$T:$T,Messages!$A:$A,"&gt;="&amp;$A35,Messages!$A:$A,"&lt;"&amp;EDATE($A35,1)))</f>
        <v/>
      </c>
    </row>
    <row r="36" spans="1:36" s="126" customFormat="1" ht="20.25" customHeight="1" x14ac:dyDescent="0.25">
      <c r="A36" s="33" t="str">
        <f t="shared" si="10"/>
        <v/>
      </c>
      <c r="B36" s="34" t="str">
        <f>IF($A36="","",COUNTIFS('Work report'!$A:$A,"&gt;="&amp;$A36,'Work report'!$A:$A,"&lt;"&amp;EDATE($A36,1),'Work report'!$B:$B,"&lt;&gt;"))</f>
        <v/>
      </c>
      <c r="C36" s="35" t="str">
        <f>IF($A36="","",(SUMIFS('Work report'!$I:$I,'Work report'!$A:$A,"&gt;="&amp;$A36,'Work report'!$A:$A,"&lt;"&amp;EDATE($A36,1),'Work report'!$B:$B,"&lt;&gt;",'Work report'!$B:$B,"&lt;&gt;1001")+SUMIFS('Work report'!$I:$I,'Work report'!$A:$A,"&gt;="&amp;$A36,'Work report'!$A:$A,"&lt;"&amp;EDATE($A36,1),'Work report'!$B:$B,1001,'Work report'!$U:$U,"&lt;&gt;")+SUMIFS('Office time approval'!$M:$M,'Office time approval'!$A:$A,"&gt;="&amp;$A36,'Office time approval'!$A:$A,"&lt;"&amp;EDATE($A36,1),'Office time approval'!$L:$L,"Approved")+SUMIFS('Vacation, holiday, illness'!$K:$K,'Vacation, holiday, illness'!$A:$A,"&gt;="&amp;$A36,'Vacation, holiday, illness'!$A:$A,"&lt;"&amp;EDATE($A36,1)))/60)</f>
        <v/>
      </c>
      <c r="D36" s="36" t="str">
        <f t="shared" si="0"/>
        <v/>
      </c>
      <c r="E36" s="36" t="str">
        <f t="shared" si="1"/>
        <v/>
      </c>
      <c r="F36" s="36" t="str">
        <f t="shared" si="2"/>
        <v/>
      </c>
      <c r="G36" s="36" t="str">
        <f>IF($A36="","",SUMIFS(Payments!$C:$C,Payments!$A:$A,"&gt;="&amp;$A36,Payments!$A:$A,"&lt;"&amp;EDATE($A36,1),Payments!$B:$B,"Salary"))</f>
        <v/>
      </c>
      <c r="H36" s="36" t="str">
        <f>IF($A36="","",SUMIFS(Payments!$C:$C,Payments!$A:$A,"&gt;="&amp;$A36,Payments!$A:$A,"&lt;"&amp;EDATE($A36,1),Payments!$B:$B,"Bonus"))</f>
        <v/>
      </c>
      <c r="I36" s="36" t="str">
        <f>IF($A36="","",SUMIFS(Payments!$C:$C,Payments!$A:$A,"&gt;="&amp;$A36,Payments!$A:$A,"&lt;"&amp;EDATE($A36,1)))</f>
        <v/>
      </c>
      <c r="J36" s="36" t="str">
        <f t="shared" si="3"/>
        <v/>
      </c>
      <c r="K36" s="127" t="str">
        <f>IF($A36="","",IF($E$3="Monthly",SUMIFS('Work report'!$F:$F,'Work report'!$A:$A,"&gt;="&amp;$A36,'Work report'!$A:$A,"&lt;"&amp;EDATE($A36,1),'Work report'!$B:$B,"&lt;&gt;",'Work report'!$B:$B,"&lt;&gt;1001")/60,SUMIFS('Work report'!$G:$G,'Work report'!$A:$A,"&gt;="&amp;$A36,'Work report'!$A:$A,"&lt;"&amp;EDATE($A36,1),'Work report'!$B:$B,"&lt;&gt;",'Work report'!$B:$B,"&lt;&gt;1001")/60))</f>
        <v/>
      </c>
      <c r="L36" s="127" t="str">
        <f>IF($A36="","",IF($E$3="Monthly",SUMIFS('Work report'!$F:$F,'Work report'!$A:$A,"&gt;="&amp;$A36,'Work report'!$A:$A,"&lt;"&amp;EDATE($A36,1),'Work report'!$B:$B,1001)/60,SUMIFS('Work report'!$G:$G,'Work report'!$A:$A,"&gt;="&amp;$A36,'Work report'!$A:$A,"&lt;"&amp;EDATE($A36,1),'Work report'!$B:$B,1001)/60))</f>
        <v/>
      </c>
      <c r="M36" s="130" t="str">
        <f t="shared" si="4"/>
        <v/>
      </c>
      <c r="N36" s="124" t="str">
        <f t="shared" si="5"/>
        <v/>
      </c>
      <c r="O36" s="124" t="str">
        <f t="shared" si="6"/>
        <v/>
      </c>
      <c r="P36" s="37" t="str">
        <f t="shared" si="7"/>
        <v/>
      </c>
      <c r="Q36" s="130" t="str">
        <f t="shared" si="8"/>
        <v/>
      </c>
      <c r="R36" s="126" t="str">
        <f>IF($A36="","",SUMIFS('Work report'!$L:$L,'Work report'!$A:$A,"&gt;="&amp;$A36,'Work report'!$A:$A,"&lt;"&amp;EDATE($A36,1)))</f>
        <v/>
      </c>
      <c r="S36" s="126" t="str">
        <f>IF($A36="","",SUMIFS('Work report'!$M:$M,'Work report'!$A:$A,"&gt;="&amp;$A36,'Work report'!$A:$A,"&lt;"&amp;EDATE($A36,1)))</f>
        <v/>
      </c>
      <c r="T36" s="125" t="str">
        <f>IF($A36="","",SUMIFS('Missing tasks'!$E:$E,'Missing tasks'!$A:$A,"&gt;="&amp;$A36,'Missing tasks'!$A:$A,"&lt;"&amp;EDATE($A36,1)))</f>
        <v/>
      </c>
      <c r="U36" s="124" t="str">
        <f>IF($A36="","",SUMIFS('Missing tasks'!$H:$H,'Missing tasks'!$A:$A,"&gt;="&amp;$A36,'Missing tasks'!$A:$A,"&lt;"&amp;EDATE($A36,1)))</f>
        <v/>
      </c>
      <c r="V36" s="124" t="str">
        <f>IF($A36="","",SUMIFS('Missing tasks'!$J:$J,'Missing tasks'!$I:$I,"&gt;="&amp;$A36,'Missing tasks'!$I:$I,"&lt;"&amp;EDATE($A36,1)))</f>
        <v/>
      </c>
      <c r="W36" s="126" t="str">
        <f>IF($A36="","",COUNTIFS('Time check for tasks'!$A:$A,"&gt;="&amp;$A36,'Time check for tasks'!$A:$A,"&lt;"&amp;EDATE($A36,1),'Time check for tasks'!$K:$K,"&gt;0",'Time check for tasks'!$L:$L,"Time check – lower"))</f>
        <v/>
      </c>
      <c r="X36" s="126" t="str">
        <f>IF($A36="","",SUMIFS('Time check for tasks'!$K:$K,'Time check for tasks'!$A:$A,"&gt;="&amp;$A36,'Time check for tasks'!$A:$A,"&lt;"&amp;EDATE($A36,1),'Time check for tasks'!$K:$K,"&gt;0",'Time check for tasks'!$L:$L,"Time check – lower"))</f>
        <v/>
      </c>
      <c r="Y36" s="126" t="str">
        <f>IF($A36="","",SUMIFS('Time check for tasks'!$P:$P,'Time check for tasks'!$A:$A,"&gt;="&amp;$A36,'Time check for tasks'!$A:$A,"&lt;"&amp;EDATE($A36,1),'Time check for tasks'!$P:$P,"&gt;0",'Time check for tasks'!$L:$L,"Time check – lower"))</f>
        <v/>
      </c>
      <c r="Z36" s="126" t="str">
        <f>IF($A36="","",COUNTIFS('Time check for tasks'!$A:$A,"&gt;="&amp;$A36,'Time check for tasks'!$A:$A,"&lt;"&amp;EDATE($A36,1),'Time check for tasks'!$K:$K,"&gt;0",'Time check for tasks'!$L:$L,"Time check – higher"))</f>
        <v/>
      </c>
      <c r="AA36" s="126" t="str">
        <f>IF($A36="","",SUMIFS('Time check for tasks'!$K:$K,'Time check for tasks'!$A:$A,"&gt;="&amp;$A36,'Time check for tasks'!$A:$A,"&lt;"&amp;EDATE($A36,1),'Time check for tasks'!$K:$K,"&gt;0",'Time check for tasks'!$L:$L,"Time check – higher"))</f>
        <v/>
      </c>
      <c r="AB36" s="126" t="str">
        <f>IF($A36="","",SUMIFS('Time check for tasks'!$P:$P,'Time check for tasks'!$A:$A,"&gt;="&amp;$A36,'Time check for tasks'!$A:$A,"&lt;"&amp;EDATE($A36,1),'Time check for tasks'!$P:$P,"&gt;0",'Time check for tasks'!$L:$L,"Time check – higher"))</f>
        <v/>
      </c>
      <c r="AC36" s="38"/>
      <c r="AD36" s="38"/>
      <c r="AE36" s="38"/>
      <c r="AF36" s="38"/>
      <c r="AG36" s="38"/>
      <c r="AH36" s="39" t="str">
        <f t="shared" si="9"/>
        <v/>
      </c>
      <c r="AI36" s="40" t="str">
        <f>IF($A36="","",SUMIFS('Work report'!$N:$N,'Work report'!$A:$A,"&gt;="&amp;$A36,'Work report'!$A:$A,"&lt;"&amp;EDATE($A36,1)))</f>
        <v/>
      </c>
      <c r="AJ36" s="124" t="str">
        <f>IF($A36="","",SUMIFS(Messages!$T:$T,Messages!$A:$A,"&gt;="&amp;$A36,Messages!$A:$A,"&lt;"&amp;EDATE($A36,1)))</f>
        <v/>
      </c>
    </row>
    <row r="37" spans="1:36" s="126" customFormat="1" ht="20.25" customHeight="1" x14ac:dyDescent="0.25">
      <c r="A37" s="33" t="str">
        <f t="shared" si="10"/>
        <v/>
      </c>
      <c r="B37" s="34" t="str">
        <f>IF($A37="","",COUNTIFS('Work report'!$A:$A,"&gt;="&amp;$A37,'Work report'!$A:$A,"&lt;"&amp;EDATE($A37,1),'Work report'!$B:$B,"&lt;&gt;"))</f>
        <v/>
      </c>
      <c r="C37" s="35" t="str">
        <f>IF($A37="","",(SUMIFS('Work report'!$I:$I,'Work report'!$A:$A,"&gt;="&amp;$A37,'Work report'!$A:$A,"&lt;"&amp;EDATE($A37,1),'Work report'!$B:$B,"&lt;&gt;",'Work report'!$B:$B,"&lt;&gt;1001")+SUMIFS('Work report'!$I:$I,'Work report'!$A:$A,"&gt;="&amp;$A37,'Work report'!$A:$A,"&lt;"&amp;EDATE($A37,1),'Work report'!$B:$B,1001,'Work report'!$U:$U,"&lt;&gt;")+SUMIFS('Office time approval'!$M:$M,'Office time approval'!$A:$A,"&gt;="&amp;$A37,'Office time approval'!$A:$A,"&lt;"&amp;EDATE($A37,1),'Office time approval'!$L:$L,"Approved")+SUMIFS('Vacation, holiday, illness'!$K:$K,'Vacation, holiday, illness'!$A:$A,"&gt;="&amp;$A37,'Vacation, holiday, illness'!$A:$A,"&lt;"&amp;EDATE($A37,1)))/60)</f>
        <v/>
      </c>
      <c r="D37" s="36" t="str">
        <f t="shared" si="0"/>
        <v/>
      </c>
      <c r="E37" s="36" t="str">
        <f t="shared" si="1"/>
        <v/>
      </c>
      <c r="F37" s="36" t="str">
        <f t="shared" si="2"/>
        <v/>
      </c>
      <c r="G37" s="36" t="str">
        <f>IF($A37="","",SUMIFS(Payments!$C:$C,Payments!$A:$A,"&gt;="&amp;$A37,Payments!$A:$A,"&lt;"&amp;EDATE($A37,1),Payments!$B:$B,"Salary"))</f>
        <v/>
      </c>
      <c r="H37" s="36" t="str">
        <f>IF($A37="","",SUMIFS(Payments!$C:$C,Payments!$A:$A,"&gt;="&amp;$A37,Payments!$A:$A,"&lt;"&amp;EDATE($A37,1),Payments!$B:$B,"Bonus"))</f>
        <v/>
      </c>
      <c r="I37" s="36" t="str">
        <f>IF($A37="","",SUMIFS(Payments!$C:$C,Payments!$A:$A,"&gt;="&amp;$A37,Payments!$A:$A,"&lt;"&amp;EDATE($A37,1)))</f>
        <v/>
      </c>
      <c r="J37" s="36" t="str">
        <f t="shared" si="3"/>
        <v/>
      </c>
      <c r="K37" s="127" t="str">
        <f>IF($A37="","",IF($E$3="Monthly",SUMIFS('Work report'!$F:$F,'Work report'!$A:$A,"&gt;="&amp;$A37,'Work report'!$A:$A,"&lt;"&amp;EDATE($A37,1),'Work report'!$B:$B,"&lt;&gt;",'Work report'!$B:$B,"&lt;&gt;1001")/60,SUMIFS('Work report'!$G:$G,'Work report'!$A:$A,"&gt;="&amp;$A37,'Work report'!$A:$A,"&lt;"&amp;EDATE($A37,1),'Work report'!$B:$B,"&lt;&gt;",'Work report'!$B:$B,"&lt;&gt;1001")/60))</f>
        <v/>
      </c>
      <c r="L37" s="127" t="str">
        <f>IF($A37="","",IF($E$3="Monthly",SUMIFS('Work report'!$F:$F,'Work report'!$A:$A,"&gt;="&amp;$A37,'Work report'!$A:$A,"&lt;"&amp;EDATE($A37,1),'Work report'!$B:$B,1001)/60,SUMIFS('Work report'!$G:$G,'Work report'!$A:$A,"&gt;="&amp;$A37,'Work report'!$A:$A,"&lt;"&amp;EDATE($A37,1),'Work report'!$B:$B,1001)/60))</f>
        <v/>
      </c>
      <c r="M37" s="130" t="str">
        <f t="shared" si="4"/>
        <v/>
      </c>
      <c r="N37" s="124" t="str">
        <f t="shared" si="5"/>
        <v/>
      </c>
      <c r="O37" s="124" t="str">
        <f t="shared" si="6"/>
        <v/>
      </c>
      <c r="P37" s="37" t="str">
        <f t="shared" si="7"/>
        <v/>
      </c>
      <c r="Q37" s="130" t="str">
        <f t="shared" si="8"/>
        <v/>
      </c>
      <c r="R37" s="126" t="str">
        <f>IF($A37="","",SUMIFS('Work report'!$L:$L,'Work report'!$A:$A,"&gt;="&amp;$A37,'Work report'!$A:$A,"&lt;"&amp;EDATE($A37,1)))</f>
        <v/>
      </c>
      <c r="S37" s="126" t="str">
        <f>IF($A37="","",SUMIFS('Work report'!$M:$M,'Work report'!$A:$A,"&gt;="&amp;$A37,'Work report'!$A:$A,"&lt;"&amp;EDATE($A37,1)))</f>
        <v/>
      </c>
      <c r="T37" s="125" t="str">
        <f>IF($A37="","",SUMIFS('Missing tasks'!$E:$E,'Missing tasks'!$A:$A,"&gt;="&amp;$A37,'Missing tasks'!$A:$A,"&lt;"&amp;EDATE($A37,1)))</f>
        <v/>
      </c>
      <c r="U37" s="124" t="str">
        <f>IF($A37="","",SUMIFS('Missing tasks'!$H:$H,'Missing tasks'!$A:$A,"&gt;="&amp;$A37,'Missing tasks'!$A:$A,"&lt;"&amp;EDATE($A37,1)))</f>
        <v/>
      </c>
      <c r="V37" s="124" t="str">
        <f>IF($A37="","",SUMIFS('Missing tasks'!$J:$J,'Missing tasks'!$I:$I,"&gt;="&amp;$A37,'Missing tasks'!$I:$I,"&lt;"&amp;EDATE($A37,1)))</f>
        <v/>
      </c>
      <c r="W37" s="126" t="str">
        <f>IF($A37="","",COUNTIFS('Time check for tasks'!$A:$A,"&gt;="&amp;$A37,'Time check for tasks'!$A:$A,"&lt;"&amp;EDATE($A37,1),'Time check for tasks'!$K:$K,"&gt;0",'Time check for tasks'!$L:$L,"Time check – lower"))</f>
        <v/>
      </c>
      <c r="X37" s="126" t="str">
        <f>IF($A37="","",SUMIFS('Time check for tasks'!$K:$K,'Time check for tasks'!$A:$A,"&gt;="&amp;$A37,'Time check for tasks'!$A:$A,"&lt;"&amp;EDATE($A37,1),'Time check for tasks'!$K:$K,"&gt;0",'Time check for tasks'!$L:$L,"Time check – lower"))</f>
        <v/>
      </c>
      <c r="Y37" s="126" t="str">
        <f>IF($A37="","",SUMIFS('Time check for tasks'!$P:$P,'Time check for tasks'!$A:$A,"&gt;="&amp;$A37,'Time check for tasks'!$A:$A,"&lt;"&amp;EDATE($A37,1),'Time check for tasks'!$P:$P,"&gt;0",'Time check for tasks'!$L:$L,"Time check – lower"))</f>
        <v/>
      </c>
      <c r="Z37" s="126" t="str">
        <f>IF($A37="","",COUNTIFS('Time check for tasks'!$A:$A,"&gt;="&amp;$A37,'Time check for tasks'!$A:$A,"&lt;"&amp;EDATE($A37,1),'Time check for tasks'!$K:$K,"&gt;0",'Time check for tasks'!$L:$L,"Time check – higher"))</f>
        <v/>
      </c>
      <c r="AA37" s="126" t="str">
        <f>IF($A37="","",SUMIFS('Time check for tasks'!$K:$K,'Time check for tasks'!$A:$A,"&gt;="&amp;$A37,'Time check for tasks'!$A:$A,"&lt;"&amp;EDATE($A37,1),'Time check for tasks'!$K:$K,"&gt;0",'Time check for tasks'!$L:$L,"Time check – higher"))</f>
        <v/>
      </c>
      <c r="AB37" s="126" t="str">
        <f>IF($A37="","",SUMIFS('Time check for tasks'!$P:$P,'Time check for tasks'!$A:$A,"&gt;="&amp;$A37,'Time check for tasks'!$A:$A,"&lt;"&amp;EDATE($A37,1),'Time check for tasks'!$P:$P,"&gt;0",'Time check for tasks'!$L:$L,"Time check – higher"))</f>
        <v/>
      </c>
      <c r="AC37" s="38"/>
      <c r="AD37" s="38"/>
      <c r="AE37" s="38"/>
      <c r="AF37" s="38"/>
      <c r="AG37" s="38"/>
      <c r="AH37" s="39" t="str">
        <f t="shared" si="9"/>
        <v/>
      </c>
      <c r="AI37" s="40" t="str">
        <f>IF($A37="","",SUMIFS('Work report'!$N:$N,'Work report'!$A:$A,"&gt;="&amp;$A37,'Work report'!$A:$A,"&lt;"&amp;EDATE($A37,1)))</f>
        <v/>
      </c>
      <c r="AJ37" s="124" t="str">
        <f>IF($A37="","",SUMIFS(Messages!$T:$T,Messages!$A:$A,"&gt;="&amp;$A37,Messages!$A:$A,"&lt;"&amp;EDATE($A37,1)))</f>
        <v/>
      </c>
    </row>
    <row r="38" spans="1:36" s="126" customFormat="1" ht="20.25" customHeight="1" x14ac:dyDescent="0.25">
      <c r="A38" s="33" t="str">
        <f t="shared" si="10"/>
        <v/>
      </c>
      <c r="B38" s="34" t="str">
        <f>IF($A38="","",COUNTIFS('Work report'!$A:$A,"&gt;="&amp;$A38,'Work report'!$A:$A,"&lt;"&amp;EDATE($A38,1),'Work report'!$B:$B,"&lt;&gt;"))</f>
        <v/>
      </c>
      <c r="C38" s="35" t="str">
        <f>IF($A38="","",(SUMIFS('Work report'!$I:$I,'Work report'!$A:$A,"&gt;="&amp;$A38,'Work report'!$A:$A,"&lt;"&amp;EDATE($A38,1),'Work report'!$B:$B,"&lt;&gt;",'Work report'!$B:$B,"&lt;&gt;1001")+SUMIFS('Work report'!$I:$I,'Work report'!$A:$A,"&gt;="&amp;$A38,'Work report'!$A:$A,"&lt;"&amp;EDATE($A38,1),'Work report'!$B:$B,1001,'Work report'!$U:$U,"&lt;&gt;")+SUMIFS('Office time approval'!$M:$M,'Office time approval'!$A:$A,"&gt;="&amp;$A38,'Office time approval'!$A:$A,"&lt;"&amp;EDATE($A38,1),'Office time approval'!$L:$L,"Approved")+SUMIFS('Vacation, holiday, illness'!$K:$K,'Vacation, holiday, illness'!$A:$A,"&gt;="&amp;$A38,'Vacation, holiday, illness'!$A:$A,"&lt;"&amp;EDATE($A38,1)))/60)</f>
        <v/>
      </c>
      <c r="D38" s="36" t="str">
        <f t="shared" si="0"/>
        <v/>
      </c>
      <c r="E38" s="36" t="str">
        <f t="shared" si="1"/>
        <v/>
      </c>
      <c r="F38" s="36" t="str">
        <f t="shared" si="2"/>
        <v/>
      </c>
      <c r="G38" s="36" t="str">
        <f>IF($A38="","",SUMIFS(Payments!$C:$C,Payments!$A:$A,"&gt;="&amp;$A38,Payments!$A:$A,"&lt;"&amp;EDATE($A38,1),Payments!$B:$B,"Salary"))</f>
        <v/>
      </c>
      <c r="H38" s="36" t="str">
        <f>IF($A38="","",SUMIFS(Payments!$C:$C,Payments!$A:$A,"&gt;="&amp;$A38,Payments!$A:$A,"&lt;"&amp;EDATE($A38,1),Payments!$B:$B,"Bonus"))</f>
        <v/>
      </c>
      <c r="I38" s="36" t="str">
        <f>IF($A38="","",SUMIFS(Payments!$C:$C,Payments!$A:$A,"&gt;="&amp;$A38,Payments!$A:$A,"&lt;"&amp;EDATE($A38,1)))</f>
        <v/>
      </c>
      <c r="J38" s="36" t="str">
        <f t="shared" si="3"/>
        <v/>
      </c>
      <c r="K38" s="127" t="str">
        <f>IF($A38="","",IF($E$3="Monthly",SUMIFS('Work report'!$F:$F,'Work report'!$A:$A,"&gt;="&amp;$A38,'Work report'!$A:$A,"&lt;"&amp;EDATE($A38,1),'Work report'!$B:$B,"&lt;&gt;",'Work report'!$B:$B,"&lt;&gt;1001")/60,SUMIFS('Work report'!$G:$G,'Work report'!$A:$A,"&gt;="&amp;$A38,'Work report'!$A:$A,"&lt;"&amp;EDATE($A38,1),'Work report'!$B:$B,"&lt;&gt;",'Work report'!$B:$B,"&lt;&gt;1001")/60))</f>
        <v/>
      </c>
      <c r="L38" s="127" t="str">
        <f>IF($A38="","",IF($E$3="Monthly",SUMIFS('Work report'!$F:$F,'Work report'!$A:$A,"&gt;="&amp;$A38,'Work report'!$A:$A,"&lt;"&amp;EDATE($A38,1),'Work report'!$B:$B,1001)/60,SUMIFS('Work report'!$G:$G,'Work report'!$A:$A,"&gt;="&amp;$A38,'Work report'!$A:$A,"&lt;"&amp;EDATE($A38,1),'Work report'!$B:$B,1001)/60))</f>
        <v/>
      </c>
      <c r="M38" s="130" t="str">
        <f t="shared" si="4"/>
        <v/>
      </c>
      <c r="N38" s="124" t="str">
        <f t="shared" si="5"/>
        <v/>
      </c>
      <c r="O38" s="124" t="str">
        <f t="shared" si="6"/>
        <v/>
      </c>
      <c r="P38" s="37" t="str">
        <f t="shared" si="7"/>
        <v/>
      </c>
      <c r="Q38" s="130" t="str">
        <f t="shared" si="8"/>
        <v/>
      </c>
      <c r="R38" s="126" t="str">
        <f>IF($A38="","",SUMIFS('Work report'!$L:$L,'Work report'!$A:$A,"&gt;="&amp;$A38,'Work report'!$A:$A,"&lt;"&amp;EDATE($A38,1)))</f>
        <v/>
      </c>
      <c r="S38" s="126" t="str">
        <f>IF($A38="","",SUMIFS('Work report'!$M:$M,'Work report'!$A:$A,"&gt;="&amp;$A38,'Work report'!$A:$A,"&lt;"&amp;EDATE($A38,1)))</f>
        <v/>
      </c>
      <c r="T38" s="125" t="str">
        <f>IF($A38="","",SUMIFS('Missing tasks'!$E:$E,'Missing tasks'!$A:$A,"&gt;="&amp;$A38,'Missing tasks'!$A:$A,"&lt;"&amp;EDATE($A38,1)))</f>
        <v/>
      </c>
      <c r="U38" s="124" t="str">
        <f>IF($A38="","",SUMIFS('Missing tasks'!$H:$H,'Missing tasks'!$A:$A,"&gt;="&amp;$A38,'Missing tasks'!$A:$A,"&lt;"&amp;EDATE($A38,1)))</f>
        <v/>
      </c>
      <c r="V38" s="124" t="str">
        <f>IF($A38="","",SUMIFS('Missing tasks'!$J:$J,'Missing tasks'!$I:$I,"&gt;="&amp;$A38,'Missing tasks'!$I:$I,"&lt;"&amp;EDATE($A38,1)))</f>
        <v/>
      </c>
      <c r="W38" s="126" t="str">
        <f>IF($A38="","",COUNTIFS('Time check for tasks'!$A:$A,"&gt;="&amp;$A38,'Time check for tasks'!$A:$A,"&lt;"&amp;EDATE($A38,1),'Time check for tasks'!$K:$K,"&gt;0",'Time check for tasks'!$L:$L,"Time check – lower"))</f>
        <v/>
      </c>
      <c r="X38" s="126" t="str">
        <f>IF($A38="","",SUMIFS('Time check for tasks'!$K:$K,'Time check for tasks'!$A:$A,"&gt;="&amp;$A38,'Time check for tasks'!$A:$A,"&lt;"&amp;EDATE($A38,1),'Time check for tasks'!$K:$K,"&gt;0",'Time check for tasks'!$L:$L,"Time check – lower"))</f>
        <v/>
      </c>
      <c r="Y38" s="126" t="str">
        <f>IF($A38="","",SUMIFS('Time check for tasks'!$P:$P,'Time check for tasks'!$A:$A,"&gt;="&amp;$A38,'Time check for tasks'!$A:$A,"&lt;"&amp;EDATE($A38,1),'Time check for tasks'!$P:$P,"&gt;0",'Time check for tasks'!$L:$L,"Time check – lower"))</f>
        <v/>
      </c>
      <c r="Z38" s="126" t="str">
        <f>IF($A38="","",COUNTIFS('Time check for tasks'!$A:$A,"&gt;="&amp;$A38,'Time check for tasks'!$A:$A,"&lt;"&amp;EDATE($A38,1),'Time check for tasks'!$K:$K,"&gt;0",'Time check for tasks'!$L:$L,"Time check – higher"))</f>
        <v/>
      </c>
      <c r="AA38" s="126" t="str">
        <f>IF($A38="","",SUMIFS('Time check for tasks'!$K:$K,'Time check for tasks'!$A:$A,"&gt;="&amp;$A38,'Time check for tasks'!$A:$A,"&lt;"&amp;EDATE($A38,1),'Time check for tasks'!$K:$K,"&gt;0",'Time check for tasks'!$L:$L,"Time check – higher"))</f>
        <v/>
      </c>
      <c r="AB38" s="126" t="str">
        <f>IF($A38="","",SUMIFS('Time check for tasks'!$P:$P,'Time check for tasks'!$A:$A,"&gt;="&amp;$A38,'Time check for tasks'!$A:$A,"&lt;"&amp;EDATE($A38,1),'Time check for tasks'!$P:$P,"&gt;0",'Time check for tasks'!$L:$L,"Time check – higher"))</f>
        <v/>
      </c>
      <c r="AC38" s="38"/>
      <c r="AD38" s="38"/>
      <c r="AE38" s="38"/>
      <c r="AF38" s="38"/>
      <c r="AG38" s="38"/>
      <c r="AH38" s="39" t="str">
        <f t="shared" si="9"/>
        <v/>
      </c>
      <c r="AI38" s="40" t="str">
        <f>IF($A38="","",SUMIFS('Work report'!$N:$N,'Work report'!$A:$A,"&gt;="&amp;$A38,'Work report'!$A:$A,"&lt;"&amp;EDATE($A38,1)))</f>
        <v/>
      </c>
      <c r="AJ38" s="124" t="str">
        <f>IF($A38="","",SUMIFS(Messages!$T:$T,Messages!$A:$A,"&gt;="&amp;$A38,Messages!$A:$A,"&lt;"&amp;EDATE($A38,1)))</f>
        <v/>
      </c>
    </row>
    <row r="39" spans="1:36" s="126" customFormat="1" ht="20.25" customHeight="1" x14ac:dyDescent="0.25">
      <c r="A39" s="33" t="str">
        <f t="shared" si="10"/>
        <v/>
      </c>
      <c r="B39" s="34" t="str">
        <f>IF($A39="","",COUNTIFS('Work report'!$A:$A,"&gt;="&amp;$A39,'Work report'!$A:$A,"&lt;"&amp;EDATE($A39,1),'Work report'!$B:$B,"&lt;&gt;"))</f>
        <v/>
      </c>
      <c r="C39" s="35" t="str">
        <f>IF($A39="","",(SUMIFS('Work report'!$I:$I,'Work report'!$A:$A,"&gt;="&amp;$A39,'Work report'!$A:$A,"&lt;"&amp;EDATE($A39,1),'Work report'!$B:$B,"&lt;&gt;",'Work report'!$B:$B,"&lt;&gt;1001")+SUMIFS('Work report'!$I:$I,'Work report'!$A:$A,"&gt;="&amp;$A39,'Work report'!$A:$A,"&lt;"&amp;EDATE($A39,1),'Work report'!$B:$B,1001,'Work report'!$U:$U,"&lt;&gt;")+SUMIFS('Office time approval'!$M:$M,'Office time approval'!$A:$A,"&gt;="&amp;$A39,'Office time approval'!$A:$A,"&lt;"&amp;EDATE($A39,1),'Office time approval'!$L:$L,"Approved")+SUMIFS('Vacation, holiday, illness'!$K:$K,'Vacation, holiday, illness'!$A:$A,"&gt;="&amp;$A39,'Vacation, holiday, illness'!$A:$A,"&lt;"&amp;EDATE($A39,1)))/60)</f>
        <v/>
      </c>
      <c r="D39" s="36" t="str">
        <f t="shared" si="0"/>
        <v/>
      </c>
      <c r="E39" s="36" t="str">
        <f t="shared" si="1"/>
        <v/>
      </c>
      <c r="F39" s="36" t="str">
        <f t="shared" si="2"/>
        <v/>
      </c>
      <c r="G39" s="36" t="str">
        <f>IF($A39="","",SUMIFS(Payments!$C:$C,Payments!$A:$A,"&gt;="&amp;$A39,Payments!$A:$A,"&lt;"&amp;EDATE($A39,1),Payments!$B:$B,"Salary"))</f>
        <v/>
      </c>
      <c r="H39" s="36" t="str">
        <f>IF($A39="","",SUMIFS(Payments!$C:$C,Payments!$A:$A,"&gt;="&amp;$A39,Payments!$A:$A,"&lt;"&amp;EDATE($A39,1),Payments!$B:$B,"Bonus"))</f>
        <v/>
      </c>
      <c r="I39" s="36" t="str">
        <f>IF($A39="","",SUMIFS(Payments!$C:$C,Payments!$A:$A,"&gt;="&amp;$A39,Payments!$A:$A,"&lt;"&amp;EDATE($A39,1)))</f>
        <v/>
      </c>
      <c r="J39" s="36" t="str">
        <f t="shared" si="3"/>
        <v/>
      </c>
      <c r="K39" s="127" t="str">
        <f>IF($A39="","",IF($E$3="Monthly",SUMIFS('Work report'!$F:$F,'Work report'!$A:$A,"&gt;="&amp;$A39,'Work report'!$A:$A,"&lt;"&amp;EDATE($A39,1),'Work report'!$B:$B,"&lt;&gt;",'Work report'!$B:$B,"&lt;&gt;1001")/60,SUMIFS('Work report'!$G:$G,'Work report'!$A:$A,"&gt;="&amp;$A39,'Work report'!$A:$A,"&lt;"&amp;EDATE($A39,1),'Work report'!$B:$B,"&lt;&gt;",'Work report'!$B:$B,"&lt;&gt;1001")/60))</f>
        <v/>
      </c>
      <c r="L39" s="127" t="str">
        <f>IF($A39="","",IF($E$3="Monthly",SUMIFS('Work report'!$F:$F,'Work report'!$A:$A,"&gt;="&amp;$A39,'Work report'!$A:$A,"&lt;"&amp;EDATE($A39,1),'Work report'!$B:$B,1001)/60,SUMIFS('Work report'!$G:$G,'Work report'!$A:$A,"&gt;="&amp;$A39,'Work report'!$A:$A,"&lt;"&amp;EDATE($A39,1),'Work report'!$B:$B,1001)/60))</f>
        <v/>
      </c>
      <c r="M39" s="130" t="str">
        <f t="shared" si="4"/>
        <v/>
      </c>
      <c r="N39" s="124" t="str">
        <f t="shared" si="5"/>
        <v/>
      </c>
      <c r="O39" s="124" t="str">
        <f t="shared" si="6"/>
        <v/>
      </c>
      <c r="P39" s="37" t="str">
        <f t="shared" si="7"/>
        <v/>
      </c>
      <c r="Q39" s="130" t="str">
        <f t="shared" si="8"/>
        <v/>
      </c>
      <c r="R39" s="126" t="str">
        <f>IF($A39="","",SUMIFS('Work report'!$L:$L,'Work report'!$A:$A,"&gt;="&amp;$A39,'Work report'!$A:$A,"&lt;"&amp;EDATE($A39,1)))</f>
        <v/>
      </c>
      <c r="S39" s="126" t="str">
        <f>IF($A39="","",SUMIFS('Work report'!$M:$M,'Work report'!$A:$A,"&gt;="&amp;$A39,'Work report'!$A:$A,"&lt;"&amp;EDATE($A39,1)))</f>
        <v/>
      </c>
      <c r="T39" s="125" t="str">
        <f>IF($A39="","",SUMIFS('Missing tasks'!$E:$E,'Missing tasks'!$A:$A,"&gt;="&amp;$A39,'Missing tasks'!$A:$A,"&lt;"&amp;EDATE($A39,1)))</f>
        <v/>
      </c>
      <c r="U39" s="124" t="str">
        <f>IF($A39="","",SUMIFS('Missing tasks'!$H:$H,'Missing tasks'!$A:$A,"&gt;="&amp;$A39,'Missing tasks'!$A:$A,"&lt;"&amp;EDATE($A39,1)))</f>
        <v/>
      </c>
      <c r="V39" s="124" t="str">
        <f>IF($A39="","",SUMIFS('Missing tasks'!$J:$J,'Missing tasks'!$I:$I,"&gt;="&amp;$A39,'Missing tasks'!$I:$I,"&lt;"&amp;EDATE($A39,1)))</f>
        <v/>
      </c>
      <c r="W39" s="126" t="str">
        <f>IF($A39="","",COUNTIFS('Time check for tasks'!$A:$A,"&gt;="&amp;$A39,'Time check for tasks'!$A:$A,"&lt;"&amp;EDATE($A39,1),'Time check for tasks'!$K:$K,"&gt;0",'Time check for tasks'!$L:$L,"Time check – lower"))</f>
        <v/>
      </c>
      <c r="X39" s="126" t="str">
        <f>IF($A39="","",SUMIFS('Time check for tasks'!$K:$K,'Time check for tasks'!$A:$A,"&gt;="&amp;$A39,'Time check for tasks'!$A:$A,"&lt;"&amp;EDATE($A39,1),'Time check for tasks'!$K:$K,"&gt;0",'Time check for tasks'!$L:$L,"Time check – lower"))</f>
        <v/>
      </c>
      <c r="Y39" s="126" t="str">
        <f>IF($A39="","",SUMIFS('Time check for tasks'!$P:$P,'Time check for tasks'!$A:$A,"&gt;="&amp;$A39,'Time check for tasks'!$A:$A,"&lt;"&amp;EDATE($A39,1),'Time check for tasks'!$P:$P,"&gt;0",'Time check for tasks'!$L:$L,"Time check – lower"))</f>
        <v/>
      </c>
      <c r="Z39" s="126" t="str">
        <f>IF($A39="","",COUNTIFS('Time check for tasks'!$A:$A,"&gt;="&amp;$A39,'Time check for tasks'!$A:$A,"&lt;"&amp;EDATE($A39,1),'Time check for tasks'!$K:$K,"&gt;0",'Time check for tasks'!$L:$L,"Time check – higher"))</f>
        <v/>
      </c>
      <c r="AA39" s="126" t="str">
        <f>IF($A39="","",SUMIFS('Time check for tasks'!$K:$K,'Time check for tasks'!$A:$A,"&gt;="&amp;$A39,'Time check for tasks'!$A:$A,"&lt;"&amp;EDATE($A39,1),'Time check for tasks'!$K:$K,"&gt;0",'Time check for tasks'!$L:$L,"Time check – higher"))</f>
        <v/>
      </c>
      <c r="AB39" s="126" t="str">
        <f>IF($A39="","",SUMIFS('Time check for tasks'!$P:$P,'Time check for tasks'!$A:$A,"&gt;="&amp;$A39,'Time check for tasks'!$A:$A,"&lt;"&amp;EDATE($A39,1),'Time check for tasks'!$P:$P,"&gt;0",'Time check for tasks'!$L:$L,"Time check – higher"))</f>
        <v/>
      </c>
      <c r="AC39" s="38"/>
      <c r="AD39" s="38"/>
      <c r="AE39" s="38"/>
      <c r="AF39" s="38"/>
      <c r="AG39" s="38"/>
      <c r="AH39" s="39" t="str">
        <f t="shared" si="9"/>
        <v/>
      </c>
      <c r="AI39" s="40" t="str">
        <f>IF($A39="","",SUMIFS('Work report'!$N:$N,'Work report'!$A:$A,"&gt;="&amp;$A39,'Work report'!$A:$A,"&lt;"&amp;EDATE($A39,1)))</f>
        <v/>
      </c>
      <c r="AJ39" s="124" t="str">
        <f>IF($A39="","",SUMIFS(Messages!$T:$T,Messages!$A:$A,"&gt;="&amp;$A39,Messages!$A:$A,"&lt;"&amp;EDATE($A39,1)))</f>
        <v/>
      </c>
    </row>
    <row r="40" spans="1:36" s="126" customFormat="1" ht="20.25" customHeight="1" x14ac:dyDescent="0.25">
      <c r="A40" s="33" t="str">
        <f t="shared" si="10"/>
        <v/>
      </c>
      <c r="B40" s="34" t="str">
        <f>IF($A40="","",COUNTIFS('Work report'!$A:$A,"&gt;="&amp;$A40,'Work report'!$A:$A,"&lt;"&amp;EDATE($A40,1),'Work report'!$B:$B,"&lt;&gt;"))</f>
        <v/>
      </c>
      <c r="C40" s="35" t="str">
        <f>IF($A40="","",(SUMIFS('Work report'!$I:$I,'Work report'!$A:$A,"&gt;="&amp;$A40,'Work report'!$A:$A,"&lt;"&amp;EDATE($A40,1),'Work report'!$B:$B,"&lt;&gt;",'Work report'!$B:$B,"&lt;&gt;1001")+SUMIFS('Work report'!$I:$I,'Work report'!$A:$A,"&gt;="&amp;$A40,'Work report'!$A:$A,"&lt;"&amp;EDATE($A40,1),'Work report'!$B:$B,1001,'Work report'!$U:$U,"&lt;&gt;")+SUMIFS('Office time approval'!$M:$M,'Office time approval'!$A:$A,"&gt;="&amp;$A40,'Office time approval'!$A:$A,"&lt;"&amp;EDATE($A40,1),'Office time approval'!$L:$L,"Approved")+SUMIFS('Vacation, holiday, illness'!$K:$K,'Vacation, holiday, illness'!$A:$A,"&gt;="&amp;$A40,'Vacation, holiday, illness'!$A:$A,"&lt;"&amp;EDATE($A40,1)))/60)</f>
        <v/>
      </c>
      <c r="D40" s="36" t="str">
        <f t="shared" si="0"/>
        <v/>
      </c>
      <c r="E40" s="36" t="str">
        <f t="shared" si="1"/>
        <v/>
      </c>
      <c r="F40" s="36" t="str">
        <f t="shared" si="2"/>
        <v/>
      </c>
      <c r="G40" s="36" t="str">
        <f>IF($A40="","",SUMIFS(Payments!$C:$C,Payments!$A:$A,"&gt;="&amp;$A40,Payments!$A:$A,"&lt;"&amp;EDATE($A40,1),Payments!$B:$B,"Salary"))</f>
        <v/>
      </c>
      <c r="H40" s="36" t="str">
        <f>IF($A40="","",SUMIFS(Payments!$C:$C,Payments!$A:$A,"&gt;="&amp;$A40,Payments!$A:$A,"&lt;"&amp;EDATE($A40,1),Payments!$B:$B,"Bonus"))</f>
        <v/>
      </c>
      <c r="I40" s="36" t="str">
        <f>IF($A40="","",SUMIFS(Payments!$C:$C,Payments!$A:$A,"&gt;="&amp;$A40,Payments!$A:$A,"&lt;"&amp;EDATE($A40,1)))</f>
        <v/>
      </c>
      <c r="J40" s="36" t="str">
        <f t="shared" si="3"/>
        <v/>
      </c>
      <c r="K40" s="127" t="str">
        <f>IF($A40="","",IF($E$3="Monthly",SUMIFS('Work report'!$F:$F,'Work report'!$A:$A,"&gt;="&amp;$A40,'Work report'!$A:$A,"&lt;"&amp;EDATE($A40,1),'Work report'!$B:$B,"&lt;&gt;",'Work report'!$B:$B,"&lt;&gt;1001")/60,SUMIFS('Work report'!$G:$G,'Work report'!$A:$A,"&gt;="&amp;$A40,'Work report'!$A:$A,"&lt;"&amp;EDATE($A40,1),'Work report'!$B:$B,"&lt;&gt;",'Work report'!$B:$B,"&lt;&gt;1001")/60))</f>
        <v/>
      </c>
      <c r="L40" s="127" t="str">
        <f>IF($A40="","",IF($E$3="Monthly",SUMIFS('Work report'!$F:$F,'Work report'!$A:$A,"&gt;="&amp;$A40,'Work report'!$A:$A,"&lt;"&amp;EDATE($A40,1),'Work report'!$B:$B,1001)/60,SUMIFS('Work report'!$G:$G,'Work report'!$A:$A,"&gt;="&amp;$A40,'Work report'!$A:$A,"&lt;"&amp;EDATE($A40,1),'Work report'!$B:$B,1001)/60))</f>
        <v/>
      </c>
      <c r="M40" s="130" t="str">
        <f t="shared" si="4"/>
        <v/>
      </c>
      <c r="N40" s="124" t="str">
        <f t="shared" si="5"/>
        <v/>
      </c>
      <c r="O40" s="124" t="str">
        <f t="shared" si="6"/>
        <v/>
      </c>
      <c r="P40" s="37" t="str">
        <f t="shared" si="7"/>
        <v/>
      </c>
      <c r="Q40" s="130" t="str">
        <f t="shared" si="8"/>
        <v/>
      </c>
      <c r="R40" s="126" t="str">
        <f>IF($A40="","",SUMIFS('Work report'!$L:$L,'Work report'!$A:$A,"&gt;="&amp;$A40,'Work report'!$A:$A,"&lt;"&amp;EDATE($A40,1)))</f>
        <v/>
      </c>
      <c r="S40" s="126" t="str">
        <f>IF($A40="","",SUMIFS('Work report'!$M:$M,'Work report'!$A:$A,"&gt;="&amp;$A40,'Work report'!$A:$A,"&lt;"&amp;EDATE($A40,1)))</f>
        <v/>
      </c>
      <c r="T40" s="125" t="str">
        <f>IF($A40="","",SUMIFS('Missing tasks'!$E:$E,'Missing tasks'!$A:$A,"&gt;="&amp;$A40,'Missing tasks'!$A:$A,"&lt;"&amp;EDATE($A40,1)))</f>
        <v/>
      </c>
      <c r="U40" s="124" t="str">
        <f>IF($A40="","",SUMIFS('Missing tasks'!$H:$H,'Missing tasks'!$A:$A,"&gt;="&amp;$A40,'Missing tasks'!$A:$A,"&lt;"&amp;EDATE($A40,1)))</f>
        <v/>
      </c>
      <c r="V40" s="124" t="str">
        <f>IF($A40="","",SUMIFS('Missing tasks'!$J:$J,'Missing tasks'!$I:$I,"&gt;="&amp;$A40,'Missing tasks'!$I:$I,"&lt;"&amp;EDATE($A40,1)))</f>
        <v/>
      </c>
      <c r="W40" s="126" t="str">
        <f>IF($A40="","",COUNTIFS('Time check for tasks'!$A:$A,"&gt;="&amp;$A40,'Time check for tasks'!$A:$A,"&lt;"&amp;EDATE($A40,1),'Time check for tasks'!$K:$K,"&gt;0",'Time check for tasks'!$L:$L,"Time check – lower"))</f>
        <v/>
      </c>
      <c r="X40" s="126" t="str">
        <f>IF($A40="","",SUMIFS('Time check for tasks'!$K:$K,'Time check for tasks'!$A:$A,"&gt;="&amp;$A40,'Time check for tasks'!$A:$A,"&lt;"&amp;EDATE($A40,1),'Time check for tasks'!$K:$K,"&gt;0",'Time check for tasks'!$L:$L,"Time check – lower"))</f>
        <v/>
      </c>
      <c r="Y40" s="126" t="str">
        <f>IF($A40="","",SUMIFS('Time check for tasks'!$P:$P,'Time check for tasks'!$A:$A,"&gt;="&amp;$A40,'Time check for tasks'!$A:$A,"&lt;"&amp;EDATE($A40,1),'Time check for tasks'!$P:$P,"&gt;0",'Time check for tasks'!$L:$L,"Time check – lower"))</f>
        <v/>
      </c>
      <c r="Z40" s="126" t="str">
        <f>IF($A40="","",COUNTIFS('Time check for tasks'!$A:$A,"&gt;="&amp;$A40,'Time check for tasks'!$A:$A,"&lt;"&amp;EDATE($A40,1),'Time check for tasks'!$K:$K,"&gt;0",'Time check for tasks'!$L:$L,"Time check – higher"))</f>
        <v/>
      </c>
      <c r="AA40" s="126" t="str">
        <f>IF($A40="","",SUMIFS('Time check for tasks'!$K:$K,'Time check for tasks'!$A:$A,"&gt;="&amp;$A40,'Time check for tasks'!$A:$A,"&lt;"&amp;EDATE($A40,1),'Time check for tasks'!$K:$K,"&gt;0",'Time check for tasks'!$L:$L,"Time check – higher"))</f>
        <v/>
      </c>
      <c r="AB40" s="126" t="str">
        <f>IF($A40="","",SUMIFS('Time check for tasks'!$P:$P,'Time check for tasks'!$A:$A,"&gt;="&amp;$A40,'Time check for tasks'!$A:$A,"&lt;"&amp;EDATE($A40,1),'Time check for tasks'!$P:$P,"&gt;0",'Time check for tasks'!$L:$L,"Time check – higher"))</f>
        <v/>
      </c>
      <c r="AC40" s="38"/>
      <c r="AD40" s="38"/>
      <c r="AE40" s="38"/>
      <c r="AF40" s="38"/>
      <c r="AG40" s="38"/>
      <c r="AH40" s="39" t="str">
        <f t="shared" si="9"/>
        <v/>
      </c>
      <c r="AI40" s="40" t="str">
        <f>IF($A40="","",SUMIFS('Work report'!$N:$N,'Work report'!$A:$A,"&gt;="&amp;$A40,'Work report'!$A:$A,"&lt;"&amp;EDATE($A40,1)))</f>
        <v/>
      </c>
      <c r="AJ40" s="124" t="str">
        <f>IF($A40="","",SUMIFS(Messages!$T:$T,Messages!$A:$A,"&gt;="&amp;$A40,Messages!$A:$A,"&lt;"&amp;EDATE($A40,1)))</f>
        <v/>
      </c>
    </row>
    <row r="41" spans="1:36" s="126" customFormat="1" ht="20.25" customHeight="1" x14ac:dyDescent="0.25">
      <c r="A41" s="33" t="str">
        <f t="shared" si="10"/>
        <v/>
      </c>
      <c r="B41" s="34" t="str">
        <f>IF($A41="","",COUNTIFS('Work report'!$A:$A,"&gt;="&amp;$A41,'Work report'!$A:$A,"&lt;"&amp;EDATE($A41,1),'Work report'!$B:$B,"&lt;&gt;"))</f>
        <v/>
      </c>
      <c r="C41" s="35" t="str">
        <f>IF($A41="","",(SUMIFS('Work report'!$I:$I,'Work report'!$A:$A,"&gt;="&amp;$A41,'Work report'!$A:$A,"&lt;"&amp;EDATE($A41,1),'Work report'!$B:$B,"&lt;&gt;",'Work report'!$B:$B,"&lt;&gt;1001")+SUMIFS('Work report'!$I:$I,'Work report'!$A:$A,"&gt;="&amp;$A41,'Work report'!$A:$A,"&lt;"&amp;EDATE($A41,1),'Work report'!$B:$B,1001,'Work report'!$U:$U,"&lt;&gt;")+SUMIFS('Office time approval'!$M:$M,'Office time approval'!$A:$A,"&gt;="&amp;$A41,'Office time approval'!$A:$A,"&lt;"&amp;EDATE($A41,1),'Office time approval'!$L:$L,"Approved")+SUMIFS('Vacation, holiday, illness'!$K:$K,'Vacation, holiday, illness'!$A:$A,"&gt;="&amp;$A41,'Vacation, holiday, illness'!$A:$A,"&lt;"&amp;EDATE($A41,1)))/60)</f>
        <v/>
      </c>
      <c r="D41" s="36" t="str">
        <f t="shared" si="0"/>
        <v/>
      </c>
      <c r="E41" s="36" t="str">
        <f t="shared" si="1"/>
        <v/>
      </c>
      <c r="F41" s="36" t="str">
        <f t="shared" si="2"/>
        <v/>
      </c>
      <c r="G41" s="36" t="str">
        <f>IF($A41="","",SUMIFS(Payments!$C:$C,Payments!$A:$A,"&gt;="&amp;$A41,Payments!$A:$A,"&lt;"&amp;EDATE($A41,1),Payments!$B:$B,"Salary"))</f>
        <v/>
      </c>
      <c r="H41" s="36" t="str">
        <f>IF($A41="","",SUMIFS(Payments!$C:$C,Payments!$A:$A,"&gt;="&amp;$A41,Payments!$A:$A,"&lt;"&amp;EDATE($A41,1),Payments!$B:$B,"Bonus"))</f>
        <v/>
      </c>
      <c r="I41" s="36" t="str">
        <f>IF($A41="","",SUMIFS(Payments!$C:$C,Payments!$A:$A,"&gt;="&amp;$A41,Payments!$A:$A,"&lt;"&amp;EDATE($A41,1)))</f>
        <v/>
      </c>
      <c r="J41" s="36" t="str">
        <f t="shared" si="3"/>
        <v/>
      </c>
      <c r="K41" s="127" t="str">
        <f>IF($A41="","",IF($E$3="Monthly",SUMIFS('Work report'!$F:$F,'Work report'!$A:$A,"&gt;="&amp;$A41,'Work report'!$A:$A,"&lt;"&amp;EDATE($A41,1),'Work report'!$B:$B,"&lt;&gt;",'Work report'!$B:$B,"&lt;&gt;1001")/60,SUMIFS('Work report'!$G:$G,'Work report'!$A:$A,"&gt;="&amp;$A41,'Work report'!$A:$A,"&lt;"&amp;EDATE($A41,1),'Work report'!$B:$B,"&lt;&gt;",'Work report'!$B:$B,"&lt;&gt;1001")/60))</f>
        <v/>
      </c>
      <c r="L41" s="127" t="str">
        <f>IF($A41="","",IF($E$3="Monthly",SUMIFS('Work report'!$F:$F,'Work report'!$A:$A,"&gt;="&amp;$A41,'Work report'!$A:$A,"&lt;"&amp;EDATE($A41,1),'Work report'!$B:$B,1001)/60,SUMIFS('Work report'!$G:$G,'Work report'!$A:$A,"&gt;="&amp;$A41,'Work report'!$A:$A,"&lt;"&amp;EDATE($A41,1),'Work report'!$B:$B,1001)/60))</f>
        <v/>
      </c>
      <c r="M41" s="130" t="str">
        <f t="shared" si="4"/>
        <v/>
      </c>
      <c r="N41" s="124" t="str">
        <f t="shared" si="5"/>
        <v/>
      </c>
      <c r="O41" s="124" t="str">
        <f t="shared" si="6"/>
        <v/>
      </c>
      <c r="P41" s="37" t="str">
        <f t="shared" si="7"/>
        <v/>
      </c>
      <c r="Q41" s="130" t="str">
        <f t="shared" si="8"/>
        <v/>
      </c>
      <c r="R41" s="126" t="str">
        <f>IF($A41="","",SUMIFS('Work report'!$L:$L,'Work report'!$A:$A,"&gt;="&amp;$A41,'Work report'!$A:$A,"&lt;"&amp;EDATE($A41,1)))</f>
        <v/>
      </c>
      <c r="S41" s="126" t="str">
        <f>IF($A41="","",SUMIFS('Work report'!$M:$M,'Work report'!$A:$A,"&gt;="&amp;$A41,'Work report'!$A:$A,"&lt;"&amp;EDATE($A41,1)))</f>
        <v/>
      </c>
      <c r="T41" s="125" t="str">
        <f>IF($A41="","",SUMIFS('Missing tasks'!$E:$E,'Missing tasks'!$A:$A,"&gt;="&amp;$A41,'Missing tasks'!$A:$A,"&lt;"&amp;EDATE($A41,1)))</f>
        <v/>
      </c>
      <c r="U41" s="124" t="str">
        <f>IF($A41="","",SUMIFS('Missing tasks'!$H:$H,'Missing tasks'!$A:$A,"&gt;="&amp;$A41,'Missing tasks'!$A:$A,"&lt;"&amp;EDATE($A41,1)))</f>
        <v/>
      </c>
      <c r="V41" s="124" t="str">
        <f>IF($A41="","",SUMIFS('Missing tasks'!$J:$J,'Missing tasks'!$I:$I,"&gt;="&amp;$A41,'Missing tasks'!$I:$I,"&lt;"&amp;EDATE($A41,1)))</f>
        <v/>
      </c>
      <c r="W41" s="126" t="str">
        <f>IF($A41="","",COUNTIFS('Time check for tasks'!$A:$A,"&gt;="&amp;$A41,'Time check for tasks'!$A:$A,"&lt;"&amp;EDATE($A41,1),'Time check for tasks'!$K:$K,"&gt;0",'Time check for tasks'!$L:$L,"Time check – lower"))</f>
        <v/>
      </c>
      <c r="X41" s="126" t="str">
        <f>IF($A41="","",SUMIFS('Time check for tasks'!$K:$K,'Time check for tasks'!$A:$A,"&gt;="&amp;$A41,'Time check for tasks'!$A:$A,"&lt;"&amp;EDATE($A41,1),'Time check for tasks'!$K:$K,"&gt;0",'Time check for tasks'!$L:$L,"Time check – lower"))</f>
        <v/>
      </c>
      <c r="Y41" s="126" t="str">
        <f>IF($A41="","",SUMIFS('Time check for tasks'!$P:$P,'Time check for tasks'!$A:$A,"&gt;="&amp;$A41,'Time check for tasks'!$A:$A,"&lt;"&amp;EDATE($A41,1),'Time check for tasks'!$P:$P,"&gt;0",'Time check for tasks'!$L:$L,"Time check – lower"))</f>
        <v/>
      </c>
      <c r="Z41" s="126" t="str">
        <f>IF($A41="","",COUNTIFS('Time check for tasks'!$A:$A,"&gt;="&amp;$A41,'Time check for tasks'!$A:$A,"&lt;"&amp;EDATE($A41,1),'Time check for tasks'!$K:$K,"&gt;0",'Time check for tasks'!$L:$L,"Time check – higher"))</f>
        <v/>
      </c>
      <c r="AA41" s="126" t="str">
        <f>IF($A41="","",SUMIFS('Time check for tasks'!$K:$K,'Time check for tasks'!$A:$A,"&gt;="&amp;$A41,'Time check for tasks'!$A:$A,"&lt;"&amp;EDATE($A41,1),'Time check for tasks'!$K:$K,"&gt;0",'Time check for tasks'!$L:$L,"Time check – higher"))</f>
        <v/>
      </c>
      <c r="AB41" s="126" t="str">
        <f>IF($A41="","",SUMIFS('Time check for tasks'!$P:$P,'Time check for tasks'!$A:$A,"&gt;="&amp;$A41,'Time check for tasks'!$A:$A,"&lt;"&amp;EDATE($A41,1),'Time check for tasks'!$P:$P,"&gt;0",'Time check for tasks'!$L:$L,"Time check – higher"))</f>
        <v/>
      </c>
      <c r="AC41" s="38"/>
      <c r="AD41" s="38"/>
      <c r="AE41" s="38"/>
      <c r="AF41" s="38"/>
      <c r="AG41" s="38"/>
      <c r="AH41" s="39" t="str">
        <f t="shared" si="9"/>
        <v/>
      </c>
      <c r="AI41" s="40" t="str">
        <f>IF($A41="","",SUMIFS('Work report'!$N:$N,'Work report'!$A:$A,"&gt;="&amp;$A41,'Work report'!$A:$A,"&lt;"&amp;EDATE($A41,1)))</f>
        <v/>
      </c>
      <c r="AJ41" s="124" t="str">
        <f>IF($A41="","",SUMIFS(Messages!$T:$T,Messages!$A:$A,"&gt;="&amp;$A41,Messages!$A:$A,"&lt;"&amp;EDATE($A41,1)))</f>
        <v/>
      </c>
    </row>
    <row r="42" spans="1:36" s="126" customFormat="1" ht="20.25" customHeight="1" x14ac:dyDescent="0.25">
      <c r="A42" s="33" t="str">
        <f t="shared" si="10"/>
        <v/>
      </c>
      <c r="B42" s="34" t="str">
        <f>IF($A42="","",COUNTIFS('Work report'!$A:$A,"&gt;="&amp;$A42,'Work report'!$A:$A,"&lt;"&amp;EDATE($A42,1),'Work report'!$B:$B,"&lt;&gt;"))</f>
        <v/>
      </c>
      <c r="C42" s="35" t="str">
        <f>IF($A42="","",(SUMIFS('Work report'!$I:$I,'Work report'!$A:$A,"&gt;="&amp;$A42,'Work report'!$A:$A,"&lt;"&amp;EDATE($A42,1),'Work report'!$B:$B,"&lt;&gt;",'Work report'!$B:$B,"&lt;&gt;1001")+SUMIFS('Work report'!$I:$I,'Work report'!$A:$A,"&gt;="&amp;$A42,'Work report'!$A:$A,"&lt;"&amp;EDATE($A42,1),'Work report'!$B:$B,1001,'Work report'!$U:$U,"&lt;&gt;")+SUMIFS('Office time approval'!$M:$M,'Office time approval'!$A:$A,"&gt;="&amp;$A42,'Office time approval'!$A:$A,"&lt;"&amp;EDATE($A42,1),'Office time approval'!$L:$L,"Approved")+SUMIFS('Vacation, holiday, illness'!$K:$K,'Vacation, holiday, illness'!$A:$A,"&gt;="&amp;$A42,'Vacation, holiday, illness'!$A:$A,"&lt;"&amp;EDATE($A42,1)))/60)</f>
        <v/>
      </c>
      <c r="D42" s="36" t="str">
        <f t="shared" si="0"/>
        <v/>
      </c>
      <c r="E42" s="36" t="str">
        <f t="shared" si="1"/>
        <v/>
      </c>
      <c r="F42" s="36" t="str">
        <f t="shared" si="2"/>
        <v/>
      </c>
      <c r="G42" s="36" t="str">
        <f>IF($A42="","",SUMIFS(Payments!$C:$C,Payments!$A:$A,"&gt;="&amp;$A42,Payments!$A:$A,"&lt;"&amp;EDATE($A42,1),Payments!$B:$B,"Salary"))</f>
        <v/>
      </c>
      <c r="H42" s="36" t="str">
        <f>IF($A42="","",SUMIFS(Payments!$C:$C,Payments!$A:$A,"&gt;="&amp;$A42,Payments!$A:$A,"&lt;"&amp;EDATE($A42,1),Payments!$B:$B,"Bonus"))</f>
        <v/>
      </c>
      <c r="I42" s="36" t="str">
        <f>IF($A42="","",SUMIFS(Payments!$C:$C,Payments!$A:$A,"&gt;="&amp;$A42,Payments!$A:$A,"&lt;"&amp;EDATE($A42,1)))</f>
        <v/>
      </c>
      <c r="J42" s="36" t="str">
        <f t="shared" si="3"/>
        <v/>
      </c>
      <c r="K42" s="127" t="str">
        <f>IF($A42="","",IF($E$3="Monthly",SUMIFS('Work report'!$F:$F,'Work report'!$A:$A,"&gt;="&amp;$A42,'Work report'!$A:$A,"&lt;"&amp;EDATE($A42,1),'Work report'!$B:$B,"&lt;&gt;",'Work report'!$B:$B,"&lt;&gt;1001")/60,SUMIFS('Work report'!$G:$G,'Work report'!$A:$A,"&gt;="&amp;$A42,'Work report'!$A:$A,"&lt;"&amp;EDATE($A42,1),'Work report'!$B:$B,"&lt;&gt;",'Work report'!$B:$B,"&lt;&gt;1001")/60))</f>
        <v/>
      </c>
      <c r="L42" s="127" t="str">
        <f>IF($A42="","",IF($E$3="Monthly",SUMIFS('Work report'!$F:$F,'Work report'!$A:$A,"&gt;="&amp;$A42,'Work report'!$A:$A,"&lt;"&amp;EDATE($A42,1),'Work report'!$B:$B,1001)/60,SUMIFS('Work report'!$G:$G,'Work report'!$A:$A,"&gt;="&amp;$A42,'Work report'!$A:$A,"&lt;"&amp;EDATE($A42,1),'Work report'!$B:$B,1001)/60))</f>
        <v/>
      </c>
      <c r="M42" s="130" t="str">
        <f t="shared" si="4"/>
        <v/>
      </c>
      <c r="N42" s="124" t="str">
        <f t="shared" si="5"/>
        <v/>
      </c>
      <c r="O42" s="124" t="str">
        <f t="shared" si="6"/>
        <v/>
      </c>
      <c r="P42" s="37" t="str">
        <f t="shared" si="7"/>
        <v/>
      </c>
      <c r="Q42" s="130" t="str">
        <f t="shared" si="8"/>
        <v/>
      </c>
      <c r="R42" s="126" t="str">
        <f>IF($A42="","",SUMIFS('Work report'!$L:$L,'Work report'!$A:$A,"&gt;="&amp;$A42,'Work report'!$A:$A,"&lt;"&amp;EDATE($A42,1)))</f>
        <v/>
      </c>
      <c r="S42" s="126" t="str">
        <f>IF($A42="","",SUMIFS('Work report'!$M:$M,'Work report'!$A:$A,"&gt;="&amp;$A42,'Work report'!$A:$A,"&lt;"&amp;EDATE($A42,1)))</f>
        <v/>
      </c>
      <c r="T42" s="125" t="str">
        <f>IF($A42="","",SUMIFS('Missing tasks'!$E:$E,'Missing tasks'!$A:$A,"&gt;="&amp;$A42,'Missing tasks'!$A:$A,"&lt;"&amp;EDATE($A42,1)))</f>
        <v/>
      </c>
      <c r="U42" s="124" t="str">
        <f>IF($A42="","",SUMIFS('Missing tasks'!$H:$H,'Missing tasks'!$A:$A,"&gt;="&amp;$A42,'Missing tasks'!$A:$A,"&lt;"&amp;EDATE($A42,1)))</f>
        <v/>
      </c>
      <c r="V42" s="124" t="str">
        <f>IF($A42="","",SUMIFS('Missing tasks'!$J:$J,'Missing tasks'!$I:$I,"&gt;="&amp;$A42,'Missing tasks'!$I:$I,"&lt;"&amp;EDATE($A42,1)))</f>
        <v/>
      </c>
      <c r="W42" s="126" t="str">
        <f>IF($A42="","",COUNTIFS('Time check for tasks'!$A:$A,"&gt;="&amp;$A42,'Time check for tasks'!$A:$A,"&lt;"&amp;EDATE($A42,1),'Time check for tasks'!$K:$K,"&gt;0",'Time check for tasks'!$L:$L,"Time check – lower"))</f>
        <v/>
      </c>
      <c r="X42" s="126" t="str">
        <f>IF($A42="","",SUMIFS('Time check for tasks'!$K:$K,'Time check for tasks'!$A:$A,"&gt;="&amp;$A42,'Time check for tasks'!$A:$A,"&lt;"&amp;EDATE($A42,1),'Time check for tasks'!$K:$K,"&gt;0",'Time check for tasks'!$L:$L,"Time check – lower"))</f>
        <v/>
      </c>
      <c r="Y42" s="126" t="str">
        <f>IF($A42="","",SUMIFS('Time check for tasks'!$P:$P,'Time check for tasks'!$A:$A,"&gt;="&amp;$A42,'Time check for tasks'!$A:$A,"&lt;"&amp;EDATE($A42,1),'Time check for tasks'!$P:$P,"&gt;0",'Time check for tasks'!$L:$L,"Time check – lower"))</f>
        <v/>
      </c>
      <c r="Z42" s="126" t="str">
        <f>IF($A42="","",COUNTIFS('Time check for tasks'!$A:$A,"&gt;="&amp;$A42,'Time check for tasks'!$A:$A,"&lt;"&amp;EDATE($A42,1),'Time check for tasks'!$K:$K,"&gt;0",'Time check for tasks'!$L:$L,"Time check – higher"))</f>
        <v/>
      </c>
      <c r="AA42" s="126" t="str">
        <f>IF($A42="","",SUMIFS('Time check for tasks'!$K:$K,'Time check for tasks'!$A:$A,"&gt;="&amp;$A42,'Time check for tasks'!$A:$A,"&lt;"&amp;EDATE($A42,1),'Time check for tasks'!$K:$K,"&gt;0",'Time check for tasks'!$L:$L,"Time check – higher"))</f>
        <v/>
      </c>
      <c r="AB42" s="126" t="str">
        <f>IF($A42="","",SUMIFS('Time check for tasks'!$P:$P,'Time check for tasks'!$A:$A,"&gt;="&amp;$A42,'Time check for tasks'!$A:$A,"&lt;"&amp;EDATE($A42,1),'Time check for tasks'!$P:$P,"&gt;0",'Time check for tasks'!$L:$L,"Time check – higher"))</f>
        <v/>
      </c>
      <c r="AC42" s="38"/>
      <c r="AD42" s="38"/>
      <c r="AE42" s="38"/>
      <c r="AF42" s="38"/>
      <c r="AG42" s="38"/>
      <c r="AH42" s="39" t="str">
        <f t="shared" si="9"/>
        <v/>
      </c>
      <c r="AI42" s="40" t="str">
        <f>IF($A42="","",SUMIFS('Work report'!$N:$N,'Work report'!$A:$A,"&gt;="&amp;$A42,'Work report'!$A:$A,"&lt;"&amp;EDATE($A42,1)))</f>
        <v/>
      </c>
      <c r="AJ42" s="124" t="str">
        <f>IF($A42="","",SUMIFS(Messages!$T:$T,Messages!$A:$A,"&gt;="&amp;$A42,Messages!$A:$A,"&lt;"&amp;EDATE($A42,1)))</f>
        <v/>
      </c>
    </row>
    <row r="43" spans="1:36" s="126" customFormat="1" ht="20.25" customHeight="1" x14ac:dyDescent="0.25">
      <c r="A43" s="33" t="str">
        <f t="shared" si="10"/>
        <v/>
      </c>
      <c r="B43" s="34" t="str">
        <f>IF($A43="","",COUNTIFS('Work report'!$A:$A,"&gt;="&amp;$A43,'Work report'!$A:$A,"&lt;"&amp;EDATE($A43,1),'Work report'!$B:$B,"&lt;&gt;"))</f>
        <v/>
      </c>
      <c r="C43" s="35" t="str">
        <f>IF($A43="","",(SUMIFS('Work report'!$I:$I,'Work report'!$A:$A,"&gt;="&amp;$A43,'Work report'!$A:$A,"&lt;"&amp;EDATE($A43,1),'Work report'!$B:$B,"&lt;&gt;",'Work report'!$B:$B,"&lt;&gt;1001")+SUMIFS('Work report'!$I:$I,'Work report'!$A:$A,"&gt;="&amp;$A43,'Work report'!$A:$A,"&lt;"&amp;EDATE($A43,1),'Work report'!$B:$B,1001,'Work report'!$U:$U,"&lt;&gt;")+SUMIFS('Office time approval'!$M:$M,'Office time approval'!$A:$A,"&gt;="&amp;$A43,'Office time approval'!$A:$A,"&lt;"&amp;EDATE($A43,1),'Office time approval'!$L:$L,"Approved")+SUMIFS('Vacation, holiday, illness'!$K:$K,'Vacation, holiday, illness'!$A:$A,"&gt;="&amp;$A43,'Vacation, holiday, illness'!$A:$A,"&lt;"&amp;EDATE($A43,1)))/60)</f>
        <v/>
      </c>
      <c r="D43" s="36" t="str">
        <f t="shared" ref="D43:D70" si="11">IF($A43="","",IF($E$3="Hourly",$C43*$E$4,IF($E$3="Monthly",IF($C43&gt;0,$E$5,0),0)))</f>
        <v/>
      </c>
      <c r="E43" s="36" t="str">
        <f t="shared" ref="E43:E70" si="12">IF($A43="","",$D43*$E$8)</f>
        <v/>
      </c>
      <c r="F43" s="36" t="str">
        <f t="shared" ref="F43:F70" si="13">IF($A43="","",D43+E43+((V43+Y43+AB43)/60)*$E$4)</f>
        <v/>
      </c>
      <c r="G43" s="36" t="str">
        <f>IF($A43="","",SUMIFS(Payments!$C:$C,Payments!$A:$A,"&gt;="&amp;$A43,Payments!$A:$A,"&lt;"&amp;EDATE($A43,1),Payments!$B:$B,"Salary"))</f>
        <v/>
      </c>
      <c r="H43" s="36" t="str">
        <f>IF($A43="","",SUMIFS(Payments!$C:$C,Payments!$A:$A,"&gt;="&amp;$A43,Payments!$A:$A,"&lt;"&amp;EDATE($A43,1),Payments!$B:$B,"Bonus"))</f>
        <v/>
      </c>
      <c r="I43" s="36" t="str">
        <f>IF($A43="","",SUMIFS(Payments!$C:$C,Payments!$A:$A,"&gt;="&amp;$A43,Payments!$A:$A,"&lt;"&amp;EDATE($A43,1)))</f>
        <v/>
      </c>
      <c r="J43" s="36" t="str">
        <f t="shared" ref="J43:J70" si="14">IF($A43="","",$I43-$F43)</f>
        <v/>
      </c>
      <c r="K43" s="127" t="str">
        <f>IF($A43="","",IF($E$3="Monthly",SUMIFS('Work report'!$F:$F,'Work report'!$A:$A,"&gt;="&amp;$A43,'Work report'!$A:$A,"&lt;"&amp;EDATE($A43,1),'Work report'!$B:$B,"&lt;&gt;",'Work report'!$B:$B,"&lt;&gt;1001")/60,SUMIFS('Work report'!$G:$G,'Work report'!$A:$A,"&gt;="&amp;$A43,'Work report'!$A:$A,"&lt;"&amp;EDATE($A43,1),'Work report'!$B:$B,"&lt;&gt;",'Work report'!$B:$B,"&lt;&gt;1001")/60))</f>
        <v/>
      </c>
      <c r="L43" s="127" t="str">
        <f>IF($A43="","",IF($E$3="Monthly",SUMIFS('Work report'!$F:$F,'Work report'!$A:$A,"&gt;="&amp;$A43,'Work report'!$A:$A,"&lt;"&amp;EDATE($A43,1),'Work report'!$B:$B,1001)/60,SUMIFS('Work report'!$G:$G,'Work report'!$A:$A,"&gt;="&amp;$A43,'Work report'!$A:$A,"&lt;"&amp;EDATE($A43,1),'Work report'!$B:$B,1001)/60))</f>
        <v/>
      </c>
      <c r="M43" s="130" t="str">
        <f t="shared" ref="M43:M70" si="15">IF($A43="","",$K43+$L43-$C43)</f>
        <v/>
      </c>
      <c r="N43" s="124" t="str">
        <f t="shared" ref="N43:N70" si="16">IF($A43="","",$E$4*($K43+$L43))</f>
        <v/>
      </c>
      <c r="O43" s="124" t="str">
        <f t="shared" ref="O43:O70" si="17">IF($A43="","",$I43-$D43)</f>
        <v/>
      </c>
      <c r="P43" s="37" t="str">
        <f t="shared" ref="P43:P74" si="18">IFERROR($C43/($K43+$L43),"")</f>
        <v/>
      </c>
      <c r="Q43" s="130" t="str">
        <f t="shared" ref="Q43:Q70" si="19">IF($A43="","",IF($E$3&lt;&gt;"Monthly","",IFERROR($C43-($E$5/$E$4),"")))</f>
        <v/>
      </c>
      <c r="R43" s="126" t="str">
        <f>IF($A43="","",SUMIFS('Work report'!$L:$L,'Work report'!$A:$A,"&gt;="&amp;$A43,'Work report'!$A:$A,"&lt;"&amp;EDATE($A43,1)))</f>
        <v/>
      </c>
      <c r="S43" s="126" t="str">
        <f>IF($A43="","",SUMIFS('Work report'!$M:$M,'Work report'!$A:$A,"&gt;="&amp;$A43,'Work report'!$A:$A,"&lt;"&amp;EDATE($A43,1)))</f>
        <v/>
      </c>
      <c r="T43" s="125" t="str">
        <f>IF($A43="","",SUMIFS('Missing tasks'!$E:$E,'Missing tasks'!$A:$A,"&gt;="&amp;$A43,'Missing tasks'!$A:$A,"&lt;"&amp;EDATE($A43,1)))</f>
        <v/>
      </c>
      <c r="U43" s="124" t="str">
        <f>IF($A43="","",SUMIFS('Missing tasks'!$H:$H,'Missing tasks'!$A:$A,"&gt;="&amp;$A43,'Missing tasks'!$A:$A,"&lt;"&amp;EDATE($A43,1)))</f>
        <v/>
      </c>
      <c r="V43" s="124" t="str">
        <f>IF($A43="","",SUMIFS('Missing tasks'!$J:$J,'Missing tasks'!$I:$I,"&gt;="&amp;$A43,'Missing tasks'!$I:$I,"&lt;"&amp;EDATE($A43,1)))</f>
        <v/>
      </c>
      <c r="W43" s="126" t="str">
        <f>IF($A43="","",COUNTIFS('Time check for tasks'!$A:$A,"&gt;="&amp;$A43,'Time check for tasks'!$A:$A,"&lt;"&amp;EDATE($A43,1),'Time check for tasks'!$K:$K,"&gt;0",'Time check for tasks'!$L:$L,"Time check – lower"))</f>
        <v/>
      </c>
      <c r="X43" s="126" t="str">
        <f>IF($A43="","",SUMIFS('Time check for tasks'!$K:$K,'Time check for tasks'!$A:$A,"&gt;="&amp;$A43,'Time check for tasks'!$A:$A,"&lt;"&amp;EDATE($A43,1),'Time check for tasks'!$K:$K,"&gt;0",'Time check for tasks'!$L:$L,"Time check – lower"))</f>
        <v/>
      </c>
      <c r="Y43" s="126" t="str">
        <f>IF($A43="","",SUMIFS('Time check for tasks'!$P:$P,'Time check for tasks'!$A:$A,"&gt;="&amp;$A43,'Time check for tasks'!$A:$A,"&lt;"&amp;EDATE($A43,1),'Time check for tasks'!$P:$P,"&gt;0",'Time check for tasks'!$L:$L,"Time check – lower"))</f>
        <v/>
      </c>
      <c r="Z43" s="126" t="str">
        <f>IF($A43="","",COUNTIFS('Time check for tasks'!$A:$A,"&gt;="&amp;$A43,'Time check for tasks'!$A:$A,"&lt;"&amp;EDATE($A43,1),'Time check for tasks'!$K:$K,"&gt;0",'Time check for tasks'!$L:$L,"Time check – higher"))</f>
        <v/>
      </c>
      <c r="AA43" s="126" t="str">
        <f>IF($A43="","",SUMIFS('Time check for tasks'!$K:$K,'Time check for tasks'!$A:$A,"&gt;="&amp;$A43,'Time check for tasks'!$A:$A,"&lt;"&amp;EDATE($A43,1),'Time check for tasks'!$K:$K,"&gt;0",'Time check for tasks'!$L:$L,"Time check – higher"))</f>
        <v/>
      </c>
      <c r="AB43" s="126" t="str">
        <f>IF($A43="","",SUMIFS('Time check for tasks'!$P:$P,'Time check for tasks'!$A:$A,"&gt;="&amp;$A43,'Time check for tasks'!$A:$A,"&lt;"&amp;EDATE($A43,1),'Time check for tasks'!$P:$P,"&gt;0",'Time check for tasks'!$L:$L,"Time check – higher"))</f>
        <v/>
      </c>
      <c r="AC43" s="38"/>
      <c r="AD43" s="38"/>
      <c r="AE43" s="38"/>
      <c r="AF43" s="38"/>
      <c r="AG43" s="38"/>
      <c r="AH43" s="39" t="str">
        <f t="shared" ref="AH43:AH74" si="20">IF(COUNT(AC43:AG43)=0,"",SUM(AC43:AG43))</f>
        <v/>
      </c>
      <c r="AI43" s="40" t="str">
        <f>IF($A43="","",SUMIFS('Work report'!$N:$N,'Work report'!$A:$A,"&gt;="&amp;$A43,'Work report'!$A:$A,"&lt;"&amp;EDATE($A43,1)))</f>
        <v/>
      </c>
      <c r="AJ43" s="124" t="str">
        <f>IF($A43="","",SUMIFS(Messages!$T:$T,Messages!$A:$A,"&gt;="&amp;$A43,Messages!$A:$A,"&lt;"&amp;EDATE($A43,1)))</f>
        <v/>
      </c>
    </row>
    <row r="44" spans="1:36" s="126" customFormat="1" ht="20.25" customHeight="1" x14ac:dyDescent="0.25">
      <c r="A44" s="33" t="str">
        <f t="shared" ref="A44:A70" si="21">IF(A43="","",IF(EDATE(A43,1)&gt;$B$8,"",EDATE(A43,1)))</f>
        <v/>
      </c>
      <c r="B44" s="34" t="str">
        <f>IF($A44="","",COUNTIFS('Work report'!$A:$A,"&gt;="&amp;$A44,'Work report'!$A:$A,"&lt;"&amp;EDATE($A44,1),'Work report'!$B:$B,"&lt;&gt;"))</f>
        <v/>
      </c>
      <c r="C44" s="35" t="str">
        <f>IF($A44="","",(SUMIFS('Work report'!$I:$I,'Work report'!$A:$A,"&gt;="&amp;$A44,'Work report'!$A:$A,"&lt;"&amp;EDATE($A44,1),'Work report'!$B:$B,"&lt;&gt;",'Work report'!$B:$B,"&lt;&gt;1001")+SUMIFS('Work report'!$I:$I,'Work report'!$A:$A,"&gt;="&amp;$A44,'Work report'!$A:$A,"&lt;"&amp;EDATE($A44,1),'Work report'!$B:$B,1001,'Work report'!$U:$U,"&lt;&gt;")+SUMIFS('Office time approval'!$M:$M,'Office time approval'!$A:$A,"&gt;="&amp;$A44,'Office time approval'!$A:$A,"&lt;"&amp;EDATE($A44,1),'Office time approval'!$L:$L,"Approved")+SUMIFS('Vacation, holiday, illness'!$K:$K,'Vacation, holiday, illness'!$A:$A,"&gt;="&amp;$A44,'Vacation, holiday, illness'!$A:$A,"&lt;"&amp;EDATE($A44,1)))/60)</f>
        <v/>
      </c>
      <c r="D44" s="36" t="str">
        <f t="shared" si="11"/>
        <v/>
      </c>
      <c r="E44" s="36" t="str">
        <f t="shared" si="12"/>
        <v/>
      </c>
      <c r="F44" s="36" t="str">
        <f t="shared" si="13"/>
        <v/>
      </c>
      <c r="G44" s="36" t="str">
        <f>IF($A44="","",SUMIFS(Payments!$C:$C,Payments!$A:$A,"&gt;="&amp;$A44,Payments!$A:$A,"&lt;"&amp;EDATE($A44,1),Payments!$B:$B,"Salary"))</f>
        <v/>
      </c>
      <c r="H44" s="36" t="str">
        <f>IF($A44="","",SUMIFS(Payments!$C:$C,Payments!$A:$A,"&gt;="&amp;$A44,Payments!$A:$A,"&lt;"&amp;EDATE($A44,1),Payments!$B:$B,"Bonus"))</f>
        <v/>
      </c>
      <c r="I44" s="36" t="str">
        <f>IF($A44="","",SUMIFS(Payments!$C:$C,Payments!$A:$A,"&gt;="&amp;$A44,Payments!$A:$A,"&lt;"&amp;EDATE($A44,1)))</f>
        <v/>
      </c>
      <c r="J44" s="36" t="str">
        <f t="shared" si="14"/>
        <v/>
      </c>
      <c r="K44" s="127" t="str">
        <f>IF($A44="","",IF($E$3="Monthly",SUMIFS('Work report'!$F:$F,'Work report'!$A:$A,"&gt;="&amp;$A44,'Work report'!$A:$A,"&lt;"&amp;EDATE($A44,1),'Work report'!$B:$B,"&lt;&gt;",'Work report'!$B:$B,"&lt;&gt;1001")/60,SUMIFS('Work report'!$G:$G,'Work report'!$A:$A,"&gt;="&amp;$A44,'Work report'!$A:$A,"&lt;"&amp;EDATE($A44,1),'Work report'!$B:$B,"&lt;&gt;",'Work report'!$B:$B,"&lt;&gt;1001")/60))</f>
        <v/>
      </c>
      <c r="L44" s="127" t="str">
        <f>IF($A44="","",IF($E$3="Monthly",SUMIFS('Work report'!$F:$F,'Work report'!$A:$A,"&gt;="&amp;$A44,'Work report'!$A:$A,"&lt;"&amp;EDATE($A44,1),'Work report'!$B:$B,1001)/60,SUMIFS('Work report'!$G:$G,'Work report'!$A:$A,"&gt;="&amp;$A44,'Work report'!$A:$A,"&lt;"&amp;EDATE($A44,1),'Work report'!$B:$B,1001)/60))</f>
        <v/>
      </c>
      <c r="M44" s="130" t="str">
        <f t="shared" si="15"/>
        <v/>
      </c>
      <c r="N44" s="124" t="str">
        <f t="shared" si="16"/>
        <v/>
      </c>
      <c r="O44" s="124" t="str">
        <f t="shared" si="17"/>
        <v/>
      </c>
      <c r="P44" s="37" t="str">
        <f t="shared" si="18"/>
        <v/>
      </c>
      <c r="Q44" s="130" t="str">
        <f t="shared" si="19"/>
        <v/>
      </c>
      <c r="R44" s="126" t="str">
        <f>IF($A44="","",SUMIFS('Work report'!$L:$L,'Work report'!$A:$A,"&gt;="&amp;$A44,'Work report'!$A:$A,"&lt;"&amp;EDATE($A44,1)))</f>
        <v/>
      </c>
      <c r="S44" s="126" t="str">
        <f>IF($A44="","",SUMIFS('Work report'!$M:$M,'Work report'!$A:$A,"&gt;="&amp;$A44,'Work report'!$A:$A,"&lt;"&amp;EDATE($A44,1)))</f>
        <v/>
      </c>
      <c r="T44" s="125" t="str">
        <f>IF($A44="","",SUMIFS('Missing tasks'!$E:$E,'Missing tasks'!$A:$A,"&gt;="&amp;$A44,'Missing tasks'!$A:$A,"&lt;"&amp;EDATE($A44,1)))</f>
        <v/>
      </c>
      <c r="U44" s="124" t="str">
        <f>IF($A44="","",SUMIFS('Missing tasks'!$H:$H,'Missing tasks'!$A:$A,"&gt;="&amp;$A44,'Missing tasks'!$A:$A,"&lt;"&amp;EDATE($A44,1)))</f>
        <v/>
      </c>
      <c r="V44" s="124" t="str">
        <f>IF($A44="","",SUMIFS('Missing tasks'!$J:$J,'Missing tasks'!$I:$I,"&gt;="&amp;$A44,'Missing tasks'!$I:$I,"&lt;"&amp;EDATE($A44,1)))</f>
        <v/>
      </c>
      <c r="W44" s="126" t="str">
        <f>IF($A44="","",COUNTIFS('Time check for tasks'!$A:$A,"&gt;="&amp;$A44,'Time check for tasks'!$A:$A,"&lt;"&amp;EDATE($A44,1),'Time check for tasks'!$K:$K,"&gt;0",'Time check for tasks'!$L:$L,"Time check – lower"))</f>
        <v/>
      </c>
      <c r="X44" s="126" t="str">
        <f>IF($A44="","",SUMIFS('Time check for tasks'!$K:$K,'Time check for tasks'!$A:$A,"&gt;="&amp;$A44,'Time check for tasks'!$A:$A,"&lt;"&amp;EDATE($A44,1),'Time check for tasks'!$K:$K,"&gt;0",'Time check for tasks'!$L:$L,"Time check – lower"))</f>
        <v/>
      </c>
      <c r="Y44" s="126" t="str">
        <f>IF($A44="","",SUMIFS('Time check for tasks'!$P:$P,'Time check for tasks'!$A:$A,"&gt;="&amp;$A44,'Time check for tasks'!$A:$A,"&lt;"&amp;EDATE($A44,1),'Time check for tasks'!$P:$P,"&gt;0",'Time check for tasks'!$L:$L,"Time check – lower"))</f>
        <v/>
      </c>
      <c r="Z44" s="126" t="str">
        <f>IF($A44="","",COUNTIFS('Time check for tasks'!$A:$A,"&gt;="&amp;$A44,'Time check for tasks'!$A:$A,"&lt;"&amp;EDATE($A44,1),'Time check for tasks'!$K:$K,"&gt;0",'Time check for tasks'!$L:$L,"Time check – higher"))</f>
        <v/>
      </c>
      <c r="AA44" s="126" t="str">
        <f>IF($A44="","",SUMIFS('Time check for tasks'!$K:$K,'Time check for tasks'!$A:$A,"&gt;="&amp;$A44,'Time check for tasks'!$A:$A,"&lt;"&amp;EDATE($A44,1),'Time check for tasks'!$K:$K,"&gt;0",'Time check for tasks'!$L:$L,"Time check – higher"))</f>
        <v/>
      </c>
      <c r="AB44" s="126" t="str">
        <f>IF($A44="","",SUMIFS('Time check for tasks'!$P:$P,'Time check for tasks'!$A:$A,"&gt;="&amp;$A44,'Time check for tasks'!$A:$A,"&lt;"&amp;EDATE($A44,1),'Time check for tasks'!$P:$P,"&gt;0",'Time check for tasks'!$L:$L,"Time check – higher"))</f>
        <v/>
      </c>
      <c r="AC44" s="38"/>
      <c r="AD44" s="38"/>
      <c r="AE44" s="38"/>
      <c r="AF44" s="38"/>
      <c r="AG44" s="38"/>
      <c r="AH44" s="39" t="str">
        <f t="shared" si="20"/>
        <v/>
      </c>
      <c r="AI44" s="40" t="str">
        <f>IF($A44="","",SUMIFS('Work report'!$N:$N,'Work report'!$A:$A,"&gt;="&amp;$A44,'Work report'!$A:$A,"&lt;"&amp;EDATE($A44,1)))</f>
        <v/>
      </c>
      <c r="AJ44" s="124" t="str">
        <f>IF($A44="","",SUMIFS(Messages!$T:$T,Messages!$A:$A,"&gt;="&amp;$A44,Messages!$A:$A,"&lt;"&amp;EDATE($A44,1)))</f>
        <v/>
      </c>
    </row>
    <row r="45" spans="1:36" s="126" customFormat="1" ht="20.25" customHeight="1" x14ac:dyDescent="0.25">
      <c r="A45" s="33" t="str">
        <f t="shared" si="21"/>
        <v/>
      </c>
      <c r="B45" s="34" t="str">
        <f>IF($A45="","",COUNTIFS('Work report'!$A:$A,"&gt;="&amp;$A45,'Work report'!$A:$A,"&lt;"&amp;EDATE($A45,1),'Work report'!$B:$B,"&lt;&gt;"))</f>
        <v/>
      </c>
      <c r="C45" s="35" t="str">
        <f>IF($A45="","",(SUMIFS('Work report'!$I:$I,'Work report'!$A:$A,"&gt;="&amp;$A45,'Work report'!$A:$A,"&lt;"&amp;EDATE($A45,1),'Work report'!$B:$B,"&lt;&gt;",'Work report'!$B:$B,"&lt;&gt;1001")+SUMIFS('Work report'!$I:$I,'Work report'!$A:$A,"&gt;="&amp;$A45,'Work report'!$A:$A,"&lt;"&amp;EDATE($A45,1),'Work report'!$B:$B,1001,'Work report'!$U:$U,"&lt;&gt;")+SUMIFS('Office time approval'!$M:$M,'Office time approval'!$A:$A,"&gt;="&amp;$A45,'Office time approval'!$A:$A,"&lt;"&amp;EDATE($A45,1),'Office time approval'!$L:$L,"Approved")+SUMIFS('Vacation, holiday, illness'!$K:$K,'Vacation, holiday, illness'!$A:$A,"&gt;="&amp;$A45,'Vacation, holiday, illness'!$A:$A,"&lt;"&amp;EDATE($A45,1)))/60)</f>
        <v/>
      </c>
      <c r="D45" s="36" t="str">
        <f t="shared" si="11"/>
        <v/>
      </c>
      <c r="E45" s="36" t="str">
        <f t="shared" si="12"/>
        <v/>
      </c>
      <c r="F45" s="36" t="str">
        <f t="shared" si="13"/>
        <v/>
      </c>
      <c r="G45" s="36" t="str">
        <f>IF($A45="","",SUMIFS(Payments!$C:$C,Payments!$A:$A,"&gt;="&amp;$A45,Payments!$A:$A,"&lt;"&amp;EDATE($A45,1),Payments!$B:$B,"Salary"))</f>
        <v/>
      </c>
      <c r="H45" s="36" t="str">
        <f>IF($A45="","",SUMIFS(Payments!$C:$C,Payments!$A:$A,"&gt;="&amp;$A45,Payments!$A:$A,"&lt;"&amp;EDATE($A45,1),Payments!$B:$B,"Bonus"))</f>
        <v/>
      </c>
      <c r="I45" s="36" t="str">
        <f>IF($A45="","",SUMIFS(Payments!$C:$C,Payments!$A:$A,"&gt;="&amp;$A45,Payments!$A:$A,"&lt;"&amp;EDATE($A45,1)))</f>
        <v/>
      </c>
      <c r="J45" s="36" t="str">
        <f t="shared" si="14"/>
        <v/>
      </c>
      <c r="K45" s="127" t="str">
        <f>IF($A45="","",IF($E$3="Monthly",SUMIFS('Work report'!$F:$F,'Work report'!$A:$A,"&gt;="&amp;$A45,'Work report'!$A:$A,"&lt;"&amp;EDATE($A45,1),'Work report'!$B:$B,"&lt;&gt;",'Work report'!$B:$B,"&lt;&gt;1001")/60,SUMIFS('Work report'!$G:$G,'Work report'!$A:$A,"&gt;="&amp;$A45,'Work report'!$A:$A,"&lt;"&amp;EDATE($A45,1),'Work report'!$B:$B,"&lt;&gt;",'Work report'!$B:$B,"&lt;&gt;1001")/60))</f>
        <v/>
      </c>
      <c r="L45" s="127" t="str">
        <f>IF($A45="","",IF($E$3="Monthly",SUMIFS('Work report'!$F:$F,'Work report'!$A:$A,"&gt;="&amp;$A45,'Work report'!$A:$A,"&lt;"&amp;EDATE($A45,1),'Work report'!$B:$B,1001)/60,SUMIFS('Work report'!$G:$G,'Work report'!$A:$A,"&gt;="&amp;$A45,'Work report'!$A:$A,"&lt;"&amp;EDATE($A45,1),'Work report'!$B:$B,1001)/60))</f>
        <v/>
      </c>
      <c r="M45" s="130" t="str">
        <f t="shared" si="15"/>
        <v/>
      </c>
      <c r="N45" s="124" t="str">
        <f t="shared" si="16"/>
        <v/>
      </c>
      <c r="O45" s="124" t="str">
        <f t="shared" si="17"/>
        <v/>
      </c>
      <c r="P45" s="37" t="str">
        <f t="shared" si="18"/>
        <v/>
      </c>
      <c r="Q45" s="130" t="str">
        <f t="shared" si="19"/>
        <v/>
      </c>
      <c r="R45" s="126" t="str">
        <f>IF($A45="","",SUMIFS('Work report'!$L:$L,'Work report'!$A:$A,"&gt;="&amp;$A45,'Work report'!$A:$A,"&lt;"&amp;EDATE($A45,1)))</f>
        <v/>
      </c>
      <c r="S45" s="126" t="str">
        <f>IF($A45="","",SUMIFS('Work report'!$M:$M,'Work report'!$A:$A,"&gt;="&amp;$A45,'Work report'!$A:$A,"&lt;"&amp;EDATE($A45,1)))</f>
        <v/>
      </c>
      <c r="T45" s="125" t="str">
        <f>IF($A45="","",SUMIFS('Missing tasks'!$E:$E,'Missing tasks'!$A:$A,"&gt;="&amp;$A45,'Missing tasks'!$A:$A,"&lt;"&amp;EDATE($A45,1)))</f>
        <v/>
      </c>
      <c r="U45" s="124" t="str">
        <f>IF($A45="","",SUMIFS('Missing tasks'!$H:$H,'Missing tasks'!$A:$A,"&gt;="&amp;$A45,'Missing tasks'!$A:$A,"&lt;"&amp;EDATE($A45,1)))</f>
        <v/>
      </c>
      <c r="V45" s="124" t="str">
        <f>IF($A45="","",SUMIFS('Missing tasks'!$J:$J,'Missing tasks'!$I:$I,"&gt;="&amp;$A45,'Missing tasks'!$I:$I,"&lt;"&amp;EDATE($A45,1)))</f>
        <v/>
      </c>
      <c r="W45" s="126" t="str">
        <f>IF($A45="","",COUNTIFS('Time check for tasks'!$A:$A,"&gt;="&amp;$A45,'Time check for tasks'!$A:$A,"&lt;"&amp;EDATE($A45,1),'Time check for tasks'!$K:$K,"&gt;0",'Time check for tasks'!$L:$L,"Time check – lower"))</f>
        <v/>
      </c>
      <c r="X45" s="126" t="str">
        <f>IF($A45="","",SUMIFS('Time check for tasks'!$K:$K,'Time check for tasks'!$A:$A,"&gt;="&amp;$A45,'Time check for tasks'!$A:$A,"&lt;"&amp;EDATE($A45,1),'Time check for tasks'!$K:$K,"&gt;0",'Time check for tasks'!$L:$L,"Time check – lower"))</f>
        <v/>
      </c>
      <c r="Y45" s="126" t="str">
        <f>IF($A45="","",SUMIFS('Time check for tasks'!$P:$P,'Time check for tasks'!$A:$A,"&gt;="&amp;$A45,'Time check for tasks'!$A:$A,"&lt;"&amp;EDATE($A45,1),'Time check for tasks'!$P:$P,"&gt;0",'Time check for tasks'!$L:$L,"Time check – lower"))</f>
        <v/>
      </c>
      <c r="Z45" s="126" t="str">
        <f>IF($A45="","",COUNTIFS('Time check for tasks'!$A:$A,"&gt;="&amp;$A45,'Time check for tasks'!$A:$A,"&lt;"&amp;EDATE($A45,1),'Time check for tasks'!$K:$K,"&gt;0",'Time check for tasks'!$L:$L,"Time check – higher"))</f>
        <v/>
      </c>
      <c r="AA45" s="126" t="str">
        <f>IF($A45="","",SUMIFS('Time check for tasks'!$K:$K,'Time check for tasks'!$A:$A,"&gt;="&amp;$A45,'Time check for tasks'!$A:$A,"&lt;"&amp;EDATE($A45,1),'Time check for tasks'!$K:$K,"&gt;0",'Time check for tasks'!$L:$L,"Time check – higher"))</f>
        <v/>
      </c>
      <c r="AB45" s="126" t="str">
        <f>IF($A45="","",SUMIFS('Time check for tasks'!$P:$P,'Time check for tasks'!$A:$A,"&gt;="&amp;$A45,'Time check for tasks'!$A:$A,"&lt;"&amp;EDATE($A45,1),'Time check for tasks'!$P:$P,"&gt;0",'Time check for tasks'!$L:$L,"Time check – higher"))</f>
        <v/>
      </c>
      <c r="AC45" s="38"/>
      <c r="AD45" s="38"/>
      <c r="AE45" s="38"/>
      <c r="AF45" s="38"/>
      <c r="AG45" s="38"/>
      <c r="AH45" s="39" t="str">
        <f t="shared" si="20"/>
        <v/>
      </c>
      <c r="AI45" s="40" t="str">
        <f>IF($A45="","",SUMIFS('Work report'!$N:$N,'Work report'!$A:$A,"&gt;="&amp;$A45,'Work report'!$A:$A,"&lt;"&amp;EDATE($A45,1)))</f>
        <v/>
      </c>
      <c r="AJ45" s="124" t="str">
        <f>IF($A45="","",SUMIFS(Messages!$T:$T,Messages!$A:$A,"&gt;="&amp;$A45,Messages!$A:$A,"&lt;"&amp;EDATE($A45,1)))</f>
        <v/>
      </c>
    </row>
    <row r="46" spans="1:36" s="126" customFormat="1" ht="20.25" customHeight="1" x14ac:dyDescent="0.25">
      <c r="A46" s="33" t="str">
        <f t="shared" si="21"/>
        <v/>
      </c>
      <c r="B46" s="34" t="str">
        <f>IF($A46="","",COUNTIFS('Work report'!$A:$A,"&gt;="&amp;$A46,'Work report'!$A:$A,"&lt;"&amp;EDATE($A46,1),'Work report'!$B:$B,"&lt;&gt;"))</f>
        <v/>
      </c>
      <c r="C46" s="35" t="str">
        <f>IF($A46="","",(SUMIFS('Work report'!$I:$I,'Work report'!$A:$A,"&gt;="&amp;$A46,'Work report'!$A:$A,"&lt;"&amp;EDATE($A46,1),'Work report'!$B:$B,"&lt;&gt;",'Work report'!$B:$B,"&lt;&gt;1001")+SUMIFS('Work report'!$I:$I,'Work report'!$A:$A,"&gt;="&amp;$A46,'Work report'!$A:$A,"&lt;"&amp;EDATE($A46,1),'Work report'!$B:$B,1001,'Work report'!$U:$U,"&lt;&gt;")+SUMIFS('Office time approval'!$M:$M,'Office time approval'!$A:$A,"&gt;="&amp;$A46,'Office time approval'!$A:$A,"&lt;"&amp;EDATE($A46,1),'Office time approval'!$L:$L,"Approved")+SUMIFS('Vacation, holiday, illness'!$K:$K,'Vacation, holiday, illness'!$A:$A,"&gt;="&amp;$A46,'Vacation, holiday, illness'!$A:$A,"&lt;"&amp;EDATE($A46,1)))/60)</f>
        <v/>
      </c>
      <c r="D46" s="36" t="str">
        <f t="shared" si="11"/>
        <v/>
      </c>
      <c r="E46" s="36" t="str">
        <f t="shared" si="12"/>
        <v/>
      </c>
      <c r="F46" s="36" t="str">
        <f t="shared" si="13"/>
        <v/>
      </c>
      <c r="G46" s="36" t="str">
        <f>IF($A46="","",SUMIFS(Payments!$C:$C,Payments!$A:$A,"&gt;="&amp;$A46,Payments!$A:$A,"&lt;"&amp;EDATE($A46,1),Payments!$B:$B,"Salary"))</f>
        <v/>
      </c>
      <c r="H46" s="36" t="str">
        <f>IF($A46="","",SUMIFS(Payments!$C:$C,Payments!$A:$A,"&gt;="&amp;$A46,Payments!$A:$A,"&lt;"&amp;EDATE($A46,1),Payments!$B:$B,"Bonus"))</f>
        <v/>
      </c>
      <c r="I46" s="36" t="str">
        <f>IF($A46="","",SUMIFS(Payments!$C:$C,Payments!$A:$A,"&gt;="&amp;$A46,Payments!$A:$A,"&lt;"&amp;EDATE($A46,1)))</f>
        <v/>
      </c>
      <c r="J46" s="36" t="str">
        <f t="shared" si="14"/>
        <v/>
      </c>
      <c r="K46" s="127" t="str">
        <f>IF($A46="","",IF($E$3="Monthly",SUMIFS('Work report'!$F:$F,'Work report'!$A:$A,"&gt;="&amp;$A46,'Work report'!$A:$A,"&lt;"&amp;EDATE($A46,1),'Work report'!$B:$B,"&lt;&gt;",'Work report'!$B:$B,"&lt;&gt;1001")/60,SUMIFS('Work report'!$G:$G,'Work report'!$A:$A,"&gt;="&amp;$A46,'Work report'!$A:$A,"&lt;"&amp;EDATE($A46,1),'Work report'!$B:$B,"&lt;&gt;",'Work report'!$B:$B,"&lt;&gt;1001")/60))</f>
        <v/>
      </c>
      <c r="L46" s="127" t="str">
        <f>IF($A46="","",IF($E$3="Monthly",SUMIFS('Work report'!$F:$F,'Work report'!$A:$A,"&gt;="&amp;$A46,'Work report'!$A:$A,"&lt;"&amp;EDATE($A46,1),'Work report'!$B:$B,1001)/60,SUMIFS('Work report'!$G:$G,'Work report'!$A:$A,"&gt;="&amp;$A46,'Work report'!$A:$A,"&lt;"&amp;EDATE($A46,1),'Work report'!$B:$B,1001)/60))</f>
        <v/>
      </c>
      <c r="M46" s="130" t="str">
        <f t="shared" si="15"/>
        <v/>
      </c>
      <c r="N46" s="124" t="str">
        <f t="shared" si="16"/>
        <v/>
      </c>
      <c r="O46" s="124" t="str">
        <f t="shared" si="17"/>
        <v/>
      </c>
      <c r="P46" s="37" t="str">
        <f t="shared" si="18"/>
        <v/>
      </c>
      <c r="Q46" s="130" t="str">
        <f t="shared" si="19"/>
        <v/>
      </c>
      <c r="R46" s="126" t="str">
        <f>IF($A46="","",SUMIFS('Work report'!$L:$L,'Work report'!$A:$A,"&gt;="&amp;$A46,'Work report'!$A:$A,"&lt;"&amp;EDATE($A46,1)))</f>
        <v/>
      </c>
      <c r="S46" s="126" t="str">
        <f>IF($A46="","",SUMIFS('Work report'!$M:$M,'Work report'!$A:$A,"&gt;="&amp;$A46,'Work report'!$A:$A,"&lt;"&amp;EDATE($A46,1)))</f>
        <v/>
      </c>
      <c r="T46" s="125" t="str">
        <f>IF($A46="","",SUMIFS('Missing tasks'!$E:$E,'Missing tasks'!$A:$A,"&gt;="&amp;$A46,'Missing tasks'!$A:$A,"&lt;"&amp;EDATE($A46,1)))</f>
        <v/>
      </c>
      <c r="U46" s="124" t="str">
        <f>IF($A46="","",SUMIFS('Missing tasks'!$H:$H,'Missing tasks'!$A:$A,"&gt;="&amp;$A46,'Missing tasks'!$A:$A,"&lt;"&amp;EDATE($A46,1)))</f>
        <v/>
      </c>
      <c r="V46" s="124" t="str">
        <f>IF($A46="","",SUMIFS('Missing tasks'!$J:$J,'Missing tasks'!$I:$I,"&gt;="&amp;$A46,'Missing tasks'!$I:$I,"&lt;"&amp;EDATE($A46,1)))</f>
        <v/>
      </c>
      <c r="W46" s="126" t="str">
        <f>IF($A46="","",COUNTIFS('Time check for tasks'!$A:$A,"&gt;="&amp;$A46,'Time check for tasks'!$A:$A,"&lt;"&amp;EDATE($A46,1),'Time check for tasks'!$K:$K,"&gt;0",'Time check for tasks'!$L:$L,"Time check – lower"))</f>
        <v/>
      </c>
      <c r="X46" s="126" t="str">
        <f>IF($A46="","",SUMIFS('Time check for tasks'!$K:$K,'Time check for tasks'!$A:$A,"&gt;="&amp;$A46,'Time check for tasks'!$A:$A,"&lt;"&amp;EDATE($A46,1),'Time check for tasks'!$K:$K,"&gt;0",'Time check for tasks'!$L:$L,"Time check – lower"))</f>
        <v/>
      </c>
      <c r="Y46" s="126" t="str">
        <f>IF($A46="","",SUMIFS('Time check for tasks'!$P:$P,'Time check for tasks'!$A:$A,"&gt;="&amp;$A46,'Time check for tasks'!$A:$A,"&lt;"&amp;EDATE($A46,1),'Time check for tasks'!$P:$P,"&gt;0",'Time check for tasks'!$L:$L,"Time check – lower"))</f>
        <v/>
      </c>
      <c r="Z46" s="126" t="str">
        <f>IF($A46="","",COUNTIFS('Time check for tasks'!$A:$A,"&gt;="&amp;$A46,'Time check for tasks'!$A:$A,"&lt;"&amp;EDATE($A46,1),'Time check for tasks'!$K:$K,"&gt;0",'Time check for tasks'!$L:$L,"Time check – higher"))</f>
        <v/>
      </c>
      <c r="AA46" s="126" t="str">
        <f>IF($A46="","",SUMIFS('Time check for tasks'!$K:$K,'Time check for tasks'!$A:$A,"&gt;="&amp;$A46,'Time check for tasks'!$A:$A,"&lt;"&amp;EDATE($A46,1),'Time check for tasks'!$K:$K,"&gt;0",'Time check for tasks'!$L:$L,"Time check – higher"))</f>
        <v/>
      </c>
      <c r="AB46" s="126" t="str">
        <f>IF($A46="","",SUMIFS('Time check for tasks'!$P:$P,'Time check for tasks'!$A:$A,"&gt;="&amp;$A46,'Time check for tasks'!$A:$A,"&lt;"&amp;EDATE($A46,1),'Time check for tasks'!$P:$P,"&gt;0",'Time check for tasks'!$L:$L,"Time check – higher"))</f>
        <v/>
      </c>
      <c r="AC46" s="38"/>
      <c r="AD46" s="38"/>
      <c r="AE46" s="38"/>
      <c r="AF46" s="38"/>
      <c r="AG46" s="38"/>
      <c r="AH46" s="39" t="str">
        <f t="shared" si="20"/>
        <v/>
      </c>
      <c r="AI46" s="40" t="str">
        <f>IF($A46="","",SUMIFS('Work report'!$N:$N,'Work report'!$A:$A,"&gt;="&amp;$A46,'Work report'!$A:$A,"&lt;"&amp;EDATE($A46,1)))</f>
        <v/>
      </c>
      <c r="AJ46" s="124" t="str">
        <f>IF($A46="","",SUMIFS(Messages!$T:$T,Messages!$A:$A,"&gt;="&amp;$A46,Messages!$A:$A,"&lt;"&amp;EDATE($A46,1)))</f>
        <v/>
      </c>
    </row>
    <row r="47" spans="1:36" s="126" customFormat="1" ht="20.25" customHeight="1" x14ac:dyDescent="0.25">
      <c r="A47" s="33" t="str">
        <f t="shared" si="21"/>
        <v/>
      </c>
      <c r="B47" s="34" t="str">
        <f>IF($A47="","",COUNTIFS('Work report'!$A:$A,"&gt;="&amp;$A47,'Work report'!$A:$A,"&lt;"&amp;EDATE($A47,1),'Work report'!$B:$B,"&lt;&gt;"))</f>
        <v/>
      </c>
      <c r="C47" s="35" t="str">
        <f>IF($A47="","",(SUMIFS('Work report'!$I:$I,'Work report'!$A:$A,"&gt;="&amp;$A47,'Work report'!$A:$A,"&lt;"&amp;EDATE($A47,1),'Work report'!$B:$B,"&lt;&gt;",'Work report'!$B:$B,"&lt;&gt;1001")+SUMIFS('Work report'!$I:$I,'Work report'!$A:$A,"&gt;="&amp;$A47,'Work report'!$A:$A,"&lt;"&amp;EDATE($A47,1),'Work report'!$B:$B,1001,'Work report'!$U:$U,"&lt;&gt;")+SUMIFS('Office time approval'!$M:$M,'Office time approval'!$A:$A,"&gt;="&amp;$A47,'Office time approval'!$A:$A,"&lt;"&amp;EDATE($A47,1),'Office time approval'!$L:$L,"Approved")+SUMIFS('Vacation, holiday, illness'!$K:$K,'Vacation, holiday, illness'!$A:$A,"&gt;="&amp;$A47,'Vacation, holiday, illness'!$A:$A,"&lt;"&amp;EDATE($A47,1)))/60)</f>
        <v/>
      </c>
      <c r="D47" s="36" t="str">
        <f t="shared" si="11"/>
        <v/>
      </c>
      <c r="E47" s="36" t="str">
        <f t="shared" si="12"/>
        <v/>
      </c>
      <c r="F47" s="36" t="str">
        <f t="shared" si="13"/>
        <v/>
      </c>
      <c r="G47" s="36" t="str">
        <f>IF($A47="","",SUMIFS(Payments!$C:$C,Payments!$A:$A,"&gt;="&amp;$A47,Payments!$A:$A,"&lt;"&amp;EDATE($A47,1),Payments!$B:$B,"Salary"))</f>
        <v/>
      </c>
      <c r="H47" s="36" t="str">
        <f>IF($A47="","",SUMIFS(Payments!$C:$C,Payments!$A:$A,"&gt;="&amp;$A47,Payments!$A:$A,"&lt;"&amp;EDATE($A47,1),Payments!$B:$B,"Bonus"))</f>
        <v/>
      </c>
      <c r="I47" s="36" t="str">
        <f>IF($A47="","",SUMIFS(Payments!$C:$C,Payments!$A:$A,"&gt;="&amp;$A47,Payments!$A:$A,"&lt;"&amp;EDATE($A47,1)))</f>
        <v/>
      </c>
      <c r="J47" s="36" t="str">
        <f t="shared" si="14"/>
        <v/>
      </c>
      <c r="K47" s="127" t="str">
        <f>IF($A47="","",IF($E$3="Monthly",SUMIFS('Work report'!$F:$F,'Work report'!$A:$A,"&gt;="&amp;$A47,'Work report'!$A:$A,"&lt;"&amp;EDATE($A47,1),'Work report'!$B:$B,"&lt;&gt;",'Work report'!$B:$B,"&lt;&gt;1001")/60,SUMIFS('Work report'!$G:$G,'Work report'!$A:$A,"&gt;="&amp;$A47,'Work report'!$A:$A,"&lt;"&amp;EDATE($A47,1),'Work report'!$B:$B,"&lt;&gt;",'Work report'!$B:$B,"&lt;&gt;1001")/60))</f>
        <v/>
      </c>
      <c r="L47" s="127" t="str">
        <f>IF($A47="","",IF($E$3="Monthly",SUMIFS('Work report'!$F:$F,'Work report'!$A:$A,"&gt;="&amp;$A47,'Work report'!$A:$A,"&lt;"&amp;EDATE($A47,1),'Work report'!$B:$B,1001)/60,SUMIFS('Work report'!$G:$G,'Work report'!$A:$A,"&gt;="&amp;$A47,'Work report'!$A:$A,"&lt;"&amp;EDATE($A47,1),'Work report'!$B:$B,1001)/60))</f>
        <v/>
      </c>
      <c r="M47" s="130" t="str">
        <f t="shared" si="15"/>
        <v/>
      </c>
      <c r="N47" s="124" t="str">
        <f t="shared" si="16"/>
        <v/>
      </c>
      <c r="O47" s="124" t="str">
        <f t="shared" si="17"/>
        <v/>
      </c>
      <c r="P47" s="37" t="str">
        <f t="shared" si="18"/>
        <v/>
      </c>
      <c r="Q47" s="130" t="str">
        <f t="shared" si="19"/>
        <v/>
      </c>
      <c r="R47" s="126" t="str">
        <f>IF($A47="","",SUMIFS('Work report'!$L:$L,'Work report'!$A:$A,"&gt;="&amp;$A47,'Work report'!$A:$A,"&lt;"&amp;EDATE($A47,1)))</f>
        <v/>
      </c>
      <c r="S47" s="126" t="str">
        <f>IF($A47="","",SUMIFS('Work report'!$M:$M,'Work report'!$A:$A,"&gt;="&amp;$A47,'Work report'!$A:$A,"&lt;"&amp;EDATE($A47,1)))</f>
        <v/>
      </c>
      <c r="T47" s="125" t="str">
        <f>IF($A47="","",SUMIFS('Missing tasks'!$E:$E,'Missing tasks'!$A:$A,"&gt;="&amp;$A47,'Missing tasks'!$A:$A,"&lt;"&amp;EDATE($A47,1)))</f>
        <v/>
      </c>
      <c r="U47" s="124" t="str">
        <f>IF($A47="","",SUMIFS('Missing tasks'!$H:$H,'Missing tasks'!$A:$A,"&gt;="&amp;$A47,'Missing tasks'!$A:$A,"&lt;"&amp;EDATE($A47,1)))</f>
        <v/>
      </c>
      <c r="V47" s="124" t="str">
        <f>IF($A47="","",SUMIFS('Missing tasks'!$J:$J,'Missing tasks'!$I:$I,"&gt;="&amp;$A47,'Missing tasks'!$I:$I,"&lt;"&amp;EDATE($A47,1)))</f>
        <v/>
      </c>
      <c r="W47" s="126" t="str">
        <f>IF($A47="","",COUNTIFS('Time check for tasks'!$A:$A,"&gt;="&amp;$A47,'Time check for tasks'!$A:$A,"&lt;"&amp;EDATE($A47,1),'Time check for tasks'!$K:$K,"&gt;0",'Time check for tasks'!$L:$L,"Time check – lower"))</f>
        <v/>
      </c>
      <c r="X47" s="126" t="str">
        <f>IF($A47="","",SUMIFS('Time check for tasks'!$K:$K,'Time check for tasks'!$A:$A,"&gt;="&amp;$A47,'Time check for tasks'!$A:$A,"&lt;"&amp;EDATE($A47,1),'Time check for tasks'!$K:$K,"&gt;0",'Time check for tasks'!$L:$L,"Time check – lower"))</f>
        <v/>
      </c>
      <c r="Y47" s="126" t="str">
        <f>IF($A47="","",SUMIFS('Time check for tasks'!$P:$P,'Time check for tasks'!$A:$A,"&gt;="&amp;$A47,'Time check for tasks'!$A:$A,"&lt;"&amp;EDATE($A47,1),'Time check for tasks'!$P:$P,"&gt;0",'Time check for tasks'!$L:$L,"Time check – lower"))</f>
        <v/>
      </c>
      <c r="Z47" s="126" t="str">
        <f>IF($A47="","",COUNTIFS('Time check for tasks'!$A:$A,"&gt;="&amp;$A47,'Time check for tasks'!$A:$A,"&lt;"&amp;EDATE($A47,1),'Time check for tasks'!$K:$K,"&gt;0",'Time check for tasks'!$L:$L,"Time check – higher"))</f>
        <v/>
      </c>
      <c r="AA47" s="126" t="str">
        <f>IF($A47="","",SUMIFS('Time check for tasks'!$K:$K,'Time check for tasks'!$A:$A,"&gt;="&amp;$A47,'Time check for tasks'!$A:$A,"&lt;"&amp;EDATE($A47,1),'Time check for tasks'!$K:$K,"&gt;0",'Time check for tasks'!$L:$L,"Time check – higher"))</f>
        <v/>
      </c>
      <c r="AB47" s="126" t="str">
        <f>IF($A47="","",SUMIFS('Time check for tasks'!$P:$P,'Time check for tasks'!$A:$A,"&gt;="&amp;$A47,'Time check for tasks'!$A:$A,"&lt;"&amp;EDATE($A47,1),'Time check for tasks'!$P:$P,"&gt;0",'Time check for tasks'!$L:$L,"Time check – higher"))</f>
        <v/>
      </c>
      <c r="AC47" s="38"/>
      <c r="AD47" s="38"/>
      <c r="AE47" s="38"/>
      <c r="AF47" s="38"/>
      <c r="AG47" s="38"/>
      <c r="AH47" s="39" t="str">
        <f t="shared" si="20"/>
        <v/>
      </c>
      <c r="AI47" s="40" t="str">
        <f>IF($A47="","",SUMIFS('Work report'!$N:$N,'Work report'!$A:$A,"&gt;="&amp;$A47,'Work report'!$A:$A,"&lt;"&amp;EDATE($A47,1)))</f>
        <v/>
      </c>
      <c r="AJ47" s="124" t="str">
        <f>IF($A47="","",SUMIFS(Messages!$T:$T,Messages!$A:$A,"&gt;="&amp;$A47,Messages!$A:$A,"&lt;"&amp;EDATE($A47,1)))</f>
        <v/>
      </c>
    </row>
    <row r="48" spans="1:36" s="126" customFormat="1" ht="20.25" customHeight="1" x14ac:dyDescent="0.25">
      <c r="A48" s="33" t="str">
        <f t="shared" si="21"/>
        <v/>
      </c>
      <c r="B48" s="34" t="str">
        <f>IF($A48="","",COUNTIFS('Work report'!$A:$A,"&gt;="&amp;$A48,'Work report'!$A:$A,"&lt;"&amp;EDATE($A48,1),'Work report'!$B:$B,"&lt;&gt;"))</f>
        <v/>
      </c>
      <c r="C48" s="35" t="str">
        <f>IF($A48="","",(SUMIFS('Work report'!$I:$I,'Work report'!$A:$A,"&gt;="&amp;$A48,'Work report'!$A:$A,"&lt;"&amp;EDATE($A48,1),'Work report'!$B:$B,"&lt;&gt;",'Work report'!$B:$B,"&lt;&gt;1001")+SUMIFS('Work report'!$I:$I,'Work report'!$A:$A,"&gt;="&amp;$A48,'Work report'!$A:$A,"&lt;"&amp;EDATE($A48,1),'Work report'!$B:$B,1001,'Work report'!$U:$U,"&lt;&gt;")+SUMIFS('Office time approval'!$M:$M,'Office time approval'!$A:$A,"&gt;="&amp;$A48,'Office time approval'!$A:$A,"&lt;"&amp;EDATE($A48,1),'Office time approval'!$L:$L,"Approved")+SUMIFS('Vacation, holiday, illness'!$K:$K,'Vacation, holiday, illness'!$A:$A,"&gt;="&amp;$A48,'Vacation, holiday, illness'!$A:$A,"&lt;"&amp;EDATE($A48,1)))/60)</f>
        <v/>
      </c>
      <c r="D48" s="36" t="str">
        <f t="shared" si="11"/>
        <v/>
      </c>
      <c r="E48" s="36" t="str">
        <f t="shared" si="12"/>
        <v/>
      </c>
      <c r="F48" s="36" t="str">
        <f t="shared" si="13"/>
        <v/>
      </c>
      <c r="G48" s="36" t="str">
        <f>IF($A48="","",SUMIFS(Payments!$C:$C,Payments!$A:$A,"&gt;="&amp;$A48,Payments!$A:$A,"&lt;"&amp;EDATE($A48,1),Payments!$B:$B,"Salary"))</f>
        <v/>
      </c>
      <c r="H48" s="36" t="str">
        <f>IF($A48="","",SUMIFS(Payments!$C:$C,Payments!$A:$A,"&gt;="&amp;$A48,Payments!$A:$A,"&lt;"&amp;EDATE($A48,1),Payments!$B:$B,"Bonus"))</f>
        <v/>
      </c>
      <c r="I48" s="36" t="str">
        <f>IF($A48="","",SUMIFS(Payments!$C:$C,Payments!$A:$A,"&gt;="&amp;$A48,Payments!$A:$A,"&lt;"&amp;EDATE($A48,1)))</f>
        <v/>
      </c>
      <c r="J48" s="36" t="str">
        <f t="shared" si="14"/>
        <v/>
      </c>
      <c r="K48" s="127" t="str">
        <f>IF($A48="","",IF($E$3="Monthly",SUMIFS('Work report'!$F:$F,'Work report'!$A:$A,"&gt;="&amp;$A48,'Work report'!$A:$A,"&lt;"&amp;EDATE($A48,1),'Work report'!$B:$B,"&lt;&gt;",'Work report'!$B:$B,"&lt;&gt;1001")/60,SUMIFS('Work report'!$G:$G,'Work report'!$A:$A,"&gt;="&amp;$A48,'Work report'!$A:$A,"&lt;"&amp;EDATE($A48,1),'Work report'!$B:$B,"&lt;&gt;",'Work report'!$B:$B,"&lt;&gt;1001")/60))</f>
        <v/>
      </c>
      <c r="L48" s="127" t="str">
        <f>IF($A48="","",IF($E$3="Monthly",SUMIFS('Work report'!$F:$F,'Work report'!$A:$A,"&gt;="&amp;$A48,'Work report'!$A:$A,"&lt;"&amp;EDATE($A48,1),'Work report'!$B:$B,1001)/60,SUMIFS('Work report'!$G:$G,'Work report'!$A:$A,"&gt;="&amp;$A48,'Work report'!$A:$A,"&lt;"&amp;EDATE($A48,1),'Work report'!$B:$B,1001)/60))</f>
        <v/>
      </c>
      <c r="M48" s="130" t="str">
        <f t="shared" si="15"/>
        <v/>
      </c>
      <c r="N48" s="124" t="str">
        <f t="shared" si="16"/>
        <v/>
      </c>
      <c r="O48" s="124" t="str">
        <f t="shared" si="17"/>
        <v/>
      </c>
      <c r="P48" s="37" t="str">
        <f t="shared" si="18"/>
        <v/>
      </c>
      <c r="Q48" s="130" t="str">
        <f t="shared" si="19"/>
        <v/>
      </c>
      <c r="R48" s="126" t="str">
        <f>IF($A48="","",SUMIFS('Work report'!$L:$L,'Work report'!$A:$A,"&gt;="&amp;$A48,'Work report'!$A:$A,"&lt;"&amp;EDATE($A48,1)))</f>
        <v/>
      </c>
      <c r="S48" s="126" t="str">
        <f>IF($A48="","",SUMIFS('Work report'!$M:$M,'Work report'!$A:$A,"&gt;="&amp;$A48,'Work report'!$A:$A,"&lt;"&amp;EDATE($A48,1)))</f>
        <v/>
      </c>
      <c r="T48" s="125" t="str">
        <f>IF($A48="","",SUMIFS('Missing tasks'!$E:$E,'Missing tasks'!$A:$A,"&gt;="&amp;$A48,'Missing tasks'!$A:$A,"&lt;"&amp;EDATE($A48,1)))</f>
        <v/>
      </c>
      <c r="U48" s="124" t="str">
        <f>IF($A48="","",SUMIFS('Missing tasks'!$H:$H,'Missing tasks'!$A:$A,"&gt;="&amp;$A48,'Missing tasks'!$A:$A,"&lt;"&amp;EDATE($A48,1)))</f>
        <v/>
      </c>
      <c r="V48" s="124" t="str">
        <f>IF($A48="","",SUMIFS('Missing tasks'!$J:$J,'Missing tasks'!$I:$I,"&gt;="&amp;$A48,'Missing tasks'!$I:$I,"&lt;"&amp;EDATE($A48,1)))</f>
        <v/>
      </c>
      <c r="W48" s="126" t="str">
        <f>IF($A48="","",COUNTIFS('Time check for tasks'!$A:$A,"&gt;="&amp;$A48,'Time check for tasks'!$A:$A,"&lt;"&amp;EDATE($A48,1),'Time check for tasks'!$K:$K,"&gt;0",'Time check for tasks'!$L:$L,"Time check – lower"))</f>
        <v/>
      </c>
      <c r="X48" s="126" t="str">
        <f>IF($A48="","",SUMIFS('Time check for tasks'!$K:$K,'Time check for tasks'!$A:$A,"&gt;="&amp;$A48,'Time check for tasks'!$A:$A,"&lt;"&amp;EDATE($A48,1),'Time check for tasks'!$K:$K,"&gt;0",'Time check for tasks'!$L:$L,"Time check – lower"))</f>
        <v/>
      </c>
      <c r="Y48" s="126" t="str">
        <f>IF($A48="","",SUMIFS('Time check for tasks'!$P:$P,'Time check for tasks'!$A:$A,"&gt;="&amp;$A48,'Time check for tasks'!$A:$A,"&lt;"&amp;EDATE($A48,1),'Time check for tasks'!$P:$P,"&gt;0",'Time check for tasks'!$L:$L,"Time check – lower"))</f>
        <v/>
      </c>
      <c r="Z48" s="126" t="str">
        <f>IF($A48="","",COUNTIFS('Time check for tasks'!$A:$A,"&gt;="&amp;$A48,'Time check for tasks'!$A:$A,"&lt;"&amp;EDATE($A48,1),'Time check for tasks'!$K:$K,"&gt;0",'Time check for tasks'!$L:$L,"Time check – higher"))</f>
        <v/>
      </c>
      <c r="AA48" s="126" t="str">
        <f>IF($A48="","",SUMIFS('Time check for tasks'!$K:$K,'Time check for tasks'!$A:$A,"&gt;="&amp;$A48,'Time check for tasks'!$A:$A,"&lt;"&amp;EDATE($A48,1),'Time check for tasks'!$K:$K,"&gt;0",'Time check for tasks'!$L:$L,"Time check – higher"))</f>
        <v/>
      </c>
      <c r="AB48" s="126" t="str">
        <f>IF($A48="","",SUMIFS('Time check for tasks'!$P:$P,'Time check for tasks'!$A:$A,"&gt;="&amp;$A48,'Time check for tasks'!$A:$A,"&lt;"&amp;EDATE($A48,1),'Time check for tasks'!$P:$P,"&gt;0",'Time check for tasks'!$L:$L,"Time check – higher"))</f>
        <v/>
      </c>
      <c r="AC48" s="38"/>
      <c r="AD48" s="38"/>
      <c r="AE48" s="38"/>
      <c r="AF48" s="38"/>
      <c r="AG48" s="38"/>
      <c r="AH48" s="39" t="str">
        <f t="shared" si="20"/>
        <v/>
      </c>
      <c r="AI48" s="40" t="str">
        <f>IF($A48="","",SUMIFS('Work report'!$N:$N,'Work report'!$A:$A,"&gt;="&amp;$A48,'Work report'!$A:$A,"&lt;"&amp;EDATE($A48,1)))</f>
        <v/>
      </c>
      <c r="AJ48" s="124" t="str">
        <f>IF($A48="","",SUMIFS(Messages!$T:$T,Messages!$A:$A,"&gt;="&amp;$A48,Messages!$A:$A,"&lt;"&amp;EDATE($A48,1)))</f>
        <v/>
      </c>
    </row>
    <row r="49" spans="1:36" s="126" customFormat="1" ht="20.25" customHeight="1" x14ac:dyDescent="0.25">
      <c r="A49" s="33" t="str">
        <f t="shared" si="21"/>
        <v/>
      </c>
      <c r="B49" s="34" t="str">
        <f>IF($A49="","",COUNTIFS('Work report'!$A:$A,"&gt;="&amp;$A49,'Work report'!$A:$A,"&lt;"&amp;EDATE($A49,1),'Work report'!$B:$B,"&lt;&gt;"))</f>
        <v/>
      </c>
      <c r="C49" s="35" t="str">
        <f>IF($A49="","",(SUMIFS('Work report'!$I:$I,'Work report'!$A:$A,"&gt;="&amp;$A49,'Work report'!$A:$A,"&lt;"&amp;EDATE($A49,1),'Work report'!$B:$B,"&lt;&gt;",'Work report'!$B:$B,"&lt;&gt;1001")+SUMIFS('Work report'!$I:$I,'Work report'!$A:$A,"&gt;="&amp;$A49,'Work report'!$A:$A,"&lt;"&amp;EDATE($A49,1),'Work report'!$B:$B,1001,'Work report'!$U:$U,"&lt;&gt;")+SUMIFS('Office time approval'!$M:$M,'Office time approval'!$A:$A,"&gt;="&amp;$A49,'Office time approval'!$A:$A,"&lt;"&amp;EDATE($A49,1),'Office time approval'!$L:$L,"Approved")+SUMIFS('Vacation, holiday, illness'!$K:$K,'Vacation, holiday, illness'!$A:$A,"&gt;="&amp;$A49,'Vacation, holiday, illness'!$A:$A,"&lt;"&amp;EDATE($A49,1)))/60)</f>
        <v/>
      </c>
      <c r="D49" s="36" t="str">
        <f t="shared" si="11"/>
        <v/>
      </c>
      <c r="E49" s="36" t="str">
        <f t="shared" si="12"/>
        <v/>
      </c>
      <c r="F49" s="36" t="str">
        <f t="shared" si="13"/>
        <v/>
      </c>
      <c r="G49" s="36" t="str">
        <f>IF($A49="","",SUMIFS(Payments!$C:$C,Payments!$A:$A,"&gt;="&amp;$A49,Payments!$A:$A,"&lt;"&amp;EDATE($A49,1),Payments!$B:$B,"Salary"))</f>
        <v/>
      </c>
      <c r="H49" s="36" t="str">
        <f>IF($A49="","",SUMIFS(Payments!$C:$C,Payments!$A:$A,"&gt;="&amp;$A49,Payments!$A:$A,"&lt;"&amp;EDATE($A49,1),Payments!$B:$B,"Bonus"))</f>
        <v/>
      </c>
      <c r="I49" s="36" t="str">
        <f>IF($A49="","",SUMIFS(Payments!$C:$C,Payments!$A:$A,"&gt;="&amp;$A49,Payments!$A:$A,"&lt;"&amp;EDATE($A49,1)))</f>
        <v/>
      </c>
      <c r="J49" s="36" t="str">
        <f t="shared" si="14"/>
        <v/>
      </c>
      <c r="K49" s="127" t="str">
        <f>IF($A49="","",IF($E$3="Monthly",SUMIFS('Work report'!$F:$F,'Work report'!$A:$A,"&gt;="&amp;$A49,'Work report'!$A:$A,"&lt;"&amp;EDATE($A49,1),'Work report'!$B:$B,"&lt;&gt;",'Work report'!$B:$B,"&lt;&gt;1001")/60,SUMIFS('Work report'!$G:$G,'Work report'!$A:$A,"&gt;="&amp;$A49,'Work report'!$A:$A,"&lt;"&amp;EDATE($A49,1),'Work report'!$B:$B,"&lt;&gt;",'Work report'!$B:$B,"&lt;&gt;1001")/60))</f>
        <v/>
      </c>
      <c r="L49" s="127" t="str">
        <f>IF($A49="","",IF($E$3="Monthly",SUMIFS('Work report'!$F:$F,'Work report'!$A:$A,"&gt;="&amp;$A49,'Work report'!$A:$A,"&lt;"&amp;EDATE($A49,1),'Work report'!$B:$B,1001)/60,SUMIFS('Work report'!$G:$G,'Work report'!$A:$A,"&gt;="&amp;$A49,'Work report'!$A:$A,"&lt;"&amp;EDATE($A49,1),'Work report'!$B:$B,1001)/60))</f>
        <v/>
      </c>
      <c r="M49" s="130" t="str">
        <f t="shared" si="15"/>
        <v/>
      </c>
      <c r="N49" s="124" t="str">
        <f t="shared" si="16"/>
        <v/>
      </c>
      <c r="O49" s="124" t="str">
        <f t="shared" si="17"/>
        <v/>
      </c>
      <c r="P49" s="37" t="str">
        <f t="shared" si="18"/>
        <v/>
      </c>
      <c r="Q49" s="130" t="str">
        <f t="shared" si="19"/>
        <v/>
      </c>
      <c r="R49" s="126" t="str">
        <f>IF($A49="","",SUMIFS('Work report'!$L:$L,'Work report'!$A:$A,"&gt;="&amp;$A49,'Work report'!$A:$A,"&lt;"&amp;EDATE($A49,1)))</f>
        <v/>
      </c>
      <c r="S49" s="126" t="str">
        <f>IF($A49="","",SUMIFS('Work report'!$M:$M,'Work report'!$A:$A,"&gt;="&amp;$A49,'Work report'!$A:$A,"&lt;"&amp;EDATE($A49,1)))</f>
        <v/>
      </c>
      <c r="T49" s="125" t="str">
        <f>IF($A49="","",SUMIFS('Missing tasks'!$E:$E,'Missing tasks'!$A:$A,"&gt;="&amp;$A49,'Missing tasks'!$A:$A,"&lt;"&amp;EDATE($A49,1)))</f>
        <v/>
      </c>
      <c r="U49" s="124" t="str">
        <f>IF($A49="","",SUMIFS('Missing tasks'!$H:$H,'Missing tasks'!$A:$A,"&gt;="&amp;$A49,'Missing tasks'!$A:$A,"&lt;"&amp;EDATE($A49,1)))</f>
        <v/>
      </c>
      <c r="V49" s="124" t="str">
        <f>IF($A49="","",SUMIFS('Missing tasks'!$J:$J,'Missing tasks'!$I:$I,"&gt;="&amp;$A49,'Missing tasks'!$I:$I,"&lt;"&amp;EDATE($A49,1)))</f>
        <v/>
      </c>
      <c r="W49" s="126" t="str">
        <f>IF($A49="","",COUNTIFS('Time check for tasks'!$A:$A,"&gt;="&amp;$A49,'Time check for tasks'!$A:$A,"&lt;"&amp;EDATE($A49,1),'Time check for tasks'!$K:$K,"&gt;0",'Time check for tasks'!$L:$L,"Time check – lower"))</f>
        <v/>
      </c>
      <c r="X49" s="126" t="str">
        <f>IF($A49="","",SUMIFS('Time check for tasks'!$K:$K,'Time check for tasks'!$A:$A,"&gt;="&amp;$A49,'Time check for tasks'!$A:$A,"&lt;"&amp;EDATE($A49,1),'Time check for tasks'!$K:$K,"&gt;0",'Time check for tasks'!$L:$L,"Time check – lower"))</f>
        <v/>
      </c>
      <c r="Y49" s="126" t="str">
        <f>IF($A49="","",SUMIFS('Time check for tasks'!$P:$P,'Time check for tasks'!$A:$A,"&gt;="&amp;$A49,'Time check for tasks'!$A:$A,"&lt;"&amp;EDATE($A49,1),'Time check for tasks'!$P:$P,"&gt;0",'Time check for tasks'!$L:$L,"Time check – lower"))</f>
        <v/>
      </c>
      <c r="Z49" s="126" t="str">
        <f>IF($A49="","",COUNTIFS('Time check for tasks'!$A:$A,"&gt;="&amp;$A49,'Time check for tasks'!$A:$A,"&lt;"&amp;EDATE($A49,1),'Time check for tasks'!$K:$K,"&gt;0",'Time check for tasks'!$L:$L,"Time check – higher"))</f>
        <v/>
      </c>
      <c r="AA49" s="126" t="str">
        <f>IF($A49="","",SUMIFS('Time check for tasks'!$K:$K,'Time check for tasks'!$A:$A,"&gt;="&amp;$A49,'Time check for tasks'!$A:$A,"&lt;"&amp;EDATE($A49,1),'Time check for tasks'!$K:$K,"&gt;0",'Time check for tasks'!$L:$L,"Time check – higher"))</f>
        <v/>
      </c>
      <c r="AB49" s="126" t="str">
        <f>IF($A49="","",SUMIFS('Time check for tasks'!$P:$P,'Time check for tasks'!$A:$A,"&gt;="&amp;$A49,'Time check for tasks'!$A:$A,"&lt;"&amp;EDATE($A49,1),'Time check for tasks'!$P:$P,"&gt;0",'Time check for tasks'!$L:$L,"Time check – higher"))</f>
        <v/>
      </c>
      <c r="AC49" s="38"/>
      <c r="AD49" s="38"/>
      <c r="AE49" s="38"/>
      <c r="AF49" s="38"/>
      <c r="AG49" s="38"/>
      <c r="AH49" s="39" t="str">
        <f t="shared" si="20"/>
        <v/>
      </c>
      <c r="AI49" s="40" t="str">
        <f>IF($A49="","",SUMIFS('Work report'!$N:$N,'Work report'!$A:$A,"&gt;="&amp;$A49,'Work report'!$A:$A,"&lt;"&amp;EDATE($A49,1)))</f>
        <v/>
      </c>
      <c r="AJ49" s="124" t="str">
        <f>IF($A49="","",SUMIFS(Messages!$T:$T,Messages!$A:$A,"&gt;="&amp;$A49,Messages!$A:$A,"&lt;"&amp;EDATE($A49,1)))</f>
        <v/>
      </c>
    </row>
    <row r="50" spans="1:36" s="126" customFormat="1" ht="20.25" customHeight="1" x14ac:dyDescent="0.25">
      <c r="A50" s="33" t="str">
        <f t="shared" si="21"/>
        <v/>
      </c>
      <c r="B50" s="34" t="str">
        <f>IF($A50="","",COUNTIFS('Work report'!$A:$A,"&gt;="&amp;$A50,'Work report'!$A:$A,"&lt;"&amp;EDATE($A50,1),'Work report'!$B:$B,"&lt;&gt;"))</f>
        <v/>
      </c>
      <c r="C50" s="35" t="str">
        <f>IF($A50="","",(SUMIFS('Work report'!$I:$I,'Work report'!$A:$A,"&gt;="&amp;$A50,'Work report'!$A:$A,"&lt;"&amp;EDATE($A50,1),'Work report'!$B:$B,"&lt;&gt;",'Work report'!$B:$B,"&lt;&gt;1001")+SUMIFS('Work report'!$I:$I,'Work report'!$A:$A,"&gt;="&amp;$A50,'Work report'!$A:$A,"&lt;"&amp;EDATE($A50,1),'Work report'!$B:$B,1001,'Work report'!$U:$U,"&lt;&gt;")+SUMIFS('Office time approval'!$M:$M,'Office time approval'!$A:$A,"&gt;="&amp;$A50,'Office time approval'!$A:$A,"&lt;"&amp;EDATE($A50,1),'Office time approval'!$L:$L,"Approved")+SUMIFS('Vacation, holiday, illness'!$K:$K,'Vacation, holiday, illness'!$A:$A,"&gt;="&amp;$A50,'Vacation, holiday, illness'!$A:$A,"&lt;"&amp;EDATE($A50,1)))/60)</f>
        <v/>
      </c>
      <c r="D50" s="36" t="str">
        <f t="shared" si="11"/>
        <v/>
      </c>
      <c r="E50" s="36" t="str">
        <f t="shared" si="12"/>
        <v/>
      </c>
      <c r="F50" s="36" t="str">
        <f t="shared" si="13"/>
        <v/>
      </c>
      <c r="G50" s="36" t="str">
        <f>IF($A50="","",SUMIFS(Payments!$C:$C,Payments!$A:$A,"&gt;="&amp;$A50,Payments!$A:$A,"&lt;"&amp;EDATE($A50,1),Payments!$B:$B,"Salary"))</f>
        <v/>
      </c>
      <c r="H50" s="36" t="str">
        <f>IF($A50="","",SUMIFS(Payments!$C:$C,Payments!$A:$A,"&gt;="&amp;$A50,Payments!$A:$A,"&lt;"&amp;EDATE($A50,1),Payments!$B:$B,"Bonus"))</f>
        <v/>
      </c>
      <c r="I50" s="36" t="str">
        <f>IF($A50="","",SUMIFS(Payments!$C:$C,Payments!$A:$A,"&gt;="&amp;$A50,Payments!$A:$A,"&lt;"&amp;EDATE($A50,1)))</f>
        <v/>
      </c>
      <c r="J50" s="36" t="str">
        <f t="shared" si="14"/>
        <v/>
      </c>
      <c r="K50" s="127" t="str">
        <f>IF($A50="","",IF($E$3="Monthly",SUMIFS('Work report'!$F:$F,'Work report'!$A:$A,"&gt;="&amp;$A50,'Work report'!$A:$A,"&lt;"&amp;EDATE($A50,1),'Work report'!$B:$B,"&lt;&gt;",'Work report'!$B:$B,"&lt;&gt;1001")/60,SUMIFS('Work report'!$G:$G,'Work report'!$A:$A,"&gt;="&amp;$A50,'Work report'!$A:$A,"&lt;"&amp;EDATE($A50,1),'Work report'!$B:$B,"&lt;&gt;",'Work report'!$B:$B,"&lt;&gt;1001")/60))</f>
        <v/>
      </c>
      <c r="L50" s="127" t="str">
        <f>IF($A50="","",IF($E$3="Monthly",SUMIFS('Work report'!$F:$F,'Work report'!$A:$A,"&gt;="&amp;$A50,'Work report'!$A:$A,"&lt;"&amp;EDATE($A50,1),'Work report'!$B:$B,1001)/60,SUMIFS('Work report'!$G:$G,'Work report'!$A:$A,"&gt;="&amp;$A50,'Work report'!$A:$A,"&lt;"&amp;EDATE($A50,1),'Work report'!$B:$B,1001)/60))</f>
        <v/>
      </c>
      <c r="M50" s="130" t="str">
        <f t="shared" si="15"/>
        <v/>
      </c>
      <c r="N50" s="124" t="str">
        <f t="shared" si="16"/>
        <v/>
      </c>
      <c r="O50" s="124" t="str">
        <f t="shared" si="17"/>
        <v/>
      </c>
      <c r="P50" s="37" t="str">
        <f t="shared" si="18"/>
        <v/>
      </c>
      <c r="Q50" s="130" t="str">
        <f t="shared" si="19"/>
        <v/>
      </c>
      <c r="R50" s="126" t="str">
        <f>IF($A50="","",SUMIFS('Work report'!$L:$L,'Work report'!$A:$A,"&gt;="&amp;$A50,'Work report'!$A:$A,"&lt;"&amp;EDATE($A50,1)))</f>
        <v/>
      </c>
      <c r="S50" s="126" t="str">
        <f>IF($A50="","",SUMIFS('Work report'!$M:$M,'Work report'!$A:$A,"&gt;="&amp;$A50,'Work report'!$A:$A,"&lt;"&amp;EDATE($A50,1)))</f>
        <v/>
      </c>
      <c r="T50" s="125" t="str">
        <f>IF($A50="","",SUMIFS('Missing tasks'!$E:$E,'Missing tasks'!$A:$A,"&gt;="&amp;$A50,'Missing tasks'!$A:$A,"&lt;"&amp;EDATE($A50,1)))</f>
        <v/>
      </c>
      <c r="U50" s="124" t="str">
        <f>IF($A50="","",SUMIFS('Missing tasks'!$H:$H,'Missing tasks'!$A:$A,"&gt;="&amp;$A50,'Missing tasks'!$A:$A,"&lt;"&amp;EDATE($A50,1)))</f>
        <v/>
      </c>
      <c r="V50" s="124" t="str">
        <f>IF($A50="","",SUMIFS('Missing tasks'!$J:$J,'Missing tasks'!$I:$I,"&gt;="&amp;$A50,'Missing tasks'!$I:$I,"&lt;"&amp;EDATE($A50,1)))</f>
        <v/>
      </c>
      <c r="W50" s="126" t="str">
        <f>IF($A50="","",COUNTIFS('Time check for tasks'!$A:$A,"&gt;="&amp;$A50,'Time check for tasks'!$A:$A,"&lt;"&amp;EDATE($A50,1),'Time check for tasks'!$K:$K,"&gt;0",'Time check for tasks'!$L:$L,"Time check – lower"))</f>
        <v/>
      </c>
      <c r="X50" s="126" t="str">
        <f>IF($A50="","",SUMIFS('Time check for tasks'!$K:$K,'Time check for tasks'!$A:$A,"&gt;="&amp;$A50,'Time check for tasks'!$A:$A,"&lt;"&amp;EDATE($A50,1),'Time check for tasks'!$K:$K,"&gt;0",'Time check for tasks'!$L:$L,"Time check – lower"))</f>
        <v/>
      </c>
      <c r="Y50" s="126" t="str">
        <f>IF($A50="","",SUMIFS('Time check for tasks'!$P:$P,'Time check for tasks'!$A:$A,"&gt;="&amp;$A50,'Time check for tasks'!$A:$A,"&lt;"&amp;EDATE($A50,1),'Time check for tasks'!$P:$P,"&gt;0",'Time check for tasks'!$L:$L,"Time check – lower"))</f>
        <v/>
      </c>
      <c r="Z50" s="126" t="str">
        <f>IF($A50="","",COUNTIFS('Time check for tasks'!$A:$A,"&gt;="&amp;$A50,'Time check for tasks'!$A:$A,"&lt;"&amp;EDATE($A50,1),'Time check for tasks'!$K:$K,"&gt;0",'Time check for tasks'!$L:$L,"Time check – higher"))</f>
        <v/>
      </c>
      <c r="AA50" s="126" t="str">
        <f>IF($A50="","",SUMIFS('Time check for tasks'!$K:$K,'Time check for tasks'!$A:$A,"&gt;="&amp;$A50,'Time check for tasks'!$A:$A,"&lt;"&amp;EDATE($A50,1),'Time check for tasks'!$K:$K,"&gt;0",'Time check for tasks'!$L:$L,"Time check – higher"))</f>
        <v/>
      </c>
      <c r="AB50" s="126" t="str">
        <f>IF($A50="","",SUMIFS('Time check for tasks'!$P:$P,'Time check for tasks'!$A:$A,"&gt;="&amp;$A50,'Time check for tasks'!$A:$A,"&lt;"&amp;EDATE($A50,1),'Time check for tasks'!$P:$P,"&gt;0",'Time check for tasks'!$L:$L,"Time check – higher"))</f>
        <v/>
      </c>
      <c r="AC50" s="38"/>
      <c r="AD50" s="38"/>
      <c r="AE50" s="38"/>
      <c r="AF50" s="38"/>
      <c r="AG50" s="38"/>
      <c r="AH50" s="39" t="str">
        <f t="shared" si="20"/>
        <v/>
      </c>
      <c r="AI50" s="40" t="str">
        <f>IF($A50="","",SUMIFS('Work report'!$N:$N,'Work report'!$A:$A,"&gt;="&amp;$A50,'Work report'!$A:$A,"&lt;"&amp;EDATE($A50,1)))</f>
        <v/>
      </c>
      <c r="AJ50" s="124" t="str">
        <f>IF($A50="","",SUMIFS(Messages!$T:$T,Messages!$A:$A,"&gt;="&amp;$A50,Messages!$A:$A,"&lt;"&amp;EDATE($A50,1)))</f>
        <v/>
      </c>
    </row>
    <row r="51" spans="1:36" s="126" customFormat="1" ht="20.25" customHeight="1" x14ac:dyDescent="0.25">
      <c r="A51" s="33" t="str">
        <f t="shared" si="21"/>
        <v/>
      </c>
      <c r="B51" s="34" t="str">
        <f>IF($A51="","",COUNTIFS('Work report'!$A:$A,"&gt;="&amp;$A51,'Work report'!$A:$A,"&lt;"&amp;EDATE($A51,1),'Work report'!$B:$B,"&lt;&gt;"))</f>
        <v/>
      </c>
      <c r="C51" s="35" t="str">
        <f>IF($A51="","",(SUMIFS('Work report'!$I:$I,'Work report'!$A:$A,"&gt;="&amp;$A51,'Work report'!$A:$A,"&lt;"&amp;EDATE($A51,1),'Work report'!$B:$B,"&lt;&gt;",'Work report'!$B:$B,"&lt;&gt;1001")+SUMIFS('Work report'!$I:$I,'Work report'!$A:$A,"&gt;="&amp;$A51,'Work report'!$A:$A,"&lt;"&amp;EDATE($A51,1),'Work report'!$B:$B,1001,'Work report'!$U:$U,"&lt;&gt;")+SUMIFS('Office time approval'!$M:$M,'Office time approval'!$A:$A,"&gt;="&amp;$A51,'Office time approval'!$A:$A,"&lt;"&amp;EDATE($A51,1),'Office time approval'!$L:$L,"Approved")+SUMIFS('Vacation, holiday, illness'!$K:$K,'Vacation, holiday, illness'!$A:$A,"&gt;="&amp;$A51,'Vacation, holiday, illness'!$A:$A,"&lt;"&amp;EDATE($A51,1)))/60)</f>
        <v/>
      </c>
      <c r="D51" s="36" t="str">
        <f t="shared" si="11"/>
        <v/>
      </c>
      <c r="E51" s="36" t="str">
        <f t="shared" si="12"/>
        <v/>
      </c>
      <c r="F51" s="36" t="str">
        <f t="shared" si="13"/>
        <v/>
      </c>
      <c r="G51" s="36" t="str">
        <f>IF($A51="","",SUMIFS(Payments!$C:$C,Payments!$A:$A,"&gt;="&amp;$A51,Payments!$A:$A,"&lt;"&amp;EDATE($A51,1),Payments!$B:$B,"Salary"))</f>
        <v/>
      </c>
      <c r="H51" s="36" t="str">
        <f>IF($A51="","",SUMIFS(Payments!$C:$C,Payments!$A:$A,"&gt;="&amp;$A51,Payments!$A:$A,"&lt;"&amp;EDATE($A51,1),Payments!$B:$B,"Bonus"))</f>
        <v/>
      </c>
      <c r="I51" s="36" t="str">
        <f>IF($A51="","",SUMIFS(Payments!$C:$C,Payments!$A:$A,"&gt;="&amp;$A51,Payments!$A:$A,"&lt;"&amp;EDATE($A51,1)))</f>
        <v/>
      </c>
      <c r="J51" s="36" t="str">
        <f t="shared" si="14"/>
        <v/>
      </c>
      <c r="K51" s="127" t="str">
        <f>IF($A51="","",IF($E$3="Monthly",SUMIFS('Work report'!$F:$F,'Work report'!$A:$A,"&gt;="&amp;$A51,'Work report'!$A:$A,"&lt;"&amp;EDATE($A51,1),'Work report'!$B:$B,"&lt;&gt;",'Work report'!$B:$B,"&lt;&gt;1001")/60,SUMIFS('Work report'!$G:$G,'Work report'!$A:$A,"&gt;="&amp;$A51,'Work report'!$A:$A,"&lt;"&amp;EDATE($A51,1),'Work report'!$B:$B,"&lt;&gt;",'Work report'!$B:$B,"&lt;&gt;1001")/60))</f>
        <v/>
      </c>
      <c r="L51" s="127" t="str">
        <f>IF($A51="","",IF($E$3="Monthly",SUMIFS('Work report'!$F:$F,'Work report'!$A:$A,"&gt;="&amp;$A51,'Work report'!$A:$A,"&lt;"&amp;EDATE($A51,1),'Work report'!$B:$B,1001)/60,SUMIFS('Work report'!$G:$G,'Work report'!$A:$A,"&gt;="&amp;$A51,'Work report'!$A:$A,"&lt;"&amp;EDATE($A51,1),'Work report'!$B:$B,1001)/60))</f>
        <v/>
      </c>
      <c r="M51" s="130" t="str">
        <f t="shared" si="15"/>
        <v/>
      </c>
      <c r="N51" s="124" t="str">
        <f t="shared" si="16"/>
        <v/>
      </c>
      <c r="O51" s="124" t="str">
        <f t="shared" si="17"/>
        <v/>
      </c>
      <c r="P51" s="37" t="str">
        <f t="shared" si="18"/>
        <v/>
      </c>
      <c r="Q51" s="130" t="str">
        <f t="shared" si="19"/>
        <v/>
      </c>
      <c r="R51" s="126" t="str">
        <f>IF($A51="","",SUMIFS('Work report'!$L:$L,'Work report'!$A:$A,"&gt;="&amp;$A51,'Work report'!$A:$A,"&lt;"&amp;EDATE($A51,1)))</f>
        <v/>
      </c>
      <c r="S51" s="126" t="str">
        <f>IF($A51="","",SUMIFS('Work report'!$M:$M,'Work report'!$A:$A,"&gt;="&amp;$A51,'Work report'!$A:$A,"&lt;"&amp;EDATE($A51,1)))</f>
        <v/>
      </c>
      <c r="T51" s="125" t="str">
        <f>IF($A51="","",SUMIFS('Missing tasks'!$E:$E,'Missing tasks'!$A:$A,"&gt;="&amp;$A51,'Missing tasks'!$A:$A,"&lt;"&amp;EDATE($A51,1)))</f>
        <v/>
      </c>
      <c r="U51" s="124" t="str">
        <f>IF($A51="","",SUMIFS('Missing tasks'!$H:$H,'Missing tasks'!$A:$A,"&gt;="&amp;$A51,'Missing tasks'!$A:$A,"&lt;"&amp;EDATE($A51,1)))</f>
        <v/>
      </c>
      <c r="V51" s="124" t="str">
        <f>IF($A51="","",SUMIFS('Missing tasks'!$J:$J,'Missing tasks'!$I:$I,"&gt;="&amp;$A51,'Missing tasks'!$I:$I,"&lt;"&amp;EDATE($A51,1)))</f>
        <v/>
      </c>
      <c r="W51" s="126" t="str">
        <f>IF($A51="","",COUNTIFS('Time check for tasks'!$A:$A,"&gt;="&amp;$A51,'Time check for tasks'!$A:$A,"&lt;"&amp;EDATE($A51,1),'Time check for tasks'!$K:$K,"&gt;0",'Time check for tasks'!$L:$L,"Time check – lower"))</f>
        <v/>
      </c>
      <c r="X51" s="126" t="str">
        <f>IF($A51="","",SUMIFS('Time check for tasks'!$K:$K,'Time check for tasks'!$A:$A,"&gt;="&amp;$A51,'Time check for tasks'!$A:$A,"&lt;"&amp;EDATE($A51,1),'Time check for tasks'!$K:$K,"&gt;0",'Time check for tasks'!$L:$L,"Time check – lower"))</f>
        <v/>
      </c>
      <c r="Y51" s="126" t="str">
        <f>IF($A51="","",SUMIFS('Time check for tasks'!$P:$P,'Time check for tasks'!$A:$A,"&gt;="&amp;$A51,'Time check for tasks'!$A:$A,"&lt;"&amp;EDATE($A51,1),'Time check for tasks'!$P:$P,"&gt;0",'Time check for tasks'!$L:$L,"Time check – lower"))</f>
        <v/>
      </c>
      <c r="Z51" s="126" t="str">
        <f>IF($A51="","",COUNTIFS('Time check for tasks'!$A:$A,"&gt;="&amp;$A51,'Time check for tasks'!$A:$A,"&lt;"&amp;EDATE($A51,1),'Time check for tasks'!$K:$K,"&gt;0",'Time check for tasks'!$L:$L,"Time check – higher"))</f>
        <v/>
      </c>
      <c r="AA51" s="126" t="str">
        <f>IF($A51="","",SUMIFS('Time check for tasks'!$K:$K,'Time check for tasks'!$A:$A,"&gt;="&amp;$A51,'Time check for tasks'!$A:$A,"&lt;"&amp;EDATE($A51,1),'Time check for tasks'!$K:$K,"&gt;0",'Time check for tasks'!$L:$L,"Time check – higher"))</f>
        <v/>
      </c>
      <c r="AB51" s="126" t="str">
        <f>IF($A51="","",SUMIFS('Time check for tasks'!$P:$P,'Time check for tasks'!$A:$A,"&gt;="&amp;$A51,'Time check for tasks'!$A:$A,"&lt;"&amp;EDATE($A51,1),'Time check for tasks'!$P:$P,"&gt;0",'Time check for tasks'!$L:$L,"Time check – higher"))</f>
        <v/>
      </c>
      <c r="AC51" s="38"/>
      <c r="AD51" s="38"/>
      <c r="AE51" s="38"/>
      <c r="AF51" s="38"/>
      <c r="AG51" s="38"/>
      <c r="AH51" s="39" t="str">
        <f t="shared" si="20"/>
        <v/>
      </c>
      <c r="AI51" s="40" t="str">
        <f>IF($A51="","",SUMIFS('Work report'!$N:$N,'Work report'!$A:$A,"&gt;="&amp;$A51,'Work report'!$A:$A,"&lt;"&amp;EDATE($A51,1)))</f>
        <v/>
      </c>
      <c r="AJ51" s="124" t="str">
        <f>IF($A51="","",SUMIFS(Messages!$T:$T,Messages!$A:$A,"&gt;="&amp;$A51,Messages!$A:$A,"&lt;"&amp;EDATE($A51,1)))</f>
        <v/>
      </c>
    </row>
    <row r="52" spans="1:36" s="126" customFormat="1" ht="20.25" customHeight="1" x14ac:dyDescent="0.25">
      <c r="A52" s="33" t="str">
        <f t="shared" si="21"/>
        <v/>
      </c>
      <c r="B52" s="34" t="str">
        <f>IF($A52="","",COUNTIFS('Work report'!$A:$A,"&gt;="&amp;$A52,'Work report'!$A:$A,"&lt;"&amp;EDATE($A52,1),'Work report'!$B:$B,"&lt;&gt;"))</f>
        <v/>
      </c>
      <c r="C52" s="35" t="str">
        <f>IF($A52="","",(SUMIFS('Work report'!$I:$I,'Work report'!$A:$A,"&gt;="&amp;$A52,'Work report'!$A:$A,"&lt;"&amp;EDATE($A52,1),'Work report'!$B:$B,"&lt;&gt;",'Work report'!$B:$B,"&lt;&gt;1001")+SUMIFS('Work report'!$I:$I,'Work report'!$A:$A,"&gt;="&amp;$A52,'Work report'!$A:$A,"&lt;"&amp;EDATE($A52,1),'Work report'!$B:$B,1001,'Work report'!$U:$U,"&lt;&gt;")+SUMIFS('Office time approval'!$M:$M,'Office time approval'!$A:$A,"&gt;="&amp;$A52,'Office time approval'!$A:$A,"&lt;"&amp;EDATE($A52,1),'Office time approval'!$L:$L,"Approved")+SUMIFS('Vacation, holiday, illness'!$K:$K,'Vacation, holiday, illness'!$A:$A,"&gt;="&amp;$A52,'Vacation, holiday, illness'!$A:$A,"&lt;"&amp;EDATE($A52,1)))/60)</f>
        <v/>
      </c>
      <c r="D52" s="36" t="str">
        <f t="shared" si="11"/>
        <v/>
      </c>
      <c r="E52" s="36" t="str">
        <f t="shared" si="12"/>
        <v/>
      </c>
      <c r="F52" s="36" t="str">
        <f t="shared" si="13"/>
        <v/>
      </c>
      <c r="G52" s="36" t="str">
        <f>IF($A52="","",SUMIFS(Payments!$C:$C,Payments!$A:$A,"&gt;="&amp;$A52,Payments!$A:$A,"&lt;"&amp;EDATE($A52,1),Payments!$B:$B,"Salary"))</f>
        <v/>
      </c>
      <c r="H52" s="36" t="str">
        <f>IF($A52="","",SUMIFS(Payments!$C:$C,Payments!$A:$A,"&gt;="&amp;$A52,Payments!$A:$A,"&lt;"&amp;EDATE($A52,1),Payments!$B:$B,"Bonus"))</f>
        <v/>
      </c>
      <c r="I52" s="36" t="str">
        <f>IF($A52="","",SUMIFS(Payments!$C:$C,Payments!$A:$A,"&gt;="&amp;$A52,Payments!$A:$A,"&lt;"&amp;EDATE($A52,1)))</f>
        <v/>
      </c>
      <c r="J52" s="36" t="str">
        <f t="shared" si="14"/>
        <v/>
      </c>
      <c r="K52" s="127" t="str">
        <f>IF($A52="","",IF($E$3="Monthly",SUMIFS('Work report'!$F:$F,'Work report'!$A:$A,"&gt;="&amp;$A52,'Work report'!$A:$A,"&lt;"&amp;EDATE($A52,1),'Work report'!$B:$B,"&lt;&gt;",'Work report'!$B:$B,"&lt;&gt;1001")/60,SUMIFS('Work report'!$G:$G,'Work report'!$A:$A,"&gt;="&amp;$A52,'Work report'!$A:$A,"&lt;"&amp;EDATE($A52,1),'Work report'!$B:$B,"&lt;&gt;",'Work report'!$B:$B,"&lt;&gt;1001")/60))</f>
        <v/>
      </c>
      <c r="L52" s="127" t="str">
        <f>IF($A52="","",IF($E$3="Monthly",SUMIFS('Work report'!$F:$F,'Work report'!$A:$A,"&gt;="&amp;$A52,'Work report'!$A:$A,"&lt;"&amp;EDATE($A52,1),'Work report'!$B:$B,1001)/60,SUMIFS('Work report'!$G:$G,'Work report'!$A:$A,"&gt;="&amp;$A52,'Work report'!$A:$A,"&lt;"&amp;EDATE($A52,1),'Work report'!$B:$B,1001)/60))</f>
        <v/>
      </c>
      <c r="M52" s="130" t="str">
        <f t="shared" si="15"/>
        <v/>
      </c>
      <c r="N52" s="124" t="str">
        <f t="shared" si="16"/>
        <v/>
      </c>
      <c r="O52" s="124" t="str">
        <f t="shared" si="17"/>
        <v/>
      </c>
      <c r="P52" s="37" t="str">
        <f t="shared" si="18"/>
        <v/>
      </c>
      <c r="Q52" s="130" t="str">
        <f t="shared" si="19"/>
        <v/>
      </c>
      <c r="R52" s="126" t="str">
        <f>IF($A52="","",SUMIFS('Work report'!$L:$L,'Work report'!$A:$A,"&gt;="&amp;$A52,'Work report'!$A:$A,"&lt;"&amp;EDATE($A52,1)))</f>
        <v/>
      </c>
      <c r="S52" s="126" t="str">
        <f>IF($A52="","",SUMIFS('Work report'!$M:$M,'Work report'!$A:$A,"&gt;="&amp;$A52,'Work report'!$A:$A,"&lt;"&amp;EDATE($A52,1)))</f>
        <v/>
      </c>
      <c r="T52" s="125" t="str">
        <f>IF($A52="","",SUMIFS('Missing tasks'!$E:$E,'Missing tasks'!$A:$A,"&gt;="&amp;$A52,'Missing tasks'!$A:$A,"&lt;"&amp;EDATE($A52,1)))</f>
        <v/>
      </c>
      <c r="U52" s="124" t="str">
        <f>IF($A52="","",SUMIFS('Missing tasks'!$H:$H,'Missing tasks'!$A:$A,"&gt;="&amp;$A52,'Missing tasks'!$A:$A,"&lt;"&amp;EDATE($A52,1)))</f>
        <v/>
      </c>
      <c r="V52" s="124" t="str">
        <f>IF($A52="","",SUMIFS('Missing tasks'!$J:$J,'Missing tasks'!$I:$I,"&gt;="&amp;$A52,'Missing tasks'!$I:$I,"&lt;"&amp;EDATE($A52,1)))</f>
        <v/>
      </c>
      <c r="W52" s="126" t="str">
        <f>IF($A52="","",COUNTIFS('Time check for tasks'!$A:$A,"&gt;="&amp;$A52,'Time check for tasks'!$A:$A,"&lt;"&amp;EDATE($A52,1),'Time check for tasks'!$K:$K,"&gt;0",'Time check for tasks'!$L:$L,"Time check – lower"))</f>
        <v/>
      </c>
      <c r="X52" s="126" t="str">
        <f>IF($A52="","",SUMIFS('Time check for tasks'!$K:$K,'Time check for tasks'!$A:$A,"&gt;="&amp;$A52,'Time check for tasks'!$A:$A,"&lt;"&amp;EDATE($A52,1),'Time check for tasks'!$K:$K,"&gt;0",'Time check for tasks'!$L:$L,"Time check – lower"))</f>
        <v/>
      </c>
      <c r="Y52" s="126" t="str">
        <f>IF($A52="","",SUMIFS('Time check for tasks'!$P:$P,'Time check for tasks'!$A:$A,"&gt;="&amp;$A52,'Time check for tasks'!$A:$A,"&lt;"&amp;EDATE($A52,1),'Time check for tasks'!$P:$P,"&gt;0",'Time check for tasks'!$L:$L,"Time check – lower"))</f>
        <v/>
      </c>
      <c r="Z52" s="126" t="str">
        <f>IF($A52="","",COUNTIFS('Time check for tasks'!$A:$A,"&gt;="&amp;$A52,'Time check for tasks'!$A:$A,"&lt;"&amp;EDATE($A52,1),'Time check for tasks'!$K:$K,"&gt;0",'Time check for tasks'!$L:$L,"Time check – higher"))</f>
        <v/>
      </c>
      <c r="AA52" s="126" t="str">
        <f>IF($A52="","",SUMIFS('Time check for tasks'!$K:$K,'Time check for tasks'!$A:$A,"&gt;="&amp;$A52,'Time check for tasks'!$A:$A,"&lt;"&amp;EDATE($A52,1),'Time check for tasks'!$K:$K,"&gt;0",'Time check for tasks'!$L:$L,"Time check – higher"))</f>
        <v/>
      </c>
      <c r="AB52" s="126" t="str">
        <f>IF($A52="","",SUMIFS('Time check for tasks'!$P:$P,'Time check for tasks'!$A:$A,"&gt;="&amp;$A52,'Time check for tasks'!$A:$A,"&lt;"&amp;EDATE($A52,1),'Time check for tasks'!$P:$P,"&gt;0",'Time check for tasks'!$L:$L,"Time check – higher"))</f>
        <v/>
      </c>
      <c r="AC52" s="38"/>
      <c r="AD52" s="38"/>
      <c r="AE52" s="38"/>
      <c r="AF52" s="38"/>
      <c r="AG52" s="38"/>
      <c r="AH52" s="39" t="str">
        <f t="shared" si="20"/>
        <v/>
      </c>
      <c r="AI52" s="40" t="str">
        <f>IF($A52="","",SUMIFS('Work report'!$N:$N,'Work report'!$A:$A,"&gt;="&amp;$A52,'Work report'!$A:$A,"&lt;"&amp;EDATE($A52,1)))</f>
        <v/>
      </c>
      <c r="AJ52" s="124" t="str">
        <f>IF($A52="","",SUMIFS(Messages!$T:$T,Messages!$A:$A,"&gt;="&amp;$A52,Messages!$A:$A,"&lt;"&amp;EDATE($A52,1)))</f>
        <v/>
      </c>
    </row>
    <row r="53" spans="1:36" s="126" customFormat="1" ht="20.25" customHeight="1" x14ac:dyDescent="0.25">
      <c r="A53" s="33" t="str">
        <f t="shared" si="21"/>
        <v/>
      </c>
      <c r="B53" s="34" t="str">
        <f>IF($A53="","",COUNTIFS('Work report'!$A:$A,"&gt;="&amp;$A53,'Work report'!$A:$A,"&lt;"&amp;EDATE($A53,1),'Work report'!$B:$B,"&lt;&gt;"))</f>
        <v/>
      </c>
      <c r="C53" s="35" t="str">
        <f>IF($A53="","",(SUMIFS('Work report'!$I:$I,'Work report'!$A:$A,"&gt;="&amp;$A53,'Work report'!$A:$A,"&lt;"&amp;EDATE($A53,1),'Work report'!$B:$B,"&lt;&gt;",'Work report'!$B:$B,"&lt;&gt;1001")+SUMIFS('Work report'!$I:$I,'Work report'!$A:$A,"&gt;="&amp;$A53,'Work report'!$A:$A,"&lt;"&amp;EDATE($A53,1),'Work report'!$B:$B,1001,'Work report'!$U:$U,"&lt;&gt;")+SUMIFS('Office time approval'!$M:$M,'Office time approval'!$A:$A,"&gt;="&amp;$A53,'Office time approval'!$A:$A,"&lt;"&amp;EDATE($A53,1),'Office time approval'!$L:$L,"Approved")+SUMIFS('Vacation, holiday, illness'!$K:$K,'Vacation, holiday, illness'!$A:$A,"&gt;="&amp;$A53,'Vacation, holiday, illness'!$A:$A,"&lt;"&amp;EDATE($A53,1)))/60)</f>
        <v/>
      </c>
      <c r="D53" s="36" t="str">
        <f t="shared" si="11"/>
        <v/>
      </c>
      <c r="E53" s="36" t="str">
        <f t="shared" si="12"/>
        <v/>
      </c>
      <c r="F53" s="36" t="str">
        <f t="shared" si="13"/>
        <v/>
      </c>
      <c r="G53" s="36" t="str">
        <f>IF($A53="","",SUMIFS(Payments!$C:$C,Payments!$A:$A,"&gt;="&amp;$A53,Payments!$A:$A,"&lt;"&amp;EDATE($A53,1),Payments!$B:$B,"Salary"))</f>
        <v/>
      </c>
      <c r="H53" s="36" t="str">
        <f>IF($A53="","",SUMIFS(Payments!$C:$C,Payments!$A:$A,"&gt;="&amp;$A53,Payments!$A:$A,"&lt;"&amp;EDATE($A53,1),Payments!$B:$B,"Bonus"))</f>
        <v/>
      </c>
      <c r="I53" s="36" t="str">
        <f>IF($A53="","",SUMIFS(Payments!$C:$C,Payments!$A:$A,"&gt;="&amp;$A53,Payments!$A:$A,"&lt;"&amp;EDATE($A53,1)))</f>
        <v/>
      </c>
      <c r="J53" s="36" t="str">
        <f t="shared" si="14"/>
        <v/>
      </c>
      <c r="K53" s="127" t="str">
        <f>IF($A53="","",IF($E$3="Monthly",SUMIFS('Work report'!$F:$F,'Work report'!$A:$A,"&gt;="&amp;$A53,'Work report'!$A:$A,"&lt;"&amp;EDATE($A53,1),'Work report'!$B:$B,"&lt;&gt;",'Work report'!$B:$B,"&lt;&gt;1001")/60,SUMIFS('Work report'!$G:$G,'Work report'!$A:$A,"&gt;="&amp;$A53,'Work report'!$A:$A,"&lt;"&amp;EDATE($A53,1),'Work report'!$B:$B,"&lt;&gt;",'Work report'!$B:$B,"&lt;&gt;1001")/60))</f>
        <v/>
      </c>
      <c r="L53" s="127" t="str">
        <f>IF($A53="","",IF($E$3="Monthly",SUMIFS('Work report'!$F:$F,'Work report'!$A:$A,"&gt;="&amp;$A53,'Work report'!$A:$A,"&lt;"&amp;EDATE($A53,1),'Work report'!$B:$B,1001)/60,SUMIFS('Work report'!$G:$G,'Work report'!$A:$A,"&gt;="&amp;$A53,'Work report'!$A:$A,"&lt;"&amp;EDATE($A53,1),'Work report'!$B:$B,1001)/60))</f>
        <v/>
      </c>
      <c r="M53" s="130" t="str">
        <f t="shared" si="15"/>
        <v/>
      </c>
      <c r="N53" s="124" t="str">
        <f t="shared" si="16"/>
        <v/>
      </c>
      <c r="O53" s="124" t="str">
        <f t="shared" si="17"/>
        <v/>
      </c>
      <c r="P53" s="37" t="str">
        <f t="shared" si="18"/>
        <v/>
      </c>
      <c r="Q53" s="130" t="str">
        <f t="shared" si="19"/>
        <v/>
      </c>
      <c r="R53" s="126" t="str">
        <f>IF($A53="","",SUMIFS('Work report'!$L:$L,'Work report'!$A:$A,"&gt;="&amp;$A53,'Work report'!$A:$A,"&lt;"&amp;EDATE($A53,1)))</f>
        <v/>
      </c>
      <c r="S53" s="126" t="str">
        <f>IF($A53="","",SUMIFS('Work report'!$M:$M,'Work report'!$A:$A,"&gt;="&amp;$A53,'Work report'!$A:$A,"&lt;"&amp;EDATE($A53,1)))</f>
        <v/>
      </c>
      <c r="T53" s="125" t="str">
        <f>IF($A53="","",SUMIFS('Missing tasks'!$E:$E,'Missing tasks'!$A:$A,"&gt;="&amp;$A53,'Missing tasks'!$A:$A,"&lt;"&amp;EDATE($A53,1)))</f>
        <v/>
      </c>
      <c r="U53" s="124" t="str">
        <f>IF($A53="","",SUMIFS('Missing tasks'!$H:$H,'Missing tasks'!$A:$A,"&gt;="&amp;$A53,'Missing tasks'!$A:$A,"&lt;"&amp;EDATE($A53,1)))</f>
        <v/>
      </c>
      <c r="V53" s="124" t="str">
        <f>IF($A53="","",SUMIFS('Missing tasks'!$J:$J,'Missing tasks'!$I:$I,"&gt;="&amp;$A53,'Missing tasks'!$I:$I,"&lt;"&amp;EDATE($A53,1)))</f>
        <v/>
      </c>
      <c r="W53" s="126" t="str">
        <f>IF($A53="","",COUNTIFS('Time check for tasks'!$A:$A,"&gt;="&amp;$A53,'Time check for tasks'!$A:$A,"&lt;"&amp;EDATE($A53,1),'Time check for tasks'!$K:$K,"&gt;0",'Time check for tasks'!$L:$L,"Time check – lower"))</f>
        <v/>
      </c>
      <c r="X53" s="126" t="str">
        <f>IF($A53="","",SUMIFS('Time check for tasks'!$K:$K,'Time check for tasks'!$A:$A,"&gt;="&amp;$A53,'Time check for tasks'!$A:$A,"&lt;"&amp;EDATE($A53,1),'Time check for tasks'!$K:$K,"&gt;0",'Time check for tasks'!$L:$L,"Time check – lower"))</f>
        <v/>
      </c>
      <c r="Y53" s="126" t="str">
        <f>IF($A53="","",SUMIFS('Time check for tasks'!$P:$P,'Time check for tasks'!$A:$A,"&gt;="&amp;$A53,'Time check for tasks'!$A:$A,"&lt;"&amp;EDATE($A53,1),'Time check for tasks'!$P:$P,"&gt;0",'Time check for tasks'!$L:$L,"Time check – lower"))</f>
        <v/>
      </c>
      <c r="Z53" s="126" t="str">
        <f>IF($A53="","",COUNTIFS('Time check for tasks'!$A:$A,"&gt;="&amp;$A53,'Time check for tasks'!$A:$A,"&lt;"&amp;EDATE($A53,1),'Time check for tasks'!$K:$K,"&gt;0",'Time check for tasks'!$L:$L,"Time check – higher"))</f>
        <v/>
      </c>
      <c r="AA53" s="126" t="str">
        <f>IF($A53="","",SUMIFS('Time check for tasks'!$K:$K,'Time check for tasks'!$A:$A,"&gt;="&amp;$A53,'Time check for tasks'!$A:$A,"&lt;"&amp;EDATE($A53,1),'Time check for tasks'!$K:$K,"&gt;0",'Time check for tasks'!$L:$L,"Time check – higher"))</f>
        <v/>
      </c>
      <c r="AB53" s="126" t="str">
        <f>IF($A53="","",SUMIFS('Time check for tasks'!$P:$P,'Time check for tasks'!$A:$A,"&gt;="&amp;$A53,'Time check for tasks'!$A:$A,"&lt;"&amp;EDATE($A53,1),'Time check for tasks'!$P:$P,"&gt;0",'Time check for tasks'!$L:$L,"Time check – higher"))</f>
        <v/>
      </c>
      <c r="AC53" s="38"/>
      <c r="AD53" s="38"/>
      <c r="AE53" s="38"/>
      <c r="AF53" s="38"/>
      <c r="AG53" s="38"/>
      <c r="AH53" s="39" t="str">
        <f t="shared" si="20"/>
        <v/>
      </c>
      <c r="AI53" s="40" t="str">
        <f>IF($A53="","",SUMIFS('Work report'!$N:$N,'Work report'!$A:$A,"&gt;="&amp;$A53,'Work report'!$A:$A,"&lt;"&amp;EDATE($A53,1)))</f>
        <v/>
      </c>
      <c r="AJ53" s="124" t="str">
        <f>IF($A53="","",SUMIFS(Messages!$T:$T,Messages!$A:$A,"&gt;="&amp;$A53,Messages!$A:$A,"&lt;"&amp;EDATE($A53,1)))</f>
        <v/>
      </c>
    </row>
    <row r="54" spans="1:36" s="126" customFormat="1" ht="20.25" customHeight="1" x14ac:dyDescent="0.25">
      <c r="A54" s="33" t="str">
        <f t="shared" si="21"/>
        <v/>
      </c>
      <c r="B54" s="34" t="str">
        <f>IF($A54="","",COUNTIFS('Work report'!$A:$A,"&gt;="&amp;$A54,'Work report'!$A:$A,"&lt;"&amp;EDATE($A54,1),'Work report'!$B:$B,"&lt;&gt;"))</f>
        <v/>
      </c>
      <c r="C54" s="35" t="str">
        <f>IF($A54="","",(SUMIFS('Work report'!$I:$I,'Work report'!$A:$A,"&gt;="&amp;$A54,'Work report'!$A:$A,"&lt;"&amp;EDATE($A54,1),'Work report'!$B:$B,"&lt;&gt;",'Work report'!$B:$B,"&lt;&gt;1001")+SUMIFS('Work report'!$I:$I,'Work report'!$A:$A,"&gt;="&amp;$A54,'Work report'!$A:$A,"&lt;"&amp;EDATE($A54,1),'Work report'!$B:$B,1001,'Work report'!$U:$U,"&lt;&gt;")+SUMIFS('Office time approval'!$M:$M,'Office time approval'!$A:$A,"&gt;="&amp;$A54,'Office time approval'!$A:$A,"&lt;"&amp;EDATE($A54,1),'Office time approval'!$L:$L,"Approved")+SUMIFS('Vacation, holiday, illness'!$K:$K,'Vacation, holiday, illness'!$A:$A,"&gt;="&amp;$A54,'Vacation, holiday, illness'!$A:$A,"&lt;"&amp;EDATE($A54,1)))/60)</f>
        <v/>
      </c>
      <c r="D54" s="36" t="str">
        <f t="shared" si="11"/>
        <v/>
      </c>
      <c r="E54" s="36" t="str">
        <f t="shared" si="12"/>
        <v/>
      </c>
      <c r="F54" s="36" t="str">
        <f t="shared" si="13"/>
        <v/>
      </c>
      <c r="G54" s="36" t="str">
        <f>IF($A54="","",SUMIFS(Payments!$C:$C,Payments!$A:$A,"&gt;="&amp;$A54,Payments!$A:$A,"&lt;"&amp;EDATE($A54,1),Payments!$B:$B,"Salary"))</f>
        <v/>
      </c>
      <c r="H54" s="36" t="str">
        <f>IF($A54="","",SUMIFS(Payments!$C:$C,Payments!$A:$A,"&gt;="&amp;$A54,Payments!$A:$A,"&lt;"&amp;EDATE($A54,1),Payments!$B:$B,"Bonus"))</f>
        <v/>
      </c>
      <c r="I54" s="36" t="str">
        <f>IF($A54="","",SUMIFS(Payments!$C:$C,Payments!$A:$A,"&gt;="&amp;$A54,Payments!$A:$A,"&lt;"&amp;EDATE($A54,1)))</f>
        <v/>
      </c>
      <c r="J54" s="36" t="str">
        <f t="shared" si="14"/>
        <v/>
      </c>
      <c r="K54" s="127" t="str">
        <f>IF($A54="","",IF($E$3="Monthly",SUMIFS('Work report'!$F:$F,'Work report'!$A:$A,"&gt;="&amp;$A54,'Work report'!$A:$A,"&lt;"&amp;EDATE($A54,1),'Work report'!$B:$B,"&lt;&gt;",'Work report'!$B:$B,"&lt;&gt;1001")/60,SUMIFS('Work report'!$G:$G,'Work report'!$A:$A,"&gt;="&amp;$A54,'Work report'!$A:$A,"&lt;"&amp;EDATE($A54,1),'Work report'!$B:$B,"&lt;&gt;",'Work report'!$B:$B,"&lt;&gt;1001")/60))</f>
        <v/>
      </c>
      <c r="L54" s="127" t="str">
        <f>IF($A54="","",IF($E$3="Monthly",SUMIFS('Work report'!$F:$F,'Work report'!$A:$A,"&gt;="&amp;$A54,'Work report'!$A:$A,"&lt;"&amp;EDATE($A54,1),'Work report'!$B:$B,1001)/60,SUMIFS('Work report'!$G:$G,'Work report'!$A:$A,"&gt;="&amp;$A54,'Work report'!$A:$A,"&lt;"&amp;EDATE($A54,1),'Work report'!$B:$B,1001)/60))</f>
        <v/>
      </c>
      <c r="M54" s="130" t="str">
        <f t="shared" si="15"/>
        <v/>
      </c>
      <c r="N54" s="124" t="str">
        <f t="shared" si="16"/>
        <v/>
      </c>
      <c r="O54" s="124" t="str">
        <f t="shared" si="17"/>
        <v/>
      </c>
      <c r="P54" s="37" t="str">
        <f t="shared" si="18"/>
        <v/>
      </c>
      <c r="Q54" s="130" t="str">
        <f t="shared" si="19"/>
        <v/>
      </c>
      <c r="R54" s="126" t="str">
        <f>IF($A54="","",SUMIFS('Work report'!$L:$L,'Work report'!$A:$A,"&gt;="&amp;$A54,'Work report'!$A:$A,"&lt;"&amp;EDATE($A54,1)))</f>
        <v/>
      </c>
      <c r="S54" s="126" t="str">
        <f>IF($A54="","",SUMIFS('Work report'!$M:$M,'Work report'!$A:$A,"&gt;="&amp;$A54,'Work report'!$A:$A,"&lt;"&amp;EDATE($A54,1)))</f>
        <v/>
      </c>
      <c r="T54" s="125" t="str">
        <f>IF($A54="","",SUMIFS('Missing tasks'!$E:$E,'Missing tasks'!$A:$A,"&gt;="&amp;$A54,'Missing tasks'!$A:$A,"&lt;"&amp;EDATE($A54,1)))</f>
        <v/>
      </c>
      <c r="U54" s="124" t="str">
        <f>IF($A54="","",SUMIFS('Missing tasks'!$H:$H,'Missing tasks'!$A:$A,"&gt;="&amp;$A54,'Missing tasks'!$A:$A,"&lt;"&amp;EDATE($A54,1)))</f>
        <v/>
      </c>
      <c r="V54" s="124" t="str">
        <f>IF($A54="","",SUMIFS('Missing tasks'!$J:$J,'Missing tasks'!$I:$I,"&gt;="&amp;$A54,'Missing tasks'!$I:$I,"&lt;"&amp;EDATE($A54,1)))</f>
        <v/>
      </c>
      <c r="W54" s="126" t="str">
        <f>IF($A54="","",COUNTIFS('Time check for tasks'!$A:$A,"&gt;="&amp;$A54,'Time check for tasks'!$A:$A,"&lt;"&amp;EDATE($A54,1),'Time check for tasks'!$K:$K,"&gt;0",'Time check for tasks'!$L:$L,"Time check – lower"))</f>
        <v/>
      </c>
      <c r="X54" s="126" t="str">
        <f>IF($A54="","",SUMIFS('Time check for tasks'!$K:$K,'Time check for tasks'!$A:$A,"&gt;="&amp;$A54,'Time check for tasks'!$A:$A,"&lt;"&amp;EDATE($A54,1),'Time check for tasks'!$K:$K,"&gt;0",'Time check for tasks'!$L:$L,"Time check – lower"))</f>
        <v/>
      </c>
      <c r="Y54" s="126" t="str">
        <f>IF($A54="","",SUMIFS('Time check for tasks'!$P:$P,'Time check for tasks'!$A:$A,"&gt;="&amp;$A54,'Time check for tasks'!$A:$A,"&lt;"&amp;EDATE($A54,1),'Time check for tasks'!$P:$P,"&gt;0",'Time check for tasks'!$L:$L,"Time check – lower"))</f>
        <v/>
      </c>
      <c r="Z54" s="126" t="str">
        <f>IF($A54="","",COUNTIFS('Time check for tasks'!$A:$A,"&gt;="&amp;$A54,'Time check for tasks'!$A:$A,"&lt;"&amp;EDATE($A54,1),'Time check for tasks'!$K:$K,"&gt;0",'Time check for tasks'!$L:$L,"Time check – higher"))</f>
        <v/>
      </c>
      <c r="AA54" s="126" t="str">
        <f>IF($A54="","",SUMIFS('Time check for tasks'!$K:$K,'Time check for tasks'!$A:$A,"&gt;="&amp;$A54,'Time check for tasks'!$A:$A,"&lt;"&amp;EDATE($A54,1),'Time check for tasks'!$K:$K,"&gt;0",'Time check for tasks'!$L:$L,"Time check – higher"))</f>
        <v/>
      </c>
      <c r="AB54" s="126" t="str">
        <f>IF($A54="","",SUMIFS('Time check for tasks'!$P:$P,'Time check for tasks'!$A:$A,"&gt;="&amp;$A54,'Time check for tasks'!$A:$A,"&lt;"&amp;EDATE($A54,1),'Time check for tasks'!$P:$P,"&gt;0",'Time check for tasks'!$L:$L,"Time check – higher"))</f>
        <v/>
      </c>
      <c r="AC54" s="38"/>
      <c r="AD54" s="38"/>
      <c r="AE54" s="38"/>
      <c r="AF54" s="38"/>
      <c r="AG54" s="38"/>
      <c r="AH54" s="39" t="str">
        <f t="shared" si="20"/>
        <v/>
      </c>
      <c r="AI54" s="40" t="str">
        <f>IF($A54="","",SUMIFS('Work report'!$N:$N,'Work report'!$A:$A,"&gt;="&amp;$A54,'Work report'!$A:$A,"&lt;"&amp;EDATE($A54,1)))</f>
        <v/>
      </c>
      <c r="AJ54" s="124" t="str">
        <f>IF($A54="","",SUMIFS(Messages!$T:$T,Messages!$A:$A,"&gt;="&amp;$A54,Messages!$A:$A,"&lt;"&amp;EDATE($A54,1)))</f>
        <v/>
      </c>
    </row>
    <row r="55" spans="1:36" s="126" customFormat="1" ht="20.25" customHeight="1" x14ac:dyDescent="0.25">
      <c r="A55" s="33" t="str">
        <f t="shared" si="21"/>
        <v/>
      </c>
      <c r="B55" s="34" t="str">
        <f>IF($A55="","",COUNTIFS('Work report'!$A:$A,"&gt;="&amp;$A55,'Work report'!$A:$A,"&lt;"&amp;EDATE($A55,1),'Work report'!$B:$B,"&lt;&gt;"))</f>
        <v/>
      </c>
      <c r="C55" s="35" t="str">
        <f>IF($A55="","",(SUMIFS('Work report'!$I:$I,'Work report'!$A:$A,"&gt;="&amp;$A55,'Work report'!$A:$A,"&lt;"&amp;EDATE($A55,1),'Work report'!$B:$B,"&lt;&gt;",'Work report'!$B:$B,"&lt;&gt;1001")+SUMIFS('Work report'!$I:$I,'Work report'!$A:$A,"&gt;="&amp;$A55,'Work report'!$A:$A,"&lt;"&amp;EDATE($A55,1),'Work report'!$B:$B,1001,'Work report'!$U:$U,"&lt;&gt;")+SUMIFS('Office time approval'!$M:$M,'Office time approval'!$A:$A,"&gt;="&amp;$A55,'Office time approval'!$A:$A,"&lt;"&amp;EDATE($A55,1),'Office time approval'!$L:$L,"Approved")+SUMIFS('Vacation, holiday, illness'!$K:$K,'Vacation, holiday, illness'!$A:$A,"&gt;="&amp;$A55,'Vacation, holiday, illness'!$A:$A,"&lt;"&amp;EDATE($A55,1)))/60)</f>
        <v/>
      </c>
      <c r="D55" s="36" t="str">
        <f t="shared" si="11"/>
        <v/>
      </c>
      <c r="E55" s="36" t="str">
        <f t="shared" si="12"/>
        <v/>
      </c>
      <c r="F55" s="36" t="str">
        <f t="shared" si="13"/>
        <v/>
      </c>
      <c r="G55" s="36" t="str">
        <f>IF($A55="","",SUMIFS(Payments!$C:$C,Payments!$A:$A,"&gt;="&amp;$A55,Payments!$A:$A,"&lt;"&amp;EDATE($A55,1),Payments!$B:$B,"Salary"))</f>
        <v/>
      </c>
      <c r="H55" s="36" t="str">
        <f>IF($A55="","",SUMIFS(Payments!$C:$C,Payments!$A:$A,"&gt;="&amp;$A55,Payments!$A:$A,"&lt;"&amp;EDATE($A55,1),Payments!$B:$B,"Bonus"))</f>
        <v/>
      </c>
      <c r="I55" s="36" t="str">
        <f>IF($A55="","",SUMIFS(Payments!$C:$C,Payments!$A:$A,"&gt;="&amp;$A55,Payments!$A:$A,"&lt;"&amp;EDATE($A55,1)))</f>
        <v/>
      </c>
      <c r="J55" s="36" t="str">
        <f t="shared" si="14"/>
        <v/>
      </c>
      <c r="K55" s="127" t="str">
        <f>IF($A55="","",IF($E$3="Monthly",SUMIFS('Work report'!$F:$F,'Work report'!$A:$A,"&gt;="&amp;$A55,'Work report'!$A:$A,"&lt;"&amp;EDATE($A55,1),'Work report'!$B:$B,"&lt;&gt;",'Work report'!$B:$B,"&lt;&gt;1001")/60,SUMIFS('Work report'!$G:$G,'Work report'!$A:$A,"&gt;="&amp;$A55,'Work report'!$A:$A,"&lt;"&amp;EDATE($A55,1),'Work report'!$B:$B,"&lt;&gt;",'Work report'!$B:$B,"&lt;&gt;1001")/60))</f>
        <v/>
      </c>
      <c r="L55" s="127" t="str">
        <f>IF($A55="","",IF($E$3="Monthly",SUMIFS('Work report'!$F:$F,'Work report'!$A:$A,"&gt;="&amp;$A55,'Work report'!$A:$A,"&lt;"&amp;EDATE($A55,1),'Work report'!$B:$B,1001)/60,SUMIFS('Work report'!$G:$G,'Work report'!$A:$A,"&gt;="&amp;$A55,'Work report'!$A:$A,"&lt;"&amp;EDATE($A55,1),'Work report'!$B:$B,1001)/60))</f>
        <v/>
      </c>
      <c r="M55" s="130" t="str">
        <f t="shared" si="15"/>
        <v/>
      </c>
      <c r="N55" s="124" t="str">
        <f t="shared" si="16"/>
        <v/>
      </c>
      <c r="O55" s="124" t="str">
        <f t="shared" si="17"/>
        <v/>
      </c>
      <c r="P55" s="37" t="str">
        <f t="shared" si="18"/>
        <v/>
      </c>
      <c r="Q55" s="130" t="str">
        <f t="shared" si="19"/>
        <v/>
      </c>
      <c r="R55" s="126" t="str">
        <f>IF($A55="","",SUMIFS('Work report'!$L:$L,'Work report'!$A:$A,"&gt;="&amp;$A55,'Work report'!$A:$A,"&lt;"&amp;EDATE($A55,1)))</f>
        <v/>
      </c>
      <c r="S55" s="126" t="str">
        <f>IF($A55="","",SUMIFS('Work report'!$M:$M,'Work report'!$A:$A,"&gt;="&amp;$A55,'Work report'!$A:$A,"&lt;"&amp;EDATE($A55,1)))</f>
        <v/>
      </c>
      <c r="T55" s="125" t="str">
        <f>IF($A55="","",SUMIFS('Missing tasks'!$E:$E,'Missing tasks'!$A:$A,"&gt;="&amp;$A55,'Missing tasks'!$A:$A,"&lt;"&amp;EDATE($A55,1)))</f>
        <v/>
      </c>
      <c r="U55" s="124" t="str">
        <f>IF($A55="","",SUMIFS('Missing tasks'!$H:$H,'Missing tasks'!$A:$A,"&gt;="&amp;$A55,'Missing tasks'!$A:$A,"&lt;"&amp;EDATE($A55,1)))</f>
        <v/>
      </c>
      <c r="V55" s="124" t="str">
        <f>IF($A55="","",SUMIFS('Missing tasks'!$J:$J,'Missing tasks'!$I:$I,"&gt;="&amp;$A55,'Missing tasks'!$I:$I,"&lt;"&amp;EDATE($A55,1)))</f>
        <v/>
      </c>
      <c r="W55" s="126" t="str">
        <f>IF($A55="","",COUNTIFS('Time check for tasks'!$A:$A,"&gt;="&amp;$A55,'Time check for tasks'!$A:$A,"&lt;"&amp;EDATE($A55,1),'Time check for tasks'!$K:$K,"&gt;0",'Time check for tasks'!$L:$L,"Time check – lower"))</f>
        <v/>
      </c>
      <c r="X55" s="126" t="str">
        <f>IF($A55="","",SUMIFS('Time check for tasks'!$K:$K,'Time check for tasks'!$A:$A,"&gt;="&amp;$A55,'Time check for tasks'!$A:$A,"&lt;"&amp;EDATE($A55,1),'Time check for tasks'!$K:$K,"&gt;0",'Time check for tasks'!$L:$L,"Time check – lower"))</f>
        <v/>
      </c>
      <c r="Y55" s="126" t="str">
        <f>IF($A55="","",SUMIFS('Time check for tasks'!$P:$P,'Time check for tasks'!$A:$A,"&gt;="&amp;$A55,'Time check for tasks'!$A:$A,"&lt;"&amp;EDATE($A55,1),'Time check for tasks'!$P:$P,"&gt;0",'Time check for tasks'!$L:$L,"Time check – lower"))</f>
        <v/>
      </c>
      <c r="Z55" s="126" t="str">
        <f>IF($A55="","",COUNTIFS('Time check for tasks'!$A:$A,"&gt;="&amp;$A55,'Time check for tasks'!$A:$A,"&lt;"&amp;EDATE($A55,1),'Time check for tasks'!$K:$K,"&gt;0",'Time check for tasks'!$L:$L,"Time check – higher"))</f>
        <v/>
      </c>
      <c r="AA55" s="126" t="str">
        <f>IF($A55="","",SUMIFS('Time check for tasks'!$K:$K,'Time check for tasks'!$A:$A,"&gt;="&amp;$A55,'Time check for tasks'!$A:$A,"&lt;"&amp;EDATE($A55,1),'Time check for tasks'!$K:$K,"&gt;0",'Time check for tasks'!$L:$L,"Time check – higher"))</f>
        <v/>
      </c>
      <c r="AB55" s="126" t="str">
        <f>IF($A55="","",SUMIFS('Time check for tasks'!$P:$P,'Time check for tasks'!$A:$A,"&gt;="&amp;$A55,'Time check for tasks'!$A:$A,"&lt;"&amp;EDATE($A55,1),'Time check for tasks'!$P:$P,"&gt;0",'Time check for tasks'!$L:$L,"Time check – higher"))</f>
        <v/>
      </c>
      <c r="AC55" s="38"/>
      <c r="AD55" s="38"/>
      <c r="AE55" s="38"/>
      <c r="AF55" s="38"/>
      <c r="AG55" s="38"/>
      <c r="AH55" s="39" t="str">
        <f t="shared" si="20"/>
        <v/>
      </c>
      <c r="AI55" s="40" t="str">
        <f>IF($A55="","",SUMIFS('Work report'!$N:$N,'Work report'!$A:$A,"&gt;="&amp;$A55,'Work report'!$A:$A,"&lt;"&amp;EDATE($A55,1)))</f>
        <v/>
      </c>
      <c r="AJ55" s="124" t="str">
        <f>IF($A55="","",SUMIFS(Messages!$T:$T,Messages!$A:$A,"&gt;="&amp;$A55,Messages!$A:$A,"&lt;"&amp;EDATE($A55,1)))</f>
        <v/>
      </c>
    </row>
    <row r="56" spans="1:36" s="126" customFormat="1" ht="20.25" customHeight="1" x14ac:dyDescent="0.25">
      <c r="A56" s="33" t="str">
        <f t="shared" si="21"/>
        <v/>
      </c>
      <c r="B56" s="34" t="str">
        <f>IF($A56="","",COUNTIFS('Work report'!$A:$A,"&gt;="&amp;$A56,'Work report'!$A:$A,"&lt;"&amp;EDATE($A56,1),'Work report'!$B:$B,"&lt;&gt;"))</f>
        <v/>
      </c>
      <c r="C56" s="35" t="str">
        <f>IF($A56="","",(SUMIFS('Work report'!$I:$I,'Work report'!$A:$A,"&gt;="&amp;$A56,'Work report'!$A:$A,"&lt;"&amp;EDATE($A56,1),'Work report'!$B:$B,"&lt;&gt;",'Work report'!$B:$B,"&lt;&gt;1001")+SUMIFS('Work report'!$I:$I,'Work report'!$A:$A,"&gt;="&amp;$A56,'Work report'!$A:$A,"&lt;"&amp;EDATE($A56,1),'Work report'!$B:$B,1001,'Work report'!$U:$U,"&lt;&gt;")+SUMIFS('Office time approval'!$M:$M,'Office time approval'!$A:$A,"&gt;="&amp;$A56,'Office time approval'!$A:$A,"&lt;"&amp;EDATE($A56,1),'Office time approval'!$L:$L,"Approved")+SUMIFS('Vacation, holiday, illness'!$K:$K,'Vacation, holiday, illness'!$A:$A,"&gt;="&amp;$A56,'Vacation, holiday, illness'!$A:$A,"&lt;"&amp;EDATE($A56,1)))/60)</f>
        <v/>
      </c>
      <c r="D56" s="36" t="str">
        <f t="shared" si="11"/>
        <v/>
      </c>
      <c r="E56" s="36" t="str">
        <f t="shared" si="12"/>
        <v/>
      </c>
      <c r="F56" s="36" t="str">
        <f t="shared" si="13"/>
        <v/>
      </c>
      <c r="G56" s="36" t="str">
        <f>IF($A56="","",SUMIFS(Payments!$C:$C,Payments!$A:$A,"&gt;="&amp;$A56,Payments!$A:$A,"&lt;"&amp;EDATE($A56,1),Payments!$B:$B,"Salary"))</f>
        <v/>
      </c>
      <c r="H56" s="36" t="str">
        <f>IF($A56="","",SUMIFS(Payments!$C:$C,Payments!$A:$A,"&gt;="&amp;$A56,Payments!$A:$A,"&lt;"&amp;EDATE($A56,1),Payments!$B:$B,"Bonus"))</f>
        <v/>
      </c>
      <c r="I56" s="36" t="str">
        <f>IF($A56="","",SUMIFS(Payments!$C:$C,Payments!$A:$A,"&gt;="&amp;$A56,Payments!$A:$A,"&lt;"&amp;EDATE($A56,1)))</f>
        <v/>
      </c>
      <c r="J56" s="36" t="str">
        <f t="shared" si="14"/>
        <v/>
      </c>
      <c r="K56" s="127" t="str">
        <f>IF($A56="","",IF($E$3="Monthly",SUMIFS('Work report'!$F:$F,'Work report'!$A:$A,"&gt;="&amp;$A56,'Work report'!$A:$A,"&lt;"&amp;EDATE($A56,1),'Work report'!$B:$B,"&lt;&gt;",'Work report'!$B:$B,"&lt;&gt;1001")/60,SUMIFS('Work report'!$G:$G,'Work report'!$A:$A,"&gt;="&amp;$A56,'Work report'!$A:$A,"&lt;"&amp;EDATE($A56,1),'Work report'!$B:$B,"&lt;&gt;",'Work report'!$B:$B,"&lt;&gt;1001")/60))</f>
        <v/>
      </c>
      <c r="L56" s="127" t="str">
        <f>IF($A56="","",IF($E$3="Monthly",SUMIFS('Work report'!$F:$F,'Work report'!$A:$A,"&gt;="&amp;$A56,'Work report'!$A:$A,"&lt;"&amp;EDATE($A56,1),'Work report'!$B:$B,1001)/60,SUMIFS('Work report'!$G:$G,'Work report'!$A:$A,"&gt;="&amp;$A56,'Work report'!$A:$A,"&lt;"&amp;EDATE($A56,1),'Work report'!$B:$B,1001)/60))</f>
        <v/>
      </c>
      <c r="M56" s="130" t="str">
        <f t="shared" si="15"/>
        <v/>
      </c>
      <c r="N56" s="124" t="str">
        <f t="shared" si="16"/>
        <v/>
      </c>
      <c r="O56" s="124" t="str">
        <f t="shared" si="17"/>
        <v/>
      </c>
      <c r="P56" s="37" t="str">
        <f t="shared" si="18"/>
        <v/>
      </c>
      <c r="Q56" s="130" t="str">
        <f t="shared" si="19"/>
        <v/>
      </c>
      <c r="R56" s="126" t="str">
        <f>IF($A56="","",SUMIFS('Work report'!$L:$L,'Work report'!$A:$A,"&gt;="&amp;$A56,'Work report'!$A:$A,"&lt;"&amp;EDATE($A56,1)))</f>
        <v/>
      </c>
      <c r="S56" s="126" t="str">
        <f>IF($A56="","",SUMIFS('Work report'!$M:$M,'Work report'!$A:$A,"&gt;="&amp;$A56,'Work report'!$A:$A,"&lt;"&amp;EDATE($A56,1)))</f>
        <v/>
      </c>
      <c r="T56" s="125" t="str">
        <f>IF($A56="","",SUMIFS('Missing tasks'!$E:$E,'Missing tasks'!$A:$A,"&gt;="&amp;$A56,'Missing tasks'!$A:$A,"&lt;"&amp;EDATE($A56,1)))</f>
        <v/>
      </c>
      <c r="U56" s="124" t="str">
        <f>IF($A56="","",SUMIFS('Missing tasks'!$H:$H,'Missing tasks'!$A:$A,"&gt;="&amp;$A56,'Missing tasks'!$A:$A,"&lt;"&amp;EDATE($A56,1)))</f>
        <v/>
      </c>
      <c r="V56" s="124" t="str">
        <f>IF($A56="","",SUMIFS('Missing tasks'!$J:$J,'Missing tasks'!$I:$I,"&gt;="&amp;$A56,'Missing tasks'!$I:$I,"&lt;"&amp;EDATE($A56,1)))</f>
        <v/>
      </c>
      <c r="W56" s="126" t="str">
        <f>IF($A56="","",COUNTIFS('Time check for tasks'!$A:$A,"&gt;="&amp;$A56,'Time check for tasks'!$A:$A,"&lt;"&amp;EDATE($A56,1),'Time check for tasks'!$K:$K,"&gt;0",'Time check for tasks'!$L:$L,"Time check – lower"))</f>
        <v/>
      </c>
      <c r="X56" s="126" t="str">
        <f>IF($A56="","",SUMIFS('Time check for tasks'!$K:$K,'Time check for tasks'!$A:$A,"&gt;="&amp;$A56,'Time check for tasks'!$A:$A,"&lt;"&amp;EDATE($A56,1),'Time check for tasks'!$K:$K,"&gt;0",'Time check for tasks'!$L:$L,"Time check – lower"))</f>
        <v/>
      </c>
      <c r="Y56" s="126" t="str">
        <f>IF($A56="","",SUMIFS('Time check for tasks'!$P:$P,'Time check for tasks'!$A:$A,"&gt;="&amp;$A56,'Time check for tasks'!$A:$A,"&lt;"&amp;EDATE($A56,1),'Time check for tasks'!$P:$P,"&gt;0",'Time check for tasks'!$L:$L,"Time check – lower"))</f>
        <v/>
      </c>
      <c r="Z56" s="126" t="str">
        <f>IF($A56="","",COUNTIFS('Time check for tasks'!$A:$A,"&gt;="&amp;$A56,'Time check for tasks'!$A:$A,"&lt;"&amp;EDATE($A56,1),'Time check for tasks'!$K:$K,"&gt;0",'Time check for tasks'!$L:$L,"Time check – higher"))</f>
        <v/>
      </c>
      <c r="AA56" s="126" t="str">
        <f>IF($A56="","",SUMIFS('Time check for tasks'!$K:$K,'Time check for tasks'!$A:$A,"&gt;="&amp;$A56,'Time check for tasks'!$A:$A,"&lt;"&amp;EDATE($A56,1),'Time check for tasks'!$K:$K,"&gt;0",'Time check for tasks'!$L:$L,"Time check – higher"))</f>
        <v/>
      </c>
      <c r="AB56" s="126" t="str">
        <f>IF($A56="","",SUMIFS('Time check for tasks'!$P:$P,'Time check for tasks'!$A:$A,"&gt;="&amp;$A56,'Time check for tasks'!$A:$A,"&lt;"&amp;EDATE($A56,1),'Time check for tasks'!$P:$P,"&gt;0",'Time check for tasks'!$L:$L,"Time check – higher"))</f>
        <v/>
      </c>
      <c r="AC56" s="38"/>
      <c r="AD56" s="38"/>
      <c r="AE56" s="38"/>
      <c r="AF56" s="38"/>
      <c r="AG56" s="38"/>
      <c r="AH56" s="39" t="str">
        <f t="shared" si="20"/>
        <v/>
      </c>
      <c r="AI56" s="40" t="str">
        <f>IF($A56="","",SUMIFS('Work report'!$N:$N,'Work report'!$A:$A,"&gt;="&amp;$A56,'Work report'!$A:$A,"&lt;"&amp;EDATE($A56,1)))</f>
        <v/>
      </c>
      <c r="AJ56" s="124" t="str">
        <f>IF($A56="","",SUMIFS(Messages!$T:$T,Messages!$A:$A,"&gt;="&amp;$A56,Messages!$A:$A,"&lt;"&amp;EDATE($A56,1)))</f>
        <v/>
      </c>
    </row>
    <row r="57" spans="1:36" s="126" customFormat="1" ht="20.25" customHeight="1" x14ac:dyDescent="0.25">
      <c r="A57" s="33" t="str">
        <f t="shared" si="21"/>
        <v/>
      </c>
      <c r="B57" s="34" t="str">
        <f>IF($A57="","",COUNTIFS('Work report'!$A:$A,"&gt;="&amp;$A57,'Work report'!$A:$A,"&lt;"&amp;EDATE($A57,1),'Work report'!$B:$B,"&lt;&gt;"))</f>
        <v/>
      </c>
      <c r="C57" s="35" t="str">
        <f>IF($A57="","",(SUMIFS('Work report'!$I:$I,'Work report'!$A:$A,"&gt;="&amp;$A57,'Work report'!$A:$A,"&lt;"&amp;EDATE($A57,1),'Work report'!$B:$B,"&lt;&gt;",'Work report'!$B:$B,"&lt;&gt;1001")+SUMIFS('Work report'!$I:$I,'Work report'!$A:$A,"&gt;="&amp;$A57,'Work report'!$A:$A,"&lt;"&amp;EDATE($A57,1),'Work report'!$B:$B,1001,'Work report'!$U:$U,"&lt;&gt;")+SUMIFS('Office time approval'!$M:$M,'Office time approval'!$A:$A,"&gt;="&amp;$A57,'Office time approval'!$A:$A,"&lt;"&amp;EDATE($A57,1),'Office time approval'!$L:$L,"Approved")+SUMIFS('Vacation, holiday, illness'!$K:$K,'Vacation, holiday, illness'!$A:$A,"&gt;="&amp;$A57,'Vacation, holiday, illness'!$A:$A,"&lt;"&amp;EDATE($A57,1)))/60)</f>
        <v/>
      </c>
      <c r="D57" s="36" t="str">
        <f t="shared" si="11"/>
        <v/>
      </c>
      <c r="E57" s="36" t="str">
        <f t="shared" si="12"/>
        <v/>
      </c>
      <c r="F57" s="36" t="str">
        <f t="shared" si="13"/>
        <v/>
      </c>
      <c r="G57" s="36" t="str">
        <f>IF($A57="","",SUMIFS(Payments!$C:$C,Payments!$A:$A,"&gt;="&amp;$A57,Payments!$A:$A,"&lt;"&amp;EDATE($A57,1),Payments!$B:$B,"Salary"))</f>
        <v/>
      </c>
      <c r="H57" s="36" t="str">
        <f>IF($A57="","",SUMIFS(Payments!$C:$C,Payments!$A:$A,"&gt;="&amp;$A57,Payments!$A:$A,"&lt;"&amp;EDATE($A57,1),Payments!$B:$B,"Bonus"))</f>
        <v/>
      </c>
      <c r="I57" s="36" t="str">
        <f>IF($A57="","",SUMIFS(Payments!$C:$C,Payments!$A:$A,"&gt;="&amp;$A57,Payments!$A:$A,"&lt;"&amp;EDATE($A57,1)))</f>
        <v/>
      </c>
      <c r="J57" s="36" t="str">
        <f t="shared" si="14"/>
        <v/>
      </c>
      <c r="K57" s="127" t="str">
        <f>IF($A57="","",IF($E$3="Monthly",SUMIFS('Work report'!$F:$F,'Work report'!$A:$A,"&gt;="&amp;$A57,'Work report'!$A:$A,"&lt;"&amp;EDATE($A57,1),'Work report'!$B:$B,"&lt;&gt;",'Work report'!$B:$B,"&lt;&gt;1001")/60,SUMIFS('Work report'!$G:$G,'Work report'!$A:$A,"&gt;="&amp;$A57,'Work report'!$A:$A,"&lt;"&amp;EDATE($A57,1),'Work report'!$B:$B,"&lt;&gt;",'Work report'!$B:$B,"&lt;&gt;1001")/60))</f>
        <v/>
      </c>
      <c r="L57" s="127" t="str">
        <f>IF($A57="","",IF($E$3="Monthly",SUMIFS('Work report'!$F:$F,'Work report'!$A:$A,"&gt;="&amp;$A57,'Work report'!$A:$A,"&lt;"&amp;EDATE($A57,1),'Work report'!$B:$B,1001)/60,SUMIFS('Work report'!$G:$G,'Work report'!$A:$A,"&gt;="&amp;$A57,'Work report'!$A:$A,"&lt;"&amp;EDATE($A57,1),'Work report'!$B:$B,1001)/60))</f>
        <v/>
      </c>
      <c r="M57" s="130" t="str">
        <f t="shared" si="15"/>
        <v/>
      </c>
      <c r="N57" s="124" t="str">
        <f t="shared" si="16"/>
        <v/>
      </c>
      <c r="O57" s="124" t="str">
        <f t="shared" si="17"/>
        <v/>
      </c>
      <c r="P57" s="37" t="str">
        <f t="shared" si="18"/>
        <v/>
      </c>
      <c r="Q57" s="130" t="str">
        <f t="shared" si="19"/>
        <v/>
      </c>
      <c r="R57" s="126" t="str">
        <f>IF($A57="","",SUMIFS('Work report'!$L:$L,'Work report'!$A:$A,"&gt;="&amp;$A57,'Work report'!$A:$A,"&lt;"&amp;EDATE($A57,1)))</f>
        <v/>
      </c>
      <c r="S57" s="126" t="str">
        <f>IF($A57="","",SUMIFS('Work report'!$M:$M,'Work report'!$A:$A,"&gt;="&amp;$A57,'Work report'!$A:$A,"&lt;"&amp;EDATE($A57,1)))</f>
        <v/>
      </c>
      <c r="T57" s="125" t="str">
        <f>IF($A57="","",SUMIFS('Missing tasks'!$E:$E,'Missing tasks'!$A:$A,"&gt;="&amp;$A57,'Missing tasks'!$A:$A,"&lt;"&amp;EDATE($A57,1)))</f>
        <v/>
      </c>
      <c r="U57" s="124" t="str">
        <f>IF($A57="","",SUMIFS('Missing tasks'!$H:$H,'Missing tasks'!$A:$A,"&gt;="&amp;$A57,'Missing tasks'!$A:$A,"&lt;"&amp;EDATE($A57,1)))</f>
        <v/>
      </c>
      <c r="V57" s="124" t="str">
        <f>IF($A57="","",SUMIFS('Missing tasks'!$J:$J,'Missing tasks'!$I:$I,"&gt;="&amp;$A57,'Missing tasks'!$I:$I,"&lt;"&amp;EDATE($A57,1)))</f>
        <v/>
      </c>
      <c r="W57" s="126" t="str">
        <f>IF($A57="","",COUNTIFS('Time check for tasks'!$A:$A,"&gt;="&amp;$A57,'Time check for tasks'!$A:$A,"&lt;"&amp;EDATE($A57,1),'Time check for tasks'!$K:$K,"&gt;0",'Time check for tasks'!$L:$L,"Time check – lower"))</f>
        <v/>
      </c>
      <c r="X57" s="126" t="str">
        <f>IF($A57="","",SUMIFS('Time check for tasks'!$K:$K,'Time check for tasks'!$A:$A,"&gt;="&amp;$A57,'Time check for tasks'!$A:$A,"&lt;"&amp;EDATE($A57,1),'Time check for tasks'!$K:$K,"&gt;0",'Time check for tasks'!$L:$L,"Time check – lower"))</f>
        <v/>
      </c>
      <c r="Y57" s="126" t="str">
        <f>IF($A57="","",SUMIFS('Time check for tasks'!$P:$P,'Time check for tasks'!$A:$A,"&gt;="&amp;$A57,'Time check for tasks'!$A:$A,"&lt;"&amp;EDATE($A57,1),'Time check for tasks'!$P:$P,"&gt;0",'Time check for tasks'!$L:$L,"Time check – lower"))</f>
        <v/>
      </c>
      <c r="Z57" s="126" t="str">
        <f>IF($A57="","",COUNTIFS('Time check for tasks'!$A:$A,"&gt;="&amp;$A57,'Time check for tasks'!$A:$A,"&lt;"&amp;EDATE($A57,1),'Time check for tasks'!$K:$K,"&gt;0",'Time check for tasks'!$L:$L,"Time check – higher"))</f>
        <v/>
      </c>
      <c r="AA57" s="126" t="str">
        <f>IF($A57="","",SUMIFS('Time check for tasks'!$K:$K,'Time check for tasks'!$A:$A,"&gt;="&amp;$A57,'Time check for tasks'!$A:$A,"&lt;"&amp;EDATE($A57,1),'Time check for tasks'!$K:$K,"&gt;0",'Time check for tasks'!$L:$L,"Time check – higher"))</f>
        <v/>
      </c>
      <c r="AB57" s="126" t="str">
        <f>IF($A57="","",SUMIFS('Time check for tasks'!$P:$P,'Time check for tasks'!$A:$A,"&gt;="&amp;$A57,'Time check for tasks'!$A:$A,"&lt;"&amp;EDATE($A57,1),'Time check for tasks'!$P:$P,"&gt;0",'Time check for tasks'!$L:$L,"Time check – higher"))</f>
        <v/>
      </c>
      <c r="AC57" s="38"/>
      <c r="AD57" s="38"/>
      <c r="AE57" s="38"/>
      <c r="AF57" s="38"/>
      <c r="AG57" s="38"/>
      <c r="AH57" s="39" t="str">
        <f t="shared" si="20"/>
        <v/>
      </c>
      <c r="AI57" s="40" t="str">
        <f>IF($A57="","",SUMIFS('Work report'!$N:$N,'Work report'!$A:$A,"&gt;="&amp;$A57,'Work report'!$A:$A,"&lt;"&amp;EDATE($A57,1)))</f>
        <v/>
      </c>
      <c r="AJ57" s="124" t="str">
        <f>IF($A57="","",SUMIFS(Messages!$T:$T,Messages!$A:$A,"&gt;="&amp;$A57,Messages!$A:$A,"&lt;"&amp;EDATE($A57,1)))</f>
        <v/>
      </c>
    </row>
    <row r="58" spans="1:36" s="126" customFormat="1" ht="20.25" customHeight="1" x14ac:dyDescent="0.25">
      <c r="A58" s="33" t="str">
        <f t="shared" si="21"/>
        <v/>
      </c>
      <c r="B58" s="34" t="str">
        <f>IF($A58="","",COUNTIFS('Work report'!$A:$A,"&gt;="&amp;$A58,'Work report'!$A:$A,"&lt;"&amp;EDATE($A58,1),'Work report'!$B:$B,"&lt;&gt;"))</f>
        <v/>
      </c>
      <c r="C58" s="35" t="str">
        <f>IF($A58="","",(SUMIFS('Work report'!$I:$I,'Work report'!$A:$A,"&gt;="&amp;$A58,'Work report'!$A:$A,"&lt;"&amp;EDATE($A58,1),'Work report'!$B:$B,"&lt;&gt;",'Work report'!$B:$B,"&lt;&gt;1001")+SUMIFS('Work report'!$I:$I,'Work report'!$A:$A,"&gt;="&amp;$A58,'Work report'!$A:$A,"&lt;"&amp;EDATE($A58,1),'Work report'!$B:$B,1001,'Work report'!$U:$U,"&lt;&gt;")+SUMIFS('Office time approval'!$M:$M,'Office time approval'!$A:$A,"&gt;="&amp;$A58,'Office time approval'!$A:$A,"&lt;"&amp;EDATE($A58,1),'Office time approval'!$L:$L,"Approved")+SUMIFS('Vacation, holiday, illness'!$K:$K,'Vacation, holiday, illness'!$A:$A,"&gt;="&amp;$A58,'Vacation, holiday, illness'!$A:$A,"&lt;"&amp;EDATE($A58,1)))/60)</f>
        <v/>
      </c>
      <c r="D58" s="36" t="str">
        <f t="shared" si="11"/>
        <v/>
      </c>
      <c r="E58" s="36" t="str">
        <f t="shared" si="12"/>
        <v/>
      </c>
      <c r="F58" s="36" t="str">
        <f t="shared" si="13"/>
        <v/>
      </c>
      <c r="G58" s="36" t="str">
        <f>IF($A58="","",SUMIFS(Payments!$C:$C,Payments!$A:$A,"&gt;="&amp;$A58,Payments!$A:$A,"&lt;"&amp;EDATE($A58,1),Payments!$B:$B,"Salary"))</f>
        <v/>
      </c>
      <c r="H58" s="36" t="str">
        <f>IF($A58="","",SUMIFS(Payments!$C:$C,Payments!$A:$A,"&gt;="&amp;$A58,Payments!$A:$A,"&lt;"&amp;EDATE($A58,1),Payments!$B:$B,"Bonus"))</f>
        <v/>
      </c>
      <c r="I58" s="36" t="str">
        <f>IF($A58="","",SUMIFS(Payments!$C:$C,Payments!$A:$A,"&gt;="&amp;$A58,Payments!$A:$A,"&lt;"&amp;EDATE($A58,1)))</f>
        <v/>
      </c>
      <c r="J58" s="36" t="str">
        <f t="shared" si="14"/>
        <v/>
      </c>
      <c r="K58" s="127" t="str">
        <f>IF($A58="","",IF($E$3="Monthly",SUMIFS('Work report'!$F:$F,'Work report'!$A:$A,"&gt;="&amp;$A58,'Work report'!$A:$A,"&lt;"&amp;EDATE($A58,1),'Work report'!$B:$B,"&lt;&gt;",'Work report'!$B:$B,"&lt;&gt;1001")/60,SUMIFS('Work report'!$G:$G,'Work report'!$A:$A,"&gt;="&amp;$A58,'Work report'!$A:$A,"&lt;"&amp;EDATE($A58,1),'Work report'!$B:$B,"&lt;&gt;",'Work report'!$B:$B,"&lt;&gt;1001")/60))</f>
        <v/>
      </c>
      <c r="L58" s="127" t="str">
        <f>IF($A58="","",IF($E$3="Monthly",SUMIFS('Work report'!$F:$F,'Work report'!$A:$A,"&gt;="&amp;$A58,'Work report'!$A:$A,"&lt;"&amp;EDATE($A58,1),'Work report'!$B:$B,1001)/60,SUMIFS('Work report'!$G:$G,'Work report'!$A:$A,"&gt;="&amp;$A58,'Work report'!$A:$A,"&lt;"&amp;EDATE($A58,1),'Work report'!$B:$B,1001)/60))</f>
        <v/>
      </c>
      <c r="M58" s="130" t="str">
        <f t="shared" si="15"/>
        <v/>
      </c>
      <c r="N58" s="124" t="str">
        <f t="shared" si="16"/>
        <v/>
      </c>
      <c r="O58" s="124" t="str">
        <f t="shared" si="17"/>
        <v/>
      </c>
      <c r="P58" s="37" t="str">
        <f t="shared" si="18"/>
        <v/>
      </c>
      <c r="Q58" s="130" t="str">
        <f t="shared" si="19"/>
        <v/>
      </c>
      <c r="R58" s="126" t="str">
        <f>IF($A58="","",SUMIFS('Work report'!$L:$L,'Work report'!$A:$A,"&gt;="&amp;$A58,'Work report'!$A:$A,"&lt;"&amp;EDATE($A58,1)))</f>
        <v/>
      </c>
      <c r="S58" s="126" t="str">
        <f>IF($A58="","",SUMIFS('Work report'!$M:$M,'Work report'!$A:$A,"&gt;="&amp;$A58,'Work report'!$A:$A,"&lt;"&amp;EDATE($A58,1)))</f>
        <v/>
      </c>
      <c r="T58" s="125" t="str">
        <f>IF($A58="","",SUMIFS('Missing tasks'!$E:$E,'Missing tasks'!$A:$A,"&gt;="&amp;$A58,'Missing tasks'!$A:$A,"&lt;"&amp;EDATE($A58,1)))</f>
        <v/>
      </c>
      <c r="U58" s="124" t="str">
        <f>IF($A58="","",SUMIFS('Missing tasks'!$H:$H,'Missing tasks'!$A:$A,"&gt;="&amp;$A58,'Missing tasks'!$A:$A,"&lt;"&amp;EDATE($A58,1)))</f>
        <v/>
      </c>
      <c r="V58" s="124" t="str">
        <f>IF($A58="","",SUMIFS('Missing tasks'!$J:$J,'Missing tasks'!$I:$I,"&gt;="&amp;$A58,'Missing tasks'!$I:$I,"&lt;"&amp;EDATE($A58,1)))</f>
        <v/>
      </c>
      <c r="W58" s="126" t="str">
        <f>IF($A58="","",COUNTIFS('Time check for tasks'!$A:$A,"&gt;="&amp;$A58,'Time check for tasks'!$A:$A,"&lt;"&amp;EDATE($A58,1),'Time check for tasks'!$K:$K,"&gt;0",'Time check for tasks'!$L:$L,"Time check – lower"))</f>
        <v/>
      </c>
      <c r="X58" s="126" t="str">
        <f>IF($A58="","",SUMIFS('Time check for tasks'!$K:$K,'Time check for tasks'!$A:$A,"&gt;="&amp;$A58,'Time check for tasks'!$A:$A,"&lt;"&amp;EDATE($A58,1),'Time check for tasks'!$K:$K,"&gt;0",'Time check for tasks'!$L:$L,"Time check – lower"))</f>
        <v/>
      </c>
      <c r="Y58" s="126" t="str">
        <f>IF($A58="","",SUMIFS('Time check for tasks'!$P:$P,'Time check for tasks'!$A:$A,"&gt;="&amp;$A58,'Time check for tasks'!$A:$A,"&lt;"&amp;EDATE($A58,1),'Time check for tasks'!$P:$P,"&gt;0",'Time check for tasks'!$L:$L,"Time check – lower"))</f>
        <v/>
      </c>
      <c r="Z58" s="126" t="str">
        <f>IF($A58="","",COUNTIFS('Time check for tasks'!$A:$A,"&gt;="&amp;$A58,'Time check for tasks'!$A:$A,"&lt;"&amp;EDATE($A58,1),'Time check for tasks'!$K:$K,"&gt;0",'Time check for tasks'!$L:$L,"Time check – higher"))</f>
        <v/>
      </c>
      <c r="AA58" s="126" t="str">
        <f>IF($A58="","",SUMIFS('Time check for tasks'!$K:$K,'Time check for tasks'!$A:$A,"&gt;="&amp;$A58,'Time check for tasks'!$A:$A,"&lt;"&amp;EDATE($A58,1),'Time check for tasks'!$K:$K,"&gt;0",'Time check for tasks'!$L:$L,"Time check – higher"))</f>
        <v/>
      </c>
      <c r="AB58" s="126" t="str">
        <f>IF($A58="","",SUMIFS('Time check for tasks'!$P:$P,'Time check for tasks'!$A:$A,"&gt;="&amp;$A58,'Time check for tasks'!$A:$A,"&lt;"&amp;EDATE($A58,1),'Time check for tasks'!$P:$P,"&gt;0",'Time check for tasks'!$L:$L,"Time check – higher"))</f>
        <v/>
      </c>
      <c r="AC58" s="38"/>
      <c r="AD58" s="38"/>
      <c r="AE58" s="38"/>
      <c r="AF58" s="38"/>
      <c r="AG58" s="38"/>
      <c r="AH58" s="39" t="str">
        <f t="shared" si="20"/>
        <v/>
      </c>
      <c r="AI58" s="40" t="str">
        <f>IF($A58="","",SUMIFS('Work report'!$N:$N,'Work report'!$A:$A,"&gt;="&amp;$A58,'Work report'!$A:$A,"&lt;"&amp;EDATE($A58,1)))</f>
        <v/>
      </c>
      <c r="AJ58" s="124" t="str">
        <f>IF($A58="","",SUMIFS(Messages!$T:$T,Messages!$A:$A,"&gt;="&amp;$A58,Messages!$A:$A,"&lt;"&amp;EDATE($A58,1)))</f>
        <v/>
      </c>
    </row>
    <row r="59" spans="1:36" s="126" customFormat="1" ht="20.25" customHeight="1" x14ac:dyDescent="0.25">
      <c r="A59" s="33" t="str">
        <f t="shared" si="21"/>
        <v/>
      </c>
      <c r="B59" s="34" t="str">
        <f>IF($A59="","",COUNTIFS('Work report'!$A:$A,"&gt;="&amp;$A59,'Work report'!$A:$A,"&lt;"&amp;EDATE($A59,1),'Work report'!$B:$B,"&lt;&gt;"))</f>
        <v/>
      </c>
      <c r="C59" s="35" t="str">
        <f>IF($A59="","",(SUMIFS('Work report'!$I:$I,'Work report'!$A:$A,"&gt;="&amp;$A59,'Work report'!$A:$A,"&lt;"&amp;EDATE($A59,1),'Work report'!$B:$B,"&lt;&gt;",'Work report'!$B:$B,"&lt;&gt;1001")+SUMIFS('Work report'!$I:$I,'Work report'!$A:$A,"&gt;="&amp;$A59,'Work report'!$A:$A,"&lt;"&amp;EDATE($A59,1),'Work report'!$B:$B,1001,'Work report'!$U:$U,"&lt;&gt;")+SUMIFS('Office time approval'!$M:$M,'Office time approval'!$A:$A,"&gt;="&amp;$A59,'Office time approval'!$A:$A,"&lt;"&amp;EDATE($A59,1),'Office time approval'!$L:$L,"Approved")+SUMIFS('Vacation, holiday, illness'!$K:$K,'Vacation, holiday, illness'!$A:$A,"&gt;="&amp;$A59,'Vacation, holiday, illness'!$A:$A,"&lt;"&amp;EDATE($A59,1)))/60)</f>
        <v/>
      </c>
      <c r="D59" s="36" t="str">
        <f t="shared" si="11"/>
        <v/>
      </c>
      <c r="E59" s="36" t="str">
        <f t="shared" si="12"/>
        <v/>
      </c>
      <c r="F59" s="36" t="str">
        <f t="shared" si="13"/>
        <v/>
      </c>
      <c r="G59" s="36" t="str">
        <f>IF($A59="","",SUMIFS(Payments!$C:$C,Payments!$A:$A,"&gt;="&amp;$A59,Payments!$A:$A,"&lt;"&amp;EDATE($A59,1),Payments!$B:$B,"Salary"))</f>
        <v/>
      </c>
      <c r="H59" s="36" t="str">
        <f>IF($A59="","",SUMIFS(Payments!$C:$C,Payments!$A:$A,"&gt;="&amp;$A59,Payments!$A:$A,"&lt;"&amp;EDATE($A59,1),Payments!$B:$B,"Bonus"))</f>
        <v/>
      </c>
      <c r="I59" s="36" t="str">
        <f>IF($A59="","",SUMIFS(Payments!$C:$C,Payments!$A:$A,"&gt;="&amp;$A59,Payments!$A:$A,"&lt;"&amp;EDATE($A59,1)))</f>
        <v/>
      </c>
      <c r="J59" s="36" t="str">
        <f t="shared" si="14"/>
        <v/>
      </c>
      <c r="K59" s="127" t="str">
        <f>IF($A59="","",IF($E$3="Monthly",SUMIFS('Work report'!$F:$F,'Work report'!$A:$A,"&gt;="&amp;$A59,'Work report'!$A:$A,"&lt;"&amp;EDATE($A59,1),'Work report'!$B:$B,"&lt;&gt;",'Work report'!$B:$B,"&lt;&gt;1001")/60,SUMIFS('Work report'!$G:$G,'Work report'!$A:$A,"&gt;="&amp;$A59,'Work report'!$A:$A,"&lt;"&amp;EDATE($A59,1),'Work report'!$B:$B,"&lt;&gt;",'Work report'!$B:$B,"&lt;&gt;1001")/60))</f>
        <v/>
      </c>
      <c r="L59" s="127" t="str">
        <f>IF($A59="","",IF($E$3="Monthly",SUMIFS('Work report'!$F:$F,'Work report'!$A:$A,"&gt;="&amp;$A59,'Work report'!$A:$A,"&lt;"&amp;EDATE($A59,1),'Work report'!$B:$B,1001)/60,SUMIFS('Work report'!$G:$G,'Work report'!$A:$A,"&gt;="&amp;$A59,'Work report'!$A:$A,"&lt;"&amp;EDATE($A59,1),'Work report'!$B:$B,1001)/60))</f>
        <v/>
      </c>
      <c r="M59" s="130" t="str">
        <f t="shared" si="15"/>
        <v/>
      </c>
      <c r="N59" s="124" t="str">
        <f t="shared" si="16"/>
        <v/>
      </c>
      <c r="O59" s="124" t="str">
        <f t="shared" si="17"/>
        <v/>
      </c>
      <c r="P59" s="37" t="str">
        <f t="shared" si="18"/>
        <v/>
      </c>
      <c r="Q59" s="130" t="str">
        <f t="shared" si="19"/>
        <v/>
      </c>
      <c r="R59" s="126" t="str">
        <f>IF($A59="","",SUMIFS('Work report'!$L:$L,'Work report'!$A:$A,"&gt;="&amp;$A59,'Work report'!$A:$A,"&lt;"&amp;EDATE($A59,1)))</f>
        <v/>
      </c>
      <c r="S59" s="126" t="str">
        <f>IF($A59="","",SUMIFS('Work report'!$M:$M,'Work report'!$A:$A,"&gt;="&amp;$A59,'Work report'!$A:$A,"&lt;"&amp;EDATE($A59,1)))</f>
        <v/>
      </c>
      <c r="T59" s="125" t="str">
        <f>IF($A59="","",SUMIFS('Missing tasks'!$E:$E,'Missing tasks'!$A:$A,"&gt;="&amp;$A59,'Missing tasks'!$A:$A,"&lt;"&amp;EDATE($A59,1)))</f>
        <v/>
      </c>
      <c r="U59" s="124" t="str">
        <f>IF($A59="","",SUMIFS('Missing tasks'!$H:$H,'Missing tasks'!$A:$A,"&gt;="&amp;$A59,'Missing tasks'!$A:$A,"&lt;"&amp;EDATE($A59,1)))</f>
        <v/>
      </c>
      <c r="V59" s="124" t="str">
        <f>IF($A59="","",SUMIFS('Missing tasks'!$J:$J,'Missing tasks'!$I:$I,"&gt;="&amp;$A59,'Missing tasks'!$I:$I,"&lt;"&amp;EDATE($A59,1)))</f>
        <v/>
      </c>
      <c r="W59" s="126" t="str">
        <f>IF($A59="","",COUNTIFS('Time check for tasks'!$A:$A,"&gt;="&amp;$A59,'Time check for tasks'!$A:$A,"&lt;"&amp;EDATE($A59,1),'Time check for tasks'!$K:$K,"&gt;0",'Time check for tasks'!$L:$L,"Time check – lower"))</f>
        <v/>
      </c>
      <c r="X59" s="126" t="str">
        <f>IF($A59="","",SUMIFS('Time check for tasks'!$K:$K,'Time check for tasks'!$A:$A,"&gt;="&amp;$A59,'Time check for tasks'!$A:$A,"&lt;"&amp;EDATE($A59,1),'Time check for tasks'!$K:$K,"&gt;0",'Time check for tasks'!$L:$L,"Time check – lower"))</f>
        <v/>
      </c>
      <c r="Y59" s="126" t="str">
        <f>IF($A59="","",SUMIFS('Time check for tasks'!$P:$P,'Time check for tasks'!$A:$A,"&gt;="&amp;$A59,'Time check for tasks'!$A:$A,"&lt;"&amp;EDATE($A59,1),'Time check for tasks'!$P:$P,"&gt;0",'Time check for tasks'!$L:$L,"Time check – lower"))</f>
        <v/>
      </c>
      <c r="Z59" s="126" t="str">
        <f>IF($A59="","",COUNTIFS('Time check for tasks'!$A:$A,"&gt;="&amp;$A59,'Time check for tasks'!$A:$A,"&lt;"&amp;EDATE($A59,1),'Time check for tasks'!$K:$K,"&gt;0",'Time check for tasks'!$L:$L,"Time check – higher"))</f>
        <v/>
      </c>
      <c r="AA59" s="126" t="str">
        <f>IF($A59="","",SUMIFS('Time check for tasks'!$K:$K,'Time check for tasks'!$A:$A,"&gt;="&amp;$A59,'Time check for tasks'!$A:$A,"&lt;"&amp;EDATE($A59,1),'Time check for tasks'!$K:$K,"&gt;0",'Time check for tasks'!$L:$L,"Time check – higher"))</f>
        <v/>
      </c>
      <c r="AB59" s="126" t="str">
        <f>IF($A59="","",SUMIFS('Time check for tasks'!$P:$P,'Time check for tasks'!$A:$A,"&gt;="&amp;$A59,'Time check for tasks'!$A:$A,"&lt;"&amp;EDATE($A59,1),'Time check for tasks'!$P:$P,"&gt;0",'Time check for tasks'!$L:$L,"Time check – higher"))</f>
        <v/>
      </c>
      <c r="AC59" s="38"/>
      <c r="AD59" s="38"/>
      <c r="AE59" s="38"/>
      <c r="AF59" s="38"/>
      <c r="AG59" s="38"/>
      <c r="AH59" s="39" t="str">
        <f t="shared" si="20"/>
        <v/>
      </c>
      <c r="AI59" s="40" t="str">
        <f>IF($A59="","",SUMIFS('Work report'!$N:$N,'Work report'!$A:$A,"&gt;="&amp;$A59,'Work report'!$A:$A,"&lt;"&amp;EDATE($A59,1)))</f>
        <v/>
      </c>
      <c r="AJ59" s="124" t="str">
        <f>IF($A59="","",SUMIFS(Messages!$T:$T,Messages!$A:$A,"&gt;="&amp;$A59,Messages!$A:$A,"&lt;"&amp;EDATE($A59,1)))</f>
        <v/>
      </c>
    </row>
    <row r="60" spans="1:36" s="126" customFormat="1" ht="20.25" customHeight="1" x14ac:dyDescent="0.25">
      <c r="A60" s="33" t="str">
        <f t="shared" si="21"/>
        <v/>
      </c>
      <c r="B60" s="34" t="str">
        <f>IF($A60="","",COUNTIFS('Work report'!$A:$A,"&gt;="&amp;$A60,'Work report'!$A:$A,"&lt;"&amp;EDATE($A60,1),'Work report'!$B:$B,"&lt;&gt;"))</f>
        <v/>
      </c>
      <c r="C60" s="35" t="str">
        <f>IF($A60="","",(SUMIFS('Work report'!$I:$I,'Work report'!$A:$A,"&gt;="&amp;$A60,'Work report'!$A:$A,"&lt;"&amp;EDATE($A60,1),'Work report'!$B:$B,"&lt;&gt;",'Work report'!$B:$B,"&lt;&gt;1001")+SUMIFS('Work report'!$I:$I,'Work report'!$A:$A,"&gt;="&amp;$A60,'Work report'!$A:$A,"&lt;"&amp;EDATE($A60,1),'Work report'!$B:$B,1001,'Work report'!$U:$U,"&lt;&gt;")+SUMIFS('Office time approval'!$M:$M,'Office time approval'!$A:$A,"&gt;="&amp;$A60,'Office time approval'!$A:$A,"&lt;"&amp;EDATE($A60,1),'Office time approval'!$L:$L,"Approved")+SUMIFS('Vacation, holiday, illness'!$K:$K,'Vacation, holiday, illness'!$A:$A,"&gt;="&amp;$A60,'Vacation, holiday, illness'!$A:$A,"&lt;"&amp;EDATE($A60,1)))/60)</f>
        <v/>
      </c>
      <c r="D60" s="36" t="str">
        <f t="shared" si="11"/>
        <v/>
      </c>
      <c r="E60" s="36" t="str">
        <f t="shared" si="12"/>
        <v/>
      </c>
      <c r="F60" s="36" t="str">
        <f t="shared" si="13"/>
        <v/>
      </c>
      <c r="G60" s="36" t="str">
        <f>IF($A60="","",SUMIFS(Payments!$C:$C,Payments!$A:$A,"&gt;="&amp;$A60,Payments!$A:$A,"&lt;"&amp;EDATE($A60,1),Payments!$B:$B,"Salary"))</f>
        <v/>
      </c>
      <c r="H60" s="36" t="str">
        <f>IF($A60="","",SUMIFS(Payments!$C:$C,Payments!$A:$A,"&gt;="&amp;$A60,Payments!$A:$A,"&lt;"&amp;EDATE($A60,1),Payments!$B:$B,"Bonus"))</f>
        <v/>
      </c>
      <c r="I60" s="36" t="str">
        <f>IF($A60="","",SUMIFS(Payments!$C:$C,Payments!$A:$A,"&gt;="&amp;$A60,Payments!$A:$A,"&lt;"&amp;EDATE($A60,1)))</f>
        <v/>
      </c>
      <c r="J60" s="36" t="str">
        <f t="shared" si="14"/>
        <v/>
      </c>
      <c r="K60" s="127" t="str">
        <f>IF($A60="","",IF($E$3="Monthly",SUMIFS('Work report'!$F:$F,'Work report'!$A:$A,"&gt;="&amp;$A60,'Work report'!$A:$A,"&lt;"&amp;EDATE($A60,1),'Work report'!$B:$B,"&lt;&gt;",'Work report'!$B:$B,"&lt;&gt;1001")/60,SUMIFS('Work report'!$G:$G,'Work report'!$A:$A,"&gt;="&amp;$A60,'Work report'!$A:$A,"&lt;"&amp;EDATE($A60,1),'Work report'!$B:$B,"&lt;&gt;",'Work report'!$B:$B,"&lt;&gt;1001")/60))</f>
        <v/>
      </c>
      <c r="L60" s="127" t="str">
        <f>IF($A60="","",IF($E$3="Monthly",SUMIFS('Work report'!$F:$F,'Work report'!$A:$A,"&gt;="&amp;$A60,'Work report'!$A:$A,"&lt;"&amp;EDATE($A60,1),'Work report'!$B:$B,1001)/60,SUMIFS('Work report'!$G:$G,'Work report'!$A:$A,"&gt;="&amp;$A60,'Work report'!$A:$A,"&lt;"&amp;EDATE($A60,1),'Work report'!$B:$B,1001)/60))</f>
        <v/>
      </c>
      <c r="M60" s="130" t="str">
        <f t="shared" si="15"/>
        <v/>
      </c>
      <c r="N60" s="124" t="str">
        <f t="shared" si="16"/>
        <v/>
      </c>
      <c r="O60" s="124" t="str">
        <f t="shared" si="17"/>
        <v/>
      </c>
      <c r="P60" s="37" t="str">
        <f t="shared" si="18"/>
        <v/>
      </c>
      <c r="Q60" s="130" t="str">
        <f t="shared" si="19"/>
        <v/>
      </c>
      <c r="R60" s="126" t="str">
        <f>IF($A60="","",SUMIFS('Work report'!$L:$L,'Work report'!$A:$A,"&gt;="&amp;$A60,'Work report'!$A:$A,"&lt;"&amp;EDATE($A60,1)))</f>
        <v/>
      </c>
      <c r="S60" s="126" t="str">
        <f>IF($A60="","",SUMIFS('Work report'!$M:$M,'Work report'!$A:$A,"&gt;="&amp;$A60,'Work report'!$A:$A,"&lt;"&amp;EDATE($A60,1)))</f>
        <v/>
      </c>
      <c r="T60" s="125" t="str">
        <f>IF($A60="","",SUMIFS('Missing tasks'!$E:$E,'Missing tasks'!$A:$A,"&gt;="&amp;$A60,'Missing tasks'!$A:$A,"&lt;"&amp;EDATE($A60,1)))</f>
        <v/>
      </c>
      <c r="U60" s="124" t="str">
        <f>IF($A60="","",SUMIFS('Missing tasks'!$H:$H,'Missing tasks'!$A:$A,"&gt;="&amp;$A60,'Missing tasks'!$A:$A,"&lt;"&amp;EDATE($A60,1)))</f>
        <v/>
      </c>
      <c r="V60" s="124" t="str">
        <f>IF($A60="","",SUMIFS('Missing tasks'!$J:$J,'Missing tasks'!$I:$I,"&gt;="&amp;$A60,'Missing tasks'!$I:$I,"&lt;"&amp;EDATE($A60,1)))</f>
        <v/>
      </c>
      <c r="W60" s="126" t="str">
        <f>IF($A60="","",COUNTIFS('Time check for tasks'!$A:$A,"&gt;="&amp;$A60,'Time check for tasks'!$A:$A,"&lt;"&amp;EDATE($A60,1),'Time check for tasks'!$K:$K,"&gt;0",'Time check for tasks'!$L:$L,"Time check – lower"))</f>
        <v/>
      </c>
      <c r="X60" s="126" t="str">
        <f>IF($A60="","",SUMIFS('Time check for tasks'!$K:$K,'Time check for tasks'!$A:$A,"&gt;="&amp;$A60,'Time check for tasks'!$A:$A,"&lt;"&amp;EDATE($A60,1),'Time check for tasks'!$K:$K,"&gt;0",'Time check for tasks'!$L:$L,"Time check – lower"))</f>
        <v/>
      </c>
      <c r="Y60" s="126" t="str">
        <f>IF($A60="","",SUMIFS('Time check for tasks'!$P:$P,'Time check for tasks'!$A:$A,"&gt;="&amp;$A60,'Time check for tasks'!$A:$A,"&lt;"&amp;EDATE($A60,1),'Time check for tasks'!$P:$P,"&gt;0",'Time check for tasks'!$L:$L,"Time check – lower"))</f>
        <v/>
      </c>
      <c r="Z60" s="126" t="str">
        <f>IF($A60="","",COUNTIFS('Time check for tasks'!$A:$A,"&gt;="&amp;$A60,'Time check for tasks'!$A:$A,"&lt;"&amp;EDATE($A60,1),'Time check for tasks'!$K:$K,"&gt;0",'Time check for tasks'!$L:$L,"Time check – higher"))</f>
        <v/>
      </c>
      <c r="AA60" s="126" t="str">
        <f>IF($A60="","",SUMIFS('Time check for tasks'!$K:$K,'Time check for tasks'!$A:$A,"&gt;="&amp;$A60,'Time check for tasks'!$A:$A,"&lt;"&amp;EDATE($A60,1),'Time check for tasks'!$K:$K,"&gt;0",'Time check for tasks'!$L:$L,"Time check – higher"))</f>
        <v/>
      </c>
      <c r="AB60" s="126" t="str">
        <f>IF($A60="","",SUMIFS('Time check for tasks'!$P:$P,'Time check for tasks'!$A:$A,"&gt;="&amp;$A60,'Time check for tasks'!$A:$A,"&lt;"&amp;EDATE($A60,1),'Time check for tasks'!$P:$P,"&gt;0",'Time check for tasks'!$L:$L,"Time check – higher"))</f>
        <v/>
      </c>
      <c r="AC60" s="38"/>
      <c r="AD60" s="38"/>
      <c r="AE60" s="38"/>
      <c r="AF60" s="38"/>
      <c r="AG60" s="38"/>
      <c r="AH60" s="39" t="str">
        <f t="shared" si="20"/>
        <v/>
      </c>
      <c r="AI60" s="40" t="str">
        <f>IF($A60="","",SUMIFS('Work report'!$N:$N,'Work report'!$A:$A,"&gt;="&amp;$A60,'Work report'!$A:$A,"&lt;"&amp;EDATE($A60,1)))</f>
        <v/>
      </c>
      <c r="AJ60" s="124" t="str">
        <f>IF($A60="","",SUMIFS(Messages!$T:$T,Messages!$A:$A,"&gt;="&amp;$A60,Messages!$A:$A,"&lt;"&amp;EDATE($A60,1)))</f>
        <v/>
      </c>
    </row>
    <row r="61" spans="1:36" s="126" customFormat="1" ht="20.25" customHeight="1" x14ac:dyDescent="0.25">
      <c r="A61" s="33" t="str">
        <f t="shared" si="21"/>
        <v/>
      </c>
      <c r="B61" s="34" t="str">
        <f>IF($A61="","",COUNTIFS('Work report'!$A:$A,"&gt;="&amp;$A61,'Work report'!$A:$A,"&lt;"&amp;EDATE($A61,1),'Work report'!$B:$B,"&lt;&gt;"))</f>
        <v/>
      </c>
      <c r="C61" s="35" t="str">
        <f>IF($A61="","",(SUMIFS('Work report'!$I:$I,'Work report'!$A:$A,"&gt;="&amp;$A61,'Work report'!$A:$A,"&lt;"&amp;EDATE($A61,1),'Work report'!$B:$B,"&lt;&gt;",'Work report'!$B:$B,"&lt;&gt;1001")+SUMIFS('Work report'!$I:$I,'Work report'!$A:$A,"&gt;="&amp;$A61,'Work report'!$A:$A,"&lt;"&amp;EDATE($A61,1),'Work report'!$B:$B,1001,'Work report'!$U:$U,"&lt;&gt;")+SUMIFS('Office time approval'!$M:$M,'Office time approval'!$A:$A,"&gt;="&amp;$A61,'Office time approval'!$A:$A,"&lt;"&amp;EDATE($A61,1),'Office time approval'!$L:$L,"Approved")+SUMIFS('Vacation, holiday, illness'!$K:$K,'Vacation, holiday, illness'!$A:$A,"&gt;="&amp;$A61,'Vacation, holiday, illness'!$A:$A,"&lt;"&amp;EDATE($A61,1)))/60)</f>
        <v/>
      </c>
      <c r="D61" s="36" t="str">
        <f t="shared" si="11"/>
        <v/>
      </c>
      <c r="E61" s="36" t="str">
        <f t="shared" si="12"/>
        <v/>
      </c>
      <c r="F61" s="36" t="str">
        <f t="shared" si="13"/>
        <v/>
      </c>
      <c r="G61" s="36" t="str">
        <f>IF($A61="","",SUMIFS(Payments!$C:$C,Payments!$A:$A,"&gt;="&amp;$A61,Payments!$A:$A,"&lt;"&amp;EDATE($A61,1),Payments!$B:$B,"Salary"))</f>
        <v/>
      </c>
      <c r="H61" s="36" t="str">
        <f>IF($A61="","",SUMIFS(Payments!$C:$C,Payments!$A:$A,"&gt;="&amp;$A61,Payments!$A:$A,"&lt;"&amp;EDATE($A61,1),Payments!$B:$B,"Bonus"))</f>
        <v/>
      </c>
      <c r="I61" s="36" t="str">
        <f>IF($A61="","",SUMIFS(Payments!$C:$C,Payments!$A:$A,"&gt;="&amp;$A61,Payments!$A:$A,"&lt;"&amp;EDATE($A61,1)))</f>
        <v/>
      </c>
      <c r="J61" s="36" t="str">
        <f t="shared" si="14"/>
        <v/>
      </c>
      <c r="K61" s="127" t="str">
        <f>IF($A61="","",IF($E$3="Monthly",SUMIFS('Work report'!$F:$F,'Work report'!$A:$A,"&gt;="&amp;$A61,'Work report'!$A:$A,"&lt;"&amp;EDATE($A61,1),'Work report'!$B:$B,"&lt;&gt;",'Work report'!$B:$B,"&lt;&gt;1001")/60,SUMIFS('Work report'!$G:$G,'Work report'!$A:$A,"&gt;="&amp;$A61,'Work report'!$A:$A,"&lt;"&amp;EDATE($A61,1),'Work report'!$B:$B,"&lt;&gt;",'Work report'!$B:$B,"&lt;&gt;1001")/60))</f>
        <v/>
      </c>
      <c r="L61" s="127" t="str">
        <f>IF($A61="","",IF($E$3="Monthly",SUMIFS('Work report'!$F:$F,'Work report'!$A:$A,"&gt;="&amp;$A61,'Work report'!$A:$A,"&lt;"&amp;EDATE($A61,1),'Work report'!$B:$B,1001)/60,SUMIFS('Work report'!$G:$G,'Work report'!$A:$A,"&gt;="&amp;$A61,'Work report'!$A:$A,"&lt;"&amp;EDATE($A61,1),'Work report'!$B:$B,1001)/60))</f>
        <v/>
      </c>
      <c r="M61" s="130" t="str">
        <f t="shared" si="15"/>
        <v/>
      </c>
      <c r="N61" s="124" t="str">
        <f t="shared" si="16"/>
        <v/>
      </c>
      <c r="O61" s="124" t="str">
        <f t="shared" si="17"/>
        <v/>
      </c>
      <c r="P61" s="37" t="str">
        <f t="shared" si="18"/>
        <v/>
      </c>
      <c r="Q61" s="130" t="str">
        <f t="shared" si="19"/>
        <v/>
      </c>
      <c r="R61" s="126" t="str">
        <f>IF($A61="","",SUMIFS('Work report'!$L:$L,'Work report'!$A:$A,"&gt;="&amp;$A61,'Work report'!$A:$A,"&lt;"&amp;EDATE($A61,1)))</f>
        <v/>
      </c>
      <c r="S61" s="126" t="str">
        <f>IF($A61="","",SUMIFS('Work report'!$M:$M,'Work report'!$A:$A,"&gt;="&amp;$A61,'Work report'!$A:$A,"&lt;"&amp;EDATE($A61,1)))</f>
        <v/>
      </c>
      <c r="T61" s="125" t="str">
        <f>IF($A61="","",SUMIFS('Missing tasks'!$E:$E,'Missing tasks'!$A:$A,"&gt;="&amp;$A61,'Missing tasks'!$A:$A,"&lt;"&amp;EDATE($A61,1)))</f>
        <v/>
      </c>
      <c r="U61" s="124" t="str">
        <f>IF($A61="","",SUMIFS('Missing tasks'!$H:$H,'Missing tasks'!$A:$A,"&gt;="&amp;$A61,'Missing tasks'!$A:$A,"&lt;"&amp;EDATE($A61,1)))</f>
        <v/>
      </c>
      <c r="V61" s="124" t="str">
        <f>IF($A61="","",SUMIFS('Missing tasks'!$J:$J,'Missing tasks'!$I:$I,"&gt;="&amp;$A61,'Missing tasks'!$I:$I,"&lt;"&amp;EDATE($A61,1)))</f>
        <v/>
      </c>
      <c r="W61" s="126" t="str">
        <f>IF($A61="","",COUNTIFS('Time check for tasks'!$A:$A,"&gt;="&amp;$A61,'Time check for tasks'!$A:$A,"&lt;"&amp;EDATE($A61,1),'Time check for tasks'!$K:$K,"&gt;0",'Time check for tasks'!$L:$L,"Time check – lower"))</f>
        <v/>
      </c>
      <c r="X61" s="126" t="str">
        <f>IF($A61="","",SUMIFS('Time check for tasks'!$K:$K,'Time check for tasks'!$A:$A,"&gt;="&amp;$A61,'Time check for tasks'!$A:$A,"&lt;"&amp;EDATE($A61,1),'Time check for tasks'!$K:$K,"&gt;0",'Time check for tasks'!$L:$L,"Time check – lower"))</f>
        <v/>
      </c>
      <c r="Y61" s="126" t="str">
        <f>IF($A61="","",SUMIFS('Time check for tasks'!$P:$P,'Time check for tasks'!$A:$A,"&gt;="&amp;$A61,'Time check for tasks'!$A:$A,"&lt;"&amp;EDATE($A61,1),'Time check for tasks'!$P:$P,"&gt;0",'Time check for tasks'!$L:$L,"Time check – lower"))</f>
        <v/>
      </c>
      <c r="Z61" s="126" t="str">
        <f>IF($A61="","",COUNTIFS('Time check for tasks'!$A:$A,"&gt;="&amp;$A61,'Time check for tasks'!$A:$A,"&lt;"&amp;EDATE($A61,1),'Time check for tasks'!$K:$K,"&gt;0",'Time check for tasks'!$L:$L,"Time check – higher"))</f>
        <v/>
      </c>
      <c r="AA61" s="126" t="str">
        <f>IF($A61="","",SUMIFS('Time check for tasks'!$K:$K,'Time check for tasks'!$A:$A,"&gt;="&amp;$A61,'Time check for tasks'!$A:$A,"&lt;"&amp;EDATE($A61,1),'Time check for tasks'!$K:$K,"&gt;0",'Time check for tasks'!$L:$L,"Time check – higher"))</f>
        <v/>
      </c>
      <c r="AB61" s="126" t="str">
        <f>IF($A61="","",SUMIFS('Time check for tasks'!$P:$P,'Time check for tasks'!$A:$A,"&gt;="&amp;$A61,'Time check for tasks'!$A:$A,"&lt;"&amp;EDATE($A61,1),'Time check for tasks'!$P:$P,"&gt;0",'Time check for tasks'!$L:$L,"Time check – higher"))</f>
        <v/>
      </c>
      <c r="AC61" s="38"/>
      <c r="AD61" s="38"/>
      <c r="AE61" s="38"/>
      <c r="AF61" s="38"/>
      <c r="AG61" s="38"/>
      <c r="AH61" s="39" t="str">
        <f t="shared" si="20"/>
        <v/>
      </c>
      <c r="AI61" s="40" t="str">
        <f>IF($A61="","",SUMIFS('Work report'!$N:$N,'Work report'!$A:$A,"&gt;="&amp;$A61,'Work report'!$A:$A,"&lt;"&amp;EDATE($A61,1)))</f>
        <v/>
      </c>
      <c r="AJ61" s="124" t="str">
        <f>IF($A61="","",SUMIFS(Messages!$T:$T,Messages!$A:$A,"&gt;="&amp;$A61,Messages!$A:$A,"&lt;"&amp;EDATE($A61,1)))</f>
        <v/>
      </c>
    </row>
    <row r="62" spans="1:36" s="126" customFormat="1" ht="20.25" customHeight="1" x14ac:dyDescent="0.25">
      <c r="A62" s="33" t="str">
        <f t="shared" si="21"/>
        <v/>
      </c>
      <c r="B62" s="34" t="str">
        <f>IF($A62="","",COUNTIFS('Work report'!$A:$A,"&gt;="&amp;$A62,'Work report'!$A:$A,"&lt;"&amp;EDATE($A62,1),'Work report'!$B:$B,"&lt;&gt;"))</f>
        <v/>
      </c>
      <c r="C62" s="35" t="str">
        <f>IF($A62="","",(SUMIFS('Work report'!$I:$I,'Work report'!$A:$A,"&gt;="&amp;$A62,'Work report'!$A:$A,"&lt;"&amp;EDATE($A62,1),'Work report'!$B:$B,"&lt;&gt;",'Work report'!$B:$B,"&lt;&gt;1001")+SUMIFS('Work report'!$I:$I,'Work report'!$A:$A,"&gt;="&amp;$A62,'Work report'!$A:$A,"&lt;"&amp;EDATE($A62,1),'Work report'!$B:$B,1001,'Work report'!$U:$U,"&lt;&gt;")+SUMIFS('Office time approval'!$M:$M,'Office time approval'!$A:$A,"&gt;="&amp;$A62,'Office time approval'!$A:$A,"&lt;"&amp;EDATE($A62,1),'Office time approval'!$L:$L,"Approved")+SUMIFS('Vacation, holiday, illness'!$K:$K,'Vacation, holiday, illness'!$A:$A,"&gt;="&amp;$A62,'Vacation, holiday, illness'!$A:$A,"&lt;"&amp;EDATE($A62,1)))/60)</f>
        <v/>
      </c>
      <c r="D62" s="36" t="str">
        <f t="shared" si="11"/>
        <v/>
      </c>
      <c r="E62" s="36" t="str">
        <f t="shared" si="12"/>
        <v/>
      </c>
      <c r="F62" s="36" t="str">
        <f t="shared" si="13"/>
        <v/>
      </c>
      <c r="G62" s="36" t="str">
        <f>IF($A62="","",SUMIFS(Payments!$C:$C,Payments!$A:$A,"&gt;="&amp;$A62,Payments!$A:$A,"&lt;"&amp;EDATE($A62,1),Payments!$B:$B,"Salary"))</f>
        <v/>
      </c>
      <c r="H62" s="36" t="str">
        <f>IF($A62="","",SUMIFS(Payments!$C:$C,Payments!$A:$A,"&gt;="&amp;$A62,Payments!$A:$A,"&lt;"&amp;EDATE($A62,1),Payments!$B:$B,"Bonus"))</f>
        <v/>
      </c>
      <c r="I62" s="36" t="str">
        <f>IF($A62="","",SUMIFS(Payments!$C:$C,Payments!$A:$A,"&gt;="&amp;$A62,Payments!$A:$A,"&lt;"&amp;EDATE($A62,1)))</f>
        <v/>
      </c>
      <c r="J62" s="36" t="str">
        <f t="shared" si="14"/>
        <v/>
      </c>
      <c r="K62" s="127" t="str">
        <f>IF($A62="","",IF($E$3="Monthly",SUMIFS('Work report'!$F:$F,'Work report'!$A:$A,"&gt;="&amp;$A62,'Work report'!$A:$A,"&lt;"&amp;EDATE($A62,1),'Work report'!$B:$B,"&lt;&gt;",'Work report'!$B:$B,"&lt;&gt;1001")/60,SUMIFS('Work report'!$G:$G,'Work report'!$A:$A,"&gt;="&amp;$A62,'Work report'!$A:$A,"&lt;"&amp;EDATE($A62,1),'Work report'!$B:$B,"&lt;&gt;",'Work report'!$B:$B,"&lt;&gt;1001")/60))</f>
        <v/>
      </c>
      <c r="L62" s="127" t="str">
        <f>IF($A62="","",IF($E$3="Monthly",SUMIFS('Work report'!$F:$F,'Work report'!$A:$A,"&gt;="&amp;$A62,'Work report'!$A:$A,"&lt;"&amp;EDATE($A62,1),'Work report'!$B:$B,1001)/60,SUMIFS('Work report'!$G:$G,'Work report'!$A:$A,"&gt;="&amp;$A62,'Work report'!$A:$A,"&lt;"&amp;EDATE($A62,1),'Work report'!$B:$B,1001)/60))</f>
        <v/>
      </c>
      <c r="M62" s="130" t="str">
        <f t="shared" si="15"/>
        <v/>
      </c>
      <c r="N62" s="124" t="str">
        <f t="shared" si="16"/>
        <v/>
      </c>
      <c r="O62" s="124" t="str">
        <f t="shared" si="17"/>
        <v/>
      </c>
      <c r="P62" s="37" t="str">
        <f t="shared" si="18"/>
        <v/>
      </c>
      <c r="Q62" s="130" t="str">
        <f t="shared" si="19"/>
        <v/>
      </c>
      <c r="R62" s="126" t="str">
        <f>IF($A62="","",SUMIFS('Work report'!$L:$L,'Work report'!$A:$A,"&gt;="&amp;$A62,'Work report'!$A:$A,"&lt;"&amp;EDATE($A62,1)))</f>
        <v/>
      </c>
      <c r="S62" s="126" t="str">
        <f>IF($A62="","",SUMIFS('Work report'!$M:$M,'Work report'!$A:$A,"&gt;="&amp;$A62,'Work report'!$A:$A,"&lt;"&amp;EDATE($A62,1)))</f>
        <v/>
      </c>
      <c r="T62" s="125" t="str">
        <f>IF($A62="","",SUMIFS('Missing tasks'!$E:$E,'Missing tasks'!$A:$A,"&gt;="&amp;$A62,'Missing tasks'!$A:$A,"&lt;"&amp;EDATE($A62,1)))</f>
        <v/>
      </c>
      <c r="U62" s="124" t="str">
        <f>IF($A62="","",SUMIFS('Missing tasks'!$H:$H,'Missing tasks'!$A:$A,"&gt;="&amp;$A62,'Missing tasks'!$A:$A,"&lt;"&amp;EDATE($A62,1)))</f>
        <v/>
      </c>
      <c r="V62" s="124" t="str">
        <f>IF($A62="","",SUMIFS('Missing tasks'!$J:$J,'Missing tasks'!$I:$I,"&gt;="&amp;$A62,'Missing tasks'!$I:$I,"&lt;"&amp;EDATE($A62,1)))</f>
        <v/>
      </c>
      <c r="W62" s="126" t="str">
        <f>IF($A62="","",COUNTIFS('Time check for tasks'!$A:$A,"&gt;="&amp;$A62,'Time check for tasks'!$A:$A,"&lt;"&amp;EDATE($A62,1),'Time check for tasks'!$K:$K,"&gt;0",'Time check for tasks'!$L:$L,"Time check – lower"))</f>
        <v/>
      </c>
      <c r="X62" s="126" t="str">
        <f>IF($A62="","",SUMIFS('Time check for tasks'!$K:$K,'Time check for tasks'!$A:$A,"&gt;="&amp;$A62,'Time check for tasks'!$A:$A,"&lt;"&amp;EDATE($A62,1),'Time check for tasks'!$K:$K,"&gt;0",'Time check for tasks'!$L:$L,"Time check – lower"))</f>
        <v/>
      </c>
      <c r="Y62" s="126" t="str">
        <f>IF($A62="","",SUMIFS('Time check for tasks'!$P:$P,'Time check for tasks'!$A:$A,"&gt;="&amp;$A62,'Time check for tasks'!$A:$A,"&lt;"&amp;EDATE($A62,1),'Time check for tasks'!$P:$P,"&gt;0",'Time check for tasks'!$L:$L,"Time check – lower"))</f>
        <v/>
      </c>
      <c r="Z62" s="126" t="str">
        <f>IF($A62="","",COUNTIFS('Time check for tasks'!$A:$A,"&gt;="&amp;$A62,'Time check for tasks'!$A:$A,"&lt;"&amp;EDATE($A62,1),'Time check for tasks'!$K:$K,"&gt;0",'Time check for tasks'!$L:$L,"Time check – higher"))</f>
        <v/>
      </c>
      <c r="AA62" s="126" t="str">
        <f>IF($A62="","",SUMIFS('Time check for tasks'!$K:$K,'Time check for tasks'!$A:$A,"&gt;="&amp;$A62,'Time check for tasks'!$A:$A,"&lt;"&amp;EDATE($A62,1),'Time check for tasks'!$K:$K,"&gt;0",'Time check for tasks'!$L:$L,"Time check – higher"))</f>
        <v/>
      </c>
      <c r="AB62" s="126" t="str">
        <f>IF($A62="","",SUMIFS('Time check for tasks'!$P:$P,'Time check for tasks'!$A:$A,"&gt;="&amp;$A62,'Time check for tasks'!$A:$A,"&lt;"&amp;EDATE($A62,1),'Time check for tasks'!$P:$P,"&gt;0",'Time check for tasks'!$L:$L,"Time check – higher"))</f>
        <v/>
      </c>
      <c r="AC62" s="38"/>
      <c r="AD62" s="38"/>
      <c r="AE62" s="38"/>
      <c r="AF62" s="38"/>
      <c r="AG62" s="38"/>
      <c r="AH62" s="39" t="str">
        <f t="shared" si="20"/>
        <v/>
      </c>
      <c r="AI62" s="40" t="str">
        <f>IF($A62="","",SUMIFS('Work report'!$N:$N,'Work report'!$A:$A,"&gt;="&amp;$A62,'Work report'!$A:$A,"&lt;"&amp;EDATE($A62,1)))</f>
        <v/>
      </c>
      <c r="AJ62" s="124" t="str">
        <f>IF($A62="","",SUMIFS(Messages!$T:$T,Messages!$A:$A,"&gt;="&amp;$A62,Messages!$A:$A,"&lt;"&amp;EDATE($A62,1)))</f>
        <v/>
      </c>
    </row>
    <row r="63" spans="1:36" s="126" customFormat="1" ht="20.25" customHeight="1" x14ac:dyDescent="0.25">
      <c r="A63" s="33" t="str">
        <f t="shared" si="21"/>
        <v/>
      </c>
      <c r="B63" s="34" t="str">
        <f>IF($A63="","",COUNTIFS('Work report'!$A:$A,"&gt;="&amp;$A63,'Work report'!$A:$A,"&lt;"&amp;EDATE($A63,1),'Work report'!$B:$B,"&lt;&gt;"))</f>
        <v/>
      </c>
      <c r="C63" s="35" t="str">
        <f>IF($A63="","",(SUMIFS('Work report'!$I:$I,'Work report'!$A:$A,"&gt;="&amp;$A63,'Work report'!$A:$A,"&lt;"&amp;EDATE($A63,1),'Work report'!$B:$B,"&lt;&gt;",'Work report'!$B:$B,"&lt;&gt;1001")+SUMIFS('Work report'!$I:$I,'Work report'!$A:$A,"&gt;="&amp;$A63,'Work report'!$A:$A,"&lt;"&amp;EDATE($A63,1),'Work report'!$B:$B,1001,'Work report'!$U:$U,"&lt;&gt;")+SUMIFS('Office time approval'!$M:$M,'Office time approval'!$A:$A,"&gt;="&amp;$A63,'Office time approval'!$A:$A,"&lt;"&amp;EDATE($A63,1),'Office time approval'!$L:$L,"Approved")+SUMIFS('Vacation, holiday, illness'!$K:$K,'Vacation, holiday, illness'!$A:$A,"&gt;="&amp;$A63,'Vacation, holiday, illness'!$A:$A,"&lt;"&amp;EDATE($A63,1)))/60)</f>
        <v/>
      </c>
      <c r="D63" s="36" t="str">
        <f t="shared" si="11"/>
        <v/>
      </c>
      <c r="E63" s="36" t="str">
        <f t="shared" si="12"/>
        <v/>
      </c>
      <c r="F63" s="36" t="str">
        <f t="shared" si="13"/>
        <v/>
      </c>
      <c r="G63" s="36" t="str">
        <f>IF($A63="","",SUMIFS(Payments!$C:$C,Payments!$A:$A,"&gt;="&amp;$A63,Payments!$A:$A,"&lt;"&amp;EDATE($A63,1),Payments!$B:$B,"Salary"))</f>
        <v/>
      </c>
      <c r="H63" s="36" t="str">
        <f>IF($A63="","",SUMIFS(Payments!$C:$C,Payments!$A:$A,"&gt;="&amp;$A63,Payments!$A:$A,"&lt;"&amp;EDATE($A63,1),Payments!$B:$B,"Bonus"))</f>
        <v/>
      </c>
      <c r="I63" s="36" t="str">
        <f>IF($A63="","",SUMIFS(Payments!$C:$C,Payments!$A:$A,"&gt;="&amp;$A63,Payments!$A:$A,"&lt;"&amp;EDATE($A63,1)))</f>
        <v/>
      </c>
      <c r="J63" s="36" t="str">
        <f t="shared" si="14"/>
        <v/>
      </c>
      <c r="K63" s="127" t="str">
        <f>IF($A63="","",IF($E$3="Monthly",SUMIFS('Work report'!$F:$F,'Work report'!$A:$A,"&gt;="&amp;$A63,'Work report'!$A:$A,"&lt;"&amp;EDATE($A63,1),'Work report'!$B:$B,"&lt;&gt;",'Work report'!$B:$B,"&lt;&gt;1001")/60,SUMIFS('Work report'!$G:$G,'Work report'!$A:$A,"&gt;="&amp;$A63,'Work report'!$A:$A,"&lt;"&amp;EDATE($A63,1),'Work report'!$B:$B,"&lt;&gt;",'Work report'!$B:$B,"&lt;&gt;1001")/60))</f>
        <v/>
      </c>
      <c r="L63" s="127" t="str">
        <f>IF($A63="","",IF($E$3="Monthly",SUMIFS('Work report'!$F:$F,'Work report'!$A:$A,"&gt;="&amp;$A63,'Work report'!$A:$A,"&lt;"&amp;EDATE($A63,1),'Work report'!$B:$B,1001)/60,SUMIFS('Work report'!$G:$G,'Work report'!$A:$A,"&gt;="&amp;$A63,'Work report'!$A:$A,"&lt;"&amp;EDATE($A63,1),'Work report'!$B:$B,1001)/60))</f>
        <v/>
      </c>
      <c r="M63" s="130" t="str">
        <f t="shared" si="15"/>
        <v/>
      </c>
      <c r="N63" s="124" t="str">
        <f t="shared" si="16"/>
        <v/>
      </c>
      <c r="O63" s="124" t="str">
        <f t="shared" si="17"/>
        <v/>
      </c>
      <c r="P63" s="37" t="str">
        <f t="shared" si="18"/>
        <v/>
      </c>
      <c r="Q63" s="130" t="str">
        <f t="shared" si="19"/>
        <v/>
      </c>
      <c r="R63" s="126" t="str">
        <f>IF($A63="","",SUMIFS('Work report'!$L:$L,'Work report'!$A:$A,"&gt;="&amp;$A63,'Work report'!$A:$A,"&lt;"&amp;EDATE($A63,1)))</f>
        <v/>
      </c>
      <c r="S63" s="126" t="str">
        <f>IF($A63="","",SUMIFS('Work report'!$M:$M,'Work report'!$A:$A,"&gt;="&amp;$A63,'Work report'!$A:$A,"&lt;"&amp;EDATE($A63,1)))</f>
        <v/>
      </c>
      <c r="T63" s="125" t="str">
        <f>IF($A63="","",SUMIFS('Missing tasks'!$E:$E,'Missing tasks'!$A:$A,"&gt;="&amp;$A63,'Missing tasks'!$A:$A,"&lt;"&amp;EDATE($A63,1)))</f>
        <v/>
      </c>
      <c r="U63" s="124" t="str">
        <f>IF($A63="","",SUMIFS('Missing tasks'!$H:$H,'Missing tasks'!$A:$A,"&gt;="&amp;$A63,'Missing tasks'!$A:$A,"&lt;"&amp;EDATE($A63,1)))</f>
        <v/>
      </c>
      <c r="V63" s="124" t="str">
        <f>IF($A63="","",SUMIFS('Missing tasks'!$J:$J,'Missing tasks'!$I:$I,"&gt;="&amp;$A63,'Missing tasks'!$I:$I,"&lt;"&amp;EDATE($A63,1)))</f>
        <v/>
      </c>
      <c r="W63" s="126" t="str">
        <f>IF($A63="","",COUNTIFS('Time check for tasks'!$A:$A,"&gt;="&amp;$A63,'Time check for tasks'!$A:$A,"&lt;"&amp;EDATE($A63,1),'Time check for tasks'!$K:$K,"&gt;0",'Time check for tasks'!$L:$L,"Time check – lower"))</f>
        <v/>
      </c>
      <c r="X63" s="126" t="str">
        <f>IF($A63="","",SUMIFS('Time check for tasks'!$K:$K,'Time check for tasks'!$A:$A,"&gt;="&amp;$A63,'Time check for tasks'!$A:$A,"&lt;"&amp;EDATE($A63,1),'Time check for tasks'!$K:$K,"&gt;0",'Time check for tasks'!$L:$L,"Time check – lower"))</f>
        <v/>
      </c>
      <c r="Y63" s="126" t="str">
        <f>IF($A63="","",SUMIFS('Time check for tasks'!$P:$P,'Time check for tasks'!$A:$A,"&gt;="&amp;$A63,'Time check for tasks'!$A:$A,"&lt;"&amp;EDATE($A63,1),'Time check for tasks'!$P:$P,"&gt;0",'Time check for tasks'!$L:$L,"Time check – lower"))</f>
        <v/>
      </c>
      <c r="Z63" s="126" t="str">
        <f>IF($A63="","",COUNTIFS('Time check for tasks'!$A:$A,"&gt;="&amp;$A63,'Time check for tasks'!$A:$A,"&lt;"&amp;EDATE($A63,1),'Time check for tasks'!$K:$K,"&gt;0",'Time check for tasks'!$L:$L,"Time check – higher"))</f>
        <v/>
      </c>
      <c r="AA63" s="126" t="str">
        <f>IF($A63="","",SUMIFS('Time check for tasks'!$K:$K,'Time check for tasks'!$A:$A,"&gt;="&amp;$A63,'Time check for tasks'!$A:$A,"&lt;"&amp;EDATE($A63,1),'Time check for tasks'!$K:$K,"&gt;0",'Time check for tasks'!$L:$L,"Time check – higher"))</f>
        <v/>
      </c>
      <c r="AB63" s="126" t="str">
        <f>IF($A63="","",SUMIFS('Time check for tasks'!$P:$P,'Time check for tasks'!$A:$A,"&gt;="&amp;$A63,'Time check for tasks'!$A:$A,"&lt;"&amp;EDATE($A63,1),'Time check for tasks'!$P:$P,"&gt;0",'Time check for tasks'!$L:$L,"Time check – higher"))</f>
        <v/>
      </c>
      <c r="AC63" s="38"/>
      <c r="AD63" s="38"/>
      <c r="AE63" s="38"/>
      <c r="AF63" s="38"/>
      <c r="AG63" s="38"/>
      <c r="AH63" s="39" t="str">
        <f t="shared" si="20"/>
        <v/>
      </c>
      <c r="AI63" s="40" t="str">
        <f>IF($A63="","",SUMIFS('Work report'!$N:$N,'Work report'!$A:$A,"&gt;="&amp;$A63,'Work report'!$A:$A,"&lt;"&amp;EDATE($A63,1)))</f>
        <v/>
      </c>
      <c r="AJ63" s="124" t="str">
        <f>IF($A63="","",SUMIFS(Messages!$T:$T,Messages!$A:$A,"&gt;="&amp;$A63,Messages!$A:$A,"&lt;"&amp;EDATE($A63,1)))</f>
        <v/>
      </c>
    </row>
    <row r="64" spans="1:36" s="126" customFormat="1" ht="20.25" customHeight="1" x14ac:dyDescent="0.25">
      <c r="A64" s="33" t="str">
        <f t="shared" si="21"/>
        <v/>
      </c>
      <c r="B64" s="34" t="str">
        <f>IF($A64="","",COUNTIFS('Work report'!$A:$A,"&gt;="&amp;$A64,'Work report'!$A:$A,"&lt;"&amp;EDATE($A64,1),'Work report'!$B:$B,"&lt;&gt;"))</f>
        <v/>
      </c>
      <c r="C64" s="35" t="str">
        <f>IF($A64="","",(SUMIFS('Work report'!$I:$I,'Work report'!$A:$A,"&gt;="&amp;$A64,'Work report'!$A:$A,"&lt;"&amp;EDATE($A64,1),'Work report'!$B:$B,"&lt;&gt;",'Work report'!$B:$B,"&lt;&gt;1001")+SUMIFS('Work report'!$I:$I,'Work report'!$A:$A,"&gt;="&amp;$A64,'Work report'!$A:$A,"&lt;"&amp;EDATE($A64,1),'Work report'!$B:$B,1001,'Work report'!$U:$U,"&lt;&gt;")+SUMIFS('Office time approval'!$M:$M,'Office time approval'!$A:$A,"&gt;="&amp;$A64,'Office time approval'!$A:$A,"&lt;"&amp;EDATE($A64,1),'Office time approval'!$L:$L,"Approved")+SUMIFS('Vacation, holiday, illness'!$K:$K,'Vacation, holiday, illness'!$A:$A,"&gt;="&amp;$A64,'Vacation, holiday, illness'!$A:$A,"&lt;"&amp;EDATE($A64,1)))/60)</f>
        <v/>
      </c>
      <c r="D64" s="36" t="str">
        <f t="shared" si="11"/>
        <v/>
      </c>
      <c r="E64" s="36" t="str">
        <f t="shared" si="12"/>
        <v/>
      </c>
      <c r="F64" s="36" t="str">
        <f t="shared" si="13"/>
        <v/>
      </c>
      <c r="G64" s="36" t="str">
        <f>IF($A64="","",SUMIFS(Payments!$C:$C,Payments!$A:$A,"&gt;="&amp;$A64,Payments!$A:$A,"&lt;"&amp;EDATE($A64,1),Payments!$B:$B,"Salary"))</f>
        <v/>
      </c>
      <c r="H64" s="36" t="str">
        <f>IF($A64="","",SUMIFS(Payments!$C:$C,Payments!$A:$A,"&gt;="&amp;$A64,Payments!$A:$A,"&lt;"&amp;EDATE($A64,1),Payments!$B:$B,"Bonus"))</f>
        <v/>
      </c>
      <c r="I64" s="36" t="str">
        <f>IF($A64="","",SUMIFS(Payments!$C:$C,Payments!$A:$A,"&gt;="&amp;$A64,Payments!$A:$A,"&lt;"&amp;EDATE($A64,1)))</f>
        <v/>
      </c>
      <c r="J64" s="36" t="str">
        <f t="shared" si="14"/>
        <v/>
      </c>
      <c r="K64" s="127" t="str">
        <f>IF($A64="","",IF($E$3="Monthly",SUMIFS('Work report'!$F:$F,'Work report'!$A:$A,"&gt;="&amp;$A64,'Work report'!$A:$A,"&lt;"&amp;EDATE($A64,1),'Work report'!$B:$B,"&lt;&gt;",'Work report'!$B:$B,"&lt;&gt;1001")/60,SUMIFS('Work report'!$G:$G,'Work report'!$A:$A,"&gt;="&amp;$A64,'Work report'!$A:$A,"&lt;"&amp;EDATE($A64,1),'Work report'!$B:$B,"&lt;&gt;",'Work report'!$B:$B,"&lt;&gt;1001")/60))</f>
        <v/>
      </c>
      <c r="L64" s="127" t="str">
        <f>IF($A64="","",IF($E$3="Monthly",SUMIFS('Work report'!$F:$F,'Work report'!$A:$A,"&gt;="&amp;$A64,'Work report'!$A:$A,"&lt;"&amp;EDATE($A64,1),'Work report'!$B:$B,1001)/60,SUMIFS('Work report'!$G:$G,'Work report'!$A:$A,"&gt;="&amp;$A64,'Work report'!$A:$A,"&lt;"&amp;EDATE($A64,1),'Work report'!$B:$B,1001)/60))</f>
        <v/>
      </c>
      <c r="M64" s="130" t="str">
        <f t="shared" si="15"/>
        <v/>
      </c>
      <c r="N64" s="124" t="str">
        <f t="shared" si="16"/>
        <v/>
      </c>
      <c r="O64" s="124" t="str">
        <f t="shared" si="17"/>
        <v/>
      </c>
      <c r="P64" s="37" t="str">
        <f t="shared" si="18"/>
        <v/>
      </c>
      <c r="Q64" s="130" t="str">
        <f t="shared" si="19"/>
        <v/>
      </c>
      <c r="R64" s="126" t="str">
        <f>IF($A64="","",SUMIFS('Work report'!$L:$L,'Work report'!$A:$A,"&gt;="&amp;$A64,'Work report'!$A:$A,"&lt;"&amp;EDATE($A64,1)))</f>
        <v/>
      </c>
      <c r="S64" s="126" t="str">
        <f>IF($A64="","",SUMIFS('Work report'!$M:$M,'Work report'!$A:$A,"&gt;="&amp;$A64,'Work report'!$A:$A,"&lt;"&amp;EDATE($A64,1)))</f>
        <v/>
      </c>
      <c r="T64" s="125" t="str">
        <f>IF($A64="","",SUMIFS('Missing tasks'!$E:$E,'Missing tasks'!$A:$A,"&gt;="&amp;$A64,'Missing tasks'!$A:$A,"&lt;"&amp;EDATE($A64,1)))</f>
        <v/>
      </c>
      <c r="U64" s="124" t="str">
        <f>IF($A64="","",SUMIFS('Missing tasks'!$H:$H,'Missing tasks'!$A:$A,"&gt;="&amp;$A64,'Missing tasks'!$A:$A,"&lt;"&amp;EDATE($A64,1)))</f>
        <v/>
      </c>
      <c r="V64" s="124" t="str">
        <f>IF($A64="","",SUMIFS('Missing tasks'!$J:$J,'Missing tasks'!$I:$I,"&gt;="&amp;$A64,'Missing tasks'!$I:$I,"&lt;"&amp;EDATE($A64,1)))</f>
        <v/>
      </c>
      <c r="W64" s="126" t="str">
        <f>IF($A64="","",COUNTIFS('Time check for tasks'!$A:$A,"&gt;="&amp;$A64,'Time check for tasks'!$A:$A,"&lt;"&amp;EDATE($A64,1),'Time check for tasks'!$K:$K,"&gt;0",'Time check for tasks'!$L:$L,"Time check – lower"))</f>
        <v/>
      </c>
      <c r="X64" s="126" t="str">
        <f>IF($A64="","",SUMIFS('Time check for tasks'!$K:$K,'Time check for tasks'!$A:$A,"&gt;="&amp;$A64,'Time check for tasks'!$A:$A,"&lt;"&amp;EDATE($A64,1),'Time check for tasks'!$K:$K,"&gt;0",'Time check for tasks'!$L:$L,"Time check – lower"))</f>
        <v/>
      </c>
      <c r="Y64" s="126" t="str">
        <f>IF($A64="","",SUMIFS('Time check for tasks'!$P:$P,'Time check for tasks'!$A:$A,"&gt;="&amp;$A64,'Time check for tasks'!$A:$A,"&lt;"&amp;EDATE($A64,1),'Time check for tasks'!$P:$P,"&gt;0",'Time check for tasks'!$L:$L,"Time check – lower"))</f>
        <v/>
      </c>
      <c r="Z64" s="126" t="str">
        <f>IF($A64="","",COUNTIFS('Time check for tasks'!$A:$A,"&gt;="&amp;$A64,'Time check for tasks'!$A:$A,"&lt;"&amp;EDATE($A64,1),'Time check for tasks'!$K:$K,"&gt;0",'Time check for tasks'!$L:$L,"Time check – higher"))</f>
        <v/>
      </c>
      <c r="AA64" s="126" t="str">
        <f>IF($A64="","",SUMIFS('Time check for tasks'!$K:$K,'Time check for tasks'!$A:$A,"&gt;="&amp;$A64,'Time check for tasks'!$A:$A,"&lt;"&amp;EDATE($A64,1),'Time check for tasks'!$K:$K,"&gt;0",'Time check for tasks'!$L:$L,"Time check – higher"))</f>
        <v/>
      </c>
      <c r="AB64" s="126" t="str">
        <f>IF($A64="","",SUMIFS('Time check for tasks'!$P:$P,'Time check for tasks'!$A:$A,"&gt;="&amp;$A64,'Time check for tasks'!$A:$A,"&lt;"&amp;EDATE($A64,1),'Time check for tasks'!$P:$P,"&gt;0",'Time check for tasks'!$L:$L,"Time check – higher"))</f>
        <v/>
      </c>
      <c r="AC64" s="38"/>
      <c r="AD64" s="38"/>
      <c r="AE64" s="38"/>
      <c r="AF64" s="38"/>
      <c r="AG64" s="38"/>
      <c r="AH64" s="39" t="str">
        <f t="shared" si="20"/>
        <v/>
      </c>
      <c r="AI64" s="40" t="str">
        <f>IF($A64="","",SUMIFS('Work report'!$N:$N,'Work report'!$A:$A,"&gt;="&amp;$A64,'Work report'!$A:$A,"&lt;"&amp;EDATE($A64,1)))</f>
        <v/>
      </c>
      <c r="AJ64" s="124" t="str">
        <f>IF($A64="","",SUMIFS(Messages!$T:$T,Messages!$A:$A,"&gt;="&amp;$A64,Messages!$A:$A,"&lt;"&amp;EDATE($A64,1)))</f>
        <v/>
      </c>
    </row>
    <row r="65" spans="1:36" s="126" customFormat="1" ht="20.25" customHeight="1" x14ac:dyDescent="0.25">
      <c r="A65" s="33" t="str">
        <f t="shared" si="21"/>
        <v/>
      </c>
      <c r="B65" s="34" t="str">
        <f>IF($A65="","",COUNTIFS('Work report'!$A:$A,"&gt;="&amp;$A65,'Work report'!$A:$A,"&lt;"&amp;EDATE($A65,1),'Work report'!$B:$B,"&lt;&gt;"))</f>
        <v/>
      </c>
      <c r="C65" s="35" t="str">
        <f>IF($A65="","",(SUMIFS('Work report'!$I:$I,'Work report'!$A:$A,"&gt;="&amp;$A65,'Work report'!$A:$A,"&lt;"&amp;EDATE($A65,1),'Work report'!$B:$B,"&lt;&gt;",'Work report'!$B:$B,"&lt;&gt;1001")+SUMIFS('Work report'!$I:$I,'Work report'!$A:$A,"&gt;="&amp;$A65,'Work report'!$A:$A,"&lt;"&amp;EDATE($A65,1),'Work report'!$B:$B,1001,'Work report'!$U:$U,"&lt;&gt;")+SUMIFS('Office time approval'!$M:$M,'Office time approval'!$A:$A,"&gt;="&amp;$A65,'Office time approval'!$A:$A,"&lt;"&amp;EDATE($A65,1),'Office time approval'!$L:$L,"Approved")+SUMIFS('Vacation, holiday, illness'!$K:$K,'Vacation, holiday, illness'!$A:$A,"&gt;="&amp;$A65,'Vacation, holiday, illness'!$A:$A,"&lt;"&amp;EDATE($A65,1)))/60)</f>
        <v/>
      </c>
      <c r="D65" s="36" t="str">
        <f t="shared" si="11"/>
        <v/>
      </c>
      <c r="E65" s="36" t="str">
        <f t="shared" si="12"/>
        <v/>
      </c>
      <c r="F65" s="36" t="str">
        <f t="shared" si="13"/>
        <v/>
      </c>
      <c r="G65" s="36" t="str">
        <f>IF($A65="","",SUMIFS(Payments!$C:$C,Payments!$A:$A,"&gt;="&amp;$A65,Payments!$A:$A,"&lt;"&amp;EDATE($A65,1),Payments!$B:$B,"Salary"))</f>
        <v/>
      </c>
      <c r="H65" s="36" t="str">
        <f>IF($A65="","",SUMIFS(Payments!$C:$C,Payments!$A:$A,"&gt;="&amp;$A65,Payments!$A:$A,"&lt;"&amp;EDATE($A65,1),Payments!$B:$B,"Bonus"))</f>
        <v/>
      </c>
      <c r="I65" s="36" t="str">
        <f>IF($A65="","",SUMIFS(Payments!$C:$C,Payments!$A:$A,"&gt;="&amp;$A65,Payments!$A:$A,"&lt;"&amp;EDATE($A65,1)))</f>
        <v/>
      </c>
      <c r="J65" s="36" t="str">
        <f t="shared" si="14"/>
        <v/>
      </c>
      <c r="K65" s="127" t="str">
        <f>IF($A65="","",IF($E$3="Monthly",SUMIFS('Work report'!$F:$F,'Work report'!$A:$A,"&gt;="&amp;$A65,'Work report'!$A:$A,"&lt;"&amp;EDATE($A65,1),'Work report'!$B:$B,"&lt;&gt;",'Work report'!$B:$B,"&lt;&gt;1001")/60,SUMIFS('Work report'!$G:$G,'Work report'!$A:$A,"&gt;="&amp;$A65,'Work report'!$A:$A,"&lt;"&amp;EDATE($A65,1),'Work report'!$B:$B,"&lt;&gt;",'Work report'!$B:$B,"&lt;&gt;1001")/60))</f>
        <v/>
      </c>
      <c r="L65" s="127" t="str">
        <f>IF($A65="","",IF($E$3="Monthly",SUMIFS('Work report'!$F:$F,'Work report'!$A:$A,"&gt;="&amp;$A65,'Work report'!$A:$A,"&lt;"&amp;EDATE($A65,1),'Work report'!$B:$B,1001)/60,SUMIFS('Work report'!$G:$G,'Work report'!$A:$A,"&gt;="&amp;$A65,'Work report'!$A:$A,"&lt;"&amp;EDATE($A65,1),'Work report'!$B:$B,1001)/60))</f>
        <v/>
      </c>
      <c r="M65" s="130" t="str">
        <f t="shared" si="15"/>
        <v/>
      </c>
      <c r="N65" s="124" t="str">
        <f t="shared" si="16"/>
        <v/>
      </c>
      <c r="O65" s="124" t="str">
        <f t="shared" si="17"/>
        <v/>
      </c>
      <c r="P65" s="37" t="str">
        <f t="shared" si="18"/>
        <v/>
      </c>
      <c r="Q65" s="130" t="str">
        <f t="shared" si="19"/>
        <v/>
      </c>
      <c r="R65" s="126" t="str">
        <f>IF($A65="","",SUMIFS('Work report'!$L:$L,'Work report'!$A:$A,"&gt;="&amp;$A65,'Work report'!$A:$A,"&lt;"&amp;EDATE($A65,1)))</f>
        <v/>
      </c>
      <c r="S65" s="126" t="str">
        <f>IF($A65="","",SUMIFS('Work report'!$M:$M,'Work report'!$A:$A,"&gt;="&amp;$A65,'Work report'!$A:$A,"&lt;"&amp;EDATE($A65,1)))</f>
        <v/>
      </c>
      <c r="T65" s="125" t="str">
        <f>IF($A65="","",SUMIFS('Missing tasks'!$E:$E,'Missing tasks'!$A:$A,"&gt;="&amp;$A65,'Missing tasks'!$A:$A,"&lt;"&amp;EDATE($A65,1)))</f>
        <v/>
      </c>
      <c r="U65" s="124" t="str">
        <f>IF($A65="","",SUMIFS('Missing tasks'!$H:$H,'Missing tasks'!$A:$A,"&gt;="&amp;$A65,'Missing tasks'!$A:$A,"&lt;"&amp;EDATE($A65,1)))</f>
        <v/>
      </c>
      <c r="V65" s="124" t="str">
        <f>IF($A65="","",SUMIFS('Missing tasks'!$J:$J,'Missing tasks'!$I:$I,"&gt;="&amp;$A65,'Missing tasks'!$I:$I,"&lt;"&amp;EDATE($A65,1)))</f>
        <v/>
      </c>
      <c r="W65" s="126" t="str">
        <f>IF($A65="","",COUNTIFS('Time check for tasks'!$A:$A,"&gt;="&amp;$A65,'Time check for tasks'!$A:$A,"&lt;"&amp;EDATE($A65,1),'Time check for tasks'!$K:$K,"&gt;0",'Time check for tasks'!$L:$L,"Time check – lower"))</f>
        <v/>
      </c>
      <c r="X65" s="126" t="str">
        <f>IF($A65="","",SUMIFS('Time check for tasks'!$K:$K,'Time check for tasks'!$A:$A,"&gt;="&amp;$A65,'Time check for tasks'!$A:$A,"&lt;"&amp;EDATE($A65,1),'Time check for tasks'!$K:$K,"&gt;0",'Time check for tasks'!$L:$L,"Time check – lower"))</f>
        <v/>
      </c>
      <c r="Y65" s="126" t="str">
        <f>IF($A65="","",SUMIFS('Time check for tasks'!$P:$P,'Time check for tasks'!$A:$A,"&gt;="&amp;$A65,'Time check for tasks'!$A:$A,"&lt;"&amp;EDATE($A65,1),'Time check for tasks'!$P:$P,"&gt;0",'Time check for tasks'!$L:$L,"Time check – lower"))</f>
        <v/>
      </c>
      <c r="Z65" s="126" t="str">
        <f>IF($A65="","",COUNTIFS('Time check for tasks'!$A:$A,"&gt;="&amp;$A65,'Time check for tasks'!$A:$A,"&lt;"&amp;EDATE($A65,1),'Time check for tasks'!$K:$K,"&gt;0",'Time check for tasks'!$L:$L,"Time check – higher"))</f>
        <v/>
      </c>
      <c r="AA65" s="126" t="str">
        <f>IF($A65="","",SUMIFS('Time check for tasks'!$K:$K,'Time check for tasks'!$A:$A,"&gt;="&amp;$A65,'Time check for tasks'!$A:$A,"&lt;"&amp;EDATE($A65,1),'Time check for tasks'!$K:$K,"&gt;0",'Time check for tasks'!$L:$L,"Time check – higher"))</f>
        <v/>
      </c>
      <c r="AB65" s="126" t="str">
        <f>IF($A65="","",SUMIFS('Time check for tasks'!$P:$P,'Time check for tasks'!$A:$A,"&gt;="&amp;$A65,'Time check for tasks'!$A:$A,"&lt;"&amp;EDATE($A65,1),'Time check for tasks'!$P:$P,"&gt;0",'Time check for tasks'!$L:$L,"Time check – higher"))</f>
        <v/>
      </c>
      <c r="AC65" s="38"/>
      <c r="AD65" s="38"/>
      <c r="AE65" s="38"/>
      <c r="AF65" s="38"/>
      <c r="AG65" s="38"/>
      <c r="AH65" s="39" t="str">
        <f t="shared" si="20"/>
        <v/>
      </c>
      <c r="AI65" s="40" t="str">
        <f>IF($A65="","",SUMIFS('Work report'!$N:$N,'Work report'!$A:$A,"&gt;="&amp;$A65,'Work report'!$A:$A,"&lt;"&amp;EDATE($A65,1)))</f>
        <v/>
      </c>
      <c r="AJ65" s="124" t="str">
        <f>IF($A65="","",SUMIFS(Messages!$T:$T,Messages!$A:$A,"&gt;="&amp;$A65,Messages!$A:$A,"&lt;"&amp;EDATE($A65,1)))</f>
        <v/>
      </c>
    </row>
    <row r="66" spans="1:36" s="126" customFormat="1" ht="20.25" customHeight="1" x14ac:dyDescent="0.25">
      <c r="A66" s="33" t="str">
        <f t="shared" si="21"/>
        <v/>
      </c>
      <c r="B66" s="34" t="str">
        <f>IF($A66="","",COUNTIFS('Work report'!$A:$A,"&gt;="&amp;$A66,'Work report'!$A:$A,"&lt;"&amp;EDATE($A66,1),'Work report'!$B:$B,"&lt;&gt;"))</f>
        <v/>
      </c>
      <c r="C66" s="35" t="str">
        <f>IF($A66="","",(SUMIFS('Work report'!$I:$I,'Work report'!$A:$A,"&gt;="&amp;$A66,'Work report'!$A:$A,"&lt;"&amp;EDATE($A66,1),'Work report'!$B:$B,"&lt;&gt;",'Work report'!$B:$B,"&lt;&gt;1001")+SUMIFS('Work report'!$I:$I,'Work report'!$A:$A,"&gt;="&amp;$A66,'Work report'!$A:$A,"&lt;"&amp;EDATE($A66,1),'Work report'!$B:$B,1001,'Work report'!$U:$U,"&lt;&gt;")+SUMIFS('Office time approval'!$M:$M,'Office time approval'!$A:$A,"&gt;="&amp;$A66,'Office time approval'!$A:$A,"&lt;"&amp;EDATE($A66,1),'Office time approval'!$L:$L,"Approved")+SUMIFS('Vacation, holiday, illness'!$K:$K,'Vacation, holiday, illness'!$A:$A,"&gt;="&amp;$A66,'Vacation, holiday, illness'!$A:$A,"&lt;"&amp;EDATE($A66,1)))/60)</f>
        <v/>
      </c>
      <c r="D66" s="36" t="str">
        <f t="shared" si="11"/>
        <v/>
      </c>
      <c r="E66" s="36" t="str">
        <f t="shared" si="12"/>
        <v/>
      </c>
      <c r="F66" s="36" t="str">
        <f t="shared" si="13"/>
        <v/>
      </c>
      <c r="G66" s="36" t="str">
        <f>IF($A66="","",SUMIFS(Payments!$C:$C,Payments!$A:$A,"&gt;="&amp;$A66,Payments!$A:$A,"&lt;"&amp;EDATE($A66,1),Payments!$B:$B,"Salary"))</f>
        <v/>
      </c>
      <c r="H66" s="36" t="str">
        <f>IF($A66="","",SUMIFS(Payments!$C:$C,Payments!$A:$A,"&gt;="&amp;$A66,Payments!$A:$A,"&lt;"&amp;EDATE($A66,1),Payments!$B:$B,"Bonus"))</f>
        <v/>
      </c>
      <c r="I66" s="36" t="str">
        <f>IF($A66="","",SUMIFS(Payments!$C:$C,Payments!$A:$A,"&gt;="&amp;$A66,Payments!$A:$A,"&lt;"&amp;EDATE($A66,1)))</f>
        <v/>
      </c>
      <c r="J66" s="36" t="str">
        <f t="shared" si="14"/>
        <v/>
      </c>
      <c r="K66" s="127" t="str">
        <f>IF($A66="","",IF($E$3="Monthly",SUMIFS('Work report'!$F:$F,'Work report'!$A:$A,"&gt;="&amp;$A66,'Work report'!$A:$A,"&lt;"&amp;EDATE($A66,1),'Work report'!$B:$B,"&lt;&gt;",'Work report'!$B:$B,"&lt;&gt;1001")/60,SUMIFS('Work report'!$G:$G,'Work report'!$A:$A,"&gt;="&amp;$A66,'Work report'!$A:$A,"&lt;"&amp;EDATE($A66,1),'Work report'!$B:$B,"&lt;&gt;",'Work report'!$B:$B,"&lt;&gt;1001")/60))</f>
        <v/>
      </c>
      <c r="L66" s="127" t="str">
        <f>IF($A66="","",IF($E$3="Monthly",SUMIFS('Work report'!$F:$F,'Work report'!$A:$A,"&gt;="&amp;$A66,'Work report'!$A:$A,"&lt;"&amp;EDATE($A66,1),'Work report'!$B:$B,1001)/60,SUMIFS('Work report'!$G:$G,'Work report'!$A:$A,"&gt;="&amp;$A66,'Work report'!$A:$A,"&lt;"&amp;EDATE($A66,1),'Work report'!$B:$B,1001)/60))</f>
        <v/>
      </c>
      <c r="M66" s="130" t="str">
        <f t="shared" si="15"/>
        <v/>
      </c>
      <c r="N66" s="124" t="str">
        <f t="shared" si="16"/>
        <v/>
      </c>
      <c r="O66" s="124" t="str">
        <f t="shared" si="17"/>
        <v/>
      </c>
      <c r="P66" s="37" t="str">
        <f t="shared" si="18"/>
        <v/>
      </c>
      <c r="Q66" s="130" t="str">
        <f t="shared" si="19"/>
        <v/>
      </c>
      <c r="R66" s="126" t="str">
        <f>IF($A66="","",SUMIFS('Work report'!$L:$L,'Work report'!$A:$A,"&gt;="&amp;$A66,'Work report'!$A:$A,"&lt;"&amp;EDATE($A66,1)))</f>
        <v/>
      </c>
      <c r="S66" s="126" t="str">
        <f>IF($A66="","",SUMIFS('Work report'!$M:$M,'Work report'!$A:$A,"&gt;="&amp;$A66,'Work report'!$A:$A,"&lt;"&amp;EDATE($A66,1)))</f>
        <v/>
      </c>
      <c r="T66" s="125" t="str">
        <f>IF($A66="","",SUMIFS('Missing tasks'!$E:$E,'Missing tasks'!$A:$A,"&gt;="&amp;$A66,'Missing tasks'!$A:$A,"&lt;"&amp;EDATE($A66,1)))</f>
        <v/>
      </c>
      <c r="U66" s="124" t="str">
        <f>IF($A66="","",SUMIFS('Missing tasks'!$H:$H,'Missing tasks'!$A:$A,"&gt;="&amp;$A66,'Missing tasks'!$A:$A,"&lt;"&amp;EDATE($A66,1)))</f>
        <v/>
      </c>
      <c r="V66" s="124" t="str">
        <f>IF($A66="","",SUMIFS('Missing tasks'!$J:$J,'Missing tasks'!$I:$I,"&gt;="&amp;$A66,'Missing tasks'!$I:$I,"&lt;"&amp;EDATE($A66,1)))</f>
        <v/>
      </c>
      <c r="W66" s="126" t="str">
        <f>IF($A66="","",COUNTIFS('Time check for tasks'!$A:$A,"&gt;="&amp;$A66,'Time check for tasks'!$A:$A,"&lt;"&amp;EDATE($A66,1),'Time check for tasks'!$K:$K,"&gt;0",'Time check for tasks'!$L:$L,"Time check – lower"))</f>
        <v/>
      </c>
      <c r="X66" s="126" t="str">
        <f>IF($A66="","",SUMIFS('Time check for tasks'!$K:$K,'Time check for tasks'!$A:$A,"&gt;="&amp;$A66,'Time check for tasks'!$A:$A,"&lt;"&amp;EDATE($A66,1),'Time check for tasks'!$K:$K,"&gt;0",'Time check for tasks'!$L:$L,"Time check – lower"))</f>
        <v/>
      </c>
      <c r="Y66" s="126" t="str">
        <f>IF($A66="","",SUMIFS('Time check for tasks'!$P:$P,'Time check for tasks'!$A:$A,"&gt;="&amp;$A66,'Time check for tasks'!$A:$A,"&lt;"&amp;EDATE($A66,1),'Time check for tasks'!$P:$P,"&gt;0",'Time check for tasks'!$L:$L,"Time check – lower"))</f>
        <v/>
      </c>
      <c r="Z66" s="126" t="str">
        <f>IF($A66="","",COUNTIFS('Time check for tasks'!$A:$A,"&gt;="&amp;$A66,'Time check for tasks'!$A:$A,"&lt;"&amp;EDATE($A66,1),'Time check for tasks'!$K:$K,"&gt;0",'Time check for tasks'!$L:$L,"Time check – higher"))</f>
        <v/>
      </c>
      <c r="AA66" s="126" t="str">
        <f>IF($A66="","",SUMIFS('Time check for tasks'!$K:$K,'Time check for tasks'!$A:$A,"&gt;="&amp;$A66,'Time check for tasks'!$A:$A,"&lt;"&amp;EDATE($A66,1),'Time check for tasks'!$K:$K,"&gt;0",'Time check for tasks'!$L:$L,"Time check – higher"))</f>
        <v/>
      </c>
      <c r="AB66" s="126" t="str">
        <f>IF($A66="","",SUMIFS('Time check for tasks'!$P:$P,'Time check for tasks'!$A:$A,"&gt;="&amp;$A66,'Time check for tasks'!$A:$A,"&lt;"&amp;EDATE($A66,1),'Time check for tasks'!$P:$P,"&gt;0",'Time check for tasks'!$L:$L,"Time check – higher"))</f>
        <v/>
      </c>
      <c r="AC66" s="38"/>
      <c r="AD66" s="38"/>
      <c r="AE66" s="38"/>
      <c r="AF66" s="38"/>
      <c r="AG66" s="38"/>
      <c r="AH66" s="39" t="str">
        <f t="shared" si="20"/>
        <v/>
      </c>
      <c r="AI66" s="40" t="str">
        <f>IF($A66="","",SUMIFS('Work report'!$N:$N,'Work report'!$A:$A,"&gt;="&amp;$A66,'Work report'!$A:$A,"&lt;"&amp;EDATE($A66,1)))</f>
        <v/>
      </c>
      <c r="AJ66" s="124" t="str">
        <f>IF($A66="","",SUMIFS(Messages!$T:$T,Messages!$A:$A,"&gt;="&amp;$A66,Messages!$A:$A,"&lt;"&amp;EDATE($A66,1)))</f>
        <v/>
      </c>
    </row>
    <row r="67" spans="1:36" s="126" customFormat="1" ht="20.25" customHeight="1" x14ac:dyDescent="0.25">
      <c r="A67" s="33" t="str">
        <f t="shared" si="21"/>
        <v/>
      </c>
      <c r="B67" s="34" t="str">
        <f>IF($A67="","",COUNTIFS('Work report'!$A:$A,"&gt;="&amp;$A67,'Work report'!$A:$A,"&lt;"&amp;EDATE($A67,1),'Work report'!$B:$B,"&lt;&gt;"))</f>
        <v/>
      </c>
      <c r="C67" s="35" t="str">
        <f>IF($A67="","",(SUMIFS('Work report'!$I:$I,'Work report'!$A:$A,"&gt;="&amp;$A67,'Work report'!$A:$A,"&lt;"&amp;EDATE($A67,1),'Work report'!$B:$B,"&lt;&gt;",'Work report'!$B:$B,"&lt;&gt;1001")+SUMIFS('Work report'!$I:$I,'Work report'!$A:$A,"&gt;="&amp;$A67,'Work report'!$A:$A,"&lt;"&amp;EDATE($A67,1),'Work report'!$B:$B,1001,'Work report'!$U:$U,"&lt;&gt;")+SUMIFS('Office time approval'!$M:$M,'Office time approval'!$A:$A,"&gt;="&amp;$A67,'Office time approval'!$A:$A,"&lt;"&amp;EDATE($A67,1),'Office time approval'!$L:$L,"Approved")+SUMIFS('Vacation, holiday, illness'!$K:$K,'Vacation, holiday, illness'!$A:$A,"&gt;="&amp;$A67,'Vacation, holiday, illness'!$A:$A,"&lt;"&amp;EDATE($A67,1)))/60)</f>
        <v/>
      </c>
      <c r="D67" s="36" t="str">
        <f t="shared" si="11"/>
        <v/>
      </c>
      <c r="E67" s="36" t="str">
        <f t="shared" si="12"/>
        <v/>
      </c>
      <c r="F67" s="36" t="str">
        <f t="shared" si="13"/>
        <v/>
      </c>
      <c r="G67" s="36" t="str">
        <f>IF($A67="","",SUMIFS(Payments!$C:$C,Payments!$A:$A,"&gt;="&amp;$A67,Payments!$A:$A,"&lt;"&amp;EDATE($A67,1),Payments!$B:$B,"Salary"))</f>
        <v/>
      </c>
      <c r="H67" s="36" t="str">
        <f>IF($A67="","",SUMIFS(Payments!$C:$C,Payments!$A:$A,"&gt;="&amp;$A67,Payments!$A:$A,"&lt;"&amp;EDATE($A67,1),Payments!$B:$B,"Bonus"))</f>
        <v/>
      </c>
      <c r="I67" s="36" t="str">
        <f>IF($A67="","",SUMIFS(Payments!$C:$C,Payments!$A:$A,"&gt;="&amp;$A67,Payments!$A:$A,"&lt;"&amp;EDATE($A67,1)))</f>
        <v/>
      </c>
      <c r="J67" s="36" t="str">
        <f t="shared" si="14"/>
        <v/>
      </c>
      <c r="K67" s="127" t="str">
        <f>IF($A67="","",IF($E$3="Monthly",SUMIFS('Work report'!$F:$F,'Work report'!$A:$A,"&gt;="&amp;$A67,'Work report'!$A:$A,"&lt;"&amp;EDATE($A67,1),'Work report'!$B:$B,"&lt;&gt;",'Work report'!$B:$B,"&lt;&gt;1001")/60,SUMIFS('Work report'!$G:$G,'Work report'!$A:$A,"&gt;="&amp;$A67,'Work report'!$A:$A,"&lt;"&amp;EDATE($A67,1),'Work report'!$B:$B,"&lt;&gt;",'Work report'!$B:$B,"&lt;&gt;1001")/60))</f>
        <v/>
      </c>
      <c r="L67" s="127" t="str">
        <f>IF($A67="","",IF($E$3="Monthly",SUMIFS('Work report'!$F:$F,'Work report'!$A:$A,"&gt;="&amp;$A67,'Work report'!$A:$A,"&lt;"&amp;EDATE($A67,1),'Work report'!$B:$B,1001)/60,SUMIFS('Work report'!$G:$G,'Work report'!$A:$A,"&gt;="&amp;$A67,'Work report'!$A:$A,"&lt;"&amp;EDATE($A67,1),'Work report'!$B:$B,1001)/60))</f>
        <v/>
      </c>
      <c r="M67" s="130" t="str">
        <f t="shared" si="15"/>
        <v/>
      </c>
      <c r="N67" s="124" t="str">
        <f t="shared" si="16"/>
        <v/>
      </c>
      <c r="O67" s="124" t="str">
        <f t="shared" si="17"/>
        <v/>
      </c>
      <c r="P67" s="37" t="str">
        <f t="shared" si="18"/>
        <v/>
      </c>
      <c r="Q67" s="130" t="str">
        <f t="shared" si="19"/>
        <v/>
      </c>
      <c r="R67" s="126" t="str">
        <f>IF($A67="","",SUMIFS('Work report'!$L:$L,'Work report'!$A:$A,"&gt;="&amp;$A67,'Work report'!$A:$A,"&lt;"&amp;EDATE($A67,1)))</f>
        <v/>
      </c>
      <c r="S67" s="126" t="str">
        <f>IF($A67="","",SUMIFS('Work report'!$M:$M,'Work report'!$A:$A,"&gt;="&amp;$A67,'Work report'!$A:$A,"&lt;"&amp;EDATE($A67,1)))</f>
        <v/>
      </c>
      <c r="T67" s="125" t="str">
        <f>IF($A67="","",SUMIFS('Missing tasks'!$E:$E,'Missing tasks'!$A:$A,"&gt;="&amp;$A67,'Missing tasks'!$A:$A,"&lt;"&amp;EDATE($A67,1)))</f>
        <v/>
      </c>
      <c r="U67" s="124" t="str">
        <f>IF($A67="","",SUMIFS('Missing tasks'!$H:$H,'Missing tasks'!$A:$A,"&gt;="&amp;$A67,'Missing tasks'!$A:$A,"&lt;"&amp;EDATE($A67,1)))</f>
        <v/>
      </c>
      <c r="V67" s="124" t="str">
        <f>IF($A67="","",SUMIFS('Missing tasks'!$J:$J,'Missing tasks'!$I:$I,"&gt;="&amp;$A67,'Missing tasks'!$I:$I,"&lt;"&amp;EDATE($A67,1)))</f>
        <v/>
      </c>
      <c r="W67" s="126" t="str">
        <f>IF($A67="","",COUNTIFS('Time check for tasks'!$A:$A,"&gt;="&amp;$A67,'Time check for tasks'!$A:$A,"&lt;"&amp;EDATE($A67,1),'Time check for tasks'!$K:$K,"&gt;0",'Time check for tasks'!$L:$L,"Time check – lower"))</f>
        <v/>
      </c>
      <c r="X67" s="126" t="str">
        <f>IF($A67="","",SUMIFS('Time check for tasks'!$K:$K,'Time check for tasks'!$A:$A,"&gt;="&amp;$A67,'Time check for tasks'!$A:$A,"&lt;"&amp;EDATE($A67,1),'Time check for tasks'!$K:$K,"&gt;0",'Time check for tasks'!$L:$L,"Time check – lower"))</f>
        <v/>
      </c>
      <c r="Y67" s="126" t="str">
        <f>IF($A67="","",SUMIFS('Time check for tasks'!$P:$P,'Time check for tasks'!$A:$A,"&gt;="&amp;$A67,'Time check for tasks'!$A:$A,"&lt;"&amp;EDATE($A67,1),'Time check for tasks'!$P:$P,"&gt;0",'Time check for tasks'!$L:$L,"Time check – lower"))</f>
        <v/>
      </c>
      <c r="Z67" s="126" t="str">
        <f>IF($A67="","",COUNTIFS('Time check for tasks'!$A:$A,"&gt;="&amp;$A67,'Time check for tasks'!$A:$A,"&lt;"&amp;EDATE($A67,1),'Time check for tasks'!$K:$K,"&gt;0",'Time check for tasks'!$L:$L,"Time check – higher"))</f>
        <v/>
      </c>
      <c r="AA67" s="126" t="str">
        <f>IF($A67="","",SUMIFS('Time check for tasks'!$K:$K,'Time check for tasks'!$A:$A,"&gt;="&amp;$A67,'Time check for tasks'!$A:$A,"&lt;"&amp;EDATE($A67,1),'Time check for tasks'!$K:$K,"&gt;0",'Time check for tasks'!$L:$L,"Time check – higher"))</f>
        <v/>
      </c>
      <c r="AB67" s="126" t="str">
        <f>IF($A67="","",SUMIFS('Time check for tasks'!$P:$P,'Time check for tasks'!$A:$A,"&gt;="&amp;$A67,'Time check for tasks'!$A:$A,"&lt;"&amp;EDATE($A67,1),'Time check for tasks'!$P:$P,"&gt;0",'Time check for tasks'!$L:$L,"Time check – higher"))</f>
        <v/>
      </c>
      <c r="AC67" s="38"/>
      <c r="AD67" s="38"/>
      <c r="AE67" s="38"/>
      <c r="AF67" s="38"/>
      <c r="AG67" s="38"/>
      <c r="AH67" s="39" t="str">
        <f t="shared" si="20"/>
        <v/>
      </c>
      <c r="AI67" s="40" t="str">
        <f>IF($A67="","",SUMIFS('Work report'!$N:$N,'Work report'!$A:$A,"&gt;="&amp;$A67,'Work report'!$A:$A,"&lt;"&amp;EDATE($A67,1)))</f>
        <v/>
      </c>
      <c r="AJ67" s="124" t="str">
        <f>IF($A67="","",SUMIFS(Messages!$T:$T,Messages!$A:$A,"&gt;="&amp;$A67,Messages!$A:$A,"&lt;"&amp;EDATE($A67,1)))</f>
        <v/>
      </c>
    </row>
    <row r="68" spans="1:36" s="126" customFormat="1" ht="20.25" customHeight="1" x14ac:dyDescent="0.25">
      <c r="A68" s="33" t="str">
        <f t="shared" si="21"/>
        <v/>
      </c>
      <c r="B68" s="34" t="str">
        <f>IF($A68="","",COUNTIFS('Work report'!$A:$A,"&gt;="&amp;$A68,'Work report'!$A:$A,"&lt;"&amp;EDATE($A68,1),'Work report'!$B:$B,"&lt;&gt;"))</f>
        <v/>
      </c>
      <c r="C68" s="35" t="str">
        <f>IF($A68="","",(SUMIFS('Work report'!$I:$I,'Work report'!$A:$A,"&gt;="&amp;$A68,'Work report'!$A:$A,"&lt;"&amp;EDATE($A68,1),'Work report'!$B:$B,"&lt;&gt;",'Work report'!$B:$B,"&lt;&gt;1001")+SUMIFS('Work report'!$I:$I,'Work report'!$A:$A,"&gt;="&amp;$A68,'Work report'!$A:$A,"&lt;"&amp;EDATE($A68,1),'Work report'!$B:$B,1001,'Work report'!$U:$U,"&lt;&gt;")+SUMIFS('Office time approval'!$M:$M,'Office time approval'!$A:$A,"&gt;="&amp;$A68,'Office time approval'!$A:$A,"&lt;"&amp;EDATE($A68,1),'Office time approval'!$L:$L,"Approved")+SUMIFS('Vacation, holiday, illness'!$K:$K,'Vacation, holiday, illness'!$A:$A,"&gt;="&amp;$A68,'Vacation, holiday, illness'!$A:$A,"&lt;"&amp;EDATE($A68,1)))/60)</f>
        <v/>
      </c>
      <c r="D68" s="36" t="str">
        <f t="shared" si="11"/>
        <v/>
      </c>
      <c r="E68" s="36" t="str">
        <f t="shared" si="12"/>
        <v/>
      </c>
      <c r="F68" s="36" t="str">
        <f t="shared" si="13"/>
        <v/>
      </c>
      <c r="G68" s="36" t="str">
        <f>IF($A68="","",SUMIFS(Payments!$C:$C,Payments!$A:$A,"&gt;="&amp;$A68,Payments!$A:$A,"&lt;"&amp;EDATE($A68,1),Payments!$B:$B,"Salary"))</f>
        <v/>
      </c>
      <c r="H68" s="36" t="str">
        <f>IF($A68="","",SUMIFS(Payments!$C:$C,Payments!$A:$A,"&gt;="&amp;$A68,Payments!$A:$A,"&lt;"&amp;EDATE($A68,1),Payments!$B:$B,"Bonus"))</f>
        <v/>
      </c>
      <c r="I68" s="36" t="str">
        <f>IF($A68="","",SUMIFS(Payments!$C:$C,Payments!$A:$A,"&gt;="&amp;$A68,Payments!$A:$A,"&lt;"&amp;EDATE($A68,1)))</f>
        <v/>
      </c>
      <c r="J68" s="36" t="str">
        <f t="shared" si="14"/>
        <v/>
      </c>
      <c r="K68" s="127" t="str">
        <f>IF($A68="","",IF($E$3="Monthly",SUMIFS('Work report'!$F:$F,'Work report'!$A:$A,"&gt;="&amp;$A68,'Work report'!$A:$A,"&lt;"&amp;EDATE($A68,1),'Work report'!$B:$B,"&lt;&gt;",'Work report'!$B:$B,"&lt;&gt;1001")/60,SUMIFS('Work report'!$G:$G,'Work report'!$A:$A,"&gt;="&amp;$A68,'Work report'!$A:$A,"&lt;"&amp;EDATE($A68,1),'Work report'!$B:$B,"&lt;&gt;",'Work report'!$B:$B,"&lt;&gt;1001")/60))</f>
        <v/>
      </c>
      <c r="L68" s="127" t="str">
        <f>IF($A68="","",IF($E$3="Monthly",SUMIFS('Work report'!$F:$F,'Work report'!$A:$A,"&gt;="&amp;$A68,'Work report'!$A:$A,"&lt;"&amp;EDATE($A68,1),'Work report'!$B:$B,1001)/60,SUMIFS('Work report'!$G:$G,'Work report'!$A:$A,"&gt;="&amp;$A68,'Work report'!$A:$A,"&lt;"&amp;EDATE($A68,1),'Work report'!$B:$B,1001)/60))</f>
        <v/>
      </c>
      <c r="M68" s="130" t="str">
        <f t="shared" si="15"/>
        <v/>
      </c>
      <c r="N68" s="124" t="str">
        <f t="shared" si="16"/>
        <v/>
      </c>
      <c r="O68" s="124" t="str">
        <f t="shared" si="17"/>
        <v/>
      </c>
      <c r="P68" s="37" t="str">
        <f t="shared" si="18"/>
        <v/>
      </c>
      <c r="Q68" s="130" t="str">
        <f t="shared" si="19"/>
        <v/>
      </c>
      <c r="R68" s="126" t="str">
        <f>IF($A68="","",SUMIFS('Work report'!$L:$L,'Work report'!$A:$A,"&gt;="&amp;$A68,'Work report'!$A:$A,"&lt;"&amp;EDATE($A68,1)))</f>
        <v/>
      </c>
      <c r="S68" s="126" t="str">
        <f>IF($A68="","",SUMIFS('Work report'!$M:$M,'Work report'!$A:$A,"&gt;="&amp;$A68,'Work report'!$A:$A,"&lt;"&amp;EDATE($A68,1)))</f>
        <v/>
      </c>
      <c r="T68" s="125" t="str">
        <f>IF($A68="","",SUMIFS('Missing tasks'!$E:$E,'Missing tasks'!$A:$A,"&gt;="&amp;$A68,'Missing tasks'!$A:$A,"&lt;"&amp;EDATE($A68,1)))</f>
        <v/>
      </c>
      <c r="U68" s="124" t="str">
        <f>IF($A68="","",SUMIFS('Missing tasks'!$H:$H,'Missing tasks'!$A:$A,"&gt;="&amp;$A68,'Missing tasks'!$A:$A,"&lt;"&amp;EDATE($A68,1)))</f>
        <v/>
      </c>
      <c r="V68" s="124" t="str">
        <f>IF($A68="","",SUMIFS('Missing tasks'!$J:$J,'Missing tasks'!$I:$I,"&gt;="&amp;$A68,'Missing tasks'!$I:$I,"&lt;"&amp;EDATE($A68,1)))</f>
        <v/>
      </c>
      <c r="W68" s="126" t="str">
        <f>IF($A68="","",COUNTIFS('Time check for tasks'!$A:$A,"&gt;="&amp;$A68,'Time check for tasks'!$A:$A,"&lt;"&amp;EDATE($A68,1),'Time check for tasks'!$K:$K,"&gt;0",'Time check for tasks'!$L:$L,"Time check – lower"))</f>
        <v/>
      </c>
      <c r="X68" s="126" t="str">
        <f>IF($A68="","",SUMIFS('Time check for tasks'!$K:$K,'Time check for tasks'!$A:$A,"&gt;="&amp;$A68,'Time check for tasks'!$A:$A,"&lt;"&amp;EDATE($A68,1),'Time check for tasks'!$K:$K,"&gt;0",'Time check for tasks'!$L:$L,"Time check – lower"))</f>
        <v/>
      </c>
      <c r="Y68" s="126" t="str">
        <f>IF($A68="","",SUMIFS('Time check for tasks'!$P:$P,'Time check for tasks'!$A:$A,"&gt;="&amp;$A68,'Time check for tasks'!$A:$A,"&lt;"&amp;EDATE($A68,1),'Time check for tasks'!$P:$P,"&gt;0",'Time check for tasks'!$L:$L,"Time check – lower"))</f>
        <v/>
      </c>
      <c r="Z68" s="126" t="str">
        <f>IF($A68="","",COUNTIFS('Time check for tasks'!$A:$A,"&gt;="&amp;$A68,'Time check for tasks'!$A:$A,"&lt;"&amp;EDATE($A68,1),'Time check for tasks'!$K:$K,"&gt;0",'Time check for tasks'!$L:$L,"Time check – higher"))</f>
        <v/>
      </c>
      <c r="AA68" s="126" t="str">
        <f>IF($A68="","",SUMIFS('Time check for tasks'!$K:$K,'Time check for tasks'!$A:$A,"&gt;="&amp;$A68,'Time check for tasks'!$A:$A,"&lt;"&amp;EDATE($A68,1),'Time check for tasks'!$K:$K,"&gt;0",'Time check for tasks'!$L:$L,"Time check – higher"))</f>
        <v/>
      </c>
      <c r="AB68" s="126" t="str">
        <f>IF($A68="","",SUMIFS('Time check for tasks'!$P:$P,'Time check for tasks'!$A:$A,"&gt;="&amp;$A68,'Time check for tasks'!$A:$A,"&lt;"&amp;EDATE($A68,1),'Time check for tasks'!$P:$P,"&gt;0",'Time check for tasks'!$L:$L,"Time check – higher"))</f>
        <v/>
      </c>
      <c r="AC68" s="38"/>
      <c r="AD68" s="38"/>
      <c r="AE68" s="38"/>
      <c r="AF68" s="38"/>
      <c r="AG68" s="38"/>
      <c r="AH68" s="39" t="str">
        <f t="shared" si="20"/>
        <v/>
      </c>
      <c r="AI68" s="40" t="str">
        <f>IF($A68="","",SUMIFS('Work report'!$N:$N,'Work report'!$A:$A,"&gt;="&amp;$A68,'Work report'!$A:$A,"&lt;"&amp;EDATE($A68,1)))</f>
        <v/>
      </c>
      <c r="AJ68" s="124" t="str">
        <f>IF($A68="","",SUMIFS(Messages!$T:$T,Messages!$A:$A,"&gt;="&amp;$A68,Messages!$A:$A,"&lt;"&amp;EDATE($A68,1)))</f>
        <v/>
      </c>
    </row>
    <row r="69" spans="1:36" s="126" customFormat="1" ht="20.25" customHeight="1" x14ac:dyDescent="0.25">
      <c r="A69" s="33" t="str">
        <f t="shared" si="21"/>
        <v/>
      </c>
      <c r="B69" s="34" t="str">
        <f>IF($A69="","",COUNTIFS('Work report'!$A:$A,"&gt;="&amp;$A69,'Work report'!$A:$A,"&lt;"&amp;EDATE($A69,1),'Work report'!$B:$B,"&lt;&gt;"))</f>
        <v/>
      </c>
      <c r="C69" s="35" t="str">
        <f>IF($A69="","",(SUMIFS('Work report'!$I:$I,'Work report'!$A:$A,"&gt;="&amp;$A69,'Work report'!$A:$A,"&lt;"&amp;EDATE($A69,1),'Work report'!$B:$B,"&lt;&gt;",'Work report'!$B:$B,"&lt;&gt;1001")+SUMIFS('Work report'!$I:$I,'Work report'!$A:$A,"&gt;="&amp;$A69,'Work report'!$A:$A,"&lt;"&amp;EDATE($A69,1),'Work report'!$B:$B,1001,'Work report'!$U:$U,"&lt;&gt;")+SUMIFS('Office time approval'!$M:$M,'Office time approval'!$A:$A,"&gt;="&amp;$A69,'Office time approval'!$A:$A,"&lt;"&amp;EDATE($A69,1),'Office time approval'!$L:$L,"Approved")+SUMIFS('Vacation, holiday, illness'!$K:$K,'Vacation, holiday, illness'!$A:$A,"&gt;="&amp;$A69,'Vacation, holiday, illness'!$A:$A,"&lt;"&amp;EDATE($A69,1)))/60)</f>
        <v/>
      </c>
      <c r="D69" s="36" t="str">
        <f t="shared" si="11"/>
        <v/>
      </c>
      <c r="E69" s="36" t="str">
        <f t="shared" si="12"/>
        <v/>
      </c>
      <c r="F69" s="36" t="str">
        <f t="shared" si="13"/>
        <v/>
      </c>
      <c r="G69" s="36" t="str">
        <f>IF($A69="","",SUMIFS(Payments!$C:$C,Payments!$A:$A,"&gt;="&amp;$A69,Payments!$A:$A,"&lt;"&amp;EDATE($A69,1),Payments!$B:$B,"Salary"))</f>
        <v/>
      </c>
      <c r="H69" s="36" t="str">
        <f>IF($A69="","",SUMIFS(Payments!$C:$C,Payments!$A:$A,"&gt;="&amp;$A69,Payments!$A:$A,"&lt;"&amp;EDATE($A69,1),Payments!$B:$B,"Bonus"))</f>
        <v/>
      </c>
      <c r="I69" s="36" t="str">
        <f>IF($A69="","",SUMIFS(Payments!$C:$C,Payments!$A:$A,"&gt;="&amp;$A69,Payments!$A:$A,"&lt;"&amp;EDATE($A69,1)))</f>
        <v/>
      </c>
      <c r="J69" s="36" t="str">
        <f t="shared" si="14"/>
        <v/>
      </c>
      <c r="K69" s="127" t="str">
        <f>IF($A69="","",IF($E$3="Monthly",SUMIFS('Work report'!$F:$F,'Work report'!$A:$A,"&gt;="&amp;$A69,'Work report'!$A:$A,"&lt;"&amp;EDATE($A69,1),'Work report'!$B:$B,"&lt;&gt;",'Work report'!$B:$B,"&lt;&gt;1001")/60,SUMIFS('Work report'!$G:$G,'Work report'!$A:$A,"&gt;="&amp;$A69,'Work report'!$A:$A,"&lt;"&amp;EDATE($A69,1),'Work report'!$B:$B,"&lt;&gt;",'Work report'!$B:$B,"&lt;&gt;1001")/60))</f>
        <v/>
      </c>
      <c r="L69" s="127" t="str">
        <f>IF($A69="","",IF($E$3="Monthly",SUMIFS('Work report'!$F:$F,'Work report'!$A:$A,"&gt;="&amp;$A69,'Work report'!$A:$A,"&lt;"&amp;EDATE($A69,1),'Work report'!$B:$B,1001)/60,SUMIFS('Work report'!$G:$G,'Work report'!$A:$A,"&gt;="&amp;$A69,'Work report'!$A:$A,"&lt;"&amp;EDATE($A69,1),'Work report'!$B:$B,1001)/60))</f>
        <v/>
      </c>
      <c r="M69" s="130" t="str">
        <f t="shared" si="15"/>
        <v/>
      </c>
      <c r="N69" s="124" t="str">
        <f t="shared" si="16"/>
        <v/>
      </c>
      <c r="O69" s="124" t="str">
        <f t="shared" si="17"/>
        <v/>
      </c>
      <c r="P69" s="37" t="str">
        <f t="shared" si="18"/>
        <v/>
      </c>
      <c r="Q69" s="130" t="str">
        <f t="shared" si="19"/>
        <v/>
      </c>
      <c r="R69" s="126" t="str">
        <f>IF($A69="","",SUMIFS('Work report'!$L:$L,'Work report'!$A:$A,"&gt;="&amp;$A69,'Work report'!$A:$A,"&lt;"&amp;EDATE($A69,1)))</f>
        <v/>
      </c>
      <c r="S69" s="126" t="str">
        <f>IF($A69="","",SUMIFS('Work report'!$M:$M,'Work report'!$A:$A,"&gt;="&amp;$A69,'Work report'!$A:$A,"&lt;"&amp;EDATE($A69,1)))</f>
        <v/>
      </c>
      <c r="T69" s="125" t="str">
        <f>IF($A69="","",SUMIFS('Missing tasks'!$E:$E,'Missing tasks'!$A:$A,"&gt;="&amp;$A69,'Missing tasks'!$A:$A,"&lt;"&amp;EDATE($A69,1)))</f>
        <v/>
      </c>
      <c r="U69" s="124" t="str">
        <f>IF($A69="","",SUMIFS('Missing tasks'!$H:$H,'Missing tasks'!$A:$A,"&gt;="&amp;$A69,'Missing tasks'!$A:$A,"&lt;"&amp;EDATE($A69,1)))</f>
        <v/>
      </c>
      <c r="V69" s="124" t="str">
        <f>IF($A69="","",SUMIFS('Missing tasks'!$J:$J,'Missing tasks'!$I:$I,"&gt;="&amp;$A69,'Missing tasks'!$I:$I,"&lt;"&amp;EDATE($A69,1)))</f>
        <v/>
      </c>
      <c r="W69" s="126" t="str">
        <f>IF($A69="","",COUNTIFS('Time check for tasks'!$A:$A,"&gt;="&amp;$A69,'Time check for tasks'!$A:$A,"&lt;"&amp;EDATE($A69,1),'Time check for tasks'!$K:$K,"&gt;0",'Time check for tasks'!$L:$L,"Time check – lower"))</f>
        <v/>
      </c>
      <c r="X69" s="126" t="str">
        <f>IF($A69="","",SUMIFS('Time check for tasks'!$K:$K,'Time check for tasks'!$A:$A,"&gt;="&amp;$A69,'Time check for tasks'!$A:$A,"&lt;"&amp;EDATE($A69,1),'Time check for tasks'!$K:$K,"&gt;0",'Time check for tasks'!$L:$L,"Time check – lower"))</f>
        <v/>
      </c>
      <c r="Y69" s="126" t="str">
        <f>IF($A69="","",SUMIFS('Time check for tasks'!$P:$P,'Time check for tasks'!$A:$A,"&gt;="&amp;$A69,'Time check for tasks'!$A:$A,"&lt;"&amp;EDATE($A69,1),'Time check for tasks'!$P:$P,"&gt;0",'Time check for tasks'!$L:$L,"Time check – lower"))</f>
        <v/>
      </c>
      <c r="Z69" s="126" t="str">
        <f>IF($A69="","",COUNTIFS('Time check for tasks'!$A:$A,"&gt;="&amp;$A69,'Time check for tasks'!$A:$A,"&lt;"&amp;EDATE($A69,1),'Time check for tasks'!$K:$K,"&gt;0",'Time check for tasks'!$L:$L,"Time check – higher"))</f>
        <v/>
      </c>
      <c r="AA69" s="126" t="str">
        <f>IF($A69="","",SUMIFS('Time check for tasks'!$K:$K,'Time check for tasks'!$A:$A,"&gt;="&amp;$A69,'Time check for tasks'!$A:$A,"&lt;"&amp;EDATE($A69,1),'Time check for tasks'!$K:$K,"&gt;0",'Time check for tasks'!$L:$L,"Time check – higher"))</f>
        <v/>
      </c>
      <c r="AB69" s="126" t="str">
        <f>IF($A69="","",SUMIFS('Time check for tasks'!$P:$P,'Time check for tasks'!$A:$A,"&gt;="&amp;$A69,'Time check for tasks'!$A:$A,"&lt;"&amp;EDATE($A69,1),'Time check for tasks'!$P:$P,"&gt;0",'Time check for tasks'!$L:$L,"Time check – higher"))</f>
        <v/>
      </c>
      <c r="AC69" s="38"/>
      <c r="AD69" s="38"/>
      <c r="AE69" s="38"/>
      <c r="AF69" s="38"/>
      <c r="AG69" s="38"/>
      <c r="AH69" s="39" t="str">
        <f t="shared" si="20"/>
        <v/>
      </c>
      <c r="AI69" s="40" t="str">
        <f>IF($A69="","",SUMIFS('Work report'!$N:$N,'Work report'!$A:$A,"&gt;="&amp;$A69,'Work report'!$A:$A,"&lt;"&amp;EDATE($A69,1)))</f>
        <v/>
      </c>
      <c r="AJ69" s="124" t="str">
        <f>IF($A69="","",SUMIFS(Messages!$T:$T,Messages!$A:$A,"&gt;="&amp;$A69,Messages!$A:$A,"&lt;"&amp;EDATE($A69,1)))</f>
        <v/>
      </c>
    </row>
    <row r="70" spans="1:36" s="126" customFormat="1" ht="20.25" customHeight="1" x14ac:dyDescent="0.25">
      <c r="A70" s="33" t="str">
        <f t="shared" si="21"/>
        <v/>
      </c>
      <c r="B70" s="34" t="str">
        <f>IF($A70="","",COUNTIFS('Work report'!$A:$A,"&gt;="&amp;$A70,'Work report'!$A:$A,"&lt;"&amp;EDATE($A70,1),'Work report'!$B:$B,"&lt;&gt;"))</f>
        <v/>
      </c>
      <c r="C70" s="35" t="str">
        <f>IF($A70="","",(SUMIFS('Work report'!$I:$I,'Work report'!$A:$A,"&gt;="&amp;$A70,'Work report'!$A:$A,"&lt;"&amp;EDATE($A70,1),'Work report'!$B:$B,"&lt;&gt;",'Work report'!$B:$B,"&lt;&gt;1001")+SUMIFS('Work report'!$I:$I,'Work report'!$A:$A,"&gt;="&amp;$A70,'Work report'!$A:$A,"&lt;"&amp;EDATE($A70,1),'Work report'!$B:$B,1001,'Work report'!$U:$U,"&lt;&gt;")+SUMIFS('Office time approval'!$M:$M,'Office time approval'!$A:$A,"&gt;="&amp;$A70,'Office time approval'!$A:$A,"&lt;"&amp;EDATE($A70,1),'Office time approval'!$L:$L,"Approved")+SUMIFS('Vacation, holiday, illness'!$K:$K,'Vacation, holiday, illness'!$A:$A,"&gt;="&amp;$A70,'Vacation, holiday, illness'!$A:$A,"&lt;"&amp;EDATE($A70,1)))/60)</f>
        <v/>
      </c>
      <c r="D70" s="36" t="str">
        <f t="shared" si="11"/>
        <v/>
      </c>
      <c r="E70" s="36" t="str">
        <f t="shared" si="12"/>
        <v/>
      </c>
      <c r="F70" s="36" t="str">
        <f t="shared" si="13"/>
        <v/>
      </c>
      <c r="G70" s="36" t="str">
        <f>IF($A70="","",SUMIFS(Payments!$C:$C,Payments!$A:$A,"&gt;="&amp;$A70,Payments!$A:$A,"&lt;"&amp;EDATE($A70,1),Payments!$B:$B,"Salary"))</f>
        <v/>
      </c>
      <c r="H70" s="36" t="str">
        <f>IF($A70="","",SUMIFS(Payments!$C:$C,Payments!$A:$A,"&gt;="&amp;$A70,Payments!$A:$A,"&lt;"&amp;EDATE($A70,1),Payments!$B:$B,"Bonus"))</f>
        <v/>
      </c>
      <c r="I70" s="36" t="str">
        <f>IF($A70="","",SUMIFS(Payments!$C:$C,Payments!$A:$A,"&gt;="&amp;$A70,Payments!$A:$A,"&lt;"&amp;EDATE($A70,1)))</f>
        <v/>
      </c>
      <c r="J70" s="36" t="str">
        <f t="shared" si="14"/>
        <v/>
      </c>
      <c r="K70" s="127" t="str">
        <f>IF($A70="","",IF($E$3="Monthly",SUMIFS('Work report'!$F:$F,'Work report'!$A:$A,"&gt;="&amp;$A70,'Work report'!$A:$A,"&lt;"&amp;EDATE($A70,1),'Work report'!$B:$B,"&lt;&gt;",'Work report'!$B:$B,"&lt;&gt;1001")/60,SUMIFS('Work report'!$G:$G,'Work report'!$A:$A,"&gt;="&amp;$A70,'Work report'!$A:$A,"&lt;"&amp;EDATE($A70,1),'Work report'!$B:$B,"&lt;&gt;",'Work report'!$B:$B,"&lt;&gt;1001")/60))</f>
        <v/>
      </c>
      <c r="L70" s="127" t="str">
        <f>IF($A70="","",IF($E$3="Monthly",SUMIFS('Work report'!$F:$F,'Work report'!$A:$A,"&gt;="&amp;$A70,'Work report'!$A:$A,"&lt;"&amp;EDATE($A70,1),'Work report'!$B:$B,1001)/60,SUMIFS('Work report'!$G:$G,'Work report'!$A:$A,"&gt;="&amp;$A70,'Work report'!$A:$A,"&lt;"&amp;EDATE($A70,1),'Work report'!$B:$B,1001)/60))</f>
        <v/>
      </c>
      <c r="M70" s="130" t="str">
        <f t="shared" si="15"/>
        <v/>
      </c>
      <c r="N70" s="124" t="str">
        <f t="shared" si="16"/>
        <v/>
      </c>
      <c r="O70" s="124" t="str">
        <f t="shared" si="17"/>
        <v/>
      </c>
      <c r="P70" s="37" t="str">
        <f t="shared" si="18"/>
        <v/>
      </c>
      <c r="Q70" s="130" t="str">
        <f t="shared" si="19"/>
        <v/>
      </c>
      <c r="R70" s="126" t="str">
        <f>IF($A70="","",SUMIFS('Work report'!$L:$L,'Work report'!$A:$A,"&gt;="&amp;$A70,'Work report'!$A:$A,"&lt;"&amp;EDATE($A70,1)))</f>
        <v/>
      </c>
      <c r="S70" s="126" t="str">
        <f>IF($A70="","",SUMIFS('Work report'!$M:$M,'Work report'!$A:$A,"&gt;="&amp;$A70,'Work report'!$A:$A,"&lt;"&amp;EDATE($A70,1)))</f>
        <v/>
      </c>
      <c r="T70" s="125" t="str">
        <f>IF($A70="","",SUMIFS('Missing tasks'!$E:$E,'Missing tasks'!$A:$A,"&gt;="&amp;$A70,'Missing tasks'!$A:$A,"&lt;"&amp;EDATE($A70,1)))</f>
        <v/>
      </c>
      <c r="U70" s="124" t="str">
        <f>IF($A70="","",SUMIFS('Missing tasks'!$H:$H,'Missing tasks'!$A:$A,"&gt;="&amp;$A70,'Missing tasks'!$A:$A,"&lt;"&amp;EDATE($A70,1)))</f>
        <v/>
      </c>
      <c r="V70" s="124" t="str">
        <f>IF($A70="","",SUMIFS('Missing tasks'!$J:$J,'Missing tasks'!$I:$I,"&gt;="&amp;$A70,'Missing tasks'!$I:$I,"&lt;"&amp;EDATE($A70,1)))</f>
        <v/>
      </c>
      <c r="W70" s="126" t="str">
        <f>IF($A70="","",COUNTIFS('Time check for tasks'!$A:$A,"&gt;="&amp;$A70,'Time check for tasks'!$A:$A,"&lt;"&amp;EDATE($A70,1),'Time check for tasks'!$K:$K,"&gt;0",'Time check for tasks'!$L:$L,"Time check – lower"))</f>
        <v/>
      </c>
      <c r="X70" s="126" t="str">
        <f>IF($A70="","",SUMIFS('Time check for tasks'!$K:$K,'Time check for tasks'!$A:$A,"&gt;="&amp;$A70,'Time check for tasks'!$A:$A,"&lt;"&amp;EDATE($A70,1),'Time check for tasks'!$K:$K,"&gt;0",'Time check for tasks'!$L:$L,"Time check – lower"))</f>
        <v/>
      </c>
      <c r="Y70" s="126" t="str">
        <f>IF($A70="","",SUMIFS('Time check for tasks'!$P:$P,'Time check for tasks'!$A:$A,"&gt;="&amp;$A70,'Time check for tasks'!$A:$A,"&lt;"&amp;EDATE($A70,1),'Time check for tasks'!$P:$P,"&gt;0",'Time check for tasks'!$L:$L,"Time check – lower"))</f>
        <v/>
      </c>
      <c r="Z70" s="126" t="str">
        <f>IF($A70="","",COUNTIFS('Time check for tasks'!$A:$A,"&gt;="&amp;$A70,'Time check for tasks'!$A:$A,"&lt;"&amp;EDATE($A70,1),'Time check for tasks'!$K:$K,"&gt;0",'Time check for tasks'!$L:$L,"Time check – higher"))</f>
        <v/>
      </c>
      <c r="AA70" s="126" t="str">
        <f>IF($A70="","",SUMIFS('Time check for tasks'!$K:$K,'Time check for tasks'!$A:$A,"&gt;="&amp;$A70,'Time check for tasks'!$A:$A,"&lt;"&amp;EDATE($A70,1),'Time check for tasks'!$K:$K,"&gt;0",'Time check for tasks'!$L:$L,"Time check – higher"))</f>
        <v/>
      </c>
      <c r="AB70" s="126" t="str">
        <f>IF($A70="","",SUMIFS('Time check for tasks'!$P:$P,'Time check for tasks'!$A:$A,"&gt;="&amp;$A70,'Time check for tasks'!$A:$A,"&lt;"&amp;EDATE($A70,1),'Time check for tasks'!$P:$P,"&gt;0",'Time check for tasks'!$L:$L,"Time check – higher"))</f>
        <v/>
      </c>
      <c r="AC70" s="38"/>
      <c r="AD70" s="38"/>
      <c r="AE70" s="38"/>
      <c r="AF70" s="38"/>
      <c r="AG70" s="38"/>
      <c r="AH70" s="39" t="str">
        <f t="shared" si="20"/>
        <v/>
      </c>
      <c r="AI70" s="40" t="str">
        <f>IF($A70="","",SUMIFS('Work report'!$N:$N,'Work report'!$A:$A,"&gt;="&amp;$A70,'Work report'!$A:$A,"&lt;"&amp;EDATE($A70,1)))</f>
        <v/>
      </c>
      <c r="AJ70" s="124" t="str">
        <f>IF($A70="","",SUMIFS(Messages!$T:$T,Messages!$A:$A,"&gt;="&amp;$A70,Messages!$A:$A,"&lt;"&amp;EDATE($A70,1)))</f>
        <v/>
      </c>
    </row>
    <row r="71" spans="1:36" s="126" customFormat="1" ht="20.25" customHeight="1" x14ac:dyDescent="0.25">
      <c r="A71" s="33"/>
      <c r="B71" s="34"/>
      <c r="C71" s="35"/>
      <c r="D71" s="36"/>
      <c r="E71" s="36"/>
      <c r="F71" s="36"/>
      <c r="G71" s="36"/>
      <c r="H71" s="36"/>
      <c r="I71" s="36"/>
      <c r="J71" s="36"/>
      <c r="K71" s="127"/>
      <c r="L71" s="127"/>
      <c r="M71" s="130"/>
      <c r="N71" s="124"/>
      <c r="O71" s="124"/>
      <c r="P71" s="37" t="str">
        <f t="shared" si="18"/>
        <v/>
      </c>
      <c r="Q71" s="130"/>
      <c r="R71" s="126" t="str">
        <f>IF($A71="","",SUMIFS('Work report'!$L:$L,'Work report'!$A:$A,"&gt;="&amp;$A71,'Work report'!$A:$A,"&lt;"&amp;EDATE($A71,1)))</f>
        <v/>
      </c>
      <c r="S71" s="126" t="str">
        <f>IF($A71="","",SUMIFS('Work report'!$M:$M,'Work report'!$A:$A,"&gt;="&amp;$A71,'Work report'!$A:$A,"&lt;"&amp;EDATE($A71,1)))</f>
        <v/>
      </c>
      <c r="T71" s="125" t="str">
        <f>IF($A71="","",SUMIFS('Missing tasks'!$E:$E,'Missing tasks'!$A:$A,"&gt;="&amp;$A71,'Missing tasks'!$A:$A,"&lt;"&amp;EDATE($A71,1)))</f>
        <v/>
      </c>
      <c r="U71" s="124" t="str">
        <f>IF($A71="","",SUMIFS('Missing tasks'!$H:$H,'Missing tasks'!$A:$A,"&gt;="&amp;$A71,'Missing tasks'!$A:$A,"&lt;"&amp;EDATE($A71,1)))</f>
        <v/>
      </c>
      <c r="V71" s="124" t="str">
        <f>IF($A71="","",SUMIFS('Missing tasks'!$J:$J,'Missing tasks'!$I:$I,"&gt;="&amp;$A71,'Missing tasks'!$I:$I,"&lt;"&amp;EDATE($A71,1)))</f>
        <v/>
      </c>
      <c r="W71" s="126" t="str">
        <f>IF($A71="","",COUNTIFS('Time check for tasks'!$A:$A,"&gt;="&amp;$A71,'Time check for tasks'!$A:$A,"&lt;"&amp;EDATE($A71,1),'Time check for tasks'!$K:$K,"&gt;0",'Time check for tasks'!$L:$L,"Time check – lower"))</f>
        <v/>
      </c>
      <c r="X71" s="126" t="str">
        <f>IF($A71="","",SUMIFS('Time check for tasks'!$K:$K,'Time check for tasks'!$A:$A,"&gt;="&amp;$A71,'Time check for tasks'!$A:$A,"&lt;"&amp;EDATE($A71,1),'Time check for tasks'!$K:$K,"&gt;0",'Time check for tasks'!$L:$L,"Time check – lower"))</f>
        <v/>
      </c>
      <c r="Y71" s="126" t="str">
        <f>IF($A71="","",SUMIFS('Time check for tasks'!$P:$P,'Time check for tasks'!$A:$A,"&gt;="&amp;$A71,'Time check for tasks'!$A:$A,"&lt;"&amp;EDATE($A71,1),'Time check for tasks'!$P:$P,"&gt;0",'Time check for tasks'!$L:$L,"Time check – lower"))</f>
        <v/>
      </c>
      <c r="Z71" s="126" t="str">
        <f>IF($A71="","",COUNTIFS('Time check for tasks'!$A:$A,"&gt;="&amp;$A71,'Time check for tasks'!$A:$A,"&lt;"&amp;EDATE($A71,1),'Time check for tasks'!$K:$K,"&gt;0",'Time check for tasks'!$L:$L,"Time check – higher"))</f>
        <v/>
      </c>
      <c r="AA71" s="126" t="str">
        <f>IF($A71="","",SUMIFS('Time check for tasks'!$K:$K,'Time check for tasks'!$A:$A,"&gt;="&amp;$A71,'Time check for tasks'!$A:$A,"&lt;"&amp;EDATE($A71,1),'Time check for tasks'!$K:$K,"&gt;0",'Time check for tasks'!$L:$L,"Time check – higher"))</f>
        <v/>
      </c>
      <c r="AB71" s="126" t="str">
        <f>IF($A71="","",SUMIFS('Time check for tasks'!$P:$P,'Time check for tasks'!$A:$A,"&gt;="&amp;$A71,'Time check for tasks'!$A:$A,"&lt;"&amp;EDATE($A71,1),'Time check for tasks'!$P:$P,"&gt;0",'Time check for tasks'!$L:$L,"Time check – higher"))</f>
        <v/>
      </c>
      <c r="AC71" s="38"/>
      <c r="AD71" s="38"/>
      <c r="AE71" s="38"/>
      <c r="AF71" s="38"/>
      <c r="AG71" s="38"/>
      <c r="AH71" s="39" t="str">
        <f t="shared" si="20"/>
        <v/>
      </c>
      <c r="AI71" s="40"/>
      <c r="AJ71" s="124" t="str">
        <f>IF($A71="","",SUMIFS(Messages!$T:$T,Messages!$A:$A,"&gt;="&amp;$A71,Messages!$A:$A,"&lt;"&amp;EDATE($A71,1)))</f>
        <v/>
      </c>
    </row>
    <row r="72" spans="1:36" s="126" customFormat="1" ht="20.25" customHeight="1" x14ac:dyDescent="0.25">
      <c r="A72" s="33"/>
      <c r="B72" s="34"/>
      <c r="C72" s="35"/>
      <c r="D72" s="36"/>
      <c r="E72" s="36"/>
      <c r="F72" s="36"/>
      <c r="G72" s="36"/>
      <c r="H72" s="36"/>
      <c r="I72" s="36"/>
      <c r="J72" s="36"/>
      <c r="K72" s="127"/>
      <c r="L72" s="127"/>
      <c r="M72" s="130"/>
      <c r="N72" s="124"/>
      <c r="O72" s="124"/>
      <c r="P72" s="37" t="str">
        <f t="shared" si="18"/>
        <v/>
      </c>
      <c r="Q72" s="130"/>
      <c r="R72" s="126" t="str">
        <f>IF($A72="","",SUMIFS('Work report'!$L:$L,'Work report'!$A:$A,"&gt;="&amp;$A72,'Work report'!$A:$A,"&lt;"&amp;EDATE($A72,1)))</f>
        <v/>
      </c>
      <c r="S72" s="126" t="str">
        <f>IF($A72="","",SUMIFS('Work report'!$M:$M,'Work report'!$A:$A,"&gt;="&amp;$A72,'Work report'!$A:$A,"&lt;"&amp;EDATE($A72,1)))</f>
        <v/>
      </c>
      <c r="T72" s="125" t="str">
        <f>IF($A72="","",SUMIFS('Missing tasks'!$E:$E,'Missing tasks'!$A:$A,"&gt;="&amp;$A72,'Missing tasks'!$A:$A,"&lt;"&amp;EDATE($A72,1)))</f>
        <v/>
      </c>
      <c r="U72" s="124" t="str">
        <f>IF($A72="","",SUMIFS('Missing tasks'!$H:$H,'Missing tasks'!$A:$A,"&gt;="&amp;$A72,'Missing tasks'!$A:$A,"&lt;"&amp;EDATE($A72,1)))</f>
        <v/>
      </c>
      <c r="V72" s="124" t="str">
        <f>IF($A72="","",SUMIFS('Missing tasks'!$J:$J,'Missing tasks'!$I:$I,"&gt;="&amp;$A72,'Missing tasks'!$I:$I,"&lt;"&amp;EDATE($A72,1)))</f>
        <v/>
      </c>
      <c r="W72" s="126" t="str">
        <f>IF($A72="","",COUNTIFS('Time check for tasks'!$A:$A,"&gt;="&amp;$A72,'Time check for tasks'!$A:$A,"&lt;"&amp;EDATE($A72,1),'Time check for tasks'!$K:$K,"&gt;0",'Time check for tasks'!$L:$L,"Time check – lower"))</f>
        <v/>
      </c>
      <c r="X72" s="126" t="str">
        <f>IF($A72="","",SUMIFS('Time check for tasks'!$K:$K,'Time check for tasks'!$A:$A,"&gt;="&amp;$A72,'Time check for tasks'!$A:$A,"&lt;"&amp;EDATE($A72,1),'Time check for tasks'!$K:$K,"&gt;0",'Time check for tasks'!$L:$L,"Time check – lower"))</f>
        <v/>
      </c>
      <c r="Y72" s="126" t="str">
        <f>IF($A72="","",SUMIFS('Time check for tasks'!$P:$P,'Time check for tasks'!$A:$A,"&gt;="&amp;$A72,'Time check for tasks'!$A:$A,"&lt;"&amp;EDATE($A72,1),'Time check for tasks'!$P:$P,"&gt;0",'Time check for tasks'!$L:$L,"Time check – lower"))</f>
        <v/>
      </c>
      <c r="Z72" s="126" t="str">
        <f>IF($A72="","",COUNTIFS('Time check for tasks'!$A:$A,"&gt;="&amp;$A72,'Time check for tasks'!$A:$A,"&lt;"&amp;EDATE($A72,1),'Time check for tasks'!$K:$K,"&gt;0",'Time check for tasks'!$L:$L,"Time check – higher"))</f>
        <v/>
      </c>
      <c r="AA72" s="126" t="str">
        <f>IF($A72="","",SUMIFS('Time check for tasks'!$K:$K,'Time check for tasks'!$A:$A,"&gt;="&amp;$A72,'Time check for tasks'!$A:$A,"&lt;"&amp;EDATE($A72,1),'Time check for tasks'!$K:$K,"&gt;0",'Time check for tasks'!$L:$L,"Time check – higher"))</f>
        <v/>
      </c>
      <c r="AB72" s="126" t="str">
        <f>IF($A72="","",SUMIFS('Time check for tasks'!$P:$P,'Time check for tasks'!$A:$A,"&gt;="&amp;$A72,'Time check for tasks'!$A:$A,"&lt;"&amp;EDATE($A72,1),'Time check for tasks'!$P:$P,"&gt;0",'Time check for tasks'!$L:$L,"Time check – higher"))</f>
        <v/>
      </c>
      <c r="AC72" s="38"/>
      <c r="AD72" s="38"/>
      <c r="AE72" s="38"/>
      <c r="AF72" s="38"/>
      <c r="AG72" s="38"/>
      <c r="AH72" s="39" t="str">
        <f t="shared" si="20"/>
        <v/>
      </c>
      <c r="AI72" s="40"/>
      <c r="AJ72" s="124" t="str">
        <f>IF($A72="","",SUMIFS(Messages!$T:$T,Messages!$A:$A,"&gt;="&amp;$A72,Messages!$A:$A,"&lt;"&amp;EDATE($A72,1)))</f>
        <v/>
      </c>
    </row>
    <row r="73" spans="1:36" s="123" customFormat="1" ht="20.25" customHeight="1" x14ac:dyDescent="0.2">
      <c r="A73" s="259" t="s">
        <v>86</v>
      </c>
      <c r="B73" s="260"/>
      <c r="C73" s="260"/>
      <c r="D73" s="260"/>
      <c r="E73" s="260"/>
      <c r="F73" s="260"/>
      <c r="G73" s="260"/>
      <c r="H73" s="260"/>
      <c r="I73" s="260"/>
      <c r="J73" s="260"/>
      <c r="K73" s="41"/>
      <c r="L73" s="42"/>
      <c r="M73" s="41"/>
      <c r="N73" s="43"/>
      <c r="O73" s="43"/>
      <c r="P73" s="44" t="str">
        <f t="shared" si="18"/>
        <v/>
      </c>
      <c r="Q73" s="42" t="str">
        <f t="shared" ref="Q73:Q80" si="22">IF($A73="","",IF($E$3&lt;&gt;"Monthly","",IFERROR($C73-($E$5/$E$4),"")))</f>
        <v/>
      </c>
      <c r="R73" s="123">
        <f>IF($A73="","",SUMIFS('Work report'!$L:$L,'Work report'!$A:$A,"&gt;="&amp;$A73,'Work report'!$A:$A,"&lt;"&amp;EDATE($A73,1)))</f>
        <v>0</v>
      </c>
      <c r="S73" s="123">
        <f>IF($A73="","",SUMIFS('Work report'!$M:$M,'Work report'!$A:$A,"&gt;="&amp;$A73,'Work report'!$A:$A,"&lt;"&amp;EDATE($A73,1)))</f>
        <v>0</v>
      </c>
      <c r="T73" s="45">
        <f>IF($A73="","",SUMIFS('Missing tasks'!$E:$E,'Missing tasks'!$A:$A,"&gt;="&amp;$A73,'Missing tasks'!$A:$A,"&lt;"&amp;EDATE($A73,1)))</f>
        <v>0</v>
      </c>
      <c r="U73" s="46">
        <f>IF($A73="","",SUMIFS('Missing tasks'!$H:$H,'Missing tasks'!$A:$A,"&gt;="&amp;$A73,'Missing tasks'!$A:$A,"&lt;"&amp;EDATE($A73,1)))</f>
        <v>0</v>
      </c>
      <c r="V73" s="46">
        <f>IF($A73="","",SUMIFS('Missing tasks'!$J:$J,'Missing tasks'!$I:$I,"&gt;="&amp;$A73,'Missing tasks'!$I:$I,"&lt;"&amp;EDATE($A73,1)))</f>
        <v>0</v>
      </c>
      <c r="W73" s="123">
        <f>IF($A73="","",COUNTIFS('Time check for tasks'!$A:$A,"&gt;="&amp;$A73,'Time check for tasks'!$A:$A,"&lt;"&amp;EDATE($A73,1),'Time check for tasks'!$K:$K,"&gt;0",'Time check for tasks'!$L:$L,"Time check – lower"))</f>
        <v>0</v>
      </c>
      <c r="X73" s="123">
        <f>IF($A73="","",SUMIFS('Time check for tasks'!$K:$K,'Time check for tasks'!$A:$A,"&gt;="&amp;$A73,'Time check for tasks'!$A:$A,"&lt;"&amp;EDATE($A73,1),'Time check for tasks'!$K:$K,"&gt;0",'Time check for tasks'!$L:$L,"Time check – lower"))</f>
        <v>0</v>
      </c>
      <c r="Y73" s="123">
        <f>IF($A73="","",SUMIFS('Time check for tasks'!$P:$P,'Time check for tasks'!$A:$A,"&gt;="&amp;$A73,'Time check for tasks'!$A:$A,"&lt;"&amp;EDATE($A73,1),'Time check for tasks'!$P:$P,"&gt;0",'Time check for tasks'!$L:$L,"Time check – lower"))</f>
        <v>0</v>
      </c>
      <c r="Z73" s="123">
        <f>IF($A73="","",COUNTIFS('Time check for tasks'!$A:$A,"&gt;="&amp;$A73,'Time check for tasks'!$A:$A,"&lt;"&amp;EDATE($A73,1),'Time check for tasks'!$K:$K,"&gt;0",'Time check for tasks'!$L:$L,"Time check – higher"))</f>
        <v>0</v>
      </c>
      <c r="AA73" s="123">
        <f>IF($A73="","",SUMIFS('Time check for tasks'!$K:$K,'Time check for tasks'!$A:$A,"&gt;="&amp;$A73,'Time check for tasks'!$A:$A,"&lt;"&amp;EDATE($A73,1),'Time check for tasks'!$K:$K,"&gt;0",'Time check for tasks'!$L:$L,"Time check – higher"))</f>
        <v>0</v>
      </c>
      <c r="AB73" s="123">
        <f>IF($A73="","",SUMIFS('Time check for tasks'!$P:$P,'Time check for tasks'!$A:$A,"&gt;="&amp;$A73,'Time check for tasks'!$A:$A,"&lt;"&amp;EDATE($A73,1),'Time check for tasks'!$P:$P,"&gt;0",'Time check for tasks'!$L:$L,"Time check – higher"))</f>
        <v>0</v>
      </c>
      <c r="AC73" s="47"/>
      <c r="AD73" s="47"/>
      <c r="AE73" s="47"/>
      <c r="AF73" s="47"/>
      <c r="AG73" s="47"/>
      <c r="AH73" s="48" t="str">
        <f t="shared" si="20"/>
        <v/>
      </c>
      <c r="AJ73" s="43">
        <f>IF($A73="","",SUMIFS(Messages!$T:$T,Messages!$A:$A,"&gt;="&amp;$A73,Messages!$A:$A,"&lt;"&amp;EDATE($A73,1)))</f>
        <v>0</v>
      </c>
    </row>
    <row r="74" spans="1:36" s="123" customFormat="1" ht="20.25" customHeight="1" x14ac:dyDescent="0.2">
      <c r="A74" s="49" t="s">
        <v>87</v>
      </c>
      <c r="B74" s="50" t="str">
        <f>IF($B$6="","",SUMIFS('Work report'!$J:$J,'Work report'!$A:$A,"&gt;="&amp;DATE($B$6,1,1),'Work report'!$A:$A,"&lt;"&amp;DATE($B$6+1,1,1)))</f>
        <v/>
      </c>
      <c r="C74" s="51"/>
      <c r="D74" s="52"/>
      <c r="E74" s="52"/>
      <c r="F74" s="52"/>
      <c r="G74" s="52"/>
      <c r="H74" s="52"/>
      <c r="I74" s="52"/>
      <c r="J74" s="52"/>
      <c r="K74" s="41"/>
      <c r="L74" s="42"/>
      <c r="M74" s="41"/>
      <c r="N74" s="43"/>
      <c r="O74" s="43"/>
      <c r="P74" s="44" t="str">
        <f t="shared" si="18"/>
        <v/>
      </c>
      <c r="Q74" s="42" t="str">
        <f t="shared" si="22"/>
        <v/>
      </c>
      <c r="R74" s="123">
        <f>IF($A74="","",SUMIFS('Work report'!$L:$L,'Work report'!$A:$A,"&gt;="&amp;$A74,'Work report'!$A:$A,"&lt;"&amp;EDATE($A74,1)))</f>
        <v>0</v>
      </c>
      <c r="S74" s="123">
        <f>IF($A74="","",SUMIFS('Work report'!$M:$M,'Work report'!$A:$A,"&gt;="&amp;$A74,'Work report'!$A:$A,"&lt;"&amp;EDATE($A74,1)))</f>
        <v>0</v>
      </c>
      <c r="T74" s="45">
        <f>IF($A74="","",SUMIFS('Missing tasks'!$E:$E,'Missing tasks'!$A:$A,"&gt;="&amp;$A74,'Missing tasks'!$A:$A,"&lt;"&amp;EDATE($A74,1)))</f>
        <v>0</v>
      </c>
      <c r="U74" s="46">
        <f>IF($A74="","",SUMIFS('Missing tasks'!$H:$H,'Missing tasks'!$A:$A,"&gt;="&amp;$A74,'Missing tasks'!$A:$A,"&lt;"&amp;EDATE($A74,1)))</f>
        <v>0</v>
      </c>
      <c r="V74" s="46">
        <f>IF($A74="","",SUMIFS('Missing tasks'!$J:$J,'Missing tasks'!$I:$I,"&gt;="&amp;$A74,'Missing tasks'!$I:$I,"&lt;"&amp;EDATE($A74,1)))</f>
        <v>0</v>
      </c>
      <c r="W74" s="123">
        <f>IF($A74="","",COUNTIFS('Time check for tasks'!$A:$A,"&gt;="&amp;$A74,'Time check for tasks'!$A:$A,"&lt;"&amp;EDATE($A74,1),'Time check for tasks'!$K:$K,"&gt;0",'Time check for tasks'!$L:$L,"Time check – lower"))</f>
        <v>0</v>
      </c>
      <c r="X74" s="123">
        <f>IF($A74="","",SUMIFS('Time check for tasks'!$K:$K,'Time check for tasks'!$A:$A,"&gt;="&amp;$A74,'Time check for tasks'!$A:$A,"&lt;"&amp;EDATE($A74,1),'Time check for tasks'!$K:$K,"&gt;0",'Time check for tasks'!$L:$L,"Time check – lower"))</f>
        <v>0</v>
      </c>
      <c r="Y74" s="123">
        <f>IF($A74="","",SUMIFS('Time check for tasks'!$P:$P,'Time check for tasks'!$A:$A,"&gt;="&amp;$A74,'Time check for tasks'!$A:$A,"&lt;"&amp;EDATE($A74,1),'Time check for tasks'!$P:$P,"&gt;0",'Time check for tasks'!$L:$L,"Time check – lower"))</f>
        <v>0</v>
      </c>
      <c r="Z74" s="123">
        <f>IF($A74="","",COUNTIFS('Time check for tasks'!$A:$A,"&gt;="&amp;$A74,'Time check for tasks'!$A:$A,"&lt;"&amp;EDATE($A74,1),'Time check for tasks'!$K:$K,"&gt;0",'Time check for tasks'!$L:$L,"Time check – higher"))</f>
        <v>0</v>
      </c>
      <c r="AA74" s="123">
        <f>IF($A74="","",SUMIFS('Time check for tasks'!$K:$K,'Time check for tasks'!$A:$A,"&gt;="&amp;$A74,'Time check for tasks'!$A:$A,"&lt;"&amp;EDATE($A74,1),'Time check for tasks'!$K:$K,"&gt;0",'Time check for tasks'!$L:$L,"Time check – higher"))</f>
        <v>0</v>
      </c>
      <c r="AB74" s="123">
        <f>IF($A74="","",SUMIFS('Time check for tasks'!$P:$P,'Time check for tasks'!$A:$A,"&gt;="&amp;$A74,'Time check for tasks'!$A:$A,"&lt;"&amp;EDATE($A74,1),'Time check for tasks'!$P:$P,"&gt;0",'Time check for tasks'!$L:$L,"Time check – higher"))</f>
        <v>0</v>
      </c>
      <c r="AC74" s="47"/>
      <c r="AD74" s="47"/>
      <c r="AE74" s="47"/>
      <c r="AF74" s="47"/>
      <c r="AG74" s="47"/>
      <c r="AH74" s="48" t="str">
        <f t="shared" si="20"/>
        <v/>
      </c>
      <c r="AI74" s="53" t="str">
        <f>IF($B$6="","",SUMIFS($AI$11:$AI$70,$A$11:$A$70,"&gt;="&amp;DATE($B$6,1,1),$A$11:$A$70,"&lt;"&amp;DATE($B$6+1,1,1)))</f>
        <v/>
      </c>
      <c r="AJ74" s="43">
        <f>IF($A74="","",SUMIFS(Messages!$T:$T,Messages!$A:$A,"&gt;="&amp;$A74,Messages!$A:$A,"&lt;"&amp;EDATE($A74,1)))</f>
        <v>0</v>
      </c>
    </row>
    <row r="75" spans="1:36" s="123" customFormat="1" ht="20.25" customHeight="1" x14ac:dyDescent="0.2">
      <c r="A75" s="49" t="s">
        <v>88</v>
      </c>
      <c r="B75" s="54" t="str">
        <f>IF($B$6="","",SUMIFS($D$11:$D$70,$A$11:$A$70,"&gt;="&amp;DATE($B$6,1,1),$A$11:$A$70,"&lt;"&amp;DATE($B$6+1,1,1)))</f>
        <v/>
      </c>
      <c r="C75" s="51"/>
      <c r="D75" s="52"/>
      <c r="E75" s="52"/>
      <c r="F75" s="52"/>
      <c r="G75" s="52"/>
      <c r="H75" s="52"/>
      <c r="I75" s="52"/>
      <c r="J75" s="52"/>
      <c r="K75" s="41"/>
      <c r="L75" s="42"/>
      <c r="M75" s="41"/>
      <c r="N75" s="43"/>
      <c r="O75" s="43"/>
      <c r="P75" s="44" t="str">
        <f t="shared" ref="P75:P89" si="23">IFERROR($C75/($K75+$L75),"")</f>
        <v/>
      </c>
      <c r="Q75" s="42" t="str">
        <f t="shared" si="22"/>
        <v/>
      </c>
      <c r="R75" s="123">
        <f>IF($A75="","",SUMIFS('Work report'!$L:$L,'Work report'!$A:$A,"&gt;="&amp;$A75,'Work report'!$A:$A,"&lt;"&amp;EDATE($A75,1)))</f>
        <v>0</v>
      </c>
      <c r="S75" s="123">
        <f>IF($A75="","",SUMIFS('Work report'!$M:$M,'Work report'!$A:$A,"&gt;="&amp;$A75,'Work report'!$A:$A,"&lt;"&amp;EDATE($A75,1)))</f>
        <v>0</v>
      </c>
      <c r="T75" s="45">
        <f>IF($A75="","",SUMIFS('Missing tasks'!$E:$E,'Missing tasks'!$A:$A,"&gt;="&amp;$A75,'Missing tasks'!$A:$A,"&lt;"&amp;EDATE($A75,1)))</f>
        <v>0</v>
      </c>
      <c r="U75" s="46">
        <f>IF($A75="","",SUMIFS('Missing tasks'!$H:$H,'Missing tasks'!$A:$A,"&gt;="&amp;$A75,'Missing tasks'!$A:$A,"&lt;"&amp;EDATE($A75,1)))</f>
        <v>0</v>
      </c>
      <c r="V75" s="46">
        <f>IF($A75="","",SUMIFS('Missing tasks'!$J:$J,'Missing tasks'!$I:$I,"&gt;="&amp;$A75,'Missing tasks'!$I:$I,"&lt;"&amp;EDATE($A75,1)))</f>
        <v>0</v>
      </c>
      <c r="W75" s="123">
        <f>IF($A75="","",COUNTIFS('Time check for tasks'!$A:$A,"&gt;="&amp;$A75,'Time check for tasks'!$A:$A,"&lt;"&amp;EDATE($A75,1),'Time check for tasks'!$K:$K,"&gt;0",'Time check for tasks'!$L:$L,"Time check – lower"))</f>
        <v>0</v>
      </c>
      <c r="X75" s="123">
        <f>IF($A75="","",SUMIFS('Time check for tasks'!$K:$K,'Time check for tasks'!$A:$A,"&gt;="&amp;$A75,'Time check for tasks'!$A:$A,"&lt;"&amp;EDATE($A75,1),'Time check for tasks'!$K:$K,"&gt;0",'Time check for tasks'!$L:$L,"Time check – lower"))</f>
        <v>0</v>
      </c>
      <c r="Y75" s="123">
        <f>IF($A75="","",SUMIFS('Time check for tasks'!$P:$P,'Time check for tasks'!$A:$A,"&gt;="&amp;$A75,'Time check for tasks'!$A:$A,"&lt;"&amp;EDATE($A75,1),'Time check for tasks'!$P:$P,"&gt;0",'Time check for tasks'!$L:$L,"Time check – lower"))</f>
        <v>0</v>
      </c>
      <c r="Z75" s="123">
        <f>IF($A75="","",COUNTIFS('Time check for tasks'!$A:$A,"&gt;="&amp;$A75,'Time check for tasks'!$A:$A,"&lt;"&amp;EDATE($A75,1),'Time check for tasks'!$K:$K,"&gt;0",'Time check for tasks'!$L:$L,"Time check – higher"))</f>
        <v>0</v>
      </c>
      <c r="AA75" s="123">
        <f>IF($A75="","",SUMIFS('Time check for tasks'!$K:$K,'Time check for tasks'!$A:$A,"&gt;="&amp;$A75,'Time check for tasks'!$A:$A,"&lt;"&amp;EDATE($A75,1),'Time check for tasks'!$K:$K,"&gt;0",'Time check for tasks'!$L:$L,"Time check – higher"))</f>
        <v>0</v>
      </c>
      <c r="AB75" s="123">
        <f>IF($A75="","",SUMIFS('Time check for tasks'!$P:$P,'Time check for tasks'!$A:$A,"&gt;="&amp;$A75,'Time check for tasks'!$A:$A,"&lt;"&amp;EDATE($A75,1),'Time check for tasks'!$P:$P,"&gt;0",'Time check for tasks'!$L:$L,"Time check – higher"))</f>
        <v>0</v>
      </c>
      <c r="AC75" s="47"/>
      <c r="AD75" s="47"/>
      <c r="AE75" s="47"/>
      <c r="AF75" s="47"/>
      <c r="AG75" s="47"/>
      <c r="AH75" s="48" t="str">
        <f t="shared" ref="AH75:AH89" si="24">IF(COUNT(AC75:AG75)=0,"",SUM(AC75:AG75))</f>
        <v/>
      </c>
      <c r="AJ75" s="43">
        <f>IF($A75="","",SUMIFS(Messages!$T:$T,Messages!$A:$A,"&gt;="&amp;$A75,Messages!$A:$A,"&lt;"&amp;EDATE($A75,1)))</f>
        <v>0</v>
      </c>
    </row>
    <row r="76" spans="1:36" s="123" customFormat="1" ht="20.25" customHeight="1" x14ac:dyDescent="0.2">
      <c r="A76" s="49" t="s">
        <v>89</v>
      </c>
      <c r="B76" s="54" t="str">
        <f>IF($B$6="","",SUMIFS($E$11:$E$70,$A$11:$A$70,"&gt;="&amp;DATE($B$6,1,1),$A$11:$A$70,"&lt;"&amp;DATE($B$6+1,1,1)))</f>
        <v/>
      </c>
      <c r="C76" s="51"/>
      <c r="D76" s="52"/>
      <c r="E76" s="52"/>
      <c r="F76" s="52"/>
      <c r="G76" s="52"/>
      <c r="H76" s="52"/>
      <c r="I76" s="52"/>
      <c r="J76" s="52"/>
      <c r="K76" s="41"/>
      <c r="L76" s="42"/>
      <c r="M76" s="41"/>
      <c r="N76" s="43"/>
      <c r="O76" s="43"/>
      <c r="P76" s="44" t="str">
        <f t="shared" si="23"/>
        <v/>
      </c>
      <c r="Q76" s="42" t="str">
        <f t="shared" si="22"/>
        <v/>
      </c>
      <c r="R76" s="123">
        <f>IF($A76="","",SUMIFS('Work report'!$L:$L,'Work report'!$A:$A,"&gt;="&amp;$A76,'Work report'!$A:$A,"&lt;"&amp;EDATE($A76,1)))</f>
        <v>0</v>
      </c>
      <c r="S76" s="123">
        <f>IF($A76="","",SUMIFS('Work report'!$M:$M,'Work report'!$A:$A,"&gt;="&amp;$A76,'Work report'!$A:$A,"&lt;"&amp;EDATE($A76,1)))</f>
        <v>0</v>
      </c>
      <c r="T76" s="45">
        <f>IF($A76="","",SUMIFS('Missing tasks'!$E:$E,'Missing tasks'!$A:$A,"&gt;="&amp;$A76,'Missing tasks'!$A:$A,"&lt;"&amp;EDATE($A76,1)))</f>
        <v>0</v>
      </c>
      <c r="U76" s="46">
        <f>IF($A76="","",SUMIFS('Missing tasks'!$H:$H,'Missing tasks'!$A:$A,"&gt;="&amp;$A76,'Missing tasks'!$A:$A,"&lt;"&amp;EDATE($A76,1)))</f>
        <v>0</v>
      </c>
      <c r="V76" s="46">
        <f>IF($A76="","",SUMIFS('Missing tasks'!$J:$J,'Missing tasks'!$I:$I,"&gt;="&amp;$A76,'Missing tasks'!$I:$I,"&lt;"&amp;EDATE($A76,1)))</f>
        <v>0</v>
      </c>
      <c r="W76" s="123">
        <f>IF($A76="","",COUNTIFS('Time check for tasks'!$A:$A,"&gt;="&amp;$A76,'Time check for tasks'!$A:$A,"&lt;"&amp;EDATE($A76,1),'Time check for tasks'!$K:$K,"&gt;0",'Time check for tasks'!$L:$L,"Time check – lower"))</f>
        <v>0</v>
      </c>
      <c r="X76" s="123">
        <f>IF($A76="","",SUMIFS('Time check for tasks'!$K:$K,'Time check for tasks'!$A:$A,"&gt;="&amp;$A76,'Time check for tasks'!$A:$A,"&lt;"&amp;EDATE($A76,1),'Time check for tasks'!$K:$K,"&gt;0",'Time check for tasks'!$L:$L,"Time check – lower"))</f>
        <v>0</v>
      </c>
      <c r="Y76" s="123">
        <f>IF($A76="","",SUMIFS('Time check for tasks'!$P:$P,'Time check for tasks'!$A:$A,"&gt;="&amp;$A76,'Time check for tasks'!$A:$A,"&lt;"&amp;EDATE($A76,1),'Time check for tasks'!$P:$P,"&gt;0",'Time check for tasks'!$L:$L,"Time check – lower"))</f>
        <v>0</v>
      </c>
      <c r="Z76" s="123">
        <f>IF($A76="","",COUNTIFS('Time check for tasks'!$A:$A,"&gt;="&amp;$A76,'Time check for tasks'!$A:$A,"&lt;"&amp;EDATE($A76,1),'Time check for tasks'!$K:$K,"&gt;0",'Time check for tasks'!$L:$L,"Time check – higher"))</f>
        <v>0</v>
      </c>
      <c r="AA76" s="123">
        <f>IF($A76="","",SUMIFS('Time check for tasks'!$K:$K,'Time check for tasks'!$A:$A,"&gt;="&amp;$A76,'Time check for tasks'!$A:$A,"&lt;"&amp;EDATE($A76,1),'Time check for tasks'!$K:$K,"&gt;0",'Time check for tasks'!$L:$L,"Time check – higher"))</f>
        <v>0</v>
      </c>
      <c r="AB76" s="123">
        <f>IF($A76="","",SUMIFS('Time check for tasks'!$P:$P,'Time check for tasks'!$A:$A,"&gt;="&amp;$A76,'Time check for tasks'!$A:$A,"&lt;"&amp;EDATE($A76,1),'Time check for tasks'!$P:$P,"&gt;0",'Time check for tasks'!$L:$L,"Time check – higher"))</f>
        <v>0</v>
      </c>
      <c r="AC76" s="47"/>
      <c r="AD76" s="47"/>
      <c r="AE76" s="47"/>
      <c r="AF76" s="47"/>
      <c r="AG76" s="47"/>
      <c r="AH76" s="48" t="str">
        <f t="shared" si="24"/>
        <v/>
      </c>
      <c r="AJ76" s="43">
        <f>IF($A76="","",SUMIFS(Messages!$T:$T,Messages!$A:$A,"&gt;="&amp;$A76,Messages!$A:$A,"&lt;"&amp;EDATE($A76,1)))</f>
        <v>0</v>
      </c>
    </row>
    <row r="77" spans="1:36" s="123" customFormat="1" ht="20.25" customHeight="1" x14ac:dyDescent="0.2">
      <c r="A77" s="49" t="s">
        <v>90</v>
      </c>
      <c r="B77" s="54" t="str">
        <f>IF($B$6="","",SUMIFS($F$11:$F$70,$A$11:$A$70,"&gt;="&amp;DATE($B$6,1,1),$A$11:$A$70,"&lt;"&amp;DATE($B$6+1,1,1)))</f>
        <v/>
      </c>
      <c r="C77" s="51"/>
      <c r="D77" s="52"/>
      <c r="E77" s="52"/>
      <c r="F77" s="52"/>
      <c r="G77" s="52"/>
      <c r="H77" s="52"/>
      <c r="I77" s="52"/>
      <c r="J77" s="52"/>
      <c r="K77" s="41"/>
      <c r="L77" s="42"/>
      <c r="M77" s="41"/>
      <c r="N77" s="43"/>
      <c r="O77" s="43"/>
      <c r="P77" s="44" t="str">
        <f t="shared" si="23"/>
        <v/>
      </c>
      <c r="Q77" s="42" t="str">
        <f t="shared" si="22"/>
        <v/>
      </c>
      <c r="R77" s="123">
        <f>IF($A77="","",SUMIFS('Work report'!$L:$L,'Work report'!$A:$A,"&gt;="&amp;$A77,'Work report'!$A:$A,"&lt;"&amp;EDATE($A77,1)))</f>
        <v>0</v>
      </c>
      <c r="S77" s="123">
        <f>IF($A77="","",SUMIFS('Work report'!$M:$M,'Work report'!$A:$A,"&gt;="&amp;$A77,'Work report'!$A:$A,"&lt;"&amp;EDATE($A77,1)))</f>
        <v>0</v>
      </c>
      <c r="T77" s="45">
        <f>IF($A77="","",SUMIFS('Missing tasks'!$E:$E,'Missing tasks'!$A:$A,"&gt;="&amp;$A77,'Missing tasks'!$A:$A,"&lt;"&amp;EDATE($A77,1)))</f>
        <v>0</v>
      </c>
      <c r="U77" s="46">
        <f>IF($A77="","",SUMIFS('Missing tasks'!$H:$H,'Missing tasks'!$A:$A,"&gt;="&amp;$A77,'Missing tasks'!$A:$A,"&lt;"&amp;EDATE($A77,1)))</f>
        <v>0</v>
      </c>
      <c r="V77" s="46">
        <f>IF($A77="","",SUMIFS('Missing tasks'!$J:$J,'Missing tasks'!$I:$I,"&gt;="&amp;$A77,'Missing tasks'!$I:$I,"&lt;"&amp;EDATE($A77,1)))</f>
        <v>0</v>
      </c>
      <c r="W77" s="123">
        <f>IF($A77="","",COUNTIFS('Time check for tasks'!$A:$A,"&gt;="&amp;$A77,'Time check for tasks'!$A:$A,"&lt;"&amp;EDATE($A77,1),'Time check for tasks'!$K:$K,"&gt;0",'Time check for tasks'!$L:$L,"Time check – lower"))</f>
        <v>0</v>
      </c>
      <c r="X77" s="123">
        <f>IF($A77="","",SUMIFS('Time check for tasks'!$K:$K,'Time check for tasks'!$A:$A,"&gt;="&amp;$A77,'Time check for tasks'!$A:$A,"&lt;"&amp;EDATE($A77,1),'Time check for tasks'!$K:$K,"&gt;0",'Time check for tasks'!$L:$L,"Time check – lower"))</f>
        <v>0</v>
      </c>
      <c r="Y77" s="123">
        <f>IF($A77="","",SUMIFS('Time check for tasks'!$P:$P,'Time check for tasks'!$A:$A,"&gt;="&amp;$A77,'Time check for tasks'!$A:$A,"&lt;"&amp;EDATE($A77,1),'Time check for tasks'!$P:$P,"&gt;0",'Time check for tasks'!$L:$L,"Time check – lower"))</f>
        <v>0</v>
      </c>
      <c r="Z77" s="123">
        <f>IF($A77="","",COUNTIFS('Time check for tasks'!$A:$A,"&gt;="&amp;$A77,'Time check for tasks'!$A:$A,"&lt;"&amp;EDATE($A77,1),'Time check for tasks'!$K:$K,"&gt;0",'Time check for tasks'!$L:$L,"Time check – higher"))</f>
        <v>0</v>
      </c>
      <c r="AA77" s="123">
        <f>IF($A77="","",SUMIFS('Time check for tasks'!$K:$K,'Time check for tasks'!$A:$A,"&gt;="&amp;$A77,'Time check for tasks'!$A:$A,"&lt;"&amp;EDATE($A77,1),'Time check for tasks'!$K:$K,"&gt;0",'Time check for tasks'!$L:$L,"Time check – higher"))</f>
        <v>0</v>
      </c>
      <c r="AB77" s="123">
        <f>IF($A77="","",SUMIFS('Time check for tasks'!$P:$P,'Time check for tasks'!$A:$A,"&gt;="&amp;$A77,'Time check for tasks'!$A:$A,"&lt;"&amp;EDATE($A77,1),'Time check for tasks'!$P:$P,"&gt;0",'Time check for tasks'!$L:$L,"Time check – higher"))</f>
        <v>0</v>
      </c>
      <c r="AC77" s="47"/>
      <c r="AD77" s="47"/>
      <c r="AE77" s="47"/>
      <c r="AF77" s="47"/>
      <c r="AG77" s="47"/>
      <c r="AH77" s="48" t="str">
        <f t="shared" si="24"/>
        <v/>
      </c>
      <c r="AJ77" s="43">
        <f>IF($A77="","",SUMIFS(Messages!$T:$T,Messages!$A:$A,"&gt;="&amp;$A77,Messages!$A:$A,"&lt;"&amp;EDATE($A77,1)))</f>
        <v>0</v>
      </c>
    </row>
    <row r="78" spans="1:36" s="123" customFormat="1" ht="20.25" customHeight="1" x14ac:dyDescent="0.2">
      <c r="A78" s="49" t="s">
        <v>91</v>
      </c>
      <c r="B78" s="54" t="str">
        <f>IF($B$6="","",SUMIFS($I$11:$I$70,$A$11:$A$70,"&gt;="&amp;DATE($B$6,1,1),$A$11:$A$70,"&lt;"&amp;DATE($B$6+1,1,1)))</f>
        <v/>
      </c>
      <c r="C78" s="51"/>
      <c r="D78" s="52"/>
      <c r="E78" s="52"/>
      <c r="F78" s="52"/>
      <c r="G78" s="52"/>
      <c r="H78" s="52"/>
      <c r="I78" s="52"/>
      <c r="J78" s="52"/>
      <c r="K78" s="41"/>
      <c r="L78" s="42"/>
      <c r="M78" s="41"/>
      <c r="N78" s="43"/>
      <c r="O78" s="43"/>
      <c r="P78" s="44" t="str">
        <f t="shared" si="23"/>
        <v/>
      </c>
      <c r="Q78" s="42" t="str">
        <f t="shared" si="22"/>
        <v/>
      </c>
      <c r="R78" s="123">
        <f>IF($A78="","",SUMIFS('Work report'!$L:$L,'Work report'!$A:$A,"&gt;="&amp;$A78,'Work report'!$A:$A,"&lt;"&amp;EDATE($A78,1)))</f>
        <v>0</v>
      </c>
      <c r="S78" s="123">
        <f>IF($A78="","",SUMIFS('Work report'!$M:$M,'Work report'!$A:$A,"&gt;="&amp;$A78,'Work report'!$A:$A,"&lt;"&amp;EDATE($A78,1)))</f>
        <v>0</v>
      </c>
      <c r="T78" s="45">
        <f>IF($A78="","",SUMIFS('Missing tasks'!$E:$E,'Missing tasks'!$A:$A,"&gt;="&amp;$A78,'Missing tasks'!$A:$A,"&lt;"&amp;EDATE($A78,1)))</f>
        <v>0</v>
      </c>
      <c r="U78" s="46">
        <f>IF($A78="","",SUMIFS('Missing tasks'!$H:$H,'Missing tasks'!$A:$A,"&gt;="&amp;$A78,'Missing tasks'!$A:$A,"&lt;"&amp;EDATE($A78,1)))</f>
        <v>0</v>
      </c>
      <c r="V78" s="46">
        <f>IF($A78="","",SUMIFS('Missing tasks'!$J:$J,'Missing tasks'!$I:$I,"&gt;="&amp;$A78,'Missing tasks'!$I:$I,"&lt;"&amp;EDATE($A78,1)))</f>
        <v>0</v>
      </c>
      <c r="W78" s="123">
        <f>IF($A78="","",COUNTIFS('Time check for tasks'!$A:$A,"&gt;="&amp;$A78,'Time check for tasks'!$A:$A,"&lt;"&amp;EDATE($A78,1),'Time check for tasks'!$K:$K,"&gt;0",'Time check for tasks'!$L:$L,"Time check – lower"))</f>
        <v>0</v>
      </c>
      <c r="X78" s="123">
        <f>IF($A78="","",SUMIFS('Time check for tasks'!$K:$K,'Time check for tasks'!$A:$A,"&gt;="&amp;$A78,'Time check for tasks'!$A:$A,"&lt;"&amp;EDATE($A78,1),'Time check for tasks'!$K:$K,"&gt;0",'Time check for tasks'!$L:$L,"Time check – lower"))</f>
        <v>0</v>
      </c>
      <c r="Y78" s="123">
        <f>IF($A78="","",SUMIFS('Time check for tasks'!$P:$P,'Time check for tasks'!$A:$A,"&gt;="&amp;$A78,'Time check for tasks'!$A:$A,"&lt;"&amp;EDATE($A78,1),'Time check for tasks'!$P:$P,"&gt;0",'Time check for tasks'!$L:$L,"Time check – lower"))</f>
        <v>0</v>
      </c>
      <c r="Z78" s="123">
        <f>IF($A78="","",COUNTIFS('Time check for tasks'!$A:$A,"&gt;="&amp;$A78,'Time check for tasks'!$A:$A,"&lt;"&amp;EDATE($A78,1),'Time check for tasks'!$K:$K,"&gt;0",'Time check for tasks'!$L:$L,"Time check – higher"))</f>
        <v>0</v>
      </c>
      <c r="AA78" s="123">
        <f>IF($A78="","",SUMIFS('Time check for tasks'!$K:$K,'Time check for tasks'!$A:$A,"&gt;="&amp;$A78,'Time check for tasks'!$A:$A,"&lt;"&amp;EDATE($A78,1),'Time check for tasks'!$K:$K,"&gt;0",'Time check for tasks'!$L:$L,"Time check – higher"))</f>
        <v>0</v>
      </c>
      <c r="AB78" s="123">
        <f>IF($A78="","",SUMIFS('Time check for tasks'!$P:$P,'Time check for tasks'!$A:$A,"&gt;="&amp;$A78,'Time check for tasks'!$A:$A,"&lt;"&amp;EDATE($A78,1),'Time check for tasks'!$P:$P,"&gt;0",'Time check for tasks'!$L:$L,"Time check – higher"))</f>
        <v>0</v>
      </c>
      <c r="AC78" s="47"/>
      <c r="AD78" s="47"/>
      <c r="AE78" s="47"/>
      <c r="AF78" s="47"/>
      <c r="AG78" s="47"/>
      <c r="AH78" s="48" t="str">
        <f t="shared" si="24"/>
        <v/>
      </c>
      <c r="AJ78" s="43">
        <f>IF($A78="","",SUMIFS(Messages!$T:$T,Messages!$A:$A,"&gt;="&amp;$A78,Messages!$A:$A,"&lt;"&amp;EDATE($A78,1)))</f>
        <v>0</v>
      </c>
    </row>
    <row r="79" spans="1:36" s="123" customFormat="1" ht="20.25" customHeight="1" x14ac:dyDescent="0.2">
      <c r="A79" s="49" t="s">
        <v>92</v>
      </c>
      <c r="B79" s="54" t="str">
        <f>IF($B$6="","",SUMIFS($G$11:$G$70,$A$11:$A$70,"&gt;="&amp;DATE($B$6,1,1),$A$11:$A$70,"&lt;"&amp;DATE($B$6+1,1,1)))</f>
        <v/>
      </c>
      <c r="C79" s="51"/>
      <c r="D79" s="52"/>
      <c r="E79" s="52"/>
      <c r="F79" s="52"/>
      <c r="G79" s="52"/>
      <c r="H79" s="52"/>
      <c r="I79" s="52"/>
      <c r="J79" s="52"/>
      <c r="K79" s="41"/>
      <c r="L79" s="42"/>
      <c r="M79" s="41"/>
      <c r="N79" s="43"/>
      <c r="O79" s="43"/>
      <c r="P79" s="44" t="str">
        <f t="shared" si="23"/>
        <v/>
      </c>
      <c r="Q79" s="42" t="str">
        <f t="shared" si="22"/>
        <v/>
      </c>
      <c r="R79" s="123">
        <f>IF($A79="","",SUMIFS('Work report'!$L:$L,'Work report'!$A:$A,"&gt;="&amp;$A79,'Work report'!$A:$A,"&lt;"&amp;EDATE($A79,1)))</f>
        <v>0</v>
      </c>
      <c r="S79" s="123">
        <f>IF($A79="","",SUMIFS('Work report'!$M:$M,'Work report'!$A:$A,"&gt;="&amp;$A79,'Work report'!$A:$A,"&lt;"&amp;EDATE($A79,1)))</f>
        <v>0</v>
      </c>
      <c r="T79" s="45">
        <f>IF($A79="","",SUMIFS('Missing tasks'!$E:$E,'Missing tasks'!$A:$A,"&gt;="&amp;$A79,'Missing tasks'!$A:$A,"&lt;"&amp;EDATE($A79,1)))</f>
        <v>0</v>
      </c>
      <c r="U79" s="46">
        <f>IF($A79="","",SUMIFS('Missing tasks'!$H:$H,'Missing tasks'!$A:$A,"&gt;="&amp;$A79,'Missing tasks'!$A:$A,"&lt;"&amp;EDATE($A79,1)))</f>
        <v>0</v>
      </c>
      <c r="V79" s="46">
        <f>IF($A79="","",SUMIFS('Missing tasks'!$J:$J,'Missing tasks'!$I:$I,"&gt;="&amp;$A79,'Missing tasks'!$I:$I,"&lt;"&amp;EDATE($A79,1)))</f>
        <v>0</v>
      </c>
      <c r="W79" s="123">
        <f>IF($A79="","",COUNTIFS('Time check for tasks'!$A:$A,"&gt;="&amp;$A79,'Time check for tasks'!$A:$A,"&lt;"&amp;EDATE($A79,1),'Time check for tasks'!$K:$K,"&gt;0",'Time check for tasks'!$L:$L,"Time check – lower"))</f>
        <v>0</v>
      </c>
      <c r="X79" s="123">
        <f>IF($A79="","",SUMIFS('Time check for tasks'!$K:$K,'Time check for tasks'!$A:$A,"&gt;="&amp;$A79,'Time check for tasks'!$A:$A,"&lt;"&amp;EDATE($A79,1),'Time check for tasks'!$K:$K,"&gt;0",'Time check for tasks'!$L:$L,"Time check – lower"))</f>
        <v>0</v>
      </c>
      <c r="Y79" s="123">
        <f>IF($A79="","",SUMIFS('Time check for tasks'!$P:$P,'Time check for tasks'!$A:$A,"&gt;="&amp;$A79,'Time check for tasks'!$A:$A,"&lt;"&amp;EDATE($A79,1),'Time check for tasks'!$P:$P,"&gt;0",'Time check for tasks'!$L:$L,"Time check – lower"))</f>
        <v>0</v>
      </c>
      <c r="Z79" s="123">
        <f>IF($A79="","",COUNTIFS('Time check for tasks'!$A:$A,"&gt;="&amp;$A79,'Time check for tasks'!$A:$A,"&lt;"&amp;EDATE($A79,1),'Time check for tasks'!$K:$K,"&gt;0",'Time check for tasks'!$L:$L,"Time check – higher"))</f>
        <v>0</v>
      </c>
      <c r="AA79" s="123">
        <f>IF($A79="","",SUMIFS('Time check for tasks'!$K:$K,'Time check for tasks'!$A:$A,"&gt;="&amp;$A79,'Time check for tasks'!$A:$A,"&lt;"&amp;EDATE($A79,1),'Time check for tasks'!$K:$K,"&gt;0",'Time check for tasks'!$L:$L,"Time check – higher"))</f>
        <v>0</v>
      </c>
      <c r="AB79" s="123">
        <f>IF($A79="","",SUMIFS('Time check for tasks'!$P:$P,'Time check for tasks'!$A:$A,"&gt;="&amp;$A79,'Time check for tasks'!$A:$A,"&lt;"&amp;EDATE($A79,1),'Time check for tasks'!$P:$P,"&gt;0",'Time check for tasks'!$L:$L,"Time check – higher"))</f>
        <v>0</v>
      </c>
      <c r="AC79" s="47"/>
      <c r="AD79" s="47"/>
      <c r="AE79" s="47"/>
      <c r="AF79" s="47"/>
      <c r="AG79" s="47"/>
      <c r="AH79" s="48" t="str">
        <f t="shared" si="24"/>
        <v/>
      </c>
      <c r="AJ79" s="43">
        <f>IF($A79="","",SUMIFS(Messages!$T:$T,Messages!$A:$A,"&gt;="&amp;$A79,Messages!$A:$A,"&lt;"&amp;EDATE($A79,1)))</f>
        <v>0</v>
      </c>
    </row>
    <row r="80" spans="1:36" s="123" customFormat="1" ht="20.25" customHeight="1" x14ac:dyDescent="0.2">
      <c r="A80" s="49" t="s">
        <v>93</v>
      </c>
      <c r="B80" s="54" t="str">
        <f>IF($B$6="","",SUMIFS($H$11:$H$70,$A$11:$A$70,"&gt;="&amp;DATE($B$6,1,1),$A$11:$A$70,"&lt;"&amp;DATE($B$6+1,1,1)))</f>
        <v/>
      </c>
      <c r="C80" s="51"/>
      <c r="D80" s="52"/>
      <c r="E80" s="52"/>
      <c r="F80" s="52"/>
      <c r="G80" s="52"/>
      <c r="H80" s="52"/>
      <c r="I80" s="52"/>
      <c r="J80" s="52"/>
      <c r="K80" s="41"/>
      <c r="L80" s="42"/>
      <c r="M80" s="41"/>
      <c r="N80" s="43"/>
      <c r="O80" s="43"/>
      <c r="P80" s="44" t="str">
        <f t="shared" si="23"/>
        <v/>
      </c>
      <c r="Q80" s="42" t="str">
        <f t="shared" si="22"/>
        <v/>
      </c>
      <c r="R80" s="123">
        <f>IF($A80="","",SUMIFS('Work report'!$L:$L,'Work report'!$A:$A,"&gt;="&amp;$A80,'Work report'!$A:$A,"&lt;"&amp;EDATE($A80,1)))</f>
        <v>0</v>
      </c>
      <c r="S80" s="123">
        <f>IF($A80="","",SUMIFS('Work report'!$M:$M,'Work report'!$A:$A,"&gt;="&amp;$A80,'Work report'!$A:$A,"&lt;"&amp;EDATE($A80,1)))</f>
        <v>0</v>
      </c>
      <c r="T80" s="45">
        <f>IF($A80="","",SUMIFS('Missing tasks'!$E:$E,'Missing tasks'!$A:$A,"&gt;="&amp;$A80,'Missing tasks'!$A:$A,"&lt;"&amp;EDATE($A80,1)))</f>
        <v>0</v>
      </c>
      <c r="U80" s="46">
        <f>IF($A80="","",SUMIFS('Missing tasks'!$H:$H,'Missing tasks'!$A:$A,"&gt;="&amp;$A80,'Missing tasks'!$A:$A,"&lt;"&amp;EDATE($A80,1)))</f>
        <v>0</v>
      </c>
      <c r="V80" s="46">
        <f>IF($A80="","",SUMIFS('Missing tasks'!$J:$J,'Missing tasks'!$I:$I,"&gt;="&amp;$A80,'Missing tasks'!$I:$I,"&lt;"&amp;EDATE($A80,1)))</f>
        <v>0</v>
      </c>
      <c r="W80" s="123">
        <f>IF($A80="","",COUNTIFS('Time check for tasks'!$A:$A,"&gt;="&amp;$A80,'Time check for tasks'!$A:$A,"&lt;"&amp;EDATE($A80,1),'Time check for tasks'!$K:$K,"&gt;0",'Time check for tasks'!$L:$L,"Time check – lower"))</f>
        <v>0</v>
      </c>
      <c r="X80" s="123">
        <f>IF($A80="","",SUMIFS('Time check for tasks'!$K:$K,'Time check for tasks'!$A:$A,"&gt;="&amp;$A80,'Time check for tasks'!$A:$A,"&lt;"&amp;EDATE($A80,1),'Time check for tasks'!$K:$K,"&gt;0",'Time check for tasks'!$L:$L,"Time check – lower"))</f>
        <v>0</v>
      </c>
      <c r="Y80" s="123">
        <f>IF($A80="","",SUMIFS('Time check for tasks'!$P:$P,'Time check for tasks'!$A:$A,"&gt;="&amp;$A80,'Time check for tasks'!$A:$A,"&lt;"&amp;EDATE($A80,1),'Time check for tasks'!$P:$P,"&gt;0",'Time check for tasks'!$L:$L,"Time check – lower"))</f>
        <v>0</v>
      </c>
      <c r="Z80" s="123">
        <f>IF($A80="","",COUNTIFS('Time check for tasks'!$A:$A,"&gt;="&amp;$A80,'Time check for tasks'!$A:$A,"&lt;"&amp;EDATE($A80,1),'Time check for tasks'!$K:$K,"&gt;0",'Time check for tasks'!$L:$L,"Time check – higher"))</f>
        <v>0</v>
      </c>
      <c r="AA80" s="123">
        <f>IF($A80="","",SUMIFS('Time check for tasks'!$K:$K,'Time check for tasks'!$A:$A,"&gt;="&amp;$A80,'Time check for tasks'!$A:$A,"&lt;"&amp;EDATE($A80,1),'Time check for tasks'!$K:$K,"&gt;0",'Time check for tasks'!$L:$L,"Time check – higher"))</f>
        <v>0</v>
      </c>
      <c r="AB80" s="123">
        <f>IF($A80="","",SUMIFS('Time check for tasks'!$P:$P,'Time check for tasks'!$A:$A,"&gt;="&amp;$A80,'Time check for tasks'!$A:$A,"&lt;"&amp;EDATE($A80,1),'Time check for tasks'!$P:$P,"&gt;0",'Time check for tasks'!$L:$L,"Time check – higher"))</f>
        <v>0</v>
      </c>
      <c r="AC80" s="47"/>
      <c r="AD80" s="47"/>
      <c r="AE80" s="47"/>
      <c r="AF80" s="47"/>
      <c r="AG80" s="47"/>
      <c r="AH80" s="48" t="str">
        <f t="shared" si="24"/>
        <v/>
      </c>
      <c r="AJ80" s="43">
        <f>IF($A80="","",SUMIFS(Messages!$T:$T,Messages!$A:$A,"&gt;="&amp;$A80,Messages!$A:$A,"&lt;"&amp;EDATE($A80,1)))</f>
        <v>0</v>
      </c>
    </row>
    <row r="81" spans="1:36" s="123" customFormat="1" ht="20.25" customHeight="1" x14ac:dyDescent="0.2">
      <c r="A81" s="42"/>
      <c r="B81" s="42"/>
      <c r="C81" s="42"/>
      <c r="D81" s="43"/>
      <c r="E81" s="43"/>
      <c r="F81" s="43"/>
      <c r="G81" s="43"/>
      <c r="H81" s="43"/>
      <c r="I81" s="43"/>
      <c r="J81" s="43"/>
      <c r="K81" s="41"/>
      <c r="L81" s="42"/>
      <c r="M81" s="41"/>
      <c r="N81" s="43"/>
      <c r="O81" s="43"/>
      <c r="P81" s="44" t="str">
        <f t="shared" si="23"/>
        <v/>
      </c>
      <c r="Q81" s="55"/>
      <c r="R81" s="123" t="str">
        <f>IF($A81="","",SUMIFS('Work report'!$L:$L,'Work report'!$A:$A,"&gt;="&amp;$A81,'Work report'!$A:$A,"&lt;"&amp;EDATE($A81,1)))</f>
        <v/>
      </c>
      <c r="S81" s="123" t="str">
        <f>IF($A81="","",SUMIFS('Work report'!$M:$M,'Work report'!$A:$A,"&gt;="&amp;$A81,'Work report'!$A:$A,"&lt;"&amp;EDATE($A81,1)))</f>
        <v/>
      </c>
      <c r="T81" s="45" t="str">
        <f>IF($A81="","",SUMIFS('Missing tasks'!$E:$E,'Missing tasks'!$A:$A,"&gt;="&amp;$A81,'Missing tasks'!$A:$A,"&lt;"&amp;EDATE($A81,1)))</f>
        <v/>
      </c>
      <c r="U81" s="46" t="str">
        <f>IF($A81="","",SUMIFS('Missing tasks'!$H:$H,'Missing tasks'!$A:$A,"&gt;="&amp;$A81,'Missing tasks'!$A:$A,"&lt;"&amp;EDATE($A81,1)))</f>
        <v/>
      </c>
      <c r="V81" s="46" t="str">
        <f>IF($A81="","",SUMIFS('Missing tasks'!$J:$J,'Missing tasks'!$I:$I,"&gt;="&amp;$A81,'Missing tasks'!$I:$I,"&lt;"&amp;EDATE($A81,1)))</f>
        <v/>
      </c>
      <c r="W81" s="123" t="str">
        <f>IF($A81="","",COUNTIFS('Time check for tasks'!$A:$A,"&gt;="&amp;$A81,'Time check for tasks'!$A:$A,"&lt;"&amp;EDATE($A81,1),'Time check for tasks'!$K:$K,"&gt;0",'Time check for tasks'!$L:$L,"Time check – lower"))</f>
        <v/>
      </c>
      <c r="X81" s="123" t="str">
        <f>IF($A81="","",SUMIFS('Time check for tasks'!$K:$K,'Time check for tasks'!$A:$A,"&gt;="&amp;$A81,'Time check for tasks'!$A:$A,"&lt;"&amp;EDATE($A81,1),'Time check for tasks'!$K:$K,"&gt;0",'Time check for tasks'!$L:$L,"Time check – lower"))</f>
        <v/>
      </c>
      <c r="Y81" s="123" t="str">
        <f>IF($A81="","",SUMIFS('Time check for tasks'!$P:$P,'Time check for tasks'!$A:$A,"&gt;="&amp;$A81,'Time check for tasks'!$A:$A,"&lt;"&amp;EDATE($A81,1),'Time check for tasks'!$P:$P,"&gt;0",'Time check for tasks'!$L:$L,"Time check – lower"))</f>
        <v/>
      </c>
      <c r="Z81" s="123" t="str">
        <f>IF($A81="","",COUNTIFS('Time check for tasks'!$A:$A,"&gt;="&amp;$A81,'Time check for tasks'!$A:$A,"&lt;"&amp;EDATE($A81,1),'Time check for tasks'!$K:$K,"&gt;0",'Time check for tasks'!$L:$L,"Time check – higher"))</f>
        <v/>
      </c>
      <c r="AA81" s="123" t="str">
        <f>IF($A81="","",SUMIFS('Time check for tasks'!$K:$K,'Time check for tasks'!$A:$A,"&gt;="&amp;$A81,'Time check for tasks'!$A:$A,"&lt;"&amp;EDATE($A81,1),'Time check for tasks'!$K:$K,"&gt;0",'Time check for tasks'!$L:$L,"Time check – higher"))</f>
        <v/>
      </c>
      <c r="AB81" s="123" t="str">
        <f>IF($A81="","",SUMIFS('Time check for tasks'!$P:$P,'Time check for tasks'!$A:$A,"&gt;="&amp;$A81,'Time check for tasks'!$A:$A,"&lt;"&amp;EDATE($A81,1),'Time check for tasks'!$P:$P,"&gt;0",'Time check for tasks'!$L:$L,"Time check – higher"))</f>
        <v/>
      </c>
      <c r="AC81" s="47"/>
      <c r="AD81" s="47"/>
      <c r="AE81" s="47"/>
      <c r="AF81" s="47"/>
      <c r="AG81" s="47"/>
      <c r="AH81" s="48" t="str">
        <f t="shared" si="24"/>
        <v/>
      </c>
      <c r="AJ81" s="43" t="str">
        <f>IF($A81="","",SUMIFS(Messages!$T:$T,Messages!$A:$A,"&gt;="&amp;$A81,Messages!$A:$A,"&lt;"&amp;EDATE($A81,1)))</f>
        <v/>
      </c>
    </row>
    <row r="82" spans="1:36" s="123" customFormat="1" ht="20.25" customHeight="1" x14ac:dyDescent="0.2">
      <c r="A82" s="259" t="s">
        <v>94</v>
      </c>
      <c r="B82" s="260"/>
      <c r="C82" s="260"/>
      <c r="D82" s="260"/>
      <c r="E82" s="260"/>
      <c r="F82" s="260"/>
      <c r="G82" s="260"/>
      <c r="H82" s="260"/>
      <c r="I82" s="260"/>
      <c r="J82" s="260"/>
      <c r="K82" s="41"/>
      <c r="L82" s="42"/>
      <c r="M82" s="41"/>
      <c r="N82" s="43"/>
      <c r="O82" s="43"/>
      <c r="P82" s="44" t="str">
        <f t="shared" si="23"/>
        <v/>
      </c>
      <c r="Q82" s="42" t="str">
        <f t="shared" ref="Q82:Q89" si="25">IF($A82="","",IF($E$3&lt;&gt;"Monthly","",IFERROR($C82-($E$5/$E$4),"")))</f>
        <v/>
      </c>
      <c r="R82" s="123">
        <f>IF($A82="","",SUMIFS('Work report'!$L:$L,'Work report'!$A:$A,"&gt;="&amp;$A82,'Work report'!$A:$A,"&lt;"&amp;EDATE($A82,1)))</f>
        <v>0</v>
      </c>
      <c r="S82" s="123">
        <f>IF($A82="","",SUMIFS('Work report'!$M:$M,'Work report'!$A:$A,"&gt;="&amp;$A82,'Work report'!$A:$A,"&lt;"&amp;EDATE($A82,1)))</f>
        <v>0</v>
      </c>
      <c r="T82" s="45">
        <f>IF($A82="","",SUMIFS('Missing tasks'!$E:$E,'Missing tasks'!$A:$A,"&gt;="&amp;$A82,'Missing tasks'!$A:$A,"&lt;"&amp;EDATE($A82,1)))</f>
        <v>0</v>
      </c>
      <c r="U82" s="46">
        <f>IF($A82="","",SUMIFS('Missing tasks'!$H:$H,'Missing tasks'!$A:$A,"&gt;="&amp;$A82,'Missing tasks'!$A:$A,"&lt;"&amp;EDATE($A82,1)))</f>
        <v>0</v>
      </c>
      <c r="V82" s="46">
        <f>IF($A82="","",SUMIFS('Missing tasks'!$J:$J,'Missing tasks'!$I:$I,"&gt;="&amp;$A82,'Missing tasks'!$I:$I,"&lt;"&amp;EDATE($A82,1)))</f>
        <v>0</v>
      </c>
      <c r="W82" s="123">
        <f>IF($A82="","",COUNTIFS('Time check for tasks'!$A:$A,"&gt;="&amp;$A82,'Time check for tasks'!$A:$A,"&lt;"&amp;EDATE($A82,1),'Time check for tasks'!$K:$K,"&gt;0",'Time check for tasks'!$L:$L,"Time check – lower"))</f>
        <v>0</v>
      </c>
      <c r="X82" s="123">
        <f>IF($A82="","",SUMIFS('Time check for tasks'!$K:$K,'Time check for tasks'!$A:$A,"&gt;="&amp;$A82,'Time check for tasks'!$A:$A,"&lt;"&amp;EDATE($A82,1),'Time check for tasks'!$K:$K,"&gt;0",'Time check for tasks'!$L:$L,"Time check – lower"))</f>
        <v>0</v>
      </c>
      <c r="Y82" s="123">
        <f>IF($A82="","",SUMIFS('Time check for tasks'!$P:$P,'Time check for tasks'!$A:$A,"&gt;="&amp;$A82,'Time check for tasks'!$A:$A,"&lt;"&amp;EDATE($A82,1),'Time check for tasks'!$P:$P,"&gt;0",'Time check for tasks'!$L:$L,"Time check – lower"))</f>
        <v>0</v>
      </c>
      <c r="Z82" s="123">
        <f>IF($A82="","",COUNTIFS('Time check for tasks'!$A:$A,"&gt;="&amp;$A82,'Time check for tasks'!$A:$A,"&lt;"&amp;EDATE($A82,1),'Time check for tasks'!$K:$K,"&gt;0",'Time check for tasks'!$L:$L,"Time check – higher"))</f>
        <v>0</v>
      </c>
      <c r="AA82" s="123">
        <f>IF($A82="","",SUMIFS('Time check for tasks'!$K:$K,'Time check for tasks'!$A:$A,"&gt;="&amp;$A82,'Time check for tasks'!$A:$A,"&lt;"&amp;EDATE($A82,1),'Time check for tasks'!$K:$K,"&gt;0",'Time check for tasks'!$L:$L,"Time check – higher"))</f>
        <v>0</v>
      </c>
      <c r="AB82" s="123">
        <f>IF($A82="","",SUMIFS('Time check for tasks'!$P:$P,'Time check for tasks'!$A:$A,"&gt;="&amp;$A82,'Time check for tasks'!$A:$A,"&lt;"&amp;EDATE($A82,1),'Time check for tasks'!$P:$P,"&gt;0",'Time check for tasks'!$L:$L,"Time check – higher"))</f>
        <v>0</v>
      </c>
      <c r="AC82" s="47"/>
      <c r="AD82" s="47"/>
      <c r="AE82" s="47"/>
      <c r="AF82" s="47"/>
      <c r="AG82" s="47"/>
      <c r="AH82" s="48" t="str">
        <f t="shared" si="24"/>
        <v/>
      </c>
      <c r="AJ82" s="43">
        <f>IF($A82="","",SUMIFS(Messages!$T:$T,Messages!$A:$A,"&gt;="&amp;$A82,Messages!$A:$A,"&lt;"&amp;EDATE($A82,1)))</f>
        <v>0</v>
      </c>
    </row>
    <row r="83" spans="1:36" s="123" customFormat="1" ht="20.25" customHeight="1" x14ac:dyDescent="0.2">
      <c r="A83" s="49" t="s">
        <v>95</v>
      </c>
      <c r="B83" s="50">
        <f>SUM($C$11:$C$70)</f>
        <v>0</v>
      </c>
      <c r="C83" s="51"/>
      <c r="D83" s="52"/>
      <c r="E83" s="52"/>
      <c r="F83" s="52"/>
      <c r="G83" s="52"/>
      <c r="H83" s="52"/>
      <c r="I83" s="52"/>
      <c r="J83" s="52"/>
      <c r="K83" s="41"/>
      <c r="L83" s="42"/>
      <c r="M83" s="41"/>
      <c r="N83" s="43"/>
      <c r="O83" s="43"/>
      <c r="P83" s="44" t="str">
        <f t="shared" si="23"/>
        <v/>
      </c>
      <c r="Q83" s="42" t="str">
        <f t="shared" si="25"/>
        <v/>
      </c>
      <c r="R83" s="123">
        <f>IF($A83="","",SUMIFS('Work report'!$L:$L,'Work report'!$A:$A,"&gt;="&amp;$A83,'Work report'!$A:$A,"&lt;"&amp;EDATE($A83,1)))</f>
        <v>0</v>
      </c>
      <c r="S83" s="123">
        <f>IF($A83="","",SUMIFS('Work report'!$M:$M,'Work report'!$A:$A,"&gt;="&amp;$A83,'Work report'!$A:$A,"&lt;"&amp;EDATE($A83,1)))</f>
        <v>0</v>
      </c>
      <c r="T83" s="45">
        <f>IF($A83="","",SUMIFS('Missing tasks'!$E:$E,'Missing tasks'!$A:$A,"&gt;="&amp;$A83,'Missing tasks'!$A:$A,"&lt;"&amp;EDATE($A83,1)))</f>
        <v>0</v>
      </c>
      <c r="U83" s="46">
        <f>IF($A83="","",SUMIFS('Missing tasks'!$H:$H,'Missing tasks'!$A:$A,"&gt;="&amp;$A83,'Missing tasks'!$A:$A,"&lt;"&amp;EDATE($A83,1)))</f>
        <v>0</v>
      </c>
      <c r="V83" s="46">
        <f>IF($A83="","",SUMIFS('Missing tasks'!$J:$J,'Missing tasks'!$I:$I,"&gt;="&amp;$A83,'Missing tasks'!$I:$I,"&lt;"&amp;EDATE($A83,1)))</f>
        <v>0</v>
      </c>
      <c r="W83" s="123">
        <f>IF($A83="","",COUNTIFS('Time check for tasks'!$A:$A,"&gt;="&amp;$A83,'Time check for tasks'!$A:$A,"&lt;"&amp;EDATE($A83,1),'Time check for tasks'!$K:$K,"&gt;0",'Time check for tasks'!$L:$L,"Time check – lower"))</f>
        <v>0</v>
      </c>
      <c r="X83" s="123">
        <f>IF($A83="","",SUMIFS('Time check for tasks'!$K:$K,'Time check for tasks'!$A:$A,"&gt;="&amp;$A83,'Time check for tasks'!$A:$A,"&lt;"&amp;EDATE($A83,1),'Time check for tasks'!$K:$K,"&gt;0",'Time check for tasks'!$L:$L,"Time check – lower"))</f>
        <v>0</v>
      </c>
      <c r="Y83" s="123">
        <f>IF($A83="","",SUMIFS('Time check for tasks'!$P:$P,'Time check for tasks'!$A:$A,"&gt;="&amp;$A83,'Time check for tasks'!$A:$A,"&lt;"&amp;EDATE($A83,1),'Time check for tasks'!$P:$P,"&gt;0",'Time check for tasks'!$L:$L,"Time check – lower"))</f>
        <v>0</v>
      </c>
      <c r="Z83" s="123">
        <f>IF($A83="","",COUNTIFS('Time check for tasks'!$A:$A,"&gt;="&amp;$A83,'Time check for tasks'!$A:$A,"&lt;"&amp;EDATE($A83,1),'Time check for tasks'!$K:$K,"&gt;0",'Time check for tasks'!$L:$L,"Time check – higher"))</f>
        <v>0</v>
      </c>
      <c r="AA83" s="123">
        <f>IF($A83="","",SUMIFS('Time check for tasks'!$K:$K,'Time check for tasks'!$A:$A,"&gt;="&amp;$A83,'Time check for tasks'!$A:$A,"&lt;"&amp;EDATE($A83,1),'Time check for tasks'!$K:$K,"&gt;0",'Time check for tasks'!$L:$L,"Time check – higher"))</f>
        <v>0</v>
      </c>
      <c r="AB83" s="123">
        <f>IF($A83="","",SUMIFS('Time check for tasks'!$P:$P,'Time check for tasks'!$A:$A,"&gt;="&amp;$A83,'Time check for tasks'!$A:$A,"&lt;"&amp;EDATE($A83,1),'Time check for tasks'!$P:$P,"&gt;0",'Time check for tasks'!$L:$L,"Time check – higher"))</f>
        <v>0</v>
      </c>
      <c r="AC83" s="47"/>
      <c r="AD83" s="47"/>
      <c r="AE83" s="47"/>
      <c r="AF83" s="47"/>
      <c r="AG83" s="47"/>
      <c r="AH83" s="48" t="str">
        <f t="shared" si="24"/>
        <v/>
      </c>
      <c r="AI83" s="53">
        <f>SUM($AI$11:$AI$70)</f>
        <v>0</v>
      </c>
      <c r="AJ83" s="43">
        <f>IF($A83="","",SUMIFS(Messages!$T:$T,Messages!$A:$A,"&gt;="&amp;$A83,Messages!$A:$A,"&lt;"&amp;EDATE($A83,1)))</f>
        <v>0</v>
      </c>
    </row>
    <row r="84" spans="1:36" s="123" customFormat="1" ht="20.25" customHeight="1" x14ac:dyDescent="0.2">
      <c r="A84" s="49" t="s">
        <v>96</v>
      </c>
      <c r="B84" s="54">
        <f>SUM($D$11:$D$70)</f>
        <v>0</v>
      </c>
      <c r="C84" s="51"/>
      <c r="D84" s="52"/>
      <c r="E84" s="52"/>
      <c r="F84" s="52"/>
      <c r="G84" s="52"/>
      <c r="H84" s="52"/>
      <c r="I84" s="52"/>
      <c r="J84" s="52"/>
      <c r="K84" s="41"/>
      <c r="L84" s="42"/>
      <c r="M84" s="41"/>
      <c r="N84" s="43"/>
      <c r="O84" s="43"/>
      <c r="P84" s="44" t="str">
        <f t="shared" si="23"/>
        <v/>
      </c>
      <c r="Q84" s="42" t="str">
        <f t="shared" si="25"/>
        <v/>
      </c>
      <c r="R84" s="123">
        <f>IF($A84="","",SUMIFS('Work report'!$L:$L,'Work report'!$A:$A,"&gt;="&amp;$A84,'Work report'!$A:$A,"&lt;"&amp;EDATE($A84,1)))</f>
        <v>0</v>
      </c>
      <c r="S84" s="123">
        <f>IF($A84="","",SUMIFS('Work report'!$M:$M,'Work report'!$A:$A,"&gt;="&amp;$A84,'Work report'!$A:$A,"&lt;"&amp;EDATE($A84,1)))</f>
        <v>0</v>
      </c>
      <c r="T84" s="45">
        <f>IF($A84="","",SUMIFS('Missing tasks'!$E:$E,'Missing tasks'!$A:$A,"&gt;="&amp;$A84,'Missing tasks'!$A:$A,"&lt;"&amp;EDATE($A84,1)))</f>
        <v>0</v>
      </c>
      <c r="U84" s="46">
        <f>IF($A84="","",SUMIFS('Missing tasks'!$H:$H,'Missing tasks'!$A:$A,"&gt;="&amp;$A84,'Missing tasks'!$A:$A,"&lt;"&amp;EDATE($A84,1)))</f>
        <v>0</v>
      </c>
      <c r="V84" s="46">
        <f>IF($A84="","",SUMIFS('Missing tasks'!$J:$J,'Missing tasks'!$I:$I,"&gt;="&amp;$A84,'Missing tasks'!$I:$I,"&lt;"&amp;EDATE($A84,1)))</f>
        <v>0</v>
      </c>
      <c r="W84" s="123">
        <f>IF($A84="","",COUNTIFS('Time check for tasks'!$A:$A,"&gt;="&amp;$A84,'Time check for tasks'!$A:$A,"&lt;"&amp;EDATE($A84,1),'Time check for tasks'!$K:$K,"&gt;0",'Time check for tasks'!$L:$L,"Time check – lower"))</f>
        <v>0</v>
      </c>
      <c r="X84" s="123">
        <f>IF($A84="","",SUMIFS('Time check for tasks'!$K:$K,'Time check for tasks'!$A:$A,"&gt;="&amp;$A84,'Time check for tasks'!$A:$A,"&lt;"&amp;EDATE($A84,1),'Time check for tasks'!$K:$K,"&gt;0",'Time check for tasks'!$L:$L,"Time check – lower"))</f>
        <v>0</v>
      </c>
      <c r="Y84" s="123">
        <f>IF($A84="","",SUMIFS('Time check for tasks'!$P:$P,'Time check for tasks'!$A:$A,"&gt;="&amp;$A84,'Time check for tasks'!$A:$A,"&lt;"&amp;EDATE($A84,1),'Time check for tasks'!$P:$P,"&gt;0",'Time check for tasks'!$L:$L,"Time check – lower"))</f>
        <v>0</v>
      </c>
      <c r="Z84" s="123">
        <f>IF($A84="","",COUNTIFS('Time check for tasks'!$A:$A,"&gt;="&amp;$A84,'Time check for tasks'!$A:$A,"&lt;"&amp;EDATE($A84,1),'Time check for tasks'!$K:$K,"&gt;0",'Time check for tasks'!$L:$L,"Time check – higher"))</f>
        <v>0</v>
      </c>
      <c r="AA84" s="123">
        <f>IF($A84="","",SUMIFS('Time check for tasks'!$K:$K,'Time check for tasks'!$A:$A,"&gt;="&amp;$A84,'Time check for tasks'!$A:$A,"&lt;"&amp;EDATE($A84,1),'Time check for tasks'!$K:$K,"&gt;0",'Time check for tasks'!$L:$L,"Time check – higher"))</f>
        <v>0</v>
      </c>
      <c r="AB84" s="123">
        <f>IF($A84="","",SUMIFS('Time check for tasks'!$P:$P,'Time check for tasks'!$A:$A,"&gt;="&amp;$A84,'Time check for tasks'!$A:$A,"&lt;"&amp;EDATE($A84,1),'Time check for tasks'!$P:$P,"&gt;0",'Time check for tasks'!$L:$L,"Time check – higher"))</f>
        <v>0</v>
      </c>
      <c r="AC84" s="47"/>
      <c r="AD84" s="47"/>
      <c r="AE84" s="47"/>
      <c r="AF84" s="47"/>
      <c r="AG84" s="47"/>
      <c r="AH84" s="48" t="str">
        <f t="shared" si="24"/>
        <v/>
      </c>
      <c r="AJ84" s="43">
        <f>IF($A84="","",SUMIFS(Messages!$T:$T,Messages!$A:$A,"&gt;="&amp;$A84,Messages!$A:$A,"&lt;"&amp;EDATE($A84,1)))</f>
        <v>0</v>
      </c>
    </row>
    <row r="85" spans="1:36" s="123" customFormat="1" ht="20.25" customHeight="1" x14ac:dyDescent="0.2">
      <c r="A85" s="49" t="s">
        <v>97</v>
      </c>
      <c r="B85" s="54">
        <f>SUM($E$11:$E$70)</f>
        <v>0</v>
      </c>
      <c r="C85" s="51"/>
      <c r="D85" s="52"/>
      <c r="E85" s="52"/>
      <c r="F85" s="52"/>
      <c r="G85" s="52"/>
      <c r="H85" s="52"/>
      <c r="I85" s="52"/>
      <c r="J85" s="52"/>
      <c r="K85" s="41"/>
      <c r="L85" s="42"/>
      <c r="M85" s="41"/>
      <c r="N85" s="43"/>
      <c r="O85" s="43"/>
      <c r="P85" s="44" t="str">
        <f t="shared" si="23"/>
        <v/>
      </c>
      <c r="Q85" s="42" t="str">
        <f t="shared" si="25"/>
        <v/>
      </c>
      <c r="R85" s="123">
        <f>IF($A85="","",SUMIFS('Work report'!$L:$L,'Work report'!$A:$A,"&gt;="&amp;$A85,'Work report'!$A:$A,"&lt;"&amp;EDATE($A85,1)))</f>
        <v>0</v>
      </c>
      <c r="S85" s="123">
        <f>IF($A85="","",SUMIFS('Work report'!$M:$M,'Work report'!$A:$A,"&gt;="&amp;$A85,'Work report'!$A:$A,"&lt;"&amp;EDATE($A85,1)))</f>
        <v>0</v>
      </c>
      <c r="T85" s="45">
        <f>IF($A85="","",SUMIFS('Missing tasks'!$E:$E,'Missing tasks'!$A:$A,"&gt;="&amp;$A85,'Missing tasks'!$A:$A,"&lt;"&amp;EDATE($A85,1)))</f>
        <v>0</v>
      </c>
      <c r="U85" s="46">
        <f>IF($A85="","",SUMIFS('Missing tasks'!$H:$H,'Missing tasks'!$A:$A,"&gt;="&amp;$A85,'Missing tasks'!$A:$A,"&lt;"&amp;EDATE($A85,1)))</f>
        <v>0</v>
      </c>
      <c r="V85" s="46">
        <f>IF($A85="","",SUMIFS('Missing tasks'!$J:$J,'Missing tasks'!$I:$I,"&gt;="&amp;$A85,'Missing tasks'!$I:$I,"&lt;"&amp;EDATE($A85,1)))</f>
        <v>0</v>
      </c>
      <c r="W85" s="123">
        <f>IF($A85="","",COUNTIFS('Time check for tasks'!$A:$A,"&gt;="&amp;$A85,'Time check for tasks'!$A:$A,"&lt;"&amp;EDATE($A85,1),'Time check for tasks'!$K:$K,"&gt;0",'Time check for tasks'!$L:$L,"Time check – lower"))</f>
        <v>0</v>
      </c>
      <c r="X85" s="123">
        <f>IF($A85="","",SUMIFS('Time check for tasks'!$K:$K,'Time check for tasks'!$A:$A,"&gt;="&amp;$A85,'Time check for tasks'!$A:$A,"&lt;"&amp;EDATE($A85,1),'Time check for tasks'!$K:$K,"&gt;0",'Time check for tasks'!$L:$L,"Time check – lower"))</f>
        <v>0</v>
      </c>
      <c r="Y85" s="123">
        <f>IF($A85="","",SUMIFS('Time check for tasks'!$P:$P,'Time check for tasks'!$A:$A,"&gt;="&amp;$A85,'Time check for tasks'!$A:$A,"&lt;"&amp;EDATE($A85,1),'Time check for tasks'!$P:$P,"&gt;0",'Time check for tasks'!$L:$L,"Time check – lower"))</f>
        <v>0</v>
      </c>
      <c r="Z85" s="123">
        <f>IF($A85="","",COUNTIFS('Time check for tasks'!$A:$A,"&gt;="&amp;$A85,'Time check for tasks'!$A:$A,"&lt;"&amp;EDATE($A85,1),'Time check for tasks'!$K:$K,"&gt;0",'Time check for tasks'!$L:$L,"Time check – higher"))</f>
        <v>0</v>
      </c>
      <c r="AA85" s="123">
        <f>IF($A85="","",SUMIFS('Time check for tasks'!$K:$K,'Time check for tasks'!$A:$A,"&gt;="&amp;$A85,'Time check for tasks'!$A:$A,"&lt;"&amp;EDATE($A85,1),'Time check for tasks'!$K:$K,"&gt;0",'Time check for tasks'!$L:$L,"Time check – higher"))</f>
        <v>0</v>
      </c>
      <c r="AB85" s="123">
        <f>IF($A85="","",SUMIFS('Time check for tasks'!$P:$P,'Time check for tasks'!$A:$A,"&gt;="&amp;$A85,'Time check for tasks'!$A:$A,"&lt;"&amp;EDATE($A85,1),'Time check for tasks'!$P:$P,"&gt;0",'Time check for tasks'!$L:$L,"Time check – higher"))</f>
        <v>0</v>
      </c>
      <c r="AC85" s="47"/>
      <c r="AD85" s="47"/>
      <c r="AE85" s="47"/>
      <c r="AF85" s="47"/>
      <c r="AG85" s="47"/>
      <c r="AH85" s="48" t="str">
        <f t="shared" si="24"/>
        <v/>
      </c>
      <c r="AJ85" s="43">
        <f>IF($A85="","",SUMIFS(Messages!$T:$T,Messages!$A:$A,"&gt;="&amp;$A85,Messages!$A:$A,"&lt;"&amp;EDATE($A85,1)))</f>
        <v>0</v>
      </c>
    </row>
    <row r="86" spans="1:36" s="123" customFormat="1" ht="20.25" customHeight="1" x14ac:dyDescent="0.2">
      <c r="A86" s="49" t="s">
        <v>98</v>
      </c>
      <c r="B86" s="54">
        <f>SUM($F$11:$F$70)</f>
        <v>0</v>
      </c>
      <c r="C86" s="51"/>
      <c r="D86" s="52"/>
      <c r="E86" s="52"/>
      <c r="F86" s="52"/>
      <c r="G86" s="52"/>
      <c r="H86" s="52"/>
      <c r="I86" s="52"/>
      <c r="J86" s="52"/>
      <c r="K86" s="41"/>
      <c r="L86" s="42"/>
      <c r="M86" s="41"/>
      <c r="N86" s="43"/>
      <c r="O86" s="43"/>
      <c r="P86" s="44" t="str">
        <f t="shared" si="23"/>
        <v/>
      </c>
      <c r="Q86" s="42" t="str">
        <f t="shared" si="25"/>
        <v/>
      </c>
      <c r="R86" s="123">
        <f>IF($A86="","",SUMIFS('Work report'!$L:$L,'Work report'!$A:$A,"&gt;="&amp;$A86,'Work report'!$A:$A,"&lt;"&amp;EDATE($A86,1)))</f>
        <v>0</v>
      </c>
      <c r="S86" s="123">
        <f>IF($A86="","",SUMIFS('Work report'!$M:$M,'Work report'!$A:$A,"&gt;="&amp;$A86,'Work report'!$A:$A,"&lt;"&amp;EDATE($A86,1)))</f>
        <v>0</v>
      </c>
      <c r="T86" s="45">
        <f>IF($A86="","",SUMIFS('Missing tasks'!$E:$E,'Missing tasks'!$A:$A,"&gt;="&amp;$A86,'Missing tasks'!$A:$A,"&lt;"&amp;EDATE($A86,1)))</f>
        <v>0</v>
      </c>
      <c r="U86" s="46">
        <f>IF($A86="","",SUMIFS('Missing tasks'!$H:$H,'Missing tasks'!$A:$A,"&gt;="&amp;$A86,'Missing tasks'!$A:$A,"&lt;"&amp;EDATE($A86,1)))</f>
        <v>0</v>
      </c>
      <c r="V86" s="46">
        <f>IF($A86="","",SUMIFS('Missing tasks'!$J:$J,'Missing tasks'!$I:$I,"&gt;="&amp;$A86,'Missing tasks'!$I:$I,"&lt;"&amp;EDATE($A86,1)))</f>
        <v>0</v>
      </c>
      <c r="W86" s="123">
        <f>IF($A86="","",COUNTIFS('Time check for tasks'!$A:$A,"&gt;="&amp;$A86,'Time check for tasks'!$A:$A,"&lt;"&amp;EDATE($A86,1),'Time check for tasks'!$K:$K,"&gt;0",'Time check for tasks'!$L:$L,"Time check – lower"))</f>
        <v>0</v>
      </c>
      <c r="X86" s="123">
        <f>IF($A86="","",SUMIFS('Time check for tasks'!$K:$K,'Time check for tasks'!$A:$A,"&gt;="&amp;$A86,'Time check for tasks'!$A:$A,"&lt;"&amp;EDATE($A86,1),'Time check for tasks'!$K:$K,"&gt;0",'Time check for tasks'!$L:$L,"Time check – lower"))</f>
        <v>0</v>
      </c>
      <c r="Y86" s="123">
        <f>IF($A86="","",SUMIFS('Time check for tasks'!$P:$P,'Time check for tasks'!$A:$A,"&gt;="&amp;$A86,'Time check for tasks'!$A:$A,"&lt;"&amp;EDATE($A86,1),'Time check for tasks'!$P:$P,"&gt;0",'Time check for tasks'!$L:$L,"Time check – lower"))</f>
        <v>0</v>
      </c>
      <c r="Z86" s="123">
        <f>IF($A86="","",COUNTIFS('Time check for tasks'!$A:$A,"&gt;="&amp;$A86,'Time check for tasks'!$A:$A,"&lt;"&amp;EDATE($A86,1),'Time check for tasks'!$K:$K,"&gt;0",'Time check for tasks'!$L:$L,"Time check – higher"))</f>
        <v>0</v>
      </c>
      <c r="AA86" s="123">
        <f>IF($A86="","",SUMIFS('Time check for tasks'!$K:$K,'Time check for tasks'!$A:$A,"&gt;="&amp;$A86,'Time check for tasks'!$A:$A,"&lt;"&amp;EDATE($A86,1),'Time check for tasks'!$K:$K,"&gt;0",'Time check for tasks'!$L:$L,"Time check – higher"))</f>
        <v>0</v>
      </c>
      <c r="AB86" s="123">
        <f>IF($A86="","",SUMIFS('Time check for tasks'!$P:$P,'Time check for tasks'!$A:$A,"&gt;="&amp;$A86,'Time check for tasks'!$A:$A,"&lt;"&amp;EDATE($A86,1),'Time check for tasks'!$P:$P,"&gt;0",'Time check for tasks'!$L:$L,"Time check – higher"))</f>
        <v>0</v>
      </c>
      <c r="AC86" s="47"/>
      <c r="AD86" s="47"/>
      <c r="AE86" s="47"/>
      <c r="AF86" s="47"/>
      <c r="AG86" s="47"/>
      <c r="AH86" s="48" t="str">
        <f t="shared" si="24"/>
        <v/>
      </c>
      <c r="AJ86" s="43">
        <f>IF($A86="","",SUMIFS(Messages!$T:$T,Messages!$A:$A,"&gt;="&amp;$A86,Messages!$A:$A,"&lt;"&amp;EDATE($A86,1)))</f>
        <v>0</v>
      </c>
    </row>
    <row r="87" spans="1:36" s="123" customFormat="1" ht="20.25" customHeight="1" x14ac:dyDescent="0.2">
      <c r="A87" s="49" t="s">
        <v>99</v>
      </c>
      <c r="B87" s="54">
        <f>SUM($I$11:$I$70)</f>
        <v>0</v>
      </c>
      <c r="C87" s="51"/>
      <c r="D87" s="52"/>
      <c r="E87" s="52"/>
      <c r="F87" s="52"/>
      <c r="G87" s="52"/>
      <c r="H87" s="52"/>
      <c r="I87" s="52"/>
      <c r="J87" s="52"/>
      <c r="K87" s="41"/>
      <c r="L87" s="42"/>
      <c r="M87" s="41"/>
      <c r="N87" s="43"/>
      <c r="O87" s="43"/>
      <c r="P87" s="44" t="str">
        <f t="shared" si="23"/>
        <v/>
      </c>
      <c r="Q87" s="42" t="str">
        <f t="shared" si="25"/>
        <v/>
      </c>
      <c r="R87" s="123">
        <f>IF($A87="","",SUMIFS('Work report'!$L:$L,'Work report'!$A:$A,"&gt;="&amp;$A87,'Work report'!$A:$A,"&lt;"&amp;EDATE($A87,1)))</f>
        <v>0</v>
      </c>
      <c r="S87" s="123">
        <f>IF($A87="","",SUMIFS('Work report'!$M:$M,'Work report'!$A:$A,"&gt;="&amp;$A87,'Work report'!$A:$A,"&lt;"&amp;EDATE($A87,1)))</f>
        <v>0</v>
      </c>
      <c r="T87" s="45">
        <f>IF($A87="","",SUMIFS('Missing tasks'!$E:$E,'Missing tasks'!$A:$A,"&gt;="&amp;$A87,'Missing tasks'!$A:$A,"&lt;"&amp;EDATE($A87,1)))</f>
        <v>0</v>
      </c>
      <c r="U87" s="46">
        <f>IF($A87="","",SUMIFS('Missing tasks'!$H:$H,'Missing tasks'!$A:$A,"&gt;="&amp;$A87,'Missing tasks'!$A:$A,"&lt;"&amp;EDATE($A87,1)))</f>
        <v>0</v>
      </c>
      <c r="V87" s="46">
        <f>IF($A87="","",SUMIFS('Missing tasks'!$J:$J,'Missing tasks'!$I:$I,"&gt;="&amp;$A87,'Missing tasks'!$I:$I,"&lt;"&amp;EDATE($A87,1)))</f>
        <v>0</v>
      </c>
      <c r="W87" s="123">
        <f>IF($A87="","",COUNTIFS('Time check for tasks'!$A:$A,"&gt;="&amp;$A87,'Time check for tasks'!$A:$A,"&lt;"&amp;EDATE($A87,1),'Time check for tasks'!$K:$K,"&gt;0",'Time check for tasks'!$L:$L,"Time check – lower"))</f>
        <v>0</v>
      </c>
      <c r="X87" s="123">
        <f>IF($A87="","",SUMIFS('Time check for tasks'!$K:$K,'Time check for tasks'!$A:$A,"&gt;="&amp;$A87,'Time check for tasks'!$A:$A,"&lt;"&amp;EDATE($A87,1),'Time check for tasks'!$K:$K,"&gt;0",'Time check for tasks'!$L:$L,"Time check – lower"))</f>
        <v>0</v>
      </c>
      <c r="Y87" s="123">
        <f>IF($A87="","",SUMIFS('Time check for tasks'!$P:$P,'Time check for tasks'!$A:$A,"&gt;="&amp;$A87,'Time check for tasks'!$A:$A,"&lt;"&amp;EDATE($A87,1),'Time check for tasks'!$P:$P,"&gt;0",'Time check for tasks'!$L:$L,"Time check – lower"))</f>
        <v>0</v>
      </c>
      <c r="Z87" s="123">
        <f>IF($A87="","",COUNTIFS('Time check for tasks'!$A:$A,"&gt;="&amp;$A87,'Time check for tasks'!$A:$A,"&lt;"&amp;EDATE($A87,1),'Time check for tasks'!$K:$K,"&gt;0",'Time check for tasks'!$L:$L,"Time check – higher"))</f>
        <v>0</v>
      </c>
      <c r="AA87" s="123">
        <f>IF($A87="","",SUMIFS('Time check for tasks'!$K:$K,'Time check for tasks'!$A:$A,"&gt;="&amp;$A87,'Time check for tasks'!$A:$A,"&lt;"&amp;EDATE($A87,1),'Time check for tasks'!$K:$K,"&gt;0",'Time check for tasks'!$L:$L,"Time check – higher"))</f>
        <v>0</v>
      </c>
      <c r="AB87" s="123">
        <f>IF($A87="","",SUMIFS('Time check for tasks'!$P:$P,'Time check for tasks'!$A:$A,"&gt;="&amp;$A87,'Time check for tasks'!$A:$A,"&lt;"&amp;EDATE($A87,1),'Time check for tasks'!$P:$P,"&gt;0",'Time check for tasks'!$L:$L,"Time check – higher"))</f>
        <v>0</v>
      </c>
      <c r="AC87" s="47"/>
      <c r="AD87" s="47"/>
      <c r="AE87" s="47"/>
      <c r="AF87" s="47"/>
      <c r="AG87" s="47"/>
      <c r="AH87" s="48" t="str">
        <f t="shared" si="24"/>
        <v/>
      </c>
      <c r="AJ87" s="43">
        <f>IF($A87="","",SUMIFS(Messages!$T:$T,Messages!$A:$A,"&gt;="&amp;$A87,Messages!$A:$A,"&lt;"&amp;EDATE($A87,1)))</f>
        <v>0</v>
      </c>
    </row>
    <row r="88" spans="1:36" s="123" customFormat="1" ht="20.25" customHeight="1" x14ac:dyDescent="0.2">
      <c r="A88" s="49" t="s">
        <v>100</v>
      </c>
      <c r="B88" s="54">
        <f>SUM($G$11:$G$70)</f>
        <v>0</v>
      </c>
      <c r="C88" s="51"/>
      <c r="D88" s="52"/>
      <c r="E88" s="52"/>
      <c r="F88" s="52"/>
      <c r="G88" s="52"/>
      <c r="H88" s="52"/>
      <c r="I88" s="52"/>
      <c r="J88" s="52"/>
      <c r="K88" s="41"/>
      <c r="L88" s="42"/>
      <c r="M88" s="41"/>
      <c r="N88" s="43"/>
      <c r="O88" s="43"/>
      <c r="P88" s="44" t="str">
        <f t="shared" si="23"/>
        <v/>
      </c>
      <c r="Q88" s="42" t="str">
        <f t="shared" si="25"/>
        <v/>
      </c>
      <c r="R88" s="123">
        <f>IF($A88="","",SUMIFS('Work report'!$L:$L,'Work report'!$A:$A,"&gt;="&amp;$A88,'Work report'!$A:$A,"&lt;"&amp;EDATE($A88,1)))</f>
        <v>0</v>
      </c>
      <c r="S88" s="123">
        <f>IF($A88="","",SUMIFS('Work report'!$M:$M,'Work report'!$A:$A,"&gt;="&amp;$A88,'Work report'!$A:$A,"&lt;"&amp;EDATE($A88,1)))</f>
        <v>0</v>
      </c>
      <c r="T88" s="45">
        <f>IF($A88="","",SUMIFS('Missing tasks'!$E:$E,'Missing tasks'!$A:$A,"&gt;="&amp;$A88,'Missing tasks'!$A:$A,"&lt;"&amp;EDATE($A88,1)))</f>
        <v>0</v>
      </c>
      <c r="U88" s="46">
        <f>IF($A88="","",SUMIFS('Missing tasks'!$H:$H,'Missing tasks'!$A:$A,"&gt;="&amp;$A88,'Missing tasks'!$A:$A,"&lt;"&amp;EDATE($A88,1)))</f>
        <v>0</v>
      </c>
      <c r="V88" s="46">
        <f>IF($A88="","",SUMIFS('Missing tasks'!$J:$J,'Missing tasks'!$I:$I,"&gt;="&amp;$A88,'Missing tasks'!$I:$I,"&lt;"&amp;EDATE($A88,1)))</f>
        <v>0</v>
      </c>
      <c r="W88" s="123">
        <f>IF($A88="","",COUNTIFS('Time check for tasks'!$A:$A,"&gt;="&amp;$A88,'Time check for tasks'!$A:$A,"&lt;"&amp;EDATE($A88,1),'Time check for tasks'!$K:$K,"&gt;0",'Time check for tasks'!$L:$L,"Time check – lower"))</f>
        <v>0</v>
      </c>
      <c r="X88" s="123">
        <f>IF($A88="","",SUMIFS('Time check for tasks'!$K:$K,'Time check for tasks'!$A:$A,"&gt;="&amp;$A88,'Time check for tasks'!$A:$A,"&lt;"&amp;EDATE($A88,1),'Time check for tasks'!$K:$K,"&gt;0",'Time check for tasks'!$L:$L,"Time check – lower"))</f>
        <v>0</v>
      </c>
      <c r="Y88" s="123">
        <f>IF($A88="","",SUMIFS('Time check for tasks'!$P:$P,'Time check for tasks'!$A:$A,"&gt;="&amp;$A88,'Time check for tasks'!$A:$A,"&lt;"&amp;EDATE($A88,1),'Time check for tasks'!$P:$P,"&gt;0",'Time check for tasks'!$L:$L,"Time check – lower"))</f>
        <v>0</v>
      </c>
      <c r="Z88" s="123">
        <f>IF($A88="","",COUNTIFS('Time check for tasks'!$A:$A,"&gt;="&amp;$A88,'Time check for tasks'!$A:$A,"&lt;"&amp;EDATE($A88,1),'Time check for tasks'!$K:$K,"&gt;0",'Time check for tasks'!$L:$L,"Time check – higher"))</f>
        <v>0</v>
      </c>
      <c r="AA88" s="123">
        <f>IF($A88="","",SUMIFS('Time check for tasks'!$K:$K,'Time check for tasks'!$A:$A,"&gt;="&amp;$A88,'Time check for tasks'!$A:$A,"&lt;"&amp;EDATE($A88,1),'Time check for tasks'!$K:$K,"&gt;0",'Time check for tasks'!$L:$L,"Time check – higher"))</f>
        <v>0</v>
      </c>
      <c r="AB88" s="123">
        <f>IF($A88="","",SUMIFS('Time check for tasks'!$P:$P,'Time check for tasks'!$A:$A,"&gt;="&amp;$A88,'Time check for tasks'!$A:$A,"&lt;"&amp;EDATE($A88,1),'Time check for tasks'!$P:$P,"&gt;0",'Time check for tasks'!$L:$L,"Time check – higher"))</f>
        <v>0</v>
      </c>
      <c r="AC88" s="47"/>
      <c r="AD88" s="47"/>
      <c r="AE88" s="47"/>
      <c r="AF88" s="47"/>
      <c r="AG88" s="47"/>
      <c r="AH88" s="48" t="str">
        <f t="shared" si="24"/>
        <v/>
      </c>
      <c r="AJ88" s="43">
        <f>IF($A88="","",SUMIFS(Messages!$T:$T,Messages!$A:$A,"&gt;="&amp;$A88,Messages!$A:$A,"&lt;"&amp;EDATE($A88,1)))</f>
        <v>0</v>
      </c>
    </row>
    <row r="89" spans="1:36" s="123" customFormat="1" ht="20.25" customHeight="1" x14ac:dyDescent="0.2">
      <c r="A89" s="49" t="s">
        <v>101</v>
      </c>
      <c r="B89" s="54">
        <f>SUM($H$11:$H$70)</f>
        <v>0</v>
      </c>
      <c r="C89" s="51"/>
      <c r="D89" s="52"/>
      <c r="E89" s="52"/>
      <c r="F89" s="52"/>
      <c r="G89" s="52"/>
      <c r="H89" s="52"/>
      <c r="I89" s="52"/>
      <c r="J89" s="52"/>
      <c r="K89" s="41"/>
      <c r="L89" s="42"/>
      <c r="M89" s="41"/>
      <c r="N89" s="43"/>
      <c r="O89" s="43"/>
      <c r="P89" s="44" t="str">
        <f t="shared" si="23"/>
        <v/>
      </c>
      <c r="Q89" s="42" t="str">
        <f t="shared" si="25"/>
        <v/>
      </c>
      <c r="R89" s="123">
        <f>IF($A89="","",SUMIFS('Work report'!$L:$L,'Work report'!$A:$A,"&gt;="&amp;$A89,'Work report'!$A:$A,"&lt;"&amp;EDATE($A89,1)))</f>
        <v>0</v>
      </c>
      <c r="S89" s="123">
        <f>IF($A89="","",SUMIFS('Work report'!$M:$M,'Work report'!$A:$A,"&gt;="&amp;$A89,'Work report'!$A:$A,"&lt;"&amp;EDATE($A89,1)))</f>
        <v>0</v>
      </c>
      <c r="T89" s="45">
        <f>IF($A89="","",SUMIFS('Missing tasks'!$E:$E,'Missing tasks'!$A:$A,"&gt;="&amp;$A89,'Missing tasks'!$A:$A,"&lt;"&amp;EDATE($A89,1)))</f>
        <v>0</v>
      </c>
      <c r="U89" s="46">
        <f>IF($A89="","",SUMIFS('Missing tasks'!$H:$H,'Missing tasks'!$A:$A,"&gt;="&amp;$A89,'Missing tasks'!$A:$A,"&lt;"&amp;EDATE($A89,1)))</f>
        <v>0</v>
      </c>
      <c r="V89" s="46">
        <f>IF($A89="","",SUMIFS('Missing tasks'!$J:$J,'Missing tasks'!$I:$I,"&gt;="&amp;$A89,'Missing tasks'!$I:$I,"&lt;"&amp;EDATE($A89,1)))</f>
        <v>0</v>
      </c>
      <c r="W89" s="123">
        <f>IF($A89="","",COUNTIFS('Time check for tasks'!$A:$A,"&gt;="&amp;$A89,'Time check for tasks'!$A:$A,"&lt;"&amp;EDATE($A89,1),'Time check for tasks'!$K:$K,"&gt;0",'Time check for tasks'!$L:$L,"Time check – lower"))</f>
        <v>0</v>
      </c>
      <c r="X89" s="123">
        <f>IF($A89="","",SUMIFS('Time check for tasks'!$K:$K,'Time check for tasks'!$A:$A,"&gt;="&amp;$A89,'Time check for tasks'!$A:$A,"&lt;"&amp;EDATE($A89,1),'Time check for tasks'!$K:$K,"&gt;0",'Time check for tasks'!$L:$L,"Time check – lower"))</f>
        <v>0</v>
      </c>
      <c r="Y89" s="123">
        <f>IF($A89="","",SUMIFS('Time check for tasks'!$P:$P,'Time check for tasks'!$A:$A,"&gt;="&amp;$A89,'Time check for tasks'!$A:$A,"&lt;"&amp;EDATE($A89,1),'Time check for tasks'!$P:$P,"&gt;0",'Time check for tasks'!$L:$L,"Time check – lower"))</f>
        <v>0</v>
      </c>
      <c r="Z89" s="123">
        <f>IF($A89="","",COUNTIFS('Time check for tasks'!$A:$A,"&gt;="&amp;$A89,'Time check for tasks'!$A:$A,"&lt;"&amp;EDATE($A89,1),'Time check for tasks'!$K:$K,"&gt;0",'Time check for tasks'!$L:$L,"Time check – higher"))</f>
        <v>0</v>
      </c>
      <c r="AA89" s="123">
        <f>IF($A89="","",SUMIFS('Time check for tasks'!$K:$K,'Time check for tasks'!$A:$A,"&gt;="&amp;$A89,'Time check for tasks'!$A:$A,"&lt;"&amp;EDATE($A89,1),'Time check for tasks'!$K:$K,"&gt;0",'Time check for tasks'!$L:$L,"Time check – higher"))</f>
        <v>0</v>
      </c>
      <c r="AB89" s="123">
        <f>IF($A89="","",SUMIFS('Time check for tasks'!$P:$P,'Time check for tasks'!$A:$A,"&gt;="&amp;$A89,'Time check for tasks'!$A:$A,"&lt;"&amp;EDATE($A89,1),'Time check for tasks'!$P:$P,"&gt;0",'Time check for tasks'!$L:$L,"Time check – higher"))</f>
        <v>0</v>
      </c>
      <c r="AC89" s="47"/>
      <c r="AD89" s="47"/>
      <c r="AE89" s="47"/>
      <c r="AF89" s="47"/>
      <c r="AG89" s="47"/>
      <c r="AH89" s="48" t="str">
        <f t="shared" si="24"/>
        <v/>
      </c>
      <c r="AJ89" s="43">
        <f>IF($A89="","",SUMIFS(Messages!$T:$T,Messages!$A:$A,"&gt;="&amp;$A89,Messages!$A:$A,"&lt;"&amp;EDATE($A89,1)))</f>
        <v>0</v>
      </c>
    </row>
  </sheetData>
  <sheetProtection algorithmName="SHA-512" hashValue="AwWgaxmAgoP5PBo50Ki5hnU/MzitLeMZkpA2u9VWzj2zSOMWLjCG1R8yD0zUOWe/NM1e0TDMFGW350wbs4NAAA==" saltValue="pwMn/mjqQ3mCDqdyK8eTqQ==" spinCount="100000" sheet="1" objects="1" scenarios="1"/>
  <mergeCells count="15">
    <mergeCell ref="A1:J1"/>
    <mergeCell ref="K2:M2"/>
    <mergeCell ref="L4:M4"/>
    <mergeCell ref="A82:J82"/>
    <mergeCell ref="H6:J6"/>
    <mergeCell ref="L6:M6"/>
    <mergeCell ref="H5:J5"/>
    <mergeCell ref="H4:J4"/>
    <mergeCell ref="L5:M5"/>
    <mergeCell ref="N2:P2"/>
    <mergeCell ref="N3:X3"/>
    <mergeCell ref="N4:X4"/>
    <mergeCell ref="L3:M3"/>
    <mergeCell ref="A73:J73"/>
    <mergeCell ref="H3:J3"/>
  </mergeCells>
  <conditionalFormatting sqref="L14:L72">
    <cfRule type="expression" dxfId="64" priority="2">
      <formula>AND($L14&lt;&gt;"",$L14&gt;=10)</formula>
    </cfRule>
    <cfRule type="expression" dxfId="63" priority="3">
      <formula>AND($L14&lt;&gt;"",$L14&gt;=5,$L14&lt;10)</formula>
    </cfRule>
    <cfRule type="expression" dxfId="62" priority="4">
      <formula>AND($L14&lt;&gt;"",$L14&gt;=2,$L14&lt;5)</formula>
    </cfRule>
    <cfRule type="expression" dxfId="61" priority="5">
      <formula>AND($L14&lt;&gt;"",$L14&gt;0,$L14&lt;2)</formula>
    </cfRule>
  </conditionalFormatting>
  <conditionalFormatting sqref="P14:P72">
    <cfRule type="expression" dxfId="60" priority="6">
      <formula>AND($P14&lt;&gt;"",$P14&lt;0.4)</formula>
    </cfRule>
    <cfRule type="expression" dxfId="59" priority="7">
      <formula>AND($P14&lt;&gt;"",$P14&lt;0.6,$P14&gt;=0.4)</formula>
    </cfRule>
    <cfRule type="expression" dxfId="58" priority="8">
      <formula>AND($P14&lt;&gt;"",$P14&lt;0.8,$P14&gt;=0.6)</formula>
    </cfRule>
    <cfRule type="expression" dxfId="57" priority="9">
      <formula>AND($P14&lt;&gt;"",$P14&lt;1,$P14&gt;=0.8)</formula>
    </cfRule>
  </conditionalFormatting>
  <conditionalFormatting sqref="M14:M72">
    <cfRule type="expression" dxfId="56" priority="10">
      <formula>AND($M14&lt;&gt;"",$M14&gt;0)</formula>
    </cfRule>
  </conditionalFormatting>
  <conditionalFormatting sqref="J14:J72">
    <cfRule type="expression" dxfId="55" priority="11">
      <formula>AND($J14&lt;&gt;"",$J14&gt;0)</formula>
    </cfRule>
  </conditionalFormatting>
  <conditionalFormatting sqref="AJ14:AJ72">
    <cfRule type="cellIs" dxfId="54" priority="12" operator="greaterThan">
      <formula>0</formula>
    </cfRule>
    <cfRule type="cellIs" dxfId="53" priority="13" operator="lessThan">
      <formula>0</formula>
    </cfRule>
  </conditionalFormatting>
  <conditionalFormatting sqref="L12:L13">
    <cfRule type="expression" dxfId="52" priority="14">
      <formula>AND($L12&lt;&gt;"",$L12&gt;=10)</formula>
    </cfRule>
    <cfRule type="expression" dxfId="51" priority="15">
      <formula>AND($L12&lt;&gt;"",$L12&gt;=5,$L12&lt;10)</formula>
    </cfRule>
    <cfRule type="expression" dxfId="50" priority="16">
      <formula>AND($L12&lt;&gt;"",$L12&gt;=2,$L12&lt;5)</formula>
    </cfRule>
    <cfRule type="expression" dxfId="49" priority="17">
      <formula>AND($L12&lt;&gt;"",$L12&gt;0,$L12&lt;2)</formula>
    </cfRule>
  </conditionalFormatting>
  <conditionalFormatting sqref="P12:P13">
    <cfRule type="expression" dxfId="48" priority="18">
      <formula>AND($P12&lt;&gt;"",$P12&lt;0.4)</formula>
    </cfRule>
    <cfRule type="expression" dxfId="47" priority="19">
      <formula>AND($P12&lt;&gt;"",$P12&lt;0.6,$P12&gt;=0.4)</formula>
    </cfRule>
    <cfRule type="expression" dxfId="46" priority="20">
      <formula>AND($P12&lt;&gt;"",$P12&lt;0.8,$P12&gt;=0.6)</formula>
    </cfRule>
    <cfRule type="expression" dxfId="45" priority="21">
      <formula>AND($P12&lt;&gt;"",$P12&lt;1,$P12&gt;=0.8)</formula>
    </cfRule>
  </conditionalFormatting>
  <conditionalFormatting sqref="M12:M13">
    <cfRule type="expression" dxfId="44" priority="22">
      <formula>AND($M12&lt;&gt;"",$M12&gt;0)</formula>
    </cfRule>
  </conditionalFormatting>
  <conditionalFormatting sqref="J12:J13">
    <cfRule type="expression" dxfId="43" priority="23">
      <formula>AND($J12&lt;&gt;"",$J12&gt;0)</formula>
    </cfRule>
  </conditionalFormatting>
  <conditionalFormatting sqref="AJ12:AJ13">
    <cfRule type="cellIs" dxfId="42" priority="24" operator="greaterThan">
      <formula>0</formula>
    </cfRule>
    <cfRule type="cellIs" dxfId="41" priority="25" operator="lessThan">
      <formula>0</formula>
    </cfRule>
  </conditionalFormatting>
  <conditionalFormatting sqref="L11">
    <cfRule type="expression" dxfId="40" priority="26">
      <formula>AND($L11&lt;&gt;"",$L11&gt;=10)</formula>
    </cfRule>
    <cfRule type="expression" dxfId="39" priority="27">
      <formula>AND($L11&lt;&gt;"",$L11&gt;=5,$L11&lt;10)</formula>
    </cfRule>
    <cfRule type="expression" dxfId="38" priority="28">
      <formula>AND($L11&lt;&gt;"",$L11&gt;=2,$L11&lt;5)</formula>
    </cfRule>
    <cfRule type="expression" dxfId="37" priority="29">
      <formula>AND($L11&lt;&gt;"",$L11&gt;0,$L11&lt;2)</formula>
    </cfRule>
  </conditionalFormatting>
  <conditionalFormatting sqref="P11">
    <cfRule type="expression" dxfId="36" priority="30">
      <formula>AND($P11&lt;&gt;"",$P11&lt;0.4)</formula>
    </cfRule>
    <cfRule type="expression" dxfId="35" priority="31">
      <formula>AND($P11&lt;&gt;"",$P11&lt;0.6,$P11&gt;=0.4)</formula>
    </cfRule>
    <cfRule type="expression" dxfId="34" priority="32">
      <formula>AND($P11&lt;&gt;"",$P11&lt;0.8,$P11&gt;=0.6)</formula>
    </cfRule>
    <cfRule type="expression" dxfId="33" priority="33">
      <formula>AND($P11&lt;&gt;"",$P11&lt;1,$P11&gt;=0.8)</formula>
    </cfRule>
  </conditionalFormatting>
  <conditionalFormatting sqref="M11">
    <cfRule type="expression" dxfId="32" priority="34">
      <formula>AND($M11&lt;&gt;"",$M11&gt;0)</formula>
    </cfRule>
  </conditionalFormatting>
  <conditionalFormatting sqref="J11">
    <cfRule type="expression" dxfId="31" priority="35">
      <formula>AND($J11&lt;&gt;"",$J11&gt;0)</formula>
    </cfRule>
  </conditionalFormatting>
  <conditionalFormatting sqref="AB9">
    <cfRule type="cellIs" dxfId="30" priority="36" operator="lessThan">
      <formula>50</formula>
    </cfRule>
    <cfRule type="cellIs" dxfId="29" priority="37" operator="between">
      <formula>50</formula>
      <formula>79.999</formula>
    </cfRule>
    <cfRule type="cellIs" dxfId="28" priority="38" operator="greaterThanOrEqual">
      <formula>80</formula>
    </cfRule>
  </conditionalFormatting>
  <conditionalFormatting sqref="AB5">
    <cfRule type="cellIs" dxfId="27" priority="39" operator="greaterThan">
      <formula>0</formula>
    </cfRule>
  </conditionalFormatting>
  <conditionalFormatting sqref="Z6:Z7 AB6:AB7">
    <cfRule type="cellIs" dxfId="26" priority="40" operator="greaterThan">
      <formula>0</formula>
    </cfRule>
  </conditionalFormatting>
  <conditionalFormatting sqref="AJ1:AJ9 AJ11 AJ73:AJ1500">
    <cfRule type="cellIs" dxfId="25" priority="41" operator="greaterThan">
      <formula>0</formula>
    </cfRule>
    <cfRule type="cellIs" dxfId="24" priority="42" operator="lessThan">
      <formula>0</formula>
    </cfRule>
  </conditionalFormatting>
  <dataValidations count="1">
    <dataValidation type="list" allowBlank="1" sqref="E3" xr:uid="{00000000-0002-0000-0100-000000000000}">
      <formula1>"Hourly,Monthly"</formula1>
      <formula2>0</formula2>
    </dataValidation>
  </dataValidation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M400"/>
  <sheetViews>
    <sheetView zoomScaleNormal="100" workbookViewId="0">
      <pane xSplit="1" ySplit="1" topLeftCell="B2" activePane="bottomRight" state="frozen"/>
      <selection pane="topRight" activeCell="B1" sqref="B1"/>
      <selection pane="bottomLeft" activeCell="A2" sqref="A2"/>
      <selection pane="bottomRight" activeCell="K14" sqref="K14"/>
    </sheetView>
  </sheetViews>
  <sheetFormatPr baseColWidth="10" defaultColWidth="9.140625" defaultRowHeight="15" customHeight="1" x14ac:dyDescent="0.25"/>
  <cols>
    <col min="1" max="1" width="22.140625" style="231" customWidth="1"/>
    <col min="2" max="2" width="12" style="202" customWidth="1"/>
    <col min="3" max="3" width="14" style="203" customWidth="1"/>
    <col min="4" max="4" width="28" style="202" customWidth="1"/>
    <col min="5" max="5" width="14" style="202" customWidth="1"/>
    <col min="6" max="6" width="18" style="202" customWidth="1"/>
    <col min="7" max="7" width="18.7109375" style="72" customWidth="1"/>
    <col min="8" max="13" width="9.140625" style="72"/>
  </cols>
  <sheetData>
    <row r="1" spans="1:6" ht="25.5" customHeight="1" x14ac:dyDescent="0.25">
      <c r="A1" s="186" t="s">
        <v>379</v>
      </c>
      <c r="B1" s="186" t="s">
        <v>102</v>
      </c>
      <c r="C1" s="186" t="s">
        <v>103</v>
      </c>
      <c r="D1" s="186" t="s">
        <v>104</v>
      </c>
      <c r="E1" s="186" t="s">
        <v>105</v>
      </c>
      <c r="F1" s="186" t="s">
        <v>106</v>
      </c>
    </row>
    <row r="2" spans="1:6" ht="15" customHeight="1" x14ac:dyDescent="0.25">
      <c r="A2" s="226"/>
      <c r="B2" s="227"/>
      <c r="C2" s="228"/>
      <c r="D2" s="229"/>
      <c r="E2" s="230" t="str">
        <f>IF(OR($A2&lt;&gt;"",$C2&lt;&gt;""),Setup!$B$3,"")</f>
        <v/>
      </c>
      <c r="F2" s="230" t="str">
        <f>IF(OR($A2&lt;&gt;"",$C2&lt;&gt;""),Setup!$B$4,"")</f>
        <v/>
      </c>
    </row>
    <row r="3" spans="1:6" ht="15" customHeight="1" x14ac:dyDescent="0.25">
      <c r="A3" s="226"/>
      <c r="B3" s="227"/>
      <c r="C3" s="228"/>
      <c r="D3" s="229"/>
      <c r="E3" s="230" t="str">
        <f>IF(OR($A3&lt;&gt;"",$C3&lt;&gt;""),Setup!$B$3,"")</f>
        <v/>
      </c>
      <c r="F3" s="230" t="str">
        <f>IF(OR($A3&lt;&gt;"",$C3&lt;&gt;""),Setup!$B$4,"")</f>
        <v/>
      </c>
    </row>
    <row r="4" spans="1:6" ht="15" customHeight="1" x14ac:dyDescent="0.25">
      <c r="A4" s="226"/>
      <c r="B4" s="227"/>
      <c r="C4" s="228"/>
      <c r="D4" s="229"/>
      <c r="E4" s="230" t="str">
        <f>IF(OR($A4&lt;&gt;"",$C4&lt;&gt;""),Setup!$B$3,"")</f>
        <v/>
      </c>
      <c r="F4" s="230" t="str">
        <f>IF(OR($A4&lt;&gt;"",$C4&lt;&gt;""),Setup!$B$4,"")</f>
        <v/>
      </c>
    </row>
    <row r="5" spans="1:6" ht="15" customHeight="1" x14ac:dyDescent="0.25">
      <c r="A5" s="226"/>
      <c r="B5" s="227"/>
      <c r="C5" s="228"/>
      <c r="D5" s="229"/>
      <c r="E5" s="230" t="str">
        <f>IF(OR($A5&lt;&gt;"",$C5&lt;&gt;""),Setup!$B$3,"")</f>
        <v/>
      </c>
      <c r="F5" s="230" t="str">
        <f>IF(OR($A5&lt;&gt;"",$C5&lt;&gt;""),Setup!$B$4,"")</f>
        <v/>
      </c>
    </row>
    <row r="6" spans="1:6" ht="15" customHeight="1" x14ac:dyDescent="0.25">
      <c r="A6" s="226"/>
      <c r="B6" s="227"/>
      <c r="C6" s="228"/>
      <c r="D6" s="229"/>
      <c r="E6" s="230" t="str">
        <f>IF(OR($A6&lt;&gt;"",$C6&lt;&gt;""),Setup!$B$3,"")</f>
        <v/>
      </c>
      <c r="F6" s="230" t="str">
        <f>IF(OR($A6&lt;&gt;"",$C6&lt;&gt;""),Setup!$B$4,"")</f>
        <v/>
      </c>
    </row>
    <row r="7" spans="1:6" ht="15" customHeight="1" x14ac:dyDescent="0.25">
      <c r="A7" s="226"/>
      <c r="B7" s="227"/>
      <c r="C7" s="228"/>
      <c r="D7" s="229"/>
      <c r="E7" s="230" t="str">
        <f>IF(OR($A7&lt;&gt;"",$C7&lt;&gt;""),Setup!$B$3,"")</f>
        <v/>
      </c>
      <c r="F7" s="230" t="str">
        <f>IF(OR($A7&lt;&gt;"",$C7&lt;&gt;""),Setup!$B$4,"")</f>
        <v/>
      </c>
    </row>
    <row r="8" spans="1:6" ht="15" customHeight="1" x14ac:dyDescent="0.25">
      <c r="A8" s="226"/>
      <c r="B8" s="227"/>
      <c r="C8" s="228"/>
      <c r="D8" s="229"/>
      <c r="E8" s="230" t="str">
        <f>IF(OR($A8&lt;&gt;"",$C8&lt;&gt;""),Setup!$B$3,"")</f>
        <v/>
      </c>
      <c r="F8" s="230" t="str">
        <f>IF(OR($A8&lt;&gt;"",$C8&lt;&gt;""),Setup!$B$4,"")</f>
        <v/>
      </c>
    </row>
    <row r="9" spans="1:6" ht="15" customHeight="1" x14ac:dyDescent="0.25">
      <c r="A9" s="226"/>
      <c r="B9" s="227"/>
      <c r="C9" s="228"/>
      <c r="D9" s="229"/>
      <c r="E9" s="230" t="str">
        <f>IF(OR($A9&lt;&gt;"",$C9&lt;&gt;""),Setup!$B$3,"")</f>
        <v/>
      </c>
      <c r="F9" s="230" t="str">
        <f>IF(OR($A9&lt;&gt;"",$C9&lt;&gt;""),Setup!$B$4,"")</f>
        <v/>
      </c>
    </row>
    <row r="10" spans="1:6" ht="15" customHeight="1" x14ac:dyDescent="0.25">
      <c r="A10" s="226"/>
      <c r="B10" s="227"/>
      <c r="C10" s="228"/>
      <c r="D10" s="229"/>
      <c r="E10" s="230" t="str">
        <f>IF(OR($A10&lt;&gt;"",$C10&lt;&gt;""),Setup!$B$3,"")</f>
        <v/>
      </c>
      <c r="F10" s="230" t="str">
        <f>IF(OR($A10&lt;&gt;"",$C10&lt;&gt;""),Setup!$B$4,"")</f>
        <v/>
      </c>
    </row>
    <row r="11" spans="1:6" ht="15" customHeight="1" x14ac:dyDescent="0.25">
      <c r="A11" s="226"/>
      <c r="B11" s="227"/>
      <c r="C11" s="228"/>
      <c r="D11" s="229"/>
      <c r="E11" s="230" t="str">
        <f>IF(OR($A11&lt;&gt;"",$C11&lt;&gt;""),Setup!$B$3,"")</f>
        <v/>
      </c>
      <c r="F11" s="230" t="str">
        <f>IF(OR($A11&lt;&gt;"",$C11&lt;&gt;""),Setup!$B$4,"")</f>
        <v/>
      </c>
    </row>
    <row r="12" spans="1:6" ht="15" customHeight="1" x14ac:dyDescent="0.25">
      <c r="A12" s="226"/>
      <c r="B12" s="227"/>
      <c r="C12" s="228"/>
      <c r="D12" s="229"/>
      <c r="E12" s="230" t="str">
        <f>IF(OR($A12&lt;&gt;"",$C12&lt;&gt;""),Setup!$B$3,"")</f>
        <v/>
      </c>
      <c r="F12" s="230" t="str">
        <f>IF(OR($A12&lt;&gt;"",$C12&lt;&gt;""),Setup!$B$4,"")</f>
        <v/>
      </c>
    </row>
    <row r="13" spans="1:6" ht="15" customHeight="1" x14ac:dyDescent="0.25">
      <c r="A13" s="226"/>
      <c r="B13" s="227"/>
      <c r="C13" s="228"/>
      <c r="D13" s="229"/>
      <c r="E13" s="230" t="str">
        <f>IF(OR($A13&lt;&gt;"",$C13&lt;&gt;""),Setup!$B$3,"")</f>
        <v/>
      </c>
      <c r="F13" s="230" t="str">
        <f>IF(OR($A13&lt;&gt;"",$C13&lt;&gt;""),Setup!$B$4,"")</f>
        <v/>
      </c>
    </row>
    <row r="14" spans="1:6" ht="15" customHeight="1" x14ac:dyDescent="0.25">
      <c r="A14" s="226"/>
      <c r="B14" s="227"/>
      <c r="C14" s="228"/>
      <c r="D14" s="229"/>
      <c r="E14" s="230" t="str">
        <f>IF(OR($A14&lt;&gt;"",$C14&lt;&gt;""),Setup!$B$3,"")</f>
        <v/>
      </c>
      <c r="F14" s="230" t="str">
        <f>IF(OR($A14&lt;&gt;"",$C14&lt;&gt;""),Setup!$B$4,"")</f>
        <v/>
      </c>
    </row>
    <row r="15" spans="1:6" ht="15" customHeight="1" x14ac:dyDescent="0.25">
      <c r="A15" s="226"/>
      <c r="B15" s="227"/>
      <c r="C15" s="228"/>
      <c r="D15" s="229"/>
      <c r="E15" s="230" t="str">
        <f>IF(OR($A15&lt;&gt;"",$C15&lt;&gt;""),Setup!$B$3,"")</f>
        <v/>
      </c>
      <c r="F15" s="230" t="str">
        <f>IF(OR($A15&lt;&gt;"",$C15&lt;&gt;""),Setup!$B$4,"")</f>
        <v/>
      </c>
    </row>
    <row r="16" spans="1:6" ht="15" customHeight="1" x14ac:dyDescent="0.25">
      <c r="A16" s="226"/>
      <c r="B16" s="227"/>
      <c r="C16" s="228"/>
      <c r="D16" s="229"/>
      <c r="E16" s="230" t="str">
        <f>IF(OR($A16&lt;&gt;"",$C16&lt;&gt;""),Setup!$B$3,"")</f>
        <v/>
      </c>
      <c r="F16" s="230" t="str">
        <f>IF(OR($A16&lt;&gt;"",$C16&lt;&gt;""),Setup!$B$4,"")</f>
        <v/>
      </c>
    </row>
    <row r="17" spans="1:6" ht="15" customHeight="1" x14ac:dyDescent="0.25">
      <c r="A17" s="226"/>
      <c r="B17" s="227"/>
      <c r="C17" s="228"/>
      <c r="D17" s="229"/>
      <c r="E17" s="230" t="str">
        <f>IF(OR($A17&lt;&gt;"",$C17&lt;&gt;""),Setup!$B$3,"")</f>
        <v/>
      </c>
      <c r="F17" s="230" t="str">
        <f>IF(OR($A17&lt;&gt;"",$C17&lt;&gt;""),Setup!$B$4,"")</f>
        <v/>
      </c>
    </row>
    <row r="18" spans="1:6" ht="15" customHeight="1" x14ac:dyDescent="0.25">
      <c r="A18" s="226"/>
      <c r="B18" s="227"/>
      <c r="C18" s="228"/>
      <c r="D18" s="229"/>
      <c r="E18" s="230" t="str">
        <f>IF(OR($A18&lt;&gt;"",$C18&lt;&gt;""),Setup!$B$3,"")</f>
        <v/>
      </c>
      <c r="F18" s="230" t="str">
        <f>IF(OR($A18&lt;&gt;"",$C18&lt;&gt;""),Setup!$B$4,"")</f>
        <v/>
      </c>
    </row>
    <row r="19" spans="1:6" ht="15" customHeight="1" x14ac:dyDescent="0.25">
      <c r="A19" s="226"/>
      <c r="B19" s="227"/>
      <c r="C19" s="228"/>
      <c r="D19" s="229"/>
      <c r="E19" s="230" t="str">
        <f>IF(OR($A19&lt;&gt;"",$C19&lt;&gt;""),Setup!$B$3,"")</f>
        <v/>
      </c>
      <c r="F19" s="230" t="str">
        <f>IF(OR($A19&lt;&gt;"",$C19&lt;&gt;""),Setup!$B$4,"")</f>
        <v/>
      </c>
    </row>
    <row r="20" spans="1:6" ht="15" customHeight="1" x14ac:dyDescent="0.25">
      <c r="A20" s="226"/>
      <c r="B20" s="227"/>
      <c r="C20" s="228"/>
      <c r="D20" s="229"/>
      <c r="E20" s="230" t="str">
        <f>IF(OR($A20&lt;&gt;"",$C20&lt;&gt;""),Setup!$B$3,"")</f>
        <v/>
      </c>
      <c r="F20" s="230" t="str">
        <f>IF(OR($A20&lt;&gt;"",$C20&lt;&gt;""),Setup!$B$4,"")</f>
        <v/>
      </c>
    </row>
    <row r="21" spans="1:6" ht="15" customHeight="1" x14ac:dyDescent="0.25">
      <c r="A21" s="226"/>
      <c r="B21" s="227"/>
      <c r="C21" s="228"/>
      <c r="D21" s="229"/>
      <c r="E21" s="230" t="str">
        <f>IF(OR($A21&lt;&gt;"",$C21&lt;&gt;""),Setup!$B$3,"")</f>
        <v/>
      </c>
      <c r="F21" s="230" t="str">
        <f>IF(OR($A21&lt;&gt;"",$C21&lt;&gt;""),Setup!$B$4,"")</f>
        <v/>
      </c>
    </row>
    <row r="22" spans="1:6" ht="15" customHeight="1" x14ac:dyDescent="0.25">
      <c r="A22" s="226"/>
      <c r="B22" s="227"/>
      <c r="C22" s="228"/>
      <c r="D22" s="229"/>
      <c r="E22" s="230" t="str">
        <f>IF(OR($A22&lt;&gt;"",$C22&lt;&gt;""),Setup!$B$3,"")</f>
        <v/>
      </c>
      <c r="F22" s="230" t="str">
        <f>IF(OR($A22&lt;&gt;"",$C22&lt;&gt;""),Setup!$B$4,"")</f>
        <v/>
      </c>
    </row>
    <row r="23" spans="1:6" ht="15" customHeight="1" x14ac:dyDescent="0.25">
      <c r="A23" s="226"/>
      <c r="B23" s="227"/>
      <c r="C23" s="228"/>
      <c r="D23" s="229"/>
      <c r="E23" s="230" t="str">
        <f>IF(OR($A23&lt;&gt;"",$C23&lt;&gt;""),Setup!$B$3,"")</f>
        <v/>
      </c>
      <c r="F23" s="230" t="str">
        <f>IF(OR($A23&lt;&gt;"",$C23&lt;&gt;""),Setup!$B$4,"")</f>
        <v/>
      </c>
    </row>
    <row r="24" spans="1:6" ht="15" customHeight="1" x14ac:dyDescent="0.25">
      <c r="A24" s="226"/>
      <c r="B24" s="227"/>
      <c r="C24" s="228"/>
      <c r="D24" s="229"/>
      <c r="E24" s="230" t="str">
        <f>IF(OR($A24&lt;&gt;"",$C24&lt;&gt;""),Setup!$B$3,"")</f>
        <v/>
      </c>
      <c r="F24" s="230" t="str">
        <f>IF(OR($A24&lt;&gt;"",$C24&lt;&gt;""),Setup!$B$4,"")</f>
        <v/>
      </c>
    </row>
    <row r="25" spans="1:6" ht="15" customHeight="1" x14ac:dyDescent="0.25">
      <c r="A25" s="226"/>
      <c r="B25" s="227"/>
      <c r="C25" s="228"/>
      <c r="D25" s="229"/>
      <c r="E25" s="230" t="str">
        <f>IF(OR($A25&lt;&gt;"",$C25&lt;&gt;""),Setup!$B$3,"")</f>
        <v/>
      </c>
      <c r="F25" s="230" t="str">
        <f>IF(OR($A25&lt;&gt;"",$C25&lt;&gt;""),Setup!$B$4,"")</f>
        <v/>
      </c>
    </row>
    <row r="26" spans="1:6" ht="15" customHeight="1" x14ac:dyDescent="0.25">
      <c r="A26" s="226"/>
      <c r="B26" s="227"/>
      <c r="C26" s="228"/>
      <c r="D26" s="229"/>
      <c r="E26" s="230" t="str">
        <f>IF(OR($A26&lt;&gt;"",$C26&lt;&gt;""),Setup!$B$3,"")</f>
        <v/>
      </c>
      <c r="F26" s="230" t="str">
        <f>IF(OR($A26&lt;&gt;"",$C26&lt;&gt;""),Setup!$B$4,"")</f>
        <v/>
      </c>
    </row>
    <row r="27" spans="1:6" ht="15" customHeight="1" x14ac:dyDescent="0.25">
      <c r="A27" s="226"/>
      <c r="B27" s="227"/>
      <c r="C27" s="228"/>
      <c r="D27" s="229"/>
      <c r="E27" s="230" t="str">
        <f>IF(OR($A27&lt;&gt;"",$C27&lt;&gt;""),Setup!$B$3,"")</f>
        <v/>
      </c>
      <c r="F27" s="230" t="str">
        <f>IF(OR($A27&lt;&gt;"",$C27&lt;&gt;""),Setup!$B$4,"")</f>
        <v/>
      </c>
    </row>
    <row r="28" spans="1:6" ht="15" customHeight="1" x14ac:dyDescent="0.25">
      <c r="A28" s="226"/>
      <c r="B28" s="227"/>
      <c r="C28" s="228"/>
      <c r="D28" s="229"/>
      <c r="E28" s="230" t="str">
        <f>IF(OR($A28&lt;&gt;"",$C28&lt;&gt;""),Setup!$B$3,"")</f>
        <v/>
      </c>
      <c r="F28" s="230" t="str">
        <f>IF(OR($A28&lt;&gt;"",$C28&lt;&gt;""),Setup!$B$4,"")</f>
        <v/>
      </c>
    </row>
    <row r="29" spans="1:6" ht="15" customHeight="1" x14ac:dyDescent="0.25">
      <c r="A29" s="226"/>
      <c r="B29" s="227"/>
      <c r="C29" s="228"/>
      <c r="D29" s="229"/>
      <c r="E29" s="230" t="str">
        <f>IF(OR($A29&lt;&gt;"",$C29&lt;&gt;""),Setup!$B$3,"")</f>
        <v/>
      </c>
      <c r="F29" s="230" t="str">
        <f>IF(OR($A29&lt;&gt;"",$C29&lt;&gt;""),Setup!$B$4,"")</f>
        <v/>
      </c>
    </row>
    <row r="30" spans="1:6" ht="15" customHeight="1" x14ac:dyDescent="0.25">
      <c r="A30" s="226"/>
      <c r="B30" s="227"/>
      <c r="C30" s="228"/>
      <c r="D30" s="229"/>
      <c r="E30" s="230" t="str">
        <f>IF(OR($A30&lt;&gt;"",$C30&lt;&gt;""),Setup!$B$3,"")</f>
        <v/>
      </c>
      <c r="F30" s="230" t="str">
        <f>IF(OR($A30&lt;&gt;"",$C30&lt;&gt;""),Setup!$B$4,"")</f>
        <v/>
      </c>
    </row>
    <row r="31" spans="1:6" ht="15" customHeight="1" x14ac:dyDescent="0.25">
      <c r="A31" s="226"/>
      <c r="B31" s="227"/>
      <c r="C31" s="228"/>
      <c r="D31" s="229"/>
      <c r="E31" s="230" t="str">
        <f>IF(OR($A31&lt;&gt;"",$C31&lt;&gt;""),Setup!$B$3,"")</f>
        <v/>
      </c>
      <c r="F31" s="230" t="str">
        <f>IF(OR($A31&lt;&gt;"",$C31&lt;&gt;""),Setup!$B$4,"")</f>
        <v/>
      </c>
    </row>
    <row r="32" spans="1:6" ht="15" customHeight="1" x14ac:dyDescent="0.25">
      <c r="A32" s="226"/>
      <c r="B32" s="227"/>
      <c r="C32" s="228"/>
      <c r="D32" s="229"/>
      <c r="E32" s="230" t="str">
        <f>IF(OR($A32&lt;&gt;"",$C32&lt;&gt;""),Setup!$B$3,"")</f>
        <v/>
      </c>
      <c r="F32" s="230" t="str">
        <f>IF(OR($A32&lt;&gt;"",$C32&lt;&gt;""),Setup!$B$4,"")</f>
        <v/>
      </c>
    </row>
    <row r="33" spans="1:6" ht="15" customHeight="1" x14ac:dyDescent="0.25">
      <c r="A33" s="226"/>
      <c r="B33" s="227"/>
      <c r="C33" s="228"/>
      <c r="D33" s="229"/>
      <c r="E33" s="230" t="str">
        <f>IF(OR($A33&lt;&gt;"",$C33&lt;&gt;""),Setup!$B$3,"")</f>
        <v/>
      </c>
      <c r="F33" s="230" t="str">
        <f>IF(OR($A33&lt;&gt;"",$C33&lt;&gt;""),Setup!$B$4,"")</f>
        <v/>
      </c>
    </row>
    <row r="34" spans="1:6" ht="15" customHeight="1" x14ac:dyDescent="0.25">
      <c r="A34" s="226"/>
      <c r="B34" s="227"/>
      <c r="C34" s="228"/>
      <c r="D34" s="229"/>
      <c r="E34" s="230" t="str">
        <f>IF(OR($A34&lt;&gt;"",$C34&lt;&gt;""),Setup!$B$3,"")</f>
        <v/>
      </c>
      <c r="F34" s="230" t="str">
        <f>IF(OR($A34&lt;&gt;"",$C34&lt;&gt;""),Setup!$B$4,"")</f>
        <v/>
      </c>
    </row>
    <row r="35" spans="1:6" ht="15" customHeight="1" x14ac:dyDescent="0.25">
      <c r="A35" s="226"/>
      <c r="B35" s="227"/>
      <c r="C35" s="228"/>
      <c r="D35" s="229"/>
      <c r="E35" s="230" t="str">
        <f>IF(OR($A35&lt;&gt;"",$C35&lt;&gt;""),Setup!$B$3,"")</f>
        <v/>
      </c>
      <c r="F35" s="230" t="str">
        <f>IF(OR($A35&lt;&gt;"",$C35&lt;&gt;""),Setup!$B$4,"")</f>
        <v/>
      </c>
    </row>
    <row r="36" spans="1:6" ht="15" customHeight="1" x14ac:dyDescent="0.25">
      <c r="A36" s="226"/>
      <c r="B36" s="227"/>
      <c r="C36" s="228"/>
      <c r="D36" s="229"/>
      <c r="E36" s="230" t="str">
        <f>IF(OR($A36&lt;&gt;"",$C36&lt;&gt;""),Setup!$B$3,"")</f>
        <v/>
      </c>
      <c r="F36" s="230" t="str">
        <f>IF(OR($A36&lt;&gt;"",$C36&lt;&gt;""),Setup!$B$4,"")</f>
        <v/>
      </c>
    </row>
    <row r="37" spans="1:6" ht="15" customHeight="1" x14ac:dyDescent="0.25">
      <c r="A37" s="226"/>
      <c r="B37" s="227"/>
      <c r="C37" s="228"/>
      <c r="D37" s="229"/>
      <c r="E37" s="230" t="str">
        <f>IF(OR($A37&lt;&gt;"",$C37&lt;&gt;""),Setup!$B$3,"")</f>
        <v/>
      </c>
      <c r="F37" s="230" t="str">
        <f>IF(OR($A37&lt;&gt;"",$C37&lt;&gt;""),Setup!$B$4,"")</f>
        <v/>
      </c>
    </row>
    <row r="38" spans="1:6" ht="15" customHeight="1" x14ac:dyDescent="0.25">
      <c r="A38" s="226"/>
      <c r="B38" s="227"/>
      <c r="C38" s="228"/>
      <c r="D38" s="229"/>
      <c r="E38" s="230" t="str">
        <f>IF(OR($A38&lt;&gt;"",$C38&lt;&gt;""),Setup!$B$3,"")</f>
        <v/>
      </c>
      <c r="F38" s="230" t="str">
        <f>IF(OR($A38&lt;&gt;"",$C38&lt;&gt;""),Setup!$B$4,"")</f>
        <v/>
      </c>
    </row>
    <row r="39" spans="1:6" ht="15" customHeight="1" x14ac:dyDescent="0.25">
      <c r="A39" s="226"/>
      <c r="B39" s="227"/>
      <c r="C39" s="228"/>
      <c r="D39" s="229"/>
      <c r="E39" s="230" t="str">
        <f>IF(OR($A39&lt;&gt;"",$C39&lt;&gt;""),Setup!$B$3,"")</f>
        <v/>
      </c>
      <c r="F39" s="230" t="str">
        <f>IF(OR($A39&lt;&gt;"",$C39&lt;&gt;""),Setup!$B$4,"")</f>
        <v/>
      </c>
    </row>
    <row r="40" spans="1:6" ht="15" customHeight="1" x14ac:dyDescent="0.25">
      <c r="A40" s="226"/>
      <c r="B40" s="227"/>
      <c r="C40" s="228"/>
      <c r="D40" s="229"/>
      <c r="E40" s="230" t="str">
        <f>IF(OR($A40&lt;&gt;"",$C40&lt;&gt;""),Setup!$B$3,"")</f>
        <v/>
      </c>
      <c r="F40" s="230" t="str">
        <f>IF(OR($A40&lt;&gt;"",$C40&lt;&gt;""),Setup!$B$4,"")</f>
        <v/>
      </c>
    </row>
    <row r="41" spans="1:6" ht="15" customHeight="1" x14ac:dyDescent="0.25">
      <c r="A41" s="226"/>
      <c r="B41" s="227"/>
      <c r="C41" s="228"/>
      <c r="D41" s="229"/>
      <c r="E41" s="230" t="str">
        <f>IF(OR($A41&lt;&gt;"",$C41&lt;&gt;""),Setup!$B$3,"")</f>
        <v/>
      </c>
      <c r="F41" s="230" t="str">
        <f>IF(OR($A41&lt;&gt;"",$C41&lt;&gt;""),Setup!$B$4,"")</f>
        <v/>
      </c>
    </row>
    <row r="42" spans="1:6" ht="15" customHeight="1" x14ac:dyDescent="0.25">
      <c r="A42" s="226"/>
      <c r="B42" s="227"/>
      <c r="C42" s="228"/>
      <c r="D42" s="229"/>
      <c r="E42" s="230" t="str">
        <f>IF(OR($A42&lt;&gt;"",$C42&lt;&gt;""),Setup!$B$3,"")</f>
        <v/>
      </c>
      <c r="F42" s="230" t="str">
        <f>IF(OR($A42&lt;&gt;"",$C42&lt;&gt;""),Setup!$B$4,"")</f>
        <v/>
      </c>
    </row>
    <row r="43" spans="1:6" ht="15" customHeight="1" x14ac:dyDescent="0.25">
      <c r="A43" s="226"/>
      <c r="B43" s="227"/>
      <c r="C43" s="228"/>
      <c r="D43" s="229"/>
      <c r="E43" s="230" t="str">
        <f>IF(OR($A43&lt;&gt;"",$C43&lt;&gt;""),Setup!$B$3,"")</f>
        <v/>
      </c>
      <c r="F43" s="230" t="str">
        <f>IF(OR($A43&lt;&gt;"",$C43&lt;&gt;""),Setup!$B$4,"")</f>
        <v/>
      </c>
    </row>
    <row r="44" spans="1:6" ht="15" customHeight="1" x14ac:dyDescent="0.25">
      <c r="A44" s="226"/>
      <c r="B44" s="227"/>
      <c r="C44" s="228"/>
      <c r="D44" s="229"/>
      <c r="E44" s="230" t="str">
        <f>IF(OR($A44&lt;&gt;"",$C44&lt;&gt;""),Setup!$B$3,"")</f>
        <v/>
      </c>
      <c r="F44" s="230" t="str">
        <f>IF(OR($A44&lt;&gt;"",$C44&lt;&gt;""),Setup!$B$4,"")</f>
        <v/>
      </c>
    </row>
    <row r="45" spans="1:6" ht="15" customHeight="1" x14ac:dyDescent="0.25">
      <c r="A45" s="226"/>
      <c r="B45" s="227"/>
      <c r="C45" s="228"/>
      <c r="D45" s="229"/>
      <c r="E45" s="230" t="str">
        <f>IF(OR($A45&lt;&gt;"",$C45&lt;&gt;""),Setup!$B$3,"")</f>
        <v/>
      </c>
      <c r="F45" s="230" t="str">
        <f>IF(OR($A45&lt;&gt;"",$C45&lt;&gt;""),Setup!$B$4,"")</f>
        <v/>
      </c>
    </row>
    <row r="46" spans="1:6" ht="15" customHeight="1" x14ac:dyDescent="0.25">
      <c r="A46" s="226"/>
      <c r="B46" s="227"/>
      <c r="C46" s="228"/>
      <c r="D46" s="229"/>
      <c r="E46" s="230" t="str">
        <f>IF(OR($A46&lt;&gt;"",$C46&lt;&gt;""),Setup!$B$3,"")</f>
        <v/>
      </c>
      <c r="F46" s="230" t="str">
        <f>IF(OR($A46&lt;&gt;"",$C46&lt;&gt;""),Setup!$B$4,"")</f>
        <v/>
      </c>
    </row>
    <row r="47" spans="1:6" ht="15" customHeight="1" x14ac:dyDescent="0.25">
      <c r="A47" s="226"/>
      <c r="B47" s="227"/>
      <c r="C47" s="228"/>
      <c r="D47" s="229"/>
      <c r="E47" s="230" t="str">
        <f>IF(OR($A47&lt;&gt;"",$C47&lt;&gt;""),Setup!$B$3,"")</f>
        <v/>
      </c>
      <c r="F47" s="230" t="str">
        <f>IF(OR($A47&lt;&gt;"",$C47&lt;&gt;""),Setup!$B$4,"")</f>
        <v/>
      </c>
    </row>
    <row r="48" spans="1:6" ht="15" customHeight="1" x14ac:dyDescent="0.25">
      <c r="A48" s="226"/>
      <c r="B48" s="227"/>
      <c r="C48" s="228"/>
      <c r="D48" s="229"/>
      <c r="E48" s="230" t="str">
        <f>IF(OR($A48&lt;&gt;"",$C48&lt;&gt;""),Setup!$B$3,"")</f>
        <v/>
      </c>
      <c r="F48" s="230" t="str">
        <f>IF(OR($A48&lt;&gt;"",$C48&lt;&gt;""),Setup!$B$4,"")</f>
        <v/>
      </c>
    </row>
    <row r="49" spans="1:6" ht="15" customHeight="1" x14ac:dyDescent="0.25">
      <c r="A49" s="226"/>
      <c r="B49" s="227"/>
      <c r="C49" s="228"/>
      <c r="D49" s="229"/>
      <c r="E49" s="230" t="str">
        <f>IF(OR($A49&lt;&gt;"",$C49&lt;&gt;""),Setup!$B$3,"")</f>
        <v/>
      </c>
      <c r="F49" s="230" t="str">
        <f>IF(OR($A49&lt;&gt;"",$C49&lt;&gt;""),Setup!$B$4,"")</f>
        <v/>
      </c>
    </row>
    <row r="50" spans="1:6" ht="15" customHeight="1" x14ac:dyDescent="0.25">
      <c r="A50" s="226"/>
      <c r="B50" s="227"/>
      <c r="C50" s="228"/>
      <c r="D50" s="229"/>
      <c r="E50" s="230" t="str">
        <f>IF(OR($A50&lt;&gt;"",$C50&lt;&gt;""),Setup!$B$3,"")</f>
        <v/>
      </c>
      <c r="F50" s="230" t="str">
        <f>IF(OR($A50&lt;&gt;"",$C50&lt;&gt;""),Setup!$B$4,"")</f>
        <v/>
      </c>
    </row>
    <row r="51" spans="1:6" ht="15" customHeight="1" x14ac:dyDescent="0.25">
      <c r="A51" s="226"/>
      <c r="B51" s="227"/>
      <c r="C51" s="228"/>
      <c r="D51" s="229"/>
      <c r="E51" s="230" t="str">
        <f>IF(OR($A51&lt;&gt;"",$C51&lt;&gt;""),Setup!$B$3,"")</f>
        <v/>
      </c>
      <c r="F51" s="230" t="str">
        <f>IF(OR($A51&lt;&gt;"",$C51&lt;&gt;""),Setup!$B$4,"")</f>
        <v/>
      </c>
    </row>
    <row r="52" spans="1:6" ht="15" customHeight="1" x14ac:dyDescent="0.25">
      <c r="A52" s="226"/>
      <c r="B52" s="227"/>
      <c r="C52" s="228"/>
      <c r="D52" s="229"/>
      <c r="E52" s="230" t="str">
        <f>IF(OR($A52&lt;&gt;"",$C52&lt;&gt;""),Setup!$B$3,"")</f>
        <v/>
      </c>
      <c r="F52" s="230" t="str">
        <f>IF(OR($A52&lt;&gt;"",$C52&lt;&gt;""),Setup!$B$4,"")</f>
        <v/>
      </c>
    </row>
    <row r="53" spans="1:6" ht="15" customHeight="1" x14ac:dyDescent="0.25">
      <c r="A53" s="226"/>
      <c r="B53" s="227"/>
      <c r="C53" s="228"/>
      <c r="D53" s="229"/>
      <c r="E53" s="230" t="str">
        <f>IF(OR($A53&lt;&gt;"",$C53&lt;&gt;""),Setup!$B$3,"")</f>
        <v/>
      </c>
      <c r="F53" s="230" t="str">
        <f>IF(OR($A53&lt;&gt;"",$C53&lt;&gt;""),Setup!$B$4,"")</f>
        <v/>
      </c>
    </row>
    <row r="54" spans="1:6" ht="15" customHeight="1" x14ac:dyDescent="0.25">
      <c r="A54" s="226"/>
      <c r="B54" s="227"/>
      <c r="C54" s="228"/>
      <c r="D54" s="229"/>
      <c r="E54" s="230" t="str">
        <f>IF(OR($A54&lt;&gt;"",$C54&lt;&gt;""),Setup!$B$3,"")</f>
        <v/>
      </c>
      <c r="F54" s="230" t="str">
        <f>IF(OR($A54&lt;&gt;"",$C54&lt;&gt;""),Setup!$B$4,"")</f>
        <v/>
      </c>
    </row>
    <row r="55" spans="1:6" ht="15" customHeight="1" x14ac:dyDescent="0.25">
      <c r="A55" s="226"/>
      <c r="B55" s="227"/>
      <c r="C55" s="228"/>
      <c r="D55" s="229"/>
      <c r="E55" s="230" t="str">
        <f>IF(OR($A55&lt;&gt;"",$C55&lt;&gt;""),Setup!$B$3,"")</f>
        <v/>
      </c>
      <c r="F55" s="230" t="str">
        <f>IF(OR($A55&lt;&gt;"",$C55&lt;&gt;""),Setup!$B$4,"")</f>
        <v/>
      </c>
    </row>
    <row r="56" spans="1:6" ht="15" customHeight="1" x14ac:dyDescent="0.25">
      <c r="A56" s="226"/>
      <c r="B56" s="227"/>
      <c r="C56" s="228"/>
      <c r="D56" s="229"/>
      <c r="E56" s="230" t="str">
        <f>IF(OR($A56&lt;&gt;"",$C56&lt;&gt;""),Setup!$B$3,"")</f>
        <v/>
      </c>
      <c r="F56" s="230" t="str">
        <f>IF(OR($A56&lt;&gt;"",$C56&lt;&gt;""),Setup!$B$4,"")</f>
        <v/>
      </c>
    </row>
    <row r="57" spans="1:6" ht="15" customHeight="1" x14ac:dyDescent="0.25">
      <c r="A57" s="226"/>
      <c r="B57" s="227"/>
      <c r="C57" s="228"/>
      <c r="D57" s="229"/>
      <c r="E57" s="230" t="str">
        <f>IF(OR($A57&lt;&gt;"",$C57&lt;&gt;""),Setup!$B$3,"")</f>
        <v/>
      </c>
      <c r="F57" s="230" t="str">
        <f>IF(OR($A57&lt;&gt;"",$C57&lt;&gt;""),Setup!$B$4,"")</f>
        <v/>
      </c>
    </row>
    <row r="58" spans="1:6" ht="15" customHeight="1" x14ac:dyDescent="0.25">
      <c r="A58" s="226"/>
      <c r="B58" s="227"/>
      <c r="C58" s="228"/>
      <c r="D58" s="229"/>
      <c r="E58" s="230" t="str">
        <f>IF(OR($A58&lt;&gt;"",$C58&lt;&gt;""),Setup!$B$3,"")</f>
        <v/>
      </c>
      <c r="F58" s="230" t="str">
        <f>IF(OR($A58&lt;&gt;"",$C58&lt;&gt;""),Setup!$B$4,"")</f>
        <v/>
      </c>
    </row>
    <row r="59" spans="1:6" ht="15" customHeight="1" x14ac:dyDescent="0.25">
      <c r="A59" s="226"/>
      <c r="B59" s="227"/>
      <c r="C59" s="228"/>
      <c r="D59" s="229"/>
      <c r="E59" s="230" t="str">
        <f>IF(OR($A59&lt;&gt;"",$C59&lt;&gt;""),Setup!$B$3,"")</f>
        <v/>
      </c>
      <c r="F59" s="230" t="str">
        <f>IF(OR($A59&lt;&gt;"",$C59&lt;&gt;""),Setup!$B$4,"")</f>
        <v/>
      </c>
    </row>
    <row r="60" spans="1:6" ht="15" customHeight="1" x14ac:dyDescent="0.25">
      <c r="A60" s="226"/>
      <c r="B60" s="227"/>
      <c r="C60" s="228"/>
      <c r="D60" s="229"/>
      <c r="E60" s="230" t="str">
        <f>IF(OR($A60&lt;&gt;"",$C60&lt;&gt;""),Setup!$B$3,"")</f>
        <v/>
      </c>
      <c r="F60" s="230" t="str">
        <f>IF(OR($A60&lt;&gt;"",$C60&lt;&gt;""),Setup!$B$4,"")</f>
        <v/>
      </c>
    </row>
    <row r="61" spans="1:6" ht="15" customHeight="1" x14ac:dyDescent="0.25">
      <c r="A61" s="226"/>
      <c r="B61" s="227"/>
      <c r="C61" s="228"/>
      <c r="D61" s="229"/>
      <c r="E61" s="230" t="str">
        <f>IF(OR($A61&lt;&gt;"",$C61&lt;&gt;""),Setup!$B$3,"")</f>
        <v/>
      </c>
      <c r="F61" s="230" t="str">
        <f>IF(OR($A61&lt;&gt;"",$C61&lt;&gt;""),Setup!$B$4,"")</f>
        <v/>
      </c>
    </row>
    <row r="62" spans="1:6" ht="15" customHeight="1" x14ac:dyDescent="0.25">
      <c r="A62" s="226"/>
      <c r="B62" s="227"/>
      <c r="C62" s="228"/>
      <c r="D62" s="229"/>
      <c r="E62" s="230" t="str">
        <f>IF(OR($A62&lt;&gt;"",$C62&lt;&gt;""),Setup!$B$3,"")</f>
        <v/>
      </c>
      <c r="F62" s="230" t="str">
        <f>IF(OR($A62&lt;&gt;"",$C62&lt;&gt;""),Setup!$B$4,"")</f>
        <v/>
      </c>
    </row>
    <row r="63" spans="1:6" ht="15" customHeight="1" x14ac:dyDescent="0.25">
      <c r="A63" s="226"/>
      <c r="B63" s="227"/>
      <c r="C63" s="228"/>
      <c r="D63" s="229"/>
      <c r="E63" s="230" t="str">
        <f>IF(OR($A63&lt;&gt;"",$C63&lt;&gt;""),Setup!$B$3,"")</f>
        <v/>
      </c>
      <c r="F63" s="230" t="str">
        <f>IF(OR($A63&lt;&gt;"",$C63&lt;&gt;""),Setup!$B$4,"")</f>
        <v/>
      </c>
    </row>
    <row r="64" spans="1:6" ht="15" customHeight="1" x14ac:dyDescent="0.25">
      <c r="A64" s="226"/>
      <c r="B64" s="227"/>
      <c r="C64" s="228"/>
      <c r="D64" s="229"/>
      <c r="E64" s="230" t="str">
        <f>IF(OR($A64&lt;&gt;"",$C64&lt;&gt;""),Setup!$B$3,"")</f>
        <v/>
      </c>
      <c r="F64" s="230" t="str">
        <f>IF(OR($A64&lt;&gt;"",$C64&lt;&gt;""),Setup!$B$4,"")</f>
        <v/>
      </c>
    </row>
    <row r="65" spans="1:6" ht="15" customHeight="1" x14ac:dyDescent="0.25">
      <c r="A65" s="226"/>
      <c r="B65" s="227"/>
      <c r="C65" s="228"/>
      <c r="D65" s="229"/>
      <c r="E65" s="230" t="str">
        <f>IF(OR($A65&lt;&gt;"",$C65&lt;&gt;""),Setup!$B$3,"")</f>
        <v/>
      </c>
      <c r="F65" s="230" t="str">
        <f>IF(OR($A65&lt;&gt;"",$C65&lt;&gt;""),Setup!$B$4,"")</f>
        <v/>
      </c>
    </row>
    <row r="66" spans="1:6" ht="15" customHeight="1" x14ac:dyDescent="0.25">
      <c r="A66" s="226"/>
      <c r="B66" s="227"/>
      <c r="C66" s="228"/>
      <c r="D66" s="229"/>
      <c r="E66" s="230" t="str">
        <f>IF(OR($A66&lt;&gt;"",$C66&lt;&gt;""),Setup!$B$3,"")</f>
        <v/>
      </c>
      <c r="F66" s="230" t="str">
        <f>IF(OR($A66&lt;&gt;"",$C66&lt;&gt;""),Setup!$B$4,"")</f>
        <v/>
      </c>
    </row>
    <row r="67" spans="1:6" ht="15" customHeight="1" x14ac:dyDescent="0.25">
      <c r="A67" s="226"/>
      <c r="B67" s="227"/>
      <c r="C67" s="228"/>
      <c r="D67" s="229"/>
      <c r="E67" s="230" t="str">
        <f>IF(OR($A67&lt;&gt;"",$C67&lt;&gt;""),Setup!$B$3,"")</f>
        <v/>
      </c>
      <c r="F67" s="230" t="str">
        <f>IF(OR($A67&lt;&gt;"",$C67&lt;&gt;""),Setup!$B$4,"")</f>
        <v/>
      </c>
    </row>
    <row r="68" spans="1:6" ht="15" customHeight="1" x14ac:dyDescent="0.25">
      <c r="A68" s="226"/>
      <c r="B68" s="227"/>
      <c r="C68" s="228"/>
      <c r="D68" s="229"/>
      <c r="E68" s="230" t="str">
        <f>IF(OR($A68&lt;&gt;"",$C68&lt;&gt;""),Setup!$B$3,"")</f>
        <v/>
      </c>
      <c r="F68" s="230" t="str">
        <f>IF(OR($A68&lt;&gt;"",$C68&lt;&gt;""),Setup!$B$4,"")</f>
        <v/>
      </c>
    </row>
    <row r="69" spans="1:6" ht="15" customHeight="1" x14ac:dyDescent="0.25">
      <c r="A69" s="226"/>
      <c r="B69" s="227"/>
      <c r="C69" s="228"/>
      <c r="D69" s="229"/>
      <c r="E69" s="230" t="str">
        <f>IF(OR($A69&lt;&gt;"",$C69&lt;&gt;""),Setup!$B$3,"")</f>
        <v/>
      </c>
      <c r="F69" s="230" t="str">
        <f>IF(OR($A69&lt;&gt;"",$C69&lt;&gt;""),Setup!$B$4,"")</f>
        <v/>
      </c>
    </row>
    <row r="70" spans="1:6" ht="15" customHeight="1" x14ac:dyDescent="0.25">
      <c r="A70" s="226"/>
      <c r="B70" s="227"/>
      <c r="C70" s="228"/>
      <c r="D70" s="229"/>
      <c r="E70" s="230" t="str">
        <f>IF(OR($A70&lt;&gt;"",$C70&lt;&gt;""),Setup!$B$3,"")</f>
        <v/>
      </c>
      <c r="F70" s="230" t="str">
        <f>IF(OR($A70&lt;&gt;"",$C70&lt;&gt;""),Setup!$B$4,"")</f>
        <v/>
      </c>
    </row>
    <row r="71" spans="1:6" ht="15" customHeight="1" x14ac:dyDescent="0.25">
      <c r="A71" s="226"/>
      <c r="B71" s="227"/>
      <c r="C71" s="228"/>
      <c r="D71" s="229"/>
      <c r="E71" s="230" t="str">
        <f>IF(OR($A71&lt;&gt;"",$C71&lt;&gt;""),Setup!$B$3,"")</f>
        <v/>
      </c>
      <c r="F71" s="230" t="str">
        <f>IF(OR($A71&lt;&gt;"",$C71&lt;&gt;""),Setup!$B$4,"")</f>
        <v/>
      </c>
    </row>
    <row r="72" spans="1:6" ht="15" customHeight="1" x14ac:dyDescent="0.25">
      <c r="A72" s="226"/>
      <c r="B72" s="227"/>
      <c r="C72" s="228"/>
      <c r="D72" s="229"/>
      <c r="E72" s="230" t="str">
        <f>IF(OR($A72&lt;&gt;"",$C72&lt;&gt;""),Setup!$B$3,"")</f>
        <v/>
      </c>
      <c r="F72" s="230" t="str">
        <f>IF(OR($A72&lt;&gt;"",$C72&lt;&gt;""),Setup!$B$4,"")</f>
        <v/>
      </c>
    </row>
    <row r="73" spans="1:6" ht="15" customHeight="1" x14ac:dyDescent="0.25">
      <c r="A73" s="226"/>
      <c r="B73" s="227"/>
      <c r="C73" s="228"/>
      <c r="D73" s="229"/>
      <c r="E73" s="230" t="str">
        <f>IF(OR($A73&lt;&gt;"",$C73&lt;&gt;""),Setup!$B$3,"")</f>
        <v/>
      </c>
      <c r="F73" s="230" t="str">
        <f>IF(OR($A73&lt;&gt;"",$C73&lt;&gt;""),Setup!$B$4,"")</f>
        <v/>
      </c>
    </row>
    <row r="74" spans="1:6" ht="15" customHeight="1" x14ac:dyDescent="0.25">
      <c r="A74" s="226"/>
      <c r="B74" s="227"/>
      <c r="C74" s="228"/>
      <c r="D74" s="229"/>
      <c r="E74" s="230" t="str">
        <f>IF(OR($A74&lt;&gt;"",$C74&lt;&gt;""),Setup!$B$3,"")</f>
        <v/>
      </c>
      <c r="F74" s="230" t="str">
        <f>IF(OR($A74&lt;&gt;"",$C74&lt;&gt;""),Setup!$B$4,"")</f>
        <v/>
      </c>
    </row>
    <row r="75" spans="1:6" ht="15" customHeight="1" x14ac:dyDescent="0.25">
      <c r="A75" s="226"/>
      <c r="B75" s="227"/>
      <c r="C75" s="228"/>
      <c r="D75" s="229"/>
      <c r="E75" s="230" t="str">
        <f>IF(OR($A75&lt;&gt;"",$C75&lt;&gt;""),Setup!$B$3,"")</f>
        <v/>
      </c>
      <c r="F75" s="230" t="str">
        <f>IF(OR($A75&lt;&gt;"",$C75&lt;&gt;""),Setup!$B$4,"")</f>
        <v/>
      </c>
    </row>
    <row r="76" spans="1:6" ht="15" customHeight="1" x14ac:dyDescent="0.25">
      <c r="A76" s="226"/>
      <c r="B76" s="227"/>
      <c r="C76" s="228"/>
      <c r="D76" s="229"/>
      <c r="E76" s="230" t="str">
        <f>IF(OR($A76&lt;&gt;"",$C76&lt;&gt;""),Setup!$B$3,"")</f>
        <v/>
      </c>
      <c r="F76" s="230" t="str">
        <f>IF(OR($A76&lt;&gt;"",$C76&lt;&gt;""),Setup!$B$4,"")</f>
        <v/>
      </c>
    </row>
    <row r="77" spans="1:6" ht="15" customHeight="1" x14ac:dyDescent="0.25">
      <c r="A77" s="226"/>
      <c r="B77" s="227"/>
      <c r="C77" s="228"/>
      <c r="D77" s="229"/>
      <c r="E77" s="230" t="str">
        <f>IF(OR($A77&lt;&gt;"",$C77&lt;&gt;""),Setup!$B$3,"")</f>
        <v/>
      </c>
      <c r="F77" s="230" t="str">
        <f>IF(OR($A77&lt;&gt;"",$C77&lt;&gt;""),Setup!$B$4,"")</f>
        <v/>
      </c>
    </row>
    <row r="78" spans="1:6" ht="15" customHeight="1" x14ac:dyDescent="0.25">
      <c r="A78" s="226"/>
      <c r="B78" s="227"/>
      <c r="C78" s="228"/>
      <c r="D78" s="229"/>
      <c r="E78" s="230" t="str">
        <f>IF(OR($A78&lt;&gt;"",$C78&lt;&gt;""),Setup!$B$3,"")</f>
        <v/>
      </c>
      <c r="F78" s="230" t="str">
        <f>IF(OR($A78&lt;&gt;"",$C78&lt;&gt;""),Setup!$B$4,"")</f>
        <v/>
      </c>
    </row>
    <row r="79" spans="1:6" ht="15" customHeight="1" x14ac:dyDescent="0.25">
      <c r="A79" s="226"/>
      <c r="B79" s="227"/>
      <c r="C79" s="228"/>
      <c r="D79" s="229"/>
      <c r="E79" s="230" t="str">
        <f>IF(OR($A79&lt;&gt;"",$C79&lt;&gt;""),Setup!$B$3,"")</f>
        <v/>
      </c>
      <c r="F79" s="230" t="str">
        <f>IF(OR($A79&lt;&gt;"",$C79&lt;&gt;""),Setup!$B$4,"")</f>
        <v/>
      </c>
    </row>
    <row r="80" spans="1:6" ht="15" customHeight="1" x14ac:dyDescent="0.25">
      <c r="A80" s="226"/>
      <c r="B80" s="227"/>
      <c r="C80" s="228"/>
      <c r="D80" s="229"/>
      <c r="E80" s="230" t="str">
        <f>IF(OR($A80&lt;&gt;"",$C80&lt;&gt;""),Setup!$B$3,"")</f>
        <v/>
      </c>
      <c r="F80" s="230" t="str">
        <f>IF(OR($A80&lt;&gt;"",$C80&lt;&gt;""),Setup!$B$4,"")</f>
        <v/>
      </c>
    </row>
    <row r="81" spans="1:6" ht="15" customHeight="1" x14ac:dyDescent="0.25">
      <c r="A81" s="226"/>
      <c r="B81" s="227"/>
      <c r="C81" s="228"/>
      <c r="D81" s="229"/>
      <c r="E81" s="230" t="str">
        <f>IF(OR($A81&lt;&gt;"",$C81&lt;&gt;""),Setup!$B$3,"")</f>
        <v/>
      </c>
      <c r="F81" s="230" t="str">
        <f>IF(OR($A81&lt;&gt;"",$C81&lt;&gt;""),Setup!$B$4,"")</f>
        <v/>
      </c>
    </row>
    <row r="82" spans="1:6" ht="15" customHeight="1" x14ac:dyDescent="0.25">
      <c r="A82" s="226"/>
      <c r="B82" s="227"/>
      <c r="C82" s="228"/>
      <c r="D82" s="229"/>
      <c r="E82" s="230" t="str">
        <f>IF(OR($A82&lt;&gt;"",$C82&lt;&gt;""),Setup!$B$3,"")</f>
        <v/>
      </c>
      <c r="F82" s="230" t="str">
        <f>IF(OR($A82&lt;&gt;"",$C82&lt;&gt;""),Setup!$B$4,"")</f>
        <v/>
      </c>
    </row>
    <row r="83" spans="1:6" ht="15" customHeight="1" x14ac:dyDescent="0.25">
      <c r="A83" s="226"/>
      <c r="B83" s="227"/>
      <c r="C83" s="228"/>
      <c r="D83" s="229"/>
      <c r="E83" s="230" t="str">
        <f>IF(OR($A83&lt;&gt;"",$C83&lt;&gt;""),Setup!$B$3,"")</f>
        <v/>
      </c>
      <c r="F83" s="230" t="str">
        <f>IF(OR($A83&lt;&gt;"",$C83&lt;&gt;""),Setup!$B$4,"")</f>
        <v/>
      </c>
    </row>
    <row r="84" spans="1:6" ht="15" customHeight="1" x14ac:dyDescent="0.25">
      <c r="A84" s="226"/>
      <c r="B84" s="227"/>
      <c r="C84" s="228"/>
      <c r="D84" s="229"/>
      <c r="E84" s="230" t="str">
        <f>IF(OR($A84&lt;&gt;"",$C84&lt;&gt;""),Setup!$B$3,"")</f>
        <v/>
      </c>
      <c r="F84" s="230" t="str">
        <f>IF(OR($A84&lt;&gt;"",$C84&lt;&gt;""),Setup!$B$4,"")</f>
        <v/>
      </c>
    </row>
    <row r="85" spans="1:6" ht="15" customHeight="1" x14ac:dyDescent="0.25">
      <c r="A85" s="226"/>
      <c r="B85" s="227"/>
      <c r="C85" s="228"/>
      <c r="D85" s="229"/>
      <c r="E85" s="230" t="str">
        <f>IF(OR($A85&lt;&gt;"",$C85&lt;&gt;""),Setup!$B$3,"")</f>
        <v/>
      </c>
      <c r="F85" s="230" t="str">
        <f>IF(OR($A85&lt;&gt;"",$C85&lt;&gt;""),Setup!$B$4,"")</f>
        <v/>
      </c>
    </row>
    <row r="86" spans="1:6" ht="15" customHeight="1" x14ac:dyDescent="0.25">
      <c r="A86" s="226"/>
      <c r="B86" s="227"/>
      <c r="C86" s="228"/>
      <c r="D86" s="229"/>
      <c r="E86" s="230" t="str">
        <f>IF(OR($A86&lt;&gt;"",$C86&lt;&gt;""),Setup!$B$3,"")</f>
        <v/>
      </c>
      <c r="F86" s="230" t="str">
        <f>IF(OR($A86&lt;&gt;"",$C86&lt;&gt;""),Setup!$B$4,"")</f>
        <v/>
      </c>
    </row>
    <row r="87" spans="1:6" ht="15" customHeight="1" x14ac:dyDescent="0.25">
      <c r="A87" s="226"/>
      <c r="B87" s="227"/>
      <c r="C87" s="228"/>
      <c r="D87" s="229"/>
      <c r="E87" s="230" t="str">
        <f>IF(OR($A87&lt;&gt;"",$C87&lt;&gt;""),Setup!$B$3,"")</f>
        <v/>
      </c>
      <c r="F87" s="230" t="str">
        <f>IF(OR($A87&lt;&gt;"",$C87&lt;&gt;""),Setup!$B$4,"")</f>
        <v/>
      </c>
    </row>
    <row r="88" spans="1:6" ht="15" customHeight="1" x14ac:dyDescent="0.25">
      <c r="A88" s="226"/>
      <c r="B88" s="227"/>
      <c r="C88" s="228"/>
      <c r="D88" s="229"/>
      <c r="E88" s="230" t="str">
        <f>IF(OR($A88&lt;&gt;"",$C88&lt;&gt;""),Setup!$B$3,"")</f>
        <v/>
      </c>
      <c r="F88" s="230" t="str">
        <f>IF(OR($A88&lt;&gt;"",$C88&lt;&gt;""),Setup!$B$4,"")</f>
        <v/>
      </c>
    </row>
    <row r="89" spans="1:6" ht="15" customHeight="1" x14ac:dyDescent="0.25">
      <c r="A89" s="226"/>
      <c r="B89" s="227"/>
      <c r="C89" s="228"/>
      <c r="D89" s="229"/>
      <c r="E89" s="230" t="str">
        <f>IF(OR($A89&lt;&gt;"",$C89&lt;&gt;""),Setup!$B$3,"")</f>
        <v/>
      </c>
      <c r="F89" s="230" t="str">
        <f>IF(OR($A89&lt;&gt;"",$C89&lt;&gt;""),Setup!$B$4,"")</f>
        <v/>
      </c>
    </row>
    <row r="90" spans="1:6" ht="15" customHeight="1" x14ac:dyDescent="0.25">
      <c r="A90" s="226"/>
      <c r="B90" s="227"/>
      <c r="C90" s="228"/>
      <c r="D90" s="229"/>
      <c r="E90" s="230" t="str">
        <f>IF(OR($A90&lt;&gt;"",$C90&lt;&gt;""),Setup!$B$3,"")</f>
        <v/>
      </c>
      <c r="F90" s="230" t="str">
        <f>IF(OR($A90&lt;&gt;"",$C90&lt;&gt;""),Setup!$B$4,"")</f>
        <v/>
      </c>
    </row>
    <row r="91" spans="1:6" ht="15" customHeight="1" x14ac:dyDescent="0.25">
      <c r="A91" s="226"/>
      <c r="B91" s="227"/>
      <c r="C91" s="228"/>
      <c r="D91" s="229"/>
      <c r="E91" s="230" t="str">
        <f>IF(OR($A91&lt;&gt;"",$C91&lt;&gt;""),Setup!$B$3,"")</f>
        <v/>
      </c>
      <c r="F91" s="230" t="str">
        <f>IF(OR($A91&lt;&gt;"",$C91&lt;&gt;""),Setup!$B$4,"")</f>
        <v/>
      </c>
    </row>
    <row r="92" spans="1:6" ht="15" customHeight="1" x14ac:dyDescent="0.25">
      <c r="A92" s="226"/>
      <c r="B92" s="227"/>
      <c r="C92" s="228"/>
      <c r="D92" s="229"/>
      <c r="E92" s="230" t="str">
        <f>IF(OR($A92&lt;&gt;"",$C92&lt;&gt;""),Setup!$B$3,"")</f>
        <v/>
      </c>
      <c r="F92" s="230" t="str">
        <f>IF(OR($A92&lt;&gt;"",$C92&lt;&gt;""),Setup!$B$4,"")</f>
        <v/>
      </c>
    </row>
    <row r="93" spans="1:6" ht="15" customHeight="1" x14ac:dyDescent="0.25">
      <c r="A93" s="226"/>
      <c r="B93" s="227"/>
      <c r="C93" s="228"/>
      <c r="D93" s="229"/>
      <c r="E93" s="230" t="str">
        <f>IF(OR($A93&lt;&gt;"",$C93&lt;&gt;""),Setup!$B$3,"")</f>
        <v/>
      </c>
      <c r="F93" s="230" t="str">
        <f>IF(OR($A93&lt;&gt;"",$C93&lt;&gt;""),Setup!$B$4,"")</f>
        <v/>
      </c>
    </row>
    <row r="94" spans="1:6" ht="15" customHeight="1" x14ac:dyDescent="0.25">
      <c r="A94" s="226"/>
      <c r="B94" s="227"/>
      <c r="C94" s="228"/>
      <c r="D94" s="229"/>
      <c r="E94" s="230" t="str">
        <f>IF(OR($A94&lt;&gt;"",$C94&lt;&gt;""),Setup!$B$3,"")</f>
        <v/>
      </c>
      <c r="F94" s="230" t="str">
        <f>IF(OR($A94&lt;&gt;"",$C94&lt;&gt;""),Setup!$B$4,"")</f>
        <v/>
      </c>
    </row>
    <row r="95" spans="1:6" ht="15" customHeight="1" x14ac:dyDescent="0.25">
      <c r="A95" s="226"/>
      <c r="B95" s="227"/>
      <c r="C95" s="228"/>
      <c r="D95" s="229"/>
      <c r="E95" s="230" t="str">
        <f>IF(OR($A95&lt;&gt;"",$C95&lt;&gt;""),Setup!$B$3,"")</f>
        <v/>
      </c>
      <c r="F95" s="230" t="str">
        <f>IF(OR($A95&lt;&gt;"",$C95&lt;&gt;""),Setup!$B$4,"")</f>
        <v/>
      </c>
    </row>
    <row r="96" spans="1:6" ht="15" customHeight="1" x14ac:dyDescent="0.25">
      <c r="A96" s="226"/>
      <c r="B96" s="227"/>
      <c r="C96" s="228"/>
      <c r="D96" s="229"/>
      <c r="E96" s="230" t="str">
        <f>IF(OR($A96&lt;&gt;"",$C96&lt;&gt;""),Setup!$B$3,"")</f>
        <v/>
      </c>
      <c r="F96" s="230" t="str">
        <f>IF(OR($A96&lt;&gt;"",$C96&lt;&gt;""),Setup!$B$4,"")</f>
        <v/>
      </c>
    </row>
    <row r="97" spans="1:6" ht="15" customHeight="1" x14ac:dyDescent="0.25">
      <c r="A97" s="226"/>
      <c r="B97" s="227"/>
      <c r="C97" s="228"/>
      <c r="D97" s="229"/>
      <c r="E97" s="230" t="str">
        <f>IF(OR($A97&lt;&gt;"",$C97&lt;&gt;""),Setup!$B$3,"")</f>
        <v/>
      </c>
      <c r="F97" s="230" t="str">
        <f>IF(OR($A97&lt;&gt;"",$C97&lt;&gt;""),Setup!$B$4,"")</f>
        <v/>
      </c>
    </row>
    <row r="98" spans="1:6" ht="15" customHeight="1" x14ac:dyDescent="0.25">
      <c r="A98" s="226"/>
      <c r="B98" s="227"/>
      <c r="C98" s="228"/>
      <c r="D98" s="229"/>
      <c r="E98" s="230" t="str">
        <f>IF(OR($A98&lt;&gt;"",$C98&lt;&gt;""),Setup!$B$3,"")</f>
        <v/>
      </c>
      <c r="F98" s="230" t="str">
        <f>IF(OR($A98&lt;&gt;"",$C98&lt;&gt;""),Setup!$B$4,"")</f>
        <v/>
      </c>
    </row>
    <row r="99" spans="1:6" ht="15" customHeight="1" x14ac:dyDescent="0.25">
      <c r="A99" s="226"/>
      <c r="B99" s="227"/>
      <c r="C99" s="228"/>
      <c r="D99" s="229"/>
      <c r="E99" s="230" t="str">
        <f>IF(OR($A99&lt;&gt;"",$C99&lt;&gt;""),Setup!$B$3,"")</f>
        <v/>
      </c>
      <c r="F99" s="230" t="str">
        <f>IF(OR($A99&lt;&gt;"",$C99&lt;&gt;""),Setup!$B$4,"")</f>
        <v/>
      </c>
    </row>
    <row r="100" spans="1:6" ht="15" customHeight="1" x14ac:dyDescent="0.25">
      <c r="A100" s="226"/>
      <c r="B100" s="227"/>
      <c r="C100" s="228"/>
      <c r="D100" s="229"/>
      <c r="E100" s="230" t="str">
        <f>IF(OR($A100&lt;&gt;"",$C100&lt;&gt;""),Setup!$B$3,"")</f>
        <v/>
      </c>
      <c r="F100" s="230" t="str">
        <f>IF(OR($A100&lt;&gt;"",$C100&lt;&gt;""),Setup!$B$4,"")</f>
        <v/>
      </c>
    </row>
    <row r="101" spans="1:6" ht="15" customHeight="1" x14ac:dyDescent="0.25">
      <c r="A101" s="226"/>
      <c r="B101" s="227"/>
      <c r="C101" s="228"/>
      <c r="D101" s="229"/>
      <c r="E101" s="230" t="str">
        <f>IF(OR($A101&lt;&gt;"",$C101&lt;&gt;""),Setup!$B$3,"")</f>
        <v/>
      </c>
      <c r="F101" s="230" t="str">
        <f>IF(OR($A101&lt;&gt;"",$C101&lt;&gt;""),Setup!$B$4,"")</f>
        <v/>
      </c>
    </row>
    <row r="102" spans="1:6" ht="15" customHeight="1" x14ac:dyDescent="0.25">
      <c r="A102" s="226"/>
      <c r="B102" s="227"/>
      <c r="C102" s="228"/>
      <c r="D102" s="229"/>
      <c r="E102" s="230" t="str">
        <f>IF(OR($A102&lt;&gt;"",$C102&lt;&gt;""),Setup!$B$3,"")</f>
        <v/>
      </c>
      <c r="F102" s="230" t="str">
        <f>IF(OR($A102&lt;&gt;"",$C102&lt;&gt;""),Setup!$B$4,"")</f>
        <v/>
      </c>
    </row>
    <row r="103" spans="1:6" ht="15" customHeight="1" x14ac:dyDescent="0.25">
      <c r="A103" s="226"/>
      <c r="B103" s="227"/>
      <c r="C103" s="228"/>
      <c r="D103" s="229"/>
      <c r="E103" s="230" t="str">
        <f>IF(OR($A103&lt;&gt;"",$C103&lt;&gt;""),Setup!$B$3,"")</f>
        <v/>
      </c>
      <c r="F103" s="230" t="str">
        <f>IF(OR($A103&lt;&gt;"",$C103&lt;&gt;""),Setup!$B$4,"")</f>
        <v/>
      </c>
    </row>
    <row r="104" spans="1:6" ht="15" customHeight="1" x14ac:dyDescent="0.25">
      <c r="A104" s="226"/>
      <c r="B104" s="227"/>
      <c r="C104" s="228"/>
      <c r="D104" s="229"/>
      <c r="E104" s="230" t="str">
        <f>IF(OR($A104&lt;&gt;"",$C104&lt;&gt;""),Setup!$B$3,"")</f>
        <v/>
      </c>
      <c r="F104" s="230" t="str">
        <f>IF(OR($A104&lt;&gt;"",$C104&lt;&gt;""),Setup!$B$4,"")</f>
        <v/>
      </c>
    </row>
    <row r="105" spans="1:6" ht="15" customHeight="1" x14ac:dyDescent="0.25">
      <c r="A105" s="226"/>
      <c r="B105" s="227"/>
      <c r="C105" s="228"/>
      <c r="D105" s="229"/>
      <c r="E105" s="230" t="str">
        <f>IF(OR($A105&lt;&gt;"",$C105&lt;&gt;""),Setup!$B$3,"")</f>
        <v/>
      </c>
      <c r="F105" s="230" t="str">
        <f>IF(OR($A105&lt;&gt;"",$C105&lt;&gt;""),Setup!$B$4,"")</f>
        <v/>
      </c>
    </row>
    <row r="106" spans="1:6" ht="15" customHeight="1" x14ac:dyDescent="0.25">
      <c r="A106" s="226"/>
      <c r="B106" s="227"/>
      <c r="C106" s="228"/>
      <c r="D106" s="229"/>
      <c r="E106" s="230" t="str">
        <f>IF(OR($A106&lt;&gt;"",$C106&lt;&gt;""),Setup!$B$3,"")</f>
        <v/>
      </c>
      <c r="F106" s="230" t="str">
        <f>IF(OR($A106&lt;&gt;"",$C106&lt;&gt;""),Setup!$B$4,"")</f>
        <v/>
      </c>
    </row>
    <row r="107" spans="1:6" ht="15" customHeight="1" x14ac:dyDescent="0.25">
      <c r="A107" s="226"/>
      <c r="B107" s="227"/>
      <c r="C107" s="228"/>
      <c r="D107" s="229"/>
      <c r="E107" s="230" t="str">
        <f>IF(OR($A107&lt;&gt;"",$C107&lt;&gt;""),Setup!$B$3,"")</f>
        <v/>
      </c>
      <c r="F107" s="230" t="str">
        <f>IF(OR($A107&lt;&gt;"",$C107&lt;&gt;""),Setup!$B$4,"")</f>
        <v/>
      </c>
    </row>
    <row r="108" spans="1:6" ht="15" customHeight="1" x14ac:dyDescent="0.25">
      <c r="A108" s="226"/>
      <c r="B108" s="227"/>
      <c r="C108" s="228"/>
      <c r="D108" s="229"/>
      <c r="E108" s="230" t="str">
        <f>IF(OR($A108&lt;&gt;"",$C108&lt;&gt;""),Setup!$B$3,"")</f>
        <v/>
      </c>
      <c r="F108" s="230" t="str">
        <f>IF(OR($A108&lt;&gt;"",$C108&lt;&gt;""),Setup!$B$4,"")</f>
        <v/>
      </c>
    </row>
    <row r="109" spans="1:6" ht="15" customHeight="1" x14ac:dyDescent="0.25">
      <c r="A109" s="226"/>
      <c r="B109" s="227"/>
      <c r="C109" s="228"/>
      <c r="D109" s="229"/>
      <c r="E109" s="230" t="str">
        <f>IF(OR($A109&lt;&gt;"",$C109&lt;&gt;""),Setup!$B$3,"")</f>
        <v/>
      </c>
      <c r="F109" s="230" t="str">
        <f>IF(OR($A109&lt;&gt;"",$C109&lt;&gt;""),Setup!$B$4,"")</f>
        <v/>
      </c>
    </row>
    <row r="110" spans="1:6" ht="15" customHeight="1" x14ac:dyDescent="0.25">
      <c r="A110" s="226"/>
      <c r="B110" s="227"/>
      <c r="C110" s="228"/>
      <c r="D110" s="229"/>
      <c r="E110" s="230" t="str">
        <f>IF(OR($A110&lt;&gt;"",$C110&lt;&gt;""),Setup!$B$3,"")</f>
        <v/>
      </c>
      <c r="F110" s="230" t="str">
        <f>IF(OR($A110&lt;&gt;"",$C110&lt;&gt;""),Setup!$B$4,"")</f>
        <v/>
      </c>
    </row>
    <row r="111" spans="1:6" ht="15" customHeight="1" x14ac:dyDescent="0.25">
      <c r="A111" s="226"/>
      <c r="B111" s="227"/>
      <c r="C111" s="228"/>
      <c r="D111" s="229"/>
      <c r="E111" s="230" t="str">
        <f>IF(OR($A111&lt;&gt;"",$C111&lt;&gt;""),Setup!$B$3,"")</f>
        <v/>
      </c>
      <c r="F111" s="230" t="str">
        <f>IF(OR($A111&lt;&gt;"",$C111&lt;&gt;""),Setup!$B$4,"")</f>
        <v/>
      </c>
    </row>
    <row r="112" spans="1:6" ht="15" customHeight="1" x14ac:dyDescent="0.25">
      <c r="A112" s="226"/>
      <c r="B112" s="227"/>
      <c r="C112" s="228"/>
      <c r="D112" s="229"/>
      <c r="E112" s="230" t="str">
        <f>IF(OR($A112&lt;&gt;"",$C112&lt;&gt;""),Setup!$B$3,"")</f>
        <v/>
      </c>
      <c r="F112" s="230" t="str">
        <f>IF(OR($A112&lt;&gt;"",$C112&lt;&gt;""),Setup!$B$4,"")</f>
        <v/>
      </c>
    </row>
    <row r="113" spans="1:6" ht="15" customHeight="1" x14ac:dyDescent="0.25">
      <c r="A113" s="226"/>
      <c r="B113" s="227"/>
      <c r="C113" s="228"/>
      <c r="D113" s="229"/>
      <c r="E113" s="230" t="str">
        <f>IF(OR($A113&lt;&gt;"",$C113&lt;&gt;""),Setup!$B$3,"")</f>
        <v/>
      </c>
      <c r="F113" s="230" t="str">
        <f>IF(OR($A113&lt;&gt;"",$C113&lt;&gt;""),Setup!$B$4,"")</f>
        <v/>
      </c>
    </row>
    <row r="114" spans="1:6" ht="15" customHeight="1" x14ac:dyDescent="0.25">
      <c r="A114" s="226"/>
      <c r="B114" s="227"/>
      <c r="C114" s="228"/>
      <c r="D114" s="229"/>
      <c r="E114" s="230" t="str">
        <f>IF(OR($A114&lt;&gt;"",$C114&lt;&gt;""),Setup!$B$3,"")</f>
        <v/>
      </c>
      <c r="F114" s="230" t="str">
        <f>IF(OR($A114&lt;&gt;"",$C114&lt;&gt;""),Setup!$B$4,"")</f>
        <v/>
      </c>
    </row>
    <row r="115" spans="1:6" ht="15" customHeight="1" x14ac:dyDescent="0.25">
      <c r="A115" s="226"/>
      <c r="B115" s="227"/>
      <c r="C115" s="228"/>
      <c r="D115" s="229"/>
      <c r="E115" s="230" t="str">
        <f>IF(OR($A115&lt;&gt;"",$C115&lt;&gt;""),Setup!$B$3,"")</f>
        <v/>
      </c>
      <c r="F115" s="230" t="str">
        <f>IF(OR($A115&lt;&gt;"",$C115&lt;&gt;""),Setup!$B$4,"")</f>
        <v/>
      </c>
    </row>
    <row r="116" spans="1:6" ht="15" customHeight="1" x14ac:dyDescent="0.25">
      <c r="A116" s="226"/>
      <c r="B116" s="227"/>
      <c r="C116" s="228"/>
      <c r="D116" s="229"/>
      <c r="E116" s="230" t="str">
        <f>IF(OR($A116&lt;&gt;"",$C116&lt;&gt;""),Setup!$B$3,"")</f>
        <v/>
      </c>
      <c r="F116" s="230" t="str">
        <f>IF(OR($A116&lt;&gt;"",$C116&lt;&gt;""),Setup!$B$4,"")</f>
        <v/>
      </c>
    </row>
    <row r="117" spans="1:6" ht="15" customHeight="1" x14ac:dyDescent="0.25">
      <c r="A117" s="226"/>
      <c r="B117" s="227"/>
      <c r="C117" s="228"/>
      <c r="D117" s="229"/>
      <c r="E117" s="230" t="str">
        <f>IF(OR($A117&lt;&gt;"",$C117&lt;&gt;""),Setup!$B$3,"")</f>
        <v/>
      </c>
      <c r="F117" s="230" t="str">
        <f>IF(OR($A117&lt;&gt;"",$C117&lt;&gt;""),Setup!$B$4,"")</f>
        <v/>
      </c>
    </row>
    <row r="118" spans="1:6" ht="15" customHeight="1" x14ac:dyDescent="0.25">
      <c r="A118" s="226"/>
      <c r="B118" s="227"/>
      <c r="C118" s="228"/>
      <c r="D118" s="229"/>
      <c r="E118" s="230" t="str">
        <f>IF(OR($A118&lt;&gt;"",$C118&lt;&gt;""),Setup!$B$3,"")</f>
        <v/>
      </c>
      <c r="F118" s="230" t="str">
        <f>IF(OR($A118&lt;&gt;"",$C118&lt;&gt;""),Setup!$B$4,"")</f>
        <v/>
      </c>
    </row>
    <row r="119" spans="1:6" ht="15" customHeight="1" x14ac:dyDescent="0.25">
      <c r="A119" s="226"/>
      <c r="B119" s="227"/>
      <c r="C119" s="228"/>
      <c r="D119" s="229"/>
      <c r="E119" s="230" t="str">
        <f>IF(OR($A119&lt;&gt;"",$C119&lt;&gt;""),Setup!$B$3,"")</f>
        <v/>
      </c>
      <c r="F119" s="230" t="str">
        <f>IF(OR($A119&lt;&gt;"",$C119&lt;&gt;""),Setup!$B$4,"")</f>
        <v/>
      </c>
    </row>
    <row r="120" spans="1:6" ht="15" customHeight="1" x14ac:dyDescent="0.25">
      <c r="A120" s="226"/>
      <c r="B120" s="227"/>
      <c r="C120" s="228"/>
      <c r="D120" s="229"/>
      <c r="E120" s="230" t="str">
        <f>IF(OR($A120&lt;&gt;"",$C120&lt;&gt;""),Setup!$B$3,"")</f>
        <v/>
      </c>
      <c r="F120" s="230" t="str">
        <f>IF(OR($A120&lt;&gt;"",$C120&lt;&gt;""),Setup!$B$4,"")</f>
        <v/>
      </c>
    </row>
    <row r="121" spans="1:6" ht="15" customHeight="1" x14ac:dyDescent="0.25">
      <c r="A121" s="226"/>
      <c r="B121" s="227"/>
      <c r="C121" s="228"/>
      <c r="D121" s="229"/>
      <c r="E121" s="230" t="str">
        <f>IF(OR($A121&lt;&gt;"",$C121&lt;&gt;""),Setup!$B$3,"")</f>
        <v/>
      </c>
      <c r="F121" s="230" t="str">
        <f>IF(OR($A121&lt;&gt;"",$C121&lt;&gt;""),Setup!$B$4,"")</f>
        <v/>
      </c>
    </row>
    <row r="122" spans="1:6" ht="15" customHeight="1" x14ac:dyDescent="0.25">
      <c r="A122" s="226"/>
      <c r="B122" s="227"/>
      <c r="C122" s="228"/>
      <c r="D122" s="229"/>
      <c r="E122" s="230" t="str">
        <f>IF(OR($A122&lt;&gt;"",$C122&lt;&gt;""),Setup!$B$3,"")</f>
        <v/>
      </c>
      <c r="F122" s="230" t="str">
        <f>IF(OR($A122&lt;&gt;"",$C122&lt;&gt;""),Setup!$B$4,"")</f>
        <v/>
      </c>
    </row>
    <row r="123" spans="1:6" ht="15" customHeight="1" x14ac:dyDescent="0.25">
      <c r="A123" s="226"/>
      <c r="B123" s="227"/>
      <c r="C123" s="228"/>
      <c r="D123" s="229"/>
      <c r="E123" s="230" t="str">
        <f>IF(OR($A123&lt;&gt;"",$C123&lt;&gt;""),Setup!$B$3,"")</f>
        <v/>
      </c>
      <c r="F123" s="230" t="str">
        <f>IF(OR($A123&lt;&gt;"",$C123&lt;&gt;""),Setup!$B$4,"")</f>
        <v/>
      </c>
    </row>
    <row r="124" spans="1:6" ht="15" customHeight="1" x14ac:dyDescent="0.25">
      <c r="A124" s="226"/>
      <c r="B124" s="227"/>
      <c r="C124" s="228"/>
      <c r="D124" s="229"/>
      <c r="E124" s="230" t="str">
        <f>IF(OR($A124&lt;&gt;"",$C124&lt;&gt;""),Setup!$B$3,"")</f>
        <v/>
      </c>
      <c r="F124" s="230" t="str">
        <f>IF(OR($A124&lt;&gt;"",$C124&lt;&gt;""),Setup!$B$4,"")</f>
        <v/>
      </c>
    </row>
    <row r="125" spans="1:6" ht="15" customHeight="1" x14ac:dyDescent="0.25">
      <c r="A125" s="226"/>
      <c r="B125" s="227"/>
      <c r="C125" s="228"/>
      <c r="D125" s="229"/>
      <c r="E125" s="230" t="str">
        <f>IF(OR($A125&lt;&gt;"",$C125&lt;&gt;""),Setup!$B$3,"")</f>
        <v/>
      </c>
      <c r="F125" s="230" t="str">
        <f>IF(OR($A125&lt;&gt;"",$C125&lt;&gt;""),Setup!$B$4,"")</f>
        <v/>
      </c>
    </row>
    <row r="126" spans="1:6" ht="15" customHeight="1" x14ac:dyDescent="0.25">
      <c r="A126" s="226"/>
      <c r="B126" s="227"/>
      <c r="C126" s="228"/>
      <c r="D126" s="229"/>
      <c r="E126" s="230" t="str">
        <f>IF(OR($A126&lt;&gt;"",$C126&lt;&gt;""),Setup!$B$3,"")</f>
        <v/>
      </c>
      <c r="F126" s="230" t="str">
        <f>IF(OR($A126&lt;&gt;"",$C126&lt;&gt;""),Setup!$B$4,"")</f>
        <v/>
      </c>
    </row>
    <row r="127" spans="1:6" ht="15" customHeight="1" x14ac:dyDescent="0.25">
      <c r="A127" s="226"/>
      <c r="B127" s="227"/>
      <c r="C127" s="228"/>
      <c r="D127" s="229"/>
      <c r="E127" s="230" t="str">
        <f>IF(OR($A127&lt;&gt;"",$C127&lt;&gt;""),Setup!$B$3,"")</f>
        <v/>
      </c>
      <c r="F127" s="230" t="str">
        <f>IF(OR($A127&lt;&gt;"",$C127&lt;&gt;""),Setup!$B$4,"")</f>
        <v/>
      </c>
    </row>
    <row r="128" spans="1:6" ht="15" customHeight="1" x14ac:dyDescent="0.25">
      <c r="A128" s="226"/>
      <c r="B128" s="227"/>
      <c r="C128" s="228"/>
      <c r="D128" s="229"/>
      <c r="E128" s="230" t="str">
        <f>IF(OR($A128&lt;&gt;"",$C128&lt;&gt;""),Setup!$B$3,"")</f>
        <v/>
      </c>
      <c r="F128" s="230" t="str">
        <f>IF(OR($A128&lt;&gt;"",$C128&lt;&gt;""),Setup!$B$4,"")</f>
        <v/>
      </c>
    </row>
    <row r="129" spans="1:6" ht="15" customHeight="1" x14ac:dyDescent="0.25">
      <c r="A129" s="226"/>
      <c r="B129" s="227"/>
      <c r="C129" s="228"/>
      <c r="D129" s="229"/>
      <c r="E129" s="230" t="str">
        <f>IF(OR($A129&lt;&gt;"",$C129&lt;&gt;""),Setup!$B$3,"")</f>
        <v/>
      </c>
      <c r="F129" s="230" t="str">
        <f>IF(OR($A129&lt;&gt;"",$C129&lt;&gt;""),Setup!$B$4,"")</f>
        <v/>
      </c>
    </row>
    <row r="130" spans="1:6" ht="15" customHeight="1" x14ac:dyDescent="0.25">
      <c r="A130" s="226"/>
      <c r="B130" s="227"/>
      <c r="C130" s="228"/>
      <c r="D130" s="229"/>
      <c r="E130" s="230" t="str">
        <f>IF(OR($A130&lt;&gt;"",$C130&lt;&gt;""),Setup!$B$3,"")</f>
        <v/>
      </c>
      <c r="F130" s="230" t="str">
        <f>IF(OR($A130&lt;&gt;"",$C130&lt;&gt;""),Setup!$B$4,"")</f>
        <v/>
      </c>
    </row>
    <row r="131" spans="1:6" ht="15" customHeight="1" x14ac:dyDescent="0.25">
      <c r="A131" s="226"/>
      <c r="B131" s="227"/>
      <c r="C131" s="228"/>
      <c r="D131" s="229"/>
      <c r="E131" s="230" t="str">
        <f>IF(OR($A131&lt;&gt;"",$C131&lt;&gt;""),Setup!$B$3,"")</f>
        <v/>
      </c>
      <c r="F131" s="230" t="str">
        <f>IF(OR($A131&lt;&gt;"",$C131&lt;&gt;""),Setup!$B$4,"")</f>
        <v/>
      </c>
    </row>
    <row r="132" spans="1:6" ht="15" customHeight="1" x14ac:dyDescent="0.25">
      <c r="A132" s="226"/>
      <c r="B132" s="227"/>
      <c r="C132" s="228"/>
      <c r="D132" s="229"/>
      <c r="E132" s="230" t="str">
        <f>IF(OR($A132&lt;&gt;"",$C132&lt;&gt;""),Setup!$B$3,"")</f>
        <v/>
      </c>
      <c r="F132" s="230" t="str">
        <f>IF(OR($A132&lt;&gt;"",$C132&lt;&gt;""),Setup!$B$4,"")</f>
        <v/>
      </c>
    </row>
    <row r="133" spans="1:6" ht="15" customHeight="1" x14ac:dyDescent="0.25">
      <c r="A133" s="226"/>
      <c r="B133" s="227"/>
      <c r="C133" s="228"/>
      <c r="D133" s="229"/>
      <c r="E133" s="230" t="str">
        <f>IF(OR($A133&lt;&gt;"",$C133&lt;&gt;""),Setup!$B$3,"")</f>
        <v/>
      </c>
      <c r="F133" s="230" t="str">
        <f>IF(OR($A133&lt;&gt;"",$C133&lt;&gt;""),Setup!$B$4,"")</f>
        <v/>
      </c>
    </row>
    <row r="134" spans="1:6" ht="15" customHeight="1" x14ac:dyDescent="0.25">
      <c r="A134" s="226"/>
      <c r="B134" s="227"/>
      <c r="C134" s="228"/>
      <c r="D134" s="229"/>
      <c r="E134" s="230" t="str">
        <f>IF(OR($A134&lt;&gt;"",$C134&lt;&gt;""),Setup!$B$3,"")</f>
        <v/>
      </c>
      <c r="F134" s="230" t="str">
        <f>IF(OR($A134&lt;&gt;"",$C134&lt;&gt;""),Setup!$B$4,"")</f>
        <v/>
      </c>
    </row>
    <row r="135" spans="1:6" ht="15" customHeight="1" x14ac:dyDescent="0.25">
      <c r="A135" s="226"/>
      <c r="B135" s="227"/>
      <c r="C135" s="228"/>
      <c r="D135" s="229"/>
      <c r="E135" s="230" t="str">
        <f>IF(OR($A135&lt;&gt;"",$C135&lt;&gt;""),Setup!$B$3,"")</f>
        <v/>
      </c>
      <c r="F135" s="230" t="str">
        <f>IF(OR($A135&lt;&gt;"",$C135&lt;&gt;""),Setup!$B$4,"")</f>
        <v/>
      </c>
    </row>
    <row r="136" spans="1:6" ht="15" customHeight="1" x14ac:dyDescent="0.25">
      <c r="A136" s="226"/>
      <c r="B136" s="227"/>
      <c r="C136" s="228"/>
      <c r="D136" s="229"/>
      <c r="E136" s="230" t="str">
        <f>IF(OR($A136&lt;&gt;"",$C136&lt;&gt;""),Setup!$B$3,"")</f>
        <v/>
      </c>
      <c r="F136" s="230" t="str">
        <f>IF(OR($A136&lt;&gt;"",$C136&lt;&gt;""),Setup!$B$4,"")</f>
        <v/>
      </c>
    </row>
    <row r="137" spans="1:6" ht="15" customHeight="1" x14ac:dyDescent="0.25">
      <c r="A137" s="226"/>
      <c r="B137" s="227"/>
      <c r="C137" s="228"/>
      <c r="D137" s="229"/>
      <c r="E137" s="230" t="str">
        <f>IF(OR($A137&lt;&gt;"",$C137&lt;&gt;""),Setup!$B$3,"")</f>
        <v/>
      </c>
      <c r="F137" s="230" t="str">
        <f>IF(OR($A137&lt;&gt;"",$C137&lt;&gt;""),Setup!$B$4,"")</f>
        <v/>
      </c>
    </row>
    <row r="138" spans="1:6" ht="15" customHeight="1" x14ac:dyDescent="0.25">
      <c r="A138" s="226"/>
      <c r="B138" s="227"/>
      <c r="C138" s="228"/>
      <c r="D138" s="229"/>
      <c r="E138" s="230" t="str">
        <f>IF(OR($A138&lt;&gt;"",$C138&lt;&gt;""),Setup!$B$3,"")</f>
        <v/>
      </c>
      <c r="F138" s="230" t="str">
        <f>IF(OR($A138&lt;&gt;"",$C138&lt;&gt;""),Setup!$B$4,"")</f>
        <v/>
      </c>
    </row>
    <row r="139" spans="1:6" ht="15" customHeight="1" x14ac:dyDescent="0.25">
      <c r="A139" s="226"/>
      <c r="B139" s="227"/>
      <c r="C139" s="228"/>
      <c r="D139" s="229"/>
      <c r="E139" s="230" t="str">
        <f>IF(OR($A139&lt;&gt;"",$C139&lt;&gt;""),Setup!$B$3,"")</f>
        <v/>
      </c>
      <c r="F139" s="230" t="str">
        <f>IF(OR($A139&lt;&gt;"",$C139&lt;&gt;""),Setup!$B$4,"")</f>
        <v/>
      </c>
    </row>
    <row r="140" spans="1:6" ht="15" customHeight="1" x14ac:dyDescent="0.25">
      <c r="A140" s="226"/>
      <c r="B140" s="227"/>
      <c r="C140" s="228"/>
      <c r="D140" s="229"/>
      <c r="E140" s="230" t="str">
        <f>IF(OR($A140&lt;&gt;"",$C140&lt;&gt;""),Setup!$B$3,"")</f>
        <v/>
      </c>
      <c r="F140" s="230" t="str">
        <f>IF(OR($A140&lt;&gt;"",$C140&lt;&gt;""),Setup!$B$4,"")</f>
        <v/>
      </c>
    </row>
    <row r="141" spans="1:6" ht="15" customHeight="1" x14ac:dyDescent="0.25">
      <c r="A141" s="226"/>
      <c r="B141" s="227"/>
      <c r="C141" s="228"/>
      <c r="D141" s="229"/>
      <c r="E141" s="230" t="str">
        <f>IF(OR($A141&lt;&gt;"",$C141&lt;&gt;""),Setup!$B$3,"")</f>
        <v/>
      </c>
      <c r="F141" s="230" t="str">
        <f>IF(OR($A141&lt;&gt;"",$C141&lt;&gt;""),Setup!$B$4,"")</f>
        <v/>
      </c>
    </row>
    <row r="142" spans="1:6" ht="15" customHeight="1" x14ac:dyDescent="0.25">
      <c r="A142" s="226"/>
      <c r="B142" s="227"/>
      <c r="C142" s="228"/>
      <c r="D142" s="229"/>
      <c r="E142" s="230" t="str">
        <f>IF(OR($A142&lt;&gt;"",$C142&lt;&gt;""),Setup!$B$3,"")</f>
        <v/>
      </c>
      <c r="F142" s="230" t="str">
        <f>IF(OR($A142&lt;&gt;"",$C142&lt;&gt;""),Setup!$B$4,"")</f>
        <v/>
      </c>
    </row>
    <row r="143" spans="1:6" ht="15" customHeight="1" x14ac:dyDescent="0.25">
      <c r="A143" s="226"/>
      <c r="B143" s="227"/>
      <c r="C143" s="228"/>
      <c r="D143" s="229"/>
      <c r="E143" s="230" t="str">
        <f>IF(OR($A143&lt;&gt;"",$C143&lt;&gt;""),Setup!$B$3,"")</f>
        <v/>
      </c>
      <c r="F143" s="230" t="str">
        <f>IF(OR($A143&lt;&gt;"",$C143&lt;&gt;""),Setup!$B$4,"")</f>
        <v/>
      </c>
    </row>
    <row r="144" spans="1:6" ht="15" customHeight="1" x14ac:dyDescent="0.25">
      <c r="A144" s="226"/>
      <c r="B144" s="227"/>
      <c r="C144" s="228"/>
      <c r="D144" s="229"/>
      <c r="E144" s="230" t="str">
        <f>IF(OR($A144&lt;&gt;"",$C144&lt;&gt;""),Setup!$B$3,"")</f>
        <v/>
      </c>
      <c r="F144" s="230" t="str">
        <f>IF(OR($A144&lt;&gt;"",$C144&lt;&gt;""),Setup!$B$4,"")</f>
        <v/>
      </c>
    </row>
    <row r="145" spans="1:6" ht="15" customHeight="1" x14ac:dyDescent="0.25">
      <c r="A145" s="226"/>
      <c r="B145" s="227"/>
      <c r="C145" s="228"/>
      <c r="D145" s="229"/>
      <c r="E145" s="230" t="str">
        <f>IF(OR($A145&lt;&gt;"",$C145&lt;&gt;""),Setup!$B$3,"")</f>
        <v/>
      </c>
      <c r="F145" s="230" t="str">
        <f>IF(OR($A145&lt;&gt;"",$C145&lt;&gt;""),Setup!$B$4,"")</f>
        <v/>
      </c>
    </row>
    <row r="146" spans="1:6" ht="15" customHeight="1" x14ac:dyDescent="0.25">
      <c r="A146" s="226"/>
      <c r="B146" s="227"/>
      <c r="C146" s="228"/>
      <c r="D146" s="229"/>
      <c r="E146" s="230" t="str">
        <f>IF(OR($A146&lt;&gt;"",$C146&lt;&gt;""),Setup!$B$3,"")</f>
        <v/>
      </c>
      <c r="F146" s="230" t="str">
        <f>IF(OR($A146&lt;&gt;"",$C146&lt;&gt;""),Setup!$B$4,"")</f>
        <v/>
      </c>
    </row>
    <row r="147" spans="1:6" ht="15" customHeight="1" x14ac:dyDescent="0.25">
      <c r="A147" s="226"/>
      <c r="B147" s="227"/>
      <c r="C147" s="228"/>
      <c r="D147" s="229"/>
      <c r="E147" s="230" t="str">
        <f>IF(OR($A147&lt;&gt;"",$C147&lt;&gt;""),Setup!$B$3,"")</f>
        <v/>
      </c>
      <c r="F147" s="230" t="str">
        <f>IF(OR($A147&lt;&gt;"",$C147&lt;&gt;""),Setup!$B$4,"")</f>
        <v/>
      </c>
    </row>
    <row r="148" spans="1:6" ht="15" customHeight="1" x14ac:dyDescent="0.25">
      <c r="A148" s="226"/>
      <c r="B148" s="227"/>
      <c r="C148" s="228"/>
      <c r="D148" s="229"/>
      <c r="E148" s="230" t="str">
        <f>IF(OR($A148&lt;&gt;"",$C148&lt;&gt;""),Setup!$B$3,"")</f>
        <v/>
      </c>
      <c r="F148" s="230" t="str">
        <f>IF(OR($A148&lt;&gt;"",$C148&lt;&gt;""),Setup!$B$4,"")</f>
        <v/>
      </c>
    </row>
    <row r="149" spans="1:6" ht="15" customHeight="1" x14ac:dyDescent="0.25">
      <c r="A149" s="226"/>
      <c r="B149" s="227"/>
      <c r="C149" s="228"/>
      <c r="D149" s="229"/>
      <c r="E149" s="230" t="str">
        <f>IF(OR($A149&lt;&gt;"",$C149&lt;&gt;""),Setup!$B$3,"")</f>
        <v/>
      </c>
      <c r="F149" s="230" t="str">
        <f>IF(OR($A149&lt;&gt;"",$C149&lt;&gt;""),Setup!$B$4,"")</f>
        <v/>
      </c>
    </row>
    <row r="150" spans="1:6" ht="15" customHeight="1" x14ac:dyDescent="0.25">
      <c r="A150" s="226"/>
      <c r="B150" s="227"/>
      <c r="C150" s="228"/>
      <c r="D150" s="229"/>
      <c r="E150" s="230" t="str">
        <f>IF(OR($A150&lt;&gt;"",$C150&lt;&gt;""),Setup!$B$3,"")</f>
        <v/>
      </c>
      <c r="F150" s="230" t="str">
        <f>IF(OR($A150&lt;&gt;"",$C150&lt;&gt;""),Setup!$B$4,"")</f>
        <v/>
      </c>
    </row>
    <row r="151" spans="1:6" ht="15" customHeight="1" x14ac:dyDescent="0.25">
      <c r="A151" s="226"/>
      <c r="B151" s="227"/>
      <c r="C151" s="228"/>
      <c r="D151" s="229"/>
      <c r="E151" s="230" t="str">
        <f>IF(OR($A151&lt;&gt;"",$C151&lt;&gt;""),Setup!$B$3,"")</f>
        <v/>
      </c>
      <c r="F151" s="230" t="str">
        <f>IF(OR($A151&lt;&gt;"",$C151&lt;&gt;""),Setup!$B$4,"")</f>
        <v/>
      </c>
    </row>
    <row r="152" spans="1:6" ht="15" customHeight="1" x14ac:dyDescent="0.25">
      <c r="A152" s="226"/>
      <c r="B152" s="227"/>
      <c r="C152" s="228"/>
      <c r="D152" s="229"/>
      <c r="E152" s="230" t="str">
        <f>IF(OR($A152&lt;&gt;"",$C152&lt;&gt;""),Setup!$B$3,"")</f>
        <v/>
      </c>
      <c r="F152" s="230" t="str">
        <f>IF(OR($A152&lt;&gt;"",$C152&lt;&gt;""),Setup!$B$4,"")</f>
        <v/>
      </c>
    </row>
    <row r="153" spans="1:6" ht="15" customHeight="1" x14ac:dyDescent="0.25">
      <c r="A153" s="226"/>
      <c r="B153" s="227"/>
      <c r="C153" s="228"/>
      <c r="D153" s="229"/>
      <c r="E153" s="230" t="str">
        <f>IF(OR($A153&lt;&gt;"",$C153&lt;&gt;""),Setup!$B$3,"")</f>
        <v/>
      </c>
      <c r="F153" s="230" t="str">
        <f>IF(OR($A153&lt;&gt;"",$C153&lt;&gt;""),Setup!$B$4,"")</f>
        <v/>
      </c>
    </row>
    <row r="154" spans="1:6" ht="15" customHeight="1" x14ac:dyDescent="0.25">
      <c r="A154" s="226"/>
      <c r="B154" s="227"/>
      <c r="C154" s="228"/>
      <c r="D154" s="229"/>
      <c r="E154" s="230" t="str">
        <f>IF(OR($A154&lt;&gt;"",$C154&lt;&gt;""),Setup!$B$3,"")</f>
        <v/>
      </c>
      <c r="F154" s="230" t="str">
        <f>IF(OR($A154&lt;&gt;"",$C154&lt;&gt;""),Setup!$B$4,"")</f>
        <v/>
      </c>
    </row>
    <row r="155" spans="1:6" ht="15" customHeight="1" x14ac:dyDescent="0.25">
      <c r="A155" s="226"/>
      <c r="B155" s="227"/>
      <c r="C155" s="228"/>
      <c r="D155" s="229"/>
      <c r="E155" s="230" t="str">
        <f>IF(OR($A155&lt;&gt;"",$C155&lt;&gt;""),Setup!$B$3,"")</f>
        <v/>
      </c>
      <c r="F155" s="230" t="str">
        <f>IF(OR($A155&lt;&gt;"",$C155&lt;&gt;""),Setup!$B$4,"")</f>
        <v/>
      </c>
    </row>
    <row r="156" spans="1:6" ht="15" customHeight="1" x14ac:dyDescent="0.25">
      <c r="A156" s="226"/>
      <c r="B156" s="227"/>
      <c r="C156" s="228"/>
      <c r="D156" s="229"/>
      <c r="E156" s="230" t="str">
        <f>IF(OR($A156&lt;&gt;"",$C156&lt;&gt;""),Setup!$B$3,"")</f>
        <v/>
      </c>
      <c r="F156" s="230" t="str">
        <f>IF(OR($A156&lt;&gt;"",$C156&lt;&gt;""),Setup!$B$4,"")</f>
        <v/>
      </c>
    </row>
    <row r="157" spans="1:6" ht="15" customHeight="1" x14ac:dyDescent="0.25">
      <c r="A157" s="226"/>
      <c r="B157" s="227"/>
      <c r="C157" s="228"/>
      <c r="D157" s="229"/>
      <c r="E157" s="230" t="str">
        <f>IF(OR($A157&lt;&gt;"",$C157&lt;&gt;""),Setup!$B$3,"")</f>
        <v/>
      </c>
      <c r="F157" s="230" t="str">
        <f>IF(OR($A157&lt;&gt;"",$C157&lt;&gt;""),Setup!$B$4,"")</f>
        <v/>
      </c>
    </row>
    <row r="158" spans="1:6" ht="15" customHeight="1" x14ac:dyDescent="0.25">
      <c r="A158" s="226"/>
      <c r="B158" s="227"/>
      <c r="C158" s="228"/>
      <c r="D158" s="229"/>
      <c r="E158" s="230" t="str">
        <f>IF(OR($A158&lt;&gt;"",$C158&lt;&gt;""),Setup!$B$3,"")</f>
        <v/>
      </c>
      <c r="F158" s="230" t="str">
        <f>IF(OR($A158&lt;&gt;"",$C158&lt;&gt;""),Setup!$B$4,"")</f>
        <v/>
      </c>
    </row>
    <row r="159" spans="1:6" ht="15" customHeight="1" x14ac:dyDescent="0.25">
      <c r="A159" s="226"/>
      <c r="B159" s="227"/>
      <c r="C159" s="228"/>
      <c r="D159" s="229"/>
      <c r="E159" s="230" t="str">
        <f>IF(OR($A159&lt;&gt;"",$C159&lt;&gt;""),Setup!$B$3,"")</f>
        <v/>
      </c>
      <c r="F159" s="230" t="str">
        <f>IF(OR($A159&lt;&gt;"",$C159&lt;&gt;""),Setup!$B$4,"")</f>
        <v/>
      </c>
    </row>
    <row r="160" spans="1:6" ht="15" customHeight="1" x14ac:dyDescent="0.25">
      <c r="A160" s="226"/>
      <c r="B160" s="227"/>
      <c r="C160" s="228"/>
      <c r="D160" s="229"/>
      <c r="E160" s="230" t="str">
        <f>IF(OR($A160&lt;&gt;"",$C160&lt;&gt;""),Setup!$B$3,"")</f>
        <v/>
      </c>
      <c r="F160" s="230" t="str">
        <f>IF(OR($A160&lt;&gt;"",$C160&lt;&gt;""),Setup!$B$4,"")</f>
        <v/>
      </c>
    </row>
    <row r="161" spans="1:6" ht="15" customHeight="1" x14ac:dyDescent="0.25">
      <c r="A161" s="226"/>
      <c r="B161" s="227"/>
      <c r="C161" s="228"/>
      <c r="D161" s="229"/>
      <c r="E161" s="230" t="str">
        <f>IF(OR($A161&lt;&gt;"",$C161&lt;&gt;""),Setup!$B$3,"")</f>
        <v/>
      </c>
      <c r="F161" s="230" t="str">
        <f>IF(OR($A161&lt;&gt;"",$C161&lt;&gt;""),Setup!$B$4,"")</f>
        <v/>
      </c>
    </row>
    <row r="162" spans="1:6" ht="15" customHeight="1" x14ac:dyDescent="0.25">
      <c r="A162" s="226"/>
      <c r="B162" s="227"/>
      <c r="C162" s="228"/>
      <c r="D162" s="229"/>
      <c r="E162" s="230" t="str">
        <f>IF(OR($A162&lt;&gt;"",$C162&lt;&gt;""),Setup!$B$3,"")</f>
        <v/>
      </c>
      <c r="F162" s="230" t="str">
        <f>IF(OR($A162&lt;&gt;"",$C162&lt;&gt;""),Setup!$B$4,"")</f>
        <v/>
      </c>
    </row>
    <row r="163" spans="1:6" ht="15" customHeight="1" x14ac:dyDescent="0.25">
      <c r="A163" s="226"/>
      <c r="B163" s="227"/>
      <c r="C163" s="228"/>
      <c r="D163" s="229"/>
      <c r="E163" s="230" t="str">
        <f>IF(OR($A163&lt;&gt;"",$C163&lt;&gt;""),Setup!$B$3,"")</f>
        <v/>
      </c>
      <c r="F163" s="230" t="str">
        <f>IF(OR($A163&lt;&gt;"",$C163&lt;&gt;""),Setup!$B$4,"")</f>
        <v/>
      </c>
    </row>
    <row r="164" spans="1:6" ht="15" customHeight="1" x14ac:dyDescent="0.25">
      <c r="A164" s="226"/>
      <c r="B164" s="227"/>
      <c r="C164" s="228"/>
      <c r="D164" s="229"/>
      <c r="E164" s="230" t="str">
        <f>IF(OR($A164&lt;&gt;"",$C164&lt;&gt;""),Setup!$B$3,"")</f>
        <v/>
      </c>
      <c r="F164" s="230" t="str">
        <f>IF(OR($A164&lt;&gt;"",$C164&lt;&gt;""),Setup!$B$4,"")</f>
        <v/>
      </c>
    </row>
    <row r="165" spans="1:6" ht="15" customHeight="1" x14ac:dyDescent="0.25">
      <c r="A165" s="226"/>
      <c r="B165" s="227"/>
      <c r="C165" s="228"/>
      <c r="D165" s="229"/>
      <c r="E165" s="230" t="str">
        <f>IF(OR($A165&lt;&gt;"",$C165&lt;&gt;""),Setup!$B$3,"")</f>
        <v/>
      </c>
      <c r="F165" s="230" t="str">
        <f>IF(OR($A165&lt;&gt;"",$C165&lt;&gt;""),Setup!$B$4,"")</f>
        <v/>
      </c>
    </row>
    <row r="166" spans="1:6" ht="15" customHeight="1" x14ac:dyDescent="0.25">
      <c r="A166" s="226"/>
      <c r="B166" s="227"/>
      <c r="C166" s="228"/>
      <c r="D166" s="229"/>
      <c r="E166" s="230" t="str">
        <f>IF(OR($A166&lt;&gt;"",$C166&lt;&gt;""),Setup!$B$3,"")</f>
        <v/>
      </c>
      <c r="F166" s="230" t="str">
        <f>IF(OR($A166&lt;&gt;"",$C166&lt;&gt;""),Setup!$B$4,"")</f>
        <v/>
      </c>
    </row>
    <row r="167" spans="1:6" ht="15" customHeight="1" x14ac:dyDescent="0.25">
      <c r="A167" s="226"/>
      <c r="B167" s="227"/>
      <c r="C167" s="228"/>
      <c r="D167" s="229"/>
      <c r="E167" s="230" t="str">
        <f>IF(OR($A167&lt;&gt;"",$C167&lt;&gt;""),Setup!$B$3,"")</f>
        <v/>
      </c>
      <c r="F167" s="230" t="str">
        <f>IF(OR($A167&lt;&gt;"",$C167&lt;&gt;""),Setup!$B$4,"")</f>
        <v/>
      </c>
    </row>
    <row r="168" spans="1:6" ht="15" customHeight="1" x14ac:dyDescent="0.25">
      <c r="A168" s="226"/>
      <c r="B168" s="227"/>
      <c r="C168" s="228"/>
      <c r="D168" s="229"/>
      <c r="E168" s="230" t="str">
        <f>IF(OR($A168&lt;&gt;"",$C168&lt;&gt;""),Setup!$B$3,"")</f>
        <v/>
      </c>
      <c r="F168" s="230" t="str">
        <f>IF(OR($A168&lt;&gt;"",$C168&lt;&gt;""),Setup!$B$4,"")</f>
        <v/>
      </c>
    </row>
    <row r="169" spans="1:6" ht="15" customHeight="1" x14ac:dyDescent="0.25">
      <c r="A169" s="226"/>
      <c r="B169" s="227"/>
      <c r="C169" s="228"/>
      <c r="D169" s="229"/>
      <c r="E169" s="230" t="str">
        <f>IF(OR($A169&lt;&gt;"",$C169&lt;&gt;""),Setup!$B$3,"")</f>
        <v/>
      </c>
      <c r="F169" s="230" t="str">
        <f>IF(OR($A169&lt;&gt;"",$C169&lt;&gt;""),Setup!$B$4,"")</f>
        <v/>
      </c>
    </row>
    <row r="170" spans="1:6" ht="15" customHeight="1" x14ac:dyDescent="0.25">
      <c r="A170" s="226"/>
      <c r="B170" s="227"/>
      <c r="C170" s="228"/>
      <c r="D170" s="229"/>
      <c r="E170" s="230" t="str">
        <f>IF(OR($A170&lt;&gt;"",$C170&lt;&gt;""),Setup!$B$3,"")</f>
        <v/>
      </c>
      <c r="F170" s="230" t="str">
        <f>IF(OR($A170&lt;&gt;"",$C170&lt;&gt;""),Setup!$B$4,"")</f>
        <v/>
      </c>
    </row>
    <row r="171" spans="1:6" ht="15" customHeight="1" x14ac:dyDescent="0.25">
      <c r="A171" s="226"/>
      <c r="B171" s="227"/>
      <c r="C171" s="228"/>
      <c r="D171" s="229"/>
      <c r="E171" s="230" t="str">
        <f>IF(OR($A171&lt;&gt;"",$C171&lt;&gt;""),Setup!$B$3,"")</f>
        <v/>
      </c>
      <c r="F171" s="230" t="str">
        <f>IF(OR($A171&lt;&gt;"",$C171&lt;&gt;""),Setup!$B$4,"")</f>
        <v/>
      </c>
    </row>
    <row r="172" spans="1:6" ht="15" customHeight="1" x14ac:dyDescent="0.25">
      <c r="A172" s="226"/>
      <c r="B172" s="227"/>
      <c r="C172" s="228"/>
      <c r="D172" s="229"/>
      <c r="E172" s="230" t="str">
        <f>IF(OR($A172&lt;&gt;"",$C172&lt;&gt;""),Setup!$B$3,"")</f>
        <v/>
      </c>
      <c r="F172" s="230" t="str">
        <f>IF(OR($A172&lt;&gt;"",$C172&lt;&gt;""),Setup!$B$4,"")</f>
        <v/>
      </c>
    </row>
    <row r="173" spans="1:6" ht="15" customHeight="1" x14ac:dyDescent="0.25">
      <c r="A173" s="226"/>
      <c r="B173" s="227"/>
      <c r="C173" s="228"/>
      <c r="D173" s="229"/>
      <c r="E173" s="230" t="str">
        <f>IF(OR($A173&lt;&gt;"",$C173&lt;&gt;""),Setup!$B$3,"")</f>
        <v/>
      </c>
      <c r="F173" s="230" t="str">
        <f>IF(OR($A173&lt;&gt;"",$C173&lt;&gt;""),Setup!$B$4,"")</f>
        <v/>
      </c>
    </row>
    <row r="174" spans="1:6" ht="15" customHeight="1" x14ac:dyDescent="0.25">
      <c r="A174" s="226"/>
      <c r="B174" s="227"/>
      <c r="C174" s="228"/>
      <c r="D174" s="229"/>
      <c r="E174" s="230" t="str">
        <f>IF(OR($A174&lt;&gt;"",$C174&lt;&gt;""),Setup!$B$3,"")</f>
        <v/>
      </c>
      <c r="F174" s="230" t="str">
        <f>IF(OR($A174&lt;&gt;"",$C174&lt;&gt;""),Setup!$B$4,"")</f>
        <v/>
      </c>
    </row>
    <row r="175" spans="1:6" ht="15" customHeight="1" x14ac:dyDescent="0.25">
      <c r="A175" s="226"/>
      <c r="B175" s="227"/>
      <c r="C175" s="228"/>
      <c r="D175" s="229"/>
      <c r="E175" s="230" t="str">
        <f>IF(OR($A175&lt;&gt;"",$C175&lt;&gt;""),Setup!$B$3,"")</f>
        <v/>
      </c>
      <c r="F175" s="230" t="str">
        <f>IF(OR($A175&lt;&gt;"",$C175&lt;&gt;""),Setup!$B$4,"")</f>
        <v/>
      </c>
    </row>
    <row r="176" spans="1:6" ht="15" customHeight="1" x14ac:dyDescent="0.25">
      <c r="A176" s="226"/>
      <c r="B176" s="227"/>
      <c r="C176" s="228"/>
      <c r="D176" s="229"/>
      <c r="E176" s="230" t="str">
        <f>IF(OR($A176&lt;&gt;"",$C176&lt;&gt;""),Setup!$B$3,"")</f>
        <v/>
      </c>
      <c r="F176" s="230" t="str">
        <f>IF(OR($A176&lt;&gt;"",$C176&lt;&gt;""),Setup!$B$4,"")</f>
        <v/>
      </c>
    </row>
    <row r="177" spans="1:6" ht="15" customHeight="1" x14ac:dyDescent="0.25">
      <c r="A177" s="226"/>
      <c r="B177" s="227"/>
      <c r="C177" s="228"/>
      <c r="D177" s="229"/>
      <c r="E177" s="230" t="str">
        <f>IF(OR($A177&lt;&gt;"",$C177&lt;&gt;""),Setup!$B$3,"")</f>
        <v/>
      </c>
      <c r="F177" s="230" t="str">
        <f>IF(OR($A177&lt;&gt;"",$C177&lt;&gt;""),Setup!$B$4,"")</f>
        <v/>
      </c>
    </row>
    <row r="178" spans="1:6" ht="15" customHeight="1" x14ac:dyDescent="0.25">
      <c r="A178" s="226"/>
      <c r="B178" s="227"/>
      <c r="C178" s="228"/>
      <c r="D178" s="229"/>
      <c r="E178" s="230" t="str">
        <f>IF(OR($A178&lt;&gt;"",$C178&lt;&gt;""),Setup!$B$3,"")</f>
        <v/>
      </c>
      <c r="F178" s="230" t="str">
        <f>IF(OR($A178&lt;&gt;"",$C178&lt;&gt;""),Setup!$B$4,"")</f>
        <v/>
      </c>
    </row>
    <row r="179" spans="1:6" ht="15" customHeight="1" x14ac:dyDescent="0.25">
      <c r="A179" s="226"/>
      <c r="B179" s="227"/>
      <c r="C179" s="228"/>
      <c r="D179" s="229"/>
      <c r="E179" s="230" t="str">
        <f>IF(OR($A179&lt;&gt;"",$C179&lt;&gt;""),Setup!$B$3,"")</f>
        <v/>
      </c>
      <c r="F179" s="230" t="str">
        <f>IF(OR($A179&lt;&gt;"",$C179&lt;&gt;""),Setup!$B$4,"")</f>
        <v/>
      </c>
    </row>
    <row r="180" spans="1:6" ht="15" customHeight="1" x14ac:dyDescent="0.25">
      <c r="A180" s="226"/>
      <c r="B180" s="227"/>
      <c r="C180" s="228"/>
      <c r="D180" s="229"/>
      <c r="E180" s="230" t="str">
        <f>IF(OR($A180&lt;&gt;"",$C180&lt;&gt;""),Setup!$B$3,"")</f>
        <v/>
      </c>
      <c r="F180" s="230" t="str">
        <f>IF(OR($A180&lt;&gt;"",$C180&lt;&gt;""),Setup!$B$4,"")</f>
        <v/>
      </c>
    </row>
    <row r="181" spans="1:6" ht="15" customHeight="1" x14ac:dyDescent="0.25">
      <c r="A181" s="226"/>
      <c r="B181" s="227"/>
      <c r="C181" s="228"/>
      <c r="D181" s="229"/>
      <c r="E181" s="230" t="str">
        <f>IF(OR($A181&lt;&gt;"",$C181&lt;&gt;""),Setup!$B$3,"")</f>
        <v/>
      </c>
      <c r="F181" s="230" t="str">
        <f>IF(OR($A181&lt;&gt;"",$C181&lt;&gt;""),Setup!$B$4,"")</f>
        <v/>
      </c>
    </row>
    <row r="182" spans="1:6" ht="15" customHeight="1" x14ac:dyDescent="0.25">
      <c r="A182" s="226"/>
      <c r="B182" s="227"/>
      <c r="C182" s="228"/>
      <c r="D182" s="229"/>
      <c r="E182" s="230" t="str">
        <f>IF(OR($A182&lt;&gt;"",$C182&lt;&gt;""),Setup!$B$3,"")</f>
        <v/>
      </c>
      <c r="F182" s="230" t="str">
        <f>IF(OR($A182&lt;&gt;"",$C182&lt;&gt;""),Setup!$B$4,"")</f>
        <v/>
      </c>
    </row>
    <row r="183" spans="1:6" ht="15" customHeight="1" x14ac:dyDescent="0.25">
      <c r="A183" s="226"/>
      <c r="B183" s="227"/>
      <c r="C183" s="228"/>
      <c r="D183" s="229"/>
      <c r="E183" s="230" t="str">
        <f>IF(OR($A183&lt;&gt;"",$C183&lt;&gt;""),Setup!$B$3,"")</f>
        <v/>
      </c>
      <c r="F183" s="230" t="str">
        <f>IF(OR($A183&lt;&gt;"",$C183&lt;&gt;""),Setup!$B$4,"")</f>
        <v/>
      </c>
    </row>
    <row r="184" spans="1:6" ht="15" customHeight="1" x14ac:dyDescent="0.25">
      <c r="A184" s="226"/>
      <c r="B184" s="227"/>
      <c r="C184" s="228"/>
      <c r="D184" s="229"/>
      <c r="E184" s="230" t="str">
        <f>IF(OR($A184&lt;&gt;"",$C184&lt;&gt;""),Setup!$B$3,"")</f>
        <v/>
      </c>
      <c r="F184" s="230" t="str">
        <f>IF(OR($A184&lt;&gt;"",$C184&lt;&gt;""),Setup!$B$4,"")</f>
        <v/>
      </c>
    </row>
    <row r="185" spans="1:6" ht="15" customHeight="1" x14ac:dyDescent="0.25">
      <c r="A185" s="226"/>
      <c r="B185" s="227"/>
      <c r="C185" s="228"/>
      <c r="D185" s="229"/>
      <c r="E185" s="230" t="str">
        <f>IF(OR($A185&lt;&gt;"",$C185&lt;&gt;""),Setup!$B$3,"")</f>
        <v/>
      </c>
      <c r="F185" s="230" t="str">
        <f>IF(OR($A185&lt;&gt;"",$C185&lt;&gt;""),Setup!$B$4,"")</f>
        <v/>
      </c>
    </row>
    <row r="186" spans="1:6" ht="15" customHeight="1" x14ac:dyDescent="0.25">
      <c r="A186" s="226"/>
      <c r="B186" s="227"/>
      <c r="C186" s="228"/>
      <c r="D186" s="229"/>
      <c r="E186" s="230" t="str">
        <f>IF(OR($A186&lt;&gt;"",$C186&lt;&gt;""),Setup!$B$3,"")</f>
        <v/>
      </c>
      <c r="F186" s="230" t="str">
        <f>IF(OR($A186&lt;&gt;"",$C186&lt;&gt;""),Setup!$B$4,"")</f>
        <v/>
      </c>
    </row>
    <row r="187" spans="1:6" ht="15" customHeight="1" x14ac:dyDescent="0.25">
      <c r="A187" s="226"/>
      <c r="B187" s="227"/>
      <c r="C187" s="228"/>
      <c r="D187" s="229"/>
      <c r="E187" s="230" t="str">
        <f>IF(OR($A187&lt;&gt;"",$C187&lt;&gt;""),Setup!$B$3,"")</f>
        <v/>
      </c>
      <c r="F187" s="230" t="str">
        <f>IF(OR($A187&lt;&gt;"",$C187&lt;&gt;""),Setup!$B$4,"")</f>
        <v/>
      </c>
    </row>
    <row r="188" spans="1:6" ht="15" customHeight="1" x14ac:dyDescent="0.25">
      <c r="A188" s="226"/>
      <c r="B188" s="227"/>
      <c r="C188" s="228"/>
      <c r="D188" s="229"/>
      <c r="E188" s="230" t="str">
        <f>IF(OR($A188&lt;&gt;"",$C188&lt;&gt;""),Setup!$B$3,"")</f>
        <v/>
      </c>
      <c r="F188" s="230" t="str">
        <f>IF(OR($A188&lt;&gt;"",$C188&lt;&gt;""),Setup!$B$4,"")</f>
        <v/>
      </c>
    </row>
    <row r="189" spans="1:6" ht="15" customHeight="1" x14ac:dyDescent="0.25">
      <c r="A189" s="226"/>
      <c r="B189" s="227"/>
      <c r="C189" s="228"/>
      <c r="D189" s="229"/>
      <c r="E189" s="230" t="str">
        <f>IF(OR($A189&lt;&gt;"",$C189&lt;&gt;""),Setup!$B$3,"")</f>
        <v/>
      </c>
      <c r="F189" s="230" t="str">
        <f>IF(OR($A189&lt;&gt;"",$C189&lt;&gt;""),Setup!$B$4,"")</f>
        <v/>
      </c>
    </row>
    <row r="190" spans="1:6" ht="15" customHeight="1" x14ac:dyDescent="0.25">
      <c r="A190" s="226"/>
      <c r="B190" s="227"/>
      <c r="C190" s="228"/>
      <c r="D190" s="229"/>
      <c r="E190" s="230" t="str">
        <f>IF(OR($A190&lt;&gt;"",$C190&lt;&gt;""),Setup!$B$3,"")</f>
        <v/>
      </c>
      <c r="F190" s="230" t="str">
        <f>IF(OR($A190&lt;&gt;"",$C190&lt;&gt;""),Setup!$B$4,"")</f>
        <v/>
      </c>
    </row>
    <row r="191" spans="1:6" ht="15" customHeight="1" x14ac:dyDescent="0.25">
      <c r="A191" s="226"/>
      <c r="B191" s="227"/>
      <c r="C191" s="228"/>
      <c r="D191" s="229"/>
      <c r="E191" s="230" t="str">
        <f>IF(OR($A191&lt;&gt;"",$C191&lt;&gt;""),Setup!$B$3,"")</f>
        <v/>
      </c>
      <c r="F191" s="230" t="str">
        <f>IF(OR($A191&lt;&gt;"",$C191&lt;&gt;""),Setup!$B$4,"")</f>
        <v/>
      </c>
    </row>
    <row r="192" spans="1:6" ht="15" customHeight="1" x14ac:dyDescent="0.25">
      <c r="A192" s="226"/>
      <c r="B192" s="227"/>
      <c r="C192" s="228"/>
      <c r="D192" s="229"/>
      <c r="E192" s="230" t="str">
        <f>IF(OR($A192&lt;&gt;"",$C192&lt;&gt;""),Setup!$B$3,"")</f>
        <v/>
      </c>
      <c r="F192" s="230" t="str">
        <f>IF(OR($A192&lt;&gt;"",$C192&lt;&gt;""),Setup!$B$4,"")</f>
        <v/>
      </c>
    </row>
    <row r="193" spans="1:6" ht="15" customHeight="1" x14ac:dyDescent="0.25">
      <c r="A193" s="226"/>
      <c r="B193" s="227"/>
      <c r="C193" s="228"/>
      <c r="D193" s="229"/>
      <c r="E193" s="230" t="str">
        <f>IF(OR($A193&lt;&gt;"",$C193&lt;&gt;""),Setup!$B$3,"")</f>
        <v/>
      </c>
      <c r="F193" s="230" t="str">
        <f>IF(OR($A193&lt;&gt;"",$C193&lt;&gt;""),Setup!$B$4,"")</f>
        <v/>
      </c>
    </row>
    <row r="194" spans="1:6" ht="15" customHeight="1" x14ac:dyDescent="0.25">
      <c r="A194" s="226"/>
      <c r="B194" s="227"/>
      <c r="C194" s="228"/>
      <c r="D194" s="229"/>
      <c r="E194" s="230" t="str">
        <f>IF(OR($A194&lt;&gt;"",$C194&lt;&gt;""),Setup!$B$3,"")</f>
        <v/>
      </c>
      <c r="F194" s="230" t="str">
        <f>IF(OR($A194&lt;&gt;"",$C194&lt;&gt;""),Setup!$B$4,"")</f>
        <v/>
      </c>
    </row>
    <row r="195" spans="1:6" ht="15" customHeight="1" x14ac:dyDescent="0.25">
      <c r="A195" s="226"/>
      <c r="B195" s="227"/>
      <c r="C195" s="228"/>
      <c r="D195" s="229"/>
      <c r="E195" s="230" t="str">
        <f>IF(OR($A195&lt;&gt;"",$C195&lt;&gt;""),Setup!$B$3,"")</f>
        <v/>
      </c>
      <c r="F195" s="230" t="str">
        <f>IF(OR($A195&lt;&gt;"",$C195&lt;&gt;""),Setup!$B$4,"")</f>
        <v/>
      </c>
    </row>
    <row r="196" spans="1:6" ht="15" customHeight="1" x14ac:dyDescent="0.25">
      <c r="A196" s="226"/>
      <c r="B196" s="227"/>
      <c r="C196" s="228"/>
      <c r="D196" s="229"/>
      <c r="E196" s="230" t="str">
        <f>IF(OR($A196&lt;&gt;"",$C196&lt;&gt;""),Setup!$B$3,"")</f>
        <v/>
      </c>
      <c r="F196" s="230" t="str">
        <f>IF(OR($A196&lt;&gt;"",$C196&lt;&gt;""),Setup!$B$4,"")</f>
        <v/>
      </c>
    </row>
    <row r="197" spans="1:6" ht="15" customHeight="1" x14ac:dyDescent="0.25">
      <c r="A197" s="226"/>
      <c r="B197" s="227"/>
      <c r="C197" s="228"/>
      <c r="D197" s="229"/>
      <c r="E197" s="230" t="str">
        <f>IF(OR($A197&lt;&gt;"",$C197&lt;&gt;""),Setup!$B$3,"")</f>
        <v/>
      </c>
      <c r="F197" s="230" t="str">
        <f>IF(OR($A197&lt;&gt;"",$C197&lt;&gt;""),Setup!$B$4,"")</f>
        <v/>
      </c>
    </row>
    <row r="198" spans="1:6" ht="15" customHeight="1" x14ac:dyDescent="0.25">
      <c r="A198" s="226"/>
      <c r="B198" s="227"/>
      <c r="C198" s="228"/>
      <c r="D198" s="229"/>
      <c r="E198" s="230" t="str">
        <f>IF(OR($A198&lt;&gt;"",$C198&lt;&gt;""),Setup!$B$3,"")</f>
        <v/>
      </c>
      <c r="F198" s="230" t="str">
        <f>IF(OR($A198&lt;&gt;"",$C198&lt;&gt;""),Setup!$B$4,"")</f>
        <v/>
      </c>
    </row>
    <row r="199" spans="1:6" ht="15" customHeight="1" x14ac:dyDescent="0.25">
      <c r="A199" s="226"/>
      <c r="B199" s="227"/>
      <c r="C199" s="228"/>
      <c r="D199" s="229"/>
      <c r="E199" s="230" t="str">
        <f>IF(OR($A199&lt;&gt;"",$C199&lt;&gt;""),Setup!$B$3,"")</f>
        <v/>
      </c>
      <c r="F199" s="230" t="str">
        <f>IF(OR($A199&lt;&gt;"",$C199&lt;&gt;""),Setup!$B$4,"")</f>
        <v/>
      </c>
    </row>
    <row r="200" spans="1:6" ht="15" customHeight="1" x14ac:dyDescent="0.25">
      <c r="A200" s="226"/>
      <c r="B200" s="227"/>
      <c r="C200" s="228"/>
      <c r="D200" s="229"/>
      <c r="E200" s="230" t="str">
        <f>IF(OR($A200&lt;&gt;"",$C200&lt;&gt;""),Setup!$B$3,"")</f>
        <v/>
      </c>
      <c r="F200" s="230" t="str">
        <f>IF(OR($A200&lt;&gt;"",$C200&lt;&gt;""),Setup!$B$4,"")</f>
        <v/>
      </c>
    </row>
    <row r="201" spans="1:6" ht="15" customHeight="1" x14ac:dyDescent="0.25">
      <c r="A201" s="226"/>
      <c r="B201" s="227"/>
      <c r="C201" s="228"/>
      <c r="D201" s="229"/>
      <c r="E201" s="230" t="str">
        <f>IF(OR($A201&lt;&gt;"",$C201&lt;&gt;""),Setup!$B$3,"")</f>
        <v/>
      </c>
      <c r="F201" s="230" t="str">
        <f>IF(OR($A201&lt;&gt;"",$C201&lt;&gt;""),Setup!$B$4,"")</f>
        <v/>
      </c>
    </row>
    <row r="202" spans="1:6" ht="15" customHeight="1" x14ac:dyDescent="0.25">
      <c r="A202" s="226"/>
      <c r="B202" s="227"/>
      <c r="C202" s="228"/>
      <c r="D202" s="229"/>
      <c r="E202" s="230" t="str">
        <f>IF(OR($A202&lt;&gt;"",$C202&lt;&gt;""),Setup!$B$3,"")</f>
        <v/>
      </c>
      <c r="F202" s="230" t="str">
        <f>IF(OR($A202&lt;&gt;"",$C202&lt;&gt;""),Setup!$B$4,"")</f>
        <v/>
      </c>
    </row>
    <row r="203" spans="1:6" ht="15" customHeight="1" x14ac:dyDescent="0.25">
      <c r="A203" s="226"/>
      <c r="B203" s="227"/>
      <c r="C203" s="228"/>
      <c r="D203" s="229"/>
      <c r="E203" s="230" t="str">
        <f>IF(OR($A203&lt;&gt;"",$C203&lt;&gt;""),Setup!$B$3,"")</f>
        <v/>
      </c>
      <c r="F203" s="230" t="str">
        <f>IF(OR($A203&lt;&gt;"",$C203&lt;&gt;""),Setup!$B$4,"")</f>
        <v/>
      </c>
    </row>
    <row r="204" spans="1:6" ht="15" customHeight="1" x14ac:dyDescent="0.25">
      <c r="A204" s="226"/>
      <c r="B204" s="227"/>
      <c r="C204" s="228"/>
      <c r="D204" s="229"/>
      <c r="E204" s="230" t="str">
        <f>IF(OR($A204&lt;&gt;"",$C204&lt;&gt;""),Setup!$B$3,"")</f>
        <v/>
      </c>
      <c r="F204" s="230" t="str">
        <f>IF(OR($A204&lt;&gt;"",$C204&lt;&gt;""),Setup!$B$4,"")</f>
        <v/>
      </c>
    </row>
    <row r="205" spans="1:6" ht="15" customHeight="1" x14ac:dyDescent="0.25">
      <c r="A205" s="226"/>
      <c r="B205" s="227"/>
      <c r="C205" s="228"/>
      <c r="D205" s="229"/>
      <c r="E205" s="230" t="str">
        <f>IF(OR($A205&lt;&gt;"",$C205&lt;&gt;""),Setup!$B$3,"")</f>
        <v/>
      </c>
      <c r="F205" s="230" t="str">
        <f>IF(OR($A205&lt;&gt;"",$C205&lt;&gt;""),Setup!$B$4,"")</f>
        <v/>
      </c>
    </row>
    <row r="206" spans="1:6" ht="15" customHeight="1" x14ac:dyDescent="0.25">
      <c r="A206" s="226"/>
      <c r="B206" s="227"/>
      <c r="C206" s="228"/>
      <c r="D206" s="229"/>
      <c r="E206" s="230" t="str">
        <f>IF(OR($A206&lt;&gt;"",$C206&lt;&gt;""),Setup!$B$3,"")</f>
        <v/>
      </c>
      <c r="F206" s="230" t="str">
        <f>IF(OR($A206&lt;&gt;"",$C206&lt;&gt;""),Setup!$B$4,"")</f>
        <v/>
      </c>
    </row>
    <row r="207" spans="1:6" ht="15" customHeight="1" x14ac:dyDescent="0.25">
      <c r="A207" s="226"/>
      <c r="B207" s="227"/>
      <c r="C207" s="228"/>
      <c r="D207" s="229"/>
      <c r="E207" s="230" t="str">
        <f>IF(OR($A207&lt;&gt;"",$C207&lt;&gt;""),Setup!$B$3,"")</f>
        <v/>
      </c>
      <c r="F207" s="230" t="str">
        <f>IF(OR($A207&lt;&gt;"",$C207&lt;&gt;""),Setup!$B$4,"")</f>
        <v/>
      </c>
    </row>
    <row r="208" spans="1:6" ht="15" customHeight="1" x14ac:dyDescent="0.25">
      <c r="A208" s="226"/>
      <c r="B208" s="227"/>
      <c r="C208" s="228"/>
      <c r="D208" s="229"/>
      <c r="E208" s="230" t="str">
        <f>IF(OR($A208&lt;&gt;"",$C208&lt;&gt;""),Setup!$B$3,"")</f>
        <v/>
      </c>
      <c r="F208" s="230" t="str">
        <f>IF(OR($A208&lt;&gt;"",$C208&lt;&gt;""),Setup!$B$4,"")</f>
        <v/>
      </c>
    </row>
    <row r="209" spans="1:6" ht="15" customHeight="1" x14ac:dyDescent="0.25">
      <c r="A209" s="226"/>
      <c r="B209" s="227"/>
      <c r="C209" s="228"/>
      <c r="D209" s="229"/>
      <c r="E209" s="230" t="str">
        <f>IF(OR($A209&lt;&gt;"",$C209&lt;&gt;""),Setup!$B$3,"")</f>
        <v/>
      </c>
      <c r="F209" s="230" t="str">
        <f>IF(OR($A209&lt;&gt;"",$C209&lt;&gt;""),Setup!$B$4,"")</f>
        <v/>
      </c>
    </row>
    <row r="210" spans="1:6" ht="15" customHeight="1" x14ac:dyDescent="0.25">
      <c r="A210" s="226"/>
      <c r="B210" s="227"/>
      <c r="C210" s="228"/>
      <c r="D210" s="229"/>
      <c r="E210" s="230" t="str">
        <f>IF(OR($A210&lt;&gt;"",$C210&lt;&gt;""),Setup!$B$3,"")</f>
        <v/>
      </c>
      <c r="F210" s="230" t="str">
        <f>IF(OR($A210&lt;&gt;"",$C210&lt;&gt;""),Setup!$B$4,"")</f>
        <v/>
      </c>
    </row>
    <row r="211" spans="1:6" ht="15" customHeight="1" x14ac:dyDescent="0.25">
      <c r="A211" s="226"/>
      <c r="B211" s="227"/>
      <c r="C211" s="228"/>
      <c r="D211" s="229"/>
      <c r="E211" s="230" t="str">
        <f>IF(OR($A211&lt;&gt;"",$C211&lt;&gt;""),Setup!$B$3,"")</f>
        <v/>
      </c>
      <c r="F211" s="230" t="str">
        <f>IF(OR($A211&lt;&gt;"",$C211&lt;&gt;""),Setup!$B$4,"")</f>
        <v/>
      </c>
    </row>
    <row r="212" spans="1:6" ht="15" customHeight="1" x14ac:dyDescent="0.25">
      <c r="A212" s="226"/>
      <c r="B212" s="227"/>
      <c r="C212" s="228"/>
      <c r="D212" s="229"/>
      <c r="E212" s="230" t="str">
        <f>IF(OR($A212&lt;&gt;"",$C212&lt;&gt;""),Setup!$B$3,"")</f>
        <v/>
      </c>
      <c r="F212" s="230" t="str">
        <f>IF(OR($A212&lt;&gt;"",$C212&lt;&gt;""),Setup!$B$4,"")</f>
        <v/>
      </c>
    </row>
    <row r="213" spans="1:6" ht="15" customHeight="1" x14ac:dyDescent="0.25">
      <c r="A213" s="226"/>
      <c r="B213" s="227"/>
      <c r="C213" s="228"/>
      <c r="D213" s="229"/>
      <c r="E213" s="230" t="str">
        <f>IF(OR($A213&lt;&gt;"",$C213&lt;&gt;""),Setup!$B$3,"")</f>
        <v/>
      </c>
      <c r="F213" s="230" t="str">
        <f>IF(OR($A213&lt;&gt;"",$C213&lt;&gt;""),Setup!$B$4,"")</f>
        <v/>
      </c>
    </row>
    <row r="214" spans="1:6" ht="15" customHeight="1" x14ac:dyDescent="0.25">
      <c r="A214" s="226"/>
      <c r="B214" s="227"/>
      <c r="C214" s="228"/>
      <c r="D214" s="229"/>
      <c r="E214" s="230" t="str">
        <f>IF(OR($A214&lt;&gt;"",$C214&lt;&gt;""),Setup!$B$3,"")</f>
        <v/>
      </c>
      <c r="F214" s="230" t="str">
        <f>IF(OR($A214&lt;&gt;"",$C214&lt;&gt;""),Setup!$B$4,"")</f>
        <v/>
      </c>
    </row>
    <row r="215" spans="1:6" ht="15" customHeight="1" x14ac:dyDescent="0.25">
      <c r="A215" s="226"/>
      <c r="B215" s="227"/>
      <c r="C215" s="228"/>
      <c r="D215" s="229"/>
      <c r="E215" s="230" t="str">
        <f>IF(OR($A215&lt;&gt;"",$C215&lt;&gt;""),Setup!$B$3,"")</f>
        <v/>
      </c>
      <c r="F215" s="230" t="str">
        <f>IF(OR($A215&lt;&gt;"",$C215&lt;&gt;""),Setup!$B$4,"")</f>
        <v/>
      </c>
    </row>
    <row r="216" spans="1:6" ht="15" customHeight="1" x14ac:dyDescent="0.25">
      <c r="A216" s="226"/>
      <c r="B216" s="227"/>
      <c r="C216" s="228"/>
      <c r="D216" s="229"/>
      <c r="E216" s="230" t="str">
        <f>IF(OR($A216&lt;&gt;"",$C216&lt;&gt;""),Setup!$B$3,"")</f>
        <v/>
      </c>
      <c r="F216" s="230" t="str">
        <f>IF(OR($A216&lt;&gt;"",$C216&lt;&gt;""),Setup!$B$4,"")</f>
        <v/>
      </c>
    </row>
    <row r="217" spans="1:6" ht="15" customHeight="1" x14ac:dyDescent="0.25">
      <c r="A217" s="226"/>
      <c r="B217" s="227"/>
      <c r="C217" s="228"/>
      <c r="D217" s="229"/>
      <c r="E217" s="230" t="str">
        <f>IF(OR($A217&lt;&gt;"",$C217&lt;&gt;""),Setup!$B$3,"")</f>
        <v/>
      </c>
      <c r="F217" s="230" t="str">
        <f>IF(OR($A217&lt;&gt;"",$C217&lt;&gt;""),Setup!$B$4,"")</f>
        <v/>
      </c>
    </row>
    <row r="218" spans="1:6" ht="15" customHeight="1" x14ac:dyDescent="0.25">
      <c r="A218" s="226"/>
      <c r="B218" s="227"/>
      <c r="C218" s="228"/>
      <c r="D218" s="229"/>
      <c r="E218" s="230" t="str">
        <f>IF(OR($A218&lt;&gt;"",$C218&lt;&gt;""),Setup!$B$3,"")</f>
        <v/>
      </c>
      <c r="F218" s="230" t="str">
        <f>IF(OR($A218&lt;&gt;"",$C218&lt;&gt;""),Setup!$B$4,"")</f>
        <v/>
      </c>
    </row>
    <row r="219" spans="1:6" ht="15" customHeight="1" x14ac:dyDescent="0.25">
      <c r="A219" s="226"/>
      <c r="B219" s="227"/>
      <c r="C219" s="228"/>
      <c r="D219" s="229"/>
      <c r="E219" s="230" t="str">
        <f>IF(OR($A219&lt;&gt;"",$C219&lt;&gt;""),Setup!$B$3,"")</f>
        <v/>
      </c>
      <c r="F219" s="230" t="str">
        <f>IF(OR($A219&lt;&gt;"",$C219&lt;&gt;""),Setup!$B$4,"")</f>
        <v/>
      </c>
    </row>
    <row r="220" spans="1:6" ht="15" customHeight="1" x14ac:dyDescent="0.25">
      <c r="A220" s="226"/>
      <c r="B220" s="227"/>
      <c r="C220" s="228"/>
      <c r="D220" s="229"/>
      <c r="E220" s="230" t="str">
        <f>IF(OR($A220&lt;&gt;"",$C220&lt;&gt;""),Setup!$B$3,"")</f>
        <v/>
      </c>
      <c r="F220" s="230" t="str">
        <f>IF(OR($A220&lt;&gt;"",$C220&lt;&gt;""),Setup!$B$4,"")</f>
        <v/>
      </c>
    </row>
    <row r="221" spans="1:6" ht="15" customHeight="1" x14ac:dyDescent="0.25">
      <c r="A221" s="226"/>
      <c r="B221" s="227"/>
      <c r="C221" s="228"/>
      <c r="D221" s="229"/>
      <c r="E221" s="230" t="str">
        <f>IF(OR($A221&lt;&gt;"",$C221&lt;&gt;""),Setup!$B$3,"")</f>
        <v/>
      </c>
      <c r="F221" s="230" t="str">
        <f>IF(OR($A221&lt;&gt;"",$C221&lt;&gt;""),Setup!$B$4,"")</f>
        <v/>
      </c>
    </row>
    <row r="222" spans="1:6" ht="15" customHeight="1" x14ac:dyDescent="0.25">
      <c r="A222" s="226"/>
      <c r="B222" s="227"/>
      <c r="C222" s="228"/>
      <c r="D222" s="229"/>
      <c r="E222" s="230" t="str">
        <f>IF(OR($A222&lt;&gt;"",$C222&lt;&gt;""),Setup!$B$3,"")</f>
        <v/>
      </c>
      <c r="F222" s="230" t="str">
        <f>IF(OR($A222&lt;&gt;"",$C222&lt;&gt;""),Setup!$B$4,"")</f>
        <v/>
      </c>
    </row>
    <row r="223" spans="1:6" ht="15" customHeight="1" x14ac:dyDescent="0.25">
      <c r="A223" s="226"/>
      <c r="B223" s="227"/>
      <c r="C223" s="228"/>
      <c r="D223" s="229"/>
      <c r="E223" s="230" t="str">
        <f>IF(OR($A223&lt;&gt;"",$C223&lt;&gt;""),Setup!$B$3,"")</f>
        <v/>
      </c>
      <c r="F223" s="230" t="str">
        <f>IF(OR($A223&lt;&gt;"",$C223&lt;&gt;""),Setup!$B$4,"")</f>
        <v/>
      </c>
    </row>
    <row r="224" spans="1:6" ht="15" customHeight="1" x14ac:dyDescent="0.25">
      <c r="A224" s="226"/>
      <c r="B224" s="227"/>
      <c r="C224" s="228"/>
      <c r="D224" s="229"/>
      <c r="E224" s="230" t="str">
        <f>IF(OR($A224&lt;&gt;"",$C224&lt;&gt;""),Setup!$B$3,"")</f>
        <v/>
      </c>
      <c r="F224" s="230" t="str">
        <f>IF(OR($A224&lt;&gt;"",$C224&lt;&gt;""),Setup!$B$4,"")</f>
        <v/>
      </c>
    </row>
    <row r="225" spans="1:6" ht="15" customHeight="1" x14ac:dyDescent="0.25">
      <c r="A225" s="226"/>
      <c r="B225" s="227"/>
      <c r="C225" s="228"/>
      <c r="D225" s="229"/>
      <c r="E225" s="230" t="str">
        <f>IF(OR($A225&lt;&gt;"",$C225&lt;&gt;""),Setup!$B$3,"")</f>
        <v/>
      </c>
      <c r="F225" s="230" t="str">
        <f>IF(OR($A225&lt;&gt;"",$C225&lt;&gt;""),Setup!$B$4,"")</f>
        <v/>
      </c>
    </row>
    <row r="226" spans="1:6" ht="15" customHeight="1" x14ac:dyDescent="0.25">
      <c r="A226" s="226"/>
      <c r="B226" s="227"/>
      <c r="C226" s="228"/>
      <c r="D226" s="229"/>
      <c r="E226" s="230" t="str">
        <f>IF(OR($A226&lt;&gt;"",$C226&lt;&gt;""),Setup!$B$3,"")</f>
        <v/>
      </c>
      <c r="F226" s="230" t="str">
        <f>IF(OR($A226&lt;&gt;"",$C226&lt;&gt;""),Setup!$B$4,"")</f>
        <v/>
      </c>
    </row>
    <row r="227" spans="1:6" ht="15" customHeight="1" x14ac:dyDescent="0.25">
      <c r="A227" s="226"/>
      <c r="B227" s="227"/>
      <c r="C227" s="228"/>
      <c r="D227" s="229"/>
      <c r="E227" s="230" t="str">
        <f>IF(OR($A227&lt;&gt;"",$C227&lt;&gt;""),Setup!$B$3,"")</f>
        <v/>
      </c>
      <c r="F227" s="230" t="str">
        <f>IF(OR($A227&lt;&gt;"",$C227&lt;&gt;""),Setup!$B$4,"")</f>
        <v/>
      </c>
    </row>
    <row r="228" spans="1:6" ht="15" customHeight="1" x14ac:dyDescent="0.25">
      <c r="A228" s="226"/>
      <c r="B228" s="227"/>
      <c r="C228" s="228"/>
      <c r="D228" s="229"/>
      <c r="E228" s="230" t="str">
        <f>IF(OR($A228&lt;&gt;"",$C228&lt;&gt;""),Setup!$B$3,"")</f>
        <v/>
      </c>
      <c r="F228" s="230" t="str">
        <f>IF(OR($A228&lt;&gt;"",$C228&lt;&gt;""),Setup!$B$4,"")</f>
        <v/>
      </c>
    </row>
    <row r="229" spans="1:6" ht="15" customHeight="1" x14ac:dyDescent="0.25">
      <c r="A229" s="226"/>
      <c r="B229" s="227"/>
      <c r="C229" s="228"/>
      <c r="D229" s="229"/>
      <c r="E229" s="230" t="str">
        <f>IF(OR($A229&lt;&gt;"",$C229&lt;&gt;""),Setup!$B$3,"")</f>
        <v/>
      </c>
      <c r="F229" s="230" t="str">
        <f>IF(OR($A229&lt;&gt;"",$C229&lt;&gt;""),Setup!$B$4,"")</f>
        <v/>
      </c>
    </row>
    <row r="230" spans="1:6" ht="15" customHeight="1" x14ac:dyDescent="0.25">
      <c r="A230" s="226"/>
      <c r="B230" s="227"/>
      <c r="C230" s="228"/>
      <c r="D230" s="229"/>
      <c r="E230" s="230" t="str">
        <f>IF(OR($A230&lt;&gt;"",$C230&lt;&gt;""),Setup!$B$3,"")</f>
        <v/>
      </c>
      <c r="F230" s="230" t="str">
        <f>IF(OR($A230&lt;&gt;"",$C230&lt;&gt;""),Setup!$B$4,"")</f>
        <v/>
      </c>
    </row>
    <row r="231" spans="1:6" ht="15" customHeight="1" x14ac:dyDescent="0.25">
      <c r="A231" s="226"/>
      <c r="B231" s="227"/>
      <c r="C231" s="228"/>
      <c r="D231" s="229"/>
      <c r="E231" s="230" t="str">
        <f>IF(OR($A231&lt;&gt;"",$C231&lt;&gt;""),Setup!$B$3,"")</f>
        <v/>
      </c>
      <c r="F231" s="230" t="str">
        <f>IF(OR($A231&lt;&gt;"",$C231&lt;&gt;""),Setup!$B$4,"")</f>
        <v/>
      </c>
    </row>
    <row r="232" spans="1:6" ht="15" customHeight="1" x14ac:dyDescent="0.25">
      <c r="A232" s="226"/>
      <c r="B232" s="227"/>
      <c r="C232" s="228"/>
      <c r="D232" s="229"/>
      <c r="E232" s="230" t="str">
        <f>IF(OR($A232&lt;&gt;"",$C232&lt;&gt;""),Setup!$B$3,"")</f>
        <v/>
      </c>
      <c r="F232" s="230" t="str">
        <f>IF(OR($A232&lt;&gt;"",$C232&lt;&gt;""),Setup!$B$4,"")</f>
        <v/>
      </c>
    </row>
    <row r="233" spans="1:6" ht="15" customHeight="1" x14ac:dyDescent="0.25">
      <c r="A233" s="226"/>
      <c r="B233" s="227"/>
      <c r="C233" s="228"/>
      <c r="D233" s="229"/>
      <c r="E233" s="230" t="str">
        <f>IF(OR($A233&lt;&gt;"",$C233&lt;&gt;""),Setup!$B$3,"")</f>
        <v/>
      </c>
      <c r="F233" s="230" t="str">
        <f>IF(OR($A233&lt;&gt;"",$C233&lt;&gt;""),Setup!$B$4,"")</f>
        <v/>
      </c>
    </row>
    <row r="234" spans="1:6" ht="15" customHeight="1" x14ac:dyDescent="0.25">
      <c r="A234" s="226"/>
      <c r="B234" s="227"/>
      <c r="C234" s="228"/>
      <c r="D234" s="229"/>
      <c r="E234" s="230" t="str">
        <f>IF(OR($A234&lt;&gt;"",$C234&lt;&gt;""),Setup!$B$3,"")</f>
        <v/>
      </c>
      <c r="F234" s="230" t="str">
        <f>IF(OR($A234&lt;&gt;"",$C234&lt;&gt;""),Setup!$B$4,"")</f>
        <v/>
      </c>
    </row>
    <row r="235" spans="1:6" ht="15" customHeight="1" x14ac:dyDescent="0.25">
      <c r="A235" s="226"/>
      <c r="B235" s="227"/>
      <c r="C235" s="228"/>
      <c r="D235" s="229"/>
      <c r="E235" s="230" t="str">
        <f>IF(OR($A235&lt;&gt;"",$C235&lt;&gt;""),Setup!$B$3,"")</f>
        <v/>
      </c>
      <c r="F235" s="230" t="str">
        <f>IF(OR($A235&lt;&gt;"",$C235&lt;&gt;""),Setup!$B$4,"")</f>
        <v/>
      </c>
    </row>
    <row r="236" spans="1:6" ht="15" customHeight="1" x14ac:dyDescent="0.25">
      <c r="A236" s="226"/>
      <c r="B236" s="227"/>
      <c r="C236" s="228"/>
      <c r="D236" s="229"/>
      <c r="E236" s="230" t="str">
        <f>IF(OR($A236&lt;&gt;"",$C236&lt;&gt;""),Setup!$B$3,"")</f>
        <v/>
      </c>
      <c r="F236" s="230" t="str">
        <f>IF(OR($A236&lt;&gt;"",$C236&lt;&gt;""),Setup!$B$4,"")</f>
        <v/>
      </c>
    </row>
    <row r="237" spans="1:6" ht="15" customHeight="1" x14ac:dyDescent="0.25">
      <c r="A237" s="226"/>
      <c r="B237" s="227"/>
      <c r="C237" s="228"/>
      <c r="D237" s="229"/>
      <c r="E237" s="230" t="str">
        <f>IF(OR($A237&lt;&gt;"",$C237&lt;&gt;""),Setup!$B$3,"")</f>
        <v/>
      </c>
      <c r="F237" s="230" t="str">
        <f>IF(OR($A237&lt;&gt;"",$C237&lt;&gt;""),Setup!$B$4,"")</f>
        <v/>
      </c>
    </row>
    <row r="238" spans="1:6" ht="15" customHeight="1" x14ac:dyDescent="0.25">
      <c r="A238" s="226"/>
      <c r="B238" s="227"/>
      <c r="C238" s="228"/>
      <c r="D238" s="229"/>
      <c r="E238" s="230" t="str">
        <f>IF(OR($A238&lt;&gt;"",$C238&lt;&gt;""),Setup!$B$3,"")</f>
        <v/>
      </c>
      <c r="F238" s="230" t="str">
        <f>IF(OR($A238&lt;&gt;"",$C238&lt;&gt;""),Setup!$B$4,"")</f>
        <v/>
      </c>
    </row>
    <row r="239" spans="1:6" ht="15" customHeight="1" x14ac:dyDescent="0.25">
      <c r="A239" s="226"/>
      <c r="B239" s="227"/>
      <c r="C239" s="228"/>
      <c r="D239" s="229"/>
      <c r="E239" s="230" t="str">
        <f>IF(OR($A239&lt;&gt;"",$C239&lt;&gt;""),Setup!$B$3,"")</f>
        <v/>
      </c>
      <c r="F239" s="230" t="str">
        <f>IF(OR($A239&lt;&gt;"",$C239&lt;&gt;""),Setup!$B$4,"")</f>
        <v/>
      </c>
    </row>
    <row r="240" spans="1:6" ht="15" customHeight="1" x14ac:dyDescent="0.25">
      <c r="A240" s="226"/>
      <c r="B240" s="227"/>
      <c r="C240" s="228"/>
      <c r="D240" s="229"/>
      <c r="E240" s="230" t="str">
        <f>IF(OR($A240&lt;&gt;"",$C240&lt;&gt;""),Setup!$B$3,"")</f>
        <v/>
      </c>
      <c r="F240" s="230" t="str">
        <f>IF(OR($A240&lt;&gt;"",$C240&lt;&gt;""),Setup!$B$4,"")</f>
        <v/>
      </c>
    </row>
    <row r="241" spans="1:6" ht="15" customHeight="1" x14ac:dyDescent="0.25">
      <c r="A241" s="226"/>
      <c r="B241" s="227"/>
      <c r="C241" s="228"/>
      <c r="D241" s="229"/>
      <c r="E241" s="230" t="str">
        <f>IF(OR($A241&lt;&gt;"",$C241&lt;&gt;""),Setup!$B$3,"")</f>
        <v/>
      </c>
      <c r="F241" s="230" t="str">
        <f>IF(OR($A241&lt;&gt;"",$C241&lt;&gt;""),Setup!$B$4,"")</f>
        <v/>
      </c>
    </row>
    <row r="242" spans="1:6" ht="15" customHeight="1" x14ac:dyDescent="0.25">
      <c r="A242" s="226"/>
      <c r="B242" s="227"/>
      <c r="C242" s="228"/>
      <c r="D242" s="229"/>
      <c r="E242" s="230" t="str">
        <f>IF(OR($A242&lt;&gt;"",$C242&lt;&gt;""),Setup!$B$3,"")</f>
        <v/>
      </c>
      <c r="F242" s="230" t="str">
        <f>IF(OR($A242&lt;&gt;"",$C242&lt;&gt;""),Setup!$B$4,"")</f>
        <v/>
      </c>
    </row>
    <row r="243" spans="1:6" ht="15" customHeight="1" x14ac:dyDescent="0.25">
      <c r="A243" s="226"/>
      <c r="B243" s="227"/>
      <c r="C243" s="228"/>
      <c r="D243" s="229"/>
      <c r="E243" s="230" t="str">
        <f>IF(OR($A243&lt;&gt;"",$C243&lt;&gt;""),Setup!$B$3,"")</f>
        <v/>
      </c>
      <c r="F243" s="230" t="str">
        <f>IF(OR($A243&lt;&gt;"",$C243&lt;&gt;""),Setup!$B$4,"")</f>
        <v/>
      </c>
    </row>
    <row r="244" spans="1:6" ht="15" customHeight="1" x14ac:dyDescent="0.25">
      <c r="A244" s="226"/>
      <c r="B244" s="227"/>
      <c r="C244" s="228"/>
      <c r="D244" s="229"/>
      <c r="E244" s="230" t="str">
        <f>IF(OR($A244&lt;&gt;"",$C244&lt;&gt;""),Setup!$B$3,"")</f>
        <v/>
      </c>
      <c r="F244" s="230" t="str">
        <f>IF(OR($A244&lt;&gt;"",$C244&lt;&gt;""),Setup!$B$4,"")</f>
        <v/>
      </c>
    </row>
    <row r="245" spans="1:6" ht="15" customHeight="1" x14ac:dyDescent="0.25">
      <c r="A245" s="226"/>
      <c r="B245" s="227"/>
      <c r="C245" s="228"/>
      <c r="D245" s="229"/>
      <c r="E245" s="230" t="str">
        <f>IF(OR($A245&lt;&gt;"",$C245&lt;&gt;""),Setup!$B$3,"")</f>
        <v/>
      </c>
      <c r="F245" s="230" t="str">
        <f>IF(OR($A245&lt;&gt;"",$C245&lt;&gt;""),Setup!$B$4,"")</f>
        <v/>
      </c>
    </row>
    <row r="246" spans="1:6" ht="15" customHeight="1" x14ac:dyDescent="0.25">
      <c r="A246" s="226"/>
      <c r="B246" s="227"/>
      <c r="C246" s="228"/>
      <c r="D246" s="229"/>
      <c r="E246" s="230" t="str">
        <f>IF(OR($A246&lt;&gt;"",$C246&lt;&gt;""),Setup!$B$3,"")</f>
        <v/>
      </c>
      <c r="F246" s="230" t="str">
        <f>IF(OR($A246&lt;&gt;"",$C246&lt;&gt;""),Setup!$B$4,"")</f>
        <v/>
      </c>
    </row>
    <row r="247" spans="1:6" ht="15" customHeight="1" x14ac:dyDescent="0.25">
      <c r="A247" s="226"/>
      <c r="B247" s="227"/>
      <c r="C247" s="228"/>
      <c r="D247" s="229"/>
      <c r="E247" s="230" t="str">
        <f>IF(OR($A247&lt;&gt;"",$C247&lt;&gt;""),Setup!$B$3,"")</f>
        <v/>
      </c>
      <c r="F247" s="230" t="str">
        <f>IF(OR($A247&lt;&gt;"",$C247&lt;&gt;""),Setup!$B$4,"")</f>
        <v/>
      </c>
    </row>
    <row r="248" spans="1:6" ht="15" customHeight="1" x14ac:dyDescent="0.25">
      <c r="A248" s="226"/>
      <c r="B248" s="227"/>
      <c r="C248" s="228"/>
      <c r="D248" s="229"/>
      <c r="E248" s="230" t="str">
        <f>IF(OR($A248&lt;&gt;"",$C248&lt;&gt;""),Setup!$B$3,"")</f>
        <v/>
      </c>
      <c r="F248" s="230" t="str">
        <f>IF(OR($A248&lt;&gt;"",$C248&lt;&gt;""),Setup!$B$4,"")</f>
        <v/>
      </c>
    </row>
    <row r="249" spans="1:6" ht="15" customHeight="1" x14ac:dyDescent="0.25">
      <c r="A249" s="226"/>
      <c r="B249" s="227"/>
      <c r="C249" s="228"/>
      <c r="D249" s="229"/>
      <c r="E249" s="230" t="str">
        <f>IF(OR($A249&lt;&gt;"",$C249&lt;&gt;""),Setup!$B$3,"")</f>
        <v/>
      </c>
      <c r="F249" s="230" t="str">
        <f>IF(OR($A249&lt;&gt;"",$C249&lt;&gt;""),Setup!$B$4,"")</f>
        <v/>
      </c>
    </row>
    <row r="250" spans="1:6" ht="15" customHeight="1" x14ac:dyDescent="0.25">
      <c r="A250" s="226"/>
      <c r="B250" s="227"/>
      <c r="C250" s="228"/>
      <c r="D250" s="229"/>
      <c r="E250" s="230" t="str">
        <f>IF(OR($A250&lt;&gt;"",$C250&lt;&gt;""),Setup!$B$3,"")</f>
        <v/>
      </c>
      <c r="F250" s="230" t="str">
        <f>IF(OR($A250&lt;&gt;"",$C250&lt;&gt;""),Setup!$B$4,"")</f>
        <v/>
      </c>
    </row>
    <row r="251" spans="1:6" ht="15" customHeight="1" x14ac:dyDescent="0.25">
      <c r="A251" s="226"/>
      <c r="B251" s="227"/>
      <c r="C251" s="228"/>
      <c r="D251" s="229"/>
      <c r="E251" s="230" t="str">
        <f>IF(OR($A251&lt;&gt;"",$C251&lt;&gt;""),Setup!$B$3,"")</f>
        <v/>
      </c>
      <c r="F251" s="230" t="str">
        <f>IF(OR($A251&lt;&gt;"",$C251&lt;&gt;""),Setup!$B$4,"")</f>
        <v/>
      </c>
    </row>
    <row r="252" spans="1:6" ht="15" customHeight="1" x14ac:dyDescent="0.25">
      <c r="A252" s="226"/>
      <c r="B252" s="227"/>
      <c r="C252" s="228"/>
      <c r="D252" s="229"/>
      <c r="E252" s="230" t="str">
        <f>IF(OR($A252&lt;&gt;"",$C252&lt;&gt;""),Setup!$B$3,"")</f>
        <v/>
      </c>
      <c r="F252" s="230" t="str">
        <f>IF(OR($A252&lt;&gt;"",$C252&lt;&gt;""),Setup!$B$4,"")</f>
        <v/>
      </c>
    </row>
    <row r="253" spans="1:6" ht="15" customHeight="1" x14ac:dyDescent="0.25">
      <c r="A253" s="226"/>
      <c r="B253" s="227"/>
      <c r="C253" s="228"/>
      <c r="D253" s="229"/>
      <c r="E253" s="230" t="str">
        <f>IF(OR($A253&lt;&gt;"",$C253&lt;&gt;""),Setup!$B$3,"")</f>
        <v/>
      </c>
      <c r="F253" s="230" t="str">
        <f>IF(OR($A253&lt;&gt;"",$C253&lt;&gt;""),Setup!$B$4,"")</f>
        <v/>
      </c>
    </row>
    <row r="254" spans="1:6" ht="15" customHeight="1" x14ac:dyDescent="0.25">
      <c r="A254" s="226"/>
      <c r="B254" s="227"/>
      <c r="C254" s="228"/>
      <c r="D254" s="229"/>
      <c r="E254" s="230" t="str">
        <f>IF(OR($A254&lt;&gt;"",$C254&lt;&gt;""),Setup!$B$3,"")</f>
        <v/>
      </c>
      <c r="F254" s="230" t="str">
        <f>IF(OR($A254&lt;&gt;"",$C254&lt;&gt;""),Setup!$B$4,"")</f>
        <v/>
      </c>
    </row>
    <row r="255" spans="1:6" ht="15" customHeight="1" x14ac:dyDescent="0.25">
      <c r="A255" s="226"/>
      <c r="B255" s="227"/>
      <c r="C255" s="228"/>
      <c r="D255" s="229"/>
      <c r="E255" s="230" t="str">
        <f>IF(OR($A255&lt;&gt;"",$C255&lt;&gt;""),Setup!$B$3,"")</f>
        <v/>
      </c>
      <c r="F255" s="230" t="str">
        <f>IF(OR($A255&lt;&gt;"",$C255&lt;&gt;""),Setup!$B$4,"")</f>
        <v/>
      </c>
    </row>
    <row r="256" spans="1:6" ht="15" customHeight="1" x14ac:dyDescent="0.25">
      <c r="A256" s="226"/>
      <c r="B256" s="227"/>
      <c r="C256" s="228"/>
      <c r="D256" s="229"/>
      <c r="E256" s="230" t="str">
        <f>IF(OR($A256&lt;&gt;"",$C256&lt;&gt;""),Setup!$B$3,"")</f>
        <v/>
      </c>
      <c r="F256" s="230" t="str">
        <f>IF(OR($A256&lt;&gt;"",$C256&lt;&gt;""),Setup!$B$4,"")</f>
        <v/>
      </c>
    </row>
    <row r="257" spans="1:6" ht="15" customHeight="1" x14ac:dyDescent="0.25">
      <c r="A257" s="226"/>
      <c r="B257" s="227"/>
      <c r="C257" s="228"/>
      <c r="D257" s="229"/>
      <c r="E257" s="230" t="str">
        <f>IF(OR($A257&lt;&gt;"",$C257&lt;&gt;""),Setup!$B$3,"")</f>
        <v/>
      </c>
      <c r="F257" s="230" t="str">
        <f>IF(OR($A257&lt;&gt;"",$C257&lt;&gt;""),Setup!$B$4,"")</f>
        <v/>
      </c>
    </row>
    <row r="258" spans="1:6" ht="15" customHeight="1" x14ac:dyDescent="0.25">
      <c r="A258" s="226"/>
      <c r="B258" s="227"/>
      <c r="C258" s="228"/>
      <c r="D258" s="229"/>
      <c r="E258" s="230" t="str">
        <f>IF(OR($A258&lt;&gt;"",$C258&lt;&gt;""),Setup!$B$3,"")</f>
        <v/>
      </c>
      <c r="F258" s="230" t="str">
        <f>IF(OR($A258&lt;&gt;"",$C258&lt;&gt;""),Setup!$B$4,"")</f>
        <v/>
      </c>
    </row>
    <row r="259" spans="1:6" ht="15" customHeight="1" x14ac:dyDescent="0.25">
      <c r="A259" s="226"/>
      <c r="B259" s="227"/>
      <c r="C259" s="228"/>
      <c r="D259" s="229"/>
      <c r="E259" s="230" t="str">
        <f>IF(OR($A259&lt;&gt;"",$C259&lt;&gt;""),Setup!$B$3,"")</f>
        <v/>
      </c>
      <c r="F259" s="230" t="str">
        <f>IF(OR($A259&lt;&gt;"",$C259&lt;&gt;""),Setup!$B$4,"")</f>
        <v/>
      </c>
    </row>
    <row r="260" spans="1:6" ht="15" customHeight="1" x14ac:dyDescent="0.25">
      <c r="A260" s="226"/>
      <c r="B260" s="227"/>
      <c r="C260" s="228"/>
      <c r="D260" s="229"/>
      <c r="E260" s="230" t="str">
        <f>IF(OR($A260&lt;&gt;"",$C260&lt;&gt;""),Setup!$B$3,"")</f>
        <v/>
      </c>
      <c r="F260" s="230" t="str">
        <f>IF(OR($A260&lt;&gt;"",$C260&lt;&gt;""),Setup!$B$4,"")</f>
        <v/>
      </c>
    </row>
    <row r="261" spans="1:6" ht="15" customHeight="1" x14ac:dyDescent="0.25">
      <c r="A261" s="226"/>
      <c r="B261" s="227"/>
      <c r="C261" s="228"/>
      <c r="D261" s="229"/>
      <c r="E261" s="230" t="str">
        <f>IF(OR($A261&lt;&gt;"",$C261&lt;&gt;""),Setup!$B$3,"")</f>
        <v/>
      </c>
      <c r="F261" s="230" t="str">
        <f>IF(OR($A261&lt;&gt;"",$C261&lt;&gt;""),Setup!$B$4,"")</f>
        <v/>
      </c>
    </row>
    <row r="262" spans="1:6" ht="15" customHeight="1" x14ac:dyDescent="0.25">
      <c r="A262" s="226"/>
      <c r="B262" s="227"/>
      <c r="C262" s="228"/>
      <c r="D262" s="229"/>
      <c r="E262" s="230" t="str">
        <f>IF(OR($A262&lt;&gt;"",$C262&lt;&gt;""),Setup!$B$3,"")</f>
        <v/>
      </c>
      <c r="F262" s="230" t="str">
        <f>IF(OR($A262&lt;&gt;"",$C262&lt;&gt;""),Setup!$B$4,"")</f>
        <v/>
      </c>
    </row>
    <row r="263" spans="1:6" ht="15" customHeight="1" x14ac:dyDescent="0.25">
      <c r="A263" s="226"/>
      <c r="B263" s="227"/>
      <c r="C263" s="228"/>
      <c r="D263" s="229"/>
      <c r="E263" s="230" t="str">
        <f>IF(OR($A263&lt;&gt;"",$C263&lt;&gt;""),Setup!$B$3,"")</f>
        <v/>
      </c>
      <c r="F263" s="230" t="str">
        <f>IF(OR($A263&lt;&gt;"",$C263&lt;&gt;""),Setup!$B$4,"")</f>
        <v/>
      </c>
    </row>
    <row r="264" spans="1:6" ht="15" customHeight="1" x14ac:dyDescent="0.25">
      <c r="A264" s="226"/>
      <c r="B264" s="227"/>
      <c r="C264" s="228"/>
      <c r="D264" s="229"/>
      <c r="E264" s="230" t="str">
        <f>IF(OR($A264&lt;&gt;"",$C264&lt;&gt;""),Setup!$B$3,"")</f>
        <v/>
      </c>
      <c r="F264" s="230" t="str">
        <f>IF(OR($A264&lt;&gt;"",$C264&lt;&gt;""),Setup!$B$4,"")</f>
        <v/>
      </c>
    </row>
    <row r="265" spans="1:6" ht="15" customHeight="1" x14ac:dyDescent="0.25">
      <c r="A265" s="226"/>
      <c r="B265" s="227"/>
      <c r="C265" s="228"/>
      <c r="D265" s="229"/>
      <c r="E265" s="230" t="str">
        <f>IF(OR($A265&lt;&gt;"",$C265&lt;&gt;""),Setup!$B$3,"")</f>
        <v/>
      </c>
      <c r="F265" s="230" t="str">
        <f>IF(OR($A265&lt;&gt;"",$C265&lt;&gt;""),Setup!$B$4,"")</f>
        <v/>
      </c>
    </row>
    <row r="266" spans="1:6" ht="15" customHeight="1" x14ac:dyDescent="0.25">
      <c r="A266" s="226"/>
      <c r="B266" s="227"/>
      <c r="C266" s="228"/>
      <c r="D266" s="229"/>
      <c r="E266" s="230" t="str">
        <f>IF(OR($A266&lt;&gt;"",$C266&lt;&gt;""),Setup!$B$3,"")</f>
        <v/>
      </c>
      <c r="F266" s="230" t="str">
        <f>IF(OR($A266&lt;&gt;"",$C266&lt;&gt;""),Setup!$B$4,"")</f>
        <v/>
      </c>
    </row>
    <row r="267" spans="1:6" ht="15" customHeight="1" x14ac:dyDescent="0.25">
      <c r="A267" s="226"/>
      <c r="B267" s="227"/>
      <c r="C267" s="228"/>
      <c r="D267" s="229"/>
      <c r="E267" s="230" t="str">
        <f>IF(OR($A267&lt;&gt;"",$C267&lt;&gt;""),Setup!$B$3,"")</f>
        <v/>
      </c>
      <c r="F267" s="230" t="str">
        <f>IF(OR($A267&lt;&gt;"",$C267&lt;&gt;""),Setup!$B$4,"")</f>
        <v/>
      </c>
    </row>
    <row r="268" spans="1:6" ht="15" customHeight="1" x14ac:dyDescent="0.25">
      <c r="A268" s="226"/>
      <c r="B268" s="227"/>
      <c r="C268" s="228"/>
      <c r="D268" s="229"/>
      <c r="E268" s="230" t="str">
        <f>IF(OR($A268&lt;&gt;"",$C268&lt;&gt;""),Setup!$B$3,"")</f>
        <v/>
      </c>
      <c r="F268" s="230" t="str">
        <f>IF(OR($A268&lt;&gt;"",$C268&lt;&gt;""),Setup!$B$4,"")</f>
        <v/>
      </c>
    </row>
    <row r="269" spans="1:6" ht="15" customHeight="1" x14ac:dyDescent="0.25">
      <c r="A269" s="226"/>
      <c r="B269" s="227"/>
      <c r="C269" s="228"/>
      <c r="D269" s="229"/>
      <c r="E269" s="230" t="str">
        <f>IF(OR($A269&lt;&gt;"",$C269&lt;&gt;""),Setup!$B$3,"")</f>
        <v/>
      </c>
      <c r="F269" s="230" t="str">
        <f>IF(OR($A269&lt;&gt;"",$C269&lt;&gt;""),Setup!$B$4,"")</f>
        <v/>
      </c>
    </row>
    <row r="270" spans="1:6" ht="15" customHeight="1" x14ac:dyDescent="0.25">
      <c r="A270" s="226"/>
      <c r="B270" s="227"/>
      <c r="C270" s="228"/>
      <c r="D270" s="229"/>
      <c r="E270" s="230" t="str">
        <f>IF(OR($A270&lt;&gt;"",$C270&lt;&gt;""),Setup!$B$3,"")</f>
        <v/>
      </c>
      <c r="F270" s="230" t="str">
        <f>IF(OR($A270&lt;&gt;"",$C270&lt;&gt;""),Setup!$B$4,"")</f>
        <v/>
      </c>
    </row>
    <row r="271" spans="1:6" ht="15" customHeight="1" x14ac:dyDescent="0.25">
      <c r="A271" s="226"/>
      <c r="B271" s="227"/>
      <c r="C271" s="228"/>
      <c r="D271" s="229"/>
      <c r="E271" s="230" t="str">
        <f>IF(OR($A271&lt;&gt;"",$C271&lt;&gt;""),Setup!$B$3,"")</f>
        <v/>
      </c>
      <c r="F271" s="230" t="str">
        <f>IF(OR($A271&lt;&gt;"",$C271&lt;&gt;""),Setup!$B$4,"")</f>
        <v/>
      </c>
    </row>
    <row r="272" spans="1:6" ht="15" customHeight="1" x14ac:dyDescent="0.25">
      <c r="A272" s="226"/>
      <c r="B272" s="227"/>
      <c r="C272" s="228"/>
      <c r="D272" s="229"/>
      <c r="E272" s="230" t="str">
        <f>IF(OR($A272&lt;&gt;"",$C272&lt;&gt;""),Setup!$B$3,"")</f>
        <v/>
      </c>
      <c r="F272" s="230" t="str">
        <f>IF(OR($A272&lt;&gt;"",$C272&lt;&gt;""),Setup!$B$4,"")</f>
        <v/>
      </c>
    </row>
    <row r="273" spans="1:6" ht="15" customHeight="1" x14ac:dyDescent="0.25">
      <c r="A273" s="226"/>
      <c r="B273" s="227"/>
      <c r="C273" s="228"/>
      <c r="D273" s="229"/>
      <c r="E273" s="230" t="str">
        <f>IF(OR($A273&lt;&gt;"",$C273&lt;&gt;""),Setup!$B$3,"")</f>
        <v/>
      </c>
      <c r="F273" s="230" t="str">
        <f>IF(OR($A273&lt;&gt;"",$C273&lt;&gt;""),Setup!$B$4,"")</f>
        <v/>
      </c>
    </row>
    <row r="274" spans="1:6" ht="15" customHeight="1" x14ac:dyDescent="0.25">
      <c r="A274" s="226"/>
      <c r="B274" s="227"/>
      <c r="C274" s="228"/>
      <c r="D274" s="229"/>
      <c r="E274" s="230" t="str">
        <f>IF(OR($A274&lt;&gt;"",$C274&lt;&gt;""),Setup!$B$3,"")</f>
        <v/>
      </c>
      <c r="F274" s="230" t="str">
        <f>IF(OR($A274&lt;&gt;"",$C274&lt;&gt;""),Setup!$B$4,"")</f>
        <v/>
      </c>
    </row>
    <row r="275" spans="1:6" ht="15" customHeight="1" x14ac:dyDescent="0.25">
      <c r="A275" s="226"/>
      <c r="B275" s="227"/>
      <c r="C275" s="228"/>
      <c r="D275" s="229"/>
      <c r="E275" s="230" t="str">
        <f>IF(OR($A275&lt;&gt;"",$C275&lt;&gt;""),Setup!$B$3,"")</f>
        <v/>
      </c>
      <c r="F275" s="230" t="str">
        <f>IF(OR($A275&lt;&gt;"",$C275&lt;&gt;""),Setup!$B$4,"")</f>
        <v/>
      </c>
    </row>
    <row r="276" spans="1:6" ht="15" customHeight="1" x14ac:dyDescent="0.25">
      <c r="A276" s="226"/>
      <c r="B276" s="227"/>
      <c r="C276" s="228"/>
      <c r="D276" s="229"/>
      <c r="E276" s="230" t="str">
        <f>IF(OR($A276&lt;&gt;"",$C276&lt;&gt;""),Setup!$B$3,"")</f>
        <v/>
      </c>
      <c r="F276" s="230" t="str">
        <f>IF(OR($A276&lt;&gt;"",$C276&lt;&gt;""),Setup!$B$4,"")</f>
        <v/>
      </c>
    </row>
    <row r="277" spans="1:6" ht="15" customHeight="1" x14ac:dyDescent="0.25">
      <c r="A277" s="226"/>
      <c r="B277" s="227"/>
      <c r="C277" s="228"/>
      <c r="D277" s="229"/>
      <c r="E277" s="230" t="str">
        <f>IF(OR($A277&lt;&gt;"",$C277&lt;&gt;""),Setup!$B$3,"")</f>
        <v/>
      </c>
      <c r="F277" s="230" t="str">
        <f>IF(OR($A277&lt;&gt;"",$C277&lt;&gt;""),Setup!$B$4,"")</f>
        <v/>
      </c>
    </row>
    <row r="278" spans="1:6" ht="15" customHeight="1" x14ac:dyDescent="0.25">
      <c r="A278" s="226"/>
      <c r="B278" s="227"/>
      <c r="C278" s="228"/>
      <c r="D278" s="229"/>
      <c r="E278" s="230" t="str">
        <f>IF(OR($A278&lt;&gt;"",$C278&lt;&gt;""),Setup!$B$3,"")</f>
        <v/>
      </c>
      <c r="F278" s="230" t="str">
        <f>IF(OR($A278&lt;&gt;"",$C278&lt;&gt;""),Setup!$B$4,"")</f>
        <v/>
      </c>
    </row>
    <row r="279" spans="1:6" ht="15" customHeight="1" x14ac:dyDescent="0.25">
      <c r="A279" s="226"/>
      <c r="B279" s="227"/>
      <c r="C279" s="228"/>
      <c r="D279" s="229"/>
      <c r="E279" s="230" t="str">
        <f>IF(OR($A279&lt;&gt;"",$C279&lt;&gt;""),Setup!$B$3,"")</f>
        <v/>
      </c>
      <c r="F279" s="230" t="str">
        <f>IF(OR($A279&lt;&gt;"",$C279&lt;&gt;""),Setup!$B$4,"")</f>
        <v/>
      </c>
    </row>
    <row r="280" spans="1:6" ht="15" customHeight="1" x14ac:dyDescent="0.25">
      <c r="A280" s="226"/>
      <c r="B280" s="227"/>
      <c r="C280" s="228"/>
      <c r="D280" s="229"/>
      <c r="E280" s="230" t="str">
        <f>IF(OR($A280&lt;&gt;"",$C280&lt;&gt;""),Setup!$B$3,"")</f>
        <v/>
      </c>
      <c r="F280" s="230" t="str">
        <f>IF(OR($A280&lt;&gt;"",$C280&lt;&gt;""),Setup!$B$4,"")</f>
        <v/>
      </c>
    </row>
    <row r="281" spans="1:6" ht="15" customHeight="1" x14ac:dyDescent="0.25">
      <c r="A281" s="226"/>
      <c r="B281" s="227"/>
      <c r="C281" s="228"/>
      <c r="D281" s="229"/>
      <c r="E281" s="230" t="str">
        <f>IF(OR($A281&lt;&gt;"",$C281&lt;&gt;""),Setup!$B$3,"")</f>
        <v/>
      </c>
      <c r="F281" s="230" t="str">
        <f>IF(OR($A281&lt;&gt;"",$C281&lt;&gt;""),Setup!$B$4,"")</f>
        <v/>
      </c>
    </row>
    <row r="282" spans="1:6" ht="15" customHeight="1" x14ac:dyDescent="0.25">
      <c r="A282" s="226"/>
      <c r="B282" s="227"/>
      <c r="C282" s="228"/>
      <c r="D282" s="229"/>
      <c r="E282" s="230" t="str">
        <f>IF(OR($A282&lt;&gt;"",$C282&lt;&gt;""),Setup!$B$3,"")</f>
        <v/>
      </c>
      <c r="F282" s="230" t="str">
        <f>IF(OR($A282&lt;&gt;"",$C282&lt;&gt;""),Setup!$B$4,"")</f>
        <v/>
      </c>
    </row>
    <row r="283" spans="1:6" ht="15" customHeight="1" x14ac:dyDescent="0.25">
      <c r="A283" s="226"/>
      <c r="B283" s="227"/>
      <c r="C283" s="228"/>
      <c r="D283" s="229"/>
      <c r="E283" s="230" t="str">
        <f>IF(OR($A283&lt;&gt;"",$C283&lt;&gt;""),Setup!$B$3,"")</f>
        <v/>
      </c>
      <c r="F283" s="230" t="str">
        <f>IF(OR($A283&lt;&gt;"",$C283&lt;&gt;""),Setup!$B$4,"")</f>
        <v/>
      </c>
    </row>
    <row r="284" spans="1:6" ht="15" customHeight="1" x14ac:dyDescent="0.25">
      <c r="A284" s="226"/>
      <c r="B284" s="227"/>
      <c r="C284" s="228"/>
      <c r="D284" s="229"/>
      <c r="E284" s="230" t="str">
        <f>IF(OR($A284&lt;&gt;"",$C284&lt;&gt;""),Setup!$B$3,"")</f>
        <v/>
      </c>
      <c r="F284" s="230" t="str">
        <f>IF(OR($A284&lt;&gt;"",$C284&lt;&gt;""),Setup!$B$4,"")</f>
        <v/>
      </c>
    </row>
    <row r="285" spans="1:6" ht="15" customHeight="1" x14ac:dyDescent="0.25">
      <c r="A285" s="226"/>
      <c r="B285" s="227"/>
      <c r="C285" s="228"/>
      <c r="D285" s="229"/>
      <c r="E285" s="230" t="str">
        <f>IF(OR($A285&lt;&gt;"",$C285&lt;&gt;""),Setup!$B$3,"")</f>
        <v/>
      </c>
      <c r="F285" s="230" t="str">
        <f>IF(OR($A285&lt;&gt;"",$C285&lt;&gt;""),Setup!$B$4,"")</f>
        <v/>
      </c>
    </row>
    <row r="286" spans="1:6" ht="15" customHeight="1" x14ac:dyDescent="0.25">
      <c r="A286" s="226"/>
      <c r="B286" s="227"/>
      <c r="C286" s="228"/>
      <c r="D286" s="229"/>
      <c r="E286" s="230" t="str">
        <f>IF(OR($A286&lt;&gt;"",$C286&lt;&gt;""),Setup!$B$3,"")</f>
        <v/>
      </c>
      <c r="F286" s="230" t="str">
        <f>IF(OR($A286&lt;&gt;"",$C286&lt;&gt;""),Setup!$B$4,"")</f>
        <v/>
      </c>
    </row>
    <row r="287" spans="1:6" ht="15" customHeight="1" x14ac:dyDescent="0.25">
      <c r="A287" s="226"/>
      <c r="B287" s="227"/>
      <c r="C287" s="228"/>
      <c r="D287" s="229"/>
      <c r="E287" s="230" t="str">
        <f>IF(OR($A287&lt;&gt;"",$C287&lt;&gt;""),Setup!$B$3,"")</f>
        <v/>
      </c>
      <c r="F287" s="230" t="str">
        <f>IF(OR($A287&lt;&gt;"",$C287&lt;&gt;""),Setup!$B$4,"")</f>
        <v/>
      </c>
    </row>
    <row r="288" spans="1:6" ht="15" customHeight="1" x14ac:dyDescent="0.25">
      <c r="A288" s="226"/>
      <c r="B288" s="227"/>
      <c r="C288" s="228"/>
      <c r="D288" s="229"/>
      <c r="E288" s="230" t="str">
        <f>IF(OR($A288&lt;&gt;"",$C288&lt;&gt;""),Setup!$B$3,"")</f>
        <v/>
      </c>
      <c r="F288" s="230" t="str">
        <f>IF(OR($A288&lt;&gt;"",$C288&lt;&gt;""),Setup!$B$4,"")</f>
        <v/>
      </c>
    </row>
    <row r="289" spans="1:6" ht="15" customHeight="1" x14ac:dyDescent="0.25">
      <c r="A289" s="226"/>
      <c r="B289" s="227"/>
      <c r="C289" s="228"/>
      <c r="D289" s="229"/>
      <c r="E289" s="230" t="str">
        <f>IF(OR($A289&lt;&gt;"",$C289&lt;&gt;""),Setup!$B$3,"")</f>
        <v/>
      </c>
      <c r="F289" s="230" t="str">
        <f>IF(OR($A289&lt;&gt;"",$C289&lt;&gt;""),Setup!$B$4,"")</f>
        <v/>
      </c>
    </row>
    <row r="290" spans="1:6" ht="15" customHeight="1" x14ac:dyDescent="0.25">
      <c r="A290" s="226"/>
      <c r="B290" s="227"/>
      <c r="C290" s="228"/>
      <c r="D290" s="229"/>
      <c r="E290" s="230" t="str">
        <f>IF(OR($A290&lt;&gt;"",$C290&lt;&gt;""),Setup!$B$3,"")</f>
        <v/>
      </c>
      <c r="F290" s="230" t="str">
        <f>IF(OR($A290&lt;&gt;"",$C290&lt;&gt;""),Setup!$B$4,"")</f>
        <v/>
      </c>
    </row>
    <row r="291" spans="1:6" ht="15" customHeight="1" x14ac:dyDescent="0.25">
      <c r="A291" s="226"/>
      <c r="B291" s="227"/>
      <c r="C291" s="228"/>
      <c r="D291" s="229"/>
      <c r="E291" s="230" t="str">
        <f>IF(OR($A291&lt;&gt;"",$C291&lt;&gt;""),Setup!$B$3,"")</f>
        <v/>
      </c>
      <c r="F291" s="230" t="str">
        <f>IF(OR($A291&lt;&gt;"",$C291&lt;&gt;""),Setup!$B$4,"")</f>
        <v/>
      </c>
    </row>
    <row r="292" spans="1:6" ht="15" customHeight="1" x14ac:dyDescent="0.25">
      <c r="A292" s="226"/>
      <c r="B292" s="227"/>
      <c r="C292" s="228"/>
      <c r="D292" s="229"/>
      <c r="E292" s="230" t="str">
        <f>IF(OR($A292&lt;&gt;"",$C292&lt;&gt;""),Setup!$B$3,"")</f>
        <v/>
      </c>
      <c r="F292" s="230" t="str">
        <f>IF(OR($A292&lt;&gt;"",$C292&lt;&gt;""),Setup!$B$4,"")</f>
        <v/>
      </c>
    </row>
    <row r="293" spans="1:6" ht="15" customHeight="1" x14ac:dyDescent="0.25">
      <c r="A293" s="226"/>
      <c r="B293" s="227"/>
      <c r="C293" s="228"/>
      <c r="D293" s="229"/>
      <c r="E293" s="230" t="str">
        <f>IF(OR($A293&lt;&gt;"",$C293&lt;&gt;""),Setup!$B$3,"")</f>
        <v/>
      </c>
      <c r="F293" s="230" t="str">
        <f>IF(OR($A293&lt;&gt;"",$C293&lt;&gt;""),Setup!$B$4,"")</f>
        <v/>
      </c>
    </row>
    <row r="294" spans="1:6" ht="15" customHeight="1" x14ac:dyDescent="0.25">
      <c r="A294" s="226"/>
      <c r="B294" s="227"/>
      <c r="C294" s="228"/>
      <c r="D294" s="229"/>
      <c r="E294" s="230" t="str">
        <f>IF(OR($A294&lt;&gt;"",$C294&lt;&gt;""),Setup!$B$3,"")</f>
        <v/>
      </c>
      <c r="F294" s="230" t="str">
        <f>IF(OR($A294&lt;&gt;"",$C294&lt;&gt;""),Setup!$B$4,"")</f>
        <v/>
      </c>
    </row>
    <row r="295" spans="1:6" ht="15" customHeight="1" x14ac:dyDescent="0.25">
      <c r="A295" s="226"/>
      <c r="B295" s="227"/>
      <c r="C295" s="228"/>
      <c r="D295" s="229"/>
      <c r="E295" s="230" t="str">
        <f>IF(OR($A295&lt;&gt;"",$C295&lt;&gt;""),Setup!$B$3,"")</f>
        <v/>
      </c>
      <c r="F295" s="230" t="str">
        <f>IF(OR($A295&lt;&gt;"",$C295&lt;&gt;""),Setup!$B$4,"")</f>
        <v/>
      </c>
    </row>
    <row r="296" spans="1:6" ht="15" customHeight="1" x14ac:dyDescent="0.25">
      <c r="A296" s="226"/>
      <c r="B296" s="227"/>
      <c r="C296" s="228"/>
      <c r="D296" s="229"/>
      <c r="E296" s="230" t="str">
        <f>IF(OR($A296&lt;&gt;"",$C296&lt;&gt;""),Setup!$B$3,"")</f>
        <v/>
      </c>
      <c r="F296" s="230" t="str">
        <f>IF(OR($A296&lt;&gt;"",$C296&lt;&gt;""),Setup!$B$4,"")</f>
        <v/>
      </c>
    </row>
    <row r="297" spans="1:6" ht="15" customHeight="1" x14ac:dyDescent="0.25">
      <c r="A297" s="226"/>
      <c r="B297" s="227"/>
      <c r="C297" s="228"/>
      <c r="D297" s="229"/>
      <c r="E297" s="230" t="str">
        <f>IF(OR($A297&lt;&gt;"",$C297&lt;&gt;""),Setup!$B$3,"")</f>
        <v/>
      </c>
      <c r="F297" s="230" t="str">
        <f>IF(OR($A297&lt;&gt;"",$C297&lt;&gt;""),Setup!$B$4,"")</f>
        <v/>
      </c>
    </row>
    <row r="298" spans="1:6" ht="15" customHeight="1" x14ac:dyDescent="0.25">
      <c r="A298" s="226"/>
      <c r="B298" s="227"/>
      <c r="C298" s="228"/>
      <c r="D298" s="229"/>
      <c r="E298" s="230" t="str">
        <f>IF(OR($A298&lt;&gt;"",$C298&lt;&gt;""),Setup!$B$3,"")</f>
        <v/>
      </c>
      <c r="F298" s="230" t="str">
        <f>IF(OR($A298&lt;&gt;"",$C298&lt;&gt;""),Setup!$B$4,"")</f>
        <v/>
      </c>
    </row>
    <row r="299" spans="1:6" ht="15" customHeight="1" x14ac:dyDescent="0.25">
      <c r="A299" s="226"/>
      <c r="B299" s="227"/>
      <c r="C299" s="228"/>
      <c r="D299" s="229"/>
      <c r="E299" s="230" t="str">
        <f>IF(OR($A299&lt;&gt;"",$C299&lt;&gt;""),Setup!$B$3,"")</f>
        <v/>
      </c>
      <c r="F299" s="230" t="str">
        <f>IF(OR($A299&lt;&gt;"",$C299&lt;&gt;""),Setup!$B$4,"")</f>
        <v/>
      </c>
    </row>
    <row r="300" spans="1:6" ht="15" customHeight="1" x14ac:dyDescent="0.25">
      <c r="A300" s="226"/>
      <c r="B300" s="227"/>
      <c r="C300" s="228"/>
      <c r="D300" s="229"/>
      <c r="E300" s="230" t="str">
        <f>IF(OR($A300&lt;&gt;"",$C300&lt;&gt;""),Setup!$B$3,"")</f>
        <v/>
      </c>
      <c r="F300" s="230" t="str">
        <f>IF(OR($A300&lt;&gt;"",$C300&lt;&gt;""),Setup!$B$4,"")</f>
        <v/>
      </c>
    </row>
    <row r="301" spans="1:6" ht="15" customHeight="1" x14ac:dyDescent="0.25">
      <c r="A301" s="226"/>
      <c r="B301" s="227"/>
      <c r="C301" s="228"/>
      <c r="D301" s="229"/>
      <c r="E301" s="230" t="str">
        <f>IF(OR($A301&lt;&gt;"",$C301&lt;&gt;""),Setup!$B$3,"")</f>
        <v/>
      </c>
      <c r="F301" s="230" t="str">
        <f>IF(OR($A301&lt;&gt;"",$C301&lt;&gt;""),Setup!$B$4,"")</f>
        <v/>
      </c>
    </row>
    <row r="302" spans="1:6" ht="15" customHeight="1" x14ac:dyDescent="0.25">
      <c r="A302" s="226"/>
      <c r="B302" s="227"/>
      <c r="C302" s="228"/>
      <c r="D302" s="229"/>
      <c r="E302" s="230" t="str">
        <f>IF(OR($A302&lt;&gt;"",$C302&lt;&gt;""),Setup!$B$3,"")</f>
        <v/>
      </c>
      <c r="F302" s="230" t="str">
        <f>IF(OR($A302&lt;&gt;"",$C302&lt;&gt;""),Setup!$B$4,"")</f>
        <v/>
      </c>
    </row>
    <row r="303" spans="1:6" ht="15" customHeight="1" x14ac:dyDescent="0.25">
      <c r="A303" s="226"/>
      <c r="B303" s="227"/>
      <c r="C303" s="228"/>
      <c r="D303" s="229"/>
      <c r="E303" s="230" t="str">
        <f>IF(OR($A303&lt;&gt;"",$C303&lt;&gt;""),Setup!$B$3,"")</f>
        <v/>
      </c>
      <c r="F303" s="230" t="str">
        <f>IF(OR($A303&lt;&gt;"",$C303&lt;&gt;""),Setup!$B$4,"")</f>
        <v/>
      </c>
    </row>
    <row r="304" spans="1:6" ht="15" customHeight="1" x14ac:dyDescent="0.25">
      <c r="A304" s="226"/>
      <c r="B304" s="227"/>
      <c r="C304" s="228"/>
      <c r="D304" s="229"/>
      <c r="E304" s="230" t="str">
        <f>IF(OR($A304&lt;&gt;"",$C304&lt;&gt;""),Setup!$B$3,"")</f>
        <v/>
      </c>
      <c r="F304" s="230" t="str">
        <f>IF(OR($A304&lt;&gt;"",$C304&lt;&gt;""),Setup!$B$4,"")</f>
        <v/>
      </c>
    </row>
    <row r="305" spans="1:6" ht="15" customHeight="1" x14ac:dyDescent="0.25">
      <c r="A305" s="226"/>
      <c r="B305" s="227"/>
      <c r="C305" s="228"/>
      <c r="D305" s="229"/>
      <c r="E305" s="230" t="str">
        <f>IF(OR($A305&lt;&gt;"",$C305&lt;&gt;""),Setup!$B$3,"")</f>
        <v/>
      </c>
      <c r="F305" s="230" t="str">
        <f>IF(OR($A305&lt;&gt;"",$C305&lt;&gt;""),Setup!$B$4,"")</f>
        <v/>
      </c>
    </row>
    <row r="306" spans="1:6" ht="15" customHeight="1" x14ac:dyDescent="0.25">
      <c r="A306" s="226"/>
      <c r="B306" s="227"/>
      <c r="C306" s="228"/>
      <c r="D306" s="229"/>
      <c r="E306" s="230" t="str">
        <f>IF(OR($A306&lt;&gt;"",$C306&lt;&gt;""),Setup!$B$3,"")</f>
        <v/>
      </c>
      <c r="F306" s="230" t="str">
        <f>IF(OR($A306&lt;&gt;"",$C306&lt;&gt;""),Setup!$B$4,"")</f>
        <v/>
      </c>
    </row>
    <row r="307" spans="1:6" ht="15" customHeight="1" x14ac:dyDescent="0.25">
      <c r="A307" s="226"/>
      <c r="B307" s="227"/>
      <c r="C307" s="228"/>
      <c r="D307" s="229"/>
      <c r="E307" s="230" t="str">
        <f>IF(OR($A307&lt;&gt;"",$C307&lt;&gt;""),Setup!$B$3,"")</f>
        <v/>
      </c>
      <c r="F307" s="230" t="str">
        <f>IF(OR($A307&lt;&gt;"",$C307&lt;&gt;""),Setup!$B$4,"")</f>
        <v/>
      </c>
    </row>
    <row r="308" spans="1:6" ht="15" customHeight="1" x14ac:dyDescent="0.25">
      <c r="A308" s="226"/>
      <c r="B308" s="227"/>
      <c r="C308" s="228"/>
      <c r="D308" s="229"/>
      <c r="E308" s="230" t="str">
        <f>IF(OR($A308&lt;&gt;"",$C308&lt;&gt;""),Setup!$B$3,"")</f>
        <v/>
      </c>
      <c r="F308" s="230" t="str">
        <f>IF(OR($A308&lt;&gt;"",$C308&lt;&gt;""),Setup!$B$4,"")</f>
        <v/>
      </c>
    </row>
    <row r="309" spans="1:6" ht="15" customHeight="1" x14ac:dyDescent="0.25">
      <c r="A309" s="226"/>
      <c r="B309" s="227"/>
      <c r="C309" s="228"/>
      <c r="D309" s="229"/>
      <c r="E309" s="230" t="str">
        <f>IF(OR($A309&lt;&gt;"",$C309&lt;&gt;""),Setup!$B$3,"")</f>
        <v/>
      </c>
      <c r="F309" s="230" t="str">
        <f>IF(OR($A309&lt;&gt;"",$C309&lt;&gt;""),Setup!$B$4,"")</f>
        <v/>
      </c>
    </row>
    <row r="310" spans="1:6" ht="15" customHeight="1" x14ac:dyDescent="0.25">
      <c r="A310" s="226"/>
      <c r="B310" s="227"/>
      <c r="C310" s="228"/>
      <c r="D310" s="229"/>
      <c r="E310" s="230" t="str">
        <f>IF(OR($A310&lt;&gt;"",$C310&lt;&gt;""),Setup!$B$3,"")</f>
        <v/>
      </c>
      <c r="F310" s="230" t="str">
        <f>IF(OR($A310&lt;&gt;"",$C310&lt;&gt;""),Setup!$B$4,"")</f>
        <v/>
      </c>
    </row>
    <row r="311" spans="1:6" ht="15" customHeight="1" x14ac:dyDescent="0.25">
      <c r="A311" s="226"/>
      <c r="B311" s="227"/>
      <c r="C311" s="228"/>
      <c r="D311" s="229"/>
      <c r="E311" s="230" t="str">
        <f>IF(OR($A311&lt;&gt;"",$C311&lt;&gt;""),Setup!$B$3,"")</f>
        <v/>
      </c>
      <c r="F311" s="230" t="str">
        <f>IF(OR($A311&lt;&gt;"",$C311&lt;&gt;""),Setup!$B$4,"")</f>
        <v/>
      </c>
    </row>
    <row r="312" spans="1:6" ht="15" customHeight="1" x14ac:dyDescent="0.25">
      <c r="A312" s="226"/>
      <c r="B312" s="227"/>
      <c r="C312" s="228"/>
      <c r="D312" s="229"/>
      <c r="E312" s="230" t="str">
        <f>IF(OR($A312&lt;&gt;"",$C312&lt;&gt;""),Setup!$B$3,"")</f>
        <v/>
      </c>
      <c r="F312" s="230" t="str">
        <f>IF(OR($A312&lt;&gt;"",$C312&lt;&gt;""),Setup!$B$4,"")</f>
        <v/>
      </c>
    </row>
    <row r="313" spans="1:6" ht="15" customHeight="1" x14ac:dyDescent="0.25">
      <c r="A313" s="226"/>
      <c r="B313" s="227"/>
      <c r="C313" s="228"/>
      <c r="D313" s="229"/>
      <c r="E313" s="230" t="str">
        <f>IF(OR($A313&lt;&gt;"",$C313&lt;&gt;""),Setup!$B$3,"")</f>
        <v/>
      </c>
      <c r="F313" s="230" t="str">
        <f>IF(OR($A313&lt;&gt;"",$C313&lt;&gt;""),Setup!$B$4,"")</f>
        <v/>
      </c>
    </row>
    <row r="314" spans="1:6" ht="15" customHeight="1" x14ac:dyDescent="0.25">
      <c r="A314" s="226"/>
      <c r="B314" s="227"/>
      <c r="C314" s="228"/>
      <c r="D314" s="229"/>
      <c r="E314" s="230" t="str">
        <f>IF(OR($A314&lt;&gt;"",$C314&lt;&gt;""),Setup!$B$3,"")</f>
        <v/>
      </c>
      <c r="F314" s="230" t="str">
        <f>IF(OR($A314&lt;&gt;"",$C314&lt;&gt;""),Setup!$B$4,"")</f>
        <v/>
      </c>
    </row>
    <row r="315" spans="1:6" ht="15" customHeight="1" x14ac:dyDescent="0.25">
      <c r="A315" s="226"/>
      <c r="B315" s="227"/>
      <c r="C315" s="228"/>
      <c r="D315" s="229"/>
      <c r="E315" s="230" t="str">
        <f>IF(OR($A315&lt;&gt;"",$C315&lt;&gt;""),Setup!$B$3,"")</f>
        <v/>
      </c>
      <c r="F315" s="230" t="str">
        <f>IF(OR($A315&lt;&gt;"",$C315&lt;&gt;""),Setup!$B$4,"")</f>
        <v/>
      </c>
    </row>
    <row r="316" spans="1:6" ht="15" customHeight="1" x14ac:dyDescent="0.25">
      <c r="A316" s="226"/>
      <c r="B316" s="227"/>
      <c r="C316" s="228"/>
      <c r="D316" s="229"/>
      <c r="E316" s="230" t="str">
        <f>IF(OR($A316&lt;&gt;"",$C316&lt;&gt;""),Setup!$B$3,"")</f>
        <v/>
      </c>
      <c r="F316" s="230" t="str">
        <f>IF(OR($A316&lt;&gt;"",$C316&lt;&gt;""),Setup!$B$4,"")</f>
        <v/>
      </c>
    </row>
    <row r="317" spans="1:6" ht="15" customHeight="1" x14ac:dyDescent="0.25">
      <c r="A317" s="226"/>
      <c r="B317" s="227"/>
      <c r="C317" s="228"/>
      <c r="D317" s="229"/>
      <c r="E317" s="230" t="str">
        <f>IF(OR($A317&lt;&gt;"",$C317&lt;&gt;""),Setup!$B$3,"")</f>
        <v/>
      </c>
      <c r="F317" s="230" t="str">
        <f>IF(OR($A317&lt;&gt;"",$C317&lt;&gt;""),Setup!$B$4,"")</f>
        <v/>
      </c>
    </row>
    <row r="318" spans="1:6" ht="15" customHeight="1" x14ac:dyDescent="0.25">
      <c r="A318" s="226"/>
      <c r="B318" s="227"/>
      <c r="C318" s="228"/>
      <c r="D318" s="229"/>
      <c r="E318" s="230" t="str">
        <f>IF(OR($A318&lt;&gt;"",$C318&lt;&gt;""),Setup!$B$3,"")</f>
        <v/>
      </c>
      <c r="F318" s="230" t="str">
        <f>IF(OR($A318&lt;&gt;"",$C318&lt;&gt;""),Setup!$B$4,"")</f>
        <v/>
      </c>
    </row>
    <row r="319" spans="1:6" ht="15" customHeight="1" x14ac:dyDescent="0.25">
      <c r="A319" s="226"/>
      <c r="B319" s="227"/>
      <c r="C319" s="228"/>
      <c r="D319" s="229"/>
      <c r="E319" s="230" t="str">
        <f>IF(OR($A319&lt;&gt;"",$C319&lt;&gt;""),Setup!$B$3,"")</f>
        <v/>
      </c>
      <c r="F319" s="230" t="str">
        <f>IF(OR($A319&lt;&gt;"",$C319&lt;&gt;""),Setup!$B$4,"")</f>
        <v/>
      </c>
    </row>
    <row r="320" spans="1:6" ht="15" customHeight="1" x14ac:dyDescent="0.25">
      <c r="A320" s="226"/>
      <c r="B320" s="227"/>
      <c r="C320" s="228"/>
      <c r="D320" s="229"/>
      <c r="E320" s="230" t="str">
        <f>IF(OR($A320&lt;&gt;"",$C320&lt;&gt;""),Setup!$B$3,"")</f>
        <v/>
      </c>
      <c r="F320" s="230" t="str">
        <f>IF(OR($A320&lt;&gt;"",$C320&lt;&gt;""),Setup!$B$4,"")</f>
        <v/>
      </c>
    </row>
    <row r="321" spans="1:6" ht="15" customHeight="1" x14ac:dyDescent="0.25">
      <c r="A321" s="226"/>
      <c r="B321" s="227"/>
      <c r="C321" s="228"/>
      <c r="D321" s="229"/>
      <c r="E321" s="230" t="str">
        <f>IF(OR($A321&lt;&gt;"",$C321&lt;&gt;""),Setup!$B$3,"")</f>
        <v/>
      </c>
      <c r="F321" s="230" t="str">
        <f>IF(OR($A321&lt;&gt;"",$C321&lt;&gt;""),Setup!$B$4,"")</f>
        <v/>
      </c>
    </row>
    <row r="322" spans="1:6" ht="15" customHeight="1" x14ac:dyDescent="0.25">
      <c r="A322" s="226"/>
      <c r="B322" s="227"/>
      <c r="C322" s="228"/>
      <c r="D322" s="229"/>
      <c r="E322" s="230" t="str">
        <f>IF(OR($A322&lt;&gt;"",$C322&lt;&gt;""),Setup!$B$3,"")</f>
        <v/>
      </c>
      <c r="F322" s="230" t="str">
        <f>IF(OR($A322&lt;&gt;"",$C322&lt;&gt;""),Setup!$B$4,"")</f>
        <v/>
      </c>
    </row>
    <row r="323" spans="1:6" ht="15" customHeight="1" x14ac:dyDescent="0.25">
      <c r="A323" s="226"/>
      <c r="B323" s="227"/>
      <c r="C323" s="228"/>
      <c r="D323" s="229"/>
      <c r="E323" s="230" t="str">
        <f>IF(OR($A323&lt;&gt;"",$C323&lt;&gt;""),Setup!$B$3,"")</f>
        <v/>
      </c>
      <c r="F323" s="230" t="str">
        <f>IF(OR($A323&lt;&gt;"",$C323&lt;&gt;""),Setup!$B$4,"")</f>
        <v/>
      </c>
    </row>
    <row r="324" spans="1:6" ht="15" customHeight="1" x14ac:dyDescent="0.25">
      <c r="A324" s="226"/>
      <c r="B324" s="227"/>
      <c r="C324" s="228"/>
      <c r="D324" s="229"/>
      <c r="E324" s="230" t="str">
        <f>IF(OR($A324&lt;&gt;"",$C324&lt;&gt;""),Setup!$B$3,"")</f>
        <v/>
      </c>
      <c r="F324" s="230" t="str">
        <f>IF(OR($A324&lt;&gt;"",$C324&lt;&gt;""),Setup!$B$4,"")</f>
        <v/>
      </c>
    </row>
    <row r="325" spans="1:6" ht="15" customHeight="1" x14ac:dyDescent="0.25">
      <c r="A325" s="226"/>
      <c r="B325" s="227"/>
      <c r="C325" s="228"/>
      <c r="D325" s="229"/>
      <c r="E325" s="230" t="str">
        <f>IF(OR($A325&lt;&gt;"",$C325&lt;&gt;""),Setup!$B$3,"")</f>
        <v/>
      </c>
      <c r="F325" s="230" t="str">
        <f>IF(OR($A325&lt;&gt;"",$C325&lt;&gt;""),Setup!$B$4,"")</f>
        <v/>
      </c>
    </row>
    <row r="326" spans="1:6" ht="15" customHeight="1" x14ac:dyDescent="0.25">
      <c r="A326" s="226"/>
      <c r="B326" s="227"/>
      <c r="C326" s="228"/>
      <c r="D326" s="229"/>
      <c r="E326" s="230" t="str">
        <f>IF(OR($A326&lt;&gt;"",$C326&lt;&gt;""),Setup!$B$3,"")</f>
        <v/>
      </c>
      <c r="F326" s="230" t="str">
        <f>IF(OR($A326&lt;&gt;"",$C326&lt;&gt;""),Setup!$B$4,"")</f>
        <v/>
      </c>
    </row>
    <row r="327" spans="1:6" ht="15" customHeight="1" x14ac:dyDescent="0.25">
      <c r="A327" s="226"/>
      <c r="B327" s="227"/>
      <c r="C327" s="228"/>
      <c r="D327" s="229"/>
      <c r="E327" s="230" t="str">
        <f>IF(OR($A327&lt;&gt;"",$C327&lt;&gt;""),Setup!$B$3,"")</f>
        <v/>
      </c>
      <c r="F327" s="230" t="str">
        <f>IF(OR($A327&lt;&gt;"",$C327&lt;&gt;""),Setup!$B$4,"")</f>
        <v/>
      </c>
    </row>
    <row r="328" spans="1:6" ht="15" customHeight="1" x14ac:dyDescent="0.25">
      <c r="A328" s="226"/>
      <c r="B328" s="227"/>
      <c r="C328" s="228"/>
      <c r="D328" s="229"/>
      <c r="E328" s="230" t="str">
        <f>IF(OR($A328&lt;&gt;"",$C328&lt;&gt;""),Setup!$B$3,"")</f>
        <v/>
      </c>
      <c r="F328" s="230" t="str">
        <f>IF(OR($A328&lt;&gt;"",$C328&lt;&gt;""),Setup!$B$4,"")</f>
        <v/>
      </c>
    </row>
    <row r="329" spans="1:6" ht="15" customHeight="1" x14ac:dyDescent="0.25">
      <c r="A329" s="226"/>
      <c r="B329" s="227"/>
      <c r="C329" s="228"/>
      <c r="D329" s="229"/>
      <c r="E329" s="230" t="str">
        <f>IF(OR($A329&lt;&gt;"",$C329&lt;&gt;""),Setup!$B$3,"")</f>
        <v/>
      </c>
      <c r="F329" s="230" t="str">
        <f>IF(OR($A329&lt;&gt;"",$C329&lt;&gt;""),Setup!$B$4,"")</f>
        <v/>
      </c>
    </row>
    <row r="330" spans="1:6" ht="15" customHeight="1" x14ac:dyDescent="0.25">
      <c r="A330" s="226"/>
      <c r="B330" s="227"/>
      <c r="C330" s="228"/>
      <c r="D330" s="229"/>
      <c r="E330" s="230" t="str">
        <f>IF(OR($A330&lt;&gt;"",$C330&lt;&gt;""),Setup!$B$3,"")</f>
        <v/>
      </c>
      <c r="F330" s="230" t="str">
        <f>IF(OR($A330&lt;&gt;"",$C330&lt;&gt;""),Setup!$B$4,"")</f>
        <v/>
      </c>
    </row>
    <row r="331" spans="1:6" ht="15" customHeight="1" x14ac:dyDescent="0.25">
      <c r="A331" s="226"/>
      <c r="B331" s="227"/>
      <c r="C331" s="228"/>
      <c r="D331" s="229"/>
      <c r="E331" s="230" t="str">
        <f>IF(OR($A331&lt;&gt;"",$C331&lt;&gt;""),Setup!$B$3,"")</f>
        <v/>
      </c>
      <c r="F331" s="230" t="str">
        <f>IF(OR($A331&lt;&gt;"",$C331&lt;&gt;""),Setup!$B$4,"")</f>
        <v/>
      </c>
    </row>
    <row r="332" spans="1:6" ht="15" customHeight="1" x14ac:dyDescent="0.25">
      <c r="A332" s="226"/>
      <c r="B332" s="227"/>
      <c r="C332" s="228"/>
      <c r="D332" s="229"/>
      <c r="E332" s="230" t="str">
        <f>IF(OR($A332&lt;&gt;"",$C332&lt;&gt;""),Setup!$B$3,"")</f>
        <v/>
      </c>
      <c r="F332" s="230" t="str">
        <f>IF(OR($A332&lt;&gt;"",$C332&lt;&gt;""),Setup!$B$4,"")</f>
        <v/>
      </c>
    </row>
    <row r="333" spans="1:6" ht="15" customHeight="1" x14ac:dyDescent="0.25">
      <c r="A333" s="226"/>
      <c r="B333" s="227"/>
      <c r="C333" s="228"/>
      <c r="D333" s="229"/>
      <c r="E333" s="230" t="str">
        <f>IF(OR($A333&lt;&gt;"",$C333&lt;&gt;""),Setup!$B$3,"")</f>
        <v/>
      </c>
      <c r="F333" s="230" t="str">
        <f>IF(OR($A333&lt;&gt;"",$C333&lt;&gt;""),Setup!$B$4,"")</f>
        <v/>
      </c>
    </row>
    <row r="334" spans="1:6" ht="15" customHeight="1" x14ac:dyDescent="0.25">
      <c r="A334" s="226"/>
      <c r="B334" s="227"/>
      <c r="C334" s="228"/>
      <c r="D334" s="229"/>
      <c r="E334" s="230" t="str">
        <f>IF(OR($A334&lt;&gt;"",$C334&lt;&gt;""),Setup!$B$3,"")</f>
        <v/>
      </c>
      <c r="F334" s="230" t="str">
        <f>IF(OR($A334&lt;&gt;"",$C334&lt;&gt;""),Setup!$B$4,"")</f>
        <v/>
      </c>
    </row>
    <row r="335" spans="1:6" ht="15" customHeight="1" x14ac:dyDescent="0.25">
      <c r="A335" s="226"/>
      <c r="B335" s="227"/>
      <c r="C335" s="228"/>
      <c r="D335" s="229"/>
      <c r="E335" s="230" t="str">
        <f>IF(OR($A335&lt;&gt;"",$C335&lt;&gt;""),Setup!$B$3,"")</f>
        <v/>
      </c>
      <c r="F335" s="230" t="str">
        <f>IF(OR($A335&lt;&gt;"",$C335&lt;&gt;""),Setup!$B$4,"")</f>
        <v/>
      </c>
    </row>
    <row r="336" spans="1:6" ht="15" customHeight="1" x14ac:dyDescent="0.25">
      <c r="A336" s="226"/>
      <c r="B336" s="227"/>
      <c r="C336" s="228"/>
      <c r="D336" s="229"/>
      <c r="E336" s="230" t="str">
        <f>IF(OR($A336&lt;&gt;"",$C336&lt;&gt;""),Setup!$B$3,"")</f>
        <v/>
      </c>
      <c r="F336" s="230" t="str">
        <f>IF(OR($A336&lt;&gt;"",$C336&lt;&gt;""),Setup!$B$4,"")</f>
        <v/>
      </c>
    </row>
    <row r="337" spans="1:6" ht="15" customHeight="1" x14ac:dyDescent="0.25">
      <c r="A337" s="226"/>
      <c r="B337" s="227"/>
      <c r="C337" s="228"/>
      <c r="D337" s="229"/>
      <c r="E337" s="230" t="str">
        <f>IF(OR($A337&lt;&gt;"",$C337&lt;&gt;""),Setup!$B$3,"")</f>
        <v/>
      </c>
      <c r="F337" s="230" t="str">
        <f>IF(OR($A337&lt;&gt;"",$C337&lt;&gt;""),Setup!$B$4,"")</f>
        <v/>
      </c>
    </row>
    <row r="338" spans="1:6" ht="15" customHeight="1" x14ac:dyDescent="0.25">
      <c r="A338" s="226"/>
      <c r="B338" s="227"/>
      <c r="C338" s="228"/>
      <c r="D338" s="229"/>
      <c r="E338" s="230" t="str">
        <f>IF(OR($A338&lt;&gt;"",$C338&lt;&gt;""),Setup!$B$3,"")</f>
        <v/>
      </c>
      <c r="F338" s="230" t="str">
        <f>IF(OR($A338&lt;&gt;"",$C338&lt;&gt;""),Setup!$B$4,"")</f>
        <v/>
      </c>
    </row>
    <row r="339" spans="1:6" ht="15" customHeight="1" x14ac:dyDescent="0.25">
      <c r="A339" s="226"/>
      <c r="B339" s="227"/>
      <c r="C339" s="228"/>
      <c r="D339" s="229"/>
      <c r="E339" s="230" t="str">
        <f>IF(OR($A339&lt;&gt;"",$C339&lt;&gt;""),Setup!$B$3,"")</f>
        <v/>
      </c>
      <c r="F339" s="230" t="str">
        <f>IF(OR($A339&lt;&gt;"",$C339&lt;&gt;""),Setup!$B$4,"")</f>
        <v/>
      </c>
    </row>
    <row r="340" spans="1:6" ht="15" customHeight="1" x14ac:dyDescent="0.25">
      <c r="A340" s="226"/>
      <c r="B340" s="227"/>
      <c r="C340" s="228"/>
      <c r="D340" s="229"/>
      <c r="E340" s="230" t="str">
        <f>IF(OR($A340&lt;&gt;"",$C340&lt;&gt;""),Setup!$B$3,"")</f>
        <v/>
      </c>
      <c r="F340" s="230" t="str">
        <f>IF(OR($A340&lt;&gt;"",$C340&lt;&gt;""),Setup!$B$4,"")</f>
        <v/>
      </c>
    </row>
    <row r="341" spans="1:6" ht="15" customHeight="1" x14ac:dyDescent="0.25">
      <c r="A341" s="226"/>
      <c r="B341" s="227"/>
      <c r="C341" s="228"/>
      <c r="D341" s="229"/>
      <c r="E341" s="230" t="str">
        <f>IF(OR($A341&lt;&gt;"",$C341&lt;&gt;""),Setup!$B$3,"")</f>
        <v/>
      </c>
      <c r="F341" s="230" t="str">
        <f>IF(OR($A341&lt;&gt;"",$C341&lt;&gt;""),Setup!$B$4,"")</f>
        <v/>
      </c>
    </row>
    <row r="342" spans="1:6" ht="15" customHeight="1" x14ac:dyDescent="0.25">
      <c r="A342" s="226"/>
      <c r="B342" s="227"/>
      <c r="C342" s="228"/>
      <c r="D342" s="229"/>
      <c r="E342" s="230" t="str">
        <f>IF(OR($A342&lt;&gt;"",$C342&lt;&gt;""),Setup!$B$3,"")</f>
        <v/>
      </c>
      <c r="F342" s="230" t="str">
        <f>IF(OR($A342&lt;&gt;"",$C342&lt;&gt;""),Setup!$B$4,"")</f>
        <v/>
      </c>
    </row>
    <row r="343" spans="1:6" ht="15" customHeight="1" x14ac:dyDescent="0.25">
      <c r="A343" s="226"/>
      <c r="B343" s="227"/>
      <c r="C343" s="228"/>
      <c r="D343" s="229"/>
      <c r="E343" s="230" t="str">
        <f>IF(OR($A343&lt;&gt;"",$C343&lt;&gt;""),Setup!$B$3,"")</f>
        <v/>
      </c>
      <c r="F343" s="230" t="str">
        <f>IF(OR($A343&lt;&gt;"",$C343&lt;&gt;""),Setup!$B$4,"")</f>
        <v/>
      </c>
    </row>
    <row r="344" spans="1:6" ht="15" customHeight="1" x14ac:dyDescent="0.25">
      <c r="A344" s="226"/>
      <c r="B344" s="227"/>
      <c r="C344" s="228"/>
      <c r="D344" s="229"/>
      <c r="E344" s="230" t="str">
        <f>IF(OR($A344&lt;&gt;"",$C344&lt;&gt;""),Setup!$B$3,"")</f>
        <v/>
      </c>
      <c r="F344" s="230" t="str">
        <f>IF(OR($A344&lt;&gt;"",$C344&lt;&gt;""),Setup!$B$4,"")</f>
        <v/>
      </c>
    </row>
    <row r="345" spans="1:6" ht="15" customHeight="1" x14ac:dyDescent="0.25">
      <c r="A345" s="226"/>
      <c r="B345" s="227"/>
      <c r="C345" s="228"/>
      <c r="D345" s="229"/>
      <c r="E345" s="230" t="str">
        <f>IF(OR($A345&lt;&gt;"",$C345&lt;&gt;""),Setup!$B$3,"")</f>
        <v/>
      </c>
      <c r="F345" s="230" t="str">
        <f>IF(OR($A345&lt;&gt;"",$C345&lt;&gt;""),Setup!$B$4,"")</f>
        <v/>
      </c>
    </row>
    <row r="346" spans="1:6" ht="15" customHeight="1" x14ac:dyDescent="0.25">
      <c r="A346" s="226"/>
      <c r="B346" s="227"/>
      <c r="C346" s="228"/>
      <c r="D346" s="229"/>
      <c r="E346" s="230" t="str">
        <f>IF(OR($A346&lt;&gt;"",$C346&lt;&gt;""),Setup!$B$3,"")</f>
        <v/>
      </c>
      <c r="F346" s="230" t="str">
        <f>IF(OR($A346&lt;&gt;"",$C346&lt;&gt;""),Setup!$B$4,"")</f>
        <v/>
      </c>
    </row>
    <row r="347" spans="1:6" ht="15" customHeight="1" x14ac:dyDescent="0.25">
      <c r="A347" s="226"/>
      <c r="B347" s="227"/>
      <c r="C347" s="228"/>
      <c r="D347" s="229"/>
      <c r="E347" s="230" t="str">
        <f>IF(OR($A347&lt;&gt;"",$C347&lt;&gt;""),Setup!$B$3,"")</f>
        <v/>
      </c>
      <c r="F347" s="230" t="str">
        <f>IF(OR($A347&lt;&gt;"",$C347&lt;&gt;""),Setup!$B$4,"")</f>
        <v/>
      </c>
    </row>
    <row r="348" spans="1:6" ht="15" customHeight="1" x14ac:dyDescent="0.25">
      <c r="A348" s="226"/>
      <c r="B348" s="227"/>
      <c r="C348" s="228"/>
      <c r="D348" s="229"/>
      <c r="E348" s="230" t="str">
        <f>IF(OR($A348&lt;&gt;"",$C348&lt;&gt;""),Setup!$B$3,"")</f>
        <v/>
      </c>
      <c r="F348" s="230" t="str">
        <f>IF(OR($A348&lt;&gt;"",$C348&lt;&gt;""),Setup!$B$4,"")</f>
        <v/>
      </c>
    </row>
    <row r="349" spans="1:6" ht="15" customHeight="1" x14ac:dyDescent="0.25">
      <c r="A349" s="226"/>
      <c r="B349" s="227"/>
      <c r="C349" s="228"/>
      <c r="D349" s="229"/>
      <c r="E349" s="230" t="str">
        <f>IF(OR($A349&lt;&gt;"",$C349&lt;&gt;""),Setup!$B$3,"")</f>
        <v/>
      </c>
      <c r="F349" s="230" t="str">
        <f>IF(OR($A349&lt;&gt;"",$C349&lt;&gt;""),Setup!$B$4,"")</f>
        <v/>
      </c>
    </row>
    <row r="350" spans="1:6" ht="15" customHeight="1" x14ac:dyDescent="0.25">
      <c r="A350" s="226"/>
      <c r="B350" s="227"/>
      <c r="C350" s="228"/>
      <c r="D350" s="229"/>
      <c r="E350" s="230" t="str">
        <f>IF(OR($A350&lt;&gt;"",$C350&lt;&gt;""),Setup!$B$3,"")</f>
        <v/>
      </c>
      <c r="F350" s="230" t="str">
        <f>IF(OR($A350&lt;&gt;"",$C350&lt;&gt;""),Setup!$B$4,"")</f>
        <v/>
      </c>
    </row>
    <row r="351" spans="1:6" ht="15" customHeight="1" x14ac:dyDescent="0.25">
      <c r="A351" s="226"/>
      <c r="B351" s="227"/>
      <c r="C351" s="228"/>
      <c r="D351" s="229"/>
      <c r="E351" s="230" t="str">
        <f>IF(OR($A351&lt;&gt;"",$C351&lt;&gt;""),Setup!$B$3,"")</f>
        <v/>
      </c>
      <c r="F351" s="230" t="str">
        <f>IF(OR($A351&lt;&gt;"",$C351&lt;&gt;""),Setup!$B$4,"")</f>
        <v/>
      </c>
    </row>
    <row r="352" spans="1:6" ht="15" customHeight="1" x14ac:dyDescent="0.25">
      <c r="A352" s="226"/>
      <c r="B352" s="227"/>
      <c r="C352" s="228"/>
      <c r="D352" s="229"/>
      <c r="E352" s="230" t="str">
        <f>IF(OR($A352&lt;&gt;"",$C352&lt;&gt;""),Setup!$B$3,"")</f>
        <v/>
      </c>
      <c r="F352" s="230" t="str">
        <f>IF(OR($A352&lt;&gt;"",$C352&lt;&gt;""),Setup!$B$4,"")</f>
        <v/>
      </c>
    </row>
    <row r="353" spans="1:6" ht="15" customHeight="1" x14ac:dyDescent="0.25">
      <c r="A353" s="226"/>
      <c r="B353" s="227"/>
      <c r="C353" s="228"/>
      <c r="D353" s="229"/>
      <c r="E353" s="230" t="str">
        <f>IF(OR($A353&lt;&gt;"",$C353&lt;&gt;""),Setup!$B$3,"")</f>
        <v/>
      </c>
      <c r="F353" s="230" t="str">
        <f>IF(OR($A353&lt;&gt;"",$C353&lt;&gt;""),Setup!$B$4,"")</f>
        <v/>
      </c>
    </row>
    <row r="354" spans="1:6" ht="15" customHeight="1" x14ac:dyDescent="0.25">
      <c r="A354" s="226"/>
      <c r="B354" s="227"/>
      <c r="C354" s="228"/>
      <c r="D354" s="229"/>
      <c r="E354" s="230" t="str">
        <f>IF(OR($A354&lt;&gt;"",$C354&lt;&gt;""),Setup!$B$3,"")</f>
        <v/>
      </c>
      <c r="F354" s="230" t="str">
        <f>IF(OR($A354&lt;&gt;"",$C354&lt;&gt;""),Setup!$B$4,"")</f>
        <v/>
      </c>
    </row>
    <row r="355" spans="1:6" ht="15" customHeight="1" x14ac:dyDescent="0.25">
      <c r="A355" s="226"/>
      <c r="B355" s="227"/>
      <c r="C355" s="228"/>
      <c r="D355" s="229"/>
      <c r="E355" s="230" t="str">
        <f>IF(OR($A355&lt;&gt;"",$C355&lt;&gt;""),Setup!$B$3,"")</f>
        <v/>
      </c>
      <c r="F355" s="230" t="str">
        <f>IF(OR($A355&lt;&gt;"",$C355&lt;&gt;""),Setup!$B$4,"")</f>
        <v/>
      </c>
    </row>
    <row r="356" spans="1:6" ht="15" customHeight="1" x14ac:dyDescent="0.25">
      <c r="A356" s="226"/>
      <c r="B356" s="227"/>
      <c r="C356" s="228"/>
      <c r="D356" s="229"/>
      <c r="E356" s="230" t="str">
        <f>IF(OR($A356&lt;&gt;"",$C356&lt;&gt;""),Setup!$B$3,"")</f>
        <v/>
      </c>
      <c r="F356" s="230" t="str">
        <f>IF(OR($A356&lt;&gt;"",$C356&lt;&gt;""),Setup!$B$4,"")</f>
        <v/>
      </c>
    </row>
    <row r="357" spans="1:6" ht="15" customHeight="1" x14ac:dyDescent="0.25">
      <c r="A357" s="226"/>
      <c r="B357" s="227"/>
      <c r="C357" s="228"/>
      <c r="D357" s="229"/>
      <c r="E357" s="230" t="str">
        <f>IF(OR($A357&lt;&gt;"",$C357&lt;&gt;""),Setup!$B$3,"")</f>
        <v/>
      </c>
      <c r="F357" s="230" t="str">
        <f>IF(OR($A357&lt;&gt;"",$C357&lt;&gt;""),Setup!$B$4,"")</f>
        <v/>
      </c>
    </row>
    <row r="358" spans="1:6" ht="15" customHeight="1" x14ac:dyDescent="0.25">
      <c r="A358" s="226"/>
      <c r="B358" s="227"/>
      <c r="C358" s="228"/>
      <c r="D358" s="229"/>
      <c r="E358" s="230" t="str">
        <f>IF(OR($A358&lt;&gt;"",$C358&lt;&gt;""),Setup!$B$3,"")</f>
        <v/>
      </c>
      <c r="F358" s="230" t="str">
        <f>IF(OR($A358&lt;&gt;"",$C358&lt;&gt;""),Setup!$B$4,"")</f>
        <v/>
      </c>
    </row>
    <row r="359" spans="1:6" ht="15" customHeight="1" x14ac:dyDescent="0.25">
      <c r="A359" s="226"/>
      <c r="B359" s="227"/>
      <c r="C359" s="228"/>
      <c r="D359" s="229"/>
      <c r="E359" s="230" t="str">
        <f>IF(OR($A359&lt;&gt;"",$C359&lt;&gt;""),Setup!$B$3,"")</f>
        <v/>
      </c>
      <c r="F359" s="230" t="str">
        <f>IF(OR($A359&lt;&gt;"",$C359&lt;&gt;""),Setup!$B$4,"")</f>
        <v/>
      </c>
    </row>
    <row r="360" spans="1:6" ht="15" customHeight="1" x14ac:dyDescent="0.25">
      <c r="A360" s="226"/>
      <c r="B360" s="227"/>
      <c r="C360" s="228"/>
      <c r="D360" s="229"/>
      <c r="E360" s="230" t="str">
        <f>IF(OR($A360&lt;&gt;"",$C360&lt;&gt;""),Setup!$B$3,"")</f>
        <v/>
      </c>
      <c r="F360" s="230" t="str">
        <f>IF(OR($A360&lt;&gt;"",$C360&lt;&gt;""),Setup!$B$4,"")</f>
        <v/>
      </c>
    </row>
    <row r="361" spans="1:6" ht="15" customHeight="1" x14ac:dyDescent="0.25">
      <c r="A361" s="226"/>
      <c r="B361" s="227"/>
      <c r="C361" s="228"/>
      <c r="D361" s="229"/>
      <c r="E361" s="230" t="str">
        <f>IF(OR($A361&lt;&gt;"",$C361&lt;&gt;""),Setup!$B$3,"")</f>
        <v/>
      </c>
      <c r="F361" s="230" t="str">
        <f>IF(OR($A361&lt;&gt;"",$C361&lt;&gt;""),Setup!$B$4,"")</f>
        <v/>
      </c>
    </row>
    <row r="362" spans="1:6" ht="15" customHeight="1" x14ac:dyDescent="0.25">
      <c r="A362" s="226"/>
      <c r="B362" s="227"/>
      <c r="C362" s="228"/>
      <c r="D362" s="229"/>
      <c r="E362" s="230" t="str">
        <f>IF(OR($A362&lt;&gt;"",$C362&lt;&gt;""),Setup!$B$3,"")</f>
        <v/>
      </c>
      <c r="F362" s="230" t="str">
        <f>IF(OR($A362&lt;&gt;"",$C362&lt;&gt;""),Setup!$B$4,"")</f>
        <v/>
      </c>
    </row>
    <row r="363" spans="1:6" ht="15" customHeight="1" x14ac:dyDescent="0.25">
      <c r="A363" s="226"/>
      <c r="B363" s="227"/>
      <c r="C363" s="228"/>
      <c r="D363" s="229"/>
      <c r="E363" s="230" t="str">
        <f>IF(OR($A363&lt;&gt;"",$C363&lt;&gt;""),Setup!$B$3,"")</f>
        <v/>
      </c>
      <c r="F363" s="230" t="str">
        <f>IF(OR($A363&lt;&gt;"",$C363&lt;&gt;""),Setup!$B$4,"")</f>
        <v/>
      </c>
    </row>
    <row r="364" spans="1:6" ht="15" customHeight="1" x14ac:dyDescent="0.25">
      <c r="A364" s="226"/>
      <c r="B364" s="227"/>
      <c r="C364" s="228"/>
      <c r="D364" s="229"/>
      <c r="E364" s="230" t="str">
        <f>IF(OR($A364&lt;&gt;"",$C364&lt;&gt;""),Setup!$B$3,"")</f>
        <v/>
      </c>
      <c r="F364" s="230" t="str">
        <f>IF(OR($A364&lt;&gt;"",$C364&lt;&gt;""),Setup!$B$4,"")</f>
        <v/>
      </c>
    </row>
    <row r="365" spans="1:6" ht="15" customHeight="1" x14ac:dyDescent="0.25">
      <c r="A365" s="226"/>
      <c r="B365" s="227"/>
      <c r="C365" s="228"/>
      <c r="D365" s="229"/>
      <c r="E365" s="230" t="str">
        <f>IF(OR($A365&lt;&gt;"",$C365&lt;&gt;""),Setup!$B$3,"")</f>
        <v/>
      </c>
      <c r="F365" s="230" t="str">
        <f>IF(OR($A365&lt;&gt;"",$C365&lt;&gt;""),Setup!$B$4,"")</f>
        <v/>
      </c>
    </row>
    <row r="366" spans="1:6" ht="15" customHeight="1" x14ac:dyDescent="0.25">
      <c r="A366" s="226"/>
      <c r="B366" s="227"/>
      <c r="C366" s="228"/>
      <c r="D366" s="229"/>
      <c r="E366" s="230" t="str">
        <f>IF(OR($A366&lt;&gt;"",$C366&lt;&gt;""),Setup!$B$3,"")</f>
        <v/>
      </c>
      <c r="F366" s="230" t="str">
        <f>IF(OR($A366&lt;&gt;"",$C366&lt;&gt;""),Setup!$B$4,"")</f>
        <v/>
      </c>
    </row>
    <row r="367" spans="1:6" ht="15" customHeight="1" x14ac:dyDescent="0.25">
      <c r="A367" s="226"/>
      <c r="B367" s="227"/>
      <c r="C367" s="228"/>
      <c r="D367" s="229"/>
      <c r="E367" s="230" t="str">
        <f>IF(OR($A367&lt;&gt;"",$C367&lt;&gt;""),Setup!$B$3,"")</f>
        <v/>
      </c>
      <c r="F367" s="230" t="str">
        <f>IF(OR($A367&lt;&gt;"",$C367&lt;&gt;""),Setup!$B$4,"")</f>
        <v/>
      </c>
    </row>
    <row r="368" spans="1:6" ht="15" customHeight="1" x14ac:dyDescent="0.25">
      <c r="A368" s="226"/>
      <c r="B368" s="227"/>
      <c r="C368" s="228"/>
      <c r="D368" s="229"/>
      <c r="E368" s="230" t="str">
        <f>IF(OR($A368&lt;&gt;"",$C368&lt;&gt;""),Setup!$B$3,"")</f>
        <v/>
      </c>
      <c r="F368" s="230" t="str">
        <f>IF(OR($A368&lt;&gt;"",$C368&lt;&gt;""),Setup!$B$4,"")</f>
        <v/>
      </c>
    </row>
    <row r="369" spans="1:6" ht="15" customHeight="1" x14ac:dyDescent="0.25">
      <c r="A369" s="226"/>
      <c r="B369" s="227"/>
      <c r="C369" s="228"/>
      <c r="D369" s="229"/>
      <c r="E369" s="230" t="str">
        <f>IF(OR($A369&lt;&gt;"",$C369&lt;&gt;""),Setup!$B$3,"")</f>
        <v/>
      </c>
      <c r="F369" s="230" t="str">
        <f>IF(OR($A369&lt;&gt;"",$C369&lt;&gt;""),Setup!$B$4,"")</f>
        <v/>
      </c>
    </row>
    <row r="370" spans="1:6" ht="15" customHeight="1" x14ac:dyDescent="0.25">
      <c r="A370" s="226"/>
      <c r="B370" s="227"/>
      <c r="C370" s="228"/>
      <c r="D370" s="229"/>
      <c r="E370" s="230" t="str">
        <f>IF(OR($A370&lt;&gt;"",$C370&lt;&gt;""),Setup!$B$3,"")</f>
        <v/>
      </c>
      <c r="F370" s="230" t="str">
        <f>IF(OR($A370&lt;&gt;"",$C370&lt;&gt;""),Setup!$B$4,"")</f>
        <v/>
      </c>
    </row>
    <row r="371" spans="1:6" ht="15" customHeight="1" x14ac:dyDescent="0.25">
      <c r="A371" s="226"/>
      <c r="B371" s="227"/>
      <c r="C371" s="228"/>
      <c r="D371" s="229"/>
      <c r="E371" s="230" t="str">
        <f>IF(OR($A371&lt;&gt;"",$C371&lt;&gt;""),Setup!$B$3,"")</f>
        <v/>
      </c>
      <c r="F371" s="230" t="str">
        <f>IF(OR($A371&lt;&gt;"",$C371&lt;&gt;""),Setup!$B$4,"")</f>
        <v/>
      </c>
    </row>
    <row r="372" spans="1:6" ht="15" customHeight="1" x14ac:dyDescent="0.25">
      <c r="A372" s="226"/>
      <c r="B372" s="227"/>
      <c r="C372" s="228"/>
      <c r="D372" s="229"/>
      <c r="E372" s="230" t="str">
        <f>IF(OR($A372&lt;&gt;"",$C372&lt;&gt;""),Setup!$B$3,"")</f>
        <v/>
      </c>
      <c r="F372" s="230" t="str">
        <f>IF(OR($A372&lt;&gt;"",$C372&lt;&gt;""),Setup!$B$4,"")</f>
        <v/>
      </c>
    </row>
    <row r="373" spans="1:6" ht="15" customHeight="1" x14ac:dyDescent="0.25">
      <c r="A373" s="226"/>
      <c r="B373" s="227"/>
      <c r="C373" s="228"/>
      <c r="D373" s="229"/>
      <c r="E373" s="230" t="str">
        <f>IF(OR($A373&lt;&gt;"",$C373&lt;&gt;""),Setup!$B$3,"")</f>
        <v/>
      </c>
      <c r="F373" s="230" t="str">
        <f>IF(OR($A373&lt;&gt;"",$C373&lt;&gt;""),Setup!$B$4,"")</f>
        <v/>
      </c>
    </row>
    <row r="374" spans="1:6" ht="15" customHeight="1" x14ac:dyDescent="0.25">
      <c r="A374" s="226"/>
      <c r="B374" s="227"/>
      <c r="C374" s="228"/>
      <c r="D374" s="229"/>
      <c r="E374" s="230" t="str">
        <f>IF(OR($A374&lt;&gt;"",$C374&lt;&gt;""),Setup!$B$3,"")</f>
        <v/>
      </c>
      <c r="F374" s="230" t="str">
        <f>IF(OR($A374&lt;&gt;"",$C374&lt;&gt;""),Setup!$B$4,"")</f>
        <v/>
      </c>
    </row>
    <row r="375" spans="1:6" ht="15" customHeight="1" x14ac:dyDescent="0.25">
      <c r="A375" s="226"/>
      <c r="B375" s="227"/>
      <c r="C375" s="228"/>
      <c r="D375" s="229"/>
      <c r="E375" s="230" t="str">
        <f>IF(OR($A375&lt;&gt;"",$C375&lt;&gt;""),Setup!$B$3,"")</f>
        <v/>
      </c>
      <c r="F375" s="230" t="str">
        <f>IF(OR($A375&lt;&gt;"",$C375&lt;&gt;""),Setup!$B$4,"")</f>
        <v/>
      </c>
    </row>
    <row r="376" spans="1:6" ht="15" customHeight="1" x14ac:dyDescent="0.25">
      <c r="A376" s="226"/>
      <c r="B376" s="227"/>
      <c r="C376" s="228"/>
      <c r="D376" s="229"/>
      <c r="E376" s="230" t="str">
        <f>IF(OR($A376&lt;&gt;"",$C376&lt;&gt;""),Setup!$B$3,"")</f>
        <v/>
      </c>
      <c r="F376" s="230" t="str">
        <f>IF(OR($A376&lt;&gt;"",$C376&lt;&gt;""),Setup!$B$4,"")</f>
        <v/>
      </c>
    </row>
    <row r="377" spans="1:6" ht="15" customHeight="1" x14ac:dyDescent="0.25">
      <c r="A377" s="226"/>
      <c r="B377" s="227"/>
      <c r="C377" s="228"/>
      <c r="D377" s="229"/>
      <c r="E377" s="230" t="str">
        <f>IF(OR($A377&lt;&gt;"",$C377&lt;&gt;""),Setup!$B$3,"")</f>
        <v/>
      </c>
      <c r="F377" s="230" t="str">
        <f>IF(OR($A377&lt;&gt;"",$C377&lt;&gt;""),Setup!$B$4,"")</f>
        <v/>
      </c>
    </row>
    <row r="378" spans="1:6" ht="15" customHeight="1" x14ac:dyDescent="0.25">
      <c r="A378" s="226"/>
      <c r="B378" s="227"/>
      <c r="C378" s="228"/>
      <c r="D378" s="229"/>
      <c r="E378" s="230" t="str">
        <f>IF(OR($A378&lt;&gt;"",$C378&lt;&gt;""),Setup!$B$3,"")</f>
        <v/>
      </c>
      <c r="F378" s="230" t="str">
        <f>IF(OR($A378&lt;&gt;"",$C378&lt;&gt;""),Setup!$B$4,"")</f>
        <v/>
      </c>
    </row>
    <row r="379" spans="1:6" ht="15" customHeight="1" x14ac:dyDescent="0.25">
      <c r="A379" s="226"/>
      <c r="B379" s="227"/>
      <c r="C379" s="228"/>
      <c r="D379" s="229"/>
      <c r="E379" s="230" t="str">
        <f>IF(OR($A379&lt;&gt;"",$C379&lt;&gt;""),Setup!$B$3,"")</f>
        <v/>
      </c>
      <c r="F379" s="230" t="str">
        <f>IF(OR($A379&lt;&gt;"",$C379&lt;&gt;""),Setup!$B$4,"")</f>
        <v/>
      </c>
    </row>
    <row r="380" spans="1:6" ht="15" customHeight="1" x14ac:dyDescent="0.25">
      <c r="A380" s="226"/>
      <c r="B380" s="227"/>
      <c r="C380" s="228"/>
      <c r="D380" s="229"/>
      <c r="E380" s="230" t="str">
        <f>IF(OR($A380&lt;&gt;"",$C380&lt;&gt;""),Setup!$B$3,"")</f>
        <v/>
      </c>
      <c r="F380" s="230" t="str">
        <f>IF(OR($A380&lt;&gt;"",$C380&lt;&gt;""),Setup!$B$4,"")</f>
        <v/>
      </c>
    </row>
    <row r="381" spans="1:6" ht="15" customHeight="1" x14ac:dyDescent="0.25">
      <c r="A381" s="226"/>
      <c r="B381" s="227"/>
      <c r="C381" s="228"/>
      <c r="D381" s="229"/>
      <c r="E381" s="230" t="str">
        <f>IF(OR($A381&lt;&gt;"",$C381&lt;&gt;""),Setup!$B$3,"")</f>
        <v/>
      </c>
      <c r="F381" s="230" t="str">
        <f>IF(OR($A381&lt;&gt;"",$C381&lt;&gt;""),Setup!$B$4,"")</f>
        <v/>
      </c>
    </row>
    <row r="382" spans="1:6" ht="15" customHeight="1" x14ac:dyDescent="0.25">
      <c r="A382" s="226"/>
      <c r="B382" s="227"/>
      <c r="C382" s="228"/>
      <c r="D382" s="229"/>
      <c r="E382" s="230" t="str">
        <f>IF(OR($A382&lt;&gt;"",$C382&lt;&gt;""),Setup!$B$3,"")</f>
        <v/>
      </c>
      <c r="F382" s="230" t="str">
        <f>IF(OR($A382&lt;&gt;"",$C382&lt;&gt;""),Setup!$B$4,"")</f>
        <v/>
      </c>
    </row>
    <row r="383" spans="1:6" ht="15" customHeight="1" x14ac:dyDescent="0.25">
      <c r="A383" s="226"/>
      <c r="B383" s="227"/>
      <c r="C383" s="228"/>
      <c r="D383" s="229"/>
      <c r="E383" s="230" t="str">
        <f>IF(OR($A383&lt;&gt;"",$C383&lt;&gt;""),Setup!$B$3,"")</f>
        <v/>
      </c>
      <c r="F383" s="230" t="str">
        <f>IF(OR($A383&lt;&gt;"",$C383&lt;&gt;""),Setup!$B$4,"")</f>
        <v/>
      </c>
    </row>
    <row r="384" spans="1:6" ht="15" customHeight="1" x14ac:dyDescent="0.25">
      <c r="A384" s="226"/>
      <c r="B384" s="227"/>
      <c r="C384" s="228"/>
      <c r="D384" s="229"/>
      <c r="E384" s="230" t="str">
        <f>IF(OR($A384&lt;&gt;"",$C384&lt;&gt;""),Setup!$B$3,"")</f>
        <v/>
      </c>
      <c r="F384" s="230" t="str">
        <f>IF(OR($A384&lt;&gt;"",$C384&lt;&gt;""),Setup!$B$4,"")</f>
        <v/>
      </c>
    </row>
    <row r="385" spans="1:6" ht="15" customHeight="1" x14ac:dyDescent="0.25">
      <c r="A385" s="226"/>
      <c r="B385" s="227"/>
      <c r="C385" s="228"/>
      <c r="D385" s="229"/>
      <c r="E385" s="230" t="str">
        <f>IF(OR($A385&lt;&gt;"",$C385&lt;&gt;""),Setup!$B$3,"")</f>
        <v/>
      </c>
      <c r="F385" s="230" t="str">
        <f>IF(OR($A385&lt;&gt;"",$C385&lt;&gt;""),Setup!$B$4,"")</f>
        <v/>
      </c>
    </row>
    <row r="386" spans="1:6" ht="15" customHeight="1" x14ac:dyDescent="0.25">
      <c r="A386" s="226"/>
      <c r="B386" s="227"/>
      <c r="C386" s="228"/>
      <c r="D386" s="229"/>
      <c r="E386" s="230" t="str">
        <f>IF(OR($A386&lt;&gt;"",$C386&lt;&gt;""),Setup!$B$3,"")</f>
        <v/>
      </c>
      <c r="F386" s="230" t="str">
        <f>IF(OR($A386&lt;&gt;"",$C386&lt;&gt;""),Setup!$B$4,"")</f>
        <v/>
      </c>
    </row>
    <row r="387" spans="1:6" ht="15" customHeight="1" x14ac:dyDescent="0.25">
      <c r="A387" s="226"/>
      <c r="B387" s="227"/>
      <c r="C387" s="228"/>
      <c r="D387" s="229"/>
      <c r="E387" s="230" t="str">
        <f>IF(OR($A387&lt;&gt;"",$C387&lt;&gt;""),Setup!$B$3,"")</f>
        <v/>
      </c>
      <c r="F387" s="230" t="str">
        <f>IF(OR($A387&lt;&gt;"",$C387&lt;&gt;""),Setup!$B$4,"")</f>
        <v/>
      </c>
    </row>
    <row r="388" spans="1:6" ht="15" customHeight="1" x14ac:dyDescent="0.25">
      <c r="A388" s="226"/>
      <c r="B388" s="227"/>
      <c r="C388" s="228"/>
      <c r="D388" s="229"/>
      <c r="E388" s="230" t="str">
        <f>IF(OR($A388&lt;&gt;"",$C388&lt;&gt;""),Setup!$B$3,"")</f>
        <v/>
      </c>
      <c r="F388" s="230" t="str">
        <f>IF(OR($A388&lt;&gt;"",$C388&lt;&gt;""),Setup!$B$4,"")</f>
        <v/>
      </c>
    </row>
    <row r="389" spans="1:6" ht="15" customHeight="1" x14ac:dyDescent="0.25">
      <c r="A389" s="226"/>
      <c r="B389" s="227"/>
      <c r="C389" s="228"/>
      <c r="D389" s="229"/>
      <c r="E389" s="230" t="str">
        <f>IF(OR($A389&lt;&gt;"",$C389&lt;&gt;""),Setup!$B$3,"")</f>
        <v/>
      </c>
      <c r="F389" s="230" t="str">
        <f>IF(OR($A389&lt;&gt;"",$C389&lt;&gt;""),Setup!$B$4,"")</f>
        <v/>
      </c>
    </row>
    <row r="390" spans="1:6" ht="15" customHeight="1" x14ac:dyDescent="0.25">
      <c r="A390" s="226"/>
      <c r="B390" s="227"/>
      <c r="C390" s="228"/>
      <c r="D390" s="229"/>
      <c r="E390" s="230" t="str">
        <f>IF(OR($A390&lt;&gt;"",$C390&lt;&gt;""),Setup!$B$3,"")</f>
        <v/>
      </c>
      <c r="F390" s="230" t="str">
        <f>IF(OR($A390&lt;&gt;"",$C390&lt;&gt;""),Setup!$B$4,"")</f>
        <v/>
      </c>
    </row>
    <row r="391" spans="1:6" ht="15" customHeight="1" x14ac:dyDescent="0.25">
      <c r="A391" s="226"/>
      <c r="B391" s="227"/>
      <c r="C391" s="228"/>
      <c r="D391" s="229"/>
      <c r="E391" s="230" t="str">
        <f>IF(OR($A391&lt;&gt;"",$C391&lt;&gt;""),Setup!$B$3,"")</f>
        <v/>
      </c>
      <c r="F391" s="230" t="str">
        <f>IF(OR($A391&lt;&gt;"",$C391&lt;&gt;""),Setup!$B$4,"")</f>
        <v/>
      </c>
    </row>
    <row r="392" spans="1:6" ht="15" customHeight="1" x14ac:dyDescent="0.25">
      <c r="A392" s="226"/>
      <c r="B392" s="227"/>
      <c r="C392" s="228"/>
      <c r="D392" s="229"/>
      <c r="E392" s="230" t="str">
        <f>IF(OR($A392&lt;&gt;"",$C392&lt;&gt;""),Setup!$B$3,"")</f>
        <v/>
      </c>
      <c r="F392" s="230" t="str">
        <f>IF(OR($A392&lt;&gt;"",$C392&lt;&gt;""),Setup!$B$4,"")</f>
        <v/>
      </c>
    </row>
    <row r="393" spans="1:6" ht="15" customHeight="1" x14ac:dyDescent="0.25">
      <c r="A393" s="226"/>
      <c r="B393" s="227"/>
      <c r="C393" s="228"/>
      <c r="D393" s="229"/>
      <c r="E393" s="230" t="str">
        <f>IF(OR($A393&lt;&gt;"",$C393&lt;&gt;""),Setup!$B$3,"")</f>
        <v/>
      </c>
      <c r="F393" s="230" t="str">
        <f>IF(OR($A393&lt;&gt;"",$C393&lt;&gt;""),Setup!$B$4,"")</f>
        <v/>
      </c>
    </row>
    <row r="394" spans="1:6" ht="15" customHeight="1" x14ac:dyDescent="0.25">
      <c r="A394" s="226"/>
      <c r="B394" s="227"/>
      <c r="C394" s="228"/>
      <c r="D394" s="229"/>
      <c r="E394" s="230" t="str">
        <f>IF(OR($A394&lt;&gt;"",$C394&lt;&gt;""),Setup!$B$3,"")</f>
        <v/>
      </c>
      <c r="F394" s="230" t="str">
        <f>IF(OR($A394&lt;&gt;"",$C394&lt;&gt;""),Setup!$B$4,"")</f>
        <v/>
      </c>
    </row>
    <row r="395" spans="1:6" ht="15" customHeight="1" x14ac:dyDescent="0.25">
      <c r="A395" s="226"/>
      <c r="B395" s="227"/>
      <c r="C395" s="228"/>
      <c r="D395" s="229"/>
      <c r="E395" s="230" t="str">
        <f>IF(OR($A395&lt;&gt;"",$C395&lt;&gt;""),Setup!$B$3,"")</f>
        <v/>
      </c>
      <c r="F395" s="230" t="str">
        <f>IF(OR($A395&lt;&gt;"",$C395&lt;&gt;""),Setup!$B$4,"")</f>
        <v/>
      </c>
    </row>
    <row r="396" spans="1:6" ht="15" customHeight="1" x14ac:dyDescent="0.25">
      <c r="A396" s="226"/>
      <c r="B396" s="227"/>
      <c r="C396" s="228"/>
      <c r="D396" s="229"/>
      <c r="E396" s="230" t="str">
        <f>IF(OR($A396&lt;&gt;"",$C396&lt;&gt;""),Setup!$B$3,"")</f>
        <v/>
      </c>
      <c r="F396" s="230" t="str">
        <f>IF(OR($A396&lt;&gt;"",$C396&lt;&gt;""),Setup!$B$4,"")</f>
        <v/>
      </c>
    </row>
    <row r="397" spans="1:6" ht="15" customHeight="1" x14ac:dyDescent="0.25">
      <c r="A397" s="226"/>
      <c r="B397" s="227"/>
      <c r="C397" s="228"/>
      <c r="D397" s="229"/>
      <c r="E397" s="230" t="str">
        <f>IF(OR($A397&lt;&gt;"",$C397&lt;&gt;""),Setup!$B$3,"")</f>
        <v/>
      </c>
      <c r="F397" s="230" t="str">
        <f>IF(OR($A397&lt;&gt;"",$C397&lt;&gt;""),Setup!$B$4,"")</f>
        <v/>
      </c>
    </row>
    <row r="398" spans="1:6" ht="15" customHeight="1" x14ac:dyDescent="0.25">
      <c r="A398" s="226"/>
      <c r="B398" s="227"/>
      <c r="C398" s="228"/>
      <c r="D398" s="229"/>
      <c r="E398" s="230" t="str">
        <f>IF(OR($A398&lt;&gt;"",$C398&lt;&gt;""),Setup!$B$3,"")</f>
        <v/>
      </c>
      <c r="F398" s="230" t="str">
        <f>IF(OR($A398&lt;&gt;"",$C398&lt;&gt;""),Setup!$B$4,"")</f>
        <v/>
      </c>
    </row>
    <row r="399" spans="1:6" ht="15" customHeight="1" x14ac:dyDescent="0.25">
      <c r="A399" s="226"/>
      <c r="B399" s="227"/>
      <c r="C399" s="228"/>
      <c r="D399" s="229"/>
      <c r="E399" s="230" t="str">
        <f>IF(OR($A399&lt;&gt;"",$C399&lt;&gt;""),Setup!$B$3,"")</f>
        <v/>
      </c>
      <c r="F399" s="230" t="str">
        <f>IF(OR($A399&lt;&gt;"",$C399&lt;&gt;""),Setup!$B$4,"")</f>
        <v/>
      </c>
    </row>
    <row r="400" spans="1:6" ht="15" customHeight="1" x14ac:dyDescent="0.25">
      <c r="A400" s="226"/>
      <c r="B400" s="227"/>
      <c r="C400" s="228"/>
      <c r="D400" s="229"/>
      <c r="E400" s="230" t="str">
        <f>IF(OR($A400&lt;&gt;"",$C400&lt;&gt;""),Setup!$B$3,"")</f>
        <v/>
      </c>
      <c r="F400" s="230" t="str">
        <f>IF(OR($A400&lt;&gt;"",$C400&lt;&gt;""),Setup!$B$4,"")</f>
        <v/>
      </c>
    </row>
  </sheetData>
  <sheetProtection algorithmName="SHA-512" hashValue="z0FCY7UQyc9vm8w7IQlXhPlCAHOzGZ/1QbRfsxKzWatQkZ516PLlVatvhBC/eQL1mndbxdpaAr39J7UKtw3cBg==" saltValue="R6Tr2uI1VtqvJdr8tjW5mQ==" spinCount="100000" sheet="1" objects="1" scenarios="1"/>
  <dataValidations count="1">
    <dataValidation type="list" sqref="B2:B400" xr:uid="{00000000-0002-0000-0200-000000000000}">
      <formula1>"Salary,Bonus,Other"</formula1>
      <formula2>0</formula2>
    </dataValidation>
  </dataValidation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V400"/>
  <sheetViews>
    <sheetView workbookViewId="0">
      <pane ySplit="1" topLeftCell="A2" activePane="bottomLeft" state="frozen"/>
      <selection pane="bottomLeft" activeCell="A4" sqref="A4"/>
    </sheetView>
  </sheetViews>
  <sheetFormatPr baseColWidth="10" defaultColWidth="9.140625" defaultRowHeight="15" x14ac:dyDescent="0.25"/>
  <cols>
    <col min="1" max="1" width="20.85546875" style="72" customWidth="1"/>
    <col min="2" max="2" width="13" style="72" customWidth="1"/>
    <col min="3" max="3" width="14" style="72" customWidth="1"/>
    <col min="4" max="4" width="18" style="179" customWidth="1"/>
    <col min="5" max="5" width="19.28515625" style="72" customWidth="1"/>
    <col min="6" max="6" width="19.42578125" style="72" customWidth="1"/>
    <col min="7" max="7" width="14" style="72" customWidth="1"/>
    <col min="8" max="8" width="17" style="72" customWidth="1"/>
    <col min="9" max="9" width="14" style="179" customWidth="1"/>
    <col min="10" max="10" width="17.85546875" style="179" customWidth="1"/>
    <col min="11" max="11" width="17.42578125" style="179" customWidth="1"/>
    <col min="12" max="12" width="12" style="179" customWidth="1"/>
    <col min="13" max="13" width="4" style="179" hidden="1" customWidth="1"/>
    <col min="14" max="14" width="18" style="179" customWidth="1"/>
    <col min="15" max="17" width="14" style="179" customWidth="1"/>
    <col min="18" max="22" width="9.140625" style="72"/>
  </cols>
  <sheetData>
    <row r="1" spans="1:17" ht="26.25" customHeight="1" x14ac:dyDescent="0.25">
      <c r="A1" s="74" t="s">
        <v>379</v>
      </c>
      <c r="B1" s="215" t="s">
        <v>234</v>
      </c>
      <c r="C1" s="215" t="s">
        <v>235</v>
      </c>
      <c r="D1" s="191" t="s">
        <v>236</v>
      </c>
      <c r="E1" s="215" t="s">
        <v>237</v>
      </c>
      <c r="F1" s="215" t="s">
        <v>238</v>
      </c>
      <c r="G1" s="220" t="s">
        <v>195</v>
      </c>
      <c r="H1" s="215" t="s">
        <v>239</v>
      </c>
      <c r="I1" s="191" t="s">
        <v>240</v>
      </c>
      <c r="J1" s="191" t="s">
        <v>241</v>
      </c>
      <c r="K1" s="191" t="s">
        <v>242</v>
      </c>
      <c r="L1" s="191" t="s">
        <v>243</v>
      </c>
      <c r="N1" s="264" t="s">
        <v>244</v>
      </c>
      <c r="O1" s="264"/>
      <c r="P1" s="264"/>
      <c r="Q1" s="264"/>
    </row>
    <row r="2" spans="1:17" ht="18" customHeight="1" x14ac:dyDescent="0.25">
      <c r="A2" s="214"/>
      <c r="B2" s="213"/>
      <c r="C2" s="216"/>
      <c r="D2" s="206" t="str">
        <f t="shared" ref="D2:D65" si="0">IF($C2="","",ROUND($C2*60,0))</f>
        <v/>
      </c>
      <c r="E2" s="217"/>
      <c r="F2" s="217"/>
      <c r="G2" s="213"/>
      <c r="H2" s="218"/>
      <c r="I2" s="207" t="str">
        <f t="shared" ref="I2:I65" si="1">IF($K2="","",$K2/60)</f>
        <v/>
      </c>
      <c r="J2" s="208"/>
      <c r="K2" s="206" t="str">
        <f t="shared" ref="K2:K65" si="2">IF($G2&lt;&gt;"Approved","",IF($H2&lt;&gt;"",$H2,$D2))</f>
        <v/>
      </c>
      <c r="L2" s="209" t="str">
        <f>IF($K2="","",($K2/60)*Summary!$E$4)</f>
        <v/>
      </c>
      <c r="N2" s="232" t="s">
        <v>245</v>
      </c>
      <c r="O2" s="242">
        <v>0</v>
      </c>
    </row>
    <row r="3" spans="1:17" ht="18" customHeight="1" x14ac:dyDescent="0.25">
      <c r="A3" s="214"/>
      <c r="B3" s="213"/>
      <c r="C3" s="216"/>
      <c r="D3" s="206" t="str">
        <f t="shared" si="0"/>
        <v/>
      </c>
      <c r="E3" s="217"/>
      <c r="F3" s="217"/>
      <c r="G3" s="213"/>
      <c r="H3" s="218"/>
      <c r="I3" s="207" t="str">
        <f t="shared" si="1"/>
        <v/>
      </c>
      <c r="J3" s="208"/>
      <c r="K3" s="206" t="str">
        <f t="shared" si="2"/>
        <v/>
      </c>
      <c r="L3" s="209" t="str">
        <f>IF($K3="","",($K3/60)*Summary!$E$4)</f>
        <v/>
      </c>
    </row>
    <row r="4" spans="1:17" ht="18" customHeight="1" x14ac:dyDescent="0.25">
      <c r="A4" s="214"/>
      <c r="B4" s="213"/>
      <c r="C4" s="216"/>
      <c r="D4" s="206" t="str">
        <f t="shared" si="0"/>
        <v/>
      </c>
      <c r="E4" s="217"/>
      <c r="F4" s="217"/>
      <c r="G4" s="213"/>
      <c r="H4" s="218"/>
      <c r="I4" s="207" t="str">
        <f t="shared" si="1"/>
        <v/>
      </c>
      <c r="J4" s="208"/>
      <c r="K4" s="206" t="str">
        <f t="shared" si="2"/>
        <v/>
      </c>
      <c r="L4" s="209" t="str">
        <f>IF($K4="","",($K4/60)*Summary!$E$4)</f>
        <v/>
      </c>
      <c r="N4" s="233" t="s">
        <v>234</v>
      </c>
      <c r="O4" s="233" t="s">
        <v>246</v>
      </c>
      <c r="P4" s="233" t="s">
        <v>247</v>
      </c>
      <c r="Q4" s="233" t="s">
        <v>243</v>
      </c>
    </row>
    <row r="5" spans="1:17" ht="18" customHeight="1" x14ac:dyDescent="0.25">
      <c r="A5" s="214"/>
      <c r="B5" s="213"/>
      <c r="C5" s="216"/>
      <c r="D5" s="206" t="str">
        <f t="shared" si="0"/>
        <v/>
      </c>
      <c r="E5" s="217"/>
      <c r="F5" s="217"/>
      <c r="G5" s="213"/>
      <c r="H5" s="218"/>
      <c r="I5" s="207" t="str">
        <f t="shared" si="1"/>
        <v/>
      </c>
      <c r="J5" s="208"/>
      <c r="K5" s="206" t="str">
        <f t="shared" si="2"/>
        <v/>
      </c>
      <c r="L5" s="209" t="str">
        <f>IF($K5="","",($K5/60)*Summary!$E$4)</f>
        <v/>
      </c>
      <c r="N5" s="210" t="s">
        <v>248</v>
      </c>
      <c r="O5" s="207" t="str">
        <f>IFERROR($P5/$O$2,"")</f>
        <v/>
      </c>
      <c r="P5" s="207">
        <f>SUMIFS($K:$K,$B:$B,"Vacation")/60</f>
        <v>0</v>
      </c>
      <c r="Q5" s="211">
        <f>SUMIFS($L:$L,$B:$B,"Vacation")</f>
        <v>0</v>
      </c>
    </row>
    <row r="6" spans="1:17" ht="18" customHeight="1" x14ac:dyDescent="0.25">
      <c r="A6" s="214"/>
      <c r="B6" s="213"/>
      <c r="C6" s="216"/>
      <c r="D6" s="206" t="str">
        <f t="shared" si="0"/>
        <v/>
      </c>
      <c r="E6" s="217"/>
      <c r="F6" s="217"/>
      <c r="G6" s="213"/>
      <c r="H6" s="218"/>
      <c r="I6" s="207" t="str">
        <f t="shared" si="1"/>
        <v/>
      </c>
      <c r="J6" s="208"/>
      <c r="K6" s="206" t="str">
        <f t="shared" si="2"/>
        <v/>
      </c>
      <c r="L6" s="209" t="str">
        <f>IF($K6="","",($K6/60)*Summary!$E$4)</f>
        <v/>
      </c>
      <c r="N6" s="210" t="s">
        <v>249</v>
      </c>
      <c r="O6" s="207" t="str">
        <f>IFERROR($P6/$O$2,"")</f>
        <v/>
      </c>
      <c r="P6" s="207">
        <f>SUMIFS($K:$K,$B:$B,"Holiday")/60</f>
        <v>0</v>
      </c>
      <c r="Q6" s="211">
        <f>SUMIFS($L:$L,$B:$B,"Holiday")</f>
        <v>0</v>
      </c>
    </row>
    <row r="7" spans="1:17" ht="18" customHeight="1" x14ac:dyDescent="0.25">
      <c r="A7" s="214"/>
      <c r="B7" s="213"/>
      <c r="C7" s="216"/>
      <c r="D7" s="206" t="str">
        <f t="shared" si="0"/>
        <v/>
      </c>
      <c r="E7" s="217"/>
      <c r="F7" s="217"/>
      <c r="G7" s="213"/>
      <c r="H7" s="218"/>
      <c r="I7" s="207" t="str">
        <f t="shared" si="1"/>
        <v/>
      </c>
      <c r="J7" s="208"/>
      <c r="K7" s="206" t="str">
        <f t="shared" si="2"/>
        <v/>
      </c>
      <c r="L7" s="209" t="str">
        <f>IF($K7="","",($K7/60)*Summary!$E$4)</f>
        <v/>
      </c>
      <c r="N7" s="210" t="s">
        <v>250</v>
      </c>
      <c r="O7" s="207" t="str">
        <f>IFERROR($P7/$O$2,"")</f>
        <v/>
      </c>
      <c r="P7" s="207">
        <f>SUMIFS($K:$K,$B:$B,"Illness")/60</f>
        <v>0</v>
      </c>
      <c r="Q7" s="211">
        <f>SUMIFS($L:$L,$B:$B,"Illness")</f>
        <v>0</v>
      </c>
    </row>
    <row r="8" spans="1:17" ht="18" customHeight="1" x14ac:dyDescent="0.25">
      <c r="A8" s="214"/>
      <c r="B8" s="213"/>
      <c r="C8" s="216"/>
      <c r="D8" s="206" t="str">
        <f t="shared" si="0"/>
        <v/>
      </c>
      <c r="E8" s="217"/>
      <c r="F8" s="217"/>
      <c r="G8" s="213"/>
      <c r="H8" s="218"/>
      <c r="I8" s="207" t="str">
        <f t="shared" si="1"/>
        <v/>
      </c>
      <c r="J8" s="208"/>
      <c r="K8" s="206" t="str">
        <f t="shared" si="2"/>
        <v/>
      </c>
      <c r="L8" s="209" t="str">
        <f>IF($K8="","",($K8/60)*Summary!$E$4)</f>
        <v/>
      </c>
      <c r="N8" s="212" t="s">
        <v>251</v>
      </c>
      <c r="O8" s="207">
        <f>SUM(O5:O7)</f>
        <v>0</v>
      </c>
      <c r="P8" s="207">
        <f>SUM(P5:P7)</f>
        <v>0</v>
      </c>
      <c r="Q8" s="211">
        <f>SUM(Q5:Q7)</f>
        <v>0</v>
      </c>
    </row>
    <row r="9" spans="1:17" ht="18" customHeight="1" x14ac:dyDescent="0.25">
      <c r="A9" s="214"/>
      <c r="B9" s="213"/>
      <c r="C9" s="216"/>
      <c r="D9" s="206" t="str">
        <f t="shared" si="0"/>
        <v/>
      </c>
      <c r="E9" s="217"/>
      <c r="F9" s="217"/>
      <c r="G9" s="213"/>
      <c r="H9" s="218"/>
      <c r="I9" s="207" t="str">
        <f t="shared" si="1"/>
        <v/>
      </c>
      <c r="J9" s="208"/>
      <c r="K9" s="206" t="str">
        <f t="shared" si="2"/>
        <v/>
      </c>
      <c r="L9" s="209" t="str">
        <f>IF($K9="","",($K9/60)*Summary!$E$4)</f>
        <v/>
      </c>
    </row>
    <row r="10" spans="1:17" ht="18" customHeight="1" x14ac:dyDescent="0.25">
      <c r="A10" s="214"/>
      <c r="B10" s="213"/>
      <c r="C10" s="216"/>
      <c r="D10" s="206" t="str">
        <f t="shared" si="0"/>
        <v/>
      </c>
      <c r="E10" s="217"/>
      <c r="F10" s="217"/>
      <c r="G10" s="213"/>
      <c r="H10" s="218"/>
      <c r="I10" s="207" t="str">
        <f t="shared" si="1"/>
        <v/>
      </c>
      <c r="J10" s="208"/>
      <c r="K10" s="206" t="str">
        <f t="shared" si="2"/>
        <v/>
      </c>
      <c r="L10" s="209" t="str">
        <f>IF($K10="","",($K10/60)*Summary!$E$4)</f>
        <v/>
      </c>
      <c r="N10" s="265" t="s">
        <v>252</v>
      </c>
      <c r="O10" s="266"/>
      <c r="P10" s="266"/>
      <c r="Q10" s="267"/>
    </row>
    <row r="11" spans="1:17" ht="18" customHeight="1" x14ac:dyDescent="0.25">
      <c r="A11" s="214"/>
      <c r="B11" s="213"/>
      <c r="C11" s="216"/>
      <c r="D11" s="206" t="str">
        <f t="shared" si="0"/>
        <v/>
      </c>
      <c r="E11" s="217"/>
      <c r="F11" s="217"/>
      <c r="G11" s="213"/>
      <c r="H11" s="218"/>
      <c r="I11" s="207" t="str">
        <f t="shared" si="1"/>
        <v/>
      </c>
      <c r="J11" s="208"/>
      <c r="K11" s="206" t="str">
        <f t="shared" si="2"/>
        <v/>
      </c>
      <c r="L11" s="209" t="str">
        <f>IF($K11="","",($K11/60)*Summary!$E$4)</f>
        <v/>
      </c>
      <c r="N11" s="268"/>
      <c r="O11" s="269"/>
      <c r="P11" s="269"/>
      <c r="Q11" s="270"/>
    </row>
    <row r="12" spans="1:17" ht="18" customHeight="1" x14ac:dyDescent="0.25">
      <c r="A12" s="214"/>
      <c r="B12" s="213"/>
      <c r="C12" s="216"/>
      <c r="D12" s="206" t="str">
        <f t="shared" si="0"/>
        <v/>
      </c>
      <c r="E12" s="217"/>
      <c r="F12" s="217"/>
      <c r="G12" s="213"/>
      <c r="H12" s="218"/>
      <c r="I12" s="207" t="str">
        <f t="shared" si="1"/>
        <v/>
      </c>
      <c r="J12" s="208"/>
      <c r="K12" s="206" t="str">
        <f t="shared" si="2"/>
        <v/>
      </c>
      <c r="L12" s="209" t="str">
        <f>IF($K12="","",($K12/60)*Summary!$E$4)</f>
        <v/>
      </c>
    </row>
    <row r="13" spans="1:17" ht="18" customHeight="1" x14ac:dyDescent="0.25">
      <c r="A13" s="214"/>
      <c r="B13" s="213"/>
      <c r="C13" s="216"/>
      <c r="D13" s="206" t="str">
        <f t="shared" si="0"/>
        <v/>
      </c>
      <c r="E13" s="217"/>
      <c r="F13" s="217"/>
      <c r="G13" s="213"/>
      <c r="H13" s="218"/>
      <c r="I13" s="207" t="str">
        <f t="shared" si="1"/>
        <v/>
      </c>
      <c r="J13" s="208"/>
      <c r="K13" s="206" t="str">
        <f t="shared" si="2"/>
        <v/>
      </c>
      <c r="L13" s="209" t="str">
        <f>IF($K13="","",($K13/60)*Summary!$E$4)</f>
        <v/>
      </c>
    </row>
    <row r="14" spans="1:17" ht="18" customHeight="1" x14ac:dyDescent="0.25">
      <c r="A14" s="214"/>
      <c r="B14" s="213"/>
      <c r="C14" s="216"/>
      <c r="D14" s="206" t="str">
        <f t="shared" si="0"/>
        <v/>
      </c>
      <c r="E14" s="217"/>
      <c r="F14" s="217"/>
      <c r="G14" s="213"/>
      <c r="H14" s="218"/>
      <c r="I14" s="207" t="str">
        <f t="shared" si="1"/>
        <v/>
      </c>
      <c r="J14" s="208"/>
      <c r="K14" s="206" t="str">
        <f t="shared" si="2"/>
        <v/>
      </c>
      <c r="L14" s="209" t="str">
        <f>IF($K14="","",($K14/60)*Summary!$E$4)</f>
        <v/>
      </c>
    </row>
    <row r="15" spans="1:17" ht="18" customHeight="1" x14ac:dyDescent="0.25">
      <c r="A15" s="214"/>
      <c r="B15" s="213"/>
      <c r="C15" s="216"/>
      <c r="D15" s="206" t="str">
        <f t="shared" si="0"/>
        <v/>
      </c>
      <c r="E15" s="217"/>
      <c r="F15" s="217"/>
      <c r="G15" s="213"/>
      <c r="H15" s="218"/>
      <c r="I15" s="207" t="str">
        <f t="shared" si="1"/>
        <v/>
      </c>
      <c r="J15" s="208"/>
      <c r="K15" s="206" t="str">
        <f t="shared" si="2"/>
        <v/>
      </c>
      <c r="L15" s="209" t="str">
        <f>IF($K15="","",($K15/60)*Summary!$E$4)</f>
        <v/>
      </c>
    </row>
    <row r="16" spans="1:17" ht="18" customHeight="1" x14ac:dyDescent="0.25">
      <c r="A16" s="214"/>
      <c r="B16" s="213"/>
      <c r="C16" s="216"/>
      <c r="D16" s="206" t="str">
        <f t="shared" si="0"/>
        <v/>
      </c>
      <c r="E16" s="217"/>
      <c r="F16" s="217"/>
      <c r="G16" s="213"/>
      <c r="H16" s="218"/>
      <c r="I16" s="207" t="str">
        <f t="shared" si="1"/>
        <v/>
      </c>
      <c r="J16" s="208"/>
      <c r="K16" s="206" t="str">
        <f t="shared" si="2"/>
        <v/>
      </c>
      <c r="L16" s="209" t="str">
        <f>IF($K16="","",($K16/60)*Summary!$E$4)</f>
        <v/>
      </c>
    </row>
    <row r="17" spans="1:12" ht="18" customHeight="1" x14ac:dyDescent="0.25">
      <c r="A17" s="214"/>
      <c r="B17" s="213"/>
      <c r="C17" s="216"/>
      <c r="D17" s="206" t="str">
        <f t="shared" si="0"/>
        <v/>
      </c>
      <c r="E17" s="217"/>
      <c r="F17" s="217"/>
      <c r="G17" s="213"/>
      <c r="H17" s="218"/>
      <c r="I17" s="207" t="str">
        <f t="shared" si="1"/>
        <v/>
      </c>
      <c r="J17" s="208"/>
      <c r="K17" s="206" t="str">
        <f t="shared" si="2"/>
        <v/>
      </c>
      <c r="L17" s="209" t="str">
        <f>IF($K17="","",($K17/60)*Summary!$E$4)</f>
        <v/>
      </c>
    </row>
    <row r="18" spans="1:12" ht="18" customHeight="1" x14ac:dyDescent="0.25">
      <c r="A18" s="214"/>
      <c r="B18" s="213"/>
      <c r="C18" s="216"/>
      <c r="D18" s="206" t="str">
        <f t="shared" si="0"/>
        <v/>
      </c>
      <c r="E18" s="217"/>
      <c r="F18" s="217"/>
      <c r="G18" s="213"/>
      <c r="H18" s="218"/>
      <c r="I18" s="207" t="str">
        <f t="shared" si="1"/>
        <v/>
      </c>
      <c r="J18" s="208"/>
      <c r="K18" s="206" t="str">
        <f t="shared" si="2"/>
        <v/>
      </c>
      <c r="L18" s="209" t="str">
        <f>IF($K18="","",($K18/60)*Summary!$E$4)</f>
        <v/>
      </c>
    </row>
    <row r="19" spans="1:12" ht="18" customHeight="1" x14ac:dyDescent="0.25">
      <c r="A19" s="214"/>
      <c r="B19" s="213"/>
      <c r="C19" s="216"/>
      <c r="D19" s="206" t="str">
        <f t="shared" si="0"/>
        <v/>
      </c>
      <c r="E19" s="217"/>
      <c r="F19" s="217"/>
      <c r="G19" s="213"/>
      <c r="H19" s="218"/>
      <c r="I19" s="207" t="str">
        <f t="shared" si="1"/>
        <v/>
      </c>
      <c r="J19" s="208"/>
      <c r="K19" s="206" t="str">
        <f t="shared" si="2"/>
        <v/>
      </c>
      <c r="L19" s="209" t="str">
        <f>IF($K19="","",($K19/60)*Summary!$E$4)</f>
        <v/>
      </c>
    </row>
    <row r="20" spans="1:12" ht="18" customHeight="1" x14ac:dyDescent="0.25">
      <c r="A20" s="214"/>
      <c r="B20" s="213"/>
      <c r="C20" s="216"/>
      <c r="D20" s="206" t="str">
        <f t="shared" si="0"/>
        <v/>
      </c>
      <c r="E20" s="217"/>
      <c r="F20" s="217"/>
      <c r="G20" s="213"/>
      <c r="H20" s="218"/>
      <c r="I20" s="207" t="str">
        <f t="shared" si="1"/>
        <v/>
      </c>
      <c r="J20" s="208"/>
      <c r="K20" s="206" t="str">
        <f t="shared" si="2"/>
        <v/>
      </c>
      <c r="L20" s="209" t="str">
        <f>IF($K20="","",($K20/60)*Summary!$E$4)</f>
        <v/>
      </c>
    </row>
    <row r="21" spans="1:12" ht="18" customHeight="1" x14ac:dyDescent="0.25">
      <c r="A21" s="214"/>
      <c r="B21" s="213"/>
      <c r="C21" s="216"/>
      <c r="D21" s="206" t="str">
        <f t="shared" si="0"/>
        <v/>
      </c>
      <c r="E21" s="217"/>
      <c r="F21" s="217"/>
      <c r="G21" s="213"/>
      <c r="H21" s="218"/>
      <c r="I21" s="207" t="str">
        <f t="shared" si="1"/>
        <v/>
      </c>
      <c r="J21" s="208"/>
      <c r="K21" s="206" t="str">
        <f t="shared" si="2"/>
        <v/>
      </c>
      <c r="L21" s="209" t="str">
        <f>IF($K21="","",($K21/60)*Summary!$E$4)</f>
        <v/>
      </c>
    </row>
    <row r="22" spans="1:12" ht="18" customHeight="1" x14ac:dyDescent="0.25">
      <c r="A22" s="214"/>
      <c r="B22" s="213"/>
      <c r="C22" s="216"/>
      <c r="D22" s="206" t="str">
        <f t="shared" si="0"/>
        <v/>
      </c>
      <c r="E22" s="217"/>
      <c r="F22" s="217"/>
      <c r="G22" s="213"/>
      <c r="H22" s="218"/>
      <c r="I22" s="207" t="str">
        <f t="shared" si="1"/>
        <v/>
      </c>
      <c r="J22" s="208"/>
      <c r="K22" s="206" t="str">
        <f t="shared" si="2"/>
        <v/>
      </c>
      <c r="L22" s="209" t="str">
        <f>IF($K22="","",($K22/60)*Summary!$E$4)</f>
        <v/>
      </c>
    </row>
    <row r="23" spans="1:12" ht="18" customHeight="1" x14ac:dyDescent="0.25">
      <c r="A23" s="214"/>
      <c r="B23" s="213"/>
      <c r="C23" s="216"/>
      <c r="D23" s="206" t="str">
        <f t="shared" si="0"/>
        <v/>
      </c>
      <c r="E23" s="217"/>
      <c r="F23" s="217"/>
      <c r="G23" s="213"/>
      <c r="H23" s="218"/>
      <c r="I23" s="207" t="str">
        <f t="shared" si="1"/>
        <v/>
      </c>
      <c r="J23" s="208"/>
      <c r="K23" s="206" t="str">
        <f t="shared" si="2"/>
        <v/>
      </c>
      <c r="L23" s="209" t="str">
        <f>IF($K23="","",($K23/60)*Summary!$E$4)</f>
        <v/>
      </c>
    </row>
    <row r="24" spans="1:12" ht="18" customHeight="1" x14ac:dyDescent="0.25">
      <c r="A24" s="214"/>
      <c r="B24" s="213"/>
      <c r="C24" s="216"/>
      <c r="D24" s="206" t="str">
        <f t="shared" si="0"/>
        <v/>
      </c>
      <c r="E24" s="217"/>
      <c r="F24" s="217"/>
      <c r="G24" s="213"/>
      <c r="H24" s="218"/>
      <c r="I24" s="207" t="str">
        <f t="shared" si="1"/>
        <v/>
      </c>
      <c r="J24" s="208"/>
      <c r="K24" s="206" t="str">
        <f t="shared" si="2"/>
        <v/>
      </c>
      <c r="L24" s="209" t="str">
        <f>IF($K24="","",($K24/60)*Summary!$E$4)</f>
        <v/>
      </c>
    </row>
    <row r="25" spans="1:12" ht="18" customHeight="1" x14ac:dyDescent="0.25">
      <c r="A25" s="214"/>
      <c r="B25" s="213"/>
      <c r="C25" s="216"/>
      <c r="D25" s="206" t="str">
        <f t="shared" si="0"/>
        <v/>
      </c>
      <c r="E25" s="217"/>
      <c r="F25" s="217"/>
      <c r="G25" s="213"/>
      <c r="H25" s="218"/>
      <c r="I25" s="207" t="str">
        <f t="shared" si="1"/>
        <v/>
      </c>
      <c r="J25" s="208"/>
      <c r="K25" s="206" t="str">
        <f t="shared" si="2"/>
        <v/>
      </c>
      <c r="L25" s="209" t="str">
        <f>IF($K25="","",($K25/60)*Summary!$E$4)</f>
        <v/>
      </c>
    </row>
    <row r="26" spans="1:12" ht="18" customHeight="1" x14ac:dyDescent="0.25">
      <c r="A26" s="214"/>
      <c r="B26" s="213"/>
      <c r="C26" s="216"/>
      <c r="D26" s="206" t="str">
        <f t="shared" si="0"/>
        <v/>
      </c>
      <c r="E26" s="217"/>
      <c r="F26" s="217"/>
      <c r="G26" s="213"/>
      <c r="H26" s="218"/>
      <c r="I26" s="207" t="str">
        <f t="shared" si="1"/>
        <v/>
      </c>
      <c r="J26" s="208"/>
      <c r="K26" s="206" t="str">
        <f t="shared" si="2"/>
        <v/>
      </c>
      <c r="L26" s="209" t="str">
        <f>IF($K26="","",($K26/60)*Summary!$E$4)</f>
        <v/>
      </c>
    </row>
    <row r="27" spans="1:12" ht="18" customHeight="1" x14ac:dyDescent="0.25">
      <c r="A27" s="214"/>
      <c r="B27" s="213"/>
      <c r="C27" s="216"/>
      <c r="D27" s="206" t="str">
        <f t="shared" si="0"/>
        <v/>
      </c>
      <c r="E27" s="217"/>
      <c r="F27" s="217"/>
      <c r="G27" s="213"/>
      <c r="H27" s="218"/>
      <c r="I27" s="207" t="str">
        <f t="shared" si="1"/>
        <v/>
      </c>
      <c r="J27" s="208"/>
      <c r="K27" s="206" t="str">
        <f t="shared" si="2"/>
        <v/>
      </c>
      <c r="L27" s="209" t="str">
        <f>IF($K27="","",($K27/60)*Summary!$E$4)</f>
        <v/>
      </c>
    </row>
    <row r="28" spans="1:12" ht="18" customHeight="1" x14ac:dyDescent="0.25">
      <c r="A28" s="214"/>
      <c r="B28" s="213"/>
      <c r="C28" s="216"/>
      <c r="D28" s="206" t="str">
        <f t="shared" si="0"/>
        <v/>
      </c>
      <c r="E28" s="217"/>
      <c r="F28" s="217"/>
      <c r="G28" s="213"/>
      <c r="H28" s="218"/>
      <c r="I28" s="207" t="str">
        <f t="shared" si="1"/>
        <v/>
      </c>
      <c r="J28" s="208"/>
      <c r="K28" s="206" t="str">
        <f t="shared" si="2"/>
        <v/>
      </c>
      <c r="L28" s="209" t="str">
        <f>IF($K28="","",($K28/60)*Summary!$E$4)</f>
        <v/>
      </c>
    </row>
    <row r="29" spans="1:12" ht="18" customHeight="1" x14ac:dyDescent="0.25">
      <c r="A29" s="214"/>
      <c r="B29" s="213"/>
      <c r="C29" s="216"/>
      <c r="D29" s="206" t="str">
        <f t="shared" si="0"/>
        <v/>
      </c>
      <c r="E29" s="217"/>
      <c r="F29" s="217"/>
      <c r="G29" s="213"/>
      <c r="H29" s="218"/>
      <c r="I29" s="207" t="str">
        <f t="shared" si="1"/>
        <v/>
      </c>
      <c r="J29" s="208"/>
      <c r="K29" s="206" t="str">
        <f t="shared" si="2"/>
        <v/>
      </c>
      <c r="L29" s="209" t="str">
        <f>IF($K29="","",($K29/60)*Summary!$E$4)</f>
        <v/>
      </c>
    </row>
    <row r="30" spans="1:12" ht="18" customHeight="1" x14ac:dyDescent="0.25">
      <c r="A30" s="214"/>
      <c r="B30" s="213"/>
      <c r="C30" s="216"/>
      <c r="D30" s="206" t="str">
        <f t="shared" si="0"/>
        <v/>
      </c>
      <c r="E30" s="217"/>
      <c r="F30" s="217"/>
      <c r="G30" s="213"/>
      <c r="H30" s="218"/>
      <c r="I30" s="207" t="str">
        <f t="shared" si="1"/>
        <v/>
      </c>
      <c r="J30" s="208"/>
      <c r="K30" s="206" t="str">
        <f t="shared" si="2"/>
        <v/>
      </c>
      <c r="L30" s="209" t="str">
        <f>IF($K30="","",($K30/60)*Summary!$E$4)</f>
        <v/>
      </c>
    </row>
    <row r="31" spans="1:12" ht="18" customHeight="1" x14ac:dyDescent="0.25">
      <c r="A31" s="214"/>
      <c r="B31" s="213"/>
      <c r="C31" s="216"/>
      <c r="D31" s="206" t="str">
        <f t="shared" si="0"/>
        <v/>
      </c>
      <c r="E31" s="217"/>
      <c r="F31" s="217"/>
      <c r="G31" s="213"/>
      <c r="H31" s="218"/>
      <c r="I31" s="207" t="str">
        <f t="shared" si="1"/>
        <v/>
      </c>
      <c r="J31" s="208"/>
      <c r="K31" s="206" t="str">
        <f t="shared" si="2"/>
        <v/>
      </c>
      <c r="L31" s="209" t="str">
        <f>IF($K31="","",($K31/60)*Summary!$E$4)</f>
        <v/>
      </c>
    </row>
    <row r="32" spans="1:12" ht="18" customHeight="1" x14ac:dyDescent="0.25">
      <c r="A32" s="214"/>
      <c r="B32" s="213"/>
      <c r="C32" s="216"/>
      <c r="D32" s="206" t="str">
        <f t="shared" si="0"/>
        <v/>
      </c>
      <c r="E32" s="217"/>
      <c r="F32" s="217"/>
      <c r="G32" s="213"/>
      <c r="H32" s="218"/>
      <c r="I32" s="207" t="str">
        <f t="shared" si="1"/>
        <v/>
      </c>
      <c r="J32" s="208"/>
      <c r="K32" s="206" t="str">
        <f t="shared" si="2"/>
        <v/>
      </c>
      <c r="L32" s="209" t="str">
        <f>IF($K32="","",($K32/60)*Summary!$E$4)</f>
        <v/>
      </c>
    </row>
    <row r="33" spans="1:12" ht="18" customHeight="1" x14ac:dyDescent="0.25">
      <c r="A33" s="214"/>
      <c r="B33" s="213"/>
      <c r="C33" s="216"/>
      <c r="D33" s="206" t="str">
        <f t="shared" si="0"/>
        <v/>
      </c>
      <c r="E33" s="217"/>
      <c r="F33" s="217"/>
      <c r="G33" s="213"/>
      <c r="H33" s="218"/>
      <c r="I33" s="207" t="str">
        <f t="shared" si="1"/>
        <v/>
      </c>
      <c r="J33" s="208"/>
      <c r="K33" s="206" t="str">
        <f t="shared" si="2"/>
        <v/>
      </c>
      <c r="L33" s="209" t="str">
        <f>IF($K33="","",($K33/60)*Summary!$E$4)</f>
        <v/>
      </c>
    </row>
    <row r="34" spans="1:12" ht="18" customHeight="1" x14ac:dyDescent="0.25">
      <c r="A34" s="214"/>
      <c r="B34" s="213"/>
      <c r="C34" s="216"/>
      <c r="D34" s="206" t="str">
        <f t="shared" si="0"/>
        <v/>
      </c>
      <c r="E34" s="217"/>
      <c r="F34" s="217"/>
      <c r="G34" s="213"/>
      <c r="H34" s="218"/>
      <c r="I34" s="207" t="str">
        <f t="shared" si="1"/>
        <v/>
      </c>
      <c r="J34" s="208"/>
      <c r="K34" s="206" t="str">
        <f t="shared" si="2"/>
        <v/>
      </c>
      <c r="L34" s="209" t="str">
        <f>IF($K34="","",($K34/60)*Summary!$E$4)</f>
        <v/>
      </c>
    </row>
    <row r="35" spans="1:12" ht="18" customHeight="1" x14ac:dyDescent="0.25">
      <c r="A35" s="214"/>
      <c r="B35" s="213"/>
      <c r="C35" s="216"/>
      <c r="D35" s="206" t="str">
        <f t="shared" si="0"/>
        <v/>
      </c>
      <c r="E35" s="217"/>
      <c r="F35" s="217"/>
      <c r="G35" s="213"/>
      <c r="H35" s="218"/>
      <c r="I35" s="207" t="str">
        <f t="shared" si="1"/>
        <v/>
      </c>
      <c r="J35" s="208"/>
      <c r="K35" s="206" t="str">
        <f t="shared" si="2"/>
        <v/>
      </c>
      <c r="L35" s="209" t="str">
        <f>IF($K35="","",($K35/60)*Summary!$E$4)</f>
        <v/>
      </c>
    </row>
    <row r="36" spans="1:12" ht="18" customHeight="1" x14ac:dyDescent="0.25">
      <c r="A36" s="214"/>
      <c r="B36" s="213"/>
      <c r="C36" s="216"/>
      <c r="D36" s="206" t="str">
        <f t="shared" si="0"/>
        <v/>
      </c>
      <c r="E36" s="217"/>
      <c r="F36" s="217"/>
      <c r="G36" s="213"/>
      <c r="H36" s="218"/>
      <c r="I36" s="207" t="str">
        <f t="shared" si="1"/>
        <v/>
      </c>
      <c r="J36" s="208"/>
      <c r="K36" s="206" t="str">
        <f t="shared" si="2"/>
        <v/>
      </c>
      <c r="L36" s="209" t="str">
        <f>IF($K36="","",($K36/60)*Summary!$E$4)</f>
        <v/>
      </c>
    </row>
    <row r="37" spans="1:12" ht="18" customHeight="1" x14ac:dyDescent="0.25">
      <c r="A37" s="214"/>
      <c r="B37" s="213"/>
      <c r="C37" s="216"/>
      <c r="D37" s="206" t="str">
        <f t="shared" si="0"/>
        <v/>
      </c>
      <c r="E37" s="217"/>
      <c r="F37" s="217"/>
      <c r="G37" s="213"/>
      <c r="H37" s="218"/>
      <c r="I37" s="207" t="str">
        <f t="shared" si="1"/>
        <v/>
      </c>
      <c r="J37" s="208"/>
      <c r="K37" s="206" t="str">
        <f t="shared" si="2"/>
        <v/>
      </c>
      <c r="L37" s="209" t="str">
        <f>IF($K37="","",($K37/60)*Summary!$E$4)</f>
        <v/>
      </c>
    </row>
    <row r="38" spans="1:12" ht="18" customHeight="1" x14ac:dyDescent="0.25">
      <c r="A38" s="214"/>
      <c r="B38" s="213"/>
      <c r="C38" s="216"/>
      <c r="D38" s="206" t="str">
        <f t="shared" si="0"/>
        <v/>
      </c>
      <c r="E38" s="217"/>
      <c r="F38" s="217"/>
      <c r="G38" s="213"/>
      <c r="H38" s="218"/>
      <c r="I38" s="207" t="str">
        <f t="shared" si="1"/>
        <v/>
      </c>
      <c r="J38" s="208"/>
      <c r="K38" s="206" t="str">
        <f t="shared" si="2"/>
        <v/>
      </c>
      <c r="L38" s="209" t="str">
        <f>IF($K38="","",($K38/60)*Summary!$E$4)</f>
        <v/>
      </c>
    </row>
    <row r="39" spans="1:12" ht="18" customHeight="1" x14ac:dyDescent="0.25">
      <c r="A39" s="214"/>
      <c r="B39" s="213"/>
      <c r="C39" s="216"/>
      <c r="D39" s="206" t="str">
        <f t="shared" si="0"/>
        <v/>
      </c>
      <c r="E39" s="217"/>
      <c r="F39" s="217"/>
      <c r="G39" s="213"/>
      <c r="H39" s="218"/>
      <c r="I39" s="207" t="str">
        <f t="shared" si="1"/>
        <v/>
      </c>
      <c r="J39" s="208"/>
      <c r="K39" s="206" t="str">
        <f t="shared" si="2"/>
        <v/>
      </c>
      <c r="L39" s="209" t="str">
        <f>IF($K39="","",($K39/60)*Summary!$E$4)</f>
        <v/>
      </c>
    </row>
    <row r="40" spans="1:12" ht="18" customHeight="1" x14ac:dyDescent="0.25">
      <c r="A40" s="214"/>
      <c r="B40" s="213"/>
      <c r="C40" s="216"/>
      <c r="D40" s="206" t="str">
        <f t="shared" si="0"/>
        <v/>
      </c>
      <c r="E40" s="217"/>
      <c r="F40" s="217"/>
      <c r="G40" s="213"/>
      <c r="H40" s="218"/>
      <c r="I40" s="207" t="str">
        <f t="shared" si="1"/>
        <v/>
      </c>
      <c r="J40" s="208"/>
      <c r="K40" s="206" t="str">
        <f t="shared" si="2"/>
        <v/>
      </c>
      <c r="L40" s="209" t="str">
        <f>IF($K40="","",($K40/60)*Summary!$E$4)</f>
        <v/>
      </c>
    </row>
    <row r="41" spans="1:12" ht="18" customHeight="1" x14ac:dyDescent="0.25">
      <c r="A41" s="214"/>
      <c r="B41" s="213"/>
      <c r="C41" s="216"/>
      <c r="D41" s="206" t="str">
        <f t="shared" si="0"/>
        <v/>
      </c>
      <c r="E41" s="217"/>
      <c r="F41" s="217"/>
      <c r="G41" s="213"/>
      <c r="H41" s="218"/>
      <c r="I41" s="207" t="str">
        <f t="shared" si="1"/>
        <v/>
      </c>
      <c r="J41" s="208"/>
      <c r="K41" s="206" t="str">
        <f t="shared" si="2"/>
        <v/>
      </c>
      <c r="L41" s="209" t="str">
        <f>IF($K41="","",($K41/60)*Summary!$E$4)</f>
        <v/>
      </c>
    </row>
    <row r="42" spans="1:12" ht="18" customHeight="1" x14ac:dyDescent="0.25">
      <c r="A42" s="214"/>
      <c r="B42" s="213"/>
      <c r="C42" s="216"/>
      <c r="D42" s="206" t="str">
        <f t="shared" si="0"/>
        <v/>
      </c>
      <c r="E42" s="217"/>
      <c r="F42" s="217"/>
      <c r="G42" s="213"/>
      <c r="H42" s="218"/>
      <c r="I42" s="207" t="str">
        <f t="shared" si="1"/>
        <v/>
      </c>
      <c r="J42" s="208"/>
      <c r="K42" s="206" t="str">
        <f t="shared" si="2"/>
        <v/>
      </c>
      <c r="L42" s="209" t="str">
        <f>IF($K42="","",($K42/60)*Summary!$E$4)</f>
        <v/>
      </c>
    </row>
    <row r="43" spans="1:12" ht="18" customHeight="1" x14ac:dyDescent="0.25">
      <c r="A43" s="214"/>
      <c r="B43" s="213"/>
      <c r="C43" s="216"/>
      <c r="D43" s="206" t="str">
        <f t="shared" si="0"/>
        <v/>
      </c>
      <c r="E43" s="217"/>
      <c r="F43" s="217"/>
      <c r="G43" s="213"/>
      <c r="H43" s="218"/>
      <c r="I43" s="207" t="str">
        <f t="shared" si="1"/>
        <v/>
      </c>
      <c r="J43" s="208"/>
      <c r="K43" s="206" t="str">
        <f t="shared" si="2"/>
        <v/>
      </c>
      <c r="L43" s="209" t="str">
        <f>IF($K43="","",($K43/60)*Summary!$E$4)</f>
        <v/>
      </c>
    </row>
    <row r="44" spans="1:12" ht="18" customHeight="1" x14ac:dyDescent="0.25">
      <c r="A44" s="214"/>
      <c r="B44" s="213"/>
      <c r="C44" s="216"/>
      <c r="D44" s="206" t="str">
        <f t="shared" si="0"/>
        <v/>
      </c>
      <c r="E44" s="217"/>
      <c r="F44" s="217"/>
      <c r="G44" s="213"/>
      <c r="H44" s="218"/>
      <c r="I44" s="207" t="str">
        <f t="shared" si="1"/>
        <v/>
      </c>
      <c r="J44" s="208"/>
      <c r="K44" s="206" t="str">
        <f t="shared" si="2"/>
        <v/>
      </c>
      <c r="L44" s="209" t="str">
        <f>IF($K44="","",($K44/60)*Summary!$E$4)</f>
        <v/>
      </c>
    </row>
    <row r="45" spans="1:12" ht="18" customHeight="1" x14ac:dyDescent="0.25">
      <c r="A45" s="214"/>
      <c r="B45" s="213"/>
      <c r="C45" s="216"/>
      <c r="D45" s="206" t="str">
        <f t="shared" si="0"/>
        <v/>
      </c>
      <c r="E45" s="217"/>
      <c r="F45" s="217"/>
      <c r="G45" s="213"/>
      <c r="H45" s="218"/>
      <c r="I45" s="207" t="str">
        <f t="shared" si="1"/>
        <v/>
      </c>
      <c r="J45" s="208"/>
      <c r="K45" s="206" t="str">
        <f t="shared" si="2"/>
        <v/>
      </c>
      <c r="L45" s="209" t="str">
        <f>IF($K45="","",($K45/60)*Summary!$E$4)</f>
        <v/>
      </c>
    </row>
    <row r="46" spans="1:12" ht="18" customHeight="1" x14ac:dyDescent="0.25">
      <c r="A46" s="214"/>
      <c r="B46" s="213"/>
      <c r="C46" s="216"/>
      <c r="D46" s="206" t="str">
        <f t="shared" si="0"/>
        <v/>
      </c>
      <c r="E46" s="217"/>
      <c r="F46" s="217"/>
      <c r="G46" s="213"/>
      <c r="H46" s="218"/>
      <c r="I46" s="207" t="str">
        <f t="shared" si="1"/>
        <v/>
      </c>
      <c r="J46" s="208"/>
      <c r="K46" s="206" t="str">
        <f t="shared" si="2"/>
        <v/>
      </c>
      <c r="L46" s="209" t="str">
        <f>IF($K46="","",($K46/60)*Summary!$E$4)</f>
        <v/>
      </c>
    </row>
    <row r="47" spans="1:12" ht="18" customHeight="1" x14ac:dyDescent="0.25">
      <c r="A47" s="214"/>
      <c r="B47" s="213"/>
      <c r="C47" s="216"/>
      <c r="D47" s="206" t="str">
        <f t="shared" si="0"/>
        <v/>
      </c>
      <c r="E47" s="217"/>
      <c r="F47" s="217"/>
      <c r="G47" s="213"/>
      <c r="H47" s="218"/>
      <c r="I47" s="207" t="str">
        <f t="shared" si="1"/>
        <v/>
      </c>
      <c r="J47" s="208"/>
      <c r="K47" s="206" t="str">
        <f t="shared" si="2"/>
        <v/>
      </c>
      <c r="L47" s="209" t="str">
        <f>IF($K47="","",($K47/60)*Summary!$E$4)</f>
        <v/>
      </c>
    </row>
    <row r="48" spans="1:12" ht="18" customHeight="1" x14ac:dyDescent="0.25">
      <c r="A48" s="214"/>
      <c r="B48" s="213"/>
      <c r="C48" s="216"/>
      <c r="D48" s="206" t="str">
        <f t="shared" si="0"/>
        <v/>
      </c>
      <c r="E48" s="217"/>
      <c r="F48" s="217"/>
      <c r="G48" s="213"/>
      <c r="H48" s="218"/>
      <c r="I48" s="207" t="str">
        <f t="shared" si="1"/>
        <v/>
      </c>
      <c r="J48" s="208"/>
      <c r="K48" s="206" t="str">
        <f t="shared" si="2"/>
        <v/>
      </c>
      <c r="L48" s="209" t="str">
        <f>IF($K48="","",($K48/60)*Summary!$E$4)</f>
        <v/>
      </c>
    </row>
    <row r="49" spans="1:12" ht="18" customHeight="1" x14ac:dyDescent="0.25">
      <c r="A49" s="214"/>
      <c r="B49" s="213"/>
      <c r="C49" s="216"/>
      <c r="D49" s="206" t="str">
        <f t="shared" si="0"/>
        <v/>
      </c>
      <c r="E49" s="217"/>
      <c r="F49" s="217"/>
      <c r="G49" s="213"/>
      <c r="H49" s="218"/>
      <c r="I49" s="207" t="str">
        <f t="shared" si="1"/>
        <v/>
      </c>
      <c r="J49" s="208"/>
      <c r="K49" s="206" t="str">
        <f t="shared" si="2"/>
        <v/>
      </c>
      <c r="L49" s="209" t="str">
        <f>IF($K49="","",($K49/60)*Summary!$E$4)</f>
        <v/>
      </c>
    </row>
    <row r="50" spans="1:12" ht="18" customHeight="1" x14ac:dyDescent="0.25">
      <c r="A50" s="214"/>
      <c r="B50" s="213"/>
      <c r="C50" s="216"/>
      <c r="D50" s="206" t="str">
        <f t="shared" si="0"/>
        <v/>
      </c>
      <c r="E50" s="217"/>
      <c r="F50" s="217"/>
      <c r="G50" s="213"/>
      <c r="H50" s="218"/>
      <c r="I50" s="207" t="str">
        <f t="shared" si="1"/>
        <v/>
      </c>
      <c r="J50" s="208"/>
      <c r="K50" s="206" t="str">
        <f t="shared" si="2"/>
        <v/>
      </c>
      <c r="L50" s="209" t="str">
        <f>IF($K50="","",($K50/60)*Summary!$E$4)</f>
        <v/>
      </c>
    </row>
    <row r="51" spans="1:12" ht="18" customHeight="1" x14ac:dyDescent="0.25">
      <c r="A51" s="214"/>
      <c r="B51" s="213"/>
      <c r="C51" s="216"/>
      <c r="D51" s="206" t="str">
        <f t="shared" si="0"/>
        <v/>
      </c>
      <c r="E51" s="217"/>
      <c r="F51" s="217"/>
      <c r="G51" s="213"/>
      <c r="H51" s="218"/>
      <c r="I51" s="207" t="str">
        <f t="shared" si="1"/>
        <v/>
      </c>
      <c r="J51" s="208"/>
      <c r="K51" s="206" t="str">
        <f t="shared" si="2"/>
        <v/>
      </c>
      <c r="L51" s="209" t="str">
        <f>IF($K51="","",($K51/60)*Summary!$E$4)</f>
        <v/>
      </c>
    </row>
    <row r="52" spans="1:12" ht="18" customHeight="1" x14ac:dyDescent="0.25">
      <c r="A52" s="214"/>
      <c r="B52" s="213"/>
      <c r="C52" s="216"/>
      <c r="D52" s="206" t="str">
        <f t="shared" si="0"/>
        <v/>
      </c>
      <c r="E52" s="217"/>
      <c r="F52" s="217"/>
      <c r="G52" s="213"/>
      <c r="H52" s="218"/>
      <c r="I52" s="207" t="str">
        <f t="shared" si="1"/>
        <v/>
      </c>
      <c r="J52" s="208"/>
      <c r="K52" s="206" t="str">
        <f t="shared" si="2"/>
        <v/>
      </c>
      <c r="L52" s="209" t="str">
        <f>IF($K52="","",($K52/60)*Summary!$E$4)</f>
        <v/>
      </c>
    </row>
    <row r="53" spans="1:12" ht="18" customHeight="1" x14ac:dyDescent="0.25">
      <c r="A53" s="214"/>
      <c r="B53" s="213"/>
      <c r="C53" s="216"/>
      <c r="D53" s="206" t="str">
        <f t="shared" si="0"/>
        <v/>
      </c>
      <c r="E53" s="217"/>
      <c r="F53" s="217"/>
      <c r="G53" s="213"/>
      <c r="H53" s="218"/>
      <c r="I53" s="207" t="str">
        <f t="shared" si="1"/>
        <v/>
      </c>
      <c r="J53" s="208"/>
      <c r="K53" s="206" t="str">
        <f t="shared" si="2"/>
        <v/>
      </c>
      <c r="L53" s="209" t="str">
        <f>IF($K53="","",($K53/60)*Summary!$E$4)</f>
        <v/>
      </c>
    </row>
    <row r="54" spans="1:12" ht="18" customHeight="1" x14ac:dyDescent="0.25">
      <c r="A54" s="214"/>
      <c r="B54" s="213"/>
      <c r="C54" s="216"/>
      <c r="D54" s="206" t="str">
        <f t="shared" si="0"/>
        <v/>
      </c>
      <c r="E54" s="217"/>
      <c r="F54" s="217"/>
      <c r="G54" s="213"/>
      <c r="H54" s="218"/>
      <c r="I54" s="207" t="str">
        <f t="shared" si="1"/>
        <v/>
      </c>
      <c r="J54" s="208"/>
      <c r="K54" s="206" t="str">
        <f t="shared" si="2"/>
        <v/>
      </c>
      <c r="L54" s="209" t="str">
        <f>IF($K54="","",($K54/60)*Summary!$E$4)</f>
        <v/>
      </c>
    </row>
    <row r="55" spans="1:12" ht="18" customHeight="1" x14ac:dyDescent="0.25">
      <c r="A55" s="214"/>
      <c r="B55" s="213"/>
      <c r="C55" s="216"/>
      <c r="D55" s="206" t="str">
        <f t="shared" si="0"/>
        <v/>
      </c>
      <c r="E55" s="217"/>
      <c r="F55" s="217"/>
      <c r="G55" s="213"/>
      <c r="H55" s="218"/>
      <c r="I55" s="207" t="str">
        <f t="shared" si="1"/>
        <v/>
      </c>
      <c r="J55" s="208"/>
      <c r="K55" s="206" t="str">
        <f t="shared" si="2"/>
        <v/>
      </c>
      <c r="L55" s="209" t="str">
        <f>IF($K55="","",($K55/60)*Summary!$E$4)</f>
        <v/>
      </c>
    </row>
    <row r="56" spans="1:12" ht="18" customHeight="1" x14ac:dyDescent="0.25">
      <c r="A56" s="214"/>
      <c r="B56" s="213"/>
      <c r="C56" s="216"/>
      <c r="D56" s="206" t="str">
        <f t="shared" si="0"/>
        <v/>
      </c>
      <c r="E56" s="217"/>
      <c r="F56" s="217"/>
      <c r="G56" s="213"/>
      <c r="H56" s="218"/>
      <c r="I56" s="207" t="str">
        <f t="shared" si="1"/>
        <v/>
      </c>
      <c r="J56" s="208"/>
      <c r="K56" s="206" t="str">
        <f t="shared" si="2"/>
        <v/>
      </c>
      <c r="L56" s="209" t="str">
        <f>IF($K56="","",($K56/60)*Summary!$E$4)</f>
        <v/>
      </c>
    </row>
    <row r="57" spans="1:12" ht="18" customHeight="1" x14ac:dyDescent="0.25">
      <c r="A57" s="214"/>
      <c r="B57" s="213"/>
      <c r="C57" s="216"/>
      <c r="D57" s="206" t="str">
        <f t="shared" si="0"/>
        <v/>
      </c>
      <c r="E57" s="217"/>
      <c r="F57" s="217"/>
      <c r="G57" s="213"/>
      <c r="H57" s="218"/>
      <c r="I57" s="207" t="str">
        <f t="shared" si="1"/>
        <v/>
      </c>
      <c r="J57" s="208"/>
      <c r="K57" s="206" t="str">
        <f t="shared" si="2"/>
        <v/>
      </c>
      <c r="L57" s="209" t="str">
        <f>IF($K57="","",($K57/60)*Summary!$E$4)</f>
        <v/>
      </c>
    </row>
    <row r="58" spans="1:12" ht="18" customHeight="1" x14ac:dyDescent="0.25">
      <c r="A58" s="214"/>
      <c r="B58" s="213"/>
      <c r="C58" s="216"/>
      <c r="D58" s="206" t="str">
        <f t="shared" si="0"/>
        <v/>
      </c>
      <c r="E58" s="217"/>
      <c r="F58" s="217"/>
      <c r="G58" s="213"/>
      <c r="H58" s="218"/>
      <c r="I58" s="207" t="str">
        <f t="shared" si="1"/>
        <v/>
      </c>
      <c r="J58" s="208"/>
      <c r="K58" s="206" t="str">
        <f t="shared" si="2"/>
        <v/>
      </c>
      <c r="L58" s="209" t="str">
        <f>IF($K58="","",($K58/60)*Summary!$E$4)</f>
        <v/>
      </c>
    </row>
    <row r="59" spans="1:12" ht="18" customHeight="1" x14ac:dyDescent="0.25">
      <c r="A59" s="214"/>
      <c r="B59" s="213"/>
      <c r="C59" s="216"/>
      <c r="D59" s="206" t="str">
        <f t="shared" si="0"/>
        <v/>
      </c>
      <c r="E59" s="217"/>
      <c r="F59" s="217"/>
      <c r="G59" s="213"/>
      <c r="H59" s="218"/>
      <c r="I59" s="207" t="str">
        <f t="shared" si="1"/>
        <v/>
      </c>
      <c r="J59" s="208"/>
      <c r="K59" s="206" t="str">
        <f t="shared" si="2"/>
        <v/>
      </c>
      <c r="L59" s="209" t="str">
        <f>IF($K59="","",($K59/60)*Summary!$E$4)</f>
        <v/>
      </c>
    </row>
    <row r="60" spans="1:12" ht="18" customHeight="1" x14ac:dyDescent="0.25">
      <c r="A60" s="214"/>
      <c r="B60" s="213"/>
      <c r="C60" s="216"/>
      <c r="D60" s="206" t="str">
        <f t="shared" si="0"/>
        <v/>
      </c>
      <c r="E60" s="217"/>
      <c r="F60" s="217"/>
      <c r="G60" s="213"/>
      <c r="H60" s="218"/>
      <c r="I60" s="207" t="str">
        <f t="shared" si="1"/>
        <v/>
      </c>
      <c r="J60" s="208"/>
      <c r="K60" s="206" t="str">
        <f t="shared" si="2"/>
        <v/>
      </c>
      <c r="L60" s="209" t="str">
        <f>IF($K60="","",($K60/60)*Summary!$E$4)</f>
        <v/>
      </c>
    </row>
    <row r="61" spans="1:12" ht="18" customHeight="1" x14ac:dyDescent="0.25">
      <c r="A61" s="214"/>
      <c r="B61" s="213"/>
      <c r="C61" s="216"/>
      <c r="D61" s="206" t="str">
        <f t="shared" si="0"/>
        <v/>
      </c>
      <c r="E61" s="217"/>
      <c r="F61" s="217"/>
      <c r="G61" s="213"/>
      <c r="H61" s="218"/>
      <c r="I61" s="207" t="str">
        <f t="shared" si="1"/>
        <v/>
      </c>
      <c r="J61" s="208"/>
      <c r="K61" s="206" t="str">
        <f t="shared" si="2"/>
        <v/>
      </c>
      <c r="L61" s="209" t="str">
        <f>IF($K61="","",($K61/60)*Summary!$E$4)</f>
        <v/>
      </c>
    </row>
    <row r="62" spans="1:12" ht="18" customHeight="1" x14ac:dyDescent="0.25">
      <c r="A62" s="214"/>
      <c r="B62" s="213"/>
      <c r="C62" s="216"/>
      <c r="D62" s="206" t="str">
        <f t="shared" si="0"/>
        <v/>
      </c>
      <c r="E62" s="217"/>
      <c r="F62" s="217"/>
      <c r="G62" s="213"/>
      <c r="H62" s="218"/>
      <c r="I62" s="207" t="str">
        <f t="shared" si="1"/>
        <v/>
      </c>
      <c r="J62" s="208"/>
      <c r="K62" s="206" t="str">
        <f t="shared" si="2"/>
        <v/>
      </c>
      <c r="L62" s="209" t="str">
        <f>IF($K62="","",($K62/60)*Summary!$E$4)</f>
        <v/>
      </c>
    </row>
    <row r="63" spans="1:12" ht="18" customHeight="1" x14ac:dyDescent="0.25">
      <c r="A63" s="214"/>
      <c r="B63" s="213"/>
      <c r="C63" s="216"/>
      <c r="D63" s="206" t="str">
        <f t="shared" si="0"/>
        <v/>
      </c>
      <c r="E63" s="217"/>
      <c r="F63" s="217"/>
      <c r="G63" s="213"/>
      <c r="H63" s="218"/>
      <c r="I63" s="207" t="str">
        <f t="shared" si="1"/>
        <v/>
      </c>
      <c r="J63" s="208"/>
      <c r="K63" s="206" t="str">
        <f t="shared" si="2"/>
        <v/>
      </c>
      <c r="L63" s="209" t="str">
        <f>IF($K63="","",($K63/60)*Summary!$E$4)</f>
        <v/>
      </c>
    </row>
    <row r="64" spans="1:12" ht="18" customHeight="1" x14ac:dyDescent="0.25">
      <c r="A64" s="214"/>
      <c r="B64" s="213"/>
      <c r="C64" s="216"/>
      <c r="D64" s="206" t="str">
        <f t="shared" si="0"/>
        <v/>
      </c>
      <c r="E64" s="217"/>
      <c r="F64" s="217"/>
      <c r="G64" s="213"/>
      <c r="H64" s="218"/>
      <c r="I64" s="207" t="str">
        <f t="shared" si="1"/>
        <v/>
      </c>
      <c r="J64" s="208"/>
      <c r="K64" s="206" t="str">
        <f t="shared" si="2"/>
        <v/>
      </c>
      <c r="L64" s="209" t="str">
        <f>IF($K64="","",($K64/60)*Summary!$E$4)</f>
        <v/>
      </c>
    </row>
    <row r="65" spans="1:12" ht="18" customHeight="1" x14ac:dyDescent="0.25">
      <c r="A65" s="214"/>
      <c r="B65" s="213"/>
      <c r="C65" s="216"/>
      <c r="D65" s="206" t="str">
        <f t="shared" si="0"/>
        <v/>
      </c>
      <c r="E65" s="217"/>
      <c r="F65" s="217"/>
      <c r="G65" s="213"/>
      <c r="H65" s="218"/>
      <c r="I65" s="207" t="str">
        <f t="shared" si="1"/>
        <v/>
      </c>
      <c r="J65" s="208"/>
      <c r="K65" s="206" t="str">
        <f t="shared" si="2"/>
        <v/>
      </c>
      <c r="L65" s="209" t="str">
        <f>IF($K65="","",($K65/60)*Summary!$E$4)</f>
        <v/>
      </c>
    </row>
    <row r="66" spans="1:12" ht="18" customHeight="1" x14ac:dyDescent="0.25">
      <c r="A66" s="214"/>
      <c r="B66" s="213"/>
      <c r="C66" s="216"/>
      <c r="D66" s="206" t="str">
        <f t="shared" ref="D66:D129" si="3">IF($C66="","",ROUND($C66*60,0))</f>
        <v/>
      </c>
      <c r="E66" s="217"/>
      <c r="F66" s="217"/>
      <c r="G66" s="213"/>
      <c r="H66" s="218"/>
      <c r="I66" s="207" t="str">
        <f t="shared" ref="I66:I129" si="4">IF($K66="","",$K66/60)</f>
        <v/>
      </c>
      <c r="J66" s="208"/>
      <c r="K66" s="206" t="str">
        <f t="shared" ref="K66:K129" si="5">IF($G66&lt;&gt;"Approved","",IF($H66&lt;&gt;"",$H66,$D66))</f>
        <v/>
      </c>
      <c r="L66" s="209" t="str">
        <f>IF($K66="","",($K66/60)*Summary!$E$4)</f>
        <v/>
      </c>
    </row>
    <row r="67" spans="1:12" ht="18" customHeight="1" x14ac:dyDescent="0.25">
      <c r="A67" s="214"/>
      <c r="B67" s="213"/>
      <c r="C67" s="216"/>
      <c r="D67" s="206" t="str">
        <f t="shared" si="3"/>
        <v/>
      </c>
      <c r="E67" s="217"/>
      <c r="F67" s="217"/>
      <c r="G67" s="213"/>
      <c r="H67" s="218"/>
      <c r="I67" s="207" t="str">
        <f t="shared" si="4"/>
        <v/>
      </c>
      <c r="J67" s="208"/>
      <c r="K67" s="206" t="str">
        <f t="shared" si="5"/>
        <v/>
      </c>
      <c r="L67" s="209" t="str">
        <f>IF($K67="","",($K67/60)*Summary!$E$4)</f>
        <v/>
      </c>
    </row>
    <row r="68" spans="1:12" ht="18" customHeight="1" x14ac:dyDescent="0.25">
      <c r="A68" s="214"/>
      <c r="B68" s="213"/>
      <c r="C68" s="216"/>
      <c r="D68" s="206" t="str">
        <f t="shared" si="3"/>
        <v/>
      </c>
      <c r="E68" s="217"/>
      <c r="F68" s="217"/>
      <c r="G68" s="213"/>
      <c r="H68" s="218"/>
      <c r="I68" s="207" t="str">
        <f t="shared" si="4"/>
        <v/>
      </c>
      <c r="J68" s="208"/>
      <c r="K68" s="206" t="str">
        <f t="shared" si="5"/>
        <v/>
      </c>
      <c r="L68" s="209" t="str">
        <f>IF($K68="","",($K68/60)*Summary!$E$4)</f>
        <v/>
      </c>
    </row>
    <row r="69" spans="1:12" ht="18" customHeight="1" x14ac:dyDescent="0.25">
      <c r="A69" s="214"/>
      <c r="B69" s="213"/>
      <c r="C69" s="216"/>
      <c r="D69" s="206" t="str">
        <f t="shared" si="3"/>
        <v/>
      </c>
      <c r="E69" s="217"/>
      <c r="F69" s="217"/>
      <c r="G69" s="213"/>
      <c r="H69" s="218"/>
      <c r="I69" s="207" t="str">
        <f t="shared" si="4"/>
        <v/>
      </c>
      <c r="J69" s="208"/>
      <c r="K69" s="206" t="str">
        <f t="shared" si="5"/>
        <v/>
      </c>
      <c r="L69" s="209" t="str">
        <f>IF($K69="","",($K69/60)*Summary!$E$4)</f>
        <v/>
      </c>
    </row>
    <row r="70" spans="1:12" ht="18" customHeight="1" x14ac:dyDescent="0.25">
      <c r="A70" s="214"/>
      <c r="B70" s="213"/>
      <c r="C70" s="216"/>
      <c r="D70" s="206" t="str">
        <f t="shared" si="3"/>
        <v/>
      </c>
      <c r="E70" s="217"/>
      <c r="F70" s="217"/>
      <c r="G70" s="213"/>
      <c r="H70" s="218"/>
      <c r="I70" s="207" t="str">
        <f t="shared" si="4"/>
        <v/>
      </c>
      <c r="J70" s="208"/>
      <c r="K70" s="206" t="str">
        <f t="shared" si="5"/>
        <v/>
      </c>
      <c r="L70" s="209" t="str">
        <f>IF($K70="","",($K70/60)*Summary!$E$4)</f>
        <v/>
      </c>
    </row>
    <row r="71" spans="1:12" ht="18" customHeight="1" x14ac:dyDescent="0.25">
      <c r="A71" s="214"/>
      <c r="B71" s="213"/>
      <c r="C71" s="216"/>
      <c r="D71" s="206" t="str">
        <f t="shared" si="3"/>
        <v/>
      </c>
      <c r="E71" s="217"/>
      <c r="F71" s="217"/>
      <c r="G71" s="213"/>
      <c r="H71" s="218"/>
      <c r="I71" s="207" t="str">
        <f t="shared" si="4"/>
        <v/>
      </c>
      <c r="J71" s="208"/>
      <c r="K71" s="206" t="str">
        <f t="shared" si="5"/>
        <v/>
      </c>
      <c r="L71" s="209" t="str">
        <f>IF($K71="","",($K71/60)*Summary!$E$4)</f>
        <v/>
      </c>
    </row>
    <row r="72" spans="1:12" ht="18" customHeight="1" x14ac:dyDescent="0.25">
      <c r="A72" s="214"/>
      <c r="B72" s="213"/>
      <c r="C72" s="216"/>
      <c r="D72" s="206" t="str">
        <f t="shared" si="3"/>
        <v/>
      </c>
      <c r="E72" s="217"/>
      <c r="F72" s="217"/>
      <c r="G72" s="213"/>
      <c r="H72" s="218"/>
      <c r="I72" s="207" t="str">
        <f t="shared" si="4"/>
        <v/>
      </c>
      <c r="J72" s="208"/>
      <c r="K72" s="206" t="str">
        <f t="shared" si="5"/>
        <v/>
      </c>
      <c r="L72" s="209" t="str">
        <f>IF($K72="","",($K72/60)*Summary!$E$4)</f>
        <v/>
      </c>
    </row>
    <row r="73" spans="1:12" ht="18" customHeight="1" x14ac:dyDescent="0.25">
      <c r="A73" s="214"/>
      <c r="B73" s="213"/>
      <c r="C73" s="216"/>
      <c r="D73" s="206" t="str">
        <f t="shared" si="3"/>
        <v/>
      </c>
      <c r="E73" s="217"/>
      <c r="F73" s="217"/>
      <c r="G73" s="213"/>
      <c r="H73" s="218"/>
      <c r="I73" s="207" t="str">
        <f t="shared" si="4"/>
        <v/>
      </c>
      <c r="J73" s="208"/>
      <c r="K73" s="206" t="str">
        <f t="shared" si="5"/>
        <v/>
      </c>
      <c r="L73" s="209" t="str">
        <f>IF($K73="","",($K73/60)*Summary!$E$4)</f>
        <v/>
      </c>
    </row>
    <row r="74" spans="1:12" ht="18" customHeight="1" x14ac:dyDescent="0.25">
      <c r="A74" s="214"/>
      <c r="B74" s="213"/>
      <c r="C74" s="216"/>
      <c r="D74" s="206" t="str">
        <f t="shared" si="3"/>
        <v/>
      </c>
      <c r="E74" s="217"/>
      <c r="F74" s="217"/>
      <c r="G74" s="213"/>
      <c r="H74" s="218"/>
      <c r="I74" s="207" t="str">
        <f t="shared" si="4"/>
        <v/>
      </c>
      <c r="J74" s="208"/>
      <c r="K74" s="206" t="str">
        <f t="shared" si="5"/>
        <v/>
      </c>
      <c r="L74" s="209" t="str">
        <f>IF($K74="","",($K74/60)*Summary!$E$4)</f>
        <v/>
      </c>
    </row>
    <row r="75" spans="1:12" ht="18" customHeight="1" x14ac:dyDescent="0.25">
      <c r="A75" s="214"/>
      <c r="B75" s="213"/>
      <c r="C75" s="216"/>
      <c r="D75" s="206" t="str">
        <f t="shared" si="3"/>
        <v/>
      </c>
      <c r="E75" s="217"/>
      <c r="F75" s="217"/>
      <c r="G75" s="213"/>
      <c r="H75" s="218"/>
      <c r="I75" s="207" t="str">
        <f t="shared" si="4"/>
        <v/>
      </c>
      <c r="J75" s="208"/>
      <c r="K75" s="206" t="str">
        <f t="shared" si="5"/>
        <v/>
      </c>
      <c r="L75" s="209" t="str">
        <f>IF($K75="","",($K75/60)*Summary!$E$4)</f>
        <v/>
      </c>
    </row>
    <row r="76" spans="1:12" ht="18" customHeight="1" x14ac:dyDescent="0.25">
      <c r="A76" s="214"/>
      <c r="B76" s="213"/>
      <c r="C76" s="216"/>
      <c r="D76" s="206" t="str">
        <f t="shared" si="3"/>
        <v/>
      </c>
      <c r="E76" s="217"/>
      <c r="F76" s="217"/>
      <c r="G76" s="213"/>
      <c r="H76" s="218"/>
      <c r="I76" s="207" t="str">
        <f t="shared" si="4"/>
        <v/>
      </c>
      <c r="J76" s="208"/>
      <c r="K76" s="206" t="str">
        <f t="shared" si="5"/>
        <v/>
      </c>
      <c r="L76" s="209" t="str">
        <f>IF($K76="","",($K76/60)*Summary!$E$4)</f>
        <v/>
      </c>
    </row>
    <row r="77" spans="1:12" ht="18" customHeight="1" x14ac:dyDescent="0.25">
      <c r="A77" s="214"/>
      <c r="B77" s="213"/>
      <c r="C77" s="216"/>
      <c r="D77" s="206" t="str">
        <f t="shared" si="3"/>
        <v/>
      </c>
      <c r="E77" s="217"/>
      <c r="F77" s="217"/>
      <c r="G77" s="213"/>
      <c r="H77" s="218"/>
      <c r="I77" s="207" t="str">
        <f t="shared" si="4"/>
        <v/>
      </c>
      <c r="J77" s="208"/>
      <c r="K77" s="206" t="str">
        <f t="shared" si="5"/>
        <v/>
      </c>
      <c r="L77" s="209" t="str">
        <f>IF($K77="","",($K77/60)*Summary!$E$4)</f>
        <v/>
      </c>
    </row>
    <row r="78" spans="1:12" ht="18" customHeight="1" x14ac:dyDescent="0.25">
      <c r="A78" s="214"/>
      <c r="B78" s="213"/>
      <c r="C78" s="216"/>
      <c r="D78" s="206" t="str">
        <f t="shared" si="3"/>
        <v/>
      </c>
      <c r="E78" s="217"/>
      <c r="F78" s="217"/>
      <c r="G78" s="213"/>
      <c r="H78" s="218"/>
      <c r="I78" s="207" t="str">
        <f t="shared" si="4"/>
        <v/>
      </c>
      <c r="J78" s="208"/>
      <c r="K78" s="206" t="str">
        <f t="shared" si="5"/>
        <v/>
      </c>
      <c r="L78" s="209" t="str">
        <f>IF($K78="","",($K78/60)*Summary!$E$4)</f>
        <v/>
      </c>
    </row>
    <row r="79" spans="1:12" ht="18" customHeight="1" x14ac:dyDescent="0.25">
      <c r="A79" s="214"/>
      <c r="B79" s="213"/>
      <c r="C79" s="216"/>
      <c r="D79" s="206" t="str">
        <f t="shared" si="3"/>
        <v/>
      </c>
      <c r="E79" s="217"/>
      <c r="F79" s="217"/>
      <c r="G79" s="213"/>
      <c r="H79" s="218"/>
      <c r="I79" s="207" t="str">
        <f t="shared" si="4"/>
        <v/>
      </c>
      <c r="J79" s="208"/>
      <c r="K79" s="206" t="str">
        <f t="shared" si="5"/>
        <v/>
      </c>
      <c r="L79" s="209" t="str">
        <f>IF($K79="","",($K79/60)*Summary!$E$4)</f>
        <v/>
      </c>
    </row>
    <row r="80" spans="1:12" ht="18" customHeight="1" x14ac:dyDescent="0.25">
      <c r="A80" s="214"/>
      <c r="B80" s="213"/>
      <c r="C80" s="216"/>
      <c r="D80" s="206" t="str">
        <f t="shared" si="3"/>
        <v/>
      </c>
      <c r="E80" s="217"/>
      <c r="F80" s="217"/>
      <c r="G80" s="213"/>
      <c r="H80" s="218"/>
      <c r="I80" s="207" t="str">
        <f t="shared" si="4"/>
        <v/>
      </c>
      <c r="J80" s="208"/>
      <c r="K80" s="206" t="str">
        <f t="shared" si="5"/>
        <v/>
      </c>
      <c r="L80" s="209" t="str">
        <f>IF($K80="","",($K80/60)*Summary!$E$4)</f>
        <v/>
      </c>
    </row>
    <row r="81" spans="1:12" ht="18" customHeight="1" x14ac:dyDescent="0.25">
      <c r="A81" s="214"/>
      <c r="B81" s="213"/>
      <c r="C81" s="216"/>
      <c r="D81" s="206" t="str">
        <f t="shared" si="3"/>
        <v/>
      </c>
      <c r="E81" s="217"/>
      <c r="F81" s="217"/>
      <c r="G81" s="213"/>
      <c r="H81" s="218"/>
      <c r="I81" s="207" t="str">
        <f t="shared" si="4"/>
        <v/>
      </c>
      <c r="J81" s="208"/>
      <c r="K81" s="206" t="str">
        <f t="shared" si="5"/>
        <v/>
      </c>
      <c r="L81" s="209" t="str">
        <f>IF($K81="","",($K81/60)*Summary!$E$4)</f>
        <v/>
      </c>
    </row>
    <row r="82" spans="1:12" ht="18" customHeight="1" x14ac:dyDescent="0.25">
      <c r="A82" s="214"/>
      <c r="B82" s="213"/>
      <c r="C82" s="216"/>
      <c r="D82" s="206" t="str">
        <f t="shared" si="3"/>
        <v/>
      </c>
      <c r="E82" s="217"/>
      <c r="F82" s="217"/>
      <c r="G82" s="213"/>
      <c r="H82" s="218"/>
      <c r="I82" s="207" t="str">
        <f t="shared" si="4"/>
        <v/>
      </c>
      <c r="J82" s="208"/>
      <c r="K82" s="206" t="str">
        <f t="shared" si="5"/>
        <v/>
      </c>
      <c r="L82" s="209" t="str">
        <f>IF($K82="","",($K82/60)*Summary!$E$4)</f>
        <v/>
      </c>
    </row>
    <row r="83" spans="1:12" ht="18" customHeight="1" x14ac:dyDescent="0.25">
      <c r="A83" s="214"/>
      <c r="B83" s="213"/>
      <c r="C83" s="216"/>
      <c r="D83" s="206" t="str">
        <f t="shared" si="3"/>
        <v/>
      </c>
      <c r="E83" s="217"/>
      <c r="F83" s="217"/>
      <c r="G83" s="213"/>
      <c r="H83" s="218"/>
      <c r="I83" s="207" t="str">
        <f t="shared" si="4"/>
        <v/>
      </c>
      <c r="J83" s="208"/>
      <c r="K83" s="206" t="str">
        <f t="shared" si="5"/>
        <v/>
      </c>
      <c r="L83" s="209" t="str">
        <f>IF($K83="","",($K83/60)*Summary!$E$4)</f>
        <v/>
      </c>
    </row>
    <row r="84" spans="1:12" ht="18" customHeight="1" x14ac:dyDescent="0.25">
      <c r="A84" s="214"/>
      <c r="B84" s="213"/>
      <c r="C84" s="216"/>
      <c r="D84" s="206" t="str">
        <f t="shared" si="3"/>
        <v/>
      </c>
      <c r="E84" s="217"/>
      <c r="F84" s="217"/>
      <c r="G84" s="213"/>
      <c r="H84" s="218"/>
      <c r="I84" s="207" t="str">
        <f t="shared" si="4"/>
        <v/>
      </c>
      <c r="J84" s="208"/>
      <c r="K84" s="206" t="str">
        <f t="shared" si="5"/>
        <v/>
      </c>
      <c r="L84" s="209" t="str">
        <f>IF($K84="","",($K84/60)*Summary!$E$4)</f>
        <v/>
      </c>
    </row>
    <row r="85" spans="1:12" ht="18" customHeight="1" x14ac:dyDescent="0.25">
      <c r="A85" s="214"/>
      <c r="B85" s="213"/>
      <c r="C85" s="216"/>
      <c r="D85" s="206" t="str">
        <f t="shared" si="3"/>
        <v/>
      </c>
      <c r="E85" s="217"/>
      <c r="F85" s="217"/>
      <c r="G85" s="213"/>
      <c r="H85" s="218"/>
      <c r="I85" s="207" t="str">
        <f t="shared" si="4"/>
        <v/>
      </c>
      <c r="J85" s="208"/>
      <c r="K85" s="206" t="str">
        <f t="shared" si="5"/>
        <v/>
      </c>
      <c r="L85" s="209" t="str">
        <f>IF($K85="","",($K85/60)*Summary!$E$4)</f>
        <v/>
      </c>
    </row>
    <row r="86" spans="1:12" ht="18" customHeight="1" x14ac:dyDescent="0.25">
      <c r="A86" s="214"/>
      <c r="B86" s="213"/>
      <c r="C86" s="216"/>
      <c r="D86" s="206" t="str">
        <f t="shared" si="3"/>
        <v/>
      </c>
      <c r="E86" s="217"/>
      <c r="F86" s="217"/>
      <c r="G86" s="213"/>
      <c r="H86" s="218"/>
      <c r="I86" s="207" t="str">
        <f t="shared" si="4"/>
        <v/>
      </c>
      <c r="J86" s="208"/>
      <c r="K86" s="206" t="str">
        <f t="shared" si="5"/>
        <v/>
      </c>
      <c r="L86" s="209" t="str">
        <f>IF($K86="","",($K86/60)*Summary!$E$4)</f>
        <v/>
      </c>
    </row>
    <row r="87" spans="1:12" ht="18" customHeight="1" x14ac:dyDescent="0.25">
      <c r="A87" s="214"/>
      <c r="B87" s="213"/>
      <c r="C87" s="216"/>
      <c r="D87" s="206" t="str">
        <f t="shared" si="3"/>
        <v/>
      </c>
      <c r="E87" s="217"/>
      <c r="F87" s="217"/>
      <c r="G87" s="213"/>
      <c r="H87" s="218"/>
      <c r="I87" s="207" t="str">
        <f t="shared" si="4"/>
        <v/>
      </c>
      <c r="J87" s="208"/>
      <c r="K87" s="206" t="str">
        <f t="shared" si="5"/>
        <v/>
      </c>
      <c r="L87" s="209" t="str">
        <f>IF($K87="","",($K87/60)*Summary!$E$4)</f>
        <v/>
      </c>
    </row>
    <row r="88" spans="1:12" ht="18" customHeight="1" x14ac:dyDescent="0.25">
      <c r="A88" s="214"/>
      <c r="B88" s="213"/>
      <c r="C88" s="216"/>
      <c r="D88" s="206" t="str">
        <f t="shared" si="3"/>
        <v/>
      </c>
      <c r="E88" s="217"/>
      <c r="F88" s="217"/>
      <c r="G88" s="213"/>
      <c r="H88" s="218"/>
      <c r="I88" s="207" t="str">
        <f t="shared" si="4"/>
        <v/>
      </c>
      <c r="J88" s="208"/>
      <c r="K88" s="206" t="str">
        <f t="shared" si="5"/>
        <v/>
      </c>
      <c r="L88" s="209" t="str">
        <f>IF($K88="","",($K88/60)*Summary!$E$4)</f>
        <v/>
      </c>
    </row>
    <row r="89" spans="1:12" ht="18" customHeight="1" x14ac:dyDescent="0.25">
      <c r="A89" s="214"/>
      <c r="B89" s="213"/>
      <c r="C89" s="216"/>
      <c r="D89" s="206" t="str">
        <f t="shared" si="3"/>
        <v/>
      </c>
      <c r="E89" s="217"/>
      <c r="F89" s="217"/>
      <c r="G89" s="213"/>
      <c r="H89" s="218"/>
      <c r="I89" s="207" t="str">
        <f t="shared" si="4"/>
        <v/>
      </c>
      <c r="J89" s="208"/>
      <c r="K89" s="206" t="str">
        <f t="shared" si="5"/>
        <v/>
      </c>
      <c r="L89" s="209" t="str">
        <f>IF($K89="","",($K89/60)*Summary!$E$4)</f>
        <v/>
      </c>
    </row>
    <row r="90" spans="1:12" ht="18" customHeight="1" x14ac:dyDescent="0.25">
      <c r="A90" s="214"/>
      <c r="B90" s="213"/>
      <c r="C90" s="216"/>
      <c r="D90" s="206" t="str">
        <f t="shared" si="3"/>
        <v/>
      </c>
      <c r="E90" s="217"/>
      <c r="F90" s="217"/>
      <c r="G90" s="213"/>
      <c r="H90" s="218"/>
      <c r="I90" s="207" t="str">
        <f t="shared" si="4"/>
        <v/>
      </c>
      <c r="J90" s="208"/>
      <c r="K90" s="206" t="str">
        <f t="shared" si="5"/>
        <v/>
      </c>
      <c r="L90" s="209" t="str">
        <f>IF($K90="","",($K90/60)*Summary!$E$4)</f>
        <v/>
      </c>
    </row>
    <row r="91" spans="1:12" ht="18" customHeight="1" x14ac:dyDescent="0.25">
      <c r="A91" s="214"/>
      <c r="B91" s="213"/>
      <c r="C91" s="216"/>
      <c r="D91" s="206" t="str">
        <f t="shared" si="3"/>
        <v/>
      </c>
      <c r="E91" s="217"/>
      <c r="F91" s="217"/>
      <c r="G91" s="213"/>
      <c r="H91" s="218"/>
      <c r="I91" s="207" t="str">
        <f t="shared" si="4"/>
        <v/>
      </c>
      <c r="J91" s="208"/>
      <c r="K91" s="206" t="str">
        <f t="shared" si="5"/>
        <v/>
      </c>
      <c r="L91" s="209" t="str">
        <f>IF($K91="","",($K91/60)*Summary!$E$4)</f>
        <v/>
      </c>
    </row>
    <row r="92" spans="1:12" ht="18" customHeight="1" x14ac:dyDescent="0.25">
      <c r="A92" s="214"/>
      <c r="B92" s="213"/>
      <c r="C92" s="216"/>
      <c r="D92" s="206" t="str">
        <f t="shared" si="3"/>
        <v/>
      </c>
      <c r="E92" s="217"/>
      <c r="F92" s="217"/>
      <c r="G92" s="213"/>
      <c r="H92" s="218"/>
      <c r="I92" s="207" t="str">
        <f t="shared" si="4"/>
        <v/>
      </c>
      <c r="J92" s="208"/>
      <c r="K92" s="206" t="str">
        <f t="shared" si="5"/>
        <v/>
      </c>
      <c r="L92" s="209" t="str">
        <f>IF($K92="","",($K92/60)*Summary!$E$4)</f>
        <v/>
      </c>
    </row>
    <row r="93" spans="1:12" ht="18" customHeight="1" x14ac:dyDescent="0.25">
      <c r="A93" s="214"/>
      <c r="B93" s="213"/>
      <c r="C93" s="216"/>
      <c r="D93" s="206" t="str">
        <f t="shared" si="3"/>
        <v/>
      </c>
      <c r="E93" s="217"/>
      <c r="F93" s="217"/>
      <c r="G93" s="213"/>
      <c r="H93" s="218"/>
      <c r="I93" s="207" t="str">
        <f t="shared" si="4"/>
        <v/>
      </c>
      <c r="J93" s="208"/>
      <c r="K93" s="206" t="str">
        <f t="shared" si="5"/>
        <v/>
      </c>
      <c r="L93" s="209" t="str">
        <f>IF($K93="","",($K93/60)*Summary!$E$4)</f>
        <v/>
      </c>
    </row>
    <row r="94" spans="1:12" ht="18" customHeight="1" x14ac:dyDescent="0.25">
      <c r="A94" s="214"/>
      <c r="B94" s="213"/>
      <c r="C94" s="216"/>
      <c r="D94" s="206" t="str">
        <f t="shared" si="3"/>
        <v/>
      </c>
      <c r="E94" s="217"/>
      <c r="F94" s="217"/>
      <c r="G94" s="213"/>
      <c r="H94" s="218"/>
      <c r="I94" s="207" t="str">
        <f t="shared" si="4"/>
        <v/>
      </c>
      <c r="J94" s="208"/>
      <c r="K94" s="206" t="str">
        <f t="shared" si="5"/>
        <v/>
      </c>
      <c r="L94" s="209" t="str">
        <f>IF($K94="","",($K94/60)*Summary!$E$4)</f>
        <v/>
      </c>
    </row>
    <row r="95" spans="1:12" ht="18" customHeight="1" x14ac:dyDescent="0.25">
      <c r="A95" s="214"/>
      <c r="B95" s="213"/>
      <c r="C95" s="216"/>
      <c r="D95" s="206" t="str">
        <f t="shared" si="3"/>
        <v/>
      </c>
      <c r="E95" s="217"/>
      <c r="F95" s="217"/>
      <c r="G95" s="213"/>
      <c r="H95" s="218"/>
      <c r="I95" s="207" t="str">
        <f t="shared" si="4"/>
        <v/>
      </c>
      <c r="J95" s="208"/>
      <c r="K95" s="206" t="str">
        <f t="shared" si="5"/>
        <v/>
      </c>
      <c r="L95" s="209" t="str">
        <f>IF($K95="","",($K95/60)*Summary!$E$4)</f>
        <v/>
      </c>
    </row>
    <row r="96" spans="1:12" ht="18" customHeight="1" x14ac:dyDescent="0.25">
      <c r="A96" s="214"/>
      <c r="B96" s="213"/>
      <c r="C96" s="216"/>
      <c r="D96" s="206" t="str">
        <f t="shared" si="3"/>
        <v/>
      </c>
      <c r="E96" s="217"/>
      <c r="F96" s="217"/>
      <c r="G96" s="213"/>
      <c r="H96" s="218"/>
      <c r="I96" s="207" t="str">
        <f t="shared" si="4"/>
        <v/>
      </c>
      <c r="J96" s="208"/>
      <c r="K96" s="206" t="str">
        <f t="shared" si="5"/>
        <v/>
      </c>
      <c r="L96" s="209" t="str">
        <f>IF($K96="","",($K96/60)*Summary!$E$4)</f>
        <v/>
      </c>
    </row>
    <row r="97" spans="1:12" ht="18" customHeight="1" x14ac:dyDescent="0.25">
      <c r="A97" s="214"/>
      <c r="B97" s="213"/>
      <c r="C97" s="216"/>
      <c r="D97" s="206" t="str">
        <f t="shared" si="3"/>
        <v/>
      </c>
      <c r="E97" s="217"/>
      <c r="F97" s="217"/>
      <c r="G97" s="213"/>
      <c r="H97" s="218"/>
      <c r="I97" s="207" t="str">
        <f t="shared" si="4"/>
        <v/>
      </c>
      <c r="J97" s="208"/>
      <c r="K97" s="206" t="str">
        <f t="shared" si="5"/>
        <v/>
      </c>
      <c r="L97" s="209" t="str">
        <f>IF($K97="","",($K97/60)*Summary!$E$4)</f>
        <v/>
      </c>
    </row>
    <row r="98" spans="1:12" ht="18" customHeight="1" x14ac:dyDescent="0.25">
      <c r="A98" s="214"/>
      <c r="B98" s="213"/>
      <c r="C98" s="216"/>
      <c r="D98" s="206" t="str">
        <f t="shared" si="3"/>
        <v/>
      </c>
      <c r="E98" s="217"/>
      <c r="F98" s="217"/>
      <c r="G98" s="213"/>
      <c r="H98" s="218"/>
      <c r="I98" s="207" t="str">
        <f t="shared" si="4"/>
        <v/>
      </c>
      <c r="J98" s="208"/>
      <c r="K98" s="206" t="str">
        <f t="shared" si="5"/>
        <v/>
      </c>
      <c r="L98" s="209" t="str">
        <f>IF($K98="","",($K98/60)*Summary!$E$4)</f>
        <v/>
      </c>
    </row>
    <row r="99" spans="1:12" ht="18" customHeight="1" x14ac:dyDescent="0.25">
      <c r="A99" s="214"/>
      <c r="B99" s="213"/>
      <c r="C99" s="216"/>
      <c r="D99" s="206" t="str">
        <f t="shared" si="3"/>
        <v/>
      </c>
      <c r="E99" s="217"/>
      <c r="F99" s="217"/>
      <c r="G99" s="213"/>
      <c r="H99" s="218"/>
      <c r="I99" s="207" t="str">
        <f t="shared" si="4"/>
        <v/>
      </c>
      <c r="J99" s="208"/>
      <c r="K99" s="206" t="str">
        <f t="shared" si="5"/>
        <v/>
      </c>
      <c r="L99" s="209" t="str">
        <f>IF($K99="","",($K99/60)*Summary!$E$4)</f>
        <v/>
      </c>
    </row>
    <row r="100" spans="1:12" ht="18" customHeight="1" x14ac:dyDescent="0.25">
      <c r="A100" s="214"/>
      <c r="B100" s="213"/>
      <c r="C100" s="216"/>
      <c r="D100" s="206" t="str">
        <f t="shared" si="3"/>
        <v/>
      </c>
      <c r="E100" s="217"/>
      <c r="F100" s="217"/>
      <c r="G100" s="213"/>
      <c r="H100" s="218"/>
      <c r="I100" s="207" t="str">
        <f t="shared" si="4"/>
        <v/>
      </c>
      <c r="J100" s="208"/>
      <c r="K100" s="206" t="str">
        <f t="shared" si="5"/>
        <v/>
      </c>
      <c r="L100" s="209" t="str">
        <f>IF($K100="","",($K100/60)*Summary!$E$4)</f>
        <v/>
      </c>
    </row>
    <row r="101" spans="1:12" ht="18" customHeight="1" x14ac:dyDescent="0.25">
      <c r="A101" s="214"/>
      <c r="B101" s="213"/>
      <c r="C101" s="216"/>
      <c r="D101" s="206" t="str">
        <f t="shared" si="3"/>
        <v/>
      </c>
      <c r="E101" s="217"/>
      <c r="F101" s="217"/>
      <c r="G101" s="213"/>
      <c r="H101" s="218"/>
      <c r="I101" s="207" t="str">
        <f t="shared" si="4"/>
        <v/>
      </c>
      <c r="J101" s="208"/>
      <c r="K101" s="206" t="str">
        <f t="shared" si="5"/>
        <v/>
      </c>
      <c r="L101" s="209" t="str">
        <f>IF($K101="","",($K101/60)*Summary!$E$4)</f>
        <v/>
      </c>
    </row>
    <row r="102" spans="1:12" ht="18" customHeight="1" x14ac:dyDescent="0.25">
      <c r="A102" s="214"/>
      <c r="B102" s="213"/>
      <c r="C102" s="216"/>
      <c r="D102" s="206" t="str">
        <f t="shared" si="3"/>
        <v/>
      </c>
      <c r="E102" s="217"/>
      <c r="F102" s="217"/>
      <c r="G102" s="213"/>
      <c r="H102" s="218"/>
      <c r="I102" s="207" t="str">
        <f t="shared" si="4"/>
        <v/>
      </c>
      <c r="J102" s="208"/>
      <c r="K102" s="206" t="str">
        <f t="shared" si="5"/>
        <v/>
      </c>
      <c r="L102" s="209" t="str">
        <f>IF($K102="","",($K102/60)*Summary!$E$4)</f>
        <v/>
      </c>
    </row>
    <row r="103" spans="1:12" ht="18" customHeight="1" x14ac:dyDescent="0.25">
      <c r="A103" s="214"/>
      <c r="B103" s="213"/>
      <c r="C103" s="216"/>
      <c r="D103" s="206" t="str">
        <f t="shared" si="3"/>
        <v/>
      </c>
      <c r="E103" s="217"/>
      <c r="F103" s="217"/>
      <c r="G103" s="213"/>
      <c r="H103" s="218"/>
      <c r="I103" s="207" t="str">
        <f t="shared" si="4"/>
        <v/>
      </c>
      <c r="J103" s="208"/>
      <c r="K103" s="206" t="str">
        <f t="shared" si="5"/>
        <v/>
      </c>
      <c r="L103" s="209" t="str">
        <f>IF($K103="","",($K103/60)*Summary!$E$4)</f>
        <v/>
      </c>
    </row>
    <row r="104" spans="1:12" ht="18" customHeight="1" x14ac:dyDescent="0.25">
      <c r="A104" s="214"/>
      <c r="B104" s="213"/>
      <c r="C104" s="216"/>
      <c r="D104" s="206" t="str">
        <f t="shared" si="3"/>
        <v/>
      </c>
      <c r="E104" s="217"/>
      <c r="F104" s="217"/>
      <c r="G104" s="213"/>
      <c r="H104" s="218"/>
      <c r="I104" s="207" t="str">
        <f t="shared" si="4"/>
        <v/>
      </c>
      <c r="J104" s="208"/>
      <c r="K104" s="206" t="str">
        <f t="shared" si="5"/>
        <v/>
      </c>
      <c r="L104" s="209" t="str">
        <f>IF($K104="","",($K104/60)*Summary!$E$4)</f>
        <v/>
      </c>
    </row>
    <row r="105" spans="1:12" ht="18" customHeight="1" x14ac:dyDescent="0.25">
      <c r="A105" s="214"/>
      <c r="B105" s="213"/>
      <c r="C105" s="216"/>
      <c r="D105" s="206" t="str">
        <f t="shared" si="3"/>
        <v/>
      </c>
      <c r="E105" s="217"/>
      <c r="F105" s="217"/>
      <c r="G105" s="213"/>
      <c r="H105" s="218"/>
      <c r="I105" s="207" t="str">
        <f t="shared" si="4"/>
        <v/>
      </c>
      <c r="J105" s="208"/>
      <c r="K105" s="206" t="str">
        <f t="shared" si="5"/>
        <v/>
      </c>
      <c r="L105" s="209" t="str">
        <f>IF($K105="","",($K105/60)*Summary!$E$4)</f>
        <v/>
      </c>
    </row>
    <row r="106" spans="1:12" ht="18" customHeight="1" x14ac:dyDescent="0.25">
      <c r="A106" s="214"/>
      <c r="B106" s="213"/>
      <c r="C106" s="216"/>
      <c r="D106" s="206" t="str">
        <f t="shared" si="3"/>
        <v/>
      </c>
      <c r="E106" s="217"/>
      <c r="F106" s="217"/>
      <c r="G106" s="213"/>
      <c r="H106" s="218"/>
      <c r="I106" s="207" t="str">
        <f t="shared" si="4"/>
        <v/>
      </c>
      <c r="J106" s="208"/>
      <c r="K106" s="206" t="str">
        <f t="shared" si="5"/>
        <v/>
      </c>
      <c r="L106" s="209" t="str">
        <f>IF($K106="","",($K106/60)*Summary!$E$4)</f>
        <v/>
      </c>
    </row>
    <row r="107" spans="1:12" ht="18" customHeight="1" x14ac:dyDescent="0.25">
      <c r="A107" s="214"/>
      <c r="B107" s="213"/>
      <c r="C107" s="216"/>
      <c r="D107" s="206" t="str">
        <f t="shared" si="3"/>
        <v/>
      </c>
      <c r="E107" s="217"/>
      <c r="F107" s="217"/>
      <c r="G107" s="213"/>
      <c r="H107" s="218"/>
      <c r="I107" s="207" t="str">
        <f t="shared" si="4"/>
        <v/>
      </c>
      <c r="J107" s="208"/>
      <c r="K107" s="206" t="str">
        <f t="shared" si="5"/>
        <v/>
      </c>
      <c r="L107" s="209" t="str">
        <f>IF($K107="","",($K107/60)*Summary!$E$4)</f>
        <v/>
      </c>
    </row>
    <row r="108" spans="1:12" ht="18" customHeight="1" x14ac:dyDescent="0.25">
      <c r="A108" s="214"/>
      <c r="B108" s="213"/>
      <c r="C108" s="216"/>
      <c r="D108" s="206" t="str">
        <f t="shared" si="3"/>
        <v/>
      </c>
      <c r="E108" s="217"/>
      <c r="F108" s="217"/>
      <c r="G108" s="213"/>
      <c r="H108" s="218"/>
      <c r="I108" s="207" t="str">
        <f t="shared" si="4"/>
        <v/>
      </c>
      <c r="J108" s="208"/>
      <c r="K108" s="206" t="str">
        <f t="shared" si="5"/>
        <v/>
      </c>
      <c r="L108" s="209" t="str">
        <f>IF($K108="","",($K108/60)*Summary!$E$4)</f>
        <v/>
      </c>
    </row>
    <row r="109" spans="1:12" ht="18" customHeight="1" x14ac:dyDescent="0.25">
      <c r="A109" s="214"/>
      <c r="B109" s="213"/>
      <c r="C109" s="216"/>
      <c r="D109" s="206" t="str">
        <f t="shared" si="3"/>
        <v/>
      </c>
      <c r="E109" s="217"/>
      <c r="F109" s="217"/>
      <c r="G109" s="213"/>
      <c r="H109" s="218"/>
      <c r="I109" s="207" t="str">
        <f t="shared" si="4"/>
        <v/>
      </c>
      <c r="J109" s="208"/>
      <c r="K109" s="206" t="str">
        <f t="shared" si="5"/>
        <v/>
      </c>
      <c r="L109" s="209" t="str">
        <f>IF($K109="","",($K109/60)*Summary!$E$4)</f>
        <v/>
      </c>
    </row>
    <row r="110" spans="1:12" ht="18" customHeight="1" x14ac:dyDescent="0.25">
      <c r="A110" s="214"/>
      <c r="B110" s="213"/>
      <c r="C110" s="216"/>
      <c r="D110" s="206" t="str">
        <f t="shared" si="3"/>
        <v/>
      </c>
      <c r="E110" s="217"/>
      <c r="F110" s="217"/>
      <c r="G110" s="213"/>
      <c r="H110" s="218"/>
      <c r="I110" s="207" t="str">
        <f t="shared" si="4"/>
        <v/>
      </c>
      <c r="J110" s="208"/>
      <c r="K110" s="206" t="str">
        <f t="shared" si="5"/>
        <v/>
      </c>
      <c r="L110" s="209" t="str">
        <f>IF($K110="","",($K110/60)*Summary!$E$4)</f>
        <v/>
      </c>
    </row>
    <row r="111" spans="1:12" ht="18" customHeight="1" x14ac:dyDescent="0.25">
      <c r="A111" s="214"/>
      <c r="B111" s="213"/>
      <c r="C111" s="216"/>
      <c r="D111" s="206" t="str">
        <f t="shared" si="3"/>
        <v/>
      </c>
      <c r="E111" s="217"/>
      <c r="F111" s="217"/>
      <c r="G111" s="213"/>
      <c r="H111" s="218"/>
      <c r="I111" s="207" t="str">
        <f t="shared" si="4"/>
        <v/>
      </c>
      <c r="J111" s="208"/>
      <c r="K111" s="206" t="str">
        <f t="shared" si="5"/>
        <v/>
      </c>
      <c r="L111" s="209" t="str">
        <f>IF($K111="","",($K111/60)*Summary!$E$4)</f>
        <v/>
      </c>
    </row>
    <row r="112" spans="1:12" ht="18" customHeight="1" x14ac:dyDescent="0.25">
      <c r="A112" s="214"/>
      <c r="B112" s="213"/>
      <c r="C112" s="216"/>
      <c r="D112" s="206" t="str">
        <f t="shared" si="3"/>
        <v/>
      </c>
      <c r="E112" s="217"/>
      <c r="F112" s="217"/>
      <c r="G112" s="213"/>
      <c r="H112" s="218"/>
      <c r="I112" s="207" t="str">
        <f t="shared" si="4"/>
        <v/>
      </c>
      <c r="J112" s="208"/>
      <c r="K112" s="206" t="str">
        <f t="shared" si="5"/>
        <v/>
      </c>
      <c r="L112" s="209" t="str">
        <f>IF($K112="","",($K112/60)*Summary!$E$4)</f>
        <v/>
      </c>
    </row>
    <row r="113" spans="1:12" ht="18" customHeight="1" x14ac:dyDescent="0.25">
      <c r="A113" s="214"/>
      <c r="B113" s="213"/>
      <c r="C113" s="216"/>
      <c r="D113" s="206" t="str">
        <f t="shared" si="3"/>
        <v/>
      </c>
      <c r="E113" s="217"/>
      <c r="F113" s="217"/>
      <c r="G113" s="213"/>
      <c r="H113" s="218"/>
      <c r="I113" s="207" t="str">
        <f t="shared" si="4"/>
        <v/>
      </c>
      <c r="J113" s="208"/>
      <c r="K113" s="206" t="str">
        <f t="shared" si="5"/>
        <v/>
      </c>
      <c r="L113" s="209" t="str">
        <f>IF($K113="","",($K113/60)*Summary!$E$4)</f>
        <v/>
      </c>
    </row>
    <row r="114" spans="1:12" ht="18" customHeight="1" x14ac:dyDescent="0.25">
      <c r="A114" s="214"/>
      <c r="B114" s="213"/>
      <c r="C114" s="216"/>
      <c r="D114" s="206" t="str">
        <f t="shared" si="3"/>
        <v/>
      </c>
      <c r="E114" s="217"/>
      <c r="F114" s="217"/>
      <c r="G114" s="213"/>
      <c r="H114" s="218"/>
      <c r="I114" s="207" t="str">
        <f t="shared" si="4"/>
        <v/>
      </c>
      <c r="J114" s="208"/>
      <c r="K114" s="206" t="str">
        <f t="shared" si="5"/>
        <v/>
      </c>
      <c r="L114" s="209" t="str">
        <f>IF($K114="","",($K114/60)*Summary!$E$4)</f>
        <v/>
      </c>
    </row>
    <row r="115" spans="1:12" ht="18" customHeight="1" x14ac:dyDescent="0.25">
      <c r="A115" s="214"/>
      <c r="B115" s="213"/>
      <c r="C115" s="216"/>
      <c r="D115" s="206" t="str">
        <f t="shared" si="3"/>
        <v/>
      </c>
      <c r="E115" s="217"/>
      <c r="F115" s="217"/>
      <c r="G115" s="213"/>
      <c r="H115" s="218"/>
      <c r="I115" s="207" t="str">
        <f t="shared" si="4"/>
        <v/>
      </c>
      <c r="J115" s="208"/>
      <c r="K115" s="206" t="str">
        <f t="shared" si="5"/>
        <v/>
      </c>
      <c r="L115" s="209" t="str">
        <f>IF($K115="","",($K115/60)*Summary!$E$4)</f>
        <v/>
      </c>
    </row>
    <row r="116" spans="1:12" ht="18" customHeight="1" x14ac:dyDescent="0.25">
      <c r="A116" s="214"/>
      <c r="B116" s="213"/>
      <c r="C116" s="216"/>
      <c r="D116" s="206" t="str">
        <f t="shared" si="3"/>
        <v/>
      </c>
      <c r="E116" s="217"/>
      <c r="F116" s="217"/>
      <c r="G116" s="213"/>
      <c r="H116" s="218"/>
      <c r="I116" s="207" t="str">
        <f t="shared" si="4"/>
        <v/>
      </c>
      <c r="J116" s="208"/>
      <c r="K116" s="206" t="str">
        <f t="shared" si="5"/>
        <v/>
      </c>
      <c r="L116" s="209" t="str">
        <f>IF($K116="","",($K116/60)*Summary!$E$4)</f>
        <v/>
      </c>
    </row>
    <row r="117" spans="1:12" ht="18" customHeight="1" x14ac:dyDescent="0.25">
      <c r="A117" s="214"/>
      <c r="B117" s="213"/>
      <c r="C117" s="216"/>
      <c r="D117" s="206" t="str">
        <f t="shared" si="3"/>
        <v/>
      </c>
      <c r="E117" s="217"/>
      <c r="F117" s="217"/>
      <c r="G117" s="213"/>
      <c r="H117" s="218"/>
      <c r="I117" s="207" t="str">
        <f t="shared" si="4"/>
        <v/>
      </c>
      <c r="J117" s="208"/>
      <c r="K117" s="206" t="str">
        <f t="shared" si="5"/>
        <v/>
      </c>
      <c r="L117" s="209" t="str">
        <f>IF($K117="","",($K117/60)*Summary!$E$4)</f>
        <v/>
      </c>
    </row>
    <row r="118" spans="1:12" ht="18" customHeight="1" x14ac:dyDescent="0.25">
      <c r="A118" s="214"/>
      <c r="B118" s="213"/>
      <c r="C118" s="216"/>
      <c r="D118" s="206" t="str">
        <f t="shared" si="3"/>
        <v/>
      </c>
      <c r="E118" s="217"/>
      <c r="F118" s="217"/>
      <c r="G118" s="213"/>
      <c r="H118" s="218"/>
      <c r="I118" s="207" t="str">
        <f t="shared" si="4"/>
        <v/>
      </c>
      <c r="J118" s="208"/>
      <c r="K118" s="206" t="str">
        <f t="shared" si="5"/>
        <v/>
      </c>
      <c r="L118" s="209" t="str">
        <f>IF($K118="","",($K118/60)*Summary!$E$4)</f>
        <v/>
      </c>
    </row>
    <row r="119" spans="1:12" ht="18" customHeight="1" x14ac:dyDescent="0.25">
      <c r="A119" s="214"/>
      <c r="B119" s="213"/>
      <c r="C119" s="216"/>
      <c r="D119" s="206" t="str">
        <f t="shared" si="3"/>
        <v/>
      </c>
      <c r="E119" s="217"/>
      <c r="F119" s="217"/>
      <c r="G119" s="213"/>
      <c r="H119" s="218"/>
      <c r="I119" s="207" t="str">
        <f t="shared" si="4"/>
        <v/>
      </c>
      <c r="J119" s="208"/>
      <c r="K119" s="206" t="str">
        <f t="shared" si="5"/>
        <v/>
      </c>
      <c r="L119" s="209" t="str">
        <f>IF($K119="","",($K119/60)*Summary!$E$4)</f>
        <v/>
      </c>
    </row>
    <row r="120" spans="1:12" ht="18" customHeight="1" x14ac:dyDescent="0.25">
      <c r="A120" s="214"/>
      <c r="B120" s="213"/>
      <c r="C120" s="216"/>
      <c r="D120" s="206" t="str">
        <f t="shared" si="3"/>
        <v/>
      </c>
      <c r="E120" s="217"/>
      <c r="F120" s="217"/>
      <c r="G120" s="213"/>
      <c r="H120" s="218"/>
      <c r="I120" s="207" t="str">
        <f t="shared" si="4"/>
        <v/>
      </c>
      <c r="J120" s="208"/>
      <c r="K120" s="206" t="str">
        <f t="shared" si="5"/>
        <v/>
      </c>
      <c r="L120" s="209" t="str">
        <f>IF($K120="","",($K120/60)*Summary!$E$4)</f>
        <v/>
      </c>
    </row>
    <row r="121" spans="1:12" ht="18" customHeight="1" x14ac:dyDescent="0.25">
      <c r="A121" s="214"/>
      <c r="B121" s="213"/>
      <c r="C121" s="216"/>
      <c r="D121" s="206" t="str">
        <f t="shared" si="3"/>
        <v/>
      </c>
      <c r="E121" s="217"/>
      <c r="F121" s="217"/>
      <c r="G121" s="213"/>
      <c r="H121" s="218"/>
      <c r="I121" s="207" t="str">
        <f t="shared" si="4"/>
        <v/>
      </c>
      <c r="J121" s="208"/>
      <c r="K121" s="206" t="str">
        <f t="shared" si="5"/>
        <v/>
      </c>
      <c r="L121" s="209" t="str">
        <f>IF($K121="","",($K121/60)*Summary!$E$4)</f>
        <v/>
      </c>
    </row>
    <row r="122" spans="1:12" ht="18" customHeight="1" x14ac:dyDescent="0.25">
      <c r="A122" s="214"/>
      <c r="B122" s="213"/>
      <c r="C122" s="216"/>
      <c r="D122" s="206" t="str">
        <f t="shared" si="3"/>
        <v/>
      </c>
      <c r="E122" s="217"/>
      <c r="F122" s="217"/>
      <c r="G122" s="213"/>
      <c r="H122" s="218"/>
      <c r="I122" s="207" t="str">
        <f t="shared" si="4"/>
        <v/>
      </c>
      <c r="J122" s="208"/>
      <c r="K122" s="206" t="str">
        <f t="shared" si="5"/>
        <v/>
      </c>
      <c r="L122" s="209" t="str">
        <f>IF($K122="","",($K122/60)*Summary!$E$4)</f>
        <v/>
      </c>
    </row>
    <row r="123" spans="1:12" ht="18" customHeight="1" x14ac:dyDescent="0.25">
      <c r="A123" s="214"/>
      <c r="B123" s="213"/>
      <c r="C123" s="216"/>
      <c r="D123" s="206" t="str">
        <f t="shared" si="3"/>
        <v/>
      </c>
      <c r="E123" s="217"/>
      <c r="F123" s="217"/>
      <c r="G123" s="213"/>
      <c r="H123" s="218"/>
      <c r="I123" s="207" t="str">
        <f t="shared" si="4"/>
        <v/>
      </c>
      <c r="J123" s="208"/>
      <c r="K123" s="206" t="str">
        <f t="shared" si="5"/>
        <v/>
      </c>
      <c r="L123" s="209" t="str">
        <f>IF($K123="","",($K123/60)*Summary!$E$4)</f>
        <v/>
      </c>
    </row>
    <row r="124" spans="1:12" ht="18" customHeight="1" x14ac:dyDescent="0.25">
      <c r="A124" s="214"/>
      <c r="B124" s="213"/>
      <c r="C124" s="216"/>
      <c r="D124" s="206" t="str">
        <f t="shared" si="3"/>
        <v/>
      </c>
      <c r="E124" s="217"/>
      <c r="F124" s="217"/>
      <c r="G124" s="213"/>
      <c r="H124" s="218"/>
      <c r="I124" s="207" t="str">
        <f t="shared" si="4"/>
        <v/>
      </c>
      <c r="J124" s="208"/>
      <c r="K124" s="206" t="str">
        <f t="shared" si="5"/>
        <v/>
      </c>
      <c r="L124" s="209" t="str">
        <f>IF($K124="","",($K124/60)*Summary!$E$4)</f>
        <v/>
      </c>
    </row>
    <row r="125" spans="1:12" ht="18" customHeight="1" x14ac:dyDescent="0.25">
      <c r="A125" s="214"/>
      <c r="B125" s="213"/>
      <c r="C125" s="216"/>
      <c r="D125" s="206" t="str">
        <f t="shared" si="3"/>
        <v/>
      </c>
      <c r="E125" s="217"/>
      <c r="F125" s="217"/>
      <c r="G125" s="213"/>
      <c r="H125" s="218"/>
      <c r="I125" s="207" t="str">
        <f t="shared" si="4"/>
        <v/>
      </c>
      <c r="J125" s="208"/>
      <c r="K125" s="206" t="str">
        <f t="shared" si="5"/>
        <v/>
      </c>
      <c r="L125" s="209" t="str">
        <f>IF($K125="","",($K125/60)*Summary!$E$4)</f>
        <v/>
      </c>
    </row>
    <row r="126" spans="1:12" ht="18" customHeight="1" x14ac:dyDescent="0.25">
      <c r="A126" s="214"/>
      <c r="B126" s="213"/>
      <c r="C126" s="216"/>
      <c r="D126" s="206" t="str">
        <f t="shared" si="3"/>
        <v/>
      </c>
      <c r="E126" s="217"/>
      <c r="F126" s="217"/>
      <c r="G126" s="213"/>
      <c r="H126" s="218"/>
      <c r="I126" s="207" t="str">
        <f t="shared" si="4"/>
        <v/>
      </c>
      <c r="J126" s="208"/>
      <c r="K126" s="206" t="str">
        <f t="shared" si="5"/>
        <v/>
      </c>
      <c r="L126" s="209" t="str">
        <f>IF($K126="","",($K126/60)*Summary!$E$4)</f>
        <v/>
      </c>
    </row>
    <row r="127" spans="1:12" ht="18" customHeight="1" x14ac:dyDescent="0.25">
      <c r="A127" s="214"/>
      <c r="B127" s="213"/>
      <c r="C127" s="216"/>
      <c r="D127" s="206" t="str">
        <f t="shared" si="3"/>
        <v/>
      </c>
      <c r="E127" s="217"/>
      <c r="F127" s="217"/>
      <c r="G127" s="213"/>
      <c r="H127" s="218"/>
      <c r="I127" s="207" t="str">
        <f t="shared" si="4"/>
        <v/>
      </c>
      <c r="J127" s="208"/>
      <c r="K127" s="206" t="str">
        <f t="shared" si="5"/>
        <v/>
      </c>
      <c r="L127" s="209" t="str">
        <f>IF($K127="","",($K127/60)*Summary!$E$4)</f>
        <v/>
      </c>
    </row>
    <row r="128" spans="1:12" ht="18" customHeight="1" x14ac:dyDescent="0.25">
      <c r="A128" s="214"/>
      <c r="B128" s="213"/>
      <c r="C128" s="216"/>
      <c r="D128" s="206" t="str">
        <f t="shared" si="3"/>
        <v/>
      </c>
      <c r="E128" s="217"/>
      <c r="F128" s="217"/>
      <c r="G128" s="213"/>
      <c r="H128" s="218"/>
      <c r="I128" s="207" t="str">
        <f t="shared" si="4"/>
        <v/>
      </c>
      <c r="J128" s="208"/>
      <c r="K128" s="206" t="str">
        <f t="shared" si="5"/>
        <v/>
      </c>
      <c r="L128" s="209" t="str">
        <f>IF($K128="","",($K128/60)*Summary!$E$4)</f>
        <v/>
      </c>
    </row>
    <row r="129" spans="1:12" ht="18" customHeight="1" x14ac:dyDescent="0.25">
      <c r="A129" s="214"/>
      <c r="B129" s="213"/>
      <c r="C129" s="216"/>
      <c r="D129" s="206" t="str">
        <f t="shared" si="3"/>
        <v/>
      </c>
      <c r="E129" s="217"/>
      <c r="F129" s="217"/>
      <c r="G129" s="213"/>
      <c r="H129" s="218"/>
      <c r="I129" s="207" t="str">
        <f t="shared" si="4"/>
        <v/>
      </c>
      <c r="J129" s="208"/>
      <c r="K129" s="206" t="str">
        <f t="shared" si="5"/>
        <v/>
      </c>
      <c r="L129" s="209" t="str">
        <f>IF($K129="","",($K129/60)*Summary!$E$4)</f>
        <v/>
      </c>
    </row>
    <row r="130" spans="1:12" ht="18" customHeight="1" x14ac:dyDescent="0.25">
      <c r="A130" s="214"/>
      <c r="B130" s="213"/>
      <c r="C130" s="216"/>
      <c r="D130" s="206" t="str">
        <f t="shared" ref="D130:D193" si="6">IF($C130="","",ROUND($C130*60,0))</f>
        <v/>
      </c>
      <c r="E130" s="217"/>
      <c r="F130" s="217"/>
      <c r="G130" s="213"/>
      <c r="H130" s="218"/>
      <c r="I130" s="207" t="str">
        <f t="shared" ref="I130:I193" si="7">IF($K130="","",$K130/60)</f>
        <v/>
      </c>
      <c r="J130" s="208"/>
      <c r="K130" s="206" t="str">
        <f t="shared" ref="K130:K193" si="8">IF($G130&lt;&gt;"Approved","",IF($H130&lt;&gt;"",$H130,$D130))</f>
        <v/>
      </c>
      <c r="L130" s="209" t="str">
        <f>IF($K130="","",($K130/60)*Summary!$E$4)</f>
        <v/>
      </c>
    </row>
    <row r="131" spans="1:12" ht="18" customHeight="1" x14ac:dyDescent="0.25">
      <c r="A131" s="214"/>
      <c r="B131" s="213"/>
      <c r="C131" s="216"/>
      <c r="D131" s="206" t="str">
        <f t="shared" si="6"/>
        <v/>
      </c>
      <c r="E131" s="217"/>
      <c r="F131" s="217"/>
      <c r="G131" s="213"/>
      <c r="H131" s="218"/>
      <c r="I131" s="207" t="str">
        <f t="shared" si="7"/>
        <v/>
      </c>
      <c r="J131" s="208"/>
      <c r="K131" s="206" t="str">
        <f t="shared" si="8"/>
        <v/>
      </c>
      <c r="L131" s="209" t="str">
        <f>IF($K131="","",($K131/60)*Summary!$E$4)</f>
        <v/>
      </c>
    </row>
    <row r="132" spans="1:12" ht="18" customHeight="1" x14ac:dyDescent="0.25">
      <c r="A132" s="214"/>
      <c r="B132" s="213"/>
      <c r="C132" s="216"/>
      <c r="D132" s="206" t="str">
        <f t="shared" si="6"/>
        <v/>
      </c>
      <c r="E132" s="217"/>
      <c r="F132" s="217"/>
      <c r="G132" s="213"/>
      <c r="H132" s="218"/>
      <c r="I132" s="207" t="str">
        <f t="shared" si="7"/>
        <v/>
      </c>
      <c r="J132" s="208"/>
      <c r="K132" s="206" t="str">
        <f t="shared" si="8"/>
        <v/>
      </c>
      <c r="L132" s="209" t="str">
        <f>IF($K132="","",($K132/60)*Summary!$E$4)</f>
        <v/>
      </c>
    </row>
    <row r="133" spans="1:12" ht="18" customHeight="1" x14ac:dyDescent="0.25">
      <c r="A133" s="214"/>
      <c r="B133" s="213"/>
      <c r="C133" s="216"/>
      <c r="D133" s="206" t="str">
        <f t="shared" si="6"/>
        <v/>
      </c>
      <c r="E133" s="217"/>
      <c r="F133" s="217"/>
      <c r="G133" s="213"/>
      <c r="H133" s="218"/>
      <c r="I133" s="207" t="str">
        <f t="shared" si="7"/>
        <v/>
      </c>
      <c r="J133" s="208"/>
      <c r="K133" s="206" t="str">
        <f t="shared" si="8"/>
        <v/>
      </c>
      <c r="L133" s="209" t="str">
        <f>IF($K133="","",($K133/60)*Summary!$E$4)</f>
        <v/>
      </c>
    </row>
    <row r="134" spans="1:12" ht="18" customHeight="1" x14ac:dyDescent="0.25">
      <c r="A134" s="214"/>
      <c r="B134" s="213"/>
      <c r="C134" s="216"/>
      <c r="D134" s="206" t="str">
        <f t="shared" si="6"/>
        <v/>
      </c>
      <c r="E134" s="217"/>
      <c r="F134" s="217"/>
      <c r="G134" s="213"/>
      <c r="H134" s="218"/>
      <c r="I134" s="207" t="str">
        <f t="shared" si="7"/>
        <v/>
      </c>
      <c r="J134" s="208"/>
      <c r="K134" s="206" t="str">
        <f t="shared" si="8"/>
        <v/>
      </c>
      <c r="L134" s="209" t="str">
        <f>IF($K134="","",($K134/60)*Summary!$E$4)</f>
        <v/>
      </c>
    </row>
    <row r="135" spans="1:12" ht="18" customHeight="1" x14ac:dyDescent="0.25">
      <c r="A135" s="214"/>
      <c r="B135" s="213"/>
      <c r="C135" s="216"/>
      <c r="D135" s="206" t="str">
        <f t="shared" si="6"/>
        <v/>
      </c>
      <c r="E135" s="217"/>
      <c r="F135" s="217"/>
      <c r="G135" s="213"/>
      <c r="H135" s="218"/>
      <c r="I135" s="207" t="str">
        <f t="shared" si="7"/>
        <v/>
      </c>
      <c r="J135" s="208"/>
      <c r="K135" s="206" t="str">
        <f t="shared" si="8"/>
        <v/>
      </c>
      <c r="L135" s="209" t="str">
        <f>IF($K135="","",($K135/60)*Summary!$E$4)</f>
        <v/>
      </c>
    </row>
    <row r="136" spans="1:12" ht="18" customHeight="1" x14ac:dyDescent="0.25">
      <c r="A136" s="214"/>
      <c r="B136" s="213"/>
      <c r="C136" s="216"/>
      <c r="D136" s="206" t="str">
        <f t="shared" si="6"/>
        <v/>
      </c>
      <c r="E136" s="217"/>
      <c r="F136" s="217"/>
      <c r="G136" s="213"/>
      <c r="H136" s="218"/>
      <c r="I136" s="207" t="str">
        <f t="shared" si="7"/>
        <v/>
      </c>
      <c r="J136" s="208"/>
      <c r="K136" s="206" t="str">
        <f t="shared" si="8"/>
        <v/>
      </c>
      <c r="L136" s="209" t="str">
        <f>IF($K136="","",($K136/60)*Summary!$E$4)</f>
        <v/>
      </c>
    </row>
    <row r="137" spans="1:12" ht="18" customHeight="1" x14ac:dyDescent="0.25">
      <c r="A137" s="214"/>
      <c r="B137" s="213"/>
      <c r="C137" s="216"/>
      <c r="D137" s="206" t="str">
        <f t="shared" si="6"/>
        <v/>
      </c>
      <c r="E137" s="217"/>
      <c r="F137" s="217"/>
      <c r="G137" s="213"/>
      <c r="H137" s="218"/>
      <c r="I137" s="207" t="str">
        <f t="shared" si="7"/>
        <v/>
      </c>
      <c r="J137" s="208"/>
      <c r="K137" s="206" t="str">
        <f t="shared" si="8"/>
        <v/>
      </c>
      <c r="L137" s="209" t="str">
        <f>IF($K137="","",($K137/60)*Summary!$E$4)</f>
        <v/>
      </c>
    </row>
    <row r="138" spans="1:12" ht="18" customHeight="1" x14ac:dyDescent="0.25">
      <c r="A138" s="214"/>
      <c r="B138" s="213"/>
      <c r="C138" s="216"/>
      <c r="D138" s="206" t="str">
        <f t="shared" si="6"/>
        <v/>
      </c>
      <c r="E138" s="217"/>
      <c r="F138" s="217"/>
      <c r="G138" s="213"/>
      <c r="H138" s="218"/>
      <c r="I138" s="207" t="str">
        <f t="shared" si="7"/>
        <v/>
      </c>
      <c r="J138" s="208"/>
      <c r="K138" s="206" t="str">
        <f t="shared" si="8"/>
        <v/>
      </c>
      <c r="L138" s="209" t="str">
        <f>IF($K138="","",($K138/60)*Summary!$E$4)</f>
        <v/>
      </c>
    </row>
    <row r="139" spans="1:12" ht="18" customHeight="1" x14ac:dyDescent="0.25">
      <c r="A139" s="214"/>
      <c r="B139" s="213"/>
      <c r="C139" s="216"/>
      <c r="D139" s="206" t="str">
        <f t="shared" si="6"/>
        <v/>
      </c>
      <c r="E139" s="217"/>
      <c r="F139" s="217"/>
      <c r="G139" s="213"/>
      <c r="H139" s="218"/>
      <c r="I139" s="207" t="str">
        <f t="shared" si="7"/>
        <v/>
      </c>
      <c r="J139" s="208"/>
      <c r="K139" s="206" t="str">
        <f t="shared" si="8"/>
        <v/>
      </c>
      <c r="L139" s="209" t="str">
        <f>IF($K139="","",($K139/60)*Summary!$E$4)</f>
        <v/>
      </c>
    </row>
    <row r="140" spans="1:12" ht="18" customHeight="1" x14ac:dyDescent="0.25">
      <c r="A140" s="214"/>
      <c r="B140" s="213"/>
      <c r="C140" s="216"/>
      <c r="D140" s="206" t="str">
        <f t="shared" si="6"/>
        <v/>
      </c>
      <c r="E140" s="217"/>
      <c r="F140" s="217"/>
      <c r="G140" s="213"/>
      <c r="H140" s="218"/>
      <c r="I140" s="207" t="str">
        <f t="shared" si="7"/>
        <v/>
      </c>
      <c r="J140" s="208"/>
      <c r="K140" s="206" t="str">
        <f t="shared" si="8"/>
        <v/>
      </c>
      <c r="L140" s="209" t="str">
        <f>IF($K140="","",($K140/60)*Summary!$E$4)</f>
        <v/>
      </c>
    </row>
    <row r="141" spans="1:12" ht="18" customHeight="1" x14ac:dyDescent="0.25">
      <c r="A141" s="214"/>
      <c r="B141" s="213"/>
      <c r="C141" s="216"/>
      <c r="D141" s="206" t="str">
        <f t="shared" si="6"/>
        <v/>
      </c>
      <c r="E141" s="217"/>
      <c r="F141" s="217"/>
      <c r="G141" s="213"/>
      <c r="H141" s="218"/>
      <c r="I141" s="207" t="str">
        <f t="shared" si="7"/>
        <v/>
      </c>
      <c r="J141" s="208"/>
      <c r="K141" s="206" t="str">
        <f t="shared" si="8"/>
        <v/>
      </c>
      <c r="L141" s="209" t="str">
        <f>IF($K141="","",($K141/60)*Summary!$E$4)</f>
        <v/>
      </c>
    </row>
    <row r="142" spans="1:12" ht="18" customHeight="1" x14ac:dyDescent="0.25">
      <c r="A142" s="214"/>
      <c r="B142" s="213"/>
      <c r="C142" s="216"/>
      <c r="D142" s="206" t="str">
        <f t="shared" si="6"/>
        <v/>
      </c>
      <c r="E142" s="217"/>
      <c r="F142" s="217"/>
      <c r="G142" s="213"/>
      <c r="H142" s="218"/>
      <c r="I142" s="207" t="str">
        <f t="shared" si="7"/>
        <v/>
      </c>
      <c r="J142" s="208"/>
      <c r="K142" s="206" t="str">
        <f t="shared" si="8"/>
        <v/>
      </c>
      <c r="L142" s="209" t="str">
        <f>IF($K142="","",($K142/60)*Summary!$E$4)</f>
        <v/>
      </c>
    </row>
    <row r="143" spans="1:12" ht="18" customHeight="1" x14ac:dyDescent="0.25">
      <c r="A143" s="214"/>
      <c r="B143" s="213"/>
      <c r="C143" s="216"/>
      <c r="D143" s="206" t="str">
        <f t="shared" si="6"/>
        <v/>
      </c>
      <c r="E143" s="217"/>
      <c r="F143" s="217"/>
      <c r="G143" s="213"/>
      <c r="H143" s="218"/>
      <c r="I143" s="207" t="str">
        <f t="shared" si="7"/>
        <v/>
      </c>
      <c r="J143" s="208"/>
      <c r="K143" s="206" t="str">
        <f t="shared" si="8"/>
        <v/>
      </c>
      <c r="L143" s="209" t="str">
        <f>IF($K143="","",($K143/60)*Summary!$E$4)</f>
        <v/>
      </c>
    </row>
    <row r="144" spans="1:12" ht="18" customHeight="1" x14ac:dyDescent="0.25">
      <c r="A144" s="214"/>
      <c r="B144" s="213"/>
      <c r="C144" s="216"/>
      <c r="D144" s="206" t="str">
        <f t="shared" si="6"/>
        <v/>
      </c>
      <c r="E144" s="217"/>
      <c r="F144" s="217"/>
      <c r="G144" s="213"/>
      <c r="H144" s="218"/>
      <c r="I144" s="207" t="str">
        <f t="shared" si="7"/>
        <v/>
      </c>
      <c r="J144" s="208"/>
      <c r="K144" s="206" t="str">
        <f t="shared" si="8"/>
        <v/>
      </c>
      <c r="L144" s="209" t="str">
        <f>IF($K144="","",($K144/60)*Summary!$E$4)</f>
        <v/>
      </c>
    </row>
    <row r="145" spans="1:12" ht="18" customHeight="1" x14ac:dyDescent="0.25">
      <c r="A145" s="214"/>
      <c r="B145" s="213"/>
      <c r="C145" s="216"/>
      <c r="D145" s="206" t="str">
        <f t="shared" si="6"/>
        <v/>
      </c>
      <c r="E145" s="217"/>
      <c r="F145" s="217"/>
      <c r="G145" s="213"/>
      <c r="H145" s="218"/>
      <c r="I145" s="207" t="str">
        <f t="shared" si="7"/>
        <v/>
      </c>
      <c r="J145" s="208"/>
      <c r="K145" s="206" t="str">
        <f t="shared" si="8"/>
        <v/>
      </c>
      <c r="L145" s="209" t="str">
        <f>IF($K145="","",($K145/60)*Summary!$E$4)</f>
        <v/>
      </c>
    </row>
    <row r="146" spans="1:12" ht="18" customHeight="1" x14ac:dyDescent="0.25">
      <c r="A146" s="214"/>
      <c r="B146" s="213"/>
      <c r="C146" s="216"/>
      <c r="D146" s="206" t="str">
        <f t="shared" si="6"/>
        <v/>
      </c>
      <c r="E146" s="217"/>
      <c r="F146" s="217"/>
      <c r="G146" s="213"/>
      <c r="H146" s="218"/>
      <c r="I146" s="207" t="str">
        <f t="shared" si="7"/>
        <v/>
      </c>
      <c r="J146" s="208"/>
      <c r="K146" s="206" t="str">
        <f t="shared" si="8"/>
        <v/>
      </c>
      <c r="L146" s="209" t="str">
        <f>IF($K146="","",($K146/60)*Summary!$E$4)</f>
        <v/>
      </c>
    </row>
    <row r="147" spans="1:12" ht="18" customHeight="1" x14ac:dyDescent="0.25">
      <c r="A147" s="214"/>
      <c r="B147" s="213"/>
      <c r="C147" s="216"/>
      <c r="D147" s="206" t="str">
        <f t="shared" si="6"/>
        <v/>
      </c>
      <c r="E147" s="217"/>
      <c r="F147" s="217"/>
      <c r="G147" s="213"/>
      <c r="H147" s="218"/>
      <c r="I147" s="207" t="str">
        <f t="shared" si="7"/>
        <v/>
      </c>
      <c r="J147" s="208"/>
      <c r="K147" s="206" t="str">
        <f t="shared" si="8"/>
        <v/>
      </c>
      <c r="L147" s="209" t="str">
        <f>IF($K147="","",($K147/60)*Summary!$E$4)</f>
        <v/>
      </c>
    </row>
    <row r="148" spans="1:12" ht="18" customHeight="1" x14ac:dyDescent="0.25">
      <c r="A148" s="214"/>
      <c r="B148" s="213"/>
      <c r="C148" s="216"/>
      <c r="D148" s="206" t="str">
        <f t="shared" si="6"/>
        <v/>
      </c>
      <c r="E148" s="217"/>
      <c r="F148" s="217"/>
      <c r="G148" s="213"/>
      <c r="H148" s="218"/>
      <c r="I148" s="207" t="str">
        <f t="shared" si="7"/>
        <v/>
      </c>
      <c r="J148" s="208"/>
      <c r="K148" s="206" t="str">
        <f t="shared" si="8"/>
        <v/>
      </c>
      <c r="L148" s="209" t="str">
        <f>IF($K148="","",($K148/60)*Summary!$E$4)</f>
        <v/>
      </c>
    </row>
    <row r="149" spans="1:12" ht="18" customHeight="1" x14ac:dyDescent="0.25">
      <c r="A149" s="214"/>
      <c r="B149" s="213"/>
      <c r="C149" s="216"/>
      <c r="D149" s="206" t="str">
        <f t="shared" si="6"/>
        <v/>
      </c>
      <c r="E149" s="217"/>
      <c r="F149" s="217"/>
      <c r="G149" s="213"/>
      <c r="H149" s="218"/>
      <c r="I149" s="207" t="str">
        <f t="shared" si="7"/>
        <v/>
      </c>
      <c r="J149" s="208"/>
      <c r="K149" s="206" t="str">
        <f t="shared" si="8"/>
        <v/>
      </c>
      <c r="L149" s="209" t="str">
        <f>IF($K149="","",($K149/60)*Summary!$E$4)</f>
        <v/>
      </c>
    </row>
    <row r="150" spans="1:12" ht="18" customHeight="1" x14ac:dyDescent="0.25">
      <c r="A150" s="214"/>
      <c r="B150" s="213"/>
      <c r="C150" s="216"/>
      <c r="D150" s="206" t="str">
        <f t="shared" si="6"/>
        <v/>
      </c>
      <c r="E150" s="217"/>
      <c r="F150" s="217"/>
      <c r="G150" s="213"/>
      <c r="H150" s="218"/>
      <c r="I150" s="207" t="str">
        <f t="shared" si="7"/>
        <v/>
      </c>
      <c r="J150" s="208"/>
      <c r="K150" s="206" t="str">
        <f t="shared" si="8"/>
        <v/>
      </c>
      <c r="L150" s="209" t="str">
        <f>IF($K150="","",($K150/60)*Summary!$E$4)</f>
        <v/>
      </c>
    </row>
    <row r="151" spans="1:12" ht="18" customHeight="1" x14ac:dyDescent="0.25">
      <c r="A151" s="214"/>
      <c r="B151" s="213"/>
      <c r="C151" s="216"/>
      <c r="D151" s="206" t="str">
        <f t="shared" si="6"/>
        <v/>
      </c>
      <c r="E151" s="217"/>
      <c r="F151" s="217"/>
      <c r="G151" s="213"/>
      <c r="H151" s="218"/>
      <c r="I151" s="207" t="str">
        <f t="shared" si="7"/>
        <v/>
      </c>
      <c r="J151" s="208"/>
      <c r="K151" s="206" t="str">
        <f t="shared" si="8"/>
        <v/>
      </c>
      <c r="L151" s="209" t="str">
        <f>IF($K151="","",($K151/60)*Summary!$E$4)</f>
        <v/>
      </c>
    </row>
    <row r="152" spans="1:12" ht="18" customHeight="1" x14ac:dyDescent="0.25">
      <c r="A152" s="214"/>
      <c r="B152" s="213"/>
      <c r="C152" s="216"/>
      <c r="D152" s="206" t="str">
        <f t="shared" si="6"/>
        <v/>
      </c>
      <c r="E152" s="217"/>
      <c r="F152" s="217"/>
      <c r="G152" s="213"/>
      <c r="H152" s="218"/>
      <c r="I152" s="207" t="str">
        <f t="shared" si="7"/>
        <v/>
      </c>
      <c r="J152" s="208"/>
      <c r="K152" s="206" t="str">
        <f t="shared" si="8"/>
        <v/>
      </c>
      <c r="L152" s="209" t="str">
        <f>IF($K152="","",($K152/60)*Summary!$E$4)</f>
        <v/>
      </c>
    </row>
    <row r="153" spans="1:12" ht="18" customHeight="1" x14ac:dyDescent="0.25">
      <c r="A153" s="214"/>
      <c r="B153" s="213"/>
      <c r="C153" s="216"/>
      <c r="D153" s="206" t="str">
        <f t="shared" si="6"/>
        <v/>
      </c>
      <c r="E153" s="217"/>
      <c r="F153" s="217"/>
      <c r="G153" s="213"/>
      <c r="H153" s="218"/>
      <c r="I153" s="207" t="str">
        <f t="shared" si="7"/>
        <v/>
      </c>
      <c r="J153" s="208"/>
      <c r="K153" s="206" t="str">
        <f t="shared" si="8"/>
        <v/>
      </c>
      <c r="L153" s="209" t="str">
        <f>IF($K153="","",($K153/60)*Summary!$E$4)</f>
        <v/>
      </c>
    </row>
    <row r="154" spans="1:12" ht="18" customHeight="1" x14ac:dyDescent="0.25">
      <c r="A154" s="214"/>
      <c r="B154" s="213"/>
      <c r="C154" s="216"/>
      <c r="D154" s="206" t="str">
        <f t="shared" si="6"/>
        <v/>
      </c>
      <c r="E154" s="217"/>
      <c r="F154" s="217"/>
      <c r="G154" s="213"/>
      <c r="H154" s="218"/>
      <c r="I154" s="207" t="str">
        <f t="shared" si="7"/>
        <v/>
      </c>
      <c r="J154" s="208"/>
      <c r="K154" s="206" t="str">
        <f t="shared" si="8"/>
        <v/>
      </c>
      <c r="L154" s="209" t="str">
        <f>IF($K154="","",($K154/60)*Summary!$E$4)</f>
        <v/>
      </c>
    </row>
    <row r="155" spans="1:12" ht="18" customHeight="1" x14ac:dyDescent="0.25">
      <c r="A155" s="214"/>
      <c r="B155" s="213"/>
      <c r="C155" s="216"/>
      <c r="D155" s="206" t="str">
        <f t="shared" si="6"/>
        <v/>
      </c>
      <c r="E155" s="217"/>
      <c r="F155" s="217"/>
      <c r="G155" s="213"/>
      <c r="H155" s="218"/>
      <c r="I155" s="207" t="str">
        <f t="shared" si="7"/>
        <v/>
      </c>
      <c r="J155" s="208"/>
      <c r="K155" s="206" t="str">
        <f t="shared" si="8"/>
        <v/>
      </c>
      <c r="L155" s="209" t="str">
        <f>IF($K155="","",($K155/60)*Summary!$E$4)</f>
        <v/>
      </c>
    </row>
    <row r="156" spans="1:12" ht="18" customHeight="1" x14ac:dyDescent="0.25">
      <c r="A156" s="214"/>
      <c r="B156" s="213"/>
      <c r="C156" s="216"/>
      <c r="D156" s="206" t="str">
        <f t="shared" si="6"/>
        <v/>
      </c>
      <c r="E156" s="217"/>
      <c r="F156" s="217"/>
      <c r="G156" s="213"/>
      <c r="H156" s="218"/>
      <c r="I156" s="207" t="str">
        <f t="shared" si="7"/>
        <v/>
      </c>
      <c r="J156" s="208"/>
      <c r="K156" s="206" t="str">
        <f t="shared" si="8"/>
        <v/>
      </c>
      <c r="L156" s="209" t="str">
        <f>IF($K156="","",($K156/60)*Summary!$E$4)</f>
        <v/>
      </c>
    </row>
    <row r="157" spans="1:12" ht="18" customHeight="1" x14ac:dyDescent="0.25">
      <c r="A157" s="214"/>
      <c r="B157" s="213"/>
      <c r="C157" s="216"/>
      <c r="D157" s="206" t="str">
        <f t="shared" si="6"/>
        <v/>
      </c>
      <c r="E157" s="217"/>
      <c r="F157" s="217"/>
      <c r="G157" s="213"/>
      <c r="H157" s="218"/>
      <c r="I157" s="207" t="str">
        <f t="shared" si="7"/>
        <v/>
      </c>
      <c r="J157" s="208"/>
      <c r="K157" s="206" t="str">
        <f t="shared" si="8"/>
        <v/>
      </c>
      <c r="L157" s="209" t="str">
        <f>IF($K157="","",($K157/60)*Summary!$E$4)</f>
        <v/>
      </c>
    </row>
    <row r="158" spans="1:12" ht="18" customHeight="1" x14ac:dyDescent="0.25">
      <c r="A158" s="214"/>
      <c r="B158" s="213"/>
      <c r="C158" s="216"/>
      <c r="D158" s="206" t="str">
        <f t="shared" si="6"/>
        <v/>
      </c>
      <c r="E158" s="217"/>
      <c r="F158" s="217"/>
      <c r="G158" s="213"/>
      <c r="H158" s="218"/>
      <c r="I158" s="207" t="str">
        <f t="shared" si="7"/>
        <v/>
      </c>
      <c r="J158" s="208"/>
      <c r="K158" s="206" t="str">
        <f t="shared" si="8"/>
        <v/>
      </c>
      <c r="L158" s="209" t="str">
        <f>IF($K158="","",($K158/60)*Summary!$E$4)</f>
        <v/>
      </c>
    </row>
    <row r="159" spans="1:12" ht="18" customHeight="1" x14ac:dyDescent="0.25">
      <c r="A159" s="214"/>
      <c r="B159" s="213"/>
      <c r="C159" s="216"/>
      <c r="D159" s="206" t="str">
        <f t="shared" si="6"/>
        <v/>
      </c>
      <c r="E159" s="217"/>
      <c r="F159" s="217"/>
      <c r="G159" s="213"/>
      <c r="H159" s="218"/>
      <c r="I159" s="207" t="str">
        <f t="shared" si="7"/>
        <v/>
      </c>
      <c r="J159" s="208"/>
      <c r="K159" s="206" t="str">
        <f t="shared" si="8"/>
        <v/>
      </c>
      <c r="L159" s="209" t="str">
        <f>IF($K159="","",($K159/60)*Summary!$E$4)</f>
        <v/>
      </c>
    </row>
    <row r="160" spans="1:12" ht="18" customHeight="1" x14ac:dyDescent="0.25">
      <c r="A160" s="214"/>
      <c r="B160" s="213"/>
      <c r="C160" s="216"/>
      <c r="D160" s="206" t="str">
        <f t="shared" si="6"/>
        <v/>
      </c>
      <c r="E160" s="217"/>
      <c r="F160" s="217"/>
      <c r="G160" s="213"/>
      <c r="H160" s="218"/>
      <c r="I160" s="207" t="str">
        <f t="shared" si="7"/>
        <v/>
      </c>
      <c r="J160" s="208"/>
      <c r="K160" s="206" t="str">
        <f t="shared" si="8"/>
        <v/>
      </c>
      <c r="L160" s="209" t="str">
        <f>IF($K160="","",($K160/60)*Summary!$E$4)</f>
        <v/>
      </c>
    </row>
    <row r="161" spans="1:12" ht="18" customHeight="1" x14ac:dyDescent="0.25">
      <c r="A161" s="214"/>
      <c r="B161" s="213"/>
      <c r="C161" s="216"/>
      <c r="D161" s="206" t="str">
        <f t="shared" si="6"/>
        <v/>
      </c>
      <c r="E161" s="217"/>
      <c r="F161" s="217"/>
      <c r="G161" s="213"/>
      <c r="H161" s="218"/>
      <c r="I161" s="207" t="str">
        <f t="shared" si="7"/>
        <v/>
      </c>
      <c r="J161" s="208"/>
      <c r="K161" s="206" t="str">
        <f t="shared" si="8"/>
        <v/>
      </c>
      <c r="L161" s="209" t="str">
        <f>IF($K161="","",($K161/60)*Summary!$E$4)</f>
        <v/>
      </c>
    </row>
    <row r="162" spans="1:12" ht="18" customHeight="1" x14ac:dyDescent="0.25">
      <c r="A162" s="214"/>
      <c r="B162" s="213"/>
      <c r="C162" s="216"/>
      <c r="D162" s="206" t="str">
        <f t="shared" si="6"/>
        <v/>
      </c>
      <c r="E162" s="217"/>
      <c r="F162" s="217"/>
      <c r="G162" s="213"/>
      <c r="H162" s="218"/>
      <c r="I162" s="207" t="str">
        <f t="shared" si="7"/>
        <v/>
      </c>
      <c r="J162" s="208"/>
      <c r="K162" s="206" t="str">
        <f t="shared" si="8"/>
        <v/>
      </c>
      <c r="L162" s="209" t="str">
        <f>IF($K162="","",($K162/60)*Summary!$E$4)</f>
        <v/>
      </c>
    </row>
    <row r="163" spans="1:12" ht="18" customHeight="1" x14ac:dyDescent="0.25">
      <c r="A163" s="214"/>
      <c r="B163" s="213"/>
      <c r="C163" s="216"/>
      <c r="D163" s="206" t="str">
        <f t="shared" si="6"/>
        <v/>
      </c>
      <c r="E163" s="217"/>
      <c r="F163" s="217"/>
      <c r="G163" s="213"/>
      <c r="H163" s="218"/>
      <c r="I163" s="207" t="str">
        <f t="shared" si="7"/>
        <v/>
      </c>
      <c r="J163" s="208"/>
      <c r="K163" s="206" t="str">
        <f t="shared" si="8"/>
        <v/>
      </c>
      <c r="L163" s="209" t="str">
        <f>IF($K163="","",($K163/60)*Summary!$E$4)</f>
        <v/>
      </c>
    </row>
    <row r="164" spans="1:12" ht="18" customHeight="1" x14ac:dyDescent="0.25">
      <c r="A164" s="214"/>
      <c r="B164" s="213"/>
      <c r="C164" s="216"/>
      <c r="D164" s="206" t="str">
        <f t="shared" si="6"/>
        <v/>
      </c>
      <c r="E164" s="217"/>
      <c r="F164" s="217"/>
      <c r="G164" s="213"/>
      <c r="H164" s="218"/>
      <c r="I164" s="207" t="str">
        <f t="shared" si="7"/>
        <v/>
      </c>
      <c r="J164" s="208"/>
      <c r="K164" s="206" t="str">
        <f t="shared" si="8"/>
        <v/>
      </c>
      <c r="L164" s="209" t="str">
        <f>IF($K164="","",($K164/60)*Summary!$E$4)</f>
        <v/>
      </c>
    </row>
    <row r="165" spans="1:12" ht="18" customHeight="1" x14ac:dyDescent="0.25">
      <c r="A165" s="214"/>
      <c r="B165" s="213"/>
      <c r="C165" s="216"/>
      <c r="D165" s="206" t="str">
        <f t="shared" si="6"/>
        <v/>
      </c>
      <c r="E165" s="217"/>
      <c r="F165" s="217"/>
      <c r="G165" s="213"/>
      <c r="H165" s="218"/>
      <c r="I165" s="207" t="str">
        <f t="shared" si="7"/>
        <v/>
      </c>
      <c r="J165" s="208"/>
      <c r="K165" s="206" t="str">
        <f t="shared" si="8"/>
        <v/>
      </c>
      <c r="L165" s="209" t="str">
        <f>IF($K165="","",($K165/60)*Summary!$E$4)</f>
        <v/>
      </c>
    </row>
    <row r="166" spans="1:12" ht="18" customHeight="1" x14ac:dyDescent="0.25">
      <c r="A166" s="214"/>
      <c r="B166" s="213"/>
      <c r="C166" s="216"/>
      <c r="D166" s="206" t="str">
        <f t="shared" si="6"/>
        <v/>
      </c>
      <c r="E166" s="217"/>
      <c r="F166" s="217"/>
      <c r="G166" s="213"/>
      <c r="H166" s="218"/>
      <c r="I166" s="207" t="str">
        <f t="shared" si="7"/>
        <v/>
      </c>
      <c r="J166" s="208"/>
      <c r="K166" s="206" t="str">
        <f t="shared" si="8"/>
        <v/>
      </c>
      <c r="L166" s="209" t="str">
        <f>IF($K166="","",($K166/60)*Summary!$E$4)</f>
        <v/>
      </c>
    </row>
    <row r="167" spans="1:12" ht="18" customHeight="1" x14ac:dyDescent="0.25">
      <c r="A167" s="214"/>
      <c r="B167" s="213"/>
      <c r="C167" s="216"/>
      <c r="D167" s="206" t="str">
        <f t="shared" si="6"/>
        <v/>
      </c>
      <c r="E167" s="217"/>
      <c r="F167" s="217"/>
      <c r="G167" s="213"/>
      <c r="H167" s="218"/>
      <c r="I167" s="207" t="str">
        <f t="shared" si="7"/>
        <v/>
      </c>
      <c r="J167" s="208"/>
      <c r="K167" s="206" t="str">
        <f t="shared" si="8"/>
        <v/>
      </c>
      <c r="L167" s="209" t="str">
        <f>IF($K167="","",($K167/60)*Summary!$E$4)</f>
        <v/>
      </c>
    </row>
    <row r="168" spans="1:12" ht="18" customHeight="1" x14ac:dyDescent="0.25">
      <c r="A168" s="214"/>
      <c r="B168" s="213"/>
      <c r="C168" s="216"/>
      <c r="D168" s="206" t="str">
        <f t="shared" si="6"/>
        <v/>
      </c>
      <c r="E168" s="217"/>
      <c r="F168" s="217"/>
      <c r="G168" s="213"/>
      <c r="H168" s="218"/>
      <c r="I168" s="207" t="str">
        <f t="shared" si="7"/>
        <v/>
      </c>
      <c r="J168" s="208"/>
      <c r="K168" s="206" t="str">
        <f t="shared" si="8"/>
        <v/>
      </c>
      <c r="L168" s="209" t="str">
        <f>IF($K168="","",($K168/60)*Summary!$E$4)</f>
        <v/>
      </c>
    </row>
    <row r="169" spans="1:12" ht="18" customHeight="1" x14ac:dyDescent="0.25">
      <c r="A169" s="214"/>
      <c r="B169" s="213"/>
      <c r="C169" s="216"/>
      <c r="D169" s="206" t="str">
        <f t="shared" si="6"/>
        <v/>
      </c>
      <c r="E169" s="217"/>
      <c r="F169" s="217"/>
      <c r="G169" s="213"/>
      <c r="H169" s="218"/>
      <c r="I169" s="207" t="str">
        <f t="shared" si="7"/>
        <v/>
      </c>
      <c r="J169" s="208"/>
      <c r="K169" s="206" t="str">
        <f t="shared" si="8"/>
        <v/>
      </c>
      <c r="L169" s="209" t="str">
        <f>IF($K169="","",($K169/60)*Summary!$E$4)</f>
        <v/>
      </c>
    </row>
    <row r="170" spans="1:12" ht="18" customHeight="1" x14ac:dyDescent="0.25">
      <c r="A170" s="214"/>
      <c r="B170" s="213"/>
      <c r="C170" s="216"/>
      <c r="D170" s="206" t="str">
        <f t="shared" si="6"/>
        <v/>
      </c>
      <c r="E170" s="217"/>
      <c r="F170" s="217"/>
      <c r="G170" s="213"/>
      <c r="H170" s="218"/>
      <c r="I170" s="207" t="str">
        <f t="shared" si="7"/>
        <v/>
      </c>
      <c r="J170" s="208"/>
      <c r="K170" s="206" t="str">
        <f t="shared" si="8"/>
        <v/>
      </c>
      <c r="L170" s="209" t="str">
        <f>IF($K170="","",($K170/60)*Summary!$E$4)</f>
        <v/>
      </c>
    </row>
    <row r="171" spans="1:12" ht="18" customHeight="1" x14ac:dyDescent="0.25">
      <c r="A171" s="214"/>
      <c r="B171" s="213"/>
      <c r="C171" s="216"/>
      <c r="D171" s="206" t="str">
        <f t="shared" si="6"/>
        <v/>
      </c>
      <c r="E171" s="217"/>
      <c r="F171" s="217"/>
      <c r="G171" s="213"/>
      <c r="H171" s="218"/>
      <c r="I171" s="207" t="str">
        <f t="shared" si="7"/>
        <v/>
      </c>
      <c r="J171" s="208"/>
      <c r="K171" s="206" t="str">
        <f t="shared" si="8"/>
        <v/>
      </c>
      <c r="L171" s="209" t="str">
        <f>IF($K171="","",($K171/60)*Summary!$E$4)</f>
        <v/>
      </c>
    </row>
    <row r="172" spans="1:12" ht="18" customHeight="1" x14ac:dyDescent="0.25">
      <c r="A172" s="214"/>
      <c r="B172" s="213"/>
      <c r="C172" s="216"/>
      <c r="D172" s="206" t="str">
        <f t="shared" si="6"/>
        <v/>
      </c>
      <c r="E172" s="217"/>
      <c r="F172" s="217"/>
      <c r="G172" s="213"/>
      <c r="H172" s="218"/>
      <c r="I172" s="207" t="str">
        <f t="shared" si="7"/>
        <v/>
      </c>
      <c r="J172" s="208"/>
      <c r="K172" s="206" t="str">
        <f t="shared" si="8"/>
        <v/>
      </c>
      <c r="L172" s="209" t="str">
        <f>IF($K172="","",($K172/60)*Summary!$E$4)</f>
        <v/>
      </c>
    </row>
    <row r="173" spans="1:12" ht="18" customHeight="1" x14ac:dyDescent="0.25">
      <c r="A173" s="214"/>
      <c r="B173" s="213"/>
      <c r="C173" s="216"/>
      <c r="D173" s="206" t="str">
        <f t="shared" si="6"/>
        <v/>
      </c>
      <c r="E173" s="217"/>
      <c r="F173" s="217"/>
      <c r="G173" s="213"/>
      <c r="H173" s="218"/>
      <c r="I173" s="207" t="str">
        <f t="shared" si="7"/>
        <v/>
      </c>
      <c r="J173" s="208"/>
      <c r="K173" s="206" t="str">
        <f t="shared" si="8"/>
        <v/>
      </c>
      <c r="L173" s="209" t="str">
        <f>IF($K173="","",($K173/60)*Summary!$E$4)</f>
        <v/>
      </c>
    </row>
    <row r="174" spans="1:12" ht="18" customHeight="1" x14ac:dyDescent="0.25">
      <c r="A174" s="214"/>
      <c r="B174" s="213"/>
      <c r="C174" s="216"/>
      <c r="D174" s="206" t="str">
        <f t="shared" si="6"/>
        <v/>
      </c>
      <c r="E174" s="217"/>
      <c r="F174" s="217"/>
      <c r="G174" s="213"/>
      <c r="H174" s="218"/>
      <c r="I174" s="207" t="str">
        <f t="shared" si="7"/>
        <v/>
      </c>
      <c r="J174" s="208"/>
      <c r="K174" s="206" t="str">
        <f t="shared" si="8"/>
        <v/>
      </c>
      <c r="L174" s="209" t="str">
        <f>IF($K174="","",($K174/60)*Summary!$E$4)</f>
        <v/>
      </c>
    </row>
    <row r="175" spans="1:12" ht="18" customHeight="1" x14ac:dyDescent="0.25">
      <c r="A175" s="214"/>
      <c r="B175" s="213"/>
      <c r="C175" s="216"/>
      <c r="D175" s="206" t="str">
        <f t="shared" si="6"/>
        <v/>
      </c>
      <c r="E175" s="217"/>
      <c r="F175" s="217"/>
      <c r="G175" s="213"/>
      <c r="H175" s="218"/>
      <c r="I175" s="207" t="str">
        <f t="shared" si="7"/>
        <v/>
      </c>
      <c r="J175" s="208"/>
      <c r="K175" s="206" t="str">
        <f t="shared" si="8"/>
        <v/>
      </c>
      <c r="L175" s="209" t="str">
        <f>IF($K175="","",($K175/60)*Summary!$E$4)</f>
        <v/>
      </c>
    </row>
    <row r="176" spans="1:12" ht="18" customHeight="1" x14ac:dyDescent="0.25">
      <c r="A176" s="214"/>
      <c r="B176" s="213"/>
      <c r="C176" s="216"/>
      <c r="D176" s="206" t="str">
        <f t="shared" si="6"/>
        <v/>
      </c>
      <c r="E176" s="217"/>
      <c r="F176" s="217"/>
      <c r="G176" s="213"/>
      <c r="H176" s="218"/>
      <c r="I176" s="207" t="str">
        <f t="shared" si="7"/>
        <v/>
      </c>
      <c r="J176" s="208"/>
      <c r="K176" s="206" t="str">
        <f t="shared" si="8"/>
        <v/>
      </c>
      <c r="L176" s="209" t="str">
        <f>IF($K176="","",($K176/60)*Summary!$E$4)</f>
        <v/>
      </c>
    </row>
    <row r="177" spans="1:12" ht="18" customHeight="1" x14ac:dyDescent="0.25">
      <c r="A177" s="214"/>
      <c r="B177" s="213"/>
      <c r="C177" s="216"/>
      <c r="D177" s="206" t="str">
        <f t="shared" si="6"/>
        <v/>
      </c>
      <c r="E177" s="217"/>
      <c r="F177" s="217"/>
      <c r="G177" s="213"/>
      <c r="H177" s="218"/>
      <c r="I177" s="207" t="str">
        <f t="shared" si="7"/>
        <v/>
      </c>
      <c r="J177" s="208"/>
      <c r="K177" s="206" t="str">
        <f t="shared" si="8"/>
        <v/>
      </c>
      <c r="L177" s="209" t="str">
        <f>IF($K177="","",($K177/60)*Summary!$E$4)</f>
        <v/>
      </c>
    </row>
    <row r="178" spans="1:12" ht="18" customHeight="1" x14ac:dyDescent="0.25">
      <c r="A178" s="214"/>
      <c r="B178" s="213"/>
      <c r="C178" s="216"/>
      <c r="D178" s="206" t="str">
        <f t="shared" si="6"/>
        <v/>
      </c>
      <c r="E178" s="217"/>
      <c r="F178" s="217"/>
      <c r="G178" s="213"/>
      <c r="H178" s="218"/>
      <c r="I178" s="207" t="str">
        <f t="shared" si="7"/>
        <v/>
      </c>
      <c r="J178" s="208"/>
      <c r="K178" s="206" t="str">
        <f t="shared" si="8"/>
        <v/>
      </c>
      <c r="L178" s="209" t="str">
        <f>IF($K178="","",($K178/60)*Summary!$E$4)</f>
        <v/>
      </c>
    </row>
    <row r="179" spans="1:12" ht="18" customHeight="1" x14ac:dyDescent="0.25">
      <c r="A179" s="214"/>
      <c r="B179" s="213"/>
      <c r="C179" s="216"/>
      <c r="D179" s="206" t="str">
        <f t="shared" si="6"/>
        <v/>
      </c>
      <c r="E179" s="217"/>
      <c r="F179" s="217"/>
      <c r="G179" s="213"/>
      <c r="H179" s="218"/>
      <c r="I179" s="207" t="str">
        <f t="shared" si="7"/>
        <v/>
      </c>
      <c r="J179" s="208"/>
      <c r="K179" s="206" t="str">
        <f t="shared" si="8"/>
        <v/>
      </c>
      <c r="L179" s="209" t="str">
        <f>IF($K179="","",($K179/60)*Summary!$E$4)</f>
        <v/>
      </c>
    </row>
    <row r="180" spans="1:12" ht="18" customHeight="1" x14ac:dyDescent="0.25">
      <c r="A180" s="214"/>
      <c r="B180" s="213"/>
      <c r="C180" s="216"/>
      <c r="D180" s="206" t="str">
        <f t="shared" si="6"/>
        <v/>
      </c>
      <c r="E180" s="217"/>
      <c r="F180" s="217"/>
      <c r="G180" s="213"/>
      <c r="H180" s="218"/>
      <c r="I180" s="207" t="str">
        <f t="shared" si="7"/>
        <v/>
      </c>
      <c r="J180" s="208"/>
      <c r="K180" s="206" t="str">
        <f t="shared" si="8"/>
        <v/>
      </c>
      <c r="L180" s="209" t="str">
        <f>IF($K180="","",($K180/60)*Summary!$E$4)</f>
        <v/>
      </c>
    </row>
    <row r="181" spans="1:12" ht="18" customHeight="1" x14ac:dyDescent="0.25">
      <c r="A181" s="214"/>
      <c r="B181" s="213"/>
      <c r="C181" s="216"/>
      <c r="D181" s="206" t="str">
        <f t="shared" si="6"/>
        <v/>
      </c>
      <c r="E181" s="217"/>
      <c r="F181" s="217"/>
      <c r="G181" s="213"/>
      <c r="H181" s="218"/>
      <c r="I181" s="207" t="str">
        <f t="shared" si="7"/>
        <v/>
      </c>
      <c r="J181" s="208"/>
      <c r="K181" s="206" t="str">
        <f t="shared" si="8"/>
        <v/>
      </c>
      <c r="L181" s="209" t="str">
        <f>IF($K181="","",($K181/60)*Summary!$E$4)</f>
        <v/>
      </c>
    </row>
    <row r="182" spans="1:12" ht="18" customHeight="1" x14ac:dyDescent="0.25">
      <c r="A182" s="214"/>
      <c r="B182" s="213"/>
      <c r="C182" s="216"/>
      <c r="D182" s="206" t="str">
        <f t="shared" si="6"/>
        <v/>
      </c>
      <c r="E182" s="217"/>
      <c r="F182" s="217"/>
      <c r="G182" s="213"/>
      <c r="H182" s="218"/>
      <c r="I182" s="207" t="str">
        <f t="shared" si="7"/>
        <v/>
      </c>
      <c r="J182" s="208"/>
      <c r="K182" s="206" t="str">
        <f t="shared" si="8"/>
        <v/>
      </c>
      <c r="L182" s="209" t="str">
        <f>IF($K182="","",($K182/60)*Summary!$E$4)</f>
        <v/>
      </c>
    </row>
    <row r="183" spans="1:12" ht="18" customHeight="1" x14ac:dyDescent="0.25">
      <c r="A183" s="214"/>
      <c r="B183" s="213"/>
      <c r="C183" s="216"/>
      <c r="D183" s="206" t="str">
        <f t="shared" si="6"/>
        <v/>
      </c>
      <c r="E183" s="217"/>
      <c r="F183" s="217"/>
      <c r="G183" s="213"/>
      <c r="H183" s="218"/>
      <c r="I183" s="207" t="str">
        <f t="shared" si="7"/>
        <v/>
      </c>
      <c r="J183" s="208"/>
      <c r="K183" s="206" t="str">
        <f t="shared" si="8"/>
        <v/>
      </c>
      <c r="L183" s="209" t="str">
        <f>IF($K183="","",($K183/60)*Summary!$E$4)</f>
        <v/>
      </c>
    </row>
    <row r="184" spans="1:12" ht="18" customHeight="1" x14ac:dyDescent="0.25">
      <c r="A184" s="214"/>
      <c r="B184" s="213"/>
      <c r="C184" s="216"/>
      <c r="D184" s="206" t="str">
        <f t="shared" si="6"/>
        <v/>
      </c>
      <c r="E184" s="217"/>
      <c r="F184" s="217"/>
      <c r="G184" s="213"/>
      <c r="H184" s="218"/>
      <c r="I184" s="207" t="str">
        <f t="shared" si="7"/>
        <v/>
      </c>
      <c r="J184" s="208"/>
      <c r="K184" s="206" t="str">
        <f t="shared" si="8"/>
        <v/>
      </c>
      <c r="L184" s="209" t="str">
        <f>IF($K184="","",($K184/60)*Summary!$E$4)</f>
        <v/>
      </c>
    </row>
    <row r="185" spans="1:12" ht="18" customHeight="1" x14ac:dyDescent="0.25">
      <c r="A185" s="214"/>
      <c r="B185" s="213"/>
      <c r="C185" s="216"/>
      <c r="D185" s="206" t="str">
        <f t="shared" si="6"/>
        <v/>
      </c>
      <c r="E185" s="217"/>
      <c r="F185" s="217"/>
      <c r="G185" s="213"/>
      <c r="H185" s="218"/>
      <c r="I185" s="207" t="str">
        <f t="shared" si="7"/>
        <v/>
      </c>
      <c r="J185" s="208"/>
      <c r="K185" s="206" t="str">
        <f t="shared" si="8"/>
        <v/>
      </c>
      <c r="L185" s="209" t="str">
        <f>IF($K185="","",($K185/60)*Summary!$E$4)</f>
        <v/>
      </c>
    </row>
    <row r="186" spans="1:12" ht="18" customHeight="1" x14ac:dyDescent="0.25">
      <c r="A186" s="214"/>
      <c r="B186" s="213"/>
      <c r="C186" s="216"/>
      <c r="D186" s="206" t="str">
        <f t="shared" si="6"/>
        <v/>
      </c>
      <c r="E186" s="217"/>
      <c r="F186" s="217"/>
      <c r="G186" s="213"/>
      <c r="H186" s="218"/>
      <c r="I186" s="207" t="str">
        <f t="shared" si="7"/>
        <v/>
      </c>
      <c r="J186" s="208"/>
      <c r="K186" s="206" t="str">
        <f t="shared" si="8"/>
        <v/>
      </c>
      <c r="L186" s="209" t="str">
        <f>IF($K186="","",($K186/60)*Summary!$E$4)</f>
        <v/>
      </c>
    </row>
    <row r="187" spans="1:12" ht="18" customHeight="1" x14ac:dyDescent="0.25">
      <c r="A187" s="214"/>
      <c r="B187" s="213"/>
      <c r="C187" s="216"/>
      <c r="D187" s="206" t="str">
        <f t="shared" si="6"/>
        <v/>
      </c>
      <c r="E187" s="217"/>
      <c r="F187" s="217"/>
      <c r="G187" s="213"/>
      <c r="H187" s="218"/>
      <c r="I187" s="207" t="str">
        <f t="shared" si="7"/>
        <v/>
      </c>
      <c r="J187" s="208"/>
      <c r="K187" s="206" t="str">
        <f t="shared" si="8"/>
        <v/>
      </c>
      <c r="L187" s="209" t="str">
        <f>IF($K187="","",($K187/60)*Summary!$E$4)</f>
        <v/>
      </c>
    </row>
    <row r="188" spans="1:12" ht="18" customHeight="1" x14ac:dyDescent="0.25">
      <c r="A188" s="214"/>
      <c r="B188" s="213"/>
      <c r="C188" s="216"/>
      <c r="D188" s="206" t="str">
        <f t="shared" si="6"/>
        <v/>
      </c>
      <c r="E188" s="217"/>
      <c r="F188" s="217"/>
      <c r="G188" s="213"/>
      <c r="H188" s="218"/>
      <c r="I188" s="207" t="str">
        <f t="shared" si="7"/>
        <v/>
      </c>
      <c r="J188" s="208"/>
      <c r="K188" s="206" t="str">
        <f t="shared" si="8"/>
        <v/>
      </c>
      <c r="L188" s="209" t="str">
        <f>IF($K188="","",($K188/60)*Summary!$E$4)</f>
        <v/>
      </c>
    </row>
    <row r="189" spans="1:12" ht="18" customHeight="1" x14ac:dyDescent="0.25">
      <c r="A189" s="214"/>
      <c r="B189" s="213"/>
      <c r="C189" s="216"/>
      <c r="D189" s="206" t="str">
        <f t="shared" si="6"/>
        <v/>
      </c>
      <c r="E189" s="217"/>
      <c r="F189" s="217"/>
      <c r="G189" s="213"/>
      <c r="H189" s="218"/>
      <c r="I189" s="207" t="str">
        <f t="shared" si="7"/>
        <v/>
      </c>
      <c r="J189" s="208"/>
      <c r="K189" s="206" t="str">
        <f t="shared" si="8"/>
        <v/>
      </c>
      <c r="L189" s="209" t="str">
        <f>IF($K189="","",($K189/60)*Summary!$E$4)</f>
        <v/>
      </c>
    </row>
    <row r="190" spans="1:12" ht="18" customHeight="1" x14ac:dyDescent="0.25">
      <c r="A190" s="214"/>
      <c r="B190" s="213"/>
      <c r="C190" s="216"/>
      <c r="D190" s="206" t="str">
        <f t="shared" si="6"/>
        <v/>
      </c>
      <c r="E190" s="217"/>
      <c r="F190" s="217"/>
      <c r="G190" s="213"/>
      <c r="H190" s="218"/>
      <c r="I190" s="207" t="str">
        <f t="shared" si="7"/>
        <v/>
      </c>
      <c r="J190" s="208"/>
      <c r="K190" s="206" t="str">
        <f t="shared" si="8"/>
        <v/>
      </c>
      <c r="L190" s="209" t="str">
        <f>IF($K190="","",($K190/60)*Summary!$E$4)</f>
        <v/>
      </c>
    </row>
    <row r="191" spans="1:12" ht="18" customHeight="1" x14ac:dyDescent="0.25">
      <c r="A191" s="214"/>
      <c r="B191" s="213"/>
      <c r="C191" s="216"/>
      <c r="D191" s="206" t="str">
        <f t="shared" si="6"/>
        <v/>
      </c>
      <c r="E191" s="217"/>
      <c r="F191" s="217"/>
      <c r="G191" s="213"/>
      <c r="H191" s="218"/>
      <c r="I191" s="207" t="str">
        <f t="shared" si="7"/>
        <v/>
      </c>
      <c r="J191" s="208"/>
      <c r="K191" s="206" t="str">
        <f t="shared" si="8"/>
        <v/>
      </c>
      <c r="L191" s="209" t="str">
        <f>IF($K191="","",($K191/60)*Summary!$E$4)</f>
        <v/>
      </c>
    </row>
    <row r="192" spans="1:12" ht="18" customHeight="1" x14ac:dyDescent="0.25">
      <c r="A192" s="214"/>
      <c r="B192" s="213"/>
      <c r="C192" s="216"/>
      <c r="D192" s="206" t="str">
        <f t="shared" si="6"/>
        <v/>
      </c>
      <c r="E192" s="217"/>
      <c r="F192" s="217"/>
      <c r="G192" s="213"/>
      <c r="H192" s="218"/>
      <c r="I192" s="207" t="str">
        <f t="shared" si="7"/>
        <v/>
      </c>
      <c r="J192" s="208"/>
      <c r="K192" s="206" t="str">
        <f t="shared" si="8"/>
        <v/>
      </c>
      <c r="L192" s="209" t="str">
        <f>IF($K192="","",($K192/60)*Summary!$E$4)</f>
        <v/>
      </c>
    </row>
    <row r="193" spans="1:12" ht="18" customHeight="1" x14ac:dyDescent="0.25">
      <c r="A193" s="214"/>
      <c r="B193" s="213"/>
      <c r="C193" s="216"/>
      <c r="D193" s="206" t="str">
        <f t="shared" si="6"/>
        <v/>
      </c>
      <c r="E193" s="217"/>
      <c r="F193" s="217"/>
      <c r="G193" s="213"/>
      <c r="H193" s="218"/>
      <c r="I193" s="207" t="str">
        <f t="shared" si="7"/>
        <v/>
      </c>
      <c r="J193" s="208"/>
      <c r="K193" s="206" t="str">
        <f t="shared" si="8"/>
        <v/>
      </c>
      <c r="L193" s="209" t="str">
        <f>IF($K193="","",($K193/60)*Summary!$E$4)</f>
        <v/>
      </c>
    </row>
    <row r="194" spans="1:12" ht="18" customHeight="1" x14ac:dyDescent="0.25">
      <c r="A194" s="214"/>
      <c r="B194" s="213"/>
      <c r="C194" s="216"/>
      <c r="D194" s="206" t="str">
        <f t="shared" ref="D194:D257" si="9">IF($C194="","",ROUND($C194*60,0))</f>
        <v/>
      </c>
      <c r="E194" s="217"/>
      <c r="F194" s="217"/>
      <c r="G194" s="213"/>
      <c r="H194" s="218"/>
      <c r="I194" s="207" t="str">
        <f t="shared" ref="I194:I257" si="10">IF($K194="","",$K194/60)</f>
        <v/>
      </c>
      <c r="J194" s="208"/>
      <c r="K194" s="206" t="str">
        <f t="shared" ref="K194:K257" si="11">IF($G194&lt;&gt;"Approved","",IF($H194&lt;&gt;"",$H194,$D194))</f>
        <v/>
      </c>
      <c r="L194" s="209" t="str">
        <f>IF($K194="","",($K194/60)*Summary!$E$4)</f>
        <v/>
      </c>
    </row>
    <row r="195" spans="1:12" ht="18" customHeight="1" x14ac:dyDescent="0.25">
      <c r="A195" s="214"/>
      <c r="B195" s="213"/>
      <c r="C195" s="216"/>
      <c r="D195" s="206" t="str">
        <f t="shared" si="9"/>
        <v/>
      </c>
      <c r="E195" s="217"/>
      <c r="F195" s="217"/>
      <c r="G195" s="213"/>
      <c r="H195" s="218"/>
      <c r="I195" s="207" t="str">
        <f t="shared" si="10"/>
        <v/>
      </c>
      <c r="J195" s="208"/>
      <c r="K195" s="206" t="str">
        <f t="shared" si="11"/>
        <v/>
      </c>
      <c r="L195" s="209" t="str">
        <f>IF($K195="","",($K195/60)*Summary!$E$4)</f>
        <v/>
      </c>
    </row>
    <row r="196" spans="1:12" ht="18" customHeight="1" x14ac:dyDescent="0.25">
      <c r="A196" s="214"/>
      <c r="B196" s="213"/>
      <c r="C196" s="216"/>
      <c r="D196" s="206" t="str">
        <f t="shared" si="9"/>
        <v/>
      </c>
      <c r="E196" s="217"/>
      <c r="F196" s="217"/>
      <c r="G196" s="213"/>
      <c r="H196" s="218"/>
      <c r="I196" s="207" t="str">
        <f t="shared" si="10"/>
        <v/>
      </c>
      <c r="J196" s="208"/>
      <c r="K196" s="206" t="str">
        <f t="shared" si="11"/>
        <v/>
      </c>
      <c r="L196" s="209" t="str">
        <f>IF($K196="","",($K196/60)*Summary!$E$4)</f>
        <v/>
      </c>
    </row>
    <row r="197" spans="1:12" ht="18" customHeight="1" x14ac:dyDescent="0.25">
      <c r="A197" s="214"/>
      <c r="B197" s="213"/>
      <c r="C197" s="216"/>
      <c r="D197" s="206" t="str">
        <f t="shared" si="9"/>
        <v/>
      </c>
      <c r="E197" s="217"/>
      <c r="F197" s="217"/>
      <c r="G197" s="213"/>
      <c r="H197" s="218"/>
      <c r="I197" s="207" t="str">
        <f t="shared" si="10"/>
        <v/>
      </c>
      <c r="J197" s="208"/>
      <c r="K197" s="206" t="str">
        <f t="shared" si="11"/>
        <v/>
      </c>
      <c r="L197" s="209" t="str">
        <f>IF($K197="","",($K197/60)*Summary!$E$4)</f>
        <v/>
      </c>
    </row>
    <row r="198" spans="1:12" ht="18" customHeight="1" x14ac:dyDescent="0.25">
      <c r="A198" s="214"/>
      <c r="B198" s="213"/>
      <c r="C198" s="216"/>
      <c r="D198" s="206" t="str">
        <f t="shared" si="9"/>
        <v/>
      </c>
      <c r="E198" s="217"/>
      <c r="F198" s="217"/>
      <c r="G198" s="213"/>
      <c r="H198" s="218"/>
      <c r="I198" s="207" t="str">
        <f t="shared" si="10"/>
        <v/>
      </c>
      <c r="J198" s="208"/>
      <c r="K198" s="206" t="str">
        <f t="shared" si="11"/>
        <v/>
      </c>
      <c r="L198" s="209" t="str">
        <f>IF($K198="","",($K198/60)*Summary!$E$4)</f>
        <v/>
      </c>
    </row>
    <row r="199" spans="1:12" ht="18" customHeight="1" x14ac:dyDescent="0.25">
      <c r="A199" s="214"/>
      <c r="B199" s="213"/>
      <c r="C199" s="216"/>
      <c r="D199" s="206" t="str">
        <f t="shared" si="9"/>
        <v/>
      </c>
      <c r="E199" s="217"/>
      <c r="F199" s="217"/>
      <c r="G199" s="213"/>
      <c r="H199" s="218"/>
      <c r="I199" s="207" t="str">
        <f t="shared" si="10"/>
        <v/>
      </c>
      <c r="J199" s="208"/>
      <c r="K199" s="206" t="str">
        <f t="shared" si="11"/>
        <v/>
      </c>
      <c r="L199" s="209" t="str">
        <f>IF($K199="","",($K199/60)*Summary!$E$4)</f>
        <v/>
      </c>
    </row>
    <row r="200" spans="1:12" ht="18" customHeight="1" x14ac:dyDescent="0.25">
      <c r="A200" s="214"/>
      <c r="B200" s="213"/>
      <c r="C200" s="216"/>
      <c r="D200" s="206" t="str">
        <f t="shared" si="9"/>
        <v/>
      </c>
      <c r="E200" s="217"/>
      <c r="F200" s="217"/>
      <c r="G200" s="213"/>
      <c r="H200" s="218"/>
      <c r="I200" s="207" t="str">
        <f t="shared" si="10"/>
        <v/>
      </c>
      <c r="J200" s="208"/>
      <c r="K200" s="206" t="str">
        <f t="shared" si="11"/>
        <v/>
      </c>
      <c r="L200" s="209" t="str">
        <f>IF($K200="","",($K200/60)*Summary!$E$4)</f>
        <v/>
      </c>
    </row>
    <row r="201" spans="1:12" ht="18" customHeight="1" x14ac:dyDescent="0.25">
      <c r="A201" s="214"/>
      <c r="B201" s="213"/>
      <c r="C201" s="216"/>
      <c r="D201" s="206" t="str">
        <f t="shared" si="9"/>
        <v/>
      </c>
      <c r="E201" s="217"/>
      <c r="F201" s="217"/>
      <c r="G201" s="213"/>
      <c r="H201" s="218"/>
      <c r="I201" s="207" t="str">
        <f t="shared" si="10"/>
        <v/>
      </c>
      <c r="J201" s="208"/>
      <c r="K201" s="206" t="str">
        <f t="shared" si="11"/>
        <v/>
      </c>
      <c r="L201" s="209" t="str">
        <f>IF($K201="","",($K201/60)*Summary!$E$4)</f>
        <v/>
      </c>
    </row>
    <row r="202" spans="1:12" ht="18" customHeight="1" x14ac:dyDescent="0.25">
      <c r="A202" s="214"/>
      <c r="B202" s="213"/>
      <c r="C202" s="216"/>
      <c r="D202" s="206" t="str">
        <f t="shared" si="9"/>
        <v/>
      </c>
      <c r="E202" s="217"/>
      <c r="F202" s="217"/>
      <c r="G202" s="213"/>
      <c r="H202" s="218"/>
      <c r="I202" s="207" t="str">
        <f t="shared" si="10"/>
        <v/>
      </c>
      <c r="J202" s="208"/>
      <c r="K202" s="206" t="str">
        <f t="shared" si="11"/>
        <v/>
      </c>
      <c r="L202" s="209" t="str">
        <f>IF($K202="","",($K202/60)*Summary!$E$4)</f>
        <v/>
      </c>
    </row>
    <row r="203" spans="1:12" ht="18" customHeight="1" x14ac:dyDescent="0.25">
      <c r="A203" s="214"/>
      <c r="B203" s="213"/>
      <c r="C203" s="216"/>
      <c r="D203" s="206" t="str">
        <f t="shared" si="9"/>
        <v/>
      </c>
      <c r="E203" s="217"/>
      <c r="F203" s="217"/>
      <c r="G203" s="213"/>
      <c r="H203" s="218"/>
      <c r="I203" s="207" t="str">
        <f t="shared" si="10"/>
        <v/>
      </c>
      <c r="J203" s="208"/>
      <c r="K203" s="206" t="str">
        <f t="shared" si="11"/>
        <v/>
      </c>
      <c r="L203" s="209" t="str">
        <f>IF($K203="","",($K203/60)*Summary!$E$4)</f>
        <v/>
      </c>
    </row>
    <row r="204" spans="1:12" ht="18" customHeight="1" x14ac:dyDescent="0.25">
      <c r="A204" s="214"/>
      <c r="B204" s="213"/>
      <c r="C204" s="216"/>
      <c r="D204" s="206" t="str">
        <f t="shared" si="9"/>
        <v/>
      </c>
      <c r="E204" s="217"/>
      <c r="F204" s="217"/>
      <c r="G204" s="213"/>
      <c r="H204" s="218"/>
      <c r="I204" s="207" t="str">
        <f t="shared" si="10"/>
        <v/>
      </c>
      <c r="J204" s="208"/>
      <c r="K204" s="206" t="str">
        <f t="shared" si="11"/>
        <v/>
      </c>
      <c r="L204" s="209" t="str">
        <f>IF($K204="","",($K204/60)*Summary!$E$4)</f>
        <v/>
      </c>
    </row>
    <row r="205" spans="1:12" ht="18" customHeight="1" x14ac:dyDescent="0.25">
      <c r="A205" s="214"/>
      <c r="B205" s="213"/>
      <c r="C205" s="216"/>
      <c r="D205" s="206" t="str">
        <f t="shared" si="9"/>
        <v/>
      </c>
      <c r="E205" s="217"/>
      <c r="F205" s="217"/>
      <c r="G205" s="213"/>
      <c r="H205" s="218"/>
      <c r="I205" s="207" t="str">
        <f t="shared" si="10"/>
        <v/>
      </c>
      <c r="J205" s="208"/>
      <c r="K205" s="206" t="str">
        <f t="shared" si="11"/>
        <v/>
      </c>
      <c r="L205" s="209" t="str">
        <f>IF($K205="","",($K205/60)*Summary!$E$4)</f>
        <v/>
      </c>
    </row>
    <row r="206" spans="1:12" ht="18" customHeight="1" x14ac:dyDescent="0.25">
      <c r="A206" s="214"/>
      <c r="B206" s="213"/>
      <c r="C206" s="216"/>
      <c r="D206" s="206" t="str">
        <f t="shared" si="9"/>
        <v/>
      </c>
      <c r="E206" s="217"/>
      <c r="F206" s="217"/>
      <c r="G206" s="213"/>
      <c r="H206" s="218"/>
      <c r="I206" s="207" t="str">
        <f t="shared" si="10"/>
        <v/>
      </c>
      <c r="J206" s="208"/>
      <c r="K206" s="206" t="str">
        <f t="shared" si="11"/>
        <v/>
      </c>
      <c r="L206" s="209" t="str">
        <f>IF($K206="","",($K206/60)*Summary!$E$4)</f>
        <v/>
      </c>
    </row>
    <row r="207" spans="1:12" ht="18" customHeight="1" x14ac:dyDescent="0.25">
      <c r="A207" s="214"/>
      <c r="B207" s="213"/>
      <c r="C207" s="216"/>
      <c r="D207" s="206" t="str">
        <f t="shared" si="9"/>
        <v/>
      </c>
      <c r="E207" s="217"/>
      <c r="F207" s="217"/>
      <c r="G207" s="213"/>
      <c r="H207" s="218"/>
      <c r="I207" s="207" t="str">
        <f t="shared" si="10"/>
        <v/>
      </c>
      <c r="J207" s="208"/>
      <c r="K207" s="206" t="str">
        <f t="shared" si="11"/>
        <v/>
      </c>
      <c r="L207" s="209" t="str">
        <f>IF($K207="","",($K207/60)*Summary!$E$4)</f>
        <v/>
      </c>
    </row>
    <row r="208" spans="1:12" ht="18" customHeight="1" x14ac:dyDescent="0.25">
      <c r="A208" s="214"/>
      <c r="B208" s="213"/>
      <c r="C208" s="216"/>
      <c r="D208" s="206" t="str">
        <f t="shared" si="9"/>
        <v/>
      </c>
      <c r="E208" s="217"/>
      <c r="F208" s="217"/>
      <c r="G208" s="213"/>
      <c r="H208" s="218"/>
      <c r="I208" s="207" t="str">
        <f t="shared" si="10"/>
        <v/>
      </c>
      <c r="J208" s="208"/>
      <c r="K208" s="206" t="str">
        <f t="shared" si="11"/>
        <v/>
      </c>
      <c r="L208" s="209" t="str">
        <f>IF($K208="","",($K208/60)*Summary!$E$4)</f>
        <v/>
      </c>
    </row>
    <row r="209" spans="1:12" ht="18" customHeight="1" x14ac:dyDescent="0.25">
      <c r="A209" s="214"/>
      <c r="B209" s="213"/>
      <c r="C209" s="216"/>
      <c r="D209" s="206" t="str">
        <f t="shared" si="9"/>
        <v/>
      </c>
      <c r="E209" s="217"/>
      <c r="F209" s="217"/>
      <c r="G209" s="213"/>
      <c r="H209" s="218"/>
      <c r="I209" s="207" t="str">
        <f t="shared" si="10"/>
        <v/>
      </c>
      <c r="J209" s="208"/>
      <c r="K209" s="206" t="str">
        <f t="shared" si="11"/>
        <v/>
      </c>
      <c r="L209" s="209" t="str">
        <f>IF($K209="","",($K209/60)*Summary!$E$4)</f>
        <v/>
      </c>
    </row>
    <row r="210" spans="1:12" ht="18" customHeight="1" x14ac:dyDescent="0.25">
      <c r="A210" s="214"/>
      <c r="B210" s="213"/>
      <c r="C210" s="216"/>
      <c r="D210" s="206" t="str">
        <f t="shared" si="9"/>
        <v/>
      </c>
      <c r="E210" s="217"/>
      <c r="F210" s="217"/>
      <c r="G210" s="213"/>
      <c r="H210" s="218"/>
      <c r="I210" s="207" t="str">
        <f t="shared" si="10"/>
        <v/>
      </c>
      <c r="J210" s="208"/>
      <c r="K210" s="206" t="str">
        <f t="shared" si="11"/>
        <v/>
      </c>
      <c r="L210" s="209" t="str">
        <f>IF($K210="","",($K210/60)*Summary!$E$4)</f>
        <v/>
      </c>
    </row>
    <row r="211" spans="1:12" ht="18" customHeight="1" x14ac:dyDescent="0.25">
      <c r="A211" s="214"/>
      <c r="B211" s="213"/>
      <c r="C211" s="216"/>
      <c r="D211" s="206" t="str">
        <f t="shared" si="9"/>
        <v/>
      </c>
      <c r="E211" s="217"/>
      <c r="F211" s="217"/>
      <c r="G211" s="213"/>
      <c r="H211" s="218"/>
      <c r="I211" s="207" t="str">
        <f t="shared" si="10"/>
        <v/>
      </c>
      <c r="J211" s="208"/>
      <c r="K211" s="206" t="str">
        <f t="shared" si="11"/>
        <v/>
      </c>
      <c r="L211" s="209" t="str">
        <f>IF($K211="","",($K211/60)*Summary!$E$4)</f>
        <v/>
      </c>
    </row>
    <row r="212" spans="1:12" ht="18" customHeight="1" x14ac:dyDescent="0.25">
      <c r="A212" s="214"/>
      <c r="B212" s="213"/>
      <c r="C212" s="216"/>
      <c r="D212" s="206" t="str">
        <f t="shared" si="9"/>
        <v/>
      </c>
      <c r="E212" s="217"/>
      <c r="F212" s="217"/>
      <c r="G212" s="213"/>
      <c r="H212" s="218"/>
      <c r="I212" s="207" t="str">
        <f t="shared" si="10"/>
        <v/>
      </c>
      <c r="J212" s="208"/>
      <c r="K212" s="206" t="str">
        <f t="shared" si="11"/>
        <v/>
      </c>
      <c r="L212" s="209" t="str">
        <f>IF($K212="","",($K212/60)*Summary!$E$4)</f>
        <v/>
      </c>
    </row>
    <row r="213" spans="1:12" ht="18" customHeight="1" x14ac:dyDescent="0.25">
      <c r="A213" s="214"/>
      <c r="B213" s="213"/>
      <c r="C213" s="216"/>
      <c r="D213" s="206" t="str">
        <f t="shared" si="9"/>
        <v/>
      </c>
      <c r="E213" s="217"/>
      <c r="F213" s="217"/>
      <c r="G213" s="213"/>
      <c r="H213" s="218"/>
      <c r="I213" s="207" t="str">
        <f t="shared" si="10"/>
        <v/>
      </c>
      <c r="J213" s="208"/>
      <c r="K213" s="206" t="str">
        <f t="shared" si="11"/>
        <v/>
      </c>
      <c r="L213" s="209" t="str">
        <f>IF($K213="","",($K213/60)*Summary!$E$4)</f>
        <v/>
      </c>
    </row>
    <row r="214" spans="1:12" ht="18" customHeight="1" x14ac:dyDescent="0.25">
      <c r="A214" s="214"/>
      <c r="B214" s="213"/>
      <c r="C214" s="216"/>
      <c r="D214" s="206" t="str">
        <f t="shared" si="9"/>
        <v/>
      </c>
      <c r="E214" s="217"/>
      <c r="F214" s="217"/>
      <c r="G214" s="213"/>
      <c r="H214" s="218"/>
      <c r="I214" s="207" t="str">
        <f t="shared" si="10"/>
        <v/>
      </c>
      <c r="J214" s="208"/>
      <c r="K214" s="206" t="str">
        <f t="shared" si="11"/>
        <v/>
      </c>
      <c r="L214" s="209" t="str">
        <f>IF($K214="","",($K214/60)*Summary!$E$4)</f>
        <v/>
      </c>
    </row>
    <row r="215" spans="1:12" ht="18" customHeight="1" x14ac:dyDescent="0.25">
      <c r="A215" s="214"/>
      <c r="B215" s="213"/>
      <c r="C215" s="216"/>
      <c r="D215" s="206" t="str">
        <f t="shared" si="9"/>
        <v/>
      </c>
      <c r="E215" s="217"/>
      <c r="F215" s="217"/>
      <c r="G215" s="213"/>
      <c r="H215" s="218"/>
      <c r="I215" s="207" t="str">
        <f t="shared" si="10"/>
        <v/>
      </c>
      <c r="J215" s="208"/>
      <c r="K215" s="206" t="str">
        <f t="shared" si="11"/>
        <v/>
      </c>
      <c r="L215" s="209" t="str">
        <f>IF($K215="","",($K215/60)*Summary!$E$4)</f>
        <v/>
      </c>
    </row>
    <row r="216" spans="1:12" ht="18" customHeight="1" x14ac:dyDescent="0.25">
      <c r="A216" s="214"/>
      <c r="B216" s="213"/>
      <c r="C216" s="216"/>
      <c r="D216" s="206" t="str">
        <f t="shared" si="9"/>
        <v/>
      </c>
      <c r="E216" s="217"/>
      <c r="F216" s="217"/>
      <c r="G216" s="213"/>
      <c r="H216" s="218"/>
      <c r="I216" s="207" t="str">
        <f t="shared" si="10"/>
        <v/>
      </c>
      <c r="J216" s="208"/>
      <c r="K216" s="206" t="str">
        <f t="shared" si="11"/>
        <v/>
      </c>
      <c r="L216" s="209" t="str">
        <f>IF($K216="","",($K216/60)*Summary!$E$4)</f>
        <v/>
      </c>
    </row>
    <row r="217" spans="1:12" ht="18" customHeight="1" x14ac:dyDescent="0.25">
      <c r="A217" s="214"/>
      <c r="B217" s="213"/>
      <c r="C217" s="216"/>
      <c r="D217" s="206" t="str">
        <f t="shared" si="9"/>
        <v/>
      </c>
      <c r="E217" s="217"/>
      <c r="F217" s="217"/>
      <c r="G217" s="213"/>
      <c r="H217" s="218"/>
      <c r="I217" s="207" t="str">
        <f t="shared" si="10"/>
        <v/>
      </c>
      <c r="J217" s="208"/>
      <c r="K217" s="206" t="str">
        <f t="shared" si="11"/>
        <v/>
      </c>
      <c r="L217" s="209" t="str">
        <f>IF($K217="","",($K217/60)*Summary!$E$4)</f>
        <v/>
      </c>
    </row>
    <row r="218" spans="1:12" ht="18" customHeight="1" x14ac:dyDescent="0.25">
      <c r="A218" s="214"/>
      <c r="B218" s="213"/>
      <c r="C218" s="216"/>
      <c r="D218" s="206" t="str">
        <f t="shared" si="9"/>
        <v/>
      </c>
      <c r="E218" s="217"/>
      <c r="F218" s="217"/>
      <c r="G218" s="213"/>
      <c r="H218" s="218"/>
      <c r="I218" s="207" t="str">
        <f t="shared" si="10"/>
        <v/>
      </c>
      <c r="J218" s="208"/>
      <c r="K218" s="206" t="str">
        <f t="shared" si="11"/>
        <v/>
      </c>
      <c r="L218" s="209" t="str">
        <f>IF($K218="","",($K218/60)*Summary!$E$4)</f>
        <v/>
      </c>
    </row>
    <row r="219" spans="1:12" ht="18" customHeight="1" x14ac:dyDescent="0.25">
      <c r="A219" s="214"/>
      <c r="B219" s="213"/>
      <c r="C219" s="216"/>
      <c r="D219" s="206" t="str">
        <f t="shared" si="9"/>
        <v/>
      </c>
      <c r="E219" s="217"/>
      <c r="F219" s="217"/>
      <c r="G219" s="213"/>
      <c r="H219" s="218"/>
      <c r="I219" s="207" t="str">
        <f t="shared" si="10"/>
        <v/>
      </c>
      <c r="J219" s="208"/>
      <c r="K219" s="206" t="str">
        <f t="shared" si="11"/>
        <v/>
      </c>
      <c r="L219" s="209" t="str">
        <f>IF($K219="","",($K219/60)*Summary!$E$4)</f>
        <v/>
      </c>
    </row>
    <row r="220" spans="1:12" ht="18" customHeight="1" x14ac:dyDescent="0.25">
      <c r="A220" s="214"/>
      <c r="B220" s="213"/>
      <c r="C220" s="216"/>
      <c r="D220" s="206" t="str">
        <f t="shared" si="9"/>
        <v/>
      </c>
      <c r="E220" s="217"/>
      <c r="F220" s="217"/>
      <c r="G220" s="213"/>
      <c r="H220" s="218"/>
      <c r="I220" s="207" t="str">
        <f t="shared" si="10"/>
        <v/>
      </c>
      <c r="J220" s="208"/>
      <c r="K220" s="206" t="str">
        <f t="shared" si="11"/>
        <v/>
      </c>
      <c r="L220" s="209" t="str">
        <f>IF($K220="","",($K220/60)*Summary!$E$4)</f>
        <v/>
      </c>
    </row>
    <row r="221" spans="1:12" ht="18" customHeight="1" x14ac:dyDescent="0.25">
      <c r="A221" s="214"/>
      <c r="B221" s="213"/>
      <c r="C221" s="216"/>
      <c r="D221" s="206" t="str">
        <f t="shared" si="9"/>
        <v/>
      </c>
      <c r="E221" s="217"/>
      <c r="F221" s="217"/>
      <c r="G221" s="213"/>
      <c r="H221" s="218"/>
      <c r="I221" s="207" t="str">
        <f t="shared" si="10"/>
        <v/>
      </c>
      <c r="J221" s="208"/>
      <c r="K221" s="206" t="str">
        <f t="shared" si="11"/>
        <v/>
      </c>
      <c r="L221" s="209" t="str">
        <f>IF($K221="","",($K221/60)*Summary!$E$4)</f>
        <v/>
      </c>
    </row>
    <row r="222" spans="1:12" ht="18" customHeight="1" x14ac:dyDescent="0.25">
      <c r="A222" s="214"/>
      <c r="B222" s="213"/>
      <c r="C222" s="216"/>
      <c r="D222" s="206" t="str">
        <f t="shared" si="9"/>
        <v/>
      </c>
      <c r="E222" s="217"/>
      <c r="F222" s="217"/>
      <c r="G222" s="213"/>
      <c r="H222" s="218"/>
      <c r="I222" s="207" t="str">
        <f t="shared" si="10"/>
        <v/>
      </c>
      <c r="J222" s="208"/>
      <c r="K222" s="206" t="str">
        <f t="shared" si="11"/>
        <v/>
      </c>
      <c r="L222" s="209" t="str">
        <f>IF($K222="","",($K222/60)*Summary!$E$4)</f>
        <v/>
      </c>
    </row>
    <row r="223" spans="1:12" ht="18" customHeight="1" x14ac:dyDescent="0.25">
      <c r="A223" s="214"/>
      <c r="B223" s="213"/>
      <c r="C223" s="216"/>
      <c r="D223" s="206" t="str">
        <f t="shared" si="9"/>
        <v/>
      </c>
      <c r="E223" s="217"/>
      <c r="F223" s="217"/>
      <c r="G223" s="213"/>
      <c r="H223" s="218"/>
      <c r="I223" s="207" t="str">
        <f t="shared" si="10"/>
        <v/>
      </c>
      <c r="J223" s="208"/>
      <c r="K223" s="206" t="str">
        <f t="shared" si="11"/>
        <v/>
      </c>
      <c r="L223" s="209" t="str">
        <f>IF($K223="","",($K223/60)*Summary!$E$4)</f>
        <v/>
      </c>
    </row>
    <row r="224" spans="1:12" ht="18" customHeight="1" x14ac:dyDescent="0.25">
      <c r="A224" s="214"/>
      <c r="B224" s="213"/>
      <c r="C224" s="216"/>
      <c r="D224" s="206" t="str">
        <f t="shared" si="9"/>
        <v/>
      </c>
      <c r="E224" s="217"/>
      <c r="F224" s="217"/>
      <c r="G224" s="213"/>
      <c r="H224" s="218"/>
      <c r="I224" s="207" t="str">
        <f t="shared" si="10"/>
        <v/>
      </c>
      <c r="J224" s="208"/>
      <c r="K224" s="206" t="str">
        <f t="shared" si="11"/>
        <v/>
      </c>
      <c r="L224" s="209" t="str">
        <f>IF($K224="","",($K224/60)*Summary!$E$4)</f>
        <v/>
      </c>
    </row>
    <row r="225" spans="1:12" ht="18" customHeight="1" x14ac:dyDescent="0.25">
      <c r="A225" s="214"/>
      <c r="B225" s="213"/>
      <c r="C225" s="216"/>
      <c r="D225" s="206" t="str">
        <f t="shared" si="9"/>
        <v/>
      </c>
      <c r="E225" s="217"/>
      <c r="F225" s="217"/>
      <c r="G225" s="213"/>
      <c r="H225" s="218"/>
      <c r="I225" s="207" t="str">
        <f t="shared" si="10"/>
        <v/>
      </c>
      <c r="J225" s="208"/>
      <c r="K225" s="206" t="str">
        <f t="shared" si="11"/>
        <v/>
      </c>
      <c r="L225" s="209" t="str">
        <f>IF($K225="","",($K225/60)*Summary!$E$4)</f>
        <v/>
      </c>
    </row>
    <row r="226" spans="1:12" ht="18" customHeight="1" x14ac:dyDescent="0.25">
      <c r="A226" s="214"/>
      <c r="B226" s="213"/>
      <c r="C226" s="216"/>
      <c r="D226" s="206" t="str">
        <f t="shared" si="9"/>
        <v/>
      </c>
      <c r="E226" s="217"/>
      <c r="F226" s="217"/>
      <c r="G226" s="213"/>
      <c r="H226" s="218"/>
      <c r="I226" s="207" t="str">
        <f t="shared" si="10"/>
        <v/>
      </c>
      <c r="J226" s="208"/>
      <c r="K226" s="206" t="str">
        <f t="shared" si="11"/>
        <v/>
      </c>
      <c r="L226" s="209" t="str">
        <f>IF($K226="","",($K226/60)*Summary!$E$4)</f>
        <v/>
      </c>
    </row>
    <row r="227" spans="1:12" ht="18" customHeight="1" x14ac:dyDescent="0.25">
      <c r="A227" s="214"/>
      <c r="B227" s="213"/>
      <c r="C227" s="216"/>
      <c r="D227" s="206" t="str">
        <f t="shared" si="9"/>
        <v/>
      </c>
      <c r="E227" s="217"/>
      <c r="F227" s="217"/>
      <c r="G227" s="213"/>
      <c r="H227" s="218"/>
      <c r="I227" s="207" t="str">
        <f t="shared" si="10"/>
        <v/>
      </c>
      <c r="J227" s="208"/>
      <c r="K227" s="206" t="str">
        <f t="shared" si="11"/>
        <v/>
      </c>
      <c r="L227" s="209" t="str">
        <f>IF($K227="","",($K227/60)*Summary!$E$4)</f>
        <v/>
      </c>
    </row>
    <row r="228" spans="1:12" ht="18" customHeight="1" x14ac:dyDescent="0.25">
      <c r="A228" s="214"/>
      <c r="B228" s="213"/>
      <c r="C228" s="216"/>
      <c r="D228" s="206" t="str">
        <f t="shared" si="9"/>
        <v/>
      </c>
      <c r="E228" s="217"/>
      <c r="F228" s="217"/>
      <c r="G228" s="213"/>
      <c r="H228" s="218"/>
      <c r="I228" s="207" t="str">
        <f t="shared" si="10"/>
        <v/>
      </c>
      <c r="J228" s="208"/>
      <c r="K228" s="206" t="str">
        <f t="shared" si="11"/>
        <v/>
      </c>
      <c r="L228" s="209" t="str">
        <f>IF($K228="","",($K228/60)*Summary!$E$4)</f>
        <v/>
      </c>
    </row>
    <row r="229" spans="1:12" ht="18" customHeight="1" x14ac:dyDescent="0.25">
      <c r="A229" s="214"/>
      <c r="B229" s="213"/>
      <c r="C229" s="216"/>
      <c r="D229" s="206" t="str">
        <f t="shared" si="9"/>
        <v/>
      </c>
      <c r="E229" s="217"/>
      <c r="F229" s="217"/>
      <c r="G229" s="213"/>
      <c r="H229" s="218"/>
      <c r="I229" s="207" t="str">
        <f t="shared" si="10"/>
        <v/>
      </c>
      <c r="J229" s="208"/>
      <c r="K229" s="206" t="str">
        <f t="shared" si="11"/>
        <v/>
      </c>
      <c r="L229" s="209" t="str">
        <f>IF($K229="","",($K229/60)*Summary!$E$4)</f>
        <v/>
      </c>
    </row>
    <row r="230" spans="1:12" ht="18" customHeight="1" x14ac:dyDescent="0.25">
      <c r="A230" s="214"/>
      <c r="B230" s="213"/>
      <c r="C230" s="216"/>
      <c r="D230" s="206" t="str">
        <f t="shared" si="9"/>
        <v/>
      </c>
      <c r="E230" s="217"/>
      <c r="F230" s="217"/>
      <c r="G230" s="213"/>
      <c r="H230" s="218"/>
      <c r="I230" s="207" t="str">
        <f t="shared" si="10"/>
        <v/>
      </c>
      <c r="J230" s="208"/>
      <c r="K230" s="206" t="str">
        <f t="shared" si="11"/>
        <v/>
      </c>
      <c r="L230" s="209" t="str">
        <f>IF($K230="","",($K230/60)*Summary!$E$4)</f>
        <v/>
      </c>
    </row>
    <row r="231" spans="1:12" ht="18" customHeight="1" x14ac:dyDescent="0.25">
      <c r="A231" s="214"/>
      <c r="B231" s="213"/>
      <c r="C231" s="216"/>
      <c r="D231" s="206" t="str">
        <f t="shared" si="9"/>
        <v/>
      </c>
      <c r="E231" s="217"/>
      <c r="F231" s="217"/>
      <c r="G231" s="213"/>
      <c r="H231" s="218"/>
      <c r="I231" s="207" t="str">
        <f t="shared" si="10"/>
        <v/>
      </c>
      <c r="J231" s="208"/>
      <c r="K231" s="206" t="str">
        <f t="shared" si="11"/>
        <v/>
      </c>
      <c r="L231" s="209" t="str">
        <f>IF($K231="","",($K231/60)*Summary!$E$4)</f>
        <v/>
      </c>
    </row>
    <row r="232" spans="1:12" ht="18" customHeight="1" x14ac:dyDescent="0.25">
      <c r="A232" s="214"/>
      <c r="B232" s="213"/>
      <c r="C232" s="216"/>
      <c r="D232" s="206" t="str">
        <f t="shared" si="9"/>
        <v/>
      </c>
      <c r="E232" s="217"/>
      <c r="F232" s="217"/>
      <c r="G232" s="213"/>
      <c r="H232" s="218"/>
      <c r="I232" s="207" t="str">
        <f t="shared" si="10"/>
        <v/>
      </c>
      <c r="J232" s="208"/>
      <c r="K232" s="206" t="str">
        <f t="shared" si="11"/>
        <v/>
      </c>
      <c r="L232" s="209" t="str">
        <f>IF($K232="","",($K232/60)*Summary!$E$4)</f>
        <v/>
      </c>
    </row>
    <row r="233" spans="1:12" ht="18" customHeight="1" x14ac:dyDescent="0.25">
      <c r="A233" s="214"/>
      <c r="B233" s="213"/>
      <c r="C233" s="216"/>
      <c r="D233" s="206" t="str">
        <f t="shared" si="9"/>
        <v/>
      </c>
      <c r="E233" s="217"/>
      <c r="F233" s="217"/>
      <c r="G233" s="213"/>
      <c r="H233" s="218"/>
      <c r="I233" s="207" t="str">
        <f t="shared" si="10"/>
        <v/>
      </c>
      <c r="J233" s="208"/>
      <c r="K233" s="206" t="str">
        <f t="shared" si="11"/>
        <v/>
      </c>
      <c r="L233" s="209" t="str">
        <f>IF($K233="","",($K233/60)*Summary!$E$4)</f>
        <v/>
      </c>
    </row>
    <row r="234" spans="1:12" ht="18" customHeight="1" x14ac:dyDescent="0.25">
      <c r="A234" s="214"/>
      <c r="B234" s="213"/>
      <c r="C234" s="216"/>
      <c r="D234" s="206" t="str">
        <f t="shared" si="9"/>
        <v/>
      </c>
      <c r="E234" s="217"/>
      <c r="F234" s="217"/>
      <c r="G234" s="213"/>
      <c r="H234" s="218"/>
      <c r="I234" s="207" t="str">
        <f t="shared" si="10"/>
        <v/>
      </c>
      <c r="J234" s="208"/>
      <c r="K234" s="206" t="str">
        <f t="shared" si="11"/>
        <v/>
      </c>
      <c r="L234" s="209" t="str">
        <f>IF($K234="","",($K234/60)*Summary!$E$4)</f>
        <v/>
      </c>
    </row>
    <row r="235" spans="1:12" ht="18" customHeight="1" x14ac:dyDescent="0.25">
      <c r="A235" s="214"/>
      <c r="B235" s="213"/>
      <c r="C235" s="216"/>
      <c r="D235" s="206" t="str">
        <f t="shared" si="9"/>
        <v/>
      </c>
      <c r="E235" s="217"/>
      <c r="F235" s="217"/>
      <c r="G235" s="213"/>
      <c r="H235" s="218"/>
      <c r="I235" s="207" t="str">
        <f t="shared" si="10"/>
        <v/>
      </c>
      <c r="J235" s="208"/>
      <c r="K235" s="206" t="str">
        <f t="shared" si="11"/>
        <v/>
      </c>
      <c r="L235" s="209" t="str">
        <f>IF($K235="","",($K235/60)*Summary!$E$4)</f>
        <v/>
      </c>
    </row>
    <row r="236" spans="1:12" ht="18" customHeight="1" x14ac:dyDescent="0.25">
      <c r="A236" s="214"/>
      <c r="B236" s="213"/>
      <c r="C236" s="216"/>
      <c r="D236" s="206" t="str">
        <f t="shared" si="9"/>
        <v/>
      </c>
      <c r="E236" s="217"/>
      <c r="F236" s="217"/>
      <c r="G236" s="213"/>
      <c r="H236" s="218"/>
      <c r="I236" s="207" t="str">
        <f t="shared" si="10"/>
        <v/>
      </c>
      <c r="J236" s="208"/>
      <c r="K236" s="206" t="str">
        <f t="shared" si="11"/>
        <v/>
      </c>
      <c r="L236" s="209" t="str">
        <f>IF($K236="","",($K236/60)*Summary!$E$4)</f>
        <v/>
      </c>
    </row>
    <row r="237" spans="1:12" ht="18" customHeight="1" x14ac:dyDescent="0.25">
      <c r="A237" s="214"/>
      <c r="B237" s="213"/>
      <c r="C237" s="216"/>
      <c r="D237" s="206" t="str">
        <f t="shared" si="9"/>
        <v/>
      </c>
      <c r="E237" s="217"/>
      <c r="F237" s="217"/>
      <c r="G237" s="213"/>
      <c r="H237" s="218"/>
      <c r="I237" s="207" t="str">
        <f t="shared" si="10"/>
        <v/>
      </c>
      <c r="J237" s="208"/>
      <c r="K237" s="206" t="str">
        <f t="shared" si="11"/>
        <v/>
      </c>
      <c r="L237" s="209" t="str">
        <f>IF($K237="","",($K237/60)*Summary!$E$4)</f>
        <v/>
      </c>
    </row>
    <row r="238" spans="1:12" ht="18" customHeight="1" x14ac:dyDescent="0.25">
      <c r="A238" s="214"/>
      <c r="B238" s="213"/>
      <c r="C238" s="216"/>
      <c r="D238" s="206" t="str">
        <f t="shared" si="9"/>
        <v/>
      </c>
      <c r="E238" s="217"/>
      <c r="F238" s="217"/>
      <c r="G238" s="213"/>
      <c r="H238" s="218"/>
      <c r="I238" s="207" t="str">
        <f t="shared" si="10"/>
        <v/>
      </c>
      <c r="J238" s="208"/>
      <c r="K238" s="206" t="str">
        <f t="shared" si="11"/>
        <v/>
      </c>
      <c r="L238" s="209" t="str">
        <f>IF($K238="","",($K238/60)*Summary!$E$4)</f>
        <v/>
      </c>
    </row>
    <row r="239" spans="1:12" ht="18" customHeight="1" x14ac:dyDescent="0.25">
      <c r="A239" s="214"/>
      <c r="B239" s="213"/>
      <c r="C239" s="216"/>
      <c r="D239" s="206" t="str">
        <f t="shared" si="9"/>
        <v/>
      </c>
      <c r="E239" s="217"/>
      <c r="F239" s="217"/>
      <c r="G239" s="213"/>
      <c r="H239" s="218"/>
      <c r="I239" s="207" t="str">
        <f t="shared" si="10"/>
        <v/>
      </c>
      <c r="J239" s="208"/>
      <c r="K239" s="206" t="str">
        <f t="shared" si="11"/>
        <v/>
      </c>
      <c r="L239" s="209" t="str">
        <f>IF($K239="","",($K239/60)*Summary!$E$4)</f>
        <v/>
      </c>
    </row>
    <row r="240" spans="1:12" ht="18" customHeight="1" x14ac:dyDescent="0.25">
      <c r="A240" s="214"/>
      <c r="B240" s="213"/>
      <c r="C240" s="216"/>
      <c r="D240" s="206" t="str">
        <f t="shared" si="9"/>
        <v/>
      </c>
      <c r="E240" s="217"/>
      <c r="F240" s="217"/>
      <c r="G240" s="213"/>
      <c r="H240" s="218"/>
      <c r="I240" s="207" t="str">
        <f t="shared" si="10"/>
        <v/>
      </c>
      <c r="J240" s="208"/>
      <c r="K240" s="206" t="str">
        <f t="shared" si="11"/>
        <v/>
      </c>
      <c r="L240" s="209" t="str">
        <f>IF($K240="","",($K240/60)*Summary!$E$4)</f>
        <v/>
      </c>
    </row>
    <row r="241" spans="1:12" ht="18" customHeight="1" x14ac:dyDescent="0.25">
      <c r="A241" s="214"/>
      <c r="B241" s="213"/>
      <c r="C241" s="216"/>
      <c r="D241" s="206" t="str">
        <f t="shared" si="9"/>
        <v/>
      </c>
      <c r="E241" s="217"/>
      <c r="F241" s="217"/>
      <c r="G241" s="213"/>
      <c r="H241" s="218"/>
      <c r="I241" s="207" t="str">
        <f t="shared" si="10"/>
        <v/>
      </c>
      <c r="J241" s="208"/>
      <c r="K241" s="206" t="str">
        <f t="shared" si="11"/>
        <v/>
      </c>
      <c r="L241" s="209" t="str">
        <f>IF($K241="","",($K241/60)*Summary!$E$4)</f>
        <v/>
      </c>
    </row>
    <row r="242" spans="1:12" ht="18" customHeight="1" x14ac:dyDescent="0.25">
      <c r="A242" s="214"/>
      <c r="B242" s="213"/>
      <c r="C242" s="216"/>
      <c r="D242" s="206" t="str">
        <f t="shared" si="9"/>
        <v/>
      </c>
      <c r="E242" s="217"/>
      <c r="F242" s="217"/>
      <c r="G242" s="213"/>
      <c r="H242" s="218"/>
      <c r="I242" s="207" t="str">
        <f t="shared" si="10"/>
        <v/>
      </c>
      <c r="J242" s="208"/>
      <c r="K242" s="206" t="str">
        <f t="shared" si="11"/>
        <v/>
      </c>
      <c r="L242" s="209" t="str">
        <f>IF($K242="","",($K242/60)*Summary!$E$4)</f>
        <v/>
      </c>
    </row>
    <row r="243" spans="1:12" ht="18" customHeight="1" x14ac:dyDescent="0.25">
      <c r="A243" s="214"/>
      <c r="B243" s="213"/>
      <c r="C243" s="216"/>
      <c r="D243" s="206" t="str">
        <f t="shared" si="9"/>
        <v/>
      </c>
      <c r="E243" s="217"/>
      <c r="F243" s="217"/>
      <c r="G243" s="213"/>
      <c r="H243" s="218"/>
      <c r="I243" s="207" t="str">
        <f t="shared" si="10"/>
        <v/>
      </c>
      <c r="J243" s="208"/>
      <c r="K243" s="206" t="str">
        <f t="shared" si="11"/>
        <v/>
      </c>
      <c r="L243" s="209" t="str">
        <f>IF($K243="","",($K243/60)*Summary!$E$4)</f>
        <v/>
      </c>
    </row>
    <row r="244" spans="1:12" ht="18" customHeight="1" x14ac:dyDescent="0.25">
      <c r="A244" s="214"/>
      <c r="B244" s="213"/>
      <c r="C244" s="216"/>
      <c r="D244" s="206" t="str">
        <f t="shared" si="9"/>
        <v/>
      </c>
      <c r="E244" s="217"/>
      <c r="F244" s="217"/>
      <c r="G244" s="213"/>
      <c r="H244" s="218"/>
      <c r="I244" s="207" t="str">
        <f t="shared" si="10"/>
        <v/>
      </c>
      <c r="J244" s="208"/>
      <c r="K244" s="206" t="str">
        <f t="shared" si="11"/>
        <v/>
      </c>
      <c r="L244" s="209" t="str">
        <f>IF($K244="","",($K244/60)*Summary!$E$4)</f>
        <v/>
      </c>
    </row>
    <row r="245" spans="1:12" ht="18" customHeight="1" x14ac:dyDescent="0.25">
      <c r="A245" s="214"/>
      <c r="B245" s="213"/>
      <c r="C245" s="216"/>
      <c r="D245" s="206" t="str">
        <f t="shared" si="9"/>
        <v/>
      </c>
      <c r="E245" s="217"/>
      <c r="F245" s="217"/>
      <c r="G245" s="213"/>
      <c r="H245" s="218"/>
      <c r="I245" s="207" t="str">
        <f t="shared" si="10"/>
        <v/>
      </c>
      <c r="J245" s="208"/>
      <c r="K245" s="206" t="str">
        <f t="shared" si="11"/>
        <v/>
      </c>
      <c r="L245" s="209" t="str">
        <f>IF($K245="","",($K245/60)*Summary!$E$4)</f>
        <v/>
      </c>
    </row>
    <row r="246" spans="1:12" ht="18" customHeight="1" x14ac:dyDescent="0.25">
      <c r="A246" s="214"/>
      <c r="B246" s="213"/>
      <c r="C246" s="216"/>
      <c r="D246" s="206" t="str">
        <f t="shared" si="9"/>
        <v/>
      </c>
      <c r="E246" s="217"/>
      <c r="F246" s="217"/>
      <c r="G246" s="213"/>
      <c r="H246" s="218"/>
      <c r="I246" s="207" t="str">
        <f t="shared" si="10"/>
        <v/>
      </c>
      <c r="J246" s="208"/>
      <c r="K246" s="206" t="str">
        <f t="shared" si="11"/>
        <v/>
      </c>
      <c r="L246" s="209" t="str">
        <f>IF($K246="","",($K246/60)*Summary!$E$4)</f>
        <v/>
      </c>
    </row>
    <row r="247" spans="1:12" ht="18" customHeight="1" x14ac:dyDescent="0.25">
      <c r="A247" s="214"/>
      <c r="B247" s="213"/>
      <c r="C247" s="216"/>
      <c r="D247" s="206" t="str">
        <f t="shared" si="9"/>
        <v/>
      </c>
      <c r="E247" s="217"/>
      <c r="F247" s="217"/>
      <c r="G247" s="213"/>
      <c r="H247" s="218"/>
      <c r="I247" s="207" t="str">
        <f t="shared" si="10"/>
        <v/>
      </c>
      <c r="J247" s="208"/>
      <c r="K247" s="206" t="str">
        <f t="shared" si="11"/>
        <v/>
      </c>
      <c r="L247" s="209" t="str">
        <f>IF($K247="","",($K247/60)*Summary!$E$4)</f>
        <v/>
      </c>
    </row>
    <row r="248" spans="1:12" ht="18" customHeight="1" x14ac:dyDescent="0.25">
      <c r="A248" s="214"/>
      <c r="B248" s="213"/>
      <c r="C248" s="216"/>
      <c r="D248" s="206" t="str">
        <f t="shared" si="9"/>
        <v/>
      </c>
      <c r="E248" s="217"/>
      <c r="F248" s="217"/>
      <c r="G248" s="213"/>
      <c r="H248" s="218"/>
      <c r="I248" s="207" t="str">
        <f t="shared" si="10"/>
        <v/>
      </c>
      <c r="J248" s="208"/>
      <c r="K248" s="206" t="str">
        <f t="shared" si="11"/>
        <v/>
      </c>
      <c r="L248" s="209" t="str">
        <f>IF($K248="","",($K248/60)*Summary!$E$4)</f>
        <v/>
      </c>
    </row>
    <row r="249" spans="1:12" ht="18" customHeight="1" x14ac:dyDescent="0.25">
      <c r="A249" s="214"/>
      <c r="B249" s="213"/>
      <c r="C249" s="216"/>
      <c r="D249" s="206" t="str">
        <f t="shared" si="9"/>
        <v/>
      </c>
      <c r="E249" s="217"/>
      <c r="F249" s="217"/>
      <c r="G249" s="213"/>
      <c r="H249" s="218"/>
      <c r="I249" s="207" t="str">
        <f t="shared" si="10"/>
        <v/>
      </c>
      <c r="J249" s="208"/>
      <c r="K249" s="206" t="str">
        <f t="shared" si="11"/>
        <v/>
      </c>
      <c r="L249" s="209" t="str">
        <f>IF($K249="","",($K249/60)*Summary!$E$4)</f>
        <v/>
      </c>
    </row>
    <row r="250" spans="1:12" ht="18" customHeight="1" x14ac:dyDescent="0.25">
      <c r="A250" s="214"/>
      <c r="B250" s="213"/>
      <c r="C250" s="216"/>
      <c r="D250" s="206" t="str">
        <f t="shared" si="9"/>
        <v/>
      </c>
      <c r="E250" s="217"/>
      <c r="F250" s="217"/>
      <c r="G250" s="213"/>
      <c r="H250" s="218"/>
      <c r="I250" s="207" t="str">
        <f t="shared" si="10"/>
        <v/>
      </c>
      <c r="J250" s="208"/>
      <c r="K250" s="206" t="str">
        <f t="shared" si="11"/>
        <v/>
      </c>
      <c r="L250" s="209" t="str">
        <f>IF($K250="","",($K250/60)*Summary!$E$4)</f>
        <v/>
      </c>
    </row>
    <row r="251" spans="1:12" ht="18" customHeight="1" x14ac:dyDescent="0.25">
      <c r="A251" s="214"/>
      <c r="B251" s="213"/>
      <c r="C251" s="216"/>
      <c r="D251" s="206" t="str">
        <f t="shared" si="9"/>
        <v/>
      </c>
      <c r="E251" s="217"/>
      <c r="F251" s="217"/>
      <c r="G251" s="213"/>
      <c r="H251" s="218"/>
      <c r="I251" s="207" t="str">
        <f t="shared" si="10"/>
        <v/>
      </c>
      <c r="J251" s="208"/>
      <c r="K251" s="206" t="str">
        <f t="shared" si="11"/>
        <v/>
      </c>
      <c r="L251" s="209" t="str">
        <f>IF($K251="","",($K251/60)*Summary!$E$4)</f>
        <v/>
      </c>
    </row>
    <row r="252" spans="1:12" ht="18" customHeight="1" x14ac:dyDescent="0.25">
      <c r="A252" s="214"/>
      <c r="B252" s="213"/>
      <c r="C252" s="216"/>
      <c r="D252" s="206" t="str">
        <f t="shared" si="9"/>
        <v/>
      </c>
      <c r="E252" s="217"/>
      <c r="F252" s="217"/>
      <c r="G252" s="213"/>
      <c r="H252" s="218"/>
      <c r="I252" s="207" t="str">
        <f t="shared" si="10"/>
        <v/>
      </c>
      <c r="J252" s="208"/>
      <c r="K252" s="206" t="str">
        <f t="shared" si="11"/>
        <v/>
      </c>
      <c r="L252" s="209" t="str">
        <f>IF($K252="","",($K252/60)*Summary!$E$4)</f>
        <v/>
      </c>
    </row>
    <row r="253" spans="1:12" ht="18" customHeight="1" x14ac:dyDescent="0.25">
      <c r="A253" s="214"/>
      <c r="B253" s="213"/>
      <c r="C253" s="216"/>
      <c r="D253" s="206" t="str">
        <f t="shared" si="9"/>
        <v/>
      </c>
      <c r="E253" s="217"/>
      <c r="F253" s="217"/>
      <c r="G253" s="213"/>
      <c r="H253" s="218"/>
      <c r="I253" s="207" t="str">
        <f t="shared" si="10"/>
        <v/>
      </c>
      <c r="J253" s="208"/>
      <c r="K253" s="206" t="str">
        <f t="shared" si="11"/>
        <v/>
      </c>
      <c r="L253" s="209" t="str">
        <f>IF($K253="","",($K253/60)*Summary!$E$4)</f>
        <v/>
      </c>
    </row>
    <row r="254" spans="1:12" ht="18" customHeight="1" x14ac:dyDescent="0.25">
      <c r="A254" s="214"/>
      <c r="B254" s="213"/>
      <c r="C254" s="216"/>
      <c r="D254" s="206" t="str">
        <f t="shared" si="9"/>
        <v/>
      </c>
      <c r="E254" s="217"/>
      <c r="F254" s="217"/>
      <c r="G254" s="213"/>
      <c r="H254" s="218"/>
      <c r="I254" s="207" t="str">
        <f t="shared" si="10"/>
        <v/>
      </c>
      <c r="J254" s="208"/>
      <c r="K254" s="206" t="str">
        <f t="shared" si="11"/>
        <v/>
      </c>
      <c r="L254" s="209" t="str">
        <f>IF($K254="","",($K254/60)*Summary!$E$4)</f>
        <v/>
      </c>
    </row>
    <row r="255" spans="1:12" ht="18" customHeight="1" x14ac:dyDescent="0.25">
      <c r="A255" s="214"/>
      <c r="B255" s="213"/>
      <c r="C255" s="216"/>
      <c r="D255" s="206" t="str">
        <f t="shared" si="9"/>
        <v/>
      </c>
      <c r="E255" s="217"/>
      <c r="F255" s="217"/>
      <c r="G255" s="213"/>
      <c r="H255" s="218"/>
      <c r="I255" s="207" t="str">
        <f t="shared" si="10"/>
        <v/>
      </c>
      <c r="J255" s="208"/>
      <c r="K255" s="206" t="str">
        <f t="shared" si="11"/>
        <v/>
      </c>
      <c r="L255" s="209" t="str">
        <f>IF($K255="","",($K255/60)*Summary!$E$4)</f>
        <v/>
      </c>
    </row>
    <row r="256" spans="1:12" ht="18" customHeight="1" x14ac:dyDescent="0.25">
      <c r="A256" s="214"/>
      <c r="B256" s="213"/>
      <c r="C256" s="216"/>
      <c r="D256" s="206" t="str">
        <f t="shared" si="9"/>
        <v/>
      </c>
      <c r="E256" s="217"/>
      <c r="F256" s="217"/>
      <c r="G256" s="213"/>
      <c r="H256" s="218"/>
      <c r="I256" s="207" t="str">
        <f t="shared" si="10"/>
        <v/>
      </c>
      <c r="J256" s="208"/>
      <c r="K256" s="206" t="str">
        <f t="shared" si="11"/>
        <v/>
      </c>
      <c r="L256" s="209" t="str">
        <f>IF($K256="","",($K256/60)*Summary!$E$4)</f>
        <v/>
      </c>
    </row>
    <row r="257" spans="1:12" ht="18" customHeight="1" x14ac:dyDescent="0.25">
      <c r="A257" s="214"/>
      <c r="B257" s="213"/>
      <c r="C257" s="216"/>
      <c r="D257" s="206" t="str">
        <f t="shared" si="9"/>
        <v/>
      </c>
      <c r="E257" s="217"/>
      <c r="F257" s="217"/>
      <c r="G257" s="213"/>
      <c r="H257" s="218"/>
      <c r="I257" s="207" t="str">
        <f t="shared" si="10"/>
        <v/>
      </c>
      <c r="J257" s="208"/>
      <c r="K257" s="206" t="str">
        <f t="shared" si="11"/>
        <v/>
      </c>
      <c r="L257" s="209" t="str">
        <f>IF($K257="","",($K257/60)*Summary!$E$4)</f>
        <v/>
      </c>
    </row>
    <row r="258" spans="1:12" ht="18" customHeight="1" x14ac:dyDescent="0.25">
      <c r="A258" s="214"/>
      <c r="B258" s="213"/>
      <c r="C258" s="216"/>
      <c r="D258" s="206" t="str">
        <f t="shared" ref="D258:D321" si="12">IF($C258="","",ROUND($C258*60,0))</f>
        <v/>
      </c>
      <c r="E258" s="217"/>
      <c r="F258" s="217"/>
      <c r="G258" s="213"/>
      <c r="H258" s="218"/>
      <c r="I258" s="207" t="str">
        <f t="shared" ref="I258:I321" si="13">IF($K258="","",$K258/60)</f>
        <v/>
      </c>
      <c r="J258" s="208"/>
      <c r="K258" s="206" t="str">
        <f t="shared" ref="K258:K321" si="14">IF($G258&lt;&gt;"Approved","",IF($H258&lt;&gt;"",$H258,$D258))</f>
        <v/>
      </c>
      <c r="L258" s="209" t="str">
        <f>IF($K258="","",($K258/60)*Summary!$E$4)</f>
        <v/>
      </c>
    </row>
    <row r="259" spans="1:12" ht="18" customHeight="1" x14ac:dyDescent="0.25">
      <c r="A259" s="214"/>
      <c r="B259" s="213"/>
      <c r="C259" s="216"/>
      <c r="D259" s="206" t="str">
        <f t="shared" si="12"/>
        <v/>
      </c>
      <c r="E259" s="217"/>
      <c r="F259" s="217"/>
      <c r="G259" s="213"/>
      <c r="H259" s="218"/>
      <c r="I259" s="207" t="str">
        <f t="shared" si="13"/>
        <v/>
      </c>
      <c r="J259" s="208"/>
      <c r="K259" s="206" t="str">
        <f t="shared" si="14"/>
        <v/>
      </c>
      <c r="L259" s="209" t="str">
        <f>IF($K259="","",($K259/60)*Summary!$E$4)</f>
        <v/>
      </c>
    </row>
    <row r="260" spans="1:12" ht="18" customHeight="1" x14ac:dyDescent="0.25">
      <c r="A260" s="214"/>
      <c r="B260" s="213"/>
      <c r="C260" s="216"/>
      <c r="D260" s="206" t="str">
        <f t="shared" si="12"/>
        <v/>
      </c>
      <c r="E260" s="217"/>
      <c r="F260" s="217"/>
      <c r="G260" s="213"/>
      <c r="H260" s="218"/>
      <c r="I260" s="207" t="str">
        <f t="shared" si="13"/>
        <v/>
      </c>
      <c r="J260" s="208"/>
      <c r="K260" s="206" t="str">
        <f t="shared" si="14"/>
        <v/>
      </c>
      <c r="L260" s="209" t="str">
        <f>IF($K260="","",($K260/60)*Summary!$E$4)</f>
        <v/>
      </c>
    </row>
    <row r="261" spans="1:12" ht="18" customHeight="1" x14ac:dyDescent="0.25">
      <c r="A261" s="214"/>
      <c r="B261" s="213"/>
      <c r="C261" s="216"/>
      <c r="D261" s="206" t="str">
        <f t="shared" si="12"/>
        <v/>
      </c>
      <c r="E261" s="217"/>
      <c r="F261" s="217"/>
      <c r="G261" s="213"/>
      <c r="H261" s="218"/>
      <c r="I261" s="207" t="str">
        <f t="shared" si="13"/>
        <v/>
      </c>
      <c r="J261" s="208"/>
      <c r="K261" s="206" t="str">
        <f t="shared" si="14"/>
        <v/>
      </c>
      <c r="L261" s="209" t="str">
        <f>IF($K261="","",($K261/60)*Summary!$E$4)</f>
        <v/>
      </c>
    </row>
    <row r="262" spans="1:12" ht="18" customHeight="1" x14ac:dyDescent="0.25">
      <c r="A262" s="214"/>
      <c r="B262" s="213"/>
      <c r="C262" s="216"/>
      <c r="D262" s="206" t="str">
        <f t="shared" si="12"/>
        <v/>
      </c>
      <c r="E262" s="217"/>
      <c r="F262" s="217"/>
      <c r="G262" s="213"/>
      <c r="H262" s="218"/>
      <c r="I262" s="207" t="str">
        <f t="shared" si="13"/>
        <v/>
      </c>
      <c r="J262" s="208"/>
      <c r="K262" s="206" t="str">
        <f t="shared" si="14"/>
        <v/>
      </c>
      <c r="L262" s="209" t="str">
        <f>IF($K262="","",($K262/60)*Summary!$E$4)</f>
        <v/>
      </c>
    </row>
    <row r="263" spans="1:12" ht="18" customHeight="1" x14ac:dyDescent="0.25">
      <c r="A263" s="214"/>
      <c r="B263" s="213"/>
      <c r="C263" s="216"/>
      <c r="D263" s="206" t="str">
        <f t="shared" si="12"/>
        <v/>
      </c>
      <c r="E263" s="217"/>
      <c r="F263" s="217"/>
      <c r="G263" s="213"/>
      <c r="H263" s="218"/>
      <c r="I263" s="207" t="str">
        <f t="shared" si="13"/>
        <v/>
      </c>
      <c r="J263" s="208"/>
      <c r="K263" s="206" t="str">
        <f t="shared" si="14"/>
        <v/>
      </c>
      <c r="L263" s="209" t="str">
        <f>IF($K263="","",($K263/60)*Summary!$E$4)</f>
        <v/>
      </c>
    </row>
    <row r="264" spans="1:12" ht="18" customHeight="1" x14ac:dyDescent="0.25">
      <c r="A264" s="214"/>
      <c r="B264" s="213"/>
      <c r="C264" s="216"/>
      <c r="D264" s="206" t="str">
        <f t="shared" si="12"/>
        <v/>
      </c>
      <c r="E264" s="217"/>
      <c r="F264" s="217"/>
      <c r="G264" s="213"/>
      <c r="H264" s="218"/>
      <c r="I264" s="207" t="str">
        <f t="shared" si="13"/>
        <v/>
      </c>
      <c r="J264" s="208"/>
      <c r="K264" s="206" t="str">
        <f t="shared" si="14"/>
        <v/>
      </c>
      <c r="L264" s="209" t="str">
        <f>IF($K264="","",($K264/60)*Summary!$E$4)</f>
        <v/>
      </c>
    </row>
    <row r="265" spans="1:12" ht="18" customHeight="1" x14ac:dyDescent="0.25">
      <c r="A265" s="214"/>
      <c r="B265" s="213"/>
      <c r="C265" s="216"/>
      <c r="D265" s="206" t="str">
        <f t="shared" si="12"/>
        <v/>
      </c>
      <c r="E265" s="217"/>
      <c r="F265" s="217"/>
      <c r="G265" s="213"/>
      <c r="H265" s="218"/>
      <c r="I265" s="207" t="str">
        <f t="shared" si="13"/>
        <v/>
      </c>
      <c r="J265" s="208"/>
      <c r="K265" s="206" t="str">
        <f t="shared" si="14"/>
        <v/>
      </c>
      <c r="L265" s="209" t="str">
        <f>IF($K265="","",($K265/60)*Summary!$E$4)</f>
        <v/>
      </c>
    </row>
    <row r="266" spans="1:12" ht="18" customHeight="1" x14ac:dyDescent="0.25">
      <c r="A266" s="214"/>
      <c r="B266" s="213"/>
      <c r="C266" s="216"/>
      <c r="D266" s="206" t="str">
        <f t="shared" si="12"/>
        <v/>
      </c>
      <c r="E266" s="217"/>
      <c r="F266" s="217"/>
      <c r="G266" s="213"/>
      <c r="H266" s="218"/>
      <c r="I266" s="207" t="str">
        <f t="shared" si="13"/>
        <v/>
      </c>
      <c r="J266" s="208"/>
      <c r="K266" s="206" t="str">
        <f t="shared" si="14"/>
        <v/>
      </c>
      <c r="L266" s="209" t="str">
        <f>IF($K266="","",($K266/60)*Summary!$E$4)</f>
        <v/>
      </c>
    </row>
    <row r="267" spans="1:12" ht="18" customHeight="1" x14ac:dyDescent="0.25">
      <c r="A267" s="214"/>
      <c r="B267" s="213"/>
      <c r="C267" s="216"/>
      <c r="D267" s="206" t="str">
        <f t="shared" si="12"/>
        <v/>
      </c>
      <c r="E267" s="217"/>
      <c r="F267" s="217"/>
      <c r="G267" s="213"/>
      <c r="H267" s="218"/>
      <c r="I267" s="207" t="str">
        <f t="shared" si="13"/>
        <v/>
      </c>
      <c r="J267" s="208"/>
      <c r="K267" s="206" t="str">
        <f t="shared" si="14"/>
        <v/>
      </c>
      <c r="L267" s="209" t="str">
        <f>IF($K267="","",($K267/60)*Summary!$E$4)</f>
        <v/>
      </c>
    </row>
    <row r="268" spans="1:12" ht="18" customHeight="1" x14ac:dyDescent="0.25">
      <c r="A268" s="214"/>
      <c r="B268" s="213"/>
      <c r="C268" s="216"/>
      <c r="D268" s="206" t="str">
        <f t="shared" si="12"/>
        <v/>
      </c>
      <c r="E268" s="217"/>
      <c r="F268" s="217"/>
      <c r="G268" s="213"/>
      <c r="H268" s="218"/>
      <c r="I268" s="207" t="str">
        <f t="shared" si="13"/>
        <v/>
      </c>
      <c r="J268" s="208"/>
      <c r="K268" s="206" t="str">
        <f t="shared" si="14"/>
        <v/>
      </c>
      <c r="L268" s="209" t="str">
        <f>IF($K268="","",($K268/60)*Summary!$E$4)</f>
        <v/>
      </c>
    </row>
    <row r="269" spans="1:12" ht="18" customHeight="1" x14ac:dyDescent="0.25">
      <c r="A269" s="214"/>
      <c r="B269" s="213"/>
      <c r="C269" s="216"/>
      <c r="D269" s="206" t="str">
        <f t="shared" si="12"/>
        <v/>
      </c>
      <c r="E269" s="217"/>
      <c r="F269" s="217"/>
      <c r="G269" s="213"/>
      <c r="H269" s="218"/>
      <c r="I269" s="207" t="str">
        <f t="shared" si="13"/>
        <v/>
      </c>
      <c r="J269" s="208"/>
      <c r="K269" s="206" t="str">
        <f t="shared" si="14"/>
        <v/>
      </c>
      <c r="L269" s="209" t="str">
        <f>IF($K269="","",($K269/60)*Summary!$E$4)</f>
        <v/>
      </c>
    </row>
    <row r="270" spans="1:12" ht="18" customHeight="1" x14ac:dyDescent="0.25">
      <c r="A270" s="214"/>
      <c r="B270" s="213"/>
      <c r="C270" s="216"/>
      <c r="D270" s="206" t="str">
        <f t="shared" si="12"/>
        <v/>
      </c>
      <c r="E270" s="217"/>
      <c r="F270" s="217"/>
      <c r="G270" s="213"/>
      <c r="H270" s="218"/>
      <c r="I270" s="207" t="str">
        <f t="shared" si="13"/>
        <v/>
      </c>
      <c r="J270" s="208"/>
      <c r="K270" s="206" t="str">
        <f t="shared" si="14"/>
        <v/>
      </c>
      <c r="L270" s="209" t="str">
        <f>IF($K270="","",($K270/60)*Summary!$E$4)</f>
        <v/>
      </c>
    </row>
    <row r="271" spans="1:12" ht="18" customHeight="1" x14ac:dyDescent="0.25">
      <c r="A271" s="214"/>
      <c r="B271" s="213"/>
      <c r="C271" s="216"/>
      <c r="D271" s="206" t="str">
        <f t="shared" si="12"/>
        <v/>
      </c>
      <c r="E271" s="217"/>
      <c r="F271" s="217"/>
      <c r="G271" s="213"/>
      <c r="H271" s="218"/>
      <c r="I271" s="207" t="str">
        <f t="shared" si="13"/>
        <v/>
      </c>
      <c r="J271" s="208"/>
      <c r="K271" s="206" t="str">
        <f t="shared" si="14"/>
        <v/>
      </c>
      <c r="L271" s="209" t="str">
        <f>IF($K271="","",($K271/60)*Summary!$E$4)</f>
        <v/>
      </c>
    </row>
    <row r="272" spans="1:12" ht="18" customHeight="1" x14ac:dyDescent="0.25">
      <c r="A272" s="214"/>
      <c r="B272" s="213"/>
      <c r="C272" s="216"/>
      <c r="D272" s="206" t="str">
        <f t="shared" si="12"/>
        <v/>
      </c>
      <c r="E272" s="217"/>
      <c r="F272" s="217"/>
      <c r="G272" s="213"/>
      <c r="H272" s="218"/>
      <c r="I272" s="207" t="str">
        <f t="shared" si="13"/>
        <v/>
      </c>
      <c r="J272" s="208"/>
      <c r="K272" s="206" t="str">
        <f t="shared" si="14"/>
        <v/>
      </c>
      <c r="L272" s="209" t="str">
        <f>IF($K272="","",($K272/60)*Summary!$E$4)</f>
        <v/>
      </c>
    </row>
    <row r="273" spans="1:12" ht="18" customHeight="1" x14ac:dyDescent="0.25">
      <c r="A273" s="214"/>
      <c r="B273" s="213"/>
      <c r="C273" s="216"/>
      <c r="D273" s="206" t="str">
        <f t="shared" si="12"/>
        <v/>
      </c>
      <c r="E273" s="217"/>
      <c r="F273" s="217"/>
      <c r="G273" s="213"/>
      <c r="H273" s="218"/>
      <c r="I273" s="207" t="str">
        <f t="shared" si="13"/>
        <v/>
      </c>
      <c r="J273" s="208"/>
      <c r="K273" s="206" t="str">
        <f t="shared" si="14"/>
        <v/>
      </c>
      <c r="L273" s="209" t="str">
        <f>IF($K273="","",($K273/60)*Summary!$E$4)</f>
        <v/>
      </c>
    </row>
    <row r="274" spans="1:12" ht="18" customHeight="1" x14ac:dyDescent="0.25">
      <c r="A274" s="214"/>
      <c r="B274" s="213"/>
      <c r="C274" s="216"/>
      <c r="D274" s="206" t="str">
        <f t="shared" si="12"/>
        <v/>
      </c>
      <c r="E274" s="217"/>
      <c r="F274" s="217"/>
      <c r="G274" s="213"/>
      <c r="H274" s="218"/>
      <c r="I274" s="207" t="str">
        <f t="shared" si="13"/>
        <v/>
      </c>
      <c r="J274" s="208"/>
      <c r="K274" s="206" t="str">
        <f t="shared" si="14"/>
        <v/>
      </c>
      <c r="L274" s="209" t="str">
        <f>IF($K274="","",($K274/60)*Summary!$E$4)</f>
        <v/>
      </c>
    </row>
    <row r="275" spans="1:12" ht="18" customHeight="1" x14ac:dyDescent="0.25">
      <c r="A275" s="214"/>
      <c r="B275" s="213"/>
      <c r="C275" s="216"/>
      <c r="D275" s="206" t="str">
        <f t="shared" si="12"/>
        <v/>
      </c>
      <c r="E275" s="217"/>
      <c r="F275" s="217"/>
      <c r="G275" s="213"/>
      <c r="H275" s="218"/>
      <c r="I275" s="207" t="str">
        <f t="shared" si="13"/>
        <v/>
      </c>
      <c r="J275" s="208"/>
      <c r="K275" s="206" t="str">
        <f t="shared" si="14"/>
        <v/>
      </c>
      <c r="L275" s="209" t="str">
        <f>IF($K275="","",($K275/60)*Summary!$E$4)</f>
        <v/>
      </c>
    </row>
    <row r="276" spans="1:12" ht="18" customHeight="1" x14ac:dyDescent="0.25">
      <c r="A276" s="214"/>
      <c r="B276" s="213"/>
      <c r="C276" s="216"/>
      <c r="D276" s="206" t="str">
        <f t="shared" si="12"/>
        <v/>
      </c>
      <c r="E276" s="217"/>
      <c r="F276" s="217"/>
      <c r="G276" s="213"/>
      <c r="H276" s="218"/>
      <c r="I276" s="207" t="str">
        <f t="shared" si="13"/>
        <v/>
      </c>
      <c r="J276" s="208"/>
      <c r="K276" s="206" t="str">
        <f t="shared" si="14"/>
        <v/>
      </c>
      <c r="L276" s="209" t="str">
        <f>IF($K276="","",($K276/60)*Summary!$E$4)</f>
        <v/>
      </c>
    </row>
    <row r="277" spans="1:12" ht="18" customHeight="1" x14ac:dyDescent="0.25">
      <c r="A277" s="214"/>
      <c r="B277" s="213"/>
      <c r="C277" s="216"/>
      <c r="D277" s="206" t="str">
        <f t="shared" si="12"/>
        <v/>
      </c>
      <c r="E277" s="217"/>
      <c r="F277" s="217"/>
      <c r="G277" s="213"/>
      <c r="H277" s="218"/>
      <c r="I277" s="207" t="str">
        <f t="shared" si="13"/>
        <v/>
      </c>
      <c r="J277" s="208"/>
      <c r="K277" s="206" t="str">
        <f t="shared" si="14"/>
        <v/>
      </c>
      <c r="L277" s="209" t="str">
        <f>IF($K277="","",($K277/60)*Summary!$E$4)</f>
        <v/>
      </c>
    </row>
    <row r="278" spans="1:12" ht="18" customHeight="1" x14ac:dyDescent="0.25">
      <c r="A278" s="214"/>
      <c r="B278" s="213"/>
      <c r="C278" s="216"/>
      <c r="D278" s="206" t="str">
        <f t="shared" si="12"/>
        <v/>
      </c>
      <c r="E278" s="217"/>
      <c r="F278" s="217"/>
      <c r="G278" s="213"/>
      <c r="H278" s="218"/>
      <c r="I278" s="207" t="str">
        <f t="shared" si="13"/>
        <v/>
      </c>
      <c r="J278" s="208"/>
      <c r="K278" s="206" t="str">
        <f t="shared" si="14"/>
        <v/>
      </c>
      <c r="L278" s="209" t="str">
        <f>IF($K278="","",($K278/60)*Summary!$E$4)</f>
        <v/>
      </c>
    </row>
    <row r="279" spans="1:12" ht="18" customHeight="1" x14ac:dyDescent="0.25">
      <c r="A279" s="214"/>
      <c r="B279" s="213"/>
      <c r="C279" s="216"/>
      <c r="D279" s="206" t="str">
        <f t="shared" si="12"/>
        <v/>
      </c>
      <c r="E279" s="217"/>
      <c r="F279" s="217"/>
      <c r="G279" s="213"/>
      <c r="H279" s="218"/>
      <c r="I279" s="207" t="str">
        <f t="shared" si="13"/>
        <v/>
      </c>
      <c r="J279" s="208"/>
      <c r="K279" s="206" t="str">
        <f t="shared" si="14"/>
        <v/>
      </c>
      <c r="L279" s="209" t="str">
        <f>IF($K279="","",($K279/60)*Summary!$E$4)</f>
        <v/>
      </c>
    </row>
    <row r="280" spans="1:12" ht="18" customHeight="1" x14ac:dyDescent="0.25">
      <c r="A280" s="214"/>
      <c r="B280" s="213"/>
      <c r="C280" s="216"/>
      <c r="D280" s="206" t="str">
        <f t="shared" si="12"/>
        <v/>
      </c>
      <c r="E280" s="217"/>
      <c r="F280" s="217"/>
      <c r="G280" s="213"/>
      <c r="H280" s="218"/>
      <c r="I280" s="207" t="str">
        <f t="shared" si="13"/>
        <v/>
      </c>
      <c r="J280" s="208"/>
      <c r="K280" s="206" t="str">
        <f t="shared" si="14"/>
        <v/>
      </c>
      <c r="L280" s="209" t="str">
        <f>IF($K280="","",($K280/60)*Summary!$E$4)</f>
        <v/>
      </c>
    </row>
    <row r="281" spans="1:12" ht="18" customHeight="1" x14ac:dyDescent="0.25">
      <c r="A281" s="214"/>
      <c r="B281" s="213"/>
      <c r="C281" s="216"/>
      <c r="D281" s="206" t="str">
        <f t="shared" si="12"/>
        <v/>
      </c>
      <c r="E281" s="217"/>
      <c r="F281" s="217"/>
      <c r="G281" s="213"/>
      <c r="H281" s="218"/>
      <c r="I281" s="207" t="str">
        <f t="shared" si="13"/>
        <v/>
      </c>
      <c r="J281" s="208"/>
      <c r="K281" s="206" t="str">
        <f t="shared" si="14"/>
        <v/>
      </c>
      <c r="L281" s="209" t="str">
        <f>IF($K281="","",($K281/60)*Summary!$E$4)</f>
        <v/>
      </c>
    </row>
    <row r="282" spans="1:12" ht="18" customHeight="1" x14ac:dyDescent="0.25">
      <c r="A282" s="214"/>
      <c r="B282" s="213"/>
      <c r="C282" s="216"/>
      <c r="D282" s="206" t="str">
        <f t="shared" si="12"/>
        <v/>
      </c>
      <c r="E282" s="217"/>
      <c r="F282" s="217"/>
      <c r="G282" s="213"/>
      <c r="H282" s="218"/>
      <c r="I282" s="207" t="str">
        <f t="shared" si="13"/>
        <v/>
      </c>
      <c r="J282" s="208"/>
      <c r="K282" s="206" t="str">
        <f t="shared" si="14"/>
        <v/>
      </c>
      <c r="L282" s="209" t="str">
        <f>IF($K282="","",($K282/60)*Summary!$E$4)</f>
        <v/>
      </c>
    </row>
    <row r="283" spans="1:12" ht="18" customHeight="1" x14ac:dyDescent="0.25">
      <c r="A283" s="214"/>
      <c r="B283" s="213"/>
      <c r="C283" s="216"/>
      <c r="D283" s="206" t="str">
        <f t="shared" si="12"/>
        <v/>
      </c>
      <c r="E283" s="217"/>
      <c r="F283" s="217"/>
      <c r="G283" s="213"/>
      <c r="H283" s="218"/>
      <c r="I283" s="207" t="str">
        <f t="shared" si="13"/>
        <v/>
      </c>
      <c r="J283" s="208"/>
      <c r="K283" s="206" t="str">
        <f t="shared" si="14"/>
        <v/>
      </c>
      <c r="L283" s="209" t="str">
        <f>IF($K283="","",($K283/60)*Summary!$E$4)</f>
        <v/>
      </c>
    </row>
    <row r="284" spans="1:12" ht="18" customHeight="1" x14ac:dyDescent="0.25">
      <c r="A284" s="214"/>
      <c r="B284" s="213"/>
      <c r="C284" s="216"/>
      <c r="D284" s="206" t="str">
        <f t="shared" si="12"/>
        <v/>
      </c>
      <c r="E284" s="217"/>
      <c r="F284" s="217"/>
      <c r="G284" s="213"/>
      <c r="H284" s="218"/>
      <c r="I284" s="207" t="str">
        <f t="shared" si="13"/>
        <v/>
      </c>
      <c r="J284" s="208"/>
      <c r="K284" s="206" t="str">
        <f t="shared" si="14"/>
        <v/>
      </c>
      <c r="L284" s="209" t="str">
        <f>IF($K284="","",($K284/60)*Summary!$E$4)</f>
        <v/>
      </c>
    </row>
    <row r="285" spans="1:12" ht="18" customHeight="1" x14ac:dyDescent="0.25">
      <c r="A285" s="214"/>
      <c r="B285" s="213"/>
      <c r="C285" s="216"/>
      <c r="D285" s="206" t="str">
        <f t="shared" si="12"/>
        <v/>
      </c>
      <c r="E285" s="217"/>
      <c r="F285" s="217"/>
      <c r="G285" s="213"/>
      <c r="H285" s="218"/>
      <c r="I285" s="207" t="str">
        <f t="shared" si="13"/>
        <v/>
      </c>
      <c r="J285" s="208"/>
      <c r="K285" s="206" t="str">
        <f t="shared" si="14"/>
        <v/>
      </c>
      <c r="L285" s="209" t="str">
        <f>IF($K285="","",($K285/60)*Summary!$E$4)</f>
        <v/>
      </c>
    </row>
    <row r="286" spans="1:12" ht="18" customHeight="1" x14ac:dyDescent="0.25">
      <c r="A286" s="214"/>
      <c r="B286" s="213"/>
      <c r="C286" s="216"/>
      <c r="D286" s="206" t="str">
        <f t="shared" si="12"/>
        <v/>
      </c>
      <c r="E286" s="217"/>
      <c r="F286" s="217"/>
      <c r="G286" s="213"/>
      <c r="H286" s="218"/>
      <c r="I286" s="207" t="str">
        <f t="shared" si="13"/>
        <v/>
      </c>
      <c r="J286" s="208"/>
      <c r="K286" s="206" t="str">
        <f t="shared" si="14"/>
        <v/>
      </c>
      <c r="L286" s="209" t="str">
        <f>IF($K286="","",($K286/60)*Summary!$E$4)</f>
        <v/>
      </c>
    </row>
    <row r="287" spans="1:12" ht="18" customHeight="1" x14ac:dyDescent="0.25">
      <c r="A287" s="214"/>
      <c r="B287" s="213"/>
      <c r="C287" s="216"/>
      <c r="D287" s="206" t="str">
        <f t="shared" si="12"/>
        <v/>
      </c>
      <c r="E287" s="217"/>
      <c r="F287" s="217"/>
      <c r="G287" s="213"/>
      <c r="H287" s="218"/>
      <c r="I287" s="207" t="str">
        <f t="shared" si="13"/>
        <v/>
      </c>
      <c r="J287" s="208"/>
      <c r="K287" s="206" t="str">
        <f t="shared" si="14"/>
        <v/>
      </c>
      <c r="L287" s="209" t="str">
        <f>IF($K287="","",($K287/60)*Summary!$E$4)</f>
        <v/>
      </c>
    </row>
    <row r="288" spans="1:12" ht="18" customHeight="1" x14ac:dyDescent="0.25">
      <c r="A288" s="214"/>
      <c r="B288" s="213"/>
      <c r="C288" s="216"/>
      <c r="D288" s="206" t="str">
        <f t="shared" si="12"/>
        <v/>
      </c>
      <c r="E288" s="217"/>
      <c r="F288" s="217"/>
      <c r="G288" s="213"/>
      <c r="H288" s="218"/>
      <c r="I288" s="207" t="str">
        <f t="shared" si="13"/>
        <v/>
      </c>
      <c r="J288" s="208"/>
      <c r="K288" s="206" t="str">
        <f t="shared" si="14"/>
        <v/>
      </c>
      <c r="L288" s="209" t="str">
        <f>IF($K288="","",($K288/60)*Summary!$E$4)</f>
        <v/>
      </c>
    </row>
    <row r="289" spans="1:12" ht="18" customHeight="1" x14ac:dyDescent="0.25">
      <c r="A289" s="214"/>
      <c r="B289" s="213"/>
      <c r="C289" s="216"/>
      <c r="D289" s="206" t="str">
        <f t="shared" si="12"/>
        <v/>
      </c>
      <c r="E289" s="217"/>
      <c r="F289" s="217"/>
      <c r="G289" s="213"/>
      <c r="H289" s="218"/>
      <c r="I289" s="207" t="str">
        <f t="shared" si="13"/>
        <v/>
      </c>
      <c r="J289" s="208"/>
      <c r="K289" s="206" t="str">
        <f t="shared" si="14"/>
        <v/>
      </c>
      <c r="L289" s="209" t="str">
        <f>IF($K289="","",($K289/60)*Summary!$E$4)</f>
        <v/>
      </c>
    </row>
    <row r="290" spans="1:12" ht="18" customHeight="1" x14ac:dyDescent="0.25">
      <c r="A290" s="214"/>
      <c r="B290" s="213"/>
      <c r="C290" s="216"/>
      <c r="D290" s="206" t="str">
        <f t="shared" si="12"/>
        <v/>
      </c>
      <c r="E290" s="217"/>
      <c r="F290" s="217"/>
      <c r="G290" s="213"/>
      <c r="H290" s="218"/>
      <c r="I290" s="207" t="str">
        <f t="shared" si="13"/>
        <v/>
      </c>
      <c r="J290" s="208"/>
      <c r="K290" s="206" t="str">
        <f t="shared" si="14"/>
        <v/>
      </c>
      <c r="L290" s="209" t="str">
        <f>IF($K290="","",($K290/60)*Summary!$E$4)</f>
        <v/>
      </c>
    </row>
    <row r="291" spans="1:12" ht="18" customHeight="1" x14ac:dyDescent="0.25">
      <c r="A291" s="214"/>
      <c r="B291" s="213"/>
      <c r="C291" s="216"/>
      <c r="D291" s="206" t="str">
        <f t="shared" si="12"/>
        <v/>
      </c>
      <c r="E291" s="217"/>
      <c r="F291" s="217"/>
      <c r="G291" s="213"/>
      <c r="H291" s="218"/>
      <c r="I291" s="207" t="str">
        <f t="shared" si="13"/>
        <v/>
      </c>
      <c r="J291" s="208"/>
      <c r="K291" s="206" t="str">
        <f t="shared" si="14"/>
        <v/>
      </c>
      <c r="L291" s="209" t="str">
        <f>IF($K291="","",($K291/60)*Summary!$E$4)</f>
        <v/>
      </c>
    </row>
    <row r="292" spans="1:12" ht="18" customHeight="1" x14ac:dyDescent="0.25">
      <c r="A292" s="214"/>
      <c r="B292" s="213"/>
      <c r="C292" s="216"/>
      <c r="D292" s="206" t="str">
        <f t="shared" si="12"/>
        <v/>
      </c>
      <c r="E292" s="217"/>
      <c r="F292" s="217"/>
      <c r="G292" s="213"/>
      <c r="H292" s="218"/>
      <c r="I292" s="207" t="str">
        <f t="shared" si="13"/>
        <v/>
      </c>
      <c r="J292" s="208"/>
      <c r="K292" s="206" t="str">
        <f t="shared" si="14"/>
        <v/>
      </c>
      <c r="L292" s="209" t="str">
        <f>IF($K292="","",($K292/60)*Summary!$E$4)</f>
        <v/>
      </c>
    </row>
    <row r="293" spans="1:12" ht="18" customHeight="1" x14ac:dyDescent="0.25">
      <c r="A293" s="214"/>
      <c r="B293" s="213"/>
      <c r="C293" s="216"/>
      <c r="D293" s="206" t="str">
        <f t="shared" si="12"/>
        <v/>
      </c>
      <c r="E293" s="217"/>
      <c r="F293" s="217"/>
      <c r="G293" s="213"/>
      <c r="H293" s="218"/>
      <c r="I293" s="207" t="str">
        <f t="shared" si="13"/>
        <v/>
      </c>
      <c r="J293" s="208"/>
      <c r="K293" s="206" t="str">
        <f t="shared" si="14"/>
        <v/>
      </c>
      <c r="L293" s="209" t="str">
        <f>IF($K293="","",($K293/60)*Summary!$E$4)</f>
        <v/>
      </c>
    </row>
    <row r="294" spans="1:12" ht="18" customHeight="1" x14ac:dyDescent="0.25">
      <c r="A294" s="214"/>
      <c r="B294" s="213"/>
      <c r="C294" s="216"/>
      <c r="D294" s="206" t="str">
        <f t="shared" si="12"/>
        <v/>
      </c>
      <c r="E294" s="217"/>
      <c r="F294" s="217"/>
      <c r="G294" s="213"/>
      <c r="H294" s="218"/>
      <c r="I294" s="207" t="str">
        <f t="shared" si="13"/>
        <v/>
      </c>
      <c r="J294" s="208"/>
      <c r="K294" s="206" t="str">
        <f t="shared" si="14"/>
        <v/>
      </c>
      <c r="L294" s="209" t="str">
        <f>IF($K294="","",($K294/60)*Summary!$E$4)</f>
        <v/>
      </c>
    </row>
    <row r="295" spans="1:12" ht="18" customHeight="1" x14ac:dyDescent="0.25">
      <c r="A295" s="214"/>
      <c r="B295" s="213"/>
      <c r="C295" s="216"/>
      <c r="D295" s="206" t="str">
        <f t="shared" si="12"/>
        <v/>
      </c>
      <c r="E295" s="217"/>
      <c r="F295" s="217"/>
      <c r="G295" s="213"/>
      <c r="H295" s="218"/>
      <c r="I295" s="207" t="str">
        <f t="shared" si="13"/>
        <v/>
      </c>
      <c r="J295" s="208"/>
      <c r="K295" s="206" t="str">
        <f t="shared" si="14"/>
        <v/>
      </c>
      <c r="L295" s="209" t="str">
        <f>IF($K295="","",($K295/60)*Summary!$E$4)</f>
        <v/>
      </c>
    </row>
    <row r="296" spans="1:12" ht="18" customHeight="1" x14ac:dyDescent="0.25">
      <c r="A296" s="214"/>
      <c r="B296" s="213"/>
      <c r="C296" s="216"/>
      <c r="D296" s="206" t="str">
        <f t="shared" si="12"/>
        <v/>
      </c>
      <c r="E296" s="217"/>
      <c r="F296" s="217"/>
      <c r="G296" s="213"/>
      <c r="H296" s="218"/>
      <c r="I296" s="207" t="str">
        <f t="shared" si="13"/>
        <v/>
      </c>
      <c r="J296" s="208"/>
      <c r="K296" s="206" t="str">
        <f t="shared" si="14"/>
        <v/>
      </c>
      <c r="L296" s="209" t="str">
        <f>IF($K296="","",($K296/60)*Summary!$E$4)</f>
        <v/>
      </c>
    </row>
    <row r="297" spans="1:12" ht="18" customHeight="1" x14ac:dyDescent="0.25">
      <c r="A297" s="214"/>
      <c r="B297" s="213"/>
      <c r="C297" s="216"/>
      <c r="D297" s="206" t="str">
        <f t="shared" si="12"/>
        <v/>
      </c>
      <c r="E297" s="217"/>
      <c r="F297" s="217"/>
      <c r="G297" s="213"/>
      <c r="H297" s="218"/>
      <c r="I297" s="207" t="str">
        <f t="shared" si="13"/>
        <v/>
      </c>
      <c r="J297" s="208"/>
      <c r="K297" s="206" t="str">
        <f t="shared" si="14"/>
        <v/>
      </c>
      <c r="L297" s="209" t="str">
        <f>IF($K297="","",($K297/60)*Summary!$E$4)</f>
        <v/>
      </c>
    </row>
    <row r="298" spans="1:12" ht="18" customHeight="1" x14ac:dyDescent="0.25">
      <c r="A298" s="214"/>
      <c r="B298" s="213"/>
      <c r="C298" s="216"/>
      <c r="D298" s="206" t="str">
        <f t="shared" si="12"/>
        <v/>
      </c>
      <c r="E298" s="217"/>
      <c r="F298" s="217"/>
      <c r="G298" s="213"/>
      <c r="H298" s="218"/>
      <c r="I298" s="207" t="str">
        <f t="shared" si="13"/>
        <v/>
      </c>
      <c r="J298" s="208"/>
      <c r="K298" s="206" t="str">
        <f t="shared" si="14"/>
        <v/>
      </c>
      <c r="L298" s="209" t="str">
        <f>IF($K298="","",($K298/60)*Summary!$E$4)</f>
        <v/>
      </c>
    </row>
    <row r="299" spans="1:12" ht="18" customHeight="1" x14ac:dyDescent="0.25">
      <c r="A299" s="214"/>
      <c r="B299" s="213"/>
      <c r="C299" s="216"/>
      <c r="D299" s="206" t="str">
        <f t="shared" si="12"/>
        <v/>
      </c>
      <c r="E299" s="217"/>
      <c r="F299" s="217"/>
      <c r="G299" s="213"/>
      <c r="H299" s="218"/>
      <c r="I299" s="207" t="str">
        <f t="shared" si="13"/>
        <v/>
      </c>
      <c r="J299" s="208"/>
      <c r="K299" s="206" t="str">
        <f t="shared" si="14"/>
        <v/>
      </c>
      <c r="L299" s="209" t="str">
        <f>IF($K299="","",($K299/60)*Summary!$E$4)</f>
        <v/>
      </c>
    </row>
    <row r="300" spans="1:12" ht="18" customHeight="1" x14ac:dyDescent="0.25">
      <c r="A300" s="214"/>
      <c r="B300" s="213"/>
      <c r="C300" s="216"/>
      <c r="D300" s="206" t="str">
        <f t="shared" si="12"/>
        <v/>
      </c>
      <c r="E300" s="217"/>
      <c r="F300" s="217"/>
      <c r="G300" s="213"/>
      <c r="H300" s="218"/>
      <c r="I300" s="207" t="str">
        <f t="shared" si="13"/>
        <v/>
      </c>
      <c r="J300" s="208"/>
      <c r="K300" s="206" t="str">
        <f t="shared" si="14"/>
        <v/>
      </c>
      <c r="L300" s="209" t="str">
        <f>IF($K300="","",($K300/60)*Summary!$E$4)</f>
        <v/>
      </c>
    </row>
    <row r="301" spans="1:12" ht="18" customHeight="1" x14ac:dyDescent="0.25">
      <c r="A301" s="214"/>
      <c r="B301" s="213"/>
      <c r="C301" s="216"/>
      <c r="D301" s="206" t="str">
        <f t="shared" si="12"/>
        <v/>
      </c>
      <c r="E301" s="217"/>
      <c r="F301" s="217"/>
      <c r="G301" s="213"/>
      <c r="H301" s="218"/>
      <c r="I301" s="207" t="str">
        <f t="shared" si="13"/>
        <v/>
      </c>
      <c r="J301" s="208"/>
      <c r="K301" s="206" t="str">
        <f t="shared" si="14"/>
        <v/>
      </c>
      <c r="L301" s="209" t="str">
        <f>IF($K301="","",($K301/60)*Summary!$E$4)</f>
        <v/>
      </c>
    </row>
    <row r="302" spans="1:12" ht="18" customHeight="1" x14ac:dyDescent="0.25">
      <c r="A302" s="214"/>
      <c r="B302" s="213"/>
      <c r="C302" s="216"/>
      <c r="D302" s="206" t="str">
        <f t="shared" si="12"/>
        <v/>
      </c>
      <c r="E302" s="217"/>
      <c r="F302" s="217"/>
      <c r="G302" s="213"/>
      <c r="H302" s="218"/>
      <c r="I302" s="207" t="str">
        <f t="shared" si="13"/>
        <v/>
      </c>
      <c r="J302" s="208"/>
      <c r="K302" s="206" t="str">
        <f t="shared" si="14"/>
        <v/>
      </c>
      <c r="L302" s="209" t="str">
        <f>IF($K302="","",($K302/60)*Summary!$E$4)</f>
        <v/>
      </c>
    </row>
    <row r="303" spans="1:12" ht="18" customHeight="1" x14ac:dyDescent="0.25">
      <c r="A303" s="214"/>
      <c r="B303" s="213"/>
      <c r="C303" s="216"/>
      <c r="D303" s="206" t="str">
        <f t="shared" si="12"/>
        <v/>
      </c>
      <c r="E303" s="217"/>
      <c r="F303" s="217"/>
      <c r="G303" s="213"/>
      <c r="H303" s="218"/>
      <c r="I303" s="207" t="str">
        <f t="shared" si="13"/>
        <v/>
      </c>
      <c r="J303" s="208"/>
      <c r="K303" s="206" t="str">
        <f t="shared" si="14"/>
        <v/>
      </c>
      <c r="L303" s="209" t="str">
        <f>IF($K303="","",($K303/60)*Summary!$E$4)</f>
        <v/>
      </c>
    </row>
    <row r="304" spans="1:12" ht="18" customHeight="1" x14ac:dyDescent="0.25">
      <c r="A304" s="214"/>
      <c r="B304" s="213"/>
      <c r="C304" s="216"/>
      <c r="D304" s="206" t="str">
        <f t="shared" si="12"/>
        <v/>
      </c>
      <c r="E304" s="217"/>
      <c r="F304" s="217"/>
      <c r="G304" s="213"/>
      <c r="H304" s="218"/>
      <c r="I304" s="207" t="str">
        <f t="shared" si="13"/>
        <v/>
      </c>
      <c r="J304" s="208"/>
      <c r="K304" s="206" t="str">
        <f t="shared" si="14"/>
        <v/>
      </c>
      <c r="L304" s="209" t="str">
        <f>IF($K304="","",($K304/60)*Summary!$E$4)</f>
        <v/>
      </c>
    </row>
    <row r="305" spans="1:12" ht="18" customHeight="1" x14ac:dyDescent="0.25">
      <c r="A305" s="214"/>
      <c r="B305" s="213"/>
      <c r="C305" s="216"/>
      <c r="D305" s="206" t="str">
        <f t="shared" si="12"/>
        <v/>
      </c>
      <c r="E305" s="217"/>
      <c r="F305" s="217"/>
      <c r="G305" s="213"/>
      <c r="H305" s="218"/>
      <c r="I305" s="207" t="str">
        <f t="shared" si="13"/>
        <v/>
      </c>
      <c r="J305" s="208"/>
      <c r="K305" s="206" t="str">
        <f t="shared" si="14"/>
        <v/>
      </c>
      <c r="L305" s="209" t="str">
        <f>IF($K305="","",($K305/60)*Summary!$E$4)</f>
        <v/>
      </c>
    </row>
    <row r="306" spans="1:12" ht="18" customHeight="1" x14ac:dyDescent="0.25">
      <c r="A306" s="214"/>
      <c r="B306" s="213"/>
      <c r="C306" s="216"/>
      <c r="D306" s="206" t="str">
        <f t="shared" si="12"/>
        <v/>
      </c>
      <c r="E306" s="217"/>
      <c r="F306" s="217"/>
      <c r="G306" s="213"/>
      <c r="H306" s="218"/>
      <c r="I306" s="207" t="str">
        <f t="shared" si="13"/>
        <v/>
      </c>
      <c r="J306" s="208"/>
      <c r="K306" s="206" t="str">
        <f t="shared" si="14"/>
        <v/>
      </c>
      <c r="L306" s="209" t="str">
        <f>IF($K306="","",($K306/60)*Summary!$E$4)</f>
        <v/>
      </c>
    </row>
    <row r="307" spans="1:12" ht="18" customHeight="1" x14ac:dyDescent="0.25">
      <c r="A307" s="214"/>
      <c r="B307" s="213"/>
      <c r="C307" s="216"/>
      <c r="D307" s="206" t="str">
        <f t="shared" si="12"/>
        <v/>
      </c>
      <c r="E307" s="217"/>
      <c r="F307" s="217"/>
      <c r="G307" s="213"/>
      <c r="H307" s="218"/>
      <c r="I307" s="207" t="str">
        <f t="shared" si="13"/>
        <v/>
      </c>
      <c r="J307" s="208"/>
      <c r="K307" s="206" t="str">
        <f t="shared" si="14"/>
        <v/>
      </c>
      <c r="L307" s="209" t="str">
        <f>IF($K307="","",($K307/60)*Summary!$E$4)</f>
        <v/>
      </c>
    </row>
    <row r="308" spans="1:12" ht="18" customHeight="1" x14ac:dyDescent="0.25">
      <c r="A308" s="214"/>
      <c r="B308" s="213"/>
      <c r="C308" s="216"/>
      <c r="D308" s="206" t="str">
        <f t="shared" si="12"/>
        <v/>
      </c>
      <c r="E308" s="217"/>
      <c r="F308" s="217"/>
      <c r="G308" s="213"/>
      <c r="H308" s="218"/>
      <c r="I308" s="207" t="str">
        <f t="shared" si="13"/>
        <v/>
      </c>
      <c r="J308" s="208"/>
      <c r="K308" s="206" t="str">
        <f t="shared" si="14"/>
        <v/>
      </c>
      <c r="L308" s="209" t="str">
        <f>IF($K308="","",($K308/60)*Summary!$E$4)</f>
        <v/>
      </c>
    </row>
    <row r="309" spans="1:12" ht="18" customHeight="1" x14ac:dyDescent="0.25">
      <c r="A309" s="214"/>
      <c r="B309" s="213"/>
      <c r="C309" s="216"/>
      <c r="D309" s="206" t="str">
        <f t="shared" si="12"/>
        <v/>
      </c>
      <c r="E309" s="217"/>
      <c r="F309" s="217"/>
      <c r="G309" s="213"/>
      <c r="H309" s="218"/>
      <c r="I309" s="207" t="str">
        <f t="shared" si="13"/>
        <v/>
      </c>
      <c r="J309" s="208"/>
      <c r="K309" s="206" t="str">
        <f t="shared" si="14"/>
        <v/>
      </c>
      <c r="L309" s="209" t="str">
        <f>IF($K309="","",($K309/60)*Summary!$E$4)</f>
        <v/>
      </c>
    </row>
    <row r="310" spans="1:12" ht="18" customHeight="1" x14ac:dyDescent="0.25">
      <c r="A310" s="214"/>
      <c r="B310" s="213"/>
      <c r="C310" s="216"/>
      <c r="D310" s="206" t="str">
        <f t="shared" si="12"/>
        <v/>
      </c>
      <c r="E310" s="217"/>
      <c r="F310" s="217"/>
      <c r="G310" s="213"/>
      <c r="H310" s="218"/>
      <c r="I310" s="207" t="str">
        <f t="shared" si="13"/>
        <v/>
      </c>
      <c r="J310" s="208"/>
      <c r="K310" s="206" t="str">
        <f t="shared" si="14"/>
        <v/>
      </c>
      <c r="L310" s="209" t="str">
        <f>IF($K310="","",($K310/60)*Summary!$E$4)</f>
        <v/>
      </c>
    </row>
    <row r="311" spans="1:12" ht="18" customHeight="1" x14ac:dyDescent="0.25">
      <c r="A311" s="214"/>
      <c r="B311" s="213"/>
      <c r="C311" s="216"/>
      <c r="D311" s="206" t="str">
        <f t="shared" si="12"/>
        <v/>
      </c>
      <c r="E311" s="217"/>
      <c r="F311" s="217"/>
      <c r="G311" s="213"/>
      <c r="H311" s="218"/>
      <c r="I311" s="207" t="str">
        <f t="shared" si="13"/>
        <v/>
      </c>
      <c r="J311" s="208"/>
      <c r="K311" s="206" t="str">
        <f t="shared" si="14"/>
        <v/>
      </c>
      <c r="L311" s="209" t="str">
        <f>IF($K311="","",($K311/60)*Summary!$E$4)</f>
        <v/>
      </c>
    </row>
    <row r="312" spans="1:12" ht="18" customHeight="1" x14ac:dyDescent="0.25">
      <c r="A312" s="214"/>
      <c r="B312" s="213"/>
      <c r="C312" s="216"/>
      <c r="D312" s="206" t="str">
        <f t="shared" si="12"/>
        <v/>
      </c>
      <c r="E312" s="217"/>
      <c r="F312" s="217"/>
      <c r="G312" s="213"/>
      <c r="H312" s="218"/>
      <c r="I312" s="207" t="str">
        <f t="shared" si="13"/>
        <v/>
      </c>
      <c r="J312" s="208"/>
      <c r="K312" s="206" t="str">
        <f t="shared" si="14"/>
        <v/>
      </c>
      <c r="L312" s="209" t="str">
        <f>IF($K312="","",($K312/60)*Summary!$E$4)</f>
        <v/>
      </c>
    </row>
    <row r="313" spans="1:12" ht="18" customHeight="1" x14ac:dyDescent="0.25">
      <c r="A313" s="214"/>
      <c r="B313" s="213"/>
      <c r="C313" s="216"/>
      <c r="D313" s="206" t="str">
        <f t="shared" si="12"/>
        <v/>
      </c>
      <c r="E313" s="217"/>
      <c r="F313" s="217"/>
      <c r="G313" s="213"/>
      <c r="H313" s="218"/>
      <c r="I313" s="207" t="str">
        <f t="shared" si="13"/>
        <v/>
      </c>
      <c r="J313" s="208"/>
      <c r="K313" s="206" t="str">
        <f t="shared" si="14"/>
        <v/>
      </c>
      <c r="L313" s="209" t="str">
        <f>IF($K313="","",($K313/60)*Summary!$E$4)</f>
        <v/>
      </c>
    </row>
    <row r="314" spans="1:12" ht="18" customHeight="1" x14ac:dyDescent="0.25">
      <c r="A314" s="214"/>
      <c r="B314" s="213"/>
      <c r="C314" s="216"/>
      <c r="D314" s="206" t="str">
        <f t="shared" si="12"/>
        <v/>
      </c>
      <c r="E314" s="217"/>
      <c r="F314" s="217"/>
      <c r="G314" s="213"/>
      <c r="H314" s="218"/>
      <c r="I314" s="207" t="str">
        <f t="shared" si="13"/>
        <v/>
      </c>
      <c r="J314" s="208"/>
      <c r="K314" s="206" t="str">
        <f t="shared" si="14"/>
        <v/>
      </c>
      <c r="L314" s="209" t="str">
        <f>IF($K314="","",($K314/60)*Summary!$E$4)</f>
        <v/>
      </c>
    </row>
    <row r="315" spans="1:12" ht="18" customHeight="1" x14ac:dyDescent="0.25">
      <c r="A315" s="214"/>
      <c r="B315" s="213"/>
      <c r="C315" s="216"/>
      <c r="D315" s="206" t="str">
        <f t="shared" si="12"/>
        <v/>
      </c>
      <c r="E315" s="217"/>
      <c r="F315" s="217"/>
      <c r="G315" s="213"/>
      <c r="H315" s="218"/>
      <c r="I315" s="207" t="str">
        <f t="shared" si="13"/>
        <v/>
      </c>
      <c r="J315" s="208"/>
      <c r="K315" s="206" t="str">
        <f t="shared" si="14"/>
        <v/>
      </c>
      <c r="L315" s="209" t="str">
        <f>IF($K315="","",($K315/60)*Summary!$E$4)</f>
        <v/>
      </c>
    </row>
    <row r="316" spans="1:12" ht="18" customHeight="1" x14ac:dyDescent="0.25">
      <c r="A316" s="214"/>
      <c r="B316" s="213"/>
      <c r="C316" s="216"/>
      <c r="D316" s="206" t="str">
        <f t="shared" si="12"/>
        <v/>
      </c>
      <c r="E316" s="217"/>
      <c r="F316" s="217"/>
      <c r="G316" s="213"/>
      <c r="H316" s="218"/>
      <c r="I316" s="207" t="str">
        <f t="shared" si="13"/>
        <v/>
      </c>
      <c r="J316" s="208"/>
      <c r="K316" s="206" t="str">
        <f t="shared" si="14"/>
        <v/>
      </c>
      <c r="L316" s="209" t="str">
        <f>IF($K316="","",($K316/60)*Summary!$E$4)</f>
        <v/>
      </c>
    </row>
    <row r="317" spans="1:12" ht="18" customHeight="1" x14ac:dyDescent="0.25">
      <c r="A317" s="214"/>
      <c r="B317" s="213"/>
      <c r="C317" s="216"/>
      <c r="D317" s="206" t="str">
        <f t="shared" si="12"/>
        <v/>
      </c>
      <c r="E317" s="217"/>
      <c r="F317" s="217"/>
      <c r="G317" s="213"/>
      <c r="H317" s="218"/>
      <c r="I317" s="207" t="str">
        <f t="shared" si="13"/>
        <v/>
      </c>
      <c r="J317" s="208"/>
      <c r="K317" s="206" t="str">
        <f t="shared" si="14"/>
        <v/>
      </c>
      <c r="L317" s="209" t="str">
        <f>IF($K317="","",($K317/60)*Summary!$E$4)</f>
        <v/>
      </c>
    </row>
    <row r="318" spans="1:12" ht="18" customHeight="1" x14ac:dyDescent="0.25">
      <c r="A318" s="214"/>
      <c r="B318" s="213"/>
      <c r="C318" s="216"/>
      <c r="D318" s="206" t="str">
        <f t="shared" si="12"/>
        <v/>
      </c>
      <c r="E318" s="217"/>
      <c r="F318" s="217"/>
      <c r="G318" s="213"/>
      <c r="H318" s="218"/>
      <c r="I318" s="207" t="str">
        <f t="shared" si="13"/>
        <v/>
      </c>
      <c r="J318" s="208"/>
      <c r="K318" s="206" t="str">
        <f t="shared" si="14"/>
        <v/>
      </c>
      <c r="L318" s="209" t="str">
        <f>IF($K318="","",($K318/60)*Summary!$E$4)</f>
        <v/>
      </c>
    </row>
    <row r="319" spans="1:12" ht="18" customHeight="1" x14ac:dyDescent="0.25">
      <c r="A319" s="214"/>
      <c r="B319" s="213"/>
      <c r="C319" s="216"/>
      <c r="D319" s="206" t="str">
        <f t="shared" si="12"/>
        <v/>
      </c>
      <c r="E319" s="217"/>
      <c r="F319" s="217"/>
      <c r="G319" s="213"/>
      <c r="H319" s="218"/>
      <c r="I319" s="207" t="str">
        <f t="shared" si="13"/>
        <v/>
      </c>
      <c r="J319" s="208"/>
      <c r="K319" s="206" t="str">
        <f t="shared" si="14"/>
        <v/>
      </c>
      <c r="L319" s="209" t="str">
        <f>IF($K319="","",($K319/60)*Summary!$E$4)</f>
        <v/>
      </c>
    </row>
    <row r="320" spans="1:12" ht="18" customHeight="1" x14ac:dyDescent="0.25">
      <c r="A320" s="214"/>
      <c r="B320" s="213"/>
      <c r="C320" s="216"/>
      <c r="D320" s="206" t="str">
        <f t="shared" si="12"/>
        <v/>
      </c>
      <c r="E320" s="217"/>
      <c r="F320" s="217"/>
      <c r="G320" s="213"/>
      <c r="H320" s="218"/>
      <c r="I320" s="207" t="str">
        <f t="shared" si="13"/>
        <v/>
      </c>
      <c r="J320" s="208"/>
      <c r="K320" s="206" t="str">
        <f t="shared" si="14"/>
        <v/>
      </c>
      <c r="L320" s="209" t="str">
        <f>IF($K320="","",($K320/60)*Summary!$E$4)</f>
        <v/>
      </c>
    </row>
    <row r="321" spans="1:12" ht="18" customHeight="1" x14ac:dyDescent="0.25">
      <c r="A321" s="214"/>
      <c r="B321" s="213"/>
      <c r="C321" s="216"/>
      <c r="D321" s="206" t="str">
        <f t="shared" si="12"/>
        <v/>
      </c>
      <c r="E321" s="217"/>
      <c r="F321" s="217"/>
      <c r="G321" s="213"/>
      <c r="H321" s="218"/>
      <c r="I321" s="207" t="str">
        <f t="shared" si="13"/>
        <v/>
      </c>
      <c r="J321" s="208"/>
      <c r="K321" s="206" t="str">
        <f t="shared" si="14"/>
        <v/>
      </c>
      <c r="L321" s="209" t="str">
        <f>IF($K321="","",($K321/60)*Summary!$E$4)</f>
        <v/>
      </c>
    </row>
    <row r="322" spans="1:12" ht="18" customHeight="1" x14ac:dyDescent="0.25">
      <c r="A322" s="214"/>
      <c r="B322" s="213"/>
      <c r="C322" s="216"/>
      <c r="D322" s="206" t="str">
        <f t="shared" ref="D322:D385" si="15">IF($C322="","",ROUND($C322*60,0))</f>
        <v/>
      </c>
      <c r="E322" s="217"/>
      <c r="F322" s="217"/>
      <c r="G322" s="213"/>
      <c r="H322" s="218"/>
      <c r="I322" s="207" t="str">
        <f t="shared" ref="I322:I385" si="16">IF($K322="","",$K322/60)</f>
        <v/>
      </c>
      <c r="J322" s="208"/>
      <c r="K322" s="206" t="str">
        <f t="shared" ref="K322:K385" si="17">IF($G322&lt;&gt;"Approved","",IF($H322&lt;&gt;"",$H322,$D322))</f>
        <v/>
      </c>
      <c r="L322" s="209" t="str">
        <f>IF($K322="","",($K322/60)*Summary!$E$4)</f>
        <v/>
      </c>
    </row>
    <row r="323" spans="1:12" ht="18" customHeight="1" x14ac:dyDescent="0.25">
      <c r="A323" s="214"/>
      <c r="B323" s="213"/>
      <c r="C323" s="216"/>
      <c r="D323" s="206" t="str">
        <f t="shared" si="15"/>
        <v/>
      </c>
      <c r="E323" s="217"/>
      <c r="F323" s="217"/>
      <c r="G323" s="213"/>
      <c r="H323" s="218"/>
      <c r="I323" s="207" t="str">
        <f t="shared" si="16"/>
        <v/>
      </c>
      <c r="J323" s="208"/>
      <c r="K323" s="206" t="str">
        <f t="shared" si="17"/>
        <v/>
      </c>
      <c r="L323" s="209" t="str">
        <f>IF($K323="","",($K323/60)*Summary!$E$4)</f>
        <v/>
      </c>
    </row>
    <row r="324" spans="1:12" ht="18" customHeight="1" x14ac:dyDescent="0.25">
      <c r="A324" s="214"/>
      <c r="B324" s="213"/>
      <c r="C324" s="216"/>
      <c r="D324" s="206" t="str">
        <f t="shared" si="15"/>
        <v/>
      </c>
      <c r="E324" s="217"/>
      <c r="F324" s="217"/>
      <c r="G324" s="213"/>
      <c r="H324" s="218"/>
      <c r="I324" s="207" t="str">
        <f t="shared" si="16"/>
        <v/>
      </c>
      <c r="J324" s="208"/>
      <c r="K324" s="206" t="str">
        <f t="shared" si="17"/>
        <v/>
      </c>
      <c r="L324" s="209" t="str">
        <f>IF($K324="","",($K324/60)*Summary!$E$4)</f>
        <v/>
      </c>
    </row>
    <row r="325" spans="1:12" ht="18" customHeight="1" x14ac:dyDescent="0.25">
      <c r="A325" s="214"/>
      <c r="B325" s="213"/>
      <c r="C325" s="216"/>
      <c r="D325" s="206" t="str">
        <f t="shared" si="15"/>
        <v/>
      </c>
      <c r="E325" s="217"/>
      <c r="F325" s="217"/>
      <c r="G325" s="213"/>
      <c r="H325" s="218"/>
      <c r="I325" s="207" t="str">
        <f t="shared" si="16"/>
        <v/>
      </c>
      <c r="J325" s="208"/>
      <c r="K325" s="206" t="str">
        <f t="shared" si="17"/>
        <v/>
      </c>
      <c r="L325" s="209" t="str">
        <f>IF($K325="","",($K325/60)*Summary!$E$4)</f>
        <v/>
      </c>
    </row>
    <row r="326" spans="1:12" ht="18" customHeight="1" x14ac:dyDescent="0.25">
      <c r="A326" s="214"/>
      <c r="B326" s="213"/>
      <c r="C326" s="216"/>
      <c r="D326" s="206" t="str">
        <f t="shared" si="15"/>
        <v/>
      </c>
      <c r="E326" s="217"/>
      <c r="F326" s="217"/>
      <c r="G326" s="213"/>
      <c r="H326" s="218"/>
      <c r="I326" s="207" t="str">
        <f t="shared" si="16"/>
        <v/>
      </c>
      <c r="J326" s="208"/>
      <c r="K326" s="206" t="str">
        <f t="shared" si="17"/>
        <v/>
      </c>
      <c r="L326" s="209" t="str">
        <f>IF($K326="","",($K326/60)*Summary!$E$4)</f>
        <v/>
      </c>
    </row>
    <row r="327" spans="1:12" ht="18" customHeight="1" x14ac:dyDescent="0.25">
      <c r="A327" s="214"/>
      <c r="B327" s="213"/>
      <c r="C327" s="216"/>
      <c r="D327" s="206" t="str">
        <f t="shared" si="15"/>
        <v/>
      </c>
      <c r="E327" s="217"/>
      <c r="F327" s="217"/>
      <c r="G327" s="213"/>
      <c r="H327" s="218"/>
      <c r="I327" s="207" t="str">
        <f t="shared" si="16"/>
        <v/>
      </c>
      <c r="J327" s="208"/>
      <c r="K327" s="206" t="str">
        <f t="shared" si="17"/>
        <v/>
      </c>
      <c r="L327" s="209" t="str">
        <f>IF($K327="","",($K327/60)*Summary!$E$4)</f>
        <v/>
      </c>
    </row>
    <row r="328" spans="1:12" ht="18" customHeight="1" x14ac:dyDescent="0.25">
      <c r="A328" s="214"/>
      <c r="B328" s="213"/>
      <c r="C328" s="216"/>
      <c r="D328" s="206" t="str">
        <f t="shared" si="15"/>
        <v/>
      </c>
      <c r="E328" s="217"/>
      <c r="F328" s="217"/>
      <c r="G328" s="213"/>
      <c r="H328" s="218"/>
      <c r="I328" s="207" t="str">
        <f t="shared" si="16"/>
        <v/>
      </c>
      <c r="J328" s="208"/>
      <c r="K328" s="206" t="str">
        <f t="shared" si="17"/>
        <v/>
      </c>
      <c r="L328" s="209" t="str">
        <f>IF($K328="","",($K328/60)*Summary!$E$4)</f>
        <v/>
      </c>
    </row>
    <row r="329" spans="1:12" ht="18" customHeight="1" x14ac:dyDescent="0.25">
      <c r="A329" s="214"/>
      <c r="B329" s="213"/>
      <c r="C329" s="216"/>
      <c r="D329" s="206" t="str">
        <f t="shared" si="15"/>
        <v/>
      </c>
      <c r="E329" s="217"/>
      <c r="F329" s="217"/>
      <c r="G329" s="213"/>
      <c r="H329" s="218"/>
      <c r="I329" s="207" t="str">
        <f t="shared" si="16"/>
        <v/>
      </c>
      <c r="J329" s="208"/>
      <c r="K329" s="206" t="str">
        <f t="shared" si="17"/>
        <v/>
      </c>
      <c r="L329" s="209" t="str">
        <f>IF($K329="","",($K329/60)*Summary!$E$4)</f>
        <v/>
      </c>
    </row>
    <row r="330" spans="1:12" ht="18" customHeight="1" x14ac:dyDescent="0.25">
      <c r="A330" s="214"/>
      <c r="B330" s="213"/>
      <c r="C330" s="216"/>
      <c r="D330" s="206" t="str">
        <f t="shared" si="15"/>
        <v/>
      </c>
      <c r="E330" s="217"/>
      <c r="F330" s="217"/>
      <c r="G330" s="213"/>
      <c r="H330" s="218"/>
      <c r="I330" s="207" t="str">
        <f t="shared" si="16"/>
        <v/>
      </c>
      <c r="J330" s="208"/>
      <c r="K330" s="206" t="str">
        <f t="shared" si="17"/>
        <v/>
      </c>
      <c r="L330" s="209" t="str">
        <f>IF($K330="","",($K330/60)*Summary!$E$4)</f>
        <v/>
      </c>
    </row>
    <row r="331" spans="1:12" ht="18" customHeight="1" x14ac:dyDescent="0.25">
      <c r="A331" s="214"/>
      <c r="B331" s="213"/>
      <c r="C331" s="216"/>
      <c r="D331" s="206" t="str">
        <f t="shared" si="15"/>
        <v/>
      </c>
      <c r="E331" s="217"/>
      <c r="F331" s="217"/>
      <c r="G331" s="213"/>
      <c r="H331" s="218"/>
      <c r="I331" s="207" t="str">
        <f t="shared" si="16"/>
        <v/>
      </c>
      <c r="J331" s="208"/>
      <c r="K331" s="206" t="str">
        <f t="shared" si="17"/>
        <v/>
      </c>
      <c r="L331" s="209" t="str">
        <f>IF($K331="","",($K331/60)*Summary!$E$4)</f>
        <v/>
      </c>
    </row>
    <row r="332" spans="1:12" ht="18" customHeight="1" x14ac:dyDescent="0.25">
      <c r="A332" s="214"/>
      <c r="B332" s="213"/>
      <c r="C332" s="216"/>
      <c r="D332" s="206" t="str">
        <f t="shared" si="15"/>
        <v/>
      </c>
      <c r="E332" s="217"/>
      <c r="F332" s="217"/>
      <c r="G332" s="213"/>
      <c r="H332" s="218"/>
      <c r="I332" s="207" t="str">
        <f t="shared" si="16"/>
        <v/>
      </c>
      <c r="J332" s="208"/>
      <c r="K332" s="206" t="str">
        <f t="shared" si="17"/>
        <v/>
      </c>
      <c r="L332" s="209" t="str">
        <f>IF($K332="","",($K332/60)*Summary!$E$4)</f>
        <v/>
      </c>
    </row>
    <row r="333" spans="1:12" ht="18" customHeight="1" x14ac:dyDescent="0.25">
      <c r="A333" s="214"/>
      <c r="B333" s="213"/>
      <c r="C333" s="216"/>
      <c r="D333" s="206" t="str">
        <f t="shared" si="15"/>
        <v/>
      </c>
      <c r="E333" s="217"/>
      <c r="F333" s="217"/>
      <c r="G333" s="213"/>
      <c r="H333" s="218"/>
      <c r="I333" s="207" t="str">
        <f t="shared" si="16"/>
        <v/>
      </c>
      <c r="J333" s="208"/>
      <c r="K333" s="206" t="str">
        <f t="shared" si="17"/>
        <v/>
      </c>
      <c r="L333" s="209" t="str">
        <f>IF($K333="","",($K333/60)*Summary!$E$4)</f>
        <v/>
      </c>
    </row>
    <row r="334" spans="1:12" ht="18" customHeight="1" x14ac:dyDescent="0.25">
      <c r="A334" s="214"/>
      <c r="B334" s="213"/>
      <c r="C334" s="216"/>
      <c r="D334" s="206" t="str">
        <f t="shared" si="15"/>
        <v/>
      </c>
      <c r="E334" s="217"/>
      <c r="F334" s="217"/>
      <c r="G334" s="213"/>
      <c r="H334" s="218"/>
      <c r="I334" s="207" t="str">
        <f t="shared" si="16"/>
        <v/>
      </c>
      <c r="J334" s="208"/>
      <c r="K334" s="206" t="str">
        <f t="shared" si="17"/>
        <v/>
      </c>
      <c r="L334" s="209" t="str">
        <f>IF($K334="","",($K334/60)*Summary!$E$4)</f>
        <v/>
      </c>
    </row>
    <row r="335" spans="1:12" ht="18" customHeight="1" x14ac:dyDescent="0.25">
      <c r="A335" s="214"/>
      <c r="B335" s="213"/>
      <c r="C335" s="216"/>
      <c r="D335" s="206" t="str">
        <f t="shared" si="15"/>
        <v/>
      </c>
      <c r="E335" s="217"/>
      <c r="F335" s="217"/>
      <c r="G335" s="213"/>
      <c r="H335" s="218"/>
      <c r="I335" s="207" t="str">
        <f t="shared" si="16"/>
        <v/>
      </c>
      <c r="J335" s="208"/>
      <c r="K335" s="206" t="str">
        <f t="shared" si="17"/>
        <v/>
      </c>
      <c r="L335" s="209" t="str">
        <f>IF($K335="","",($K335/60)*Summary!$E$4)</f>
        <v/>
      </c>
    </row>
    <row r="336" spans="1:12" ht="18" customHeight="1" x14ac:dyDescent="0.25">
      <c r="A336" s="214"/>
      <c r="B336" s="213"/>
      <c r="C336" s="216"/>
      <c r="D336" s="206" t="str">
        <f t="shared" si="15"/>
        <v/>
      </c>
      <c r="E336" s="217"/>
      <c r="F336" s="217"/>
      <c r="G336" s="213"/>
      <c r="H336" s="218"/>
      <c r="I336" s="207" t="str">
        <f t="shared" si="16"/>
        <v/>
      </c>
      <c r="J336" s="208"/>
      <c r="K336" s="206" t="str">
        <f t="shared" si="17"/>
        <v/>
      </c>
      <c r="L336" s="209" t="str">
        <f>IF($K336="","",($K336/60)*Summary!$E$4)</f>
        <v/>
      </c>
    </row>
    <row r="337" spans="1:12" ht="18" customHeight="1" x14ac:dyDescent="0.25">
      <c r="A337" s="214"/>
      <c r="B337" s="213"/>
      <c r="C337" s="216"/>
      <c r="D337" s="206" t="str">
        <f t="shared" si="15"/>
        <v/>
      </c>
      <c r="E337" s="217"/>
      <c r="F337" s="217"/>
      <c r="G337" s="213"/>
      <c r="H337" s="218"/>
      <c r="I337" s="207" t="str">
        <f t="shared" si="16"/>
        <v/>
      </c>
      <c r="J337" s="208"/>
      <c r="K337" s="206" t="str">
        <f t="shared" si="17"/>
        <v/>
      </c>
      <c r="L337" s="209" t="str">
        <f>IF($K337="","",($K337/60)*Summary!$E$4)</f>
        <v/>
      </c>
    </row>
    <row r="338" spans="1:12" ht="18" customHeight="1" x14ac:dyDescent="0.25">
      <c r="A338" s="214"/>
      <c r="B338" s="213"/>
      <c r="C338" s="216"/>
      <c r="D338" s="206" t="str">
        <f t="shared" si="15"/>
        <v/>
      </c>
      <c r="E338" s="217"/>
      <c r="F338" s="217"/>
      <c r="G338" s="213"/>
      <c r="H338" s="218"/>
      <c r="I338" s="207" t="str">
        <f t="shared" si="16"/>
        <v/>
      </c>
      <c r="J338" s="208"/>
      <c r="K338" s="206" t="str">
        <f t="shared" si="17"/>
        <v/>
      </c>
      <c r="L338" s="209" t="str">
        <f>IF($K338="","",($K338/60)*Summary!$E$4)</f>
        <v/>
      </c>
    </row>
    <row r="339" spans="1:12" ht="18" customHeight="1" x14ac:dyDescent="0.25">
      <c r="A339" s="214"/>
      <c r="B339" s="213"/>
      <c r="C339" s="216"/>
      <c r="D339" s="206" t="str">
        <f t="shared" si="15"/>
        <v/>
      </c>
      <c r="E339" s="217"/>
      <c r="F339" s="217"/>
      <c r="G339" s="213"/>
      <c r="H339" s="218"/>
      <c r="I339" s="207" t="str">
        <f t="shared" si="16"/>
        <v/>
      </c>
      <c r="J339" s="208"/>
      <c r="K339" s="206" t="str">
        <f t="shared" si="17"/>
        <v/>
      </c>
      <c r="L339" s="209" t="str">
        <f>IF($K339="","",($K339/60)*Summary!$E$4)</f>
        <v/>
      </c>
    </row>
    <row r="340" spans="1:12" ht="18" customHeight="1" x14ac:dyDescent="0.25">
      <c r="A340" s="214"/>
      <c r="B340" s="213"/>
      <c r="C340" s="216"/>
      <c r="D340" s="206" t="str">
        <f t="shared" si="15"/>
        <v/>
      </c>
      <c r="E340" s="217"/>
      <c r="F340" s="217"/>
      <c r="G340" s="213"/>
      <c r="H340" s="218"/>
      <c r="I340" s="207" t="str">
        <f t="shared" si="16"/>
        <v/>
      </c>
      <c r="J340" s="208"/>
      <c r="K340" s="206" t="str">
        <f t="shared" si="17"/>
        <v/>
      </c>
      <c r="L340" s="209" t="str">
        <f>IF($K340="","",($K340/60)*Summary!$E$4)</f>
        <v/>
      </c>
    </row>
    <row r="341" spans="1:12" ht="18" customHeight="1" x14ac:dyDescent="0.25">
      <c r="A341" s="214"/>
      <c r="B341" s="213"/>
      <c r="C341" s="216"/>
      <c r="D341" s="206" t="str">
        <f t="shared" si="15"/>
        <v/>
      </c>
      <c r="E341" s="217"/>
      <c r="F341" s="217"/>
      <c r="G341" s="213"/>
      <c r="H341" s="218"/>
      <c r="I341" s="207" t="str">
        <f t="shared" si="16"/>
        <v/>
      </c>
      <c r="J341" s="208"/>
      <c r="K341" s="206" t="str">
        <f t="shared" si="17"/>
        <v/>
      </c>
      <c r="L341" s="209" t="str">
        <f>IF($K341="","",($K341/60)*Summary!$E$4)</f>
        <v/>
      </c>
    </row>
    <row r="342" spans="1:12" ht="18" customHeight="1" x14ac:dyDescent="0.25">
      <c r="A342" s="214"/>
      <c r="B342" s="213"/>
      <c r="C342" s="216"/>
      <c r="D342" s="206" t="str">
        <f t="shared" si="15"/>
        <v/>
      </c>
      <c r="E342" s="217"/>
      <c r="F342" s="217"/>
      <c r="G342" s="213"/>
      <c r="H342" s="218"/>
      <c r="I342" s="207" t="str">
        <f t="shared" si="16"/>
        <v/>
      </c>
      <c r="J342" s="208"/>
      <c r="K342" s="206" t="str">
        <f t="shared" si="17"/>
        <v/>
      </c>
      <c r="L342" s="209" t="str">
        <f>IF($K342="","",($K342/60)*Summary!$E$4)</f>
        <v/>
      </c>
    </row>
    <row r="343" spans="1:12" ht="18" customHeight="1" x14ac:dyDescent="0.25">
      <c r="A343" s="214"/>
      <c r="B343" s="213"/>
      <c r="C343" s="216"/>
      <c r="D343" s="206" t="str">
        <f t="shared" si="15"/>
        <v/>
      </c>
      <c r="E343" s="217"/>
      <c r="F343" s="217"/>
      <c r="G343" s="213"/>
      <c r="H343" s="218"/>
      <c r="I343" s="207" t="str">
        <f t="shared" si="16"/>
        <v/>
      </c>
      <c r="J343" s="208"/>
      <c r="K343" s="206" t="str">
        <f t="shared" si="17"/>
        <v/>
      </c>
      <c r="L343" s="209" t="str">
        <f>IF($K343="","",($K343/60)*Summary!$E$4)</f>
        <v/>
      </c>
    </row>
    <row r="344" spans="1:12" ht="18" customHeight="1" x14ac:dyDescent="0.25">
      <c r="A344" s="214"/>
      <c r="B344" s="213"/>
      <c r="C344" s="216"/>
      <c r="D344" s="206" t="str">
        <f t="shared" si="15"/>
        <v/>
      </c>
      <c r="E344" s="217"/>
      <c r="F344" s="217"/>
      <c r="G344" s="213"/>
      <c r="H344" s="218"/>
      <c r="I344" s="207" t="str">
        <f t="shared" si="16"/>
        <v/>
      </c>
      <c r="J344" s="208"/>
      <c r="K344" s="206" t="str">
        <f t="shared" si="17"/>
        <v/>
      </c>
      <c r="L344" s="209" t="str">
        <f>IF($K344="","",($K344/60)*Summary!$E$4)</f>
        <v/>
      </c>
    </row>
    <row r="345" spans="1:12" ht="18" customHeight="1" x14ac:dyDescent="0.25">
      <c r="A345" s="214"/>
      <c r="B345" s="213"/>
      <c r="C345" s="216"/>
      <c r="D345" s="206" t="str">
        <f t="shared" si="15"/>
        <v/>
      </c>
      <c r="E345" s="217"/>
      <c r="F345" s="217"/>
      <c r="G345" s="213"/>
      <c r="H345" s="218"/>
      <c r="I345" s="207" t="str">
        <f t="shared" si="16"/>
        <v/>
      </c>
      <c r="J345" s="208"/>
      <c r="K345" s="206" t="str">
        <f t="shared" si="17"/>
        <v/>
      </c>
      <c r="L345" s="209" t="str">
        <f>IF($K345="","",($K345/60)*Summary!$E$4)</f>
        <v/>
      </c>
    </row>
    <row r="346" spans="1:12" ht="18" customHeight="1" x14ac:dyDescent="0.25">
      <c r="A346" s="214"/>
      <c r="B346" s="213"/>
      <c r="C346" s="216"/>
      <c r="D346" s="206" t="str">
        <f t="shared" si="15"/>
        <v/>
      </c>
      <c r="E346" s="217"/>
      <c r="F346" s="217"/>
      <c r="G346" s="213"/>
      <c r="H346" s="218"/>
      <c r="I346" s="207" t="str">
        <f t="shared" si="16"/>
        <v/>
      </c>
      <c r="J346" s="208"/>
      <c r="K346" s="206" t="str">
        <f t="shared" si="17"/>
        <v/>
      </c>
      <c r="L346" s="209" t="str">
        <f>IF($K346="","",($K346/60)*Summary!$E$4)</f>
        <v/>
      </c>
    </row>
    <row r="347" spans="1:12" ht="18" customHeight="1" x14ac:dyDescent="0.25">
      <c r="A347" s="214"/>
      <c r="B347" s="213"/>
      <c r="C347" s="216"/>
      <c r="D347" s="206" t="str">
        <f t="shared" si="15"/>
        <v/>
      </c>
      <c r="E347" s="217"/>
      <c r="F347" s="217"/>
      <c r="G347" s="213"/>
      <c r="H347" s="218"/>
      <c r="I347" s="207" t="str">
        <f t="shared" si="16"/>
        <v/>
      </c>
      <c r="J347" s="208"/>
      <c r="K347" s="206" t="str">
        <f t="shared" si="17"/>
        <v/>
      </c>
      <c r="L347" s="209" t="str">
        <f>IF($K347="","",($K347/60)*Summary!$E$4)</f>
        <v/>
      </c>
    </row>
    <row r="348" spans="1:12" ht="18" customHeight="1" x14ac:dyDescent="0.25">
      <c r="A348" s="214"/>
      <c r="B348" s="213"/>
      <c r="C348" s="216"/>
      <c r="D348" s="206" t="str">
        <f t="shared" si="15"/>
        <v/>
      </c>
      <c r="E348" s="217"/>
      <c r="F348" s="217"/>
      <c r="G348" s="213"/>
      <c r="H348" s="218"/>
      <c r="I348" s="207" t="str">
        <f t="shared" si="16"/>
        <v/>
      </c>
      <c r="J348" s="208"/>
      <c r="K348" s="206" t="str">
        <f t="shared" si="17"/>
        <v/>
      </c>
      <c r="L348" s="209" t="str">
        <f>IF($K348="","",($K348/60)*Summary!$E$4)</f>
        <v/>
      </c>
    </row>
    <row r="349" spans="1:12" ht="18" customHeight="1" x14ac:dyDescent="0.25">
      <c r="A349" s="214"/>
      <c r="B349" s="213"/>
      <c r="C349" s="216"/>
      <c r="D349" s="206" t="str">
        <f t="shared" si="15"/>
        <v/>
      </c>
      <c r="E349" s="217"/>
      <c r="F349" s="217"/>
      <c r="G349" s="213"/>
      <c r="H349" s="218"/>
      <c r="I349" s="207" t="str">
        <f t="shared" si="16"/>
        <v/>
      </c>
      <c r="J349" s="208"/>
      <c r="K349" s="206" t="str">
        <f t="shared" si="17"/>
        <v/>
      </c>
      <c r="L349" s="209" t="str">
        <f>IF($K349="","",($K349/60)*Summary!$E$4)</f>
        <v/>
      </c>
    </row>
    <row r="350" spans="1:12" ht="18" customHeight="1" x14ac:dyDescent="0.25">
      <c r="A350" s="214"/>
      <c r="B350" s="213"/>
      <c r="C350" s="216"/>
      <c r="D350" s="206" t="str">
        <f t="shared" si="15"/>
        <v/>
      </c>
      <c r="E350" s="217"/>
      <c r="F350" s="217"/>
      <c r="G350" s="213"/>
      <c r="H350" s="218"/>
      <c r="I350" s="207" t="str">
        <f t="shared" si="16"/>
        <v/>
      </c>
      <c r="J350" s="208"/>
      <c r="K350" s="206" t="str">
        <f t="shared" si="17"/>
        <v/>
      </c>
      <c r="L350" s="209" t="str">
        <f>IF($K350="","",($K350/60)*Summary!$E$4)</f>
        <v/>
      </c>
    </row>
    <row r="351" spans="1:12" ht="18" customHeight="1" x14ac:dyDescent="0.25">
      <c r="A351" s="214"/>
      <c r="B351" s="213"/>
      <c r="C351" s="216"/>
      <c r="D351" s="206" t="str">
        <f t="shared" si="15"/>
        <v/>
      </c>
      <c r="E351" s="217"/>
      <c r="F351" s="217"/>
      <c r="G351" s="213"/>
      <c r="H351" s="218"/>
      <c r="I351" s="207" t="str">
        <f t="shared" si="16"/>
        <v/>
      </c>
      <c r="J351" s="208"/>
      <c r="K351" s="206" t="str">
        <f t="shared" si="17"/>
        <v/>
      </c>
      <c r="L351" s="209" t="str">
        <f>IF($K351="","",($K351/60)*Summary!$E$4)</f>
        <v/>
      </c>
    </row>
    <row r="352" spans="1:12" ht="18" customHeight="1" x14ac:dyDescent="0.25">
      <c r="A352" s="214"/>
      <c r="B352" s="213"/>
      <c r="C352" s="216"/>
      <c r="D352" s="206" t="str">
        <f t="shared" si="15"/>
        <v/>
      </c>
      <c r="E352" s="217"/>
      <c r="F352" s="217"/>
      <c r="G352" s="213"/>
      <c r="H352" s="218"/>
      <c r="I352" s="207" t="str">
        <f t="shared" si="16"/>
        <v/>
      </c>
      <c r="J352" s="208"/>
      <c r="K352" s="206" t="str">
        <f t="shared" si="17"/>
        <v/>
      </c>
      <c r="L352" s="209" t="str">
        <f>IF($K352="","",($K352/60)*Summary!$E$4)</f>
        <v/>
      </c>
    </row>
    <row r="353" spans="1:12" ht="18" customHeight="1" x14ac:dyDescent="0.25">
      <c r="A353" s="214"/>
      <c r="B353" s="213"/>
      <c r="C353" s="216"/>
      <c r="D353" s="206" t="str">
        <f t="shared" si="15"/>
        <v/>
      </c>
      <c r="E353" s="217"/>
      <c r="F353" s="217"/>
      <c r="G353" s="213"/>
      <c r="H353" s="218"/>
      <c r="I353" s="207" t="str">
        <f t="shared" si="16"/>
        <v/>
      </c>
      <c r="J353" s="208"/>
      <c r="K353" s="206" t="str">
        <f t="shared" si="17"/>
        <v/>
      </c>
      <c r="L353" s="209" t="str">
        <f>IF($K353="","",($K353/60)*Summary!$E$4)</f>
        <v/>
      </c>
    </row>
    <row r="354" spans="1:12" ht="18" customHeight="1" x14ac:dyDescent="0.25">
      <c r="A354" s="214"/>
      <c r="B354" s="213"/>
      <c r="C354" s="216"/>
      <c r="D354" s="206" t="str">
        <f t="shared" si="15"/>
        <v/>
      </c>
      <c r="E354" s="217"/>
      <c r="F354" s="217"/>
      <c r="G354" s="213"/>
      <c r="H354" s="218"/>
      <c r="I354" s="207" t="str">
        <f t="shared" si="16"/>
        <v/>
      </c>
      <c r="J354" s="208"/>
      <c r="K354" s="206" t="str">
        <f t="shared" si="17"/>
        <v/>
      </c>
      <c r="L354" s="209" t="str">
        <f>IF($K354="","",($K354/60)*Summary!$E$4)</f>
        <v/>
      </c>
    </row>
    <row r="355" spans="1:12" ht="18" customHeight="1" x14ac:dyDescent="0.25">
      <c r="A355" s="214"/>
      <c r="B355" s="213"/>
      <c r="C355" s="216"/>
      <c r="D355" s="206" t="str">
        <f t="shared" si="15"/>
        <v/>
      </c>
      <c r="E355" s="217"/>
      <c r="F355" s="217"/>
      <c r="G355" s="213"/>
      <c r="H355" s="218"/>
      <c r="I355" s="207" t="str">
        <f t="shared" si="16"/>
        <v/>
      </c>
      <c r="J355" s="208"/>
      <c r="K355" s="206" t="str">
        <f t="shared" si="17"/>
        <v/>
      </c>
      <c r="L355" s="209" t="str">
        <f>IF($K355="","",($K355/60)*Summary!$E$4)</f>
        <v/>
      </c>
    </row>
    <row r="356" spans="1:12" ht="18" customHeight="1" x14ac:dyDescent="0.25">
      <c r="A356" s="214"/>
      <c r="B356" s="213"/>
      <c r="C356" s="216"/>
      <c r="D356" s="206" t="str">
        <f t="shared" si="15"/>
        <v/>
      </c>
      <c r="E356" s="217"/>
      <c r="F356" s="217"/>
      <c r="G356" s="213"/>
      <c r="H356" s="218"/>
      <c r="I356" s="207" t="str">
        <f t="shared" si="16"/>
        <v/>
      </c>
      <c r="J356" s="208"/>
      <c r="K356" s="206" t="str">
        <f t="shared" si="17"/>
        <v/>
      </c>
      <c r="L356" s="209" t="str">
        <f>IF($K356="","",($K356/60)*Summary!$E$4)</f>
        <v/>
      </c>
    </row>
    <row r="357" spans="1:12" ht="18" customHeight="1" x14ac:dyDescent="0.25">
      <c r="A357" s="214"/>
      <c r="B357" s="213"/>
      <c r="C357" s="216"/>
      <c r="D357" s="206" t="str">
        <f t="shared" si="15"/>
        <v/>
      </c>
      <c r="E357" s="217"/>
      <c r="F357" s="217"/>
      <c r="G357" s="213"/>
      <c r="H357" s="218"/>
      <c r="I357" s="207" t="str">
        <f t="shared" si="16"/>
        <v/>
      </c>
      <c r="J357" s="208"/>
      <c r="K357" s="206" t="str">
        <f t="shared" si="17"/>
        <v/>
      </c>
      <c r="L357" s="209" t="str">
        <f>IF($K357="","",($K357/60)*Summary!$E$4)</f>
        <v/>
      </c>
    </row>
    <row r="358" spans="1:12" ht="18" customHeight="1" x14ac:dyDescent="0.25">
      <c r="A358" s="214"/>
      <c r="B358" s="213"/>
      <c r="C358" s="216"/>
      <c r="D358" s="206" t="str">
        <f t="shared" si="15"/>
        <v/>
      </c>
      <c r="E358" s="217"/>
      <c r="F358" s="217"/>
      <c r="G358" s="213"/>
      <c r="H358" s="218"/>
      <c r="I358" s="207" t="str">
        <f t="shared" si="16"/>
        <v/>
      </c>
      <c r="J358" s="208"/>
      <c r="K358" s="206" t="str">
        <f t="shared" si="17"/>
        <v/>
      </c>
      <c r="L358" s="209" t="str">
        <f>IF($K358="","",($K358/60)*Summary!$E$4)</f>
        <v/>
      </c>
    </row>
    <row r="359" spans="1:12" ht="18" customHeight="1" x14ac:dyDescent="0.25">
      <c r="A359" s="214"/>
      <c r="B359" s="213"/>
      <c r="C359" s="216"/>
      <c r="D359" s="206" t="str">
        <f t="shared" si="15"/>
        <v/>
      </c>
      <c r="E359" s="217"/>
      <c r="F359" s="217"/>
      <c r="G359" s="213"/>
      <c r="H359" s="218"/>
      <c r="I359" s="207" t="str">
        <f t="shared" si="16"/>
        <v/>
      </c>
      <c r="J359" s="208"/>
      <c r="K359" s="206" t="str">
        <f t="shared" si="17"/>
        <v/>
      </c>
      <c r="L359" s="209" t="str">
        <f>IF($K359="","",($K359/60)*Summary!$E$4)</f>
        <v/>
      </c>
    </row>
    <row r="360" spans="1:12" ht="18" customHeight="1" x14ac:dyDescent="0.25">
      <c r="A360" s="214"/>
      <c r="B360" s="213"/>
      <c r="C360" s="216"/>
      <c r="D360" s="206" t="str">
        <f t="shared" si="15"/>
        <v/>
      </c>
      <c r="E360" s="217"/>
      <c r="F360" s="217"/>
      <c r="G360" s="213"/>
      <c r="H360" s="218"/>
      <c r="I360" s="207" t="str">
        <f t="shared" si="16"/>
        <v/>
      </c>
      <c r="J360" s="208"/>
      <c r="K360" s="206" t="str">
        <f t="shared" si="17"/>
        <v/>
      </c>
      <c r="L360" s="209" t="str">
        <f>IF($K360="","",($K360/60)*Summary!$E$4)</f>
        <v/>
      </c>
    </row>
    <row r="361" spans="1:12" ht="18" customHeight="1" x14ac:dyDescent="0.25">
      <c r="A361" s="214"/>
      <c r="B361" s="213"/>
      <c r="C361" s="216"/>
      <c r="D361" s="206" t="str">
        <f t="shared" si="15"/>
        <v/>
      </c>
      <c r="E361" s="217"/>
      <c r="F361" s="217"/>
      <c r="G361" s="213"/>
      <c r="H361" s="218"/>
      <c r="I361" s="207" t="str">
        <f t="shared" si="16"/>
        <v/>
      </c>
      <c r="J361" s="208"/>
      <c r="K361" s="206" t="str">
        <f t="shared" si="17"/>
        <v/>
      </c>
      <c r="L361" s="209" t="str">
        <f>IF($K361="","",($K361/60)*Summary!$E$4)</f>
        <v/>
      </c>
    </row>
    <row r="362" spans="1:12" ht="18" customHeight="1" x14ac:dyDescent="0.25">
      <c r="A362" s="214"/>
      <c r="B362" s="213"/>
      <c r="C362" s="216"/>
      <c r="D362" s="206" t="str">
        <f t="shared" si="15"/>
        <v/>
      </c>
      <c r="E362" s="217"/>
      <c r="F362" s="217"/>
      <c r="G362" s="213"/>
      <c r="H362" s="218"/>
      <c r="I362" s="207" t="str">
        <f t="shared" si="16"/>
        <v/>
      </c>
      <c r="J362" s="208"/>
      <c r="K362" s="206" t="str">
        <f t="shared" si="17"/>
        <v/>
      </c>
      <c r="L362" s="209" t="str">
        <f>IF($K362="","",($K362/60)*Summary!$E$4)</f>
        <v/>
      </c>
    </row>
    <row r="363" spans="1:12" ht="18" customHeight="1" x14ac:dyDescent="0.25">
      <c r="A363" s="214"/>
      <c r="B363" s="213"/>
      <c r="C363" s="216"/>
      <c r="D363" s="206" t="str">
        <f t="shared" si="15"/>
        <v/>
      </c>
      <c r="E363" s="217"/>
      <c r="F363" s="217"/>
      <c r="G363" s="213"/>
      <c r="H363" s="218"/>
      <c r="I363" s="207" t="str">
        <f t="shared" si="16"/>
        <v/>
      </c>
      <c r="J363" s="208"/>
      <c r="K363" s="206" t="str">
        <f t="shared" si="17"/>
        <v/>
      </c>
      <c r="L363" s="209" t="str">
        <f>IF($K363="","",($K363/60)*Summary!$E$4)</f>
        <v/>
      </c>
    </row>
    <row r="364" spans="1:12" ht="18" customHeight="1" x14ac:dyDescent="0.25">
      <c r="A364" s="214"/>
      <c r="B364" s="213"/>
      <c r="C364" s="216"/>
      <c r="D364" s="206" t="str">
        <f t="shared" si="15"/>
        <v/>
      </c>
      <c r="E364" s="217"/>
      <c r="F364" s="217"/>
      <c r="G364" s="213"/>
      <c r="H364" s="218"/>
      <c r="I364" s="207" t="str">
        <f t="shared" si="16"/>
        <v/>
      </c>
      <c r="J364" s="208"/>
      <c r="K364" s="206" t="str">
        <f t="shared" si="17"/>
        <v/>
      </c>
      <c r="L364" s="209" t="str">
        <f>IF($K364="","",($K364/60)*Summary!$E$4)</f>
        <v/>
      </c>
    </row>
    <row r="365" spans="1:12" ht="18" customHeight="1" x14ac:dyDescent="0.25">
      <c r="A365" s="214"/>
      <c r="B365" s="213"/>
      <c r="C365" s="216"/>
      <c r="D365" s="206" t="str">
        <f t="shared" si="15"/>
        <v/>
      </c>
      <c r="E365" s="217"/>
      <c r="F365" s="217"/>
      <c r="G365" s="213"/>
      <c r="H365" s="218"/>
      <c r="I365" s="207" t="str">
        <f t="shared" si="16"/>
        <v/>
      </c>
      <c r="J365" s="208"/>
      <c r="K365" s="206" t="str">
        <f t="shared" si="17"/>
        <v/>
      </c>
      <c r="L365" s="209" t="str">
        <f>IF($K365="","",($K365/60)*Summary!$E$4)</f>
        <v/>
      </c>
    </row>
    <row r="366" spans="1:12" ht="18" customHeight="1" x14ac:dyDescent="0.25">
      <c r="A366" s="214"/>
      <c r="B366" s="213"/>
      <c r="C366" s="216"/>
      <c r="D366" s="206" t="str">
        <f t="shared" si="15"/>
        <v/>
      </c>
      <c r="E366" s="217"/>
      <c r="F366" s="217"/>
      <c r="G366" s="213"/>
      <c r="H366" s="218"/>
      <c r="I366" s="207" t="str">
        <f t="shared" si="16"/>
        <v/>
      </c>
      <c r="J366" s="208"/>
      <c r="K366" s="206" t="str">
        <f t="shared" si="17"/>
        <v/>
      </c>
      <c r="L366" s="209" t="str">
        <f>IF($K366="","",($K366/60)*Summary!$E$4)</f>
        <v/>
      </c>
    </row>
    <row r="367" spans="1:12" ht="18" customHeight="1" x14ac:dyDescent="0.25">
      <c r="A367" s="214"/>
      <c r="B367" s="213"/>
      <c r="C367" s="216"/>
      <c r="D367" s="206" t="str">
        <f t="shared" si="15"/>
        <v/>
      </c>
      <c r="E367" s="217"/>
      <c r="F367" s="217"/>
      <c r="G367" s="213"/>
      <c r="H367" s="218"/>
      <c r="I367" s="207" t="str">
        <f t="shared" si="16"/>
        <v/>
      </c>
      <c r="J367" s="208"/>
      <c r="K367" s="206" t="str">
        <f t="shared" si="17"/>
        <v/>
      </c>
      <c r="L367" s="209" t="str">
        <f>IF($K367="","",($K367/60)*Summary!$E$4)</f>
        <v/>
      </c>
    </row>
    <row r="368" spans="1:12" ht="18" customHeight="1" x14ac:dyDescent="0.25">
      <c r="A368" s="214"/>
      <c r="B368" s="213"/>
      <c r="C368" s="216"/>
      <c r="D368" s="206" t="str">
        <f t="shared" si="15"/>
        <v/>
      </c>
      <c r="E368" s="217"/>
      <c r="F368" s="217"/>
      <c r="G368" s="213"/>
      <c r="H368" s="218"/>
      <c r="I368" s="207" t="str">
        <f t="shared" si="16"/>
        <v/>
      </c>
      <c r="J368" s="208"/>
      <c r="K368" s="206" t="str">
        <f t="shared" si="17"/>
        <v/>
      </c>
      <c r="L368" s="209" t="str">
        <f>IF($K368="","",($K368/60)*Summary!$E$4)</f>
        <v/>
      </c>
    </row>
    <row r="369" spans="1:12" ht="18" customHeight="1" x14ac:dyDescent="0.25">
      <c r="A369" s="214"/>
      <c r="B369" s="213"/>
      <c r="C369" s="216"/>
      <c r="D369" s="206" t="str">
        <f t="shared" si="15"/>
        <v/>
      </c>
      <c r="E369" s="217"/>
      <c r="F369" s="217"/>
      <c r="G369" s="213"/>
      <c r="H369" s="218"/>
      <c r="I369" s="207" t="str">
        <f t="shared" si="16"/>
        <v/>
      </c>
      <c r="J369" s="208"/>
      <c r="K369" s="206" t="str">
        <f t="shared" si="17"/>
        <v/>
      </c>
      <c r="L369" s="209" t="str">
        <f>IF($K369="","",($K369/60)*Summary!$E$4)</f>
        <v/>
      </c>
    </row>
    <row r="370" spans="1:12" ht="18" customHeight="1" x14ac:dyDescent="0.25">
      <c r="A370" s="214"/>
      <c r="B370" s="213"/>
      <c r="C370" s="216"/>
      <c r="D370" s="206" t="str">
        <f t="shared" si="15"/>
        <v/>
      </c>
      <c r="E370" s="217"/>
      <c r="F370" s="217"/>
      <c r="G370" s="213"/>
      <c r="H370" s="218"/>
      <c r="I370" s="207" t="str">
        <f t="shared" si="16"/>
        <v/>
      </c>
      <c r="J370" s="208"/>
      <c r="K370" s="206" t="str">
        <f t="shared" si="17"/>
        <v/>
      </c>
      <c r="L370" s="209" t="str">
        <f>IF($K370="","",($K370/60)*Summary!$E$4)</f>
        <v/>
      </c>
    </row>
    <row r="371" spans="1:12" ht="18" customHeight="1" x14ac:dyDescent="0.25">
      <c r="A371" s="214"/>
      <c r="B371" s="213"/>
      <c r="C371" s="216"/>
      <c r="D371" s="206" t="str">
        <f t="shared" si="15"/>
        <v/>
      </c>
      <c r="E371" s="217"/>
      <c r="F371" s="217"/>
      <c r="G371" s="213"/>
      <c r="H371" s="218"/>
      <c r="I371" s="207" t="str">
        <f t="shared" si="16"/>
        <v/>
      </c>
      <c r="J371" s="208"/>
      <c r="K371" s="206" t="str">
        <f t="shared" si="17"/>
        <v/>
      </c>
      <c r="L371" s="209" t="str">
        <f>IF($K371="","",($K371/60)*Summary!$E$4)</f>
        <v/>
      </c>
    </row>
    <row r="372" spans="1:12" ht="18" customHeight="1" x14ac:dyDescent="0.25">
      <c r="A372" s="214"/>
      <c r="B372" s="213"/>
      <c r="C372" s="216"/>
      <c r="D372" s="206" t="str">
        <f t="shared" si="15"/>
        <v/>
      </c>
      <c r="E372" s="217"/>
      <c r="F372" s="217"/>
      <c r="G372" s="213"/>
      <c r="H372" s="218"/>
      <c r="I372" s="207" t="str">
        <f t="shared" si="16"/>
        <v/>
      </c>
      <c r="J372" s="208"/>
      <c r="K372" s="206" t="str">
        <f t="shared" si="17"/>
        <v/>
      </c>
      <c r="L372" s="209" t="str">
        <f>IF($K372="","",($K372/60)*Summary!$E$4)</f>
        <v/>
      </c>
    </row>
    <row r="373" spans="1:12" ht="18" customHeight="1" x14ac:dyDescent="0.25">
      <c r="A373" s="214"/>
      <c r="B373" s="213"/>
      <c r="C373" s="216"/>
      <c r="D373" s="206" t="str">
        <f t="shared" si="15"/>
        <v/>
      </c>
      <c r="E373" s="217"/>
      <c r="F373" s="217"/>
      <c r="G373" s="213"/>
      <c r="H373" s="218"/>
      <c r="I373" s="207" t="str">
        <f t="shared" si="16"/>
        <v/>
      </c>
      <c r="J373" s="208"/>
      <c r="K373" s="206" t="str">
        <f t="shared" si="17"/>
        <v/>
      </c>
      <c r="L373" s="209" t="str">
        <f>IF($K373="","",($K373/60)*Summary!$E$4)</f>
        <v/>
      </c>
    </row>
    <row r="374" spans="1:12" ht="18" customHeight="1" x14ac:dyDescent="0.25">
      <c r="A374" s="214"/>
      <c r="B374" s="213"/>
      <c r="C374" s="216"/>
      <c r="D374" s="206" t="str">
        <f t="shared" si="15"/>
        <v/>
      </c>
      <c r="E374" s="217"/>
      <c r="F374" s="217"/>
      <c r="G374" s="213"/>
      <c r="H374" s="218"/>
      <c r="I374" s="207" t="str">
        <f t="shared" si="16"/>
        <v/>
      </c>
      <c r="J374" s="208"/>
      <c r="K374" s="206" t="str">
        <f t="shared" si="17"/>
        <v/>
      </c>
      <c r="L374" s="209" t="str">
        <f>IF($K374="","",($K374/60)*Summary!$E$4)</f>
        <v/>
      </c>
    </row>
    <row r="375" spans="1:12" ht="18" customHeight="1" x14ac:dyDescent="0.25">
      <c r="A375" s="214"/>
      <c r="B375" s="213"/>
      <c r="C375" s="216"/>
      <c r="D375" s="206" t="str">
        <f t="shared" si="15"/>
        <v/>
      </c>
      <c r="E375" s="217"/>
      <c r="F375" s="217"/>
      <c r="G375" s="213"/>
      <c r="H375" s="218"/>
      <c r="I375" s="207" t="str">
        <f t="shared" si="16"/>
        <v/>
      </c>
      <c r="J375" s="208"/>
      <c r="K375" s="206" t="str">
        <f t="shared" si="17"/>
        <v/>
      </c>
      <c r="L375" s="209" t="str">
        <f>IF($K375="","",($K375/60)*Summary!$E$4)</f>
        <v/>
      </c>
    </row>
    <row r="376" spans="1:12" ht="18" customHeight="1" x14ac:dyDescent="0.25">
      <c r="A376" s="214"/>
      <c r="B376" s="213"/>
      <c r="C376" s="216"/>
      <c r="D376" s="206" t="str">
        <f t="shared" si="15"/>
        <v/>
      </c>
      <c r="E376" s="217"/>
      <c r="F376" s="217"/>
      <c r="G376" s="213"/>
      <c r="H376" s="218"/>
      <c r="I376" s="207" t="str">
        <f t="shared" si="16"/>
        <v/>
      </c>
      <c r="J376" s="208"/>
      <c r="K376" s="206" t="str">
        <f t="shared" si="17"/>
        <v/>
      </c>
      <c r="L376" s="209" t="str">
        <f>IF($K376="","",($K376/60)*Summary!$E$4)</f>
        <v/>
      </c>
    </row>
    <row r="377" spans="1:12" ht="18" customHeight="1" x14ac:dyDescent="0.25">
      <c r="A377" s="214"/>
      <c r="B377" s="213"/>
      <c r="C377" s="216"/>
      <c r="D377" s="206" t="str">
        <f t="shared" si="15"/>
        <v/>
      </c>
      <c r="E377" s="217"/>
      <c r="F377" s="217"/>
      <c r="G377" s="213"/>
      <c r="H377" s="218"/>
      <c r="I377" s="207" t="str">
        <f t="shared" si="16"/>
        <v/>
      </c>
      <c r="J377" s="208"/>
      <c r="K377" s="206" t="str">
        <f t="shared" si="17"/>
        <v/>
      </c>
      <c r="L377" s="209" t="str">
        <f>IF($K377="","",($K377/60)*Summary!$E$4)</f>
        <v/>
      </c>
    </row>
    <row r="378" spans="1:12" ht="18" customHeight="1" x14ac:dyDescent="0.25">
      <c r="A378" s="214"/>
      <c r="B378" s="213"/>
      <c r="C378" s="216"/>
      <c r="D378" s="206" t="str">
        <f t="shared" si="15"/>
        <v/>
      </c>
      <c r="E378" s="217"/>
      <c r="F378" s="217"/>
      <c r="G378" s="213"/>
      <c r="H378" s="218"/>
      <c r="I378" s="207" t="str">
        <f t="shared" si="16"/>
        <v/>
      </c>
      <c r="J378" s="208"/>
      <c r="K378" s="206" t="str">
        <f t="shared" si="17"/>
        <v/>
      </c>
      <c r="L378" s="209" t="str">
        <f>IF($K378="","",($K378/60)*Summary!$E$4)</f>
        <v/>
      </c>
    </row>
    <row r="379" spans="1:12" ht="18" customHeight="1" x14ac:dyDescent="0.25">
      <c r="A379" s="214"/>
      <c r="B379" s="213"/>
      <c r="C379" s="216"/>
      <c r="D379" s="206" t="str">
        <f t="shared" si="15"/>
        <v/>
      </c>
      <c r="E379" s="217"/>
      <c r="F379" s="217"/>
      <c r="G379" s="213"/>
      <c r="H379" s="218"/>
      <c r="I379" s="207" t="str">
        <f t="shared" si="16"/>
        <v/>
      </c>
      <c r="J379" s="208"/>
      <c r="K379" s="206" t="str">
        <f t="shared" si="17"/>
        <v/>
      </c>
      <c r="L379" s="209" t="str">
        <f>IF($K379="","",($K379/60)*Summary!$E$4)</f>
        <v/>
      </c>
    </row>
    <row r="380" spans="1:12" ht="18" customHeight="1" x14ac:dyDescent="0.25">
      <c r="A380" s="214"/>
      <c r="B380" s="213"/>
      <c r="C380" s="216"/>
      <c r="D380" s="206" t="str">
        <f t="shared" si="15"/>
        <v/>
      </c>
      <c r="E380" s="217"/>
      <c r="F380" s="217"/>
      <c r="G380" s="213"/>
      <c r="H380" s="218"/>
      <c r="I380" s="207" t="str">
        <f t="shared" si="16"/>
        <v/>
      </c>
      <c r="J380" s="208"/>
      <c r="K380" s="206" t="str">
        <f t="shared" si="17"/>
        <v/>
      </c>
      <c r="L380" s="209" t="str">
        <f>IF($K380="","",($K380/60)*Summary!$E$4)</f>
        <v/>
      </c>
    </row>
    <row r="381" spans="1:12" ht="18" customHeight="1" x14ac:dyDescent="0.25">
      <c r="A381" s="214"/>
      <c r="B381" s="213"/>
      <c r="C381" s="216"/>
      <c r="D381" s="206" t="str">
        <f t="shared" si="15"/>
        <v/>
      </c>
      <c r="E381" s="217"/>
      <c r="F381" s="217"/>
      <c r="G381" s="213"/>
      <c r="H381" s="218"/>
      <c r="I381" s="207" t="str">
        <f t="shared" si="16"/>
        <v/>
      </c>
      <c r="J381" s="208"/>
      <c r="K381" s="206" t="str">
        <f t="shared" si="17"/>
        <v/>
      </c>
      <c r="L381" s="209" t="str">
        <f>IF($K381="","",($K381/60)*Summary!$E$4)</f>
        <v/>
      </c>
    </row>
    <row r="382" spans="1:12" ht="18" customHeight="1" x14ac:dyDescent="0.25">
      <c r="A382" s="214"/>
      <c r="B382" s="213"/>
      <c r="C382" s="216"/>
      <c r="D382" s="206" t="str">
        <f t="shared" si="15"/>
        <v/>
      </c>
      <c r="E382" s="217"/>
      <c r="F382" s="217"/>
      <c r="G382" s="213"/>
      <c r="H382" s="218"/>
      <c r="I382" s="207" t="str">
        <f t="shared" si="16"/>
        <v/>
      </c>
      <c r="J382" s="208"/>
      <c r="K382" s="206" t="str">
        <f t="shared" si="17"/>
        <v/>
      </c>
      <c r="L382" s="209" t="str">
        <f>IF($K382="","",($K382/60)*Summary!$E$4)</f>
        <v/>
      </c>
    </row>
    <row r="383" spans="1:12" ht="18" customHeight="1" x14ac:dyDescent="0.25">
      <c r="A383" s="214"/>
      <c r="B383" s="213"/>
      <c r="C383" s="216"/>
      <c r="D383" s="206" t="str">
        <f t="shared" si="15"/>
        <v/>
      </c>
      <c r="E383" s="217"/>
      <c r="F383" s="217"/>
      <c r="G383" s="213"/>
      <c r="H383" s="218"/>
      <c r="I383" s="207" t="str">
        <f t="shared" si="16"/>
        <v/>
      </c>
      <c r="J383" s="208"/>
      <c r="K383" s="206" t="str">
        <f t="shared" si="17"/>
        <v/>
      </c>
      <c r="L383" s="209" t="str">
        <f>IF($K383="","",($K383/60)*Summary!$E$4)</f>
        <v/>
      </c>
    </row>
    <row r="384" spans="1:12" ht="18" customHeight="1" x14ac:dyDescent="0.25">
      <c r="A384" s="214"/>
      <c r="B384" s="213"/>
      <c r="C384" s="216"/>
      <c r="D384" s="206" t="str">
        <f t="shared" si="15"/>
        <v/>
      </c>
      <c r="E384" s="217"/>
      <c r="F384" s="217"/>
      <c r="G384" s="213"/>
      <c r="H384" s="218"/>
      <c r="I384" s="207" t="str">
        <f t="shared" si="16"/>
        <v/>
      </c>
      <c r="J384" s="208"/>
      <c r="K384" s="206" t="str">
        <f t="shared" si="17"/>
        <v/>
      </c>
      <c r="L384" s="209" t="str">
        <f>IF($K384="","",($K384/60)*Summary!$E$4)</f>
        <v/>
      </c>
    </row>
    <row r="385" spans="1:12" ht="18" customHeight="1" x14ac:dyDescent="0.25">
      <c r="A385" s="214"/>
      <c r="B385" s="213"/>
      <c r="C385" s="216"/>
      <c r="D385" s="206" t="str">
        <f t="shared" si="15"/>
        <v/>
      </c>
      <c r="E385" s="217"/>
      <c r="F385" s="217"/>
      <c r="G385" s="213"/>
      <c r="H385" s="218"/>
      <c r="I385" s="207" t="str">
        <f t="shared" si="16"/>
        <v/>
      </c>
      <c r="J385" s="208"/>
      <c r="K385" s="206" t="str">
        <f t="shared" si="17"/>
        <v/>
      </c>
      <c r="L385" s="209" t="str">
        <f>IF($K385="","",($K385/60)*Summary!$E$4)</f>
        <v/>
      </c>
    </row>
    <row r="386" spans="1:12" ht="18" customHeight="1" x14ac:dyDescent="0.25">
      <c r="A386" s="214"/>
      <c r="B386" s="213"/>
      <c r="C386" s="216"/>
      <c r="D386" s="206" t="str">
        <f t="shared" ref="D386:D400" si="18">IF($C386="","",ROUND($C386*60,0))</f>
        <v/>
      </c>
      <c r="E386" s="217"/>
      <c r="F386" s="217"/>
      <c r="G386" s="213"/>
      <c r="H386" s="218"/>
      <c r="I386" s="207" t="str">
        <f t="shared" ref="I386:I400" si="19">IF($K386="","",$K386/60)</f>
        <v/>
      </c>
      <c r="J386" s="208"/>
      <c r="K386" s="206" t="str">
        <f t="shared" ref="K386:K400" si="20">IF($G386&lt;&gt;"Approved","",IF($H386&lt;&gt;"",$H386,$D386))</f>
        <v/>
      </c>
      <c r="L386" s="209" t="str">
        <f>IF($K386="","",($K386/60)*Summary!$E$4)</f>
        <v/>
      </c>
    </row>
    <row r="387" spans="1:12" ht="18" customHeight="1" x14ac:dyDescent="0.25">
      <c r="A387" s="214"/>
      <c r="B387" s="213"/>
      <c r="C387" s="216"/>
      <c r="D387" s="206" t="str">
        <f t="shared" si="18"/>
        <v/>
      </c>
      <c r="E387" s="217"/>
      <c r="F387" s="217"/>
      <c r="G387" s="213"/>
      <c r="H387" s="218"/>
      <c r="I387" s="207" t="str">
        <f t="shared" si="19"/>
        <v/>
      </c>
      <c r="J387" s="208"/>
      <c r="K387" s="206" t="str">
        <f t="shared" si="20"/>
        <v/>
      </c>
      <c r="L387" s="209" t="str">
        <f>IF($K387="","",($K387/60)*Summary!$E$4)</f>
        <v/>
      </c>
    </row>
    <row r="388" spans="1:12" ht="18" customHeight="1" x14ac:dyDescent="0.25">
      <c r="A388" s="214"/>
      <c r="B388" s="213"/>
      <c r="C388" s="216"/>
      <c r="D388" s="206" t="str">
        <f t="shared" si="18"/>
        <v/>
      </c>
      <c r="E388" s="217"/>
      <c r="F388" s="217"/>
      <c r="G388" s="213"/>
      <c r="H388" s="218"/>
      <c r="I388" s="207" t="str">
        <f t="shared" si="19"/>
        <v/>
      </c>
      <c r="J388" s="208"/>
      <c r="K388" s="206" t="str">
        <f t="shared" si="20"/>
        <v/>
      </c>
      <c r="L388" s="209" t="str">
        <f>IF($K388="","",($K388/60)*Summary!$E$4)</f>
        <v/>
      </c>
    </row>
    <row r="389" spans="1:12" ht="18" customHeight="1" x14ac:dyDescent="0.25">
      <c r="A389" s="214"/>
      <c r="B389" s="213"/>
      <c r="C389" s="216"/>
      <c r="D389" s="206" t="str">
        <f t="shared" si="18"/>
        <v/>
      </c>
      <c r="E389" s="217"/>
      <c r="F389" s="217"/>
      <c r="G389" s="213"/>
      <c r="H389" s="218"/>
      <c r="I389" s="207" t="str">
        <f t="shared" si="19"/>
        <v/>
      </c>
      <c r="J389" s="208"/>
      <c r="K389" s="206" t="str">
        <f t="shared" si="20"/>
        <v/>
      </c>
      <c r="L389" s="209" t="str">
        <f>IF($K389="","",($K389/60)*Summary!$E$4)</f>
        <v/>
      </c>
    </row>
    <row r="390" spans="1:12" ht="18" customHeight="1" x14ac:dyDescent="0.25">
      <c r="A390" s="214"/>
      <c r="B390" s="213"/>
      <c r="C390" s="216"/>
      <c r="D390" s="206" t="str">
        <f t="shared" si="18"/>
        <v/>
      </c>
      <c r="E390" s="217"/>
      <c r="F390" s="217"/>
      <c r="G390" s="213"/>
      <c r="H390" s="218"/>
      <c r="I390" s="207" t="str">
        <f t="shared" si="19"/>
        <v/>
      </c>
      <c r="J390" s="208"/>
      <c r="K390" s="206" t="str">
        <f t="shared" si="20"/>
        <v/>
      </c>
      <c r="L390" s="209" t="str">
        <f>IF($K390="","",($K390/60)*Summary!$E$4)</f>
        <v/>
      </c>
    </row>
    <row r="391" spans="1:12" ht="18" customHeight="1" x14ac:dyDescent="0.25">
      <c r="A391" s="214"/>
      <c r="B391" s="213"/>
      <c r="C391" s="216"/>
      <c r="D391" s="206" t="str">
        <f t="shared" si="18"/>
        <v/>
      </c>
      <c r="E391" s="217"/>
      <c r="F391" s="217"/>
      <c r="G391" s="213"/>
      <c r="H391" s="218"/>
      <c r="I391" s="207" t="str">
        <f t="shared" si="19"/>
        <v/>
      </c>
      <c r="J391" s="208"/>
      <c r="K391" s="206" t="str">
        <f t="shared" si="20"/>
        <v/>
      </c>
      <c r="L391" s="209" t="str">
        <f>IF($K391="","",($K391/60)*Summary!$E$4)</f>
        <v/>
      </c>
    </row>
    <row r="392" spans="1:12" ht="18" customHeight="1" x14ac:dyDescent="0.25">
      <c r="A392" s="214"/>
      <c r="B392" s="213"/>
      <c r="C392" s="216"/>
      <c r="D392" s="206" t="str">
        <f t="shared" si="18"/>
        <v/>
      </c>
      <c r="E392" s="217"/>
      <c r="F392" s="217"/>
      <c r="G392" s="213"/>
      <c r="H392" s="218"/>
      <c r="I392" s="207" t="str">
        <f t="shared" si="19"/>
        <v/>
      </c>
      <c r="J392" s="208"/>
      <c r="K392" s="206" t="str">
        <f t="shared" si="20"/>
        <v/>
      </c>
      <c r="L392" s="209" t="str">
        <f>IF($K392="","",($K392/60)*Summary!$E$4)</f>
        <v/>
      </c>
    </row>
    <row r="393" spans="1:12" ht="18" customHeight="1" x14ac:dyDescent="0.25">
      <c r="A393" s="214"/>
      <c r="B393" s="213"/>
      <c r="C393" s="216"/>
      <c r="D393" s="206" t="str">
        <f t="shared" si="18"/>
        <v/>
      </c>
      <c r="E393" s="217"/>
      <c r="F393" s="217"/>
      <c r="G393" s="213"/>
      <c r="H393" s="218"/>
      <c r="I393" s="207" t="str">
        <f t="shared" si="19"/>
        <v/>
      </c>
      <c r="J393" s="208"/>
      <c r="K393" s="206" t="str">
        <f t="shared" si="20"/>
        <v/>
      </c>
      <c r="L393" s="209" t="str">
        <f>IF($K393="","",($K393/60)*Summary!$E$4)</f>
        <v/>
      </c>
    </row>
    <row r="394" spans="1:12" ht="18" customHeight="1" x14ac:dyDescent="0.25">
      <c r="A394" s="214"/>
      <c r="B394" s="213"/>
      <c r="C394" s="216"/>
      <c r="D394" s="206" t="str">
        <f t="shared" si="18"/>
        <v/>
      </c>
      <c r="E394" s="217"/>
      <c r="F394" s="217"/>
      <c r="G394" s="213"/>
      <c r="H394" s="218"/>
      <c r="I394" s="207" t="str">
        <f t="shared" si="19"/>
        <v/>
      </c>
      <c r="J394" s="208"/>
      <c r="K394" s="206" t="str">
        <f t="shared" si="20"/>
        <v/>
      </c>
      <c r="L394" s="209" t="str">
        <f>IF($K394="","",($K394/60)*Summary!$E$4)</f>
        <v/>
      </c>
    </row>
    <row r="395" spans="1:12" ht="18" customHeight="1" x14ac:dyDescent="0.25">
      <c r="A395" s="214"/>
      <c r="B395" s="213"/>
      <c r="C395" s="216"/>
      <c r="D395" s="206" t="str">
        <f t="shared" si="18"/>
        <v/>
      </c>
      <c r="E395" s="217"/>
      <c r="F395" s="217"/>
      <c r="G395" s="213"/>
      <c r="H395" s="218"/>
      <c r="I395" s="207" t="str">
        <f t="shared" si="19"/>
        <v/>
      </c>
      <c r="J395" s="208"/>
      <c r="K395" s="206" t="str">
        <f t="shared" si="20"/>
        <v/>
      </c>
      <c r="L395" s="209" t="str">
        <f>IF($K395="","",($K395/60)*Summary!$E$4)</f>
        <v/>
      </c>
    </row>
    <row r="396" spans="1:12" ht="18" customHeight="1" x14ac:dyDescent="0.25">
      <c r="A396" s="214"/>
      <c r="B396" s="213"/>
      <c r="C396" s="216"/>
      <c r="D396" s="206" t="str">
        <f t="shared" si="18"/>
        <v/>
      </c>
      <c r="E396" s="217"/>
      <c r="F396" s="217"/>
      <c r="G396" s="213"/>
      <c r="H396" s="218"/>
      <c r="I396" s="207" t="str">
        <f t="shared" si="19"/>
        <v/>
      </c>
      <c r="J396" s="208"/>
      <c r="K396" s="206" t="str">
        <f t="shared" si="20"/>
        <v/>
      </c>
      <c r="L396" s="209" t="str">
        <f>IF($K396="","",($K396/60)*Summary!$E$4)</f>
        <v/>
      </c>
    </row>
    <row r="397" spans="1:12" ht="18" customHeight="1" x14ac:dyDescent="0.25">
      <c r="A397" s="214"/>
      <c r="B397" s="213"/>
      <c r="C397" s="216"/>
      <c r="D397" s="206" t="str">
        <f t="shared" si="18"/>
        <v/>
      </c>
      <c r="E397" s="217"/>
      <c r="F397" s="217"/>
      <c r="G397" s="213"/>
      <c r="H397" s="218"/>
      <c r="I397" s="207" t="str">
        <f t="shared" si="19"/>
        <v/>
      </c>
      <c r="J397" s="208"/>
      <c r="K397" s="206" t="str">
        <f t="shared" si="20"/>
        <v/>
      </c>
      <c r="L397" s="209" t="str">
        <f>IF($K397="","",($K397/60)*Summary!$E$4)</f>
        <v/>
      </c>
    </row>
    <row r="398" spans="1:12" ht="18" customHeight="1" x14ac:dyDescent="0.25">
      <c r="A398" s="214"/>
      <c r="B398" s="213"/>
      <c r="C398" s="216"/>
      <c r="D398" s="206" t="str">
        <f t="shared" si="18"/>
        <v/>
      </c>
      <c r="E398" s="217"/>
      <c r="F398" s="217"/>
      <c r="G398" s="213"/>
      <c r="H398" s="218"/>
      <c r="I398" s="207" t="str">
        <f t="shared" si="19"/>
        <v/>
      </c>
      <c r="J398" s="208"/>
      <c r="K398" s="206" t="str">
        <f t="shared" si="20"/>
        <v/>
      </c>
      <c r="L398" s="209" t="str">
        <f>IF($K398="","",($K398/60)*Summary!$E$4)</f>
        <v/>
      </c>
    </row>
    <row r="399" spans="1:12" ht="18" customHeight="1" x14ac:dyDescent="0.25">
      <c r="A399" s="214"/>
      <c r="B399" s="213"/>
      <c r="C399" s="216"/>
      <c r="D399" s="206" t="str">
        <f t="shared" si="18"/>
        <v/>
      </c>
      <c r="E399" s="217"/>
      <c r="F399" s="217"/>
      <c r="G399" s="213"/>
      <c r="H399" s="218"/>
      <c r="I399" s="207" t="str">
        <f t="shared" si="19"/>
        <v/>
      </c>
      <c r="J399" s="208"/>
      <c r="K399" s="206" t="str">
        <f t="shared" si="20"/>
        <v/>
      </c>
      <c r="L399" s="209" t="str">
        <f>IF($K399="","",($K399/60)*Summary!$E$4)</f>
        <v/>
      </c>
    </row>
    <row r="400" spans="1:12" ht="18" customHeight="1" x14ac:dyDescent="0.25">
      <c r="A400" s="214"/>
      <c r="B400" s="213"/>
      <c r="C400" s="216"/>
      <c r="D400" s="206" t="str">
        <f t="shared" si="18"/>
        <v/>
      </c>
      <c r="E400" s="217"/>
      <c r="F400" s="217"/>
      <c r="G400" s="213"/>
      <c r="H400" s="218"/>
      <c r="I400" s="207" t="str">
        <f t="shared" si="19"/>
        <v/>
      </c>
      <c r="J400" s="208"/>
      <c r="K400" s="206" t="str">
        <f t="shared" si="20"/>
        <v/>
      </c>
      <c r="L400" s="209" t="str">
        <f>IF($K400="","",($K400/60)*Summary!$E$4)</f>
        <v/>
      </c>
    </row>
  </sheetData>
  <sheetProtection algorithmName="SHA-512" hashValue="ajS3b80VxZ0yFKHCjLIEFB53xw3KrVnHzxGMwM+s70TX3jVID/mxK7VfDn26Nu5CB02Od3fZztkydpSuosdudg==" saltValue="BElImHsS9QMZnnsA1TNXxw==" spinCount="100000" sheet="1" objects="1" scenarios="1" autoFilter="0"/>
  <autoFilter ref="A1:L400" xr:uid="{00000000-0009-0000-0000-000009000000}"/>
  <mergeCells count="2">
    <mergeCell ref="N1:Q1"/>
    <mergeCell ref="N10:Q11"/>
  </mergeCells>
  <conditionalFormatting sqref="G2:G400">
    <cfRule type="expression" dxfId="23" priority="2">
      <formula>$G2="Approved"</formula>
    </cfRule>
    <cfRule type="expression" dxfId="22" priority="3">
      <formula>$G2="Pending"</formula>
    </cfRule>
    <cfRule type="expression" dxfId="21" priority="4">
      <formula>$G2="Rejected"</formula>
    </cfRule>
  </conditionalFormatting>
  <conditionalFormatting sqref="C3:C400">
    <cfRule type="cellIs" dxfId="20" priority="5" operator="greaterThan">
      <formula>8</formula>
    </cfRule>
  </conditionalFormatting>
  <conditionalFormatting sqref="C2">
    <cfRule type="cellIs" dxfId="19" priority="1" operator="greaterThan">
      <formula>8</formula>
    </cfRule>
  </conditionalFormatting>
  <dataValidations count="5">
    <dataValidation type="list" allowBlank="1" sqref="B2:B400" xr:uid="{00000000-0002-0000-0900-000000000000}">
      <formula1>"Vacation,Holiday,Illness"</formula1>
    </dataValidation>
    <dataValidation type="list" allowBlank="1" sqref="G2:G400" xr:uid="{00000000-0002-0000-0900-000001000000}">
      <formula1>"Pending,Approved,Rejected"</formula1>
    </dataValidation>
    <dataValidation type="decimal" allowBlank="1" sqref="C2:C400" xr:uid="{00000000-0002-0000-0900-000002000000}">
      <formula1>0</formula1>
      <formula2>24</formula2>
    </dataValidation>
    <dataValidation type="whole" allowBlank="1" sqref="H2:H400" xr:uid="{00000000-0002-0000-0900-000003000000}">
      <formula1>0</formula1>
      <formula2>1440</formula2>
    </dataValidation>
    <dataValidation type="date" allowBlank="1" sqref="A2:A400" xr:uid="{00000000-0002-0000-0900-000004000000}">
      <formula1>DATE(2020,1,1)</formula1>
      <formula2>DATE(2100,12,31)</formula2>
    </dataValidation>
  </dataValidations>
  <pageMargins left="0.75" right="0.75" top="1" bottom="1" header="0.5" footer="0.5"/>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
  <sheetViews>
    <sheetView zoomScaleNormal="100" zoomScaleSheetLayoutView="80" workbookViewId="0">
      <pane ySplit="1" topLeftCell="A2" activePane="bottomLeft" state="frozen"/>
      <selection pane="bottomLeft"/>
    </sheetView>
  </sheetViews>
  <sheetFormatPr baseColWidth="10" defaultColWidth="16.7109375" defaultRowHeight="15" customHeight="1" x14ac:dyDescent="0.25"/>
  <cols>
    <col min="1" max="1" width="24.42578125" style="72" customWidth="1"/>
    <col min="2" max="2" width="16.7109375" style="72" customWidth="1"/>
    <col min="3" max="10" width="16.7109375" style="131" customWidth="1"/>
    <col min="11" max="14" width="11.5703125" style="131" hidden="1" customWidth="1"/>
    <col min="15" max="16" width="16.7109375" style="131" customWidth="1"/>
  </cols>
  <sheetData>
    <row r="1" spans="1:17" s="7" customFormat="1" ht="24" customHeight="1" x14ac:dyDescent="0.25">
      <c r="A1" s="153" t="s">
        <v>381</v>
      </c>
      <c r="B1" s="111" t="s">
        <v>315</v>
      </c>
      <c r="C1" s="112" t="s">
        <v>316</v>
      </c>
      <c r="D1" s="112" t="s">
        <v>317</v>
      </c>
      <c r="E1" s="112" t="s">
        <v>318</v>
      </c>
      <c r="F1" s="112" t="s">
        <v>319</v>
      </c>
      <c r="G1" s="112" t="s">
        <v>172</v>
      </c>
      <c r="H1" s="112" t="s">
        <v>320</v>
      </c>
      <c r="I1" s="112" t="s">
        <v>321</v>
      </c>
      <c r="J1" s="112" t="s">
        <v>322</v>
      </c>
      <c r="K1" s="112" t="s">
        <v>323</v>
      </c>
      <c r="L1" s="112" t="s">
        <v>324</v>
      </c>
      <c r="M1" s="112" t="s">
        <v>195</v>
      </c>
      <c r="N1" s="112" t="s">
        <v>325</v>
      </c>
      <c r="O1" s="112" t="s">
        <v>326</v>
      </c>
      <c r="P1" s="112" t="s">
        <v>104</v>
      </c>
      <c r="Q1" s="113"/>
    </row>
  </sheetData>
  <autoFilter ref="A1:P1" xr:uid="{00000000-0009-0000-0000-00000E000000}"/>
  <pageMargins left="0.7" right="0.7" top="0.78749999999999998" bottom="0.78749999999999998" header="0.511811023622047" footer="0.511811023622047"/>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X5000"/>
  <sheetViews>
    <sheetView zoomScale="85" zoomScaleNormal="85" workbookViewId="0">
      <pane ySplit="1" topLeftCell="A2" activePane="bottomLeft" state="frozen"/>
      <selection pane="bottomLeft"/>
    </sheetView>
  </sheetViews>
  <sheetFormatPr baseColWidth="10" defaultColWidth="18.42578125" defaultRowHeight="15" customHeight="1" x14ac:dyDescent="0.25"/>
  <cols>
    <col min="1" max="1" width="23.28515625" style="82" customWidth="1"/>
    <col min="2" max="2" width="14.5703125" style="72" customWidth="1"/>
    <col min="3" max="4" width="15" style="72" customWidth="1"/>
    <col min="5" max="5" width="16.42578125" style="72" customWidth="1"/>
    <col min="6" max="6" width="15.140625" style="72" customWidth="1"/>
    <col min="7" max="7" width="19.7109375" style="179" customWidth="1"/>
    <col min="8" max="8" width="17.28515625" style="179" customWidth="1"/>
    <col min="9" max="9" width="18.42578125" style="72" customWidth="1"/>
    <col min="10" max="10" width="13.28515625" style="72" customWidth="1"/>
    <col min="11" max="11" width="10.140625" style="72" customWidth="1"/>
    <col min="12" max="12" width="11" style="72" customWidth="1"/>
    <col min="13" max="13" width="16.7109375" style="72" customWidth="1"/>
    <col min="14" max="14" width="13.85546875" style="72" customWidth="1"/>
    <col min="15" max="15" width="9" style="72" customWidth="1"/>
    <col min="16" max="17" width="18.42578125" style="179" customWidth="1"/>
    <col min="18" max="18" width="15.28515625" style="179" customWidth="1"/>
    <col min="19" max="19" width="15" style="179" customWidth="1"/>
    <col min="20" max="20" width="12.5703125" style="179" customWidth="1"/>
    <col min="21" max="22" width="18.42578125" style="72" customWidth="1"/>
    <col min="23" max="24" width="18.42578125" style="72"/>
    <col min="25" max="16384" width="18.42578125" style="131"/>
  </cols>
  <sheetData>
    <row r="1" spans="1:20" ht="31.5" customHeight="1" x14ac:dyDescent="0.25">
      <c r="A1" s="74" t="s">
        <v>382</v>
      </c>
      <c r="B1" s="111" t="s">
        <v>327</v>
      </c>
      <c r="C1" s="111" t="s">
        <v>328</v>
      </c>
      <c r="D1" s="114" t="s">
        <v>329</v>
      </c>
      <c r="E1" s="114" t="s">
        <v>315</v>
      </c>
      <c r="F1" s="114" t="s">
        <v>330</v>
      </c>
      <c r="G1" s="191" t="s">
        <v>331</v>
      </c>
      <c r="H1" s="191" t="s">
        <v>332</v>
      </c>
      <c r="I1" s="111" t="s">
        <v>333</v>
      </c>
      <c r="J1" s="111" t="s">
        <v>194</v>
      </c>
      <c r="K1" s="114" t="s">
        <v>195</v>
      </c>
      <c r="L1" s="114" t="s">
        <v>334</v>
      </c>
      <c r="M1" s="114" t="s">
        <v>335</v>
      </c>
      <c r="N1" s="114" t="s">
        <v>336</v>
      </c>
      <c r="O1" s="114" t="s">
        <v>337</v>
      </c>
      <c r="P1" s="219" t="s">
        <v>338</v>
      </c>
      <c r="Q1" s="219" t="s">
        <v>339</v>
      </c>
      <c r="R1" s="191" t="s">
        <v>340</v>
      </c>
      <c r="S1" s="191" t="s">
        <v>341</v>
      </c>
      <c r="T1" s="191" t="s">
        <v>342</v>
      </c>
    </row>
    <row r="2" spans="1:20" ht="15" customHeight="1" x14ac:dyDescent="0.25">
      <c r="R2" s="193"/>
      <c r="S2" s="193"/>
      <c r="T2" s="193" t="str">
        <f t="shared" ref="T2:T65" si="0">IF($A2="","",IF(AND($R2="",$S2=""),"",IF($S2="",0,$S2)-IF($R2="",0,$R2)))</f>
        <v/>
      </c>
    </row>
    <row r="3" spans="1:20" ht="15" customHeight="1" x14ac:dyDescent="0.25">
      <c r="R3" s="193"/>
      <c r="S3" s="193"/>
      <c r="T3" s="193" t="str">
        <f t="shared" si="0"/>
        <v/>
      </c>
    </row>
    <row r="4" spans="1:20" ht="15" customHeight="1" x14ac:dyDescent="0.25">
      <c r="R4" s="193"/>
      <c r="S4" s="193"/>
      <c r="T4" s="193" t="str">
        <f t="shared" si="0"/>
        <v/>
      </c>
    </row>
    <row r="5" spans="1:20" ht="15" customHeight="1" x14ac:dyDescent="0.25">
      <c r="R5" s="193"/>
      <c r="S5" s="193"/>
      <c r="T5" s="193" t="str">
        <f t="shared" si="0"/>
        <v/>
      </c>
    </row>
    <row r="6" spans="1:20" ht="15" customHeight="1" x14ac:dyDescent="0.25">
      <c r="R6" s="193"/>
      <c r="S6" s="193"/>
      <c r="T6" s="193" t="str">
        <f t="shared" si="0"/>
        <v/>
      </c>
    </row>
    <row r="7" spans="1:20" ht="15" customHeight="1" x14ac:dyDescent="0.25">
      <c r="R7" s="193"/>
      <c r="S7" s="193"/>
      <c r="T7" s="193" t="str">
        <f t="shared" si="0"/>
        <v/>
      </c>
    </row>
    <row r="8" spans="1:20" ht="15" customHeight="1" x14ac:dyDescent="0.25">
      <c r="R8" s="193"/>
      <c r="S8" s="193"/>
      <c r="T8" s="193" t="str">
        <f t="shared" si="0"/>
        <v/>
      </c>
    </row>
    <row r="9" spans="1:20" ht="15" customHeight="1" x14ac:dyDescent="0.25">
      <c r="R9" s="193"/>
      <c r="S9" s="193"/>
      <c r="T9" s="193" t="str">
        <f t="shared" si="0"/>
        <v/>
      </c>
    </row>
    <row r="10" spans="1:20" ht="15" customHeight="1" x14ac:dyDescent="0.25">
      <c r="R10" s="193"/>
      <c r="S10" s="193"/>
      <c r="T10" s="193" t="str">
        <f t="shared" si="0"/>
        <v/>
      </c>
    </row>
    <row r="11" spans="1:20" ht="15" customHeight="1" x14ac:dyDescent="0.25">
      <c r="R11" s="193"/>
      <c r="S11" s="193"/>
      <c r="T11" s="193" t="str">
        <f t="shared" si="0"/>
        <v/>
      </c>
    </row>
    <row r="12" spans="1:20" ht="15" customHeight="1" x14ac:dyDescent="0.25">
      <c r="R12" s="193"/>
      <c r="S12" s="193"/>
      <c r="T12" s="193" t="str">
        <f t="shared" si="0"/>
        <v/>
      </c>
    </row>
    <row r="13" spans="1:20" ht="15" customHeight="1" x14ac:dyDescent="0.25">
      <c r="R13" s="193"/>
      <c r="S13" s="193"/>
      <c r="T13" s="193" t="str">
        <f t="shared" si="0"/>
        <v/>
      </c>
    </row>
    <row r="14" spans="1:20" ht="15" customHeight="1" x14ac:dyDescent="0.25">
      <c r="R14" s="193"/>
      <c r="S14" s="193"/>
      <c r="T14" s="193" t="str">
        <f t="shared" si="0"/>
        <v/>
      </c>
    </row>
    <row r="15" spans="1:20" ht="15" customHeight="1" x14ac:dyDescent="0.25">
      <c r="R15" s="193"/>
      <c r="S15" s="193"/>
      <c r="T15" s="193" t="str">
        <f t="shared" si="0"/>
        <v/>
      </c>
    </row>
    <row r="16" spans="1:20" ht="15" customHeight="1" x14ac:dyDescent="0.25">
      <c r="R16" s="193"/>
      <c r="S16" s="193"/>
      <c r="T16" s="193" t="str">
        <f t="shared" si="0"/>
        <v/>
      </c>
    </row>
    <row r="17" spans="18:20" ht="15" customHeight="1" x14ac:dyDescent="0.25">
      <c r="R17" s="193"/>
      <c r="S17" s="193"/>
      <c r="T17" s="193" t="str">
        <f t="shared" si="0"/>
        <v/>
      </c>
    </row>
    <row r="18" spans="18:20" ht="15" customHeight="1" x14ac:dyDescent="0.25">
      <c r="R18" s="193"/>
      <c r="S18" s="193"/>
      <c r="T18" s="193" t="str">
        <f t="shared" si="0"/>
        <v/>
      </c>
    </row>
    <row r="19" spans="18:20" ht="15" customHeight="1" x14ac:dyDescent="0.25">
      <c r="R19" s="193"/>
      <c r="S19" s="193"/>
      <c r="T19" s="193" t="str">
        <f t="shared" si="0"/>
        <v/>
      </c>
    </row>
    <row r="20" spans="18:20" ht="15" customHeight="1" x14ac:dyDescent="0.25">
      <c r="R20" s="193"/>
      <c r="S20" s="193"/>
      <c r="T20" s="193" t="str">
        <f t="shared" si="0"/>
        <v/>
      </c>
    </row>
    <row r="21" spans="18:20" ht="15" customHeight="1" x14ac:dyDescent="0.25">
      <c r="R21" s="193"/>
      <c r="S21" s="193"/>
      <c r="T21" s="193" t="str">
        <f t="shared" si="0"/>
        <v/>
      </c>
    </row>
    <row r="22" spans="18:20" ht="15" customHeight="1" x14ac:dyDescent="0.25">
      <c r="R22" s="193"/>
      <c r="S22" s="193"/>
      <c r="T22" s="193" t="str">
        <f t="shared" si="0"/>
        <v/>
      </c>
    </row>
    <row r="23" spans="18:20" ht="15" customHeight="1" x14ac:dyDescent="0.25">
      <c r="R23" s="193"/>
      <c r="S23" s="193"/>
      <c r="T23" s="193" t="str">
        <f t="shared" si="0"/>
        <v/>
      </c>
    </row>
    <row r="24" spans="18:20" ht="15" customHeight="1" x14ac:dyDescent="0.25">
      <c r="R24" s="193"/>
      <c r="S24" s="193"/>
      <c r="T24" s="193" t="str">
        <f t="shared" si="0"/>
        <v/>
      </c>
    </row>
    <row r="25" spans="18:20" ht="15" customHeight="1" x14ac:dyDescent="0.25">
      <c r="R25" s="193"/>
      <c r="S25" s="193"/>
      <c r="T25" s="193" t="str">
        <f t="shared" si="0"/>
        <v/>
      </c>
    </row>
    <row r="26" spans="18:20" ht="15" customHeight="1" x14ac:dyDescent="0.25">
      <c r="R26" s="193"/>
      <c r="S26" s="193"/>
      <c r="T26" s="193" t="str">
        <f t="shared" si="0"/>
        <v/>
      </c>
    </row>
    <row r="27" spans="18:20" ht="15" customHeight="1" x14ac:dyDescent="0.25">
      <c r="R27" s="193"/>
      <c r="S27" s="193"/>
      <c r="T27" s="193" t="str">
        <f t="shared" si="0"/>
        <v/>
      </c>
    </row>
    <row r="28" spans="18:20" ht="15" customHeight="1" x14ac:dyDescent="0.25">
      <c r="R28" s="193"/>
      <c r="S28" s="193"/>
      <c r="T28" s="193" t="str">
        <f t="shared" si="0"/>
        <v/>
      </c>
    </row>
    <row r="29" spans="18:20" ht="15" customHeight="1" x14ac:dyDescent="0.25">
      <c r="R29" s="193"/>
      <c r="S29" s="193"/>
      <c r="T29" s="193" t="str">
        <f t="shared" si="0"/>
        <v/>
      </c>
    </row>
    <row r="30" spans="18:20" ht="15" customHeight="1" x14ac:dyDescent="0.25">
      <c r="R30" s="193"/>
      <c r="S30" s="193"/>
      <c r="T30" s="193" t="str">
        <f t="shared" si="0"/>
        <v/>
      </c>
    </row>
    <row r="31" spans="18:20" ht="15" customHeight="1" x14ac:dyDescent="0.25">
      <c r="R31" s="193"/>
      <c r="S31" s="193"/>
      <c r="T31" s="193" t="str">
        <f t="shared" si="0"/>
        <v/>
      </c>
    </row>
    <row r="32" spans="18:20" ht="15" customHeight="1" x14ac:dyDescent="0.25">
      <c r="R32" s="193"/>
      <c r="S32" s="193"/>
      <c r="T32" s="193" t="str">
        <f t="shared" si="0"/>
        <v/>
      </c>
    </row>
    <row r="33" spans="18:20" ht="15" customHeight="1" x14ac:dyDescent="0.25">
      <c r="R33" s="193"/>
      <c r="S33" s="193"/>
      <c r="T33" s="193" t="str">
        <f t="shared" si="0"/>
        <v/>
      </c>
    </row>
    <row r="34" spans="18:20" ht="15" customHeight="1" x14ac:dyDescent="0.25">
      <c r="R34" s="193"/>
      <c r="S34" s="193"/>
      <c r="T34" s="193" t="str">
        <f t="shared" si="0"/>
        <v/>
      </c>
    </row>
    <row r="35" spans="18:20" ht="15" customHeight="1" x14ac:dyDescent="0.25">
      <c r="R35" s="193"/>
      <c r="S35" s="193"/>
      <c r="T35" s="193" t="str">
        <f t="shared" si="0"/>
        <v/>
      </c>
    </row>
    <row r="36" spans="18:20" ht="15" customHeight="1" x14ac:dyDescent="0.25">
      <c r="R36" s="193"/>
      <c r="S36" s="193"/>
      <c r="T36" s="193" t="str">
        <f t="shared" si="0"/>
        <v/>
      </c>
    </row>
    <row r="37" spans="18:20" ht="15" customHeight="1" x14ac:dyDescent="0.25">
      <c r="R37" s="193"/>
      <c r="S37" s="193"/>
      <c r="T37" s="193" t="str">
        <f t="shared" si="0"/>
        <v/>
      </c>
    </row>
    <row r="38" spans="18:20" ht="15" customHeight="1" x14ac:dyDescent="0.25">
      <c r="R38" s="193"/>
      <c r="S38" s="193"/>
      <c r="T38" s="193" t="str">
        <f t="shared" si="0"/>
        <v/>
      </c>
    </row>
    <row r="39" spans="18:20" ht="15" customHeight="1" x14ac:dyDescent="0.25">
      <c r="R39" s="193"/>
      <c r="S39" s="193"/>
      <c r="T39" s="193" t="str">
        <f t="shared" si="0"/>
        <v/>
      </c>
    </row>
    <row r="40" spans="18:20" ht="15" customHeight="1" x14ac:dyDescent="0.25">
      <c r="R40" s="193"/>
      <c r="S40" s="193"/>
      <c r="T40" s="193" t="str">
        <f t="shared" si="0"/>
        <v/>
      </c>
    </row>
    <row r="41" spans="18:20" ht="15" customHeight="1" x14ac:dyDescent="0.25">
      <c r="R41" s="193"/>
      <c r="S41" s="193"/>
      <c r="T41" s="193" t="str">
        <f t="shared" si="0"/>
        <v/>
      </c>
    </row>
    <row r="42" spans="18:20" ht="15" customHeight="1" x14ac:dyDescent="0.25">
      <c r="R42" s="193"/>
      <c r="S42" s="193"/>
      <c r="T42" s="193" t="str">
        <f t="shared" si="0"/>
        <v/>
      </c>
    </row>
    <row r="43" spans="18:20" ht="15" customHeight="1" x14ac:dyDescent="0.25">
      <c r="R43" s="193"/>
      <c r="S43" s="193"/>
      <c r="T43" s="193" t="str">
        <f t="shared" si="0"/>
        <v/>
      </c>
    </row>
    <row r="44" spans="18:20" ht="15" customHeight="1" x14ac:dyDescent="0.25">
      <c r="R44" s="193"/>
      <c r="S44" s="193"/>
      <c r="T44" s="193" t="str">
        <f t="shared" si="0"/>
        <v/>
      </c>
    </row>
    <row r="45" spans="18:20" ht="15" customHeight="1" x14ac:dyDescent="0.25">
      <c r="R45" s="193"/>
      <c r="S45" s="193"/>
      <c r="T45" s="193" t="str">
        <f t="shared" si="0"/>
        <v/>
      </c>
    </row>
    <row r="46" spans="18:20" ht="15" customHeight="1" x14ac:dyDescent="0.25">
      <c r="R46" s="193"/>
      <c r="S46" s="193"/>
      <c r="T46" s="193" t="str">
        <f t="shared" si="0"/>
        <v/>
      </c>
    </row>
    <row r="47" spans="18:20" ht="15" customHeight="1" x14ac:dyDescent="0.25">
      <c r="R47" s="193"/>
      <c r="S47" s="193"/>
      <c r="T47" s="193" t="str">
        <f t="shared" si="0"/>
        <v/>
      </c>
    </row>
    <row r="48" spans="18:20" ht="15" customHeight="1" x14ac:dyDescent="0.25">
      <c r="R48" s="193"/>
      <c r="S48" s="193"/>
      <c r="T48" s="193" t="str">
        <f t="shared" si="0"/>
        <v/>
      </c>
    </row>
    <row r="49" spans="18:20" ht="15" customHeight="1" x14ac:dyDescent="0.25">
      <c r="R49" s="193"/>
      <c r="S49" s="193"/>
      <c r="T49" s="193" t="str">
        <f t="shared" si="0"/>
        <v/>
      </c>
    </row>
    <row r="50" spans="18:20" ht="15" customHeight="1" x14ac:dyDescent="0.25">
      <c r="R50" s="193"/>
      <c r="S50" s="193"/>
      <c r="T50" s="193" t="str">
        <f t="shared" si="0"/>
        <v/>
      </c>
    </row>
    <row r="51" spans="18:20" ht="15" customHeight="1" x14ac:dyDescent="0.25">
      <c r="R51" s="193"/>
      <c r="S51" s="193"/>
      <c r="T51" s="193" t="str">
        <f t="shared" si="0"/>
        <v/>
      </c>
    </row>
    <row r="52" spans="18:20" ht="15" customHeight="1" x14ac:dyDescent="0.25">
      <c r="R52" s="193"/>
      <c r="S52" s="193"/>
      <c r="T52" s="193" t="str">
        <f t="shared" si="0"/>
        <v/>
      </c>
    </row>
    <row r="53" spans="18:20" ht="15" customHeight="1" x14ac:dyDescent="0.25">
      <c r="R53" s="193"/>
      <c r="S53" s="193"/>
      <c r="T53" s="193" t="str">
        <f t="shared" si="0"/>
        <v/>
      </c>
    </row>
    <row r="54" spans="18:20" ht="15" customHeight="1" x14ac:dyDescent="0.25">
      <c r="R54" s="193"/>
      <c r="S54" s="193"/>
      <c r="T54" s="193" t="str">
        <f t="shared" si="0"/>
        <v/>
      </c>
    </row>
    <row r="55" spans="18:20" ht="15" customHeight="1" x14ac:dyDescent="0.25">
      <c r="R55" s="193"/>
      <c r="S55" s="193"/>
      <c r="T55" s="193" t="str">
        <f t="shared" si="0"/>
        <v/>
      </c>
    </row>
    <row r="56" spans="18:20" ht="15" customHeight="1" x14ac:dyDescent="0.25">
      <c r="R56" s="193"/>
      <c r="S56" s="193"/>
      <c r="T56" s="193" t="str">
        <f t="shared" si="0"/>
        <v/>
      </c>
    </row>
    <row r="57" spans="18:20" ht="15" customHeight="1" x14ac:dyDescent="0.25">
      <c r="R57" s="193"/>
      <c r="S57" s="193"/>
      <c r="T57" s="193" t="str">
        <f t="shared" si="0"/>
        <v/>
      </c>
    </row>
    <row r="58" spans="18:20" ht="15" customHeight="1" x14ac:dyDescent="0.25">
      <c r="R58" s="193"/>
      <c r="S58" s="193"/>
      <c r="T58" s="193" t="str">
        <f t="shared" si="0"/>
        <v/>
      </c>
    </row>
    <row r="59" spans="18:20" ht="15" customHeight="1" x14ac:dyDescent="0.25">
      <c r="R59" s="193"/>
      <c r="S59" s="193"/>
      <c r="T59" s="193" t="str">
        <f t="shared" si="0"/>
        <v/>
      </c>
    </row>
    <row r="60" spans="18:20" ht="15" customHeight="1" x14ac:dyDescent="0.25">
      <c r="R60" s="193"/>
      <c r="S60" s="193"/>
      <c r="T60" s="193" t="str">
        <f t="shared" si="0"/>
        <v/>
      </c>
    </row>
    <row r="61" spans="18:20" ht="15" customHeight="1" x14ac:dyDescent="0.25">
      <c r="R61" s="193"/>
      <c r="S61" s="193"/>
      <c r="T61" s="193" t="str">
        <f t="shared" si="0"/>
        <v/>
      </c>
    </row>
    <row r="62" spans="18:20" ht="15" customHeight="1" x14ac:dyDescent="0.25">
      <c r="R62" s="193"/>
      <c r="S62" s="193"/>
      <c r="T62" s="193" t="str">
        <f t="shared" si="0"/>
        <v/>
      </c>
    </row>
    <row r="63" spans="18:20" ht="15" customHeight="1" x14ac:dyDescent="0.25">
      <c r="R63" s="193"/>
      <c r="S63" s="193"/>
      <c r="T63" s="193" t="str">
        <f t="shared" si="0"/>
        <v/>
      </c>
    </row>
    <row r="64" spans="18:20" ht="15" customHeight="1" x14ac:dyDescent="0.25">
      <c r="R64" s="193"/>
      <c r="S64" s="193"/>
      <c r="T64" s="193" t="str">
        <f t="shared" si="0"/>
        <v/>
      </c>
    </row>
    <row r="65" spans="18:20" ht="15" customHeight="1" x14ac:dyDescent="0.25">
      <c r="R65" s="193"/>
      <c r="S65" s="193"/>
      <c r="T65" s="193" t="str">
        <f t="shared" si="0"/>
        <v/>
      </c>
    </row>
    <row r="66" spans="18:20" ht="15" customHeight="1" x14ac:dyDescent="0.25">
      <c r="R66" s="193"/>
      <c r="S66" s="193"/>
      <c r="T66" s="193" t="str">
        <f t="shared" ref="T66:T129" si="1">IF($A66="","",IF(AND($R66="",$S66=""),"",IF($S66="",0,$S66)-IF($R66="",0,$R66)))</f>
        <v/>
      </c>
    </row>
    <row r="67" spans="18:20" ht="15" customHeight="1" x14ac:dyDescent="0.25">
      <c r="R67" s="193"/>
      <c r="S67" s="193"/>
      <c r="T67" s="193" t="str">
        <f t="shared" si="1"/>
        <v/>
      </c>
    </row>
    <row r="68" spans="18:20" ht="15" customHeight="1" x14ac:dyDescent="0.25">
      <c r="R68" s="193"/>
      <c r="S68" s="193"/>
      <c r="T68" s="193" t="str">
        <f t="shared" si="1"/>
        <v/>
      </c>
    </row>
    <row r="69" spans="18:20" ht="15" customHeight="1" x14ac:dyDescent="0.25">
      <c r="R69" s="193"/>
      <c r="S69" s="193"/>
      <c r="T69" s="193" t="str">
        <f t="shared" si="1"/>
        <v/>
      </c>
    </row>
    <row r="70" spans="18:20" ht="15" customHeight="1" x14ac:dyDescent="0.25">
      <c r="R70" s="193"/>
      <c r="S70" s="193"/>
      <c r="T70" s="193" t="str">
        <f t="shared" si="1"/>
        <v/>
      </c>
    </row>
    <row r="71" spans="18:20" ht="15" customHeight="1" x14ac:dyDescent="0.25">
      <c r="R71" s="193"/>
      <c r="S71" s="193"/>
      <c r="T71" s="193" t="str">
        <f t="shared" si="1"/>
        <v/>
      </c>
    </row>
    <row r="72" spans="18:20" ht="15" customHeight="1" x14ac:dyDescent="0.25">
      <c r="R72" s="193"/>
      <c r="S72" s="193"/>
      <c r="T72" s="193" t="str">
        <f t="shared" si="1"/>
        <v/>
      </c>
    </row>
    <row r="73" spans="18:20" ht="15" customHeight="1" x14ac:dyDescent="0.25">
      <c r="R73" s="193"/>
      <c r="S73" s="193"/>
      <c r="T73" s="193" t="str">
        <f t="shared" si="1"/>
        <v/>
      </c>
    </row>
    <row r="74" spans="18:20" ht="15" customHeight="1" x14ac:dyDescent="0.25">
      <c r="R74" s="193"/>
      <c r="S74" s="193"/>
      <c r="T74" s="193" t="str">
        <f t="shared" si="1"/>
        <v/>
      </c>
    </row>
    <row r="75" spans="18:20" ht="15" customHeight="1" x14ac:dyDescent="0.25">
      <c r="R75" s="193"/>
      <c r="S75" s="193"/>
      <c r="T75" s="193" t="str">
        <f t="shared" si="1"/>
        <v/>
      </c>
    </row>
    <row r="76" spans="18:20" ht="15" customHeight="1" x14ac:dyDescent="0.25">
      <c r="R76" s="193"/>
      <c r="S76" s="193"/>
      <c r="T76" s="193" t="str">
        <f t="shared" si="1"/>
        <v/>
      </c>
    </row>
    <row r="77" spans="18:20" ht="15" customHeight="1" x14ac:dyDescent="0.25">
      <c r="R77" s="193"/>
      <c r="S77" s="193"/>
      <c r="T77" s="193" t="str">
        <f t="shared" si="1"/>
        <v/>
      </c>
    </row>
    <row r="78" spans="18:20" ht="15" customHeight="1" x14ac:dyDescent="0.25">
      <c r="R78" s="193"/>
      <c r="S78" s="193"/>
      <c r="T78" s="193" t="str">
        <f t="shared" si="1"/>
        <v/>
      </c>
    </row>
    <row r="79" spans="18:20" ht="15" customHeight="1" x14ac:dyDescent="0.25">
      <c r="R79" s="193"/>
      <c r="S79" s="193"/>
      <c r="T79" s="193" t="str">
        <f t="shared" si="1"/>
        <v/>
      </c>
    </row>
    <row r="80" spans="18:20" ht="15" customHeight="1" x14ac:dyDescent="0.25">
      <c r="R80" s="193"/>
      <c r="S80" s="193"/>
      <c r="T80" s="193" t="str">
        <f t="shared" si="1"/>
        <v/>
      </c>
    </row>
    <row r="81" spans="18:20" ht="15" customHeight="1" x14ac:dyDescent="0.25">
      <c r="R81" s="193"/>
      <c r="S81" s="193"/>
      <c r="T81" s="193" t="str">
        <f t="shared" si="1"/>
        <v/>
      </c>
    </row>
    <row r="82" spans="18:20" ht="15" customHeight="1" x14ac:dyDescent="0.25">
      <c r="R82" s="193"/>
      <c r="S82" s="193"/>
      <c r="T82" s="193" t="str">
        <f t="shared" si="1"/>
        <v/>
      </c>
    </row>
    <row r="83" spans="18:20" ht="15" customHeight="1" x14ac:dyDescent="0.25">
      <c r="R83" s="193"/>
      <c r="S83" s="193"/>
      <c r="T83" s="193" t="str">
        <f t="shared" si="1"/>
        <v/>
      </c>
    </row>
    <row r="84" spans="18:20" ht="15" customHeight="1" x14ac:dyDescent="0.25">
      <c r="R84" s="193"/>
      <c r="S84" s="193"/>
      <c r="T84" s="193" t="str">
        <f t="shared" si="1"/>
        <v/>
      </c>
    </row>
    <row r="85" spans="18:20" ht="15" customHeight="1" x14ac:dyDescent="0.25">
      <c r="R85" s="193"/>
      <c r="S85" s="193"/>
      <c r="T85" s="193" t="str">
        <f t="shared" si="1"/>
        <v/>
      </c>
    </row>
    <row r="86" spans="18:20" ht="15" customHeight="1" x14ac:dyDescent="0.25">
      <c r="R86" s="193"/>
      <c r="S86" s="193"/>
      <c r="T86" s="193" t="str">
        <f t="shared" si="1"/>
        <v/>
      </c>
    </row>
    <row r="87" spans="18:20" ht="15" customHeight="1" x14ac:dyDescent="0.25">
      <c r="R87" s="193"/>
      <c r="S87" s="193"/>
      <c r="T87" s="193" t="str">
        <f t="shared" si="1"/>
        <v/>
      </c>
    </row>
    <row r="88" spans="18:20" ht="15" customHeight="1" x14ac:dyDescent="0.25">
      <c r="R88" s="193"/>
      <c r="S88" s="193"/>
      <c r="T88" s="193" t="str">
        <f t="shared" si="1"/>
        <v/>
      </c>
    </row>
    <row r="89" spans="18:20" ht="15" customHeight="1" x14ac:dyDescent="0.25">
      <c r="R89" s="193"/>
      <c r="S89" s="193"/>
      <c r="T89" s="193" t="str">
        <f t="shared" si="1"/>
        <v/>
      </c>
    </row>
    <row r="90" spans="18:20" ht="15" customHeight="1" x14ac:dyDescent="0.25">
      <c r="R90" s="193"/>
      <c r="S90" s="193"/>
      <c r="T90" s="193" t="str">
        <f t="shared" si="1"/>
        <v/>
      </c>
    </row>
    <row r="91" spans="18:20" ht="15" customHeight="1" x14ac:dyDescent="0.25">
      <c r="R91" s="193"/>
      <c r="S91" s="193"/>
      <c r="T91" s="193" t="str">
        <f t="shared" si="1"/>
        <v/>
      </c>
    </row>
    <row r="92" spans="18:20" ht="15" customHeight="1" x14ac:dyDescent="0.25">
      <c r="R92" s="193"/>
      <c r="S92" s="193"/>
      <c r="T92" s="193" t="str">
        <f t="shared" si="1"/>
        <v/>
      </c>
    </row>
    <row r="93" spans="18:20" ht="15" customHeight="1" x14ac:dyDescent="0.25">
      <c r="R93" s="193"/>
      <c r="S93" s="193"/>
      <c r="T93" s="193" t="str">
        <f t="shared" si="1"/>
        <v/>
      </c>
    </row>
    <row r="94" spans="18:20" ht="15" customHeight="1" x14ac:dyDescent="0.25">
      <c r="R94" s="193"/>
      <c r="S94" s="193"/>
      <c r="T94" s="193" t="str">
        <f t="shared" si="1"/>
        <v/>
      </c>
    </row>
    <row r="95" spans="18:20" ht="15" customHeight="1" x14ac:dyDescent="0.25">
      <c r="R95" s="193"/>
      <c r="S95" s="193"/>
      <c r="T95" s="193" t="str">
        <f t="shared" si="1"/>
        <v/>
      </c>
    </row>
    <row r="96" spans="18:20" ht="15" customHeight="1" x14ac:dyDescent="0.25">
      <c r="R96" s="193"/>
      <c r="S96" s="193"/>
      <c r="T96" s="193" t="str">
        <f t="shared" si="1"/>
        <v/>
      </c>
    </row>
    <row r="97" spans="18:20" ht="15" customHeight="1" x14ac:dyDescent="0.25">
      <c r="R97" s="193"/>
      <c r="S97" s="193"/>
      <c r="T97" s="193" t="str">
        <f t="shared" si="1"/>
        <v/>
      </c>
    </row>
    <row r="98" spans="18:20" ht="15" customHeight="1" x14ac:dyDescent="0.25">
      <c r="R98" s="193"/>
      <c r="S98" s="193"/>
      <c r="T98" s="193" t="str">
        <f t="shared" si="1"/>
        <v/>
      </c>
    </row>
    <row r="99" spans="18:20" ht="15" customHeight="1" x14ac:dyDescent="0.25">
      <c r="R99" s="193"/>
      <c r="S99" s="193"/>
      <c r="T99" s="193" t="str">
        <f t="shared" si="1"/>
        <v/>
      </c>
    </row>
    <row r="100" spans="18:20" ht="15" customHeight="1" x14ac:dyDescent="0.25">
      <c r="R100" s="193"/>
      <c r="S100" s="193"/>
      <c r="T100" s="193" t="str">
        <f t="shared" si="1"/>
        <v/>
      </c>
    </row>
    <row r="101" spans="18:20" ht="15" customHeight="1" x14ac:dyDescent="0.25">
      <c r="R101" s="193"/>
      <c r="S101" s="193"/>
      <c r="T101" s="193" t="str">
        <f t="shared" si="1"/>
        <v/>
      </c>
    </row>
    <row r="102" spans="18:20" ht="15" customHeight="1" x14ac:dyDescent="0.25">
      <c r="R102" s="193"/>
      <c r="S102" s="193"/>
      <c r="T102" s="193" t="str">
        <f t="shared" si="1"/>
        <v/>
      </c>
    </row>
    <row r="103" spans="18:20" ht="15" customHeight="1" x14ac:dyDescent="0.25">
      <c r="R103" s="193"/>
      <c r="S103" s="193"/>
      <c r="T103" s="193" t="str">
        <f t="shared" si="1"/>
        <v/>
      </c>
    </row>
    <row r="104" spans="18:20" ht="15" customHeight="1" x14ac:dyDescent="0.25">
      <c r="R104" s="193"/>
      <c r="S104" s="193"/>
      <c r="T104" s="193" t="str">
        <f t="shared" si="1"/>
        <v/>
      </c>
    </row>
    <row r="105" spans="18:20" ht="15" customHeight="1" x14ac:dyDescent="0.25">
      <c r="R105" s="193"/>
      <c r="S105" s="193"/>
      <c r="T105" s="193" t="str">
        <f t="shared" si="1"/>
        <v/>
      </c>
    </row>
    <row r="106" spans="18:20" ht="15" customHeight="1" x14ac:dyDescent="0.25">
      <c r="R106" s="193"/>
      <c r="S106" s="193"/>
      <c r="T106" s="193" t="str">
        <f t="shared" si="1"/>
        <v/>
      </c>
    </row>
    <row r="107" spans="18:20" ht="15" customHeight="1" x14ac:dyDescent="0.25">
      <c r="R107" s="193"/>
      <c r="S107" s="193"/>
      <c r="T107" s="193" t="str">
        <f t="shared" si="1"/>
        <v/>
      </c>
    </row>
    <row r="108" spans="18:20" ht="15" customHeight="1" x14ac:dyDescent="0.25">
      <c r="R108" s="193"/>
      <c r="S108" s="193"/>
      <c r="T108" s="193" t="str">
        <f t="shared" si="1"/>
        <v/>
      </c>
    </row>
    <row r="109" spans="18:20" ht="15" customHeight="1" x14ac:dyDescent="0.25">
      <c r="R109" s="193"/>
      <c r="S109" s="193"/>
      <c r="T109" s="193" t="str">
        <f t="shared" si="1"/>
        <v/>
      </c>
    </row>
    <row r="110" spans="18:20" ht="15" customHeight="1" x14ac:dyDescent="0.25">
      <c r="R110" s="193"/>
      <c r="S110" s="193"/>
      <c r="T110" s="193" t="str">
        <f t="shared" si="1"/>
        <v/>
      </c>
    </row>
    <row r="111" spans="18:20" ht="15" customHeight="1" x14ac:dyDescent="0.25">
      <c r="R111" s="193"/>
      <c r="S111" s="193"/>
      <c r="T111" s="193" t="str">
        <f t="shared" si="1"/>
        <v/>
      </c>
    </row>
    <row r="112" spans="18:20" ht="15" customHeight="1" x14ac:dyDescent="0.25">
      <c r="R112" s="193"/>
      <c r="S112" s="193"/>
      <c r="T112" s="193" t="str">
        <f t="shared" si="1"/>
        <v/>
      </c>
    </row>
    <row r="113" spans="18:20" ht="15" customHeight="1" x14ac:dyDescent="0.25">
      <c r="R113" s="193"/>
      <c r="S113" s="193"/>
      <c r="T113" s="193" t="str">
        <f t="shared" si="1"/>
        <v/>
      </c>
    </row>
    <row r="114" spans="18:20" ht="15" customHeight="1" x14ac:dyDescent="0.25">
      <c r="R114" s="193"/>
      <c r="S114" s="193"/>
      <c r="T114" s="193" t="str">
        <f t="shared" si="1"/>
        <v/>
      </c>
    </row>
    <row r="115" spans="18:20" ht="15" customHeight="1" x14ac:dyDescent="0.25">
      <c r="R115" s="193"/>
      <c r="S115" s="193"/>
      <c r="T115" s="193" t="str">
        <f t="shared" si="1"/>
        <v/>
      </c>
    </row>
    <row r="116" spans="18:20" ht="15" customHeight="1" x14ac:dyDescent="0.25">
      <c r="R116" s="193"/>
      <c r="S116" s="193"/>
      <c r="T116" s="193" t="str">
        <f t="shared" si="1"/>
        <v/>
      </c>
    </row>
    <row r="117" spans="18:20" ht="15" customHeight="1" x14ac:dyDescent="0.25">
      <c r="R117" s="193"/>
      <c r="S117" s="193"/>
      <c r="T117" s="193" t="str">
        <f t="shared" si="1"/>
        <v/>
      </c>
    </row>
    <row r="118" spans="18:20" ht="15" customHeight="1" x14ac:dyDescent="0.25">
      <c r="R118" s="193"/>
      <c r="S118" s="193"/>
      <c r="T118" s="193" t="str">
        <f t="shared" si="1"/>
        <v/>
      </c>
    </row>
    <row r="119" spans="18:20" ht="15" customHeight="1" x14ac:dyDescent="0.25">
      <c r="R119" s="193"/>
      <c r="S119" s="193"/>
      <c r="T119" s="193" t="str">
        <f t="shared" si="1"/>
        <v/>
      </c>
    </row>
    <row r="120" spans="18:20" ht="15" customHeight="1" x14ac:dyDescent="0.25">
      <c r="R120" s="193"/>
      <c r="S120" s="193"/>
      <c r="T120" s="193" t="str">
        <f t="shared" si="1"/>
        <v/>
      </c>
    </row>
    <row r="121" spans="18:20" ht="15" customHeight="1" x14ac:dyDescent="0.25">
      <c r="R121" s="193"/>
      <c r="S121" s="193"/>
      <c r="T121" s="193" t="str">
        <f t="shared" si="1"/>
        <v/>
      </c>
    </row>
    <row r="122" spans="18:20" ht="15" customHeight="1" x14ac:dyDescent="0.25">
      <c r="R122" s="193"/>
      <c r="S122" s="193"/>
      <c r="T122" s="193" t="str">
        <f t="shared" si="1"/>
        <v/>
      </c>
    </row>
    <row r="123" spans="18:20" ht="15" customHeight="1" x14ac:dyDescent="0.25">
      <c r="R123" s="193"/>
      <c r="S123" s="193"/>
      <c r="T123" s="193" t="str">
        <f t="shared" si="1"/>
        <v/>
      </c>
    </row>
    <row r="124" spans="18:20" ht="15" customHeight="1" x14ac:dyDescent="0.25">
      <c r="R124" s="193"/>
      <c r="S124" s="193"/>
      <c r="T124" s="193" t="str">
        <f t="shared" si="1"/>
        <v/>
      </c>
    </row>
    <row r="125" spans="18:20" ht="15" customHeight="1" x14ac:dyDescent="0.25">
      <c r="R125" s="193"/>
      <c r="S125" s="193"/>
      <c r="T125" s="193" t="str">
        <f t="shared" si="1"/>
        <v/>
      </c>
    </row>
    <row r="126" spans="18:20" ht="15" customHeight="1" x14ac:dyDescent="0.25">
      <c r="R126" s="193"/>
      <c r="S126" s="193"/>
      <c r="T126" s="193" t="str">
        <f t="shared" si="1"/>
        <v/>
      </c>
    </row>
    <row r="127" spans="18:20" ht="15" customHeight="1" x14ac:dyDescent="0.25">
      <c r="R127" s="193"/>
      <c r="S127" s="193"/>
      <c r="T127" s="193" t="str">
        <f t="shared" si="1"/>
        <v/>
      </c>
    </row>
    <row r="128" spans="18:20" ht="15" customHeight="1" x14ac:dyDescent="0.25">
      <c r="R128" s="193"/>
      <c r="S128" s="193"/>
      <c r="T128" s="193" t="str">
        <f t="shared" si="1"/>
        <v/>
      </c>
    </row>
    <row r="129" spans="18:20" ht="15" customHeight="1" x14ac:dyDescent="0.25">
      <c r="R129" s="193"/>
      <c r="S129" s="193"/>
      <c r="T129" s="193" t="str">
        <f t="shared" si="1"/>
        <v/>
      </c>
    </row>
    <row r="130" spans="18:20" ht="15" customHeight="1" x14ac:dyDescent="0.25">
      <c r="R130" s="193"/>
      <c r="S130" s="193"/>
      <c r="T130" s="193" t="str">
        <f t="shared" ref="T130:T193" si="2">IF($A130="","",IF(AND($R130="",$S130=""),"",IF($S130="",0,$S130)-IF($R130="",0,$R130)))</f>
        <v/>
      </c>
    </row>
    <row r="131" spans="18:20" ht="15" customHeight="1" x14ac:dyDescent="0.25">
      <c r="R131" s="193"/>
      <c r="S131" s="193"/>
      <c r="T131" s="193" t="str">
        <f t="shared" si="2"/>
        <v/>
      </c>
    </row>
    <row r="132" spans="18:20" ht="15" customHeight="1" x14ac:dyDescent="0.25">
      <c r="R132" s="193"/>
      <c r="S132" s="193"/>
      <c r="T132" s="193" t="str">
        <f t="shared" si="2"/>
        <v/>
      </c>
    </row>
    <row r="133" spans="18:20" ht="15" customHeight="1" x14ac:dyDescent="0.25">
      <c r="R133" s="193"/>
      <c r="S133" s="193"/>
      <c r="T133" s="193" t="str">
        <f t="shared" si="2"/>
        <v/>
      </c>
    </row>
    <row r="134" spans="18:20" ht="15" customHeight="1" x14ac:dyDescent="0.25">
      <c r="R134" s="193"/>
      <c r="S134" s="193"/>
      <c r="T134" s="193" t="str">
        <f t="shared" si="2"/>
        <v/>
      </c>
    </row>
    <row r="135" spans="18:20" ht="15" customHeight="1" x14ac:dyDescent="0.25">
      <c r="R135" s="193"/>
      <c r="S135" s="193"/>
      <c r="T135" s="193" t="str">
        <f t="shared" si="2"/>
        <v/>
      </c>
    </row>
    <row r="136" spans="18:20" ht="15" customHeight="1" x14ac:dyDescent="0.25">
      <c r="R136" s="193"/>
      <c r="S136" s="193"/>
      <c r="T136" s="193" t="str">
        <f t="shared" si="2"/>
        <v/>
      </c>
    </row>
    <row r="137" spans="18:20" ht="15" customHeight="1" x14ac:dyDescent="0.25">
      <c r="R137" s="193"/>
      <c r="S137" s="193"/>
      <c r="T137" s="193" t="str">
        <f t="shared" si="2"/>
        <v/>
      </c>
    </row>
    <row r="138" spans="18:20" ht="15" customHeight="1" x14ac:dyDescent="0.25">
      <c r="R138" s="193"/>
      <c r="S138" s="193"/>
      <c r="T138" s="193" t="str">
        <f t="shared" si="2"/>
        <v/>
      </c>
    </row>
    <row r="139" spans="18:20" ht="15" customHeight="1" x14ac:dyDescent="0.25">
      <c r="R139" s="193"/>
      <c r="S139" s="193"/>
      <c r="T139" s="193" t="str">
        <f t="shared" si="2"/>
        <v/>
      </c>
    </row>
    <row r="140" spans="18:20" ht="15" customHeight="1" x14ac:dyDescent="0.25">
      <c r="R140" s="193"/>
      <c r="S140" s="193"/>
      <c r="T140" s="193" t="str">
        <f t="shared" si="2"/>
        <v/>
      </c>
    </row>
    <row r="141" spans="18:20" ht="15" customHeight="1" x14ac:dyDescent="0.25">
      <c r="R141" s="193"/>
      <c r="S141" s="193"/>
      <c r="T141" s="193" t="str">
        <f t="shared" si="2"/>
        <v/>
      </c>
    </row>
    <row r="142" spans="18:20" ht="15" customHeight="1" x14ac:dyDescent="0.25">
      <c r="R142" s="193"/>
      <c r="S142" s="193"/>
      <c r="T142" s="193" t="str">
        <f t="shared" si="2"/>
        <v/>
      </c>
    </row>
    <row r="143" spans="18:20" ht="15" customHeight="1" x14ac:dyDescent="0.25">
      <c r="R143" s="193"/>
      <c r="S143" s="193"/>
      <c r="T143" s="193" t="str">
        <f t="shared" si="2"/>
        <v/>
      </c>
    </row>
    <row r="144" spans="18:20" ht="15" customHeight="1" x14ac:dyDescent="0.25">
      <c r="R144" s="193"/>
      <c r="S144" s="193"/>
      <c r="T144" s="193" t="str">
        <f t="shared" si="2"/>
        <v/>
      </c>
    </row>
    <row r="145" spans="18:20" ht="15" customHeight="1" x14ac:dyDescent="0.25">
      <c r="R145" s="193"/>
      <c r="S145" s="193"/>
      <c r="T145" s="193" t="str">
        <f t="shared" si="2"/>
        <v/>
      </c>
    </row>
    <row r="146" spans="18:20" ht="15" customHeight="1" x14ac:dyDescent="0.25">
      <c r="R146" s="193"/>
      <c r="S146" s="193"/>
      <c r="T146" s="193" t="str">
        <f t="shared" si="2"/>
        <v/>
      </c>
    </row>
    <row r="147" spans="18:20" ht="15" customHeight="1" x14ac:dyDescent="0.25">
      <c r="R147" s="193"/>
      <c r="S147" s="193"/>
      <c r="T147" s="193" t="str">
        <f t="shared" si="2"/>
        <v/>
      </c>
    </row>
    <row r="148" spans="18:20" ht="15" customHeight="1" x14ac:dyDescent="0.25">
      <c r="R148" s="193"/>
      <c r="S148" s="193"/>
      <c r="T148" s="193" t="str">
        <f t="shared" si="2"/>
        <v/>
      </c>
    </row>
    <row r="149" spans="18:20" ht="15" customHeight="1" x14ac:dyDescent="0.25">
      <c r="R149" s="193"/>
      <c r="S149" s="193"/>
      <c r="T149" s="193" t="str">
        <f t="shared" si="2"/>
        <v/>
      </c>
    </row>
    <row r="150" spans="18:20" ht="15" customHeight="1" x14ac:dyDescent="0.25">
      <c r="R150" s="193"/>
      <c r="S150" s="193"/>
      <c r="T150" s="193" t="str">
        <f t="shared" si="2"/>
        <v/>
      </c>
    </row>
    <row r="151" spans="18:20" ht="15" customHeight="1" x14ac:dyDescent="0.25">
      <c r="R151" s="193"/>
      <c r="S151" s="193"/>
      <c r="T151" s="193" t="str">
        <f t="shared" si="2"/>
        <v/>
      </c>
    </row>
    <row r="152" spans="18:20" ht="15" customHeight="1" x14ac:dyDescent="0.25">
      <c r="R152" s="193"/>
      <c r="S152" s="193"/>
      <c r="T152" s="193" t="str">
        <f t="shared" si="2"/>
        <v/>
      </c>
    </row>
    <row r="153" spans="18:20" ht="15" customHeight="1" x14ac:dyDescent="0.25">
      <c r="R153" s="193"/>
      <c r="S153" s="193"/>
      <c r="T153" s="193" t="str">
        <f t="shared" si="2"/>
        <v/>
      </c>
    </row>
    <row r="154" spans="18:20" ht="15" customHeight="1" x14ac:dyDescent="0.25">
      <c r="R154" s="193"/>
      <c r="S154" s="193"/>
      <c r="T154" s="193" t="str">
        <f t="shared" si="2"/>
        <v/>
      </c>
    </row>
    <row r="155" spans="18:20" ht="15" customHeight="1" x14ac:dyDescent="0.25">
      <c r="R155" s="193"/>
      <c r="S155" s="193"/>
      <c r="T155" s="193" t="str">
        <f t="shared" si="2"/>
        <v/>
      </c>
    </row>
    <row r="156" spans="18:20" ht="15" customHeight="1" x14ac:dyDescent="0.25">
      <c r="R156" s="193"/>
      <c r="S156" s="193"/>
      <c r="T156" s="193" t="str">
        <f t="shared" si="2"/>
        <v/>
      </c>
    </row>
    <row r="157" spans="18:20" ht="15" customHeight="1" x14ac:dyDescent="0.25">
      <c r="R157" s="193"/>
      <c r="S157" s="193"/>
      <c r="T157" s="193" t="str">
        <f t="shared" si="2"/>
        <v/>
      </c>
    </row>
    <row r="158" spans="18:20" ht="15" customHeight="1" x14ac:dyDescent="0.25">
      <c r="R158" s="193"/>
      <c r="S158" s="193"/>
      <c r="T158" s="193" t="str">
        <f t="shared" si="2"/>
        <v/>
      </c>
    </row>
    <row r="159" spans="18:20" ht="15" customHeight="1" x14ac:dyDescent="0.25">
      <c r="R159" s="193"/>
      <c r="S159" s="193"/>
      <c r="T159" s="193" t="str">
        <f t="shared" si="2"/>
        <v/>
      </c>
    </row>
    <row r="160" spans="18:20" ht="15" customHeight="1" x14ac:dyDescent="0.25">
      <c r="R160" s="193"/>
      <c r="S160" s="193"/>
      <c r="T160" s="193" t="str">
        <f t="shared" si="2"/>
        <v/>
      </c>
    </row>
    <row r="161" spans="18:20" ht="15" customHeight="1" x14ac:dyDescent="0.25">
      <c r="R161" s="193"/>
      <c r="S161" s="193"/>
      <c r="T161" s="193" t="str">
        <f t="shared" si="2"/>
        <v/>
      </c>
    </row>
    <row r="162" spans="18:20" ht="15" customHeight="1" x14ac:dyDescent="0.25">
      <c r="R162" s="193"/>
      <c r="S162" s="193"/>
      <c r="T162" s="193" t="str">
        <f t="shared" si="2"/>
        <v/>
      </c>
    </row>
    <row r="163" spans="18:20" ht="15" customHeight="1" x14ac:dyDescent="0.25">
      <c r="R163" s="193"/>
      <c r="S163" s="193"/>
      <c r="T163" s="193" t="str">
        <f t="shared" si="2"/>
        <v/>
      </c>
    </row>
    <row r="164" spans="18:20" ht="15" customHeight="1" x14ac:dyDescent="0.25">
      <c r="R164" s="193"/>
      <c r="S164" s="193"/>
      <c r="T164" s="193" t="str">
        <f t="shared" si="2"/>
        <v/>
      </c>
    </row>
    <row r="165" spans="18:20" ht="15" customHeight="1" x14ac:dyDescent="0.25">
      <c r="R165" s="193"/>
      <c r="S165" s="193"/>
      <c r="T165" s="193" t="str">
        <f t="shared" si="2"/>
        <v/>
      </c>
    </row>
    <row r="166" spans="18:20" ht="15" customHeight="1" x14ac:dyDescent="0.25">
      <c r="R166" s="193"/>
      <c r="S166" s="193"/>
      <c r="T166" s="193" t="str">
        <f t="shared" si="2"/>
        <v/>
      </c>
    </row>
    <row r="167" spans="18:20" ht="15" customHeight="1" x14ac:dyDescent="0.25">
      <c r="R167" s="193"/>
      <c r="S167" s="193"/>
      <c r="T167" s="193" t="str">
        <f t="shared" si="2"/>
        <v/>
      </c>
    </row>
    <row r="168" spans="18:20" ht="15" customHeight="1" x14ac:dyDescent="0.25">
      <c r="R168" s="193"/>
      <c r="S168" s="193"/>
      <c r="T168" s="193" t="str">
        <f t="shared" si="2"/>
        <v/>
      </c>
    </row>
    <row r="169" spans="18:20" ht="15" customHeight="1" x14ac:dyDescent="0.25">
      <c r="R169" s="193"/>
      <c r="S169" s="193"/>
      <c r="T169" s="193" t="str">
        <f t="shared" si="2"/>
        <v/>
      </c>
    </row>
    <row r="170" spans="18:20" ht="15" customHeight="1" x14ac:dyDescent="0.25">
      <c r="R170" s="193"/>
      <c r="S170" s="193"/>
      <c r="T170" s="193" t="str">
        <f t="shared" si="2"/>
        <v/>
      </c>
    </row>
    <row r="171" spans="18:20" ht="15" customHeight="1" x14ac:dyDescent="0.25">
      <c r="R171" s="193"/>
      <c r="S171" s="193"/>
      <c r="T171" s="193" t="str">
        <f t="shared" si="2"/>
        <v/>
      </c>
    </row>
    <row r="172" spans="18:20" ht="15" customHeight="1" x14ac:dyDescent="0.25">
      <c r="R172" s="193"/>
      <c r="S172" s="193"/>
      <c r="T172" s="193" t="str">
        <f t="shared" si="2"/>
        <v/>
      </c>
    </row>
    <row r="173" spans="18:20" ht="15" customHeight="1" x14ac:dyDescent="0.25">
      <c r="R173" s="193"/>
      <c r="S173" s="193"/>
      <c r="T173" s="193" t="str">
        <f t="shared" si="2"/>
        <v/>
      </c>
    </row>
    <row r="174" spans="18:20" ht="15" customHeight="1" x14ac:dyDescent="0.25">
      <c r="R174" s="193"/>
      <c r="S174" s="193"/>
      <c r="T174" s="193" t="str">
        <f t="shared" si="2"/>
        <v/>
      </c>
    </row>
    <row r="175" spans="18:20" ht="15" customHeight="1" x14ac:dyDescent="0.25">
      <c r="R175" s="193"/>
      <c r="S175" s="193"/>
      <c r="T175" s="193" t="str">
        <f t="shared" si="2"/>
        <v/>
      </c>
    </row>
    <row r="176" spans="18:20" ht="15" customHeight="1" x14ac:dyDescent="0.25">
      <c r="R176" s="193"/>
      <c r="S176" s="193"/>
      <c r="T176" s="193" t="str">
        <f t="shared" si="2"/>
        <v/>
      </c>
    </row>
    <row r="177" spans="18:20" ht="15" customHeight="1" x14ac:dyDescent="0.25">
      <c r="R177" s="193"/>
      <c r="S177" s="193"/>
      <c r="T177" s="193" t="str">
        <f t="shared" si="2"/>
        <v/>
      </c>
    </row>
    <row r="178" spans="18:20" ht="15" customHeight="1" x14ac:dyDescent="0.25">
      <c r="R178" s="193"/>
      <c r="S178" s="193"/>
      <c r="T178" s="193" t="str">
        <f t="shared" si="2"/>
        <v/>
      </c>
    </row>
    <row r="179" spans="18:20" ht="15" customHeight="1" x14ac:dyDescent="0.25">
      <c r="R179" s="193"/>
      <c r="S179" s="193"/>
      <c r="T179" s="193" t="str">
        <f t="shared" si="2"/>
        <v/>
      </c>
    </row>
    <row r="180" spans="18:20" ht="15" customHeight="1" x14ac:dyDescent="0.25">
      <c r="R180" s="193"/>
      <c r="S180" s="193"/>
      <c r="T180" s="193" t="str">
        <f t="shared" si="2"/>
        <v/>
      </c>
    </row>
    <row r="181" spans="18:20" ht="15" customHeight="1" x14ac:dyDescent="0.25">
      <c r="R181" s="193"/>
      <c r="S181" s="193"/>
      <c r="T181" s="193" t="str">
        <f t="shared" si="2"/>
        <v/>
      </c>
    </row>
    <row r="182" spans="18:20" ht="15" customHeight="1" x14ac:dyDescent="0.25">
      <c r="R182" s="193"/>
      <c r="S182" s="193"/>
      <c r="T182" s="193" t="str">
        <f t="shared" si="2"/>
        <v/>
      </c>
    </row>
    <row r="183" spans="18:20" ht="15" customHeight="1" x14ac:dyDescent="0.25">
      <c r="R183" s="193"/>
      <c r="S183" s="193"/>
      <c r="T183" s="193" t="str">
        <f t="shared" si="2"/>
        <v/>
      </c>
    </row>
    <row r="184" spans="18:20" ht="15" customHeight="1" x14ac:dyDescent="0.25">
      <c r="R184" s="193"/>
      <c r="S184" s="193"/>
      <c r="T184" s="193" t="str">
        <f t="shared" si="2"/>
        <v/>
      </c>
    </row>
    <row r="185" spans="18:20" ht="15" customHeight="1" x14ac:dyDescent="0.25">
      <c r="R185" s="193"/>
      <c r="S185" s="193"/>
      <c r="T185" s="193" t="str">
        <f t="shared" si="2"/>
        <v/>
      </c>
    </row>
    <row r="186" spans="18:20" ht="15" customHeight="1" x14ac:dyDescent="0.25">
      <c r="R186" s="193"/>
      <c r="S186" s="193"/>
      <c r="T186" s="193" t="str">
        <f t="shared" si="2"/>
        <v/>
      </c>
    </row>
    <row r="187" spans="18:20" ht="15" customHeight="1" x14ac:dyDescent="0.25">
      <c r="R187" s="193"/>
      <c r="S187" s="193"/>
      <c r="T187" s="193" t="str">
        <f t="shared" si="2"/>
        <v/>
      </c>
    </row>
    <row r="188" spans="18:20" ht="15" customHeight="1" x14ac:dyDescent="0.25">
      <c r="R188" s="193"/>
      <c r="S188" s="193"/>
      <c r="T188" s="193" t="str">
        <f t="shared" si="2"/>
        <v/>
      </c>
    </row>
    <row r="189" spans="18:20" ht="15" customHeight="1" x14ac:dyDescent="0.25">
      <c r="R189" s="193"/>
      <c r="S189" s="193"/>
      <c r="T189" s="193" t="str">
        <f t="shared" si="2"/>
        <v/>
      </c>
    </row>
    <row r="190" spans="18:20" ht="15" customHeight="1" x14ac:dyDescent="0.25">
      <c r="R190" s="193"/>
      <c r="S190" s="193"/>
      <c r="T190" s="193" t="str">
        <f t="shared" si="2"/>
        <v/>
      </c>
    </row>
    <row r="191" spans="18:20" ht="15" customHeight="1" x14ac:dyDescent="0.25">
      <c r="R191" s="193"/>
      <c r="S191" s="193"/>
      <c r="T191" s="193" t="str">
        <f t="shared" si="2"/>
        <v/>
      </c>
    </row>
    <row r="192" spans="18:20" ht="15" customHeight="1" x14ac:dyDescent="0.25">
      <c r="R192" s="193"/>
      <c r="S192" s="193"/>
      <c r="T192" s="193" t="str">
        <f t="shared" si="2"/>
        <v/>
      </c>
    </row>
    <row r="193" spans="18:20" ht="15" customHeight="1" x14ac:dyDescent="0.25">
      <c r="R193" s="193"/>
      <c r="S193" s="193"/>
      <c r="T193" s="193" t="str">
        <f t="shared" si="2"/>
        <v/>
      </c>
    </row>
    <row r="194" spans="18:20" ht="15" customHeight="1" x14ac:dyDescent="0.25">
      <c r="R194" s="193"/>
      <c r="S194" s="193"/>
      <c r="T194" s="193" t="str">
        <f t="shared" ref="T194:T257" si="3">IF($A194="","",IF(AND($R194="",$S194=""),"",IF($S194="",0,$S194)-IF($R194="",0,$R194)))</f>
        <v/>
      </c>
    </row>
    <row r="195" spans="18:20" ht="15" customHeight="1" x14ac:dyDescent="0.25">
      <c r="R195" s="193"/>
      <c r="S195" s="193"/>
      <c r="T195" s="193" t="str">
        <f t="shared" si="3"/>
        <v/>
      </c>
    </row>
    <row r="196" spans="18:20" ht="15" customHeight="1" x14ac:dyDescent="0.25">
      <c r="R196" s="193"/>
      <c r="S196" s="193"/>
      <c r="T196" s="193" t="str">
        <f t="shared" si="3"/>
        <v/>
      </c>
    </row>
    <row r="197" spans="18:20" ht="15" customHeight="1" x14ac:dyDescent="0.25">
      <c r="R197" s="193"/>
      <c r="S197" s="193"/>
      <c r="T197" s="193" t="str">
        <f t="shared" si="3"/>
        <v/>
      </c>
    </row>
    <row r="198" spans="18:20" ht="15" customHeight="1" x14ac:dyDescent="0.25">
      <c r="R198" s="193"/>
      <c r="S198" s="193"/>
      <c r="T198" s="193" t="str">
        <f t="shared" si="3"/>
        <v/>
      </c>
    </row>
    <row r="199" spans="18:20" ht="15" customHeight="1" x14ac:dyDescent="0.25">
      <c r="R199" s="193"/>
      <c r="S199" s="193"/>
      <c r="T199" s="193" t="str">
        <f t="shared" si="3"/>
        <v/>
      </c>
    </row>
    <row r="200" spans="18:20" ht="15" customHeight="1" x14ac:dyDescent="0.25">
      <c r="R200" s="193"/>
      <c r="S200" s="193"/>
      <c r="T200" s="193" t="str">
        <f t="shared" si="3"/>
        <v/>
      </c>
    </row>
    <row r="201" spans="18:20" ht="15" customHeight="1" x14ac:dyDescent="0.25">
      <c r="R201" s="193"/>
      <c r="S201" s="193"/>
      <c r="T201" s="193" t="str">
        <f t="shared" si="3"/>
        <v/>
      </c>
    </row>
    <row r="202" spans="18:20" ht="15" customHeight="1" x14ac:dyDescent="0.25">
      <c r="R202" s="193"/>
      <c r="S202" s="193"/>
      <c r="T202" s="193" t="str">
        <f t="shared" si="3"/>
        <v/>
      </c>
    </row>
    <row r="203" spans="18:20" ht="15" customHeight="1" x14ac:dyDescent="0.25">
      <c r="R203" s="193"/>
      <c r="S203" s="193"/>
      <c r="T203" s="193" t="str">
        <f t="shared" si="3"/>
        <v/>
      </c>
    </row>
    <row r="204" spans="18:20" ht="15" customHeight="1" x14ac:dyDescent="0.25">
      <c r="R204" s="193"/>
      <c r="S204" s="193"/>
      <c r="T204" s="193" t="str">
        <f t="shared" si="3"/>
        <v/>
      </c>
    </row>
    <row r="205" spans="18:20" ht="15" customHeight="1" x14ac:dyDescent="0.25">
      <c r="R205" s="193"/>
      <c r="S205" s="193"/>
      <c r="T205" s="193" t="str">
        <f t="shared" si="3"/>
        <v/>
      </c>
    </row>
    <row r="206" spans="18:20" ht="15" customHeight="1" x14ac:dyDescent="0.25">
      <c r="R206" s="193"/>
      <c r="S206" s="193"/>
      <c r="T206" s="193" t="str">
        <f t="shared" si="3"/>
        <v/>
      </c>
    </row>
    <row r="207" spans="18:20" ht="15" customHeight="1" x14ac:dyDescent="0.25">
      <c r="R207" s="193"/>
      <c r="S207" s="193"/>
      <c r="T207" s="193" t="str">
        <f t="shared" si="3"/>
        <v/>
      </c>
    </row>
    <row r="208" spans="18:20" ht="15" customHeight="1" x14ac:dyDescent="0.25">
      <c r="R208" s="193"/>
      <c r="S208" s="193"/>
      <c r="T208" s="193" t="str">
        <f t="shared" si="3"/>
        <v/>
      </c>
    </row>
    <row r="209" spans="18:20" ht="15" customHeight="1" x14ac:dyDescent="0.25">
      <c r="R209" s="193"/>
      <c r="S209" s="193"/>
      <c r="T209" s="193" t="str">
        <f t="shared" si="3"/>
        <v/>
      </c>
    </row>
    <row r="210" spans="18:20" ht="15" customHeight="1" x14ac:dyDescent="0.25">
      <c r="R210" s="193"/>
      <c r="S210" s="193"/>
      <c r="T210" s="193" t="str">
        <f t="shared" si="3"/>
        <v/>
      </c>
    </row>
    <row r="211" spans="18:20" ht="15" customHeight="1" x14ac:dyDescent="0.25">
      <c r="R211" s="193"/>
      <c r="S211" s="193"/>
      <c r="T211" s="193" t="str">
        <f t="shared" si="3"/>
        <v/>
      </c>
    </row>
    <row r="212" spans="18:20" ht="15" customHeight="1" x14ac:dyDescent="0.25">
      <c r="R212" s="193"/>
      <c r="S212" s="193"/>
      <c r="T212" s="193" t="str">
        <f t="shared" si="3"/>
        <v/>
      </c>
    </row>
    <row r="213" spans="18:20" ht="15" customHeight="1" x14ac:dyDescent="0.25">
      <c r="R213" s="193"/>
      <c r="S213" s="193"/>
      <c r="T213" s="193" t="str">
        <f t="shared" si="3"/>
        <v/>
      </c>
    </row>
    <row r="214" spans="18:20" ht="15" customHeight="1" x14ac:dyDescent="0.25">
      <c r="R214" s="193"/>
      <c r="S214" s="193"/>
      <c r="T214" s="193" t="str">
        <f t="shared" si="3"/>
        <v/>
      </c>
    </row>
    <row r="215" spans="18:20" ht="15" customHeight="1" x14ac:dyDescent="0.25">
      <c r="R215" s="193"/>
      <c r="S215" s="193"/>
      <c r="T215" s="193" t="str">
        <f t="shared" si="3"/>
        <v/>
      </c>
    </row>
    <row r="216" spans="18:20" ht="15" customHeight="1" x14ac:dyDescent="0.25">
      <c r="R216" s="193"/>
      <c r="S216" s="193"/>
      <c r="T216" s="193" t="str">
        <f t="shared" si="3"/>
        <v/>
      </c>
    </row>
    <row r="217" spans="18:20" ht="15" customHeight="1" x14ac:dyDescent="0.25">
      <c r="R217" s="193"/>
      <c r="S217" s="193"/>
      <c r="T217" s="193" t="str">
        <f t="shared" si="3"/>
        <v/>
      </c>
    </row>
    <row r="218" spans="18:20" ht="15" customHeight="1" x14ac:dyDescent="0.25">
      <c r="R218" s="193"/>
      <c r="S218" s="193"/>
      <c r="T218" s="193" t="str">
        <f t="shared" si="3"/>
        <v/>
      </c>
    </row>
    <row r="219" spans="18:20" ht="15" customHeight="1" x14ac:dyDescent="0.25">
      <c r="R219" s="193"/>
      <c r="S219" s="193"/>
      <c r="T219" s="193" t="str">
        <f t="shared" si="3"/>
        <v/>
      </c>
    </row>
    <row r="220" spans="18:20" ht="15" customHeight="1" x14ac:dyDescent="0.25">
      <c r="R220" s="193"/>
      <c r="S220" s="193"/>
      <c r="T220" s="193" t="str">
        <f t="shared" si="3"/>
        <v/>
      </c>
    </row>
    <row r="221" spans="18:20" ht="15" customHeight="1" x14ac:dyDescent="0.25">
      <c r="R221" s="193"/>
      <c r="S221" s="193"/>
      <c r="T221" s="193" t="str">
        <f t="shared" si="3"/>
        <v/>
      </c>
    </row>
    <row r="222" spans="18:20" ht="15" customHeight="1" x14ac:dyDescent="0.25">
      <c r="R222" s="193"/>
      <c r="S222" s="193"/>
      <c r="T222" s="193" t="str">
        <f t="shared" si="3"/>
        <v/>
      </c>
    </row>
    <row r="223" spans="18:20" ht="15" customHeight="1" x14ac:dyDescent="0.25">
      <c r="R223" s="193"/>
      <c r="S223" s="193"/>
      <c r="T223" s="193" t="str">
        <f t="shared" si="3"/>
        <v/>
      </c>
    </row>
    <row r="224" spans="18:20" ht="15" customHeight="1" x14ac:dyDescent="0.25">
      <c r="R224" s="193"/>
      <c r="S224" s="193"/>
      <c r="T224" s="193" t="str">
        <f t="shared" si="3"/>
        <v/>
      </c>
    </row>
    <row r="225" spans="18:20" ht="15" customHeight="1" x14ac:dyDescent="0.25">
      <c r="R225" s="193"/>
      <c r="S225" s="193"/>
      <c r="T225" s="193" t="str">
        <f t="shared" si="3"/>
        <v/>
      </c>
    </row>
    <row r="226" spans="18:20" ht="15" customHeight="1" x14ac:dyDescent="0.25">
      <c r="R226" s="193"/>
      <c r="S226" s="193"/>
      <c r="T226" s="193" t="str">
        <f t="shared" si="3"/>
        <v/>
      </c>
    </row>
    <row r="227" spans="18:20" ht="15" customHeight="1" x14ac:dyDescent="0.25">
      <c r="R227" s="193"/>
      <c r="S227" s="193"/>
      <c r="T227" s="193" t="str">
        <f t="shared" si="3"/>
        <v/>
      </c>
    </row>
    <row r="228" spans="18:20" ht="15" customHeight="1" x14ac:dyDescent="0.25">
      <c r="R228" s="193"/>
      <c r="S228" s="193"/>
      <c r="T228" s="193" t="str">
        <f t="shared" si="3"/>
        <v/>
      </c>
    </row>
    <row r="229" spans="18:20" ht="15" customHeight="1" x14ac:dyDescent="0.25">
      <c r="R229" s="193"/>
      <c r="S229" s="193"/>
      <c r="T229" s="193" t="str">
        <f t="shared" si="3"/>
        <v/>
      </c>
    </row>
    <row r="230" spans="18:20" ht="15" customHeight="1" x14ac:dyDescent="0.25">
      <c r="R230" s="193"/>
      <c r="S230" s="193"/>
      <c r="T230" s="193" t="str">
        <f t="shared" si="3"/>
        <v/>
      </c>
    </row>
    <row r="231" spans="18:20" ht="15" customHeight="1" x14ac:dyDescent="0.25">
      <c r="R231" s="193"/>
      <c r="S231" s="193"/>
      <c r="T231" s="193" t="str">
        <f t="shared" si="3"/>
        <v/>
      </c>
    </row>
    <row r="232" spans="18:20" ht="15" customHeight="1" x14ac:dyDescent="0.25">
      <c r="R232" s="193"/>
      <c r="S232" s="193"/>
      <c r="T232" s="193" t="str">
        <f t="shared" si="3"/>
        <v/>
      </c>
    </row>
    <row r="233" spans="18:20" ht="15" customHeight="1" x14ac:dyDescent="0.25">
      <c r="R233" s="193"/>
      <c r="S233" s="193"/>
      <c r="T233" s="193" t="str">
        <f t="shared" si="3"/>
        <v/>
      </c>
    </row>
    <row r="234" spans="18:20" ht="15" customHeight="1" x14ac:dyDescent="0.25">
      <c r="R234" s="193"/>
      <c r="S234" s="193"/>
      <c r="T234" s="193" t="str">
        <f t="shared" si="3"/>
        <v/>
      </c>
    </row>
    <row r="235" spans="18:20" ht="15" customHeight="1" x14ac:dyDescent="0.25">
      <c r="R235" s="193"/>
      <c r="S235" s="193"/>
      <c r="T235" s="193" t="str">
        <f t="shared" si="3"/>
        <v/>
      </c>
    </row>
    <row r="236" spans="18:20" ht="15" customHeight="1" x14ac:dyDescent="0.25">
      <c r="R236" s="193"/>
      <c r="S236" s="193"/>
      <c r="T236" s="193" t="str">
        <f t="shared" si="3"/>
        <v/>
      </c>
    </row>
    <row r="237" spans="18:20" ht="15" customHeight="1" x14ac:dyDescent="0.25">
      <c r="R237" s="193"/>
      <c r="S237" s="193"/>
      <c r="T237" s="193" t="str">
        <f t="shared" si="3"/>
        <v/>
      </c>
    </row>
    <row r="238" spans="18:20" ht="15" customHeight="1" x14ac:dyDescent="0.25">
      <c r="R238" s="193"/>
      <c r="S238" s="193"/>
      <c r="T238" s="193" t="str">
        <f t="shared" si="3"/>
        <v/>
      </c>
    </row>
    <row r="239" spans="18:20" ht="15" customHeight="1" x14ac:dyDescent="0.25">
      <c r="R239" s="193"/>
      <c r="S239" s="193"/>
      <c r="T239" s="193" t="str">
        <f t="shared" si="3"/>
        <v/>
      </c>
    </row>
    <row r="240" spans="18:20" ht="15" customHeight="1" x14ac:dyDescent="0.25">
      <c r="R240" s="193"/>
      <c r="S240" s="193"/>
      <c r="T240" s="193" t="str">
        <f t="shared" si="3"/>
        <v/>
      </c>
    </row>
    <row r="241" spans="18:20" ht="15" customHeight="1" x14ac:dyDescent="0.25">
      <c r="R241" s="193"/>
      <c r="S241" s="193"/>
      <c r="T241" s="193" t="str">
        <f t="shared" si="3"/>
        <v/>
      </c>
    </row>
    <row r="242" spans="18:20" ht="15" customHeight="1" x14ac:dyDescent="0.25">
      <c r="R242" s="193"/>
      <c r="S242" s="193"/>
      <c r="T242" s="193" t="str">
        <f t="shared" si="3"/>
        <v/>
      </c>
    </row>
    <row r="243" spans="18:20" ht="15" customHeight="1" x14ac:dyDescent="0.25">
      <c r="R243" s="193"/>
      <c r="S243" s="193"/>
      <c r="T243" s="193" t="str">
        <f t="shared" si="3"/>
        <v/>
      </c>
    </row>
    <row r="244" spans="18:20" ht="15" customHeight="1" x14ac:dyDescent="0.25">
      <c r="R244" s="193"/>
      <c r="S244" s="193"/>
      <c r="T244" s="193" t="str">
        <f t="shared" si="3"/>
        <v/>
      </c>
    </row>
    <row r="245" spans="18:20" ht="15" customHeight="1" x14ac:dyDescent="0.25">
      <c r="R245" s="193"/>
      <c r="S245" s="193"/>
      <c r="T245" s="193" t="str">
        <f t="shared" si="3"/>
        <v/>
      </c>
    </row>
    <row r="246" spans="18:20" ht="15" customHeight="1" x14ac:dyDescent="0.25">
      <c r="R246" s="193"/>
      <c r="S246" s="193"/>
      <c r="T246" s="193" t="str">
        <f t="shared" si="3"/>
        <v/>
      </c>
    </row>
    <row r="247" spans="18:20" ht="15" customHeight="1" x14ac:dyDescent="0.25">
      <c r="R247" s="193"/>
      <c r="S247" s="193"/>
      <c r="T247" s="193" t="str">
        <f t="shared" si="3"/>
        <v/>
      </c>
    </row>
    <row r="248" spans="18:20" ht="15" customHeight="1" x14ac:dyDescent="0.25">
      <c r="R248" s="193"/>
      <c r="S248" s="193"/>
      <c r="T248" s="193" t="str">
        <f t="shared" si="3"/>
        <v/>
      </c>
    </row>
    <row r="249" spans="18:20" ht="15" customHeight="1" x14ac:dyDescent="0.25">
      <c r="R249" s="193"/>
      <c r="S249" s="193"/>
      <c r="T249" s="193" t="str">
        <f t="shared" si="3"/>
        <v/>
      </c>
    </row>
    <row r="250" spans="18:20" ht="15" customHeight="1" x14ac:dyDescent="0.25">
      <c r="R250" s="193"/>
      <c r="S250" s="193"/>
      <c r="T250" s="193" t="str">
        <f t="shared" si="3"/>
        <v/>
      </c>
    </row>
    <row r="251" spans="18:20" ht="15" customHeight="1" x14ac:dyDescent="0.25">
      <c r="R251" s="193"/>
      <c r="S251" s="193"/>
      <c r="T251" s="193" t="str">
        <f t="shared" si="3"/>
        <v/>
      </c>
    </row>
    <row r="252" spans="18:20" ht="15" customHeight="1" x14ac:dyDescent="0.25">
      <c r="R252" s="193"/>
      <c r="S252" s="193"/>
      <c r="T252" s="193" t="str">
        <f t="shared" si="3"/>
        <v/>
      </c>
    </row>
    <row r="253" spans="18:20" ht="15" customHeight="1" x14ac:dyDescent="0.25">
      <c r="R253" s="193"/>
      <c r="S253" s="193"/>
      <c r="T253" s="193" t="str">
        <f t="shared" si="3"/>
        <v/>
      </c>
    </row>
    <row r="254" spans="18:20" ht="15" customHeight="1" x14ac:dyDescent="0.25">
      <c r="R254" s="193"/>
      <c r="S254" s="193"/>
      <c r="T254" s="193" t="str">
        <f t="shared" si="3"/>
        <v/>
      </c>
    </row>
    <row r="255" spans="18:20" ht="15" customHeight="1" x14ac:dyDescent="0.25">
      <c r="R255" s="193"/>
      <c r="S255" s="193"/>
      <c r="T255" s="193" t="str">
        <f t="shared" si="3"/>
        <v/>
      </c>
    </row>
    <row r="256" spans="18:20" ht="15" customHeight="1" x14ac:dyDescent="0.25">
      <c r="R256" s="193"/>
      <c r="S256" s="193"/>
      <c r="T256" s="193" t="str">
        <f t="shared" si="3"/>
        <v/>
      </c>
    </row>
    <row r="257" spans="18:20" ht="15" customHeight="1" x14ac:dyDescent="0.25">
      <c r="R257" s="193"/>
      <c r="S257" s="193"/>
      <c r="T257" s="193" t="str">
        <f t="shared" si="3"/>
        <v/>
      </c>
    </row>
    <row r="258" spans="18:20" ht="15" customHeight="1" x14ac:dyDescent="0.25">
      <c r="R258" s="193"/>
      <c r="S258" s="193"/>
      <c r="T258" s="193" t="str">
        <f t="shared" ref="T258:T321" si="4">IF($A258="","",IF(AND($R258="",$S258=""),"",IF($S258="",0,$S258)-IF($R258="",0,$R258)))</f>
        <v/>
      </c>
    </row>
    <row r="259" spans="18:20" ht="15" customHeight="1" x14ac:dyDescent="0.25">
      <c r="R259" s="193"/>
      <c r="S259" s="193"/>
      <c r="T259" s="193" t="str">
        <f t="shared" si="4"/>
        <v/>
      </c>
    </row>
    <row r="260" spans="18:20" ht="15" customHeight="1" x14ac:dyDescent="0.25">
      <c r="R260" s="193"/>
      <c r="S260" s="193"/>
      <c r="T260" s="193" t="str">
        <f t="shared" si="4"/>
        <v/>
      </c>
    </row>
    <row r="261" spans="18:20" ht="15" customHeight="1" x14ac:dyDescent="0.25">
      <c r="R261" s="193"/>
      <c r="S261" s="193"/>
      <c r="T261" s="193" t="str">
        <f t="shared" si="4"/>
        <v/>
      </c>
    </row>
    <row r="262" spans="18:20" ht="15" customHeight="1" x14ac:dyDescent="0.25">
      <c r="R262" s="193"/>
      <c r="S262" s="193"/>
      <c r="T262" s="193" t="str">
        <f t="shared" si="4"/>
        <v/>
      </c>
    </row>
    <row r="263" spans="18:20" ht="15" customHeight="1" x14ac:dyDescent="0.25">
      <c r="R263" s="193"/>
      <c r="S263" s="193"/>
      <c r="T263" s="193" t="str">
        <f t="shared" si="4"/>
        <v/>
      </c>
    </row>
    <row r="264" spans="18:20" ht="15" customHeight="1" x14ac:dyDescent="0.25">
      <c r="R264" s="193"/>
      <c r="S264" s="193"/>
      <c r="T264" s="193" t="str">
        <f t="shared" si="4"/>
        <v/>
      </c>
    </row>
    <row r="265" spans="18:20" ht="15" customHeight="1" x14ac:dyDescent="0.25">
      <c r="R265" s="193"/>
      <c r="S265" s="193"/>
      <c r="T265" s="193" t="str">
        <f t="shared" si="4"/>
        <v/>
      </c>
    </row>
    <row r="266" spans="18:20" ht="15" customHeight="1" x14ac:dyDescent="0.25">
      <c r="R266" s="193"/>
      <c r="S266" s="193"/>
      <c r="T266" s="193" t="str">
        <f t="shared" si="4"/>
        <v/>
      </c>
    </row>
    <row r="267" spans="18:20" ht="15" customHeight="1" x14ac:dyDescent="0.25">
      <c r="R267" s="193"/>
      <c r="S267" s="193"/>
      <c r="T267" s="193" t="str">
        <f t="shared" si="4"/>
        <v/>
      </c>
    </row>
    <row r="268" spans="18:20" ht="15" customHeight="1" x14ac:dyDescent="0.25">
      <c r="R268" s="193"/>
      <c r="S268" s="193"/>
      <c r="T268" s="193" t="str">
        <f t="shared" si="4"/>
        <v/>
      </c>
    </row>
    <row r="269" spans="18:20" ht="15" customHeight="1" x14ac:dyDescent="0.25">
      <c r="R269" s="193"/>
      <c r="S269" s="193"/>
      <c r="T269" s="193" t="str">
        <f t="shared" si="4"/>
        <v/>
      </c>
    </row>
    <row r="270" spans="18:20" ht="15" customHeight="1" x14ac:dyDescent="0.25">
      <c r="R270" s="193"/>
      <c r="S270" s="193"/>
      <c r="T270" s="193" t="str">
        <f t="shared" si="4"/>
        <v/>
      </c>
    </row>
    <row r="271" spans="18:20" ht="15" customHeight="1" x14ac:dyDescent="0.25">
      <c r="R271" s="193"/>
      <c r="S271" s="193"/>
      <c r="T271" s="193" t="str">
        <f t="shared" si="4"/>
        <v/>
      </c>
    </row>
    <row r="272" spans="18:20" ht="15" customHeight="1" x14ac:dyDescent="0.25">
      <c r="R272" s="193"/>
      <c r="S272" s="193"/>
      <c r="T272" s="193" t="str">
        <f t="shared" si="4"/>
        <v/>
      </c>
    </row>
    <row r="273" spans="18:20" ht="15" customHeight="1" x14ac:dyDescent="0.25">
      <c r="R273" s="193"/>
      <c r="S273" s="193"/>
      <c r="T273" s="193" t="str">
        <f t="shared" si="4"/>
        <v/>
      </c>
    </row>
    <row r="274" spans="18:20" ht="15" customHeight="1" x14ac:dyDescent="0.25">
      <c r="R274" s="193"/>
      <c r="S274" s="193"/>
      <c r="T274" s="193" t="str">
        <f t="shared" si="4"/>
        <v/>
      </c>
    </row>
    <row r="275" spans="18:20" ht="15" customHeight="1" x14ac:dyDescent="0.25">
      <c r="R275" s="193"/>
      <c r="S275" s="193"/>
      <c r="T275" s="193" t="str">
        <f t="shared" si="4"/>
        <v/>
      </c>
    </row>
    <row r="276" spans="18:20" ht="15" customHeight="1" x14ac:dyDescent="0.25">
      <c r="R276" s="193"/>
      <c r="S276" s="193"/>
      <c r="T276" s="193" t="str">
        <f t="shared" si="4"/>
        <v/>
      </c>
    </row>
    <row r="277" spans="18:20" ht="15" customHeight="1" x14ac:dyDescent="0.25">
      <c r="R277" s="193"/>
      <c r="S277" s="193"/>
      <c r="T277" s="193" t="str">
        <f t="shared" si="4"/>
        <v/>
      </c>
    </row>
    <row r="278" spans="18:20" ht="15" customHeight="1" x14ac:dyDescent="0.25">
      <c r="R278" s="193"/>
      <c r="S278" s="193"/>
      <c r="T278" s="193" t="str">
        <f t="shared" si="4"/>
        <v/>
      </c>
    </row>
    <row r="279" spans="18:20" ht="15" customHeight="1" x14ac:dyDescent="0.25">
      <c r="R279" s="193"/>
      <c r="S279" s="193"/>
      <c r="T279" s="193" t="str">
        <f t="shared" si="4"/>
        <v/>
      </c>
    </row>
    <row r="280" spans="18:20" ht="15" customHeight="1" x14ac:dyDescent="0.25">
      <c r="R280" s="193"/>
      <c r="S280" s="193"/>
      <c r="T280" s="193" t="str">
        <f t="shared" si="4"/>
        <v/>
      </c>
    </row>
    <row r="281" spans="18:20" ht="15" customHeight="1" x14ac:dyDescent="0.25">
      <c r="R281" s="193"/>
      <c r="S281" s="193"/>
      <c r="T281" s="193" t="str">
        <f t="shared" si="4"/>
        <v/>
      </c>
    </row>
    <row r="282" spans="18:20" ht="15" customHeight="1" x14ac:dyDescent="0.25">
      <c r="R282" s="193"/>
      <c r="S282" s="193"/>
      <c r="T282" s="193" t="str">
        <f t="shared" si="4"/>
        <v/>
      </c>
    </row>
    <row r="283" spans="18:20" ht="15" customHeight="1" x14ac:dyDescent="0.25">
      <c r="R283" s="193"/>
      <c r="S283" s="193"/>
      <c r="T283" s="193" t="str">
        <f t="shared" si="4"/>
        <v/>
      </c>
    </row>
    <row r="284" spans="18:20" ht="15" customHeight="1" x14ac:dyDescent="0.25">
      <c r="R284" s="193"/>
      <c r="S284" s="193"/>
      <c r="T284" s="193" t="str">
        <f t="shared" si="4"/>
        <v/>
      </c>
    </row>
    <row r="285" spans="18:20" ht="15" customHeight="1" x14ac:dyDescent="0.25">
      <c r="R285" s="193"/>
      <c r="S285" s="193"/>
      <c r="T285" s="193" t="str">
        <f t="shared" si="4"/>
        <v/>
      </c>
    </row>
    <row r="286" spans="18:20" ht="15" customHeight="1" x14ac:dyDescent="0.25">
      <c r="R286" s="193"/>
      <c r="S286" s="193"/>
      <c r="T286" s="193" t="str">
        <f t="shared" si="4"/>
        <v/>
      </c>
    </row>
    <row r="287" spans="18:20" ht="15" customHeight="1" x14ac:dyDescent="0.25">
      <c r="R287" s="193"/>
      <c r="S287" s="193"/>
      <c r="T287" s="193" t="str">
        <f t="shared" si="4"/>
        <v/>
      </c>
    </row>
    <row r="288" spans="18:20" ht="15" customHeight="1" x14ac:dyDescent="0.25">
      <c r="R288" s="193"/>
      <c r="S288" s="193"/>
      <c r="T288" s="193" t="str">
        <f t="shared" si="4"/>
        <v/>
      </c>
    </row>
    <row r="289" spans="18:20" ht="15" customHeight="1" x14ac:dyDescent="0.25">
      <c r="R289" s="193"/>
      <c r="S289" s="193"/>
      <c r="T289" s="193" t="str">
        <f t="shared" si="4"/>
        <v/>
      </c>
    </row>
    <row r="290" spans="18:20" ht="15" customHeight="1" x14ac:dyDescent="0.25">
      <c r="R290" s="193"/>
      <c r="S290" s="193"/>
      <c r="T290" s="193" t="str">
        <f t="shared" si="4"/>
        <v/>
      </c>
    </row>
    <row r="291" spans="18:20" ht="15" customHeight="1" x14ac:dyDescent="0.25">
      <c r="R291" s="193"/>
      <c r="S291" s="193"/>
      <c r="T291" s="193" t="str">
        <f t="shared" si="4"/>
        <v/>
      </c>
    </row>
    <row r="292" spans="18:20" ht="15" customHeight="1" x14ac:dyDescent="0.25">
      <c r="R292" s="193"/>
      <c r="S292" s="193"/>
      <c r="T292" s="193" t="str">
        <f t="shared" si="4"/>
        <v/>
      </c>
    </row>
    <row r="293" spans="18:20" ht="15" customHeight="1" x14ac:dyDescent="0.25">
      <c r="R293" s="193"/>
      <c r="S293" s="193"/>
      <c r="T293" s="193" t="str">
        <f t="shared" si="4"/>
        <v/>
      </c>
    </row>
    <row r="294" spans="18:20" ht="15" customHeight="1" x14ac:dyDescent="0.25">
      <c r="R294" s="193"/>
      <c r="S294" s="193"/>
      <c r="T294" s="193" t="str">
        <f t="shared" si="4"/>
        <v/>
      </c>
    </row>
    <row r="295" spans="18:20" ht="15" customHeight="1" x14ac:dyDescent="0.25">
      <c r="R295" s="193"/>
      <c r="S295" s="193"/>
      <c r="T295" s="193" t="str">
        <f t="shared" si="4"/>
        <v/>
      </c>
    </row>
    <row r="296" spans="18:20" ht="15" customHeight="1" x14ac:dyDescent="0.25">
      <c r="R296" s="193"/>
      <c r="S296" s="193"/>
      <c r="T296" s="193" t="str">
        <f t="shared" si="4"/>
        <v/>
      </c>
    </row>
    <row r="297" spans="18:20" ht="15" customHeight="1" x14ac:dyDescent="0.25">
      <c r="R297" s="193"/>
      <c r="S297" s="193"/>
      <c r="T297" s="193" t="str">
        <f t="shared" si="4"/>
        <v/>
      </c>
    </row>
    <row r="298" spans="18:20" ht="15" customHeight="1" x14ac:dyDescent="0.25">
      <c r="R298" s="193"/>
      <c r="S298" s="193"/>
      <c r="T298" s="193" t="str">
        <f t="shared" si="4"/>
        <v/>
      </c>
    </row>
    <row r="299" spans="18:20" ht="15" customHeight="1" x14ac:dyDescent="0.25">
      <c r="R299" s="193"/>
      <c r="S299" s="193"/>
      <c r="T299" s="193" t="str">
        <f t="shared" si="4"/>
        <v/>
      </c>
    </row>
    <row r="300" spans="18:20" ht="15" customHeight="1" x14ac:dyDescent="0.25">
      <c r="R300" s="193"/>
      <c r="S300" s="193"/>
      <c r="T300" s="193" t="str">
        <f t="shared" si="4"/>
        <v/>
      </c>
    </row>
    <row r="301" spans="18:20" ht="15" customHeight="1" x14ac:dyDescent="0.25">
      <c r="R301" s="193"/>
      <c r="S301" s="193"/>
      <c r="T301" s="193" t="str">
        <f t="shared" si="4"/>
        <v/>
      </c>
    </row>
    <row r="302" spans="18:20" ht="15" customHeight="1" x14ac:dyDescent="0.25">
      <c r="R302" s="193"/>
      <c r="S302" s="193"/>
      <c r="T302" s="193" t="str">
        <f t="shared" si="4"/>
        <v/>
      </c>
    </row>
    <row r="303" spans="18:20" ht="15" customHeight="1" x14ac:dyDescent="0.25">
      <c r="R303" s="193"/>
      <c r="S303" s="193"/>
      <c r="T303" s="193" t="str">
        <f t="shared" si="4"/>
        <v/>
      </c>
    </row>
    <row r="304" spans="18:20" ht="15" customHeight="1" x14ac:dyDescent="0.25">
      <c r="R304" s="193"/>
      <c r="S304" s="193"/>
      <c r="T304" s="193" t="str">
        <f t="shared" si="4"/>
        <v/>
      </c>
    </row>
    <row r="305" spans="18:20" ht="15" customHeight="1" x14ac:dyDescent="0.25">
      <c r="R305" s="193"/>
      <c r="S305" s="193"/>
      <c r="T305" s="193" t="str">
        <f t="shared" si="4"/>
        <v/>
      </c>
    </row>
    <row r="306" spans="18:20" ht="15" customHeight="1" x14ac:dyDescent="0.25">
      <c r="R306" s="193"/>
      <c r="S306" s="193"/>
      <c r="T306" s="193" t="str">
        <f t="shared" si="4"/>
        <v/>
      </c>
    </row>
    <row r="307" spans="18:20" ht="15" customHeight="1" x14ac:dyDescent="0.25">
      <c r="R307" s="193"/>
      <c r="S307" s="193"/>
      <c r="T307" s="193" t="str">
        <f t="shared" si="4"/>
        <v/>
      </c>
    </row>
    <row r="308" spans="18:20" ht="15" customHeight="1" x14ac:dyDescent="0.25">
      <c r="R308" s="193"/>
      <c r="S308" s="193"/>
      <c r="T308" s="193" t="str">
        <f t="shared" si="4"/>
        <v/>
      </c>
    </row>
    <row r="309" spans="18:20" ht="15" customHeight="1" x14ac:dyDescent="0.25">
      <c r="R309" s="193"/>
      <c r="S309" s="193"/>
      <c r="T309" s="193" t="str">
        <f t="shared" si="4"/>
        <v/>
      </c>
    </row>
    <row r="310" spans="18:20" ht="15" customHeight="1" x14ac:dyDescent="0.25">
      <c r="R310" s="193"/>
      <c r="S310" s="193"/>
      <c r="T310" s="193" t="str">
        <f t="shared" si="4"/>
        <v/>
      </c>
    </row>
    <row r="311" spans="18:20" ht="15" customHeight="1" x14ac:dyDescent="0.25">
      <c r="R311" s="193"/>
      <c r="S311" s="193"/>
      <c r="T311" s="193" t="str">
        <f t="shared" si="4"/>
        <v/>
      </c>
    </row>
    <row r="312" spans="18:20" ht="15" customHeight="1" x14ac:dyDescent="0.25">
      <c r="R312" s="193"/>
      <c r="S312" s="193"/>
      <c r="T312" s="193" t="str">
        <f t="shared" si="4"/>
        <v/>
      </c>
    </row>
    <row r="313" spans="18:20" ht="15" customHeight="1" x14ac:dyDescent="0.25">
      <c r="R313" s="193"/>
      <c r="S313" s="193"/>
      <c r="T313" s="193" t="str">
        <f t="shared" si="4"/>
        <v/>
      </c>
    </row>
    <row r="314" spans="18:20" ht="15" customHeight="1" x14ac:dyDescent="0.25">
      <c r="R314" s="193"/>
      <c r="S314" s="193"/>
      <c r="T314" s="193" t="str">
        <f t="shared" si="4"/>
        <v/>
      </c>
    </row>
    <row r="315" spans="18:20" ht="15" customHeight="1" x14ac:dyDescent="0.25">
      <c r="R315" s="193"/>
      <c r="S315" s="193"/>
      <c r="T315" s="193" t="str">
        <f t="shared" si="4"/>
        <v/>
      </c>
    </row>
    <row r="316" spans="18:20" ht="15" customHeight="1" x14ac:dyDescent="0.25">
      <c r="R316" s="193"/>
      <c r="S316" s="193"/>
      <c r="T316" s="193" t="str">
        <f t="shared" si="4"/>
        <v/>
      </c>
    </row>
    <row r="317" spans="18:20" ht="15" customHeight="1" x14ac:dyDescent="0.25">
      <c r="R317" s="193"/>
      <c r="S317" s="193"/>
      <c r="T317" s="193" t="str">
        <f t="shared" si="4"/>
        <v/>
      </c>
    </row>
    <row r="318" spans="18:20" ht="15" customHeight="1" x14ac:dyDescent="0.25">
      <c r="R318" s="193"/>
      <c r="S318" s="193"/>
      <c r="T318" s="193" t="str">
        <f t="shared" si="4"/>
        <v/>
      </c>
    </row>
    <row r="319" spans="18:20" ht="15" customHeight="1" x14ac:dyDescent="0.25">
      <c r="R319" s="193"/>
      <c r="S319" s="193"/>
      <c r="T319" s="193" t="str">
        <f t="shared" si="4"/>
        <v/>
      </c>
    </row>
    <row r="320" spans="18:20" ht="15" customHeight="1" x14ac:dyDescent="0.25">
      <c r="R320" s="193"/>
      <c r="S320" s="193"/>
      <c r="T320" s="193" t="str">
        <f t="shared" si="4"/>
        <v/>
      </c>
    </row>
    <row r="321" spans="18:20" ht="15" customHeight="1" x14ac:dyDescent="0.25">
      <c r="R321" s="193"/>
      <c r="S321" s="193"/>
      <c r="T321" s="193" t="str">
        <f t="shared" si="4"/>
        <v/>
      </c>
    </row>
    <row r="322" spans="18:20" ht="15" customHeight="1" x14ac:dyDescent="0.25">
      <c r="R322" s="193"/>
      <c r="S322" s="193"/>
      <c r="T322" s="193" t="str">
        <f t="shared" ref="T322:T385" si="5">IF($A322="","",IF(AND($R322="",$S322=""),"",IF($S322="",0,$S322)-IF($R322="",0,$R322)))</f>
        <v/>
      </c>
    </row>
    <row r="323" spans="18:20" ht="15" customHeight="1" x14ac:dyDescent="0.25">
      <c r="R323" s="193"/>
      <c r="S323" s="193"/>
      <c r="T323" s="193" t="str">
        <f t="shared" si="5"/>
        <v/>
      </c>
    </row>
    <row r="324" spans="18:20" ht="15" customHeight="1" x14ac:dyDescent="0.25">
      <c r="R324" s="193"/>
      <c r="S324" s="193"/>
      <c r="T324" s="193" t="str">
        <f t="shared" si="5"/>
        <v/>
      </c>
    </row>
    <row r="325" spans="18:20" ht="15" customHeight="1" x14ac:dyDescent="0.25">
      <c r="R325" s="193"/>
      <c r="S325" s="193"/>
      <c r="T325" s="193" t="str">
        <f t="shared" si="5"/>
        <v/>
      </c>
    </row>
    <row r="326" spans="18:20" ht="15" customHeight="1" x14ac:dyDescent="0.25">
      <c r="R326" s="193"/>
      <c r="S326" s="193"/>
      <c r="T326" s="193" t="str">
        <f t="shared" si="5"/>
        <v/>
      </c>
    </row>
    <row r="327" spans="18:20" ht="15" customHeight="1" x14ac:dyDescent="0.25">
      <c r="R327" s="193"/>
      <c r="S327" s="193"/>
      <c r="T327" s="193" t="str">
        <f t="shared" si="5"/>
        <v/>
      </c>
    </row>
    <row r="328" spans="18:20" ht="15" customHeight="1" x14ac:dyDescent="0.25">
      <c r="R328" s="193"/>
      <c r="S328" s="193"/>
      <c r="T328" s="193" t="str">
        <f t="shared" si="5"/>
        <v/>
      </c>
    </row>
    <row r="329" spans="18:20" ht="15" customHeight="1" x14ac:dyDescent="0.25">
      <c r="R329" s="193"/>
      <c r="S329" s="193"/>
      <c r="T329" s="193" t="str">
        <f t="shared" si="5"/>
        <v/>
      </c>
    </row>
    <row r="330" spans="18:20" ht="15" customHeight="1" x14ac:dyDescent="0.25">
      <c r="R330" s="193"/>
      <c r="S330" s="193"/>
      <c r="T330" s="193" t="str">
        <f t="shared" si="5"/>
        <v/>
      </c>
    </row>
    <row r="331" spans="18:20" ht="15" customHeight="1" x14ac:dyDescent="0.25">
      <c r="R331" s="193"/>
      <c r="S331" s="193"/>
      <c r="T331" s="193" t="str">
        <f t="shared" si="5"/>
        <v/>
      </c>
    </row>
    <row r="332" spans="18:20" ht="15" customHeight="1" x14ac:dyDescent="0.25">
      <c r="R332" s="193"/>
      <c r="S332" s="193"/>
      <c r="T332" s="193" t="str">
        <f t="shared" si="5"/>
        <v/>
      </c>
    </row>
    <row r="333" spans="18:20" ht="15" customHeight="1" x14ac:dyDescent="0.25">
      <c r="R333" s="193"/>
      <c r="S333" s="193"/>
      <c r="T333" s="193" t="str">
        <f t="shared" si="5"/>
        <v/>
      </c>
    </row>
    <row r="334" spans="18:20" ht="15" customHeight="1" x14ac:dyDescent="0.25">
      <c r="R334" s="193"/>
      <c r="S334" s="193"/>
      <c r="T334" s="193" t="str">
        <f t="shared" si="5"/>
        <v/>
      </c>
    </row>
    <row r="335" spans="18:20" ht="15" customHeight="1" x14ac:dyDescent="0.25">
      <c r="R335" s="193"/>
      <c r="S335" s="193"/>
      <c r="T335" s="193" t="str">
        <f t="shared" si="5"/>
        <v/>
      </c>
    </row>
    <row r="336" spans="18:20" ht="15" customHeight="1" x14ac:dyDescent="0.25">
      <c r="R336" s="193"/>
      <c r="S336" s="193"/>
      <c r="T336" s="193" t="str">
        <f t="shared" si="5"/>
        <v/>
      </c>
    </row>
    <row r="337" spans="18:20" ht="15" customHeight="1" x14ac:dyDescent="0.25">
      <c r="R337" s="193"/>
      <c r="S337" s="193"/>
      <c r="T337" s="193" t="str">
        <f t="shared" si="5"/>
        <v/>
      </c>
    </row>
    <row r="338" spans="18:20" ht="15" customHeight="1" x14ac:dyDescent="0.25">
      <c r="R338" s="193"/>
      <c r="S338" s="193"/>
      <c r="T338" s="193" t="str">
        <f t="shared" si="5"/>
        <v/>
      </c>
    </row>
    <row r="339" spans="18:20" ht="15" customHeight="1" x14ac:dyDescent="0.25">
      <c r="R339" s="193"/>
      <c r="S339" s="193"/>
      <c r="T339" s="193" t="str">
        <f t="shared" si="5"/>
        <v/>
      </c>
    </row>
    <row r="340" spans="18:20" ht="15" customHeight="1" x14ac:dyDescent="0.25">
      <c r="R340" s="193"/>
      <c r="S340" s="193"/>
      <c r="T340" s="193" t="str">
        <f t="shared" si="5"/>
        <v/>
      </c>
    </row>
    <row r="341" spans="18:20" ht="15" customHeight="1" x14ac:dyDescent="0.25">
      <c r="R341" s="193"/>
      <c r="S341" s="193"/>
      <c r="T341" s="193" t="str">
        <f t="shared" si="5"/>
        <v/>
      </c>
    </row>
    <row r="342" spans="18:20" ht="15" customHeight="1" x14ac:dyDescent="0.25">
      <c r="R342" s="193"/>
      <c r="S342" s="193"/>
      <c r="T342" s="193" t="str">
        <f t="shared" si="5"/>
        <v/>
      </c>
    </row>
    <row r="343" spans="18:20" ht="15" customHeight="1" x14ac:dyDescent="0.25">
      <c r="R343" s="193"/>
      <c r="S343" s="193"/>
      <c r="T343" s="193" t="str">
        <f t="shared" si="5"/>
        <v/>
      </c>
    </row>
    <row r="344" spans="18:20" ht="15" customHeight="1" x14ac:dyDescent="0.25">
      <c r="R344" s="193"/>
      <c r="S344" s="193"/>
      <c r="T344" s="193" t="str">
        <f t="shared" si="5"/>
        <v/>
      </c>
    </row>
    <row r="345" spans="18:20" ht="15" customHeight="1" x14ac:dyDescent="0.25">
      <c r="R345" s="193"/>
      <c r="S345" s="193"/>
      <c r="T345" s="193" t="str">
        <f t="shared" si="5"/>
        <v/>
      </c>
    </row>
    <row r="346" spans="18:20" ht="15" customHeight="1" x14ac:dyDescent="0.25">
      <c r="R346" s="193"/>
      <c r="S346" s="193"/>
      <c r="T346" s="193" t="str">
        <f t="shared" si="5"/>
        <v/>
      </c>
    </row>
    <row r="347" spans="18:20" ht="15" customHeight="1" x14ac:dyDescent="0.25">
      <c r="R347" s="193"/>
      <c r="S347" s="193"/>
      <c r="T347" s="193" t="str">
        <f t="shared" si="5"/>
        <v/>
      </c>
    </row>
    <row r="348" spans="18:20" ht="15" customHeight="1" x14ac:dyDescent="0.25">
      <c r="R348" s="193"/>
      <c r="S348" s="193"/>
      <c r="T348" s="193" t="str">
        <f t="shared" si="5"/>
        <v/>
      </c>
    </row>
    <row r="349" spans="18:20" ht="15" customHeight="1" x14ac:dyDescent="0.25">
      <c r="R349" s="193"/>
      <c r="S349" s="193"/>
      <c r="T349" s="193" t="str">
        <f t="shared" si="5"/>
        <v/>
      </c>
    </row>
    <row r="350" spans="18:20" ht="15" customHeight="1" x14ac:dyDescent="0.25">
      <c r="R350" s="193"/>
      <c r="S350" s="193"/>
      <c r="T350" s="193" t="str">
        <f t="shared" si="5"/>
        <v/>
      </c>
    </row>
    <row r="351" spans="18:20" ht="15" customHeight="1" x14ac:dyDescent="0.25">
      <c r="R351" s="193"/>
      <c r="S351" s="193"/>
      <c r="T351" s="193" t="str">
        <f t="shared" si="5"/>
        <v/>
      </c>
    </row>
    <row r="352" spans="18:20" ht="15" customHeight="1" x14ac:dyDescent="0.25">
      <c r="R352" s="193"/>
      <c r="S352" s="193"/>
      <c r="T352" s="193" t="str">
        <f t="shared" si="5"/>
        <v/>
      </c>
    </row>
    <row r="353" spans="18:20" ht="15" customHeight="1" x14ac:dyDescent="0.25">
      <c r="R353" s="193"/>
      <c r="S353" s="193"/>
      <c r="T353" s="193" t="str">
        <f t="shared" si="5"/>
        <v/>
      </c>
    </row>
    <row r="354" spans="18:20" ht="15" customHeight="1" x14ac:dyDescent="0.25">
      <c r="R354" s="193"/>
      <c r="S354" s="193"/>
      <c r="T354" s="193" t="str">
        <f t="shared" si="5"/>
        <v/>
      </c>
    </row>
    <row r="355" spans="18:20" ht="15" customHeight="1" x14ac:dyDescent="0.25">
      <c r="R355" s="193"/>
      <c r="S355" s="193"/>
      <c r="T355" s="193" t="str">
        <f t="shared" si="5"/>
        <v/>
      </c>
    </row>
    <row r="356" spans="18:20" ht="15" customHeight="1" x14ac:dyDescent="0.25">
      <c r="R356" s="193"/>
      <c r="S356" s="193"/>
      <c r="T356" s="193" t="str">
        <f t="shared" si="5"/>
        <v/>
      </c>
    </row>
    <row r="357" spans="18:20" ht="15" customHeight="1" x14ac:dyDescent="0.25">
      <c r="R357" s="193"/>
      <c r="S357" s="193"/>
      <c r="T357" s="193" t="str">
        <f t="shared" si="5"/>
        <v/>
      </c>
    </row>
    <row r="358" spans="18:20" ht="15" customHeight="1" x14ac:dyDescent="0.25">
      <c r="R358" s="193"/>
      <c r="S358" s="193"/>
      <c r="T358" s="193" t="str">
        <f t="shared" si="5"/>
        <v/>
      </c>
    </row>
    <row r="359" spans="18:20" ht="15" customHeight="1" x14ac:dyDescent="0.25">
      <c r="R359" s="193"/>
      <c r="S359" s="193"/>
      <c r="T359" s="193" t="str">
        <f t="shared" si="5"/>
        <v/>
      </c>
    </row>
    <row r="360" spans="18:20" ht="15" customHeight="1" x14ac:dyDescent="0.25">
      <c r="R360" s="193"/>
      <c r="S360" s="193"/>
      <c r="T360" s="193" t="str">
        <f t="shared" si="5"/>
        <v/>
      </c>
    </row>
    <row r="361" spans="18:20" ht="15" customHeight="1" x14ac:dyDescent="0.25">
      <c r="R361" s="193"/>
      <c r="S361" s="193"/>
      <c r="T361" s="193" t="str">
        <f t="shared" si="5"/>
        <v/>
      </c>
    </row>
    <row r="362" spans="18:20" ht="15" customHeight="1" x14ac:dyDescent="0.25">
      <c r="R362" s="193"/>
      <c r="S362" s="193"/>
      <c r="T362" s="193" t="str">
        <f t="shared" si="5"/>
        <v/>
      </c>
    </row>
    <row r="363" spans="18:20" ht="15" customHeight="1" x14ac:dyDescent="0.25">
      <c r="R363" s="193"/>
      <c r="S363" s="193"/>
      <c r="T363" s="193" t="str">
        <f t="shared" si="5"/>
        <v/>
      </c>
    </row>
    <row r="364" spans="18:20" ht="15" customHeight="1" x14ac:dyDescent="0.25">
      <c r="R364" s="193"/>
      <c r="S364" s="193"/>
      <c r="T364" s="193" t="str">
        <f t="shared" si="5"/>
        <v/>
      </c>
    </row>
    <row r="365" spans="18:20" ht="15" customHeight="1" x14ac:dyDescent="0.25">
      <c r="R365" s="193"/>
      <c r="S365" s="193"/>
      <c r="T365" s="193" t="str">
        <f t="shared" si="5"/>
        <v/>
      </c>
    </row>
    <row r="366" spans="18:20" ht="15" customHeight="1" x14ac:dyDescent="0.25">
      <c r="R366" s="193"/>
      <c r="S366" s="193"/>
      <c r="T366" s="193" t="str">
        <f t="shared" si="5"/>
        <v/>
      </c>
    </row>
    <row r="367" spans="18:20" ht="15" customHeight="1" x14ac:dyDescent="0.25">
      <c r="R367" s="193"/>
      <c r="S367" s="193"/>
      <c r="T367" s="193" t="str">
        <f t="shared" si="5"/>
        <v/>
      </c>
    </row>
    <row r="368" spans="18:20" ht="15" customHeight="1" x14ac:dyDescent="0.25">
      <c r="R368" s="193"/>
      <c r="S368" s="193"/>
      <c r="T368" s="193" t="str">
        <f t="shared" si="5"/>
        <v/>
      </c>
    </row>
    <row r="369" spans="18:20" ht="15" customHeight="1" x14ac:dyDescent="0.25">
      <c r="R369" s="193"/>
      <c r="S369" s="193"/>
      <c r="T369" s="193" t="str">
        <f t="shared" si="5"/>
        <v/>
      </c>
    </row>
    <row r="370" spans="18:20" ht="15" customHeight="1" x14ac:dyDescent="0.25">
      <c r="R370" s="193"/>
      <c r="S370" s="193"/>
      <c r="T370" s="193" t="str">
        <f t="shared" si="5"/>
        <v/>
      </c>
    </row>
    <row r="371" spans="18:20" ht="15" customHeight="1" x14ac:dyDescent="0.25">
      <c r="R371" s="193"/>
      <c r="S371" s="193"/>
      <c r="T371" s="193" t="str">
        <f t="shared" si="5"/>
        <v/>
      </c>
    </row>
    <row r="372" spans="18:20" ht="15" customHeight="1" x14ac:dyDescent="0.25">
      <c r="R372" s="193"/>
      <c r="S372" s="193"/>
      <c r="T372" s="193" t="str">
        <f t="shared" si="5"/>
        <v/>
      </c>
    </row>
    <row r="373" spans="18:20" ht="15" customHeight="1" x14ac:dyDescent="0.25">
      <c r="R373" s="193"/>
      <c r="S373" s="193"/>
      <c r="T373" s="193" t="str">
        <f t="shared" si="5"/>
        <v/>
      </c>
    </row>
    <row r="374" spans="18:20" ht="15" customHeight="1" x14ac:dyDescent="0.25">
      <c r="R374" s="193"/>
      <c r="S374" s="193"/>
      <c r="T374" s="193" t="str">
        <f t="shared" si="5"/>
        <v/>
      </c>
    </row>
    <row r="375" spans="18:20" ht="15" customHeight="1" x14ac:dyDescent="0.25">
      <c r="R375" s="193"/>
      <c r="S375" s="193"/>
      <c r="T375" s="193" t="str">
        <f t="shared" si="5"/>
        <v/>
      </c>
    </row>
    <row r="376" spans="18:20" ht="15" customHeight="1" x14ac:dyDescent="0.25">
      <c r="R376" s="193"/>
      <c r="S376" s="193"/>
      <c r="T376" s="193" t="str">
        <f t="shared" si="5"/>
        <v/>
      </c>
    </row>
    <row r="377" spans="18:20" ht="15" customHeight="1" x14ac:dyDescent="0.25">
      <c r="R377" s="193"/>
      <c r="S377" s="193"/>
      <c r="T377" s="193" t="str">
        <f t="shared" si="5"/>
        <v/>
      </c>
    </row>
    <row r="378" spans="18:20" ht="15" customHeight="1" x14ac:dyDescent="0.25">
      <c r="R378" s="193"/>
      <c r="S378" s="193"/>
      <c r="T378" s="193" t="str">
        <f t="shared" si="5"/>
        <v/>
      </c>
    </row>
    <row r="379" spans="18:20" ht="15" customHeight="1" x14ac:dyDescent="0.25">
      <c r="R379" s="193"/>
      <c r="S379" s="193"/>
      <c r="T379" s="193" t="str">
        <f t="shared" si="5"/>
        <v/>
      </c>
    </row>
    <row r="380" spans="18:20" ht="15" customHeight="1" x14ac:dyDescent="0.25">
      <c r="R380" s="193"/>
      <c r="S380" s="193"/>
      <c r="T380" s="193" t="str">
        <f t="shared" si="5"/>
        <v/>
      </c>
    </row>
    <row r="381" spans="18:20" ht="15" customHeight="1" x14ac:dyDescent="0.25">
      <c r="R381" s="193"/>
      <c r="S381" s="193"/>
      <c r="T381" s="193" t="str">
        <f t="shared" si="5"/>
        <v/>
      </c>
    </row>
    <row r="382" spans="18:20" ht="15" customHeight="1" x14ac:dyDescent="0.25">
      <c r="R382" s="193"/>
      <c r="S382" s="193"/>
      <c r="T382" s="193" t="str">
        <f t="shared" si="5"/>
        <v/>
      </c>
    </row>
    <row r="383" spans="18:20" ht="15" customHeight="1" x14ac:dyDescent="0.25">
      <c r="R383" s="193"/>
      <c r="S383" s="193"/>
      <c r="T383" s="193" t="str">
        <f t="shared" si="5"/>
        <v/>
      </c>
    </row>
    <row r="384" spans="18:20" ht="15" customHeight="1" x14ac:dyDescent="0.25">
      <c r="R384" s="193"/>
      <c r="S384" s="193"/>
      <c r="T384" s="193" t="str">
        <f t="shared" si="5"/>
        <v/>
      </c>
    </row>
    <row r="385" spans="18:20" ht="15" customHeight="1" x14ac:dyDescent="0.25">
      <c r="R385" s="193"/>
      <c r="S385" s="193"/>
      <c r="T385" s="193" t="str">
        <f t="shared" si="5"/>
        <v/>
      </c>
    </row>
    <row r="386" spans="18:20" ht="15" customHeight="1" x14ac:dyDescent="0.25">
      <c r="R386" s="193"/>
      <c r="S386" s="193"/>
      <c r="T386" s="193" t="str">
        <f t="shared" ref="T386:T449" si="6">IF($A386="","",IF(AND($R386="",$S386=""),"",IF($S386="",0,$S386)-IF($R386="",0,$R386)))</f>
        <v/>
      </c>
    </row>
    <row r="387" spans="18:20" ht="15" customHeight="1" x14ac:dyDescent="0.25">
      <c r="R387" s="193"/>
      <c r="S387" s="193"/>
      <c r="T387" s="193" t="str">
        <f t="shared" si="6"/>
        <v/>
      </c>
    </row>
    <row r="388" spans="18:20" ht="15" customHeight="1" x14ac:dyDescent="0.25">
      <c r="R388" s="193"/>
      <c r="S388" s="193"/>
      <c r="T388" s="193" t="str">
        <f t="shared" si="6"/>
        <v/>
      </c>
    </row>
    <row r="389" spans="18:20" ht="15" customHeight="1" x14ac:dyDescent="0.25">
      <c r="R389" s="193"/>
      <c r="S389" s="193"/>
      <c r="T389" s="193" t="str">
        <f t="shared" si="6"/>
        <v/>
      </c>
    </row>
    <row r="390" spans="18:20" ht="15" customHeight="1" x14ac:dyDescent="0.25">
      <c r="R390" s="193"/>
      <c r="S390" s="193"/>
      <c r="T390" s="193" t="str">
        <f t="shared" si="6"/>
        <v/>
      </c>
    </row>
    <row r="391" spans="18:20" ht="15" customHeight="1" x14ac:dyDescent="0.25">
      <c r="R391" s="193"/>
      <c r="S391" s="193"/>
      <c r="T391" s="193" t="str">
        <f t="shared" si="6"/>
        <v/>
      </c>
    </row>
    <row r="392" spans="18:20" ht="15" customHeight="1" x14ac:dyDescent="0.25">
      <c r="R392" s="193"/>
      <c r="S392" s="193"/>
      <c r="T392" s="193" t="str">
        <f t="shared" si="6"/>
        <v/>
      </c>
    </row>
    <row r="393" spans="18:20" ht="15" customHeight="1" x14ac:dyDescent="0.25">
      <c r="R393" s="193"/>
      <c r="S393" s="193"/>
      <c r="T393" s="193" t="str">
        <f t="shared" si="6"/>
        <v/>
      </c>
    </row>
    <row r="394" spans="18:20" ht="15" customHeight="1" x14ac:dyDescent="0.25">
      <c r="R394" s="193"/>
      <c r="S394" s="193"/>
      <c r="T394" s="193" t="str">
        <f t="shared" si="6"/>
        <v/>
      </c>
    </row>
    <row r="395" spans="18:20" ht="15" customHeight="1" x14ac:dyDescent="0.25">
      <c r="R395" s="193"/>
      <c r="S395" s="193"/>
      <c r="T395" s="193" t="str">
        <f t="shared" si="6"/>
        <v/>
      </c>
    </row>
    <row r="396" spans="18:20" ht="15" customHeight="1" x14ac:dyDescent="0.25">
      <c r="R396" s="193"/>
      <c r="S396" s="193"/>
      <c r="T396" s="193" t="str">
        <f t="shared" si="6"/>
        <v/>
      </c>
    </row>
    <row r="397" spans="18:20" ht="15" customHeight="1" x14ac:dyDescent="0.25">
      <c r="R397" s="193"/>
      <c r="S397" s="193"/>
      <c r="T397" s="193" t="str">
        <f t="shared" si="6"/>
        <v/>
      </c>
    </row>
    <row r="398" spans="18:20" ht="15" customHeight="1" x14ac:dyDescent="0.25">
      <c r="R398" s="193"/>
      <c r="S398" s="193"/>
      <c r="T398" s="193" t="str">
        <f t="shared" si="6"/>
        <v/>
      </c>
    </row>
    <row r="399" spans="18:20" ht="15" customHeight="1" x14ac:dyDescent="0.25">
      <c r="R399" s="193"/>
      <c r="S399" s="193"/>
      <c r="T399" s="193" t="str">
        <f t="shared" si="6"/>
        <v/>
      </c>
    </row>
    <row r="400" spans="18:20" ht="15" customHeight="1" x14ac:dyDescent="0.25">
      <c r="R400" s="193"/>
      <c r="S400" s="193"/>
      <c r="T400" s="193" t="str">
        <f t="shared" si="6"/>
        <v/>
      </c>
    </row>
    <row r="401" spans="18:20" ht="15" customHeight="1" x14ac:dyDescent="0.25">
      <c r="R401" s="193"/>
      <c r="S401" s="193"/>
      <c r="T401" s="193" t="str">
        <f t="shared" si="6"/>
        <v/>
      </c>
    </row>
    <row r="402" spans="18:20" ht="15" customHeight="1" x14ac:dyDescent="0.25">
      <c r="R402" s="193"/>
      <c r="S402" s="193"/>
      <c r="T402" s="193" t="str">
        <f t="shared" si="6"/>
        <v/>
      </c>
    </row>
    <row r="403" spans="18:20" ht="15" customHeight="1" x14ac:dyDescent="0.25">
      <c r="R403" s="193"/>
      <c r="S403" s="193"/>
      <c r="T403" s="193" t="str">
        <f t="shared" si="6"/>
        <v/>
      </c>
    </row>
    <row r="404" spans="18:20" ht="15" customHeight="1" x14ac:dyDescent="0.25">
      <c r="R404" s="193"/>
      <c r="S404" s="193"/>
      <c r="T404" s="193" t="str">
        <f t="shared" si="6"/>
        <v/>
      </c>
    </row>
    <row r="405" spans="18:20" ht="15" customHeight="1" x14ac:dyDescent="0.25">
      <c r="R405" s="193"/>
      <c r="S405" s="193"/>
      <c r="T405" s="193" t="str">
        <f t="shared" si="6"/>
        <v/>
      </c>
    </row>
    <row r="406" spans="18:20" ht="15" customHeight="1" x14ac:dyDescent="0.25">
      <c r="R406" s="193"/>
      <c r="S406" s="193"/>
      <c r="T406" s="193" t="str">
        <f t="shared" si="6"/>
        <v/>
      </c>
    </row>
    <row r="407" spans="18:20" ht="15" customHeight="1" x14ac:dyDescent="0.25">
      <c r="R407" s="193"/>
      <c r="S407" s="193"/>
      <c r="T407" s="193" t="str">
        <f t="shared" si="6"/>
        <v/>
      </c>
    </row>
    <row r="408" spans="18:20" ht="15" customHeight="1" x14ac:dyDescent="0.25">
      <c r="R408" s="193"/>
      <c r="S408" s="193"/>
      <c r="T408" s="193" t="str">
        <f t="shared" si="6"/>
        <v/>
      </c>
    </row>
    <row r="409" spans="18:20" ht="15" customHeight="1" x14ac:dyDescent="0.25">
      <c r="R409" s="193"/>
      <c r="S409" s="193"/>
      <c r="T409" s="193" t="str">
        <f t="shared" si="6"/>
        <v/>
      </c>
    </row>
    <row r="410" spans="18:20" ht="15" customHeight="1" x14ac:dyDescent="0.25">
      <c r="R410" s="193"/>
      <c r="S410" s="193"/>
      <c r="T410" s="193" t="str">
        <f t="shared" si="6"/>
        <v/>
      </c>
    </row>
    <row r="411" spans="18:20" ht="15" customHeight="1" x14ac:dyDescent="0.25">
      <c r="R411" s="193"/>
      <c r="S411" s="193"/>
      <c r="T411" s="193" t="str">
        <f t="shared" si="6"/>
        <v/>
      </c>
    </row>
    <row r="412" spans="18:20" ht="15" customHeight="1" x14ac:dyDescent="0.25">
      <c r="R412" s="193"/>
      <c r="S412" s="193"/>
      <c r="T412" s="193" t="str">
        <f t="shared" si="6"/>
        <v/>
      </c>
    </row>
    <row r="413" spans="18:20" ht="15" customHeight="1" x14ac:dyDescent="0.25">
      <c r="R413" s="193"/>
      <c r="S413" s="193"/>
      <c r="T413" s="193" t="str">
        <f t="shared" si="6"/>
        <v/>
      </c>
    </row>
    <row r="414" spans="18:20" ht="15" customHeight="1" x14ac:dyDescent="0.25">
      <c r="R414" s="193"/>
      <c r="S414" s="193"/>
      <c r="T414" s="193" t="str">
        <f t="shared" si="6"/>
        <v/>
      </c>
    </row>
    <row r="415" spans="18:20" ht="15" customHeight="1" x14ac:dyDescent="0.25">
      <c r="R415" s="193"/>
      <c r="S415" s="193"/>
      <c r="T415" s="193" t="str">
        <f t="shared" si="6"/>
        <v/>
      </c>
    </row>
    <row r="416" spans="18:20" ht="15" customHeight="1" x14ac:dyDescent="0.25">
      <c r="R416" s="193"/>
      <c r="S416" s="193"/>
      <c r="T416" s="193" t="str">
        <f t="shared" si="6"/>
        <v/>
      </c>
    </row>
    <row r="417" spans="18:20" ht="15" customHeight="1" x14ac:dyDescent="0.25">
      <c r="R417" s="193"/>
      <c r="S417" s="193"/>
      <c r="T417" s="193" t="str">
        <f t="shared" si="6"/>
        <v/>
      </c>
    </row>
    <row r="418" spans="18:20" ht="15" customHeight="1" x14ac:dyDescent="0.25">
      <c r="R418" s="193"/>
      <c r="S418" s="193"/>
      <c r="T418" s="193" t="str">
        <f t="shared" si="6"/>
        <v/>
      </c>
    </row>
    <row r="419" spans="18:20" ht="15" customHeight="1" x14ac:dyDescent="0.25">
      <c r="R419" s="193"/>
      <c r="S419" s="193"/>
      <c r="T419" s="193" t="str">
        <f t="shared" si="6"/>
        <v/>
      </c>
    </row>
    <row r="420" spans="18:20" ht="15" customHeight="1" x14ac:dyDescent="0.25">
      <c r="R420" s="193"/>
      <c r="S420" s="193"/>
      <c r="T420" s="193" t="str">
        <f t="shared" si="6"/>
        <v/>
      </c>
    </row>
    <row r="421" spans="18:20" ht="15" customHeight="1" x14ac:dyDescent="0.25">
      <c r="R421" s="193"/>
      <c r="S421" s="193"/>
      <c r="T421" s="193" t="str">
        <f t="shared" si="6"/>
        <v/>
      </c>
    </row>
    <row r="422" spans="18:20" ht="15" customHeight="1" x14ac:dyDescent="0.25">
      <c r="R422" s="193"/>
      <c r="S422" s="193"/>
      <c r="T422" s="193" t="str">
        <f t="shared" si="6"/>
        <v/>
      </c>
    </row>
    <row r="423" spans="18:20" ht="15" customHeight="1" x14ac:dyDescent="0.25">
      <c r="R423" s="193"/>
      <c r="S423" s="193"/>
      <c r="T423" s="193" t="str">
        <f t="shared" si="6"/>
        <v/>
      </c>
    </row>
    <row r="424" spans="18:20" ht="15" customHeight="1" x14ac:dyDescent="0.25">
      <c r="R424" s="193"/>
      <c r="S424" s="193"/>
      <c r="T424" s="193" t="str">
        <f t="shared" si="6"/>
        <v/>
      </c>
    </row>
    <row r="425" spans="18:20" ht="15" customHeight="1" x14ac:dyDescent="0.25">
      <c r="R425" s="193"/>
      <c r="S425" s="193"/>
      <c r="T425" s="193" t="str">
        <f t="shared" si="6"/>
        <v/>
      </c>
    </row>
    <row r="426" spans="18:20" ht="15" customHeight="1" x14ac:dyDescent="0.25">
      <c r="R426" s="193"/>
      <c r="S426" s="193"/>
      <c r="T426" s="193" t="str">
        <f t="shared" si="6"/>
        <v/>
      </c>
    </row>
    <row r="427" spans="18:20" ht="15" customHeight="1" x14ac:dyDescent="0.25">
      <c r="R427" s="193"/>
      <c r="S427" s="193"/>
      <c r="T427" s="193" t="str">
        <f t="shared" si="6"/>
        <v/>
      </c>
    </row>
    <row r="428" spans="18:20" ht="15" customHeight="1" x14ac:dyDescent="0.25">
      <c r="R428" s="193"/>
      <c r="S428" s="193"/>
      <c r="T428" s="193" t="str">
        <f t="shared" si="6"/>
        <v/>
      </c>
    </row>
    <row r="429" spans="18:20" ht="15" customHeight="1" x14ac:dyDescent="0.25">
      <c r="R429" s="193"/>
      <c r="S429" s="193"/>
      <c r="T429" s="193" t="str">
        <f t="shared" si="6"/>
        <v/>
      </c>
    </row>
    <row r="430" spans="18:20" ht="15" customHeight="1" x14ac:dyDescent="0.25">
      <c r="R430" s="193"/>
      <c r="S430" s="193"/>
      <c r="T430" s="193" t="str">
        <f t="shared" si="6"/>
        <v/>
      </c>
    </row>
    <row r="431" spans="18:20" ht="15" customHeight="1" x14ac:dyDescent="0.25">
      <c r="R431" s="193"/>
      <c r="S431" s="193"/>
      <c r="T431" s="193" t="str">
        <f t="shared" si="6"/>
        <v/>
      </c>
    </row>
    <row r="432" spans="18:20" ht="15" customHeight="1" x14ac:dyDescent="0.25">
      <c r="R432" s="193"/>
      <c r="S432" s="193"/>
      <c r="T432" s="193" t="str">
        <f t="shared" si="6"/>
        <v/>
      </c>
    </row>
    <row r="433" spans="18:20" ht="15" customHeight="1" x14ac:dyDescent="0.25">
      <c r="R433" s="193"/>
      <c r="S433" s="193"/>
      <c r="T433" s="193" t="str">
        <f t="shared" si="6"/>
        <v/>
      </c>
    </row>
    <row r="434" spans="18:20" ht="15" customHeight="1" x14ac:dyDescent="0.25">
      <c r="R434" s="193"/>
      <c r="S434" s="193"/>
      <c r="T434" s="193" t="str">
        <f t="shared" si="6"/>
        <v/>
      </c>
    </row>
    <row r="435" spans="18:20" ht="15" customHeight="1" x14ac:dyDescent="0.25">
      <c r="R435" s="193"/>
      <c r="S435" s="193"/>
      <c r="T435" s="193" t="str">
        <f t="shared" si="6"/>
        <v/>
      </c>
    </row>
    <row r="436" spans="18:20" ht="15" customHeight="1" x14ac:dyDescent="0.25">
      <c r="R436" s="193"/>
      <c r="S436" s="193"/>
      <c r="T436" s="193" t="str">
        <f t="shared" si="6"/>
        <v/>
      </c>
    </row>
    <row r="437" spans="18:20" ht="15" customHeight="1" x14ac:dyDescent="0.25">
      <c r="R437" s="193"/>
      <c r="S437" s="193"/>
      <c r="T437" s="193" t="str">
        <f t="shared" si="6"/>
        <v/>
      </c>
    </row>
    <row r="438" spans="18:20" ht="15" customHeight="1" x14ac:dyDescent="0.25">
      <c r="R438" s="193"/>
      <c r="S438" s="193"/>
      <c r="T438" s="193" t="str">
        <f t="shared" si="6"/>
        <v/>
      </c>
    </row>
    <row r="439" spans="18:20" ht="15" customHeight="1" x14ac:dyDescent="0.25">
      <c r="R439" s="193"/>
      <c r="S439" s="193"/>
      <c r="T439" s="193" t="str">
        <f t="shared" si="6"/>
        <v/>
      </c>
    </row>
    <row r="440" spans="18:20" ht="15" customHeight="1" x14ac:dyDescent="0.25">
      <c r="R440" s="193"/>
      <c r="S440" s="193"/>
      <c r="T440" s="193" t="str">
        <f t="shared" si="6"/>
        <v/>
      </c>
    </row>
    <row r="441" spans="18:20" ht="15" customHeight="1" x14ac:dyDescent="0.25">
      <c r="R441" s="193"/>
      <c r="S441" s="193"/>
      <c r="T441" s="193" t="str">
        <f t="shared" si="6"/>
        <v/>
      </c>
    </row>
    <row r="442" spans="18:20" ht="15" customHeight="1" x14ac:dyDescent="0.25">
      <c r="R442" s="193"/>
      <c r="S442" s="193"/>
      <c r="T442" s="193" t="str">
        <f t="shared" si="6"/>
        <v/>
      </c>
    </row>
    <row r="443" spans="18:20" ht="15" customHeight="1" x14ac:dyDescent="0.25">
      <c r="R443" s="193"/>
      <c r="S443" s="193"/>
      <c r="T443" s="193" t="str">
        <f t="shared" si="6"/>
        <v/>
      </c>
    </row>
    <row r="444" spans="18:20" ht="15" customHeight="1" x14ac:dyDescent="0.25">
      <c r="R444" s="193"/>
      <c r="S444" s="193"/>
      <c r="T444" s="193" t="str">
        <f t="shared" si="6"/>
        <v/>
      </c>
    </row>
    <row r="445" spans="18:20" ht="15" customHeight="1" x14ac:dyDescent="0.25">
      <c r="R445" s="193"/>
      <c r="S445" s="193"/>
      <c r="T445" s="193" t="str">
        <f t="shared" si="6"/>
        <v/>
      </c>
    </row>
    <row r="446" spans="18:20" ht="15" customHeight="1" x14ac:dyDescent="0.25">
      <c r="R446" s="193"/>
      <c r="S446" s="193"/>
      <c r="T446" s="193" t="str">
        <f t="shared" si="6"/>
        <v/>
      </c>
    </row>
    <row r="447" spans="18:20" ht="15" customHeight="1" x14ac:dyDescent="0.25">
      <c r="R447" s="193"/>
      <c r="S447" s="193"/>
      <c r="T447" s="193" t="str">
        <f t="shared" si="6"/>
        <v/>
      </c>
    </row>
    <row r="448" spans="18:20" ht="15" customHeight="1" x14ac:dyDescent="0.25">
      <c r="R448" s="193"/>
      <c r="S448" s="193"/>
      <c r="T448" s="193" t="str">
        <f t="shared" si="6"/>
        <v/>
      </c>
    </row>
    <row r="449" spans="18:20" ht="15" customHeight="1" x14ac:dyDescent="0.25">
      <c r="R449" s="193"/>
      <c r="S449" s="193"/>
      <c r="T449" s="193" t="str">
        <f t="shared" si="6"/>
        <v/>
      </c>
    </row>
    <row r="450" spans="18:20" ht="15" customHeight="1" x14ac:dyDescent="0.25">
      <c r="R450" s="193"/>
      <c r="S450" s="193"/>
      <c r="T450" s="193" t="str">
        <f t="shared" ref="T450:T513" si="7">IF($A450="","",IF(AND($R450="",$S450=""),"",IF($S450="",0,$S450)-IF($R450="",0,$R450)))</f>
        <v/>
      </c>
    </row>
    <row r="451" spans="18:20" ht="15" customHeight="1" x14ac:dyDescent="0.25">
      <c r="R451" s="193"/>
      <c r="S451" s="193"/>
      <c r="T451" s="193" t="str">
        <f t="shared" si="7"/>
        <v/>
      </c>
    </row>
    <row r="452" spans="18:20" ht="15" customHeight="1" x14ac:dyDescent="0.25">
      <c r="R452" s="193"/>
      <c r="S452" s="193"/>
      <c r="T452" s="193" t="str">
        <f t="shared" si="7"/>
        <v/>
      </c>
    </row>
    <row r="453" spans="18:20" ht="15" customHeight="1" x14ac:dyDescent="0.25">
      <c r="R453" s="193"/>
      <c r="S453" s="193"/>
      <c r="T453" s="193" t="str">
        <f t="shared" si="7"/>
        <v/>
      </c>
    </row>
    <row r="454" spans="18:20" ht="15" customHeight="1" x14ac:dyDescent="0.25">
      <c r="R454" s="193"/>
      <c r="S454" s="193"/>
      <c r="T454" s="193" t="str">
        <f t="shared" si="7"/>
        <v/>
      </c>
    </row>
    <row r="455" spans="18:20" ht="15" customHeight="1" x14ac:dyDescent="0.25">
      <c r="R455" s="193"/>
      <c r="S455" s="193"/>
      <c r="T455" s="193" t="str">
        <f t="shared" si="7"/>
        <v/>
      </c>
    </row>
    <row r="456" spans="18:20" ht="15" customHeight="1" x14ac:dyDescent="0.25">
      <c r="R456" s="193"/>
      <c r="S456" s="193"/>
      <c r="T456" s="193" t="str">
        <f t="shared" si="7"/>
        <v/>
      </c>
    </row>
    <row r="457" spans="18:20" ht="15" customHeight="1" x14ac:dyDescent="0.25">
      <c r="R457" s="193"/>
      <c r="S457" s="193"/>
      <c r="T457" s="193" t="str">
        <f t="shared" si="7"/>
        <v/>
      </c>
    </row>
    <row r="458" spans="18:20" ht="15" customHeight="1" x14ac:dyDescent="0.25">
      <c r="R458" s="193"/>
      <c r="S458" s="193"/>
      <c r="T458" s="193" t="str">
        <f t="shared" si="7"/>
        <v/>
      </c>
    </row>
    <row r="459" spans="18:20" ht="15" customHeight="1" x14ac:dyDescent="0.25">
      <c r="R459" s="193"/>
      <c r="S459" s="193"/>
      <c r="T459" s="193" t="str">
        <f t="shared" si="7"/>
        <v/>
      </c>
    </row>
    <row r="460" spans="18:20" ht="15" customHeight="1" x14ac:dyDescent="0.25">
      <c r="R460" s="193"/>
      <c r="S460" s="193"/>
      <c r="T460" s="193" t="str">
        <f t="shared" si="7"/>
        <v/>
      </c>
    </row>
    <row r="461" spans="18:20" ht="15" customHeight="1" x14ac:dyDescent="0.25">
      <c r="R461" s="193"/>
      <c r="S461" s="193"/>
      <c r="T461" s="193" t="str">
        <f t="shared" si="7"/>
        <v/>
      </c>
    </row>
    <row r="462" spans="18:20" ht="15" customHeight="1" x14ac:dyDescent="0.25">
      <c r="R462" s="193"/>
      <c r="S462" s="193"/>
      <c r="T462" s="193" t="str">
        <f t="shared" si="7"/>
        <v/>
      </c>
    </row>
    <row r="463" spans="18:20" ht="15" customHeight="1" x14ac:dyDescent="0.25">
      <c r="R463" s="193"/>
      <c r="S463" s="193"/>
      <c r="T463" s="193" t="str">
        <f t="shared" si="7"/>
        <v/>
      </c>
    </row>
    <row r="464" spans="18:20" ht="15" customHeight="1" x14ac:dyDescent="0.25">
      <c r="R464" s="193"/>
      <c r="S464" s="193"/>
      <c r="T464" s="193" t="str">
        <f t="shared" si="7"/>
        <v/>
      </c>
    </row>
    <row r="465" spans="18:20" ht="15" customHeight="1" x14ac:dyDescent="0.25">
      <c r="R465" s="193"/>
      <c r="S465" s="193"/>
      <c r="T465" s="193" t="str">
        <f t="shared" si="7"/>
        <v/>
      </c>
    </row>
    <row r="466" spans="18:20" ht="15" customHeight="1" x14ac:dyDescent="0.25">
      <c r="R466" s="193"/>
      <c r="S466" s="193"/>
      <c r="T466" s="193" t="str">
        <f t="shared" si="7"/>
        <v/>
      </c>
    </row>
    <row r="467" spans="18:20" ht="15" customHeight="1" x14ac:dyDescent="0.25">
      <c r="R467" s="193"/>
      <c r="S467" s="193"/>
      <c r="T467" s="193" t="str">
        <f t="shared" si="7"/>
        <v/>
      </c>
    </row>
    <row r="468" spans="18:20" ht="15" customHeight="1" x14ac:dyDescent="0.25">
      <c r="R468" s="193"/>
      <c r="S468" s="193"/>
      <c r="T468" s="193" t="str">
        <f t="shared" si="7"/>
        <v/>
      </c>
    </row>
    <row r="469" spans="18:20" ht="15" customHeight="1" x14ac:dyDescent="0.25">
      <c r="R469" s="193"/>
      <c r="S469" s="193"/>
      <c r="T469" s="193" t="str">
        <f t="shared" si="7"/>
        <v/>
      </c>
    </row>
    <row r="470" spans="18:20" ht="15" customHeight="1" x14ac:dyDescent="0.25">
      <c r="R470" s="193"/>
      <c r="S470" s="193"/>
      <c r="T470" s="193" t="str">
        <f t="shared" si="7"/>
        <v/>
      </c>
    </row>
    <row r="471" spans="18:20" ht="15" customHeight="1" x14ac:dyDescent="0.25">
      <c r="R471" s="193"/>
      <c r="S471" s="193"/>
      <c r="T471" s="193" t="str">
        <f t="shared" si="7"/>
        <v/>
      </c>
    </row>
    <row r="472" spans="18:20" ht="15" customHeight="1" x14ac:dyDescent="0.25">
      <c r="R472" s="193"/>
      <c r="S472" s="193"/>
      <c r="T472" s="193" t="str">
        <f t="shared" si="7"/>
        <v/>
      </c>
    </row>
    <row r="473" spans="18:20" ht="15" customHeight="1" x14ac:dyDescent="0.25">
      <c r="R473" s="193"/>
      <c r="S473" s="193"/>
      <c r="T473" s="193" t="str">
        <f t="shared" si="7"/>
        <v/>
      </c>
    </row>
    <row r="474" spans="18:20" ht="15" customHeight="1" x14ac:dyDescent="0.25">
      <c r="R474" s="193"/>
      <c r="S474" s="193"/>
      <c r="T474" s="193" t="str">
        <f t="shared" si="7"/>
        <v/>
      </c>
    </row>
    <row r="475" spans="18:20" ht="15" customHeight="1" x14ac:dyDescent="0.25">
      <c r="R475" s="193"/>
      <c r="S475" s="193"/>
      <c r="T475" s="193" t="str">
        <f t="shared" si="7"/>
        <v/>
      </c>
    </row>
    <row r="476" spans="18:20" ht="15" customHeight="1" x14ac:dyDescent="0.25">
      <c r="R476" s="193"/>
      <c r="S476" s="193"/>
      <c r="T476" s="193" t="str">
        <f t="shared" si="7"/>
        <v/>
      </c>
    </row>
    <row r="477" spans="18:20" ht="15" customHeight="1" x14ac:dyDescent="0.25">
      <c r="R477" s="193"/>
      <c r="S477" s="193"/>
      <c r="T477" s="193" t="str">
        <f t="shared" si="7"/>
        <v/>
      </c>
    </row>
    <row r="478" spans="18:20" ht="15" customHeight="1" x14ac:dyDescent="0.25">
      <c r="R478" s="193"/>
      <c r="S478" s="193"/>
      <c r="T478" s="193" t="str">
        <f t="shared" si="7"/>
        <v/>
      </c>
    </row>
    <row r="479" spans="18:20" ht="15" customHeight="1" x14ac:dyDescent="0.25">
      <c r="R479" s="193"/>
      <c r="S479" s="193"/>
      <c r="T479" s="193" t="str">
        <f t="shared" si="7"/>
        <v/>
      </c>
    </row>
    <row r="480" spans="18:20" ht="15" customHeight="1" x14ac:dyDescent="0.25">
      <c r="R480" s="193"/>
      <c r="S480" s="193"/>
      <c r="T480" s="193" t="str">
        <f t="shared" si="7"/>
        <v/>
      </c>
    </row>
    <row r="481" spans="18:20" ht="15" customHeight="1" x14ac:dyDescent="0.25">
      <c r="R481" s="193"/>
      <c r="S481" s="193"/>
      <c r="T481" s="193" t="str">
        <f t="shared" si="7"/>
        <v/>
      </c>
    </row>
    <row r="482" spans="18:20" ht="15" customHeight="1" x14ac:dyDescent="0.25">
      <c r="R482" s="193"/>
      <c r="S482" s="193"/>
      <c r="T482" s="193" t="str">
        <f t="shared" si="7"/>
        <v/>
      </c>
    </row>
    <row r="483" spans="18:20" ht="15" customHeight="1" x14ac:dyDescent="0.25">
      <c r="R483" s="193"/>
      <c r="S483" s="193"/>
      <c r="T483" s="193" t="str">
        <f t="shared" si="7"/>
        <v/>
      </c>
    </row>
    <row r="484" spans="18:20" ht="15" customHeight="1" x14ac:dyDescent="0.25">
      <c r="R484" s="193"/>
      <c r="S484" s="193"/>
      <c r="T484" s="193" t="str">
        <f t="shared" si="7"/>
        <v/>
      </c>
    </row>
    <row r="485" spans="18:20" ht="15" customHeight="1" x14ac:dyDescent="0.25">
      <c r="R485" s="193"/>
      <c r="S485" s="193"/>
      <c r="T485" s="193" t="str">
        <f t="shared" si="7"/>
        <v/>
      </c>
    </row>
    <row r="486" spans="18:20" ht="15" customHeight="1" x14ac:dyDescent="0.25">
      <c r="R486" s="193"/>
      <c r="S486" s="193"/>
      <c r="T486" s="193" t="str">
        <f t="shared" si="7"/>
        <v/>
      </c>
    </row>
    <row r="487" spans="18:20" ht="15" customHeight="1" x14ac:dyDescent="0.25">
      <c r="R487" s="193"/>
      <c r="S487" s="193"/>
      <c r="T487" s="193" t="str">
        <f t="shared" si="7"/>
        <v/>
      </c>
    </row>
    <row r="488" spans="18:20" ht="15" customHeight="1" x14ac:dyDescent="0.25">
      <c r="R488" s="193"/>
      <c r="S488" s="193"/>
      <c r="T488" s="193" t="str">
        <f t="shared" si="7"/>
        <v/>
      </c>
    </row>
    <row r="489" spans="18:20" ht="15" customHeight="1" x14ac:dyDescent="0.25">
      <c r="R489" s="193"/>
      <c r="S489" s="193"/>
      <c r="T489" s="193" t="str">
        <f t="shared" si="7"/>
        <v/>
      </c>
    </row>
    <row r="490" spans="18:20" ht="15" customHeight="1" x14ac:dyDescent="0.25">
      <c r="R490" s="193"/>
      <c r="S490" s="193"/>
      <c r="T490" s="193" t="str">
        <f t="shared" si="7"/>
        <v/>
      </c>
    </row>
    <row r="491" spans="18:20" ht="15" customHeight="1" x14ac:dyDescent="0.25">
      <c r="R491" s="193"/>
      <c r="S491" s="193"/>
      <c r="T491" s="193" t="str">
        <f t="shared" si="7"/>
        <v/>
      </c>
    </row>
    <row r="492" spans="18:20" ht="15" customHeight="1" x14ac:dyDescent="0.25">
      <c r="R492" s="193"/>
      <c r="S492" s="193"/>
      <c r="T492" s="193" t="str">
        <f t="shared" si="7"/>
        <v/>
      </c>
    </row>
    <row r="493" spans="18:20" ht="15" customHeight="1" x14ac:dyDescent="0.25">
      <c r="R493" s="193"/>
      <c r="S493" s="193"/>
      <c r="T493" s="193" t="str">
        <f t="shared" si="7"/>
        <v/>
      </c>
    </row>
    <row r="494" spans="18:20" ht="15" customHeight="1" x14ac:dyDescent="0.25">
      <c r="R494" s="193"/>
      <c r="S494" s="193"/>
      <c r="T494" s="193" t="str">
        <f t="shared" si="7"/>
        <v/>
      </c>
    </row>
    <row r="495" spans="18:20" ht="15" customHeight="1" x14ac:dyDescent="0.25">
      <c r="R495" s="193"/>
      <c r="S495" s="193"/>
      <c r="T495" s="193" t="str">
        <f t="shared" si="7"/>
        <v/>
      </c>
    </row>
    <row r="496" spans="18:20" ht="15" customHeight="1" x14ac:dyDescent="0.25">
      <c r="R496" s="193"/>
      <c r="S496" s="193"/>
      <c r="T496" s="193" t="str">
        <f t="shared" si="7"/>
        <v/>
      </c>
    </row>
    <row r="497" spans="18:20" ht="15" customHeight="1" x14ac:dyDescent="0.25">
      <c r="R497" s="193"/>
      <c r="S497" s="193"/>
      <c r="T497" s="193" t="str">
        <f t="shared" si="7"/>
        <v/>
      </c>
    </row>
    <row r="498" spans="18:20" ht="15" customHeight="1" x14ac:dyDescent="0.25">
      <c r="R498" s="193"/>
      <c r="S498" s="193"/>
      <c r="T498" s="193" t="str">
        <f t="shared" si="7"/>
        <v/>
      </c>
    </row>
    <row r="499" spans="18:20" ht="15" customHeight="1" x14ac:dyDescent="0.25">
      <c r="R499" s="193"/>
      <c r="S499" s="193"/>
      <c r="T499" s="193" t="str">
        <f t="shared" si="7"/>
        <v/>
      </c>
    </row>
    <row r="500" spans="18:20" ht="15" customHeight="1" x14ac:dyDescent="0.25">
      <c r="R500" s="193"/>
      <c r="S500" s="193"/>
      <c r="T500" s="193" t="str">
        <f t="shared" si="7"/>
        <v/>
      </c>
    </row>
    <row r="501" spans="18:20" ht="15" customHeight="1" x14ac:dyDescent="0.25">
      <c r="R501" s="193"/>
      <c r="S501" s="193"/>
      <c r="T501" s="193" t="str">
        <f t="shared" si="7"/>
        <v/>
      </c>
    </row>
    <row r="502" spans="18:20" ht="15" customHeight="1" x14ac:dyDescent="0.25">
      <c r="R502" s="193"/>
      <c r="S502" s="193"/>
      <c r="T502" s="193" t="str">
        <f t="shared" si="7"/>
        <v/>
      </c>
    </row>
    <row r="503" spans="18:20" ht="15" customHeight="1" x14ac:dyDescent="0.25">
      <c r="R503" s="193"/>
      <c r="S503" s="193"/>
      <c r="T503" s="193" t="str">
        <f t="shared" si="7"/>
        <v/>
      </c>
    </row>
    <row r="504" spans="18:20" ht="15" customHeight="1" x14ac:dyDescent="0.25">
      <c r="R504" s="193"/>
      <c r="S504" s="193"/>
      <c r="T504" s="193" t="str">
        <f t="shared" si="7"/>
        <v/>
      </c>
    </row>
    <row r="505" spans="18:20" ht="15" customHeight="1" x14ac:dyDescent="0.25">
      <c r="R505" s="193"/>
      <c r="S505" s="193"/>
      <c r="T505" s="193" t="str">
        <f t="shared" si="7"/>
        <v/>
      </c>
    </row>
    <row r="506" spans="18:20" ht="15" customHeight="1" x14ac:dyDescent="0.25">
      <c r="R506" s="193"/>
      <c r="S506" s="193"/>
      <c r="T506" s="193" t="str">
        <f t="shared" si="7"/>
        <v/>
      </c>
    </row>
    <row r="507" spans="18:20" ht="15" customHeight="1" x14ac:dyDescent="0.25">
      <c r="R507" s="193"/>
      <c r="S507" s="193"/>
      <c r="T507" s="193" t="str">
        <f t="shared" si="7"/>
        <v/>
      </c>
    </row>
    <row r="508" spans="18:20" ht="15" customHeight="1" x14ac:dyDescent="0.25">
      <c r="R508" s="193"/>
      <c r="S508" s="193"/>
      <c r="T508" s="193" t="str">
        <f t="shared" si="7"/>
        <v/>
      </c>
    </row>
    <row r="509" spans="18:20" ht="15" customHeight="1" x14ac:dyDescent="0.25">
      <c r="R509" s="193"/>
      <c r="S509" s="193"/>
      <c r="T509" s="193" t="str">
        <f t="shared" si="7"/>
        <v/>
      </c>
    </row>
    <row r="510" spans="18:20" ht="15" customHeight="1" x14ac:dyDescent="0.25">
      <c r="R510" s="193"/>
      <c r="S510" s="193"/>
      <c r="T510" s="193" t="str">
        <f t="shared" si="7"/>
        <v/>
      </c>
    </row>
    <row r="511" spans="18:20" ht="15" customHeight="1" x14ac:dyDescent="0.25">
      <c r="R511" s="193"/>
      <c r="S511" s="193"/>
      <c r="T511" s="193" t="str">
        <f t="shared" si="7"/>
        <v/>
      </c>
    </row>
    <row r="512" spans="18:20" ht="15" customHeight="1" x14ac:dyDescent="0.25">
      <c r="R512" s="193"/>
      <c r="S512" s="193"/>
      <c r="T512" s="193" t="str">
        <f t="shared" si="7"/>
        <v/>
      </c>
    </row>
    <row r="513" spans="18:20" ht="15" customHeight="1" x14ac:dyDescent="0.25">
      <c r="R513" s="193"/>
      <c r="S513" s="193"/>
      <c r="T513" s="193" t="str">
        <f t="shared" si="7"/>
        <v/>
      </c>
    </row>
    <row r="514" spans="18:20" ht="15" customHeight="1" x14ac:dyDescent="0.25">
      <c r="R514" s="193"/>
      <c r="S514" s="193"/>
      <c r="T514" s="193" t="str">
        <f t="shared" ref="T514:T577" si="8">IF($A514="","",IF(AND($R514="",$S514=""),"",IF($S514="",0,$S514)-IF($R514="",0,$R514)))</f>
        <v/>
      </c>
    </row>
    <row r="515" spans="18:20" ht="15" customHeight="1" x14ac:dyDescent="0.25">
      <c r="R515" s="193"/>
      <c r="S515" s="193"/>
      <c r="T515" s="193" t="str">
        <f t="shared" si="8"/>
        <v/>
      </c>
    </row>
    <row r="516" spans="18:20" ht="15" customHeight="1" x14ac:dyDescent="0.25">
      <c r="R516" s="193"/>
      <c r="S516" s="193"/>
      <c r="T516" s="193" t="str">
        <f t="shared" si="8"/>
        <v/>
      </c>
    </row>
    <row r="517" spans="18:20" ht="15" customHeight="1" x14ac:dyDescent="0.25">
      <c r="R517" s="193"/>
      <c r="S517" s="193"/>
      <c r="T517" s="193" t="str">
        <f t="shared" si="8"/>
        <v/>
      </c>
    </row>
    <row r="518" spans="18:20" ht="15" customHeight="1" x14ac:dyDescent="0.25">
      <c r="R518" s="193"/>
      <c r="S518" s="193"/>
      <c r="T518" s="193" t="str">
        <f t="shared" si="8"/>
        <v/>
      </c>
    </row>
    <row r="519" spans="18:20" ht="15" customHeight="1" x14ac:dyDescent="0.25">
      <c r="R519" s="193"/>
      <c r="S519" s="193"/>
      <c r="T519" s="193" t="str">
        <f t="shared" si="8"/>
        <v/>
      </c>
    </row>
    <row r="520" spans="18:20" ht="15" customHeight="1" x14ac:dyDescent="0.25">
      <c r="R520" s="193"/>
      <c r="S520" s="193"/>
      <c r="T520" s="193" t="str">
        <f t="shared" si="8"/>
        <v/>
      </c>
    </row>
    <row r="521" spans="18:20" ht="15" customHeight="1" x14ac:dyDescent="0.25">
      <c r="R521" s="193"/>
      <c r="S521" s="193"/>
      <c r="T521" s="193" t="str">
        <f t="shared" si="8"/>
        <v/>
      </c>
    </row>
    <row r="522" spans="18:20" ht="15" customHeight="1" x14ac:dyDescent="0.25">
      <c r="R522" s="193"/>
      <c r="S522" s="193"/>
      <c r="T522" s="193" t="str">
        <f t="shared" si="8"/>
        <v/>
      </c>
    </row>
    <row r="523" spans="18:20" ht="15" customHeight="1" x14ac:dyDescent="0.25">
      <c r="R523" s="193"/>
      <c r="S523" s="193"/>
      <c r="T523" s="193" t="str">
        <f t="shared" si="8"/>
        <v/>
      </c>
    </row>
    <row r="524" spans="18:20" ht="15" customHeight="1" x14ac:dyDescent="0.25">
      <c r="R524" s="193"/>
      <c r="S524" s="193"/>
      <c r="T524" s="193" t="str">
        <f t="shared" si="8"/>
        <v/>
      </c>
    </row>
    <row r="525" spans="18:20" ht="15" customHeight="1" x14ac:dyDescent="0.25">
      <c r="R525" s="193"/>
      <c r="S525" s="193"/>
      <c r="T525" s="193" t="str">
        <f t="shared" si="8"/>
        <v/>
      </c>
    </row>
    <row r="526" spans="18:20" ht="15" customHeight="1" x14ac:dyDescent="0.25">
      <c r="R526" s="193"/>
      <c r="S526" s="193"/>
      <c r="T526" s="193" t="str">
        <f t="shared" si="8"/>
        <v/>
      </c>
    </row>
    <row r="527" spans="18:20" ht="15" customHeight="1" x14ac:dyDescent="0.25">
      <c r="R527" s="193"/>
      <c r="S527" s="193"/>
      <c r="T527" s="193" t="str">
        <f t="shared" si="8"/>
        <v/>
      </c>
    </row>
    <row r="528" spans="18:20" ht="15" customHeight="1" x14ac:dyDescent="0.25">
      <c r="R528" s="193"/>
      <c r="S528" s="193"/>
      <c r="T528" s="193" t="str">
        <f t="shared" si="8"/>
        <v/>
      </c>
    </row>
    <row r="529" spans="18:20" ht="15" customHeight="1" x14ac:dyDescent="0.25">
      <c r="R529" s="193"/>
      <c r="S529" s="193"/>
      <c r="T529" s="193" t="str">
        <f t="shared" si="8"/>
        <v/>
      </c>
    </row>
    <row r="530" spans="18:20" ht="15" customHeight="1" x14ac:dyDescent="0.25">
      <c r="R530" s="193"/>
      <c r="S530" s="193"/>
      <c r="T530" s="193" t="str">
        <f t="shared" si="8"/>
        <v/>
      </c>
    </row>
    <row r="531" spans="18:20" ht="15" customHeight="1" x14ac:dyDescent="0.25">
      <c r="R531" s="193"/>
      <c r="S531" s="193"/>
      <c r="T531" s="193" t="str">
        <f t="shared" si="8"/>
        <v/>
      </c>
    </row>
    <row r="532" spans="18:20" ht="15" customHeight="1" x14ac:dyDescent="0.25">
      <c r="R532" s="193"/>
      <c r="S532" s="193"/>
      <c r="T532" s="193" t="str">
        <f t="shared" si="8"/>
        <v/>
      </c>
    </row>
    <row r="533" spans="18:20" ht="15" customHeight="1" x14ac:dyDescent="0.25">
      <c r="R533" s="193"/>
      <c r="S533" s="193"/>
      <c r="T533" s="193" t="str">
        <f t="shared" si="8"/>
        <v/>
      </c>
    </row>
    <row r="534" spans="18:20" ht="15" customHeight="1" x14ac:dyDescent="0.25">
      <c r="R534" s="193"/>
      <c r="S534" s="193"/>
      <c r="T534" s="193" t="str">
        <f t="shared" si="8"/>
        <v/>
      </c>
    </row>
    <row r="535" spans="18:20" ht="15" customHeight="1" x14ac:dyDescent="0.25">
      <c r="R535" s="193"/>
      <c r="S535" s="193"/>
      <c r="T535" s="193" t="str">
        <f t="shared" si="8"/>
        <v/>
      </c>
    </row>
    <row r="536" spans="18:20" ht="15" customHeight="1" x14ac:dyDescent="0.25">
      <c r="R536" s="193"/>
      <c r="S536" s="193"/>
      <c r="T536" s="193" t="str">
        <f t="shared" si="8"/>
        <v/>
      </c>
    </row>
    <row r="537" spans="18:20" ht="15" customHeight="1" x14ac:dyDescent="0.25">
      <c r="R537" s="193"/>
      <c r="S537" s="193"/>
      <c r="T537" s="193" t="str">
        <f t="shared" si="8"/>
        <v/>
      </c>
    </row>
    <row r="538" spans="18:20" ht="15" customHeight="1" x14ac:dyDescent="0.25">
      <c r="R538" s="193"/>
      <c r="S538" s="193"/>
      <c r="T538" s="193" t="str">
        <f t="shared" si="8"/>
        <v/>
      </c>
    </row>
    <row r="539" spans="18:20" ht="15" customHeight="1" x14ac:dyDescent="0.25">
      <c r="R539" s="193"/>
      <c r="S539" s="193"/>
      <c r="T539" s="193" t="str">
        <f t="shared" si="8"/>
        <v/>
      </c>
    </row>
    <row r="540" spans="18:20" ht="15" customHeight="1" x14ac:dyDescent="0.25">
      <c r="R540" s="193"/>
      <c r="S540" s="193"/>
      <c r="T540" s="193" t="str">
        <f t="shared" si="8"/>
        <v/>
      </c>
    </row>
    <row r="541" spans="18:20" ht="15" customHeight="1" x14ac:dyDescent="0.25">
      <c r="R541" s="193"/>
      <c r="S541" s="193"/>
      <c r="T541" s="193" t="str">
        <f t="shared" si="8"/>
        <v/>
      </c>
    </row>
    <row r="542" spans="18:20" ht="15" customHeight="1" x14ac:dyDescent="0.25">
      <c r="R542" s="193"/>
      <c r="S542" s="193"/>
      <c r="T542" s="193" t="str">
        <f t="shared" si="8"/>
        <v/>
      </c>
    </row>
    <row r="543" spans="18:20" ht="15" customHeight="1" x14ac:dyDescent="0.25">
      <c r="R543" s="193"/>
      <c r="S543" s="193"/>
      <c r="T543" s="193" t="str">
        <f t="shared" si="8"/>
        <v/>
      </c>
    </row>
    <row r="544" spans="18:20" ht="15" customHeight="1" x14ac:dyDescent="0.25">
      <c r="R544" s="193"/>
      <c r="S544" s="193"/>
      <c r="T544" s="193" t="str">
        <f t="shared" si="8"/>
        <v/>
      </c>
    </row>
    <row r="545" spans="18:20" ht="15" customHeight="1" x14ac:dyDescent="0.25">
      <c r="R545" s="193"/>
      <c r="S545" s="193"/>
      <c r="T545" s="193" t="str">
        <f t="shared" si="8"/>
        <v/>
      </c>
    </row>
    <row r="546" spans="18:20" ht="15" customHeight="1" x14ac:dyDescent="0.25">
      <c r="R546" s="193"/>
      <c r="S546" s="193"/>
      <c r="T546" s="193" t="str">
        <f t="shared" si="8"/>
        <v/>
      </c>
    </row>
    <row r="547" spans="18:20" ht="15" customHeight="1" x14ac:dyDescent="0.25">
      <c r="R547" s="193"/>
      <c r="S547" s="193"/>
      <c r="T547" s="193" t="str">
        <f t="shared" si="8"/>
        <v/>
      </c>
    </row>
    <row r="548" spans="18:20" ht="15" customHeight="1" x14ac:dyDescent="0.25">
      <c r="R548" s="193"/>
      <c r="S548" s="193"/>
      <c r="T548" s="193" t="str">
        <f t="shared" si="8"/>
        <v/>
      </c>
    </row>
    <row r="549" spans="18:20" ht="15" customHeight="1" x14ac:dyDescent="0.25">
      <c r="R549" s="193"/>
      <c r="S549" s="193"/>
      <c r="T549" s="193" t="str">
        <f t="shared" si="8"/>
        <v/>
      </c>
    </row>
    <row r="550" spans="18:20" ht="15" customHeight="1" x14ac:dyDescent="0.25">
      <c r="R550" s="193"/>
      <c r="S550" s="193"/>
      <c r="T550" s="193" t="str">
        <f t="shared" si="8"/>
        <v/>
      </c>
    </row>
    <row r="551" spans="18:20" ht="15" customHeight="1" x14ac:dyDescent="0.25">
      <c r="R551" s="193"/>
      <c r="S551" s="193"/>
      <c r="T551" s="193" t="str">
        <f t="shared" si="8"/>
        <v/>
      </c>
    </row>
    <row r="552" spans="18:20" ht="15" customHeight="1" x14ac:dyDescent="0.25">
      <c r="R552" s="193"/>
      <c r="S552" s="193"/>
      <c r="T552" s="193" t="str">
        <f t="shared" si="8"/>
        <v/>
      </c>
    </row>
    <row r="553" spans="18:20" ht="15" customHeight="1" x14ac:dyDescent="0.25">
      <c r="R553" s="193"/>
      <c r="S553" s="193"/>
      <c r="T553" s="193" t="str">
        <f t="shared" si="8"/>
        <v/>
      </c>
    </row>
    <row r="554" spans="18:20" ht="15" customHeight="1" x14ac:dyDescent="0.25">
      <c r="R554" s="193"/>
      <c r="S554" s="193"/>
      <c r="T554" s="193" t="str">
        <f t="shared" si="8"/>
        <v/>
      </c>
    </row>
    <row r="555" spans="18:20" ht="15" customHeight="1" x14ac:dyDescent="0.25">
      <c r="R555" s="193"/>
      <c r="S555" s="193"/>
      <c r="T555" s="193" t="str">
        <f t="shared" si="8"/>
        <v/>
      </c>
    </row>
    <row r="556" spans="18:20" ht="15" customHeight="1" x14ac:dyDescent="0.25">
      <c r="R556" s="193"/>
      <c r="S556" s="193"/>
      <c r="T556" s="193" t="str">
        <f t="shared" si="8"/>
        <v/>
      </c>
    </row>
    <row r="557" spans="18:20" ht="15" customHeight="1" x14ac:dyDescent="0.25">
      <c r="R557" s="193"/>
      <c r="S557" s="193"/>
      <c r="T557" s="193" t="str">
        <f t="shared" si="8"/>
        <v/>
      </c>
    </row>
    <row r="558" spans="18:20" ht="15" customHeight="1" x14ac:dyDescent="0.25">
      <c r="R558" s="193"/>
      <c r="S558" s="193"/>
      <c r="T558" s="193" t="str">
        <f t="shared" si="8"/>
        <v/>
      </c>
    </row>
    <row r="559" spans="18:20" ht="15" customHeight="1" x14ac:dyDescent="0.25">
      <c r="R559" s="193"/>
      <c r="S559" s="193"/>
      <c r="T559" s="193" t="str">
        <f t="shared" si="8"/>
        <v/>
      </c>
    </row>
    <row r="560" spans="18:20" ht="15" customHeight="1" x14ac:dyDescent="0.25">
      <c r="R560" s="193"/>
      <c r="S560" s="193"/>
      <c r="T560" s="193" t="str">
        <f t="shared" si="8"/>
        <v/>
      </c>
    </row>
    <row r="561" spans="18:20" ht="15" customHeight="1" x14ac:dyDescent="0.25">
      <c r="R561" s="193"/>
      <c r="S561" s="193"/>
      <c r="T561" s="193" t="str">
        <f t="shared" si="8"/>
        <v/>
      </c>
    </row>
    <row r="562" spans="18:20" ht="15" customHeight="1" x14ac:dyDescent="0.25">
      <c r="R562" s="193"/>
      <c r="S562" s="193"/>
      <c r="T562" s="193" t="str">
        <f t="shared" si="8"/>
        <v/>
      </c>
    </row>
    <row r="563" spans="18:20" ht="15" customHeight="1" x14ac:dyDescent="0.25">
      <c r="R563" s="193"/>
      <c r="S563" s="193"/>
      <c r="T563" s="193" t="str">
        <f t="shared" si="8"/>
        <v/>
      </c>
    </row>
    <row r="564" spans="18:20" ht="15" customHeight="1" x14ac:dyDescent="0.25">
      <c r="R564" s="193"/>
      <c r="S564" s="193"/>
      <c r="T564" s="193" t="str">
        <f t="shared" si="8"/>
        <v/>
      </c>
    </row>
    <row r="565" spans="18:20" ht="15" customHeight="1" x14ac:dyDescent="0.25">
      <c r="R565" s="193"/>
      <c r="S565" s="193"/>
      <c r="T565" s="193" t="str">
        <f t="shared" si="8"/>
        <v/>
      </c>
    </row>
    <row r="566" spans="18:20" ht="15" customHeight="1" x14ac:dyDescent="0.25">
      <c r="R566" s="193"/>
      <c r="S566" s="193"/>
      <c r="T566" s="193" t="str">
        <f t="shared" si="8"/>
        <v/>
      </c>
    </row>
    <row r="567" spans="18:20" ht="15" customHeight="1" x14ac:dyDescent="0.25">
      <c r="R567" s="193"/>
      <c r="S567" s="193"/>
      <c r="T567" s="193" t="str">
        <f t="shared" si="8"/>
        <v/>
      </c>
    </row>
    <row r="568" spans="18:20" ht="15" customHeight="1" x14ac:dyDescent="0.25">
      <c r="R568" s="193"/>
      <c r="S568" s="193"/>
      <c r="T568" s="193" t="str">
        <f t="shared" si="8"/>
        <v/>
      </c>
    </row>
    <row r="569" spans="18:20" ht="15" customHeight="1" x14ac:dyDescent="0.25">
      <c r="R569" s="193"/>
      <c r="S569" s="193"/>
      <c r="T569" s="193" t="str">
        <f t="shared" si="8"/>
        <v/>
      </c>
    </row>
    <row r="570" spans="18:20" ht="15" customHeight="1" x14ac:dyDescent="0.25">
      <c r="R570" s="193"/>
      <c r="S570" s="193"/>
      <c r="T570" s="193" t="str">
        <f t="shared" si="8"/>
        <v/>
      </c>
    </row>
    <row r="571" spans="18:20" ht="15" customHeight="1" x14ac:dyDescent="0.25">
      <c r="R571" s="193"/>
      <c r="S571" s="193"/>
      <c r="T571" s="193" t="str">
        <f t="shared" si="8"/>
        <v/>
      </c>
    </row>
    <row r="572" spans="18:20" ht="15" customHeight="1" x14ac:dyDescent="0.25">
      <c r="R572" s="193"/>
      <c r="S572" s="193"/>
      <c r="T572" s="193" t="str">
        <f t="shared" si="8"/>
        <v/>
      </c>
    </row>
    <row r="573" spans="18:20" ht="15" customHeight="1" x14ac:dyDescent="0.25">
      <c r="R573" s="193"/>
      <c r="S573" s="193"/>
      <c r="T573" s="193" t="str">
        <f t="shared" si="8"/>
        <v/>
      </c>
    </row>
    <row r="574" spans="18:20" ht="15" customHeight="1" x14ac:dyDescent="0.25">
      <c r="R574" s="193"/>
      <c r="S574" s="193"/>
      <c r="T574" s="193" t="str">
        <f t="shared" si="8"/>
        <v/>
      </c>
    </row>
    <row r="575" spans="18:20" ht="15" customHeight="1" x14ac:dyDescent="0.25">
      <c r="R575" s="193"/>
      <c r="S575" s="193"/>
      <c r="T575" s="193" t="str">
        <f t="shared" si="8"/>
        <v/>
      </c>
    </row>
    <row r="576" spans="18:20" ht="15" customHeight="1" x14ac:dyDescent="0.25">
      <c r="R576" s="193"/>
      <c r="S576" s="193"/>
      <c r="T576" s="193" t="str">
        <f t="shared" si="8"/>
        <v/>
      </c>
    </row>
    <row r="577" spans="18:20" ht="15" customHeight="1" x14ac:dyDescent="0.25">
      <c r="R577" s="193"/>
      <c r="S577" s="193"/>
      <c r="T577" s="193" t="str">
        <f t="shared" si="8"/>
        <v/>
      </c>
    </row>
    <row r="578" spans="18:20" ht="15" customHeight="1" x14ac:dyDescent="0.25">
      <c r="R578" s="193"/>
      <c r="S578" s="193"/>
      <c r="T578" s="193" t="str">
        <f t="shared" ref="T578:T641" si="9">IF($A578="","",IF(AND($R578="",$S578=""),"",IF($S578="",0,$S578)-IF($R578="",0,$R578)))</f>
        <v/>
      </c>
    </row>
    <row r="579" spans="18:20" ht="15" customHeight="1" x14ac:dyDescent="0.25">
      <c r="R579" s="193"/>
      <c r="S579" s="193"/>
      <c r="T579" s="193" t="str">
        <f t="shared" si="9"/>
        <v/>
      </c>
    </row>
    <row r="580" spans="18:20" ht="15" customHeight="1" x14ac:dyDescent="0.25">
      <c r="R580" s="193"/>
      <c r="S580" s="193"/>
      <c r="T580" s="193" t="str">
        <f t="shared" si="9"/>
        <v/>
      </c>
    </row>
    <row r="581" spans="18:20" ht="15" customHeight="1" x14ac:dyDescent="0.25">
      <c r="R581" s="193"/>
      <c r="S581" s="193"/>
      <c r="T581" s="193" t="str">
        <f t="shared" si="9"/>
        <v/>
      </c>
    </row>
    <row r="582" spans="18:20" ht="15" customHeight="1" x14ac:dyDescent="0.25">
      <c r="R582" s="193"/>
      <c r="S582" s="193"/>
      <c r="T582" s="193" t="str">
        <f t="shared" si="9"/>
        <v/>
      </c>
    </row>
    <row r="583" spans="18:20" ht="15" customHeight="1" x14ac:dyDescent="0.25">
      <c r="R583" s="193"/>
      <c r="S583" s="193"/>
      <c r="T583" s="193" t="str">
        <f t="shared" si="9"/>
        <v/>
      </c>
    </row>
    <row r="584" spans="18:20" ht="15" customHeight="1" x14ac:dyDescent="0.25">
      <c r="R584" s="193"/>
      <c r="S584" s="193"/>
      <c r="T584" s="193" t="str">
        <f t="shared" si="9"/>
        <v/>
      </c>
    </row>
    <row r="585" spans="18:20" ht="15" customHeight="1" x14ac:dyDescent="0.25">
      <c r="R585" s="193"/>
      <c r="S585" s="193"/>
      <c r="T585" s="193" t="str">
        <f t="shared" si="9"/>
        <v/>
      </c>
    </row>
    <row r="586" spans="18:20" ht="15" customHeight="1" x14ac:dyDescent="0.25">
      <c r="R586" s="193"/>
      <c r="S586" s="193"/>
      <c r="T586" s="193" t="str">
        <f t="shared" si="9"/>
        <v/>
      </c>
    </row>
    <row r="587" spans="18:20" ht="15" customHeight="1" x14ac:dyDescent="0.25">
      <c r="R587" s="193"/>
      <c r="S587" s="193"/>
      <c r="T587" s="193" t="str">
        <f t="shared" si="9"/>
        <v/>
      </c>
    </row>
    <row r="588" spans="18:20" ht="15" customHeight="1" x14ac:dyDescent="0.25">
      <c r="R588" s="193"/>
      <c r="S588" s="193"/>
      <c r="T588" s="193" t="str">
        <f t="shared" si="9"/>
        <v/>
      </c>
    </row>
    <row r="589" spans="18:20" ht="15" customHeight="1" x14ac:dyDescent="0.25">
      <c r="R589" s="193"/>
      <c r="S589" s="193"/>
      <c r="T589" s="193" t="str">
        <f t="shared" si="9"/>
        <v/>
      </c>
    </row>
    <row r="590" spans="18:20" ht="15" customHeight="1" x14ac:dyDescent="0.25">
      <c r="R590" s="193"/>
      <c r="S590" s="193"/>
      <c r="T590" s="193" t="str">
        <f t="shared" si="9"/>
        <v/>
      </c>
    </row>
    <row r="591" spans="18:20" ht="15" customHeight="1" x14ac:dyDescent="0.25">
      <c r="R591" s="193"/>
      <c r="S591" s="193"/>
      <c r="T591" s="193" t="str">
        <f t="shared" si="9"/>
        <v/>
      </c>
    </row>
    <row r="592" spans="18:20" ht="15" customHeight="1" x14ac:dyDescent="0.25">
      <c r="R592" s="193"/>
      <c r="S592" s="193"/>
      <c r="T592" s="193" t="str">
        <f t="shared" si="9"/>
        <v/>
      </c>
    </row>
    <row r="593" spans="18:20" ht="15" customHeight="1" x14ac:dyDescent="0.25">
      <c r="R593" s="193"/>
      <c r="S593" s="193"/>
      <c r="T593" s="193" t="str">
        <f t="shared" si="9"/>
        <v/>
      </c>
    </row>
    <row r="594" spans="18:20" ht="15" customHeight="1" x14ac:dyDescent="0.25">
      <c r="R594" s="193"/>
      <c r="S594" s="193"/>
      <c r="T594" s="193" t="str">
        <f t="shared" si="9"/>
        <v/>
      </c>
    </row>
    <row r="595" spans="18:20" ht="15" customHeight="1" x14ac:dyDescent="0.25">
      <c r="R595" s="193"/>
      <c r="S595" s="193"/>
      <c r="T595" s="193" t="str">
        <f t="shared" si="9"/>
        <v/>
      </c>
    </row>
    <row r="596" spans="18:20" ht="15" customHeight="1" x14ac:dyDescent="0.25">
      <c r="R596" s="193"/>
      <c r="S596" s="193"/>
      <c r="T596" s="193" t="str">
        <f t="shared" si="9"/>
        <v/>
      </c>
    </row>
    <row r="597" spans="18:20" ht="15" customHeight="1" x14ac:dyDescent="0.25">
      <c r="R597" s="193"/>
      <c r="S597" s="193"/>
      <c r="T597" s="193" t="str">
        <f t="shared" si="9"/>
        <v/>
      </c>
    </row>
    <row r="598" spans="18:20" ht="15" customHeight="1" x14ac:dyDescent="0.25">
      <c r="R598" s="193"/>
      <c r="S598" s="193"/>
      <c r="T598" s="193" t="str">
        <f t="shared" si="9"/>
        <v/>
      </c>
    </row>
    <row r="599" spans="18:20" ht="15" customHeight="1" x14ac:dyDescent="0.25">
      <c r="R599" s="193"/>
      <c r="S599" s="193"/>
      <c r="T599" s="193" t="str">
        <f t="shared" si="9"/>
        <v/>
      </c>
    </row>
    <row r="600" spans="18:20" ht="15" customHeight="1" x14ac:dyDescent="0.25">
      <c r="R600" s="193"/>
      <c r="S600" s="193"/>
      <c r="T600" s="193" t="str">
        <f t="shared" si="9"/>
        <v/>
      </c>
    </row>
    <row r="601" spans="18:20" ht="15" customHeight="1" x14ac:dyDescent="0.25">
      <c r="R601" s="193"/>
      <c r="S601" s="193"/>
      <c r="T601" s="193" t="str">
        <f t="shared" si="9"/>
        <v/>
      </c>
    </row>
    <row r="602" spans="18:20" ht="15" customHeight="1" x14ac:dyDescent="0.25">
      <c r="R602" s="193"/>
      <c r="S602" s="193"/>
      <c r="T602" s="193" t="str">
        <f t="shared" si="9"/>
        <v/>
      </c>
    </row>
    <row r="603" spans="18:20" ht="15" customHeight="1" x14ac:dyDescent="0.25">
      <c r="R603" s="193"/>
      <c r="S603" s="193"/>
      <c r="T603" s="193" t="str">
        <f t="shared" si="9"/>
        <v/>
      </c>
    </row>
    <row r="604" spans="18:20" ht="15" customHeight="1" x14ac:dyDescent="0.25">
      <c r="R604" s="193"/>
      <c r="S604" s="193"/>
      <c r="T604" s="193" t="str">
        <f t="shared" si="9"/>
        <v/>
      </c>
    </row>
    <row r="605" spans="18:20" ht="15" customHeight="1" x14ac:dyDescent="0.25">
      <c r="R605" s="193"/>
      <c r="S605" s="193"/>
      <c r="T605" s="193" t="str">
        <f t="shared" si="9"/>
        <v/>
      </c>
    </row>
    <row r="606" spans="18:20" ht="15" customHeight="1" x14ac:dyDescent="0.25">
      <c r="R606" s="193"/>
      <c r="S606" s="193"/>
      <c r="T606" s="193" t="str">
        <f t="shared" si="9"/>
        <v/>
      </c>
    </row>
    <row r="607" spans="18:20" ht="15" customHeight="1" x14ac:dyDescent="0.25">
      <c r="R607" s="193"/>
      <c r="S607" s="193"/>
      <c r="T607" s="193" t="str">
        <f t="shared" si="9"/>
        <v/>
      </c>
    </row>
    <row r="608" spans="18:20" ht="15" customHeight="1" x14ac:dyDescent="0.25">
      <c r="R608" s="193"/>
      <c r="S608" s="193"/>
      <c r="T608" s="193" t="str">
        <f t="shared" si="9"/>
        <v/>
      </c>
    </row>
    <row r="609" spans="18:20" ht="15" customHeight="1" x14ac:dyDescent="0.25">
      <c r="R609" s="193"/>
      <c r="S609" s="193"/>
      <c r="T609" s="193" t="str">
        <f t="shared" si="9"/>
        <v/>
      </c>
    </row>
    <row r="610" spans="18:20" ht="15" customHeight="1" x14ac:dyDescent="0.25">
      <c r="R610" s="193"/>
      <c r="S610" s="193"/>
      <c r="T610" s="193" t="str">
        <f t="shared" si="9"/>
        <v/>
      </c>
    </row>
    <row r="611" spans="18:20" ht="15" customHeight="1" x14ac:dyDescent="0.25">
      <c r="R611" s="193"/>
      <c r="S611" s="193"/>
      <c r="T611" s="193" t="str">
        <f t="shared" si="9"/>
        <v/>
      </c>
    </row>
    <row r="612" spans="18:20" ht="15" customHeight="1" x14ac:dyDescent="0.25">
      <c r="R612" s="193"/>
      <c r="S612" s="193"/>
      <c r="T612" s="193" t="str">
        <f t="shared" si="9"/>
        <v/>
      </c>
    </row>
    <row r="613" spans="18:20" ht="15" customHeight="1" x14ac:dyDescent="0.25">
      <c r="R613" s="193"/>
      <c r="S613" s="193"/>
      <c r="T613" s="193" t="str">
        <f t="shared" si="9"/>
        <v/>
      </c>
    </row>
    <row r="614" spans="18:20" ht="15" customHeight="1" x14ac:dyDescent="0.25">
      <c r="R614" s="193"/>
      <c r="S614" s="193"/>
      <c r="T614" s="193" t="str">
        <f t="shared" si="9"/>
        <v/>
      </c>
    </row>
    <row r="615" spans="18:20" ht="15" customHeight="1" x14ac:dyDescent="0.25">
      <c r="R615" s="193"/>
      <c r="S615" s="193"/>
      <c r="T615" s="193" t="str">
        <f t="shared" si="9"/>
        <v/>
      </c>
    </row>
    <row r="616" spans="18:20" ht="15" customHeight="1" x14ac:dyDescent="0.25">
      <c r="R616" s="193"/>
      <c r="S616" s="193"/>
      <c r="T616" s="193" t="str">
        <f t="shared" si="9"/>
        <v/>
      </c>
    </row>
    <row r="617" spans="18:20" ht="15" customHeight="1" x14ac:dyDescent="0.25">
      <c r="R617" s="193"/>
      <c r="S617" s="193"/>
      <c r="T617" s="193" t="str">
        <f t="shared" si="9"/>
        <v/>
      </c>
    </row>
    <row r="618" spans="18:20" ht="15" customHeight="1" x14ac:dyDescent="0.25">
      <c r="R618" s="193"/>
      <c r="S618" s="193"/>
      <c r="T618" s="193" t="str">
        <f t="shared" si="9"/>
        <v/>
      </c>
    </row>
    <row r="619" spans="18:20" ht="15" customHeight="1" x14ac:dyDescent="0.25">
      <c r="R619" s="193"/>
      <c r="S619" s="193"/>
      <c r="T619" s="193" t="str">
        <f t="shared" si="9"/>
        <v/>
      </c>
    </row>
    <row r="620" spans="18:20" ht="15" customHeight="1" x14ac:dyDescent="0.25">
      <c r="R620" s="193"/>
      <c r="S620" s="193"/>
      <c r="T620" s="193" t="str">
        <f t="shared" si="9"/>
        <v/>
      </c>
    </row>
    <row r="621" spans="18:20" ht="15" customHeight="1" x14ac:dyDescent="0.25">
      <c r="R621" s="193"/>
      <c r="S621" s="193"/>
      <c r="T621" s="193" t="str">
        <f t="shared" si="9"/>
        <v/>
      </c>
    </row>
    <row r="622" spans="18:20" ht="15" customHeight="1" x14ac:dyDescent="0.25">
      <c r="R622" s="193"/>
      <c r="S622" s="193"/>
      <c r="T622" s="193" t="str">
        <f t="shared" si="9"/>
        <v/>
      </c>
    </row>
    <row r="623" spans="18:20" ht="15" customHeight="1" x14ac:dyDescent="0.25">
      <c r="R623" s="193"/>
      <c r="S623" s="193"/>
      <c r="T623" s="193" t="str">
        <f t="shared" si="9"/>
        <v/>
      </c>
    </row>
    <row r="624" spans="18:20" ht="15" customHeight="1" x14ac:dyDescent="0.25">
      <c r="R624" s="193"/>
      <c r="S624" s="193"/>
      <c r="T624" s="193" t="str">
        <f t="shared" si="9"/>
        <v/>
      </c>
    </row>
    <row r="625" spans="18:20" ht="15" customHeight="1" x14ac:dyDescent="0.25">
      <c r="R625" s="193"/>
      <c r="S625" s="193"/>
      <c r="T625" s="193" t="str">
        <f t="shared" si="9"/>
        <v/>
      </c>
    </row>
    <row r="626" spans="18:20" ht="15" customHeight="1" x14ac:dyDescent="0.25">
      <c r="R626" s="193"/>
      <c r="S626" s="193"/>
      <c r="T626" s="193" t="str">
        <f t="shared" si="9"/>
        <v/>
      </c>
    </row>
    <row r="627" spans="18:20" ht="15" customHeight="1" x14ac:dyDescent="0.25">
      <c r="R627" s="193"/>
      <c r="S627" s="193"/>
      <c r="T627" s="193" t="str">
        <f t="shared" si="9"/>
        <v/>
      </c>
    </row>
    <row r="628" spans="18:20" ht="15" customHeight="1" x14ac:dyDescent="0.25">
      <c r="R628" s="193"/>
      <c r="S628" s="193"/>
      <c r="T628" s="193" t="str">
        <f t="shared" si="9"/>
        <v/>
      </c>
    </row>
    <row r="629" spans="18:20" ht="15" customHeight="1" x14ac:dyDescent="0.25">
      <c r="R629" s="193"/>
      <c r="S629" s="193"/>
      <c r="T629" s="193" t="str">
        <f t="shared" si="9"/>
        <v/>
      </c>
    </row>
    <row r="630" spans="18:20" ht="15" customHeight="1" x14ac:dyDescent="0.25">
      <c r="R630" s="193"/>
      <c r="S630" s="193"/>
      <c r="T630" s="193" t="str">
        <f t="shared" si="9"/>
        <v/>
      </c>
    </row>
    <row r="631" spans="18:20" ht="15" customHeight="1" x14ac:dyDescent="0.25">
      <c r="R631" s="193"/>
      <c r="S631" s="193"/>
      <c r="T631" s="193" t="str">
        <f t="shared" si="9"/>
        <v/>
      </c>
    </row>
    <row r="632" spans="18:20" ht="15" customHeight="1" x14ac:dyDescent="0.25">
      <c r="R632" s="193"/>
      <c r="S632" s="193"/>
      <c r="T632" s="193" t="str">
        <f t="shared" si="9"/>
        <v/>
      </c>
    </row>
    <row r="633" spans="18:20" ht="15" customHeight="1" x14ac:dyDescent="0.25">
      <c r="R633" s="193"/>
      <c r="S633" s="193"/>
      <c r="T633" s="193" t="str">
        <f t="shared" si="9"/>
        <v/>
      </c>
    </row>
    <row r="634" spans="18:20" ht="15" customHeight="1" x14ac:dyDescent="0.25">
      <c r="R634" s="193"/>
      <c r="S634" s="193"/>
      <c r="T634" s="193" t="str">
        <f t="shared" si="9"/>
        <v/>
      </c>
    </row>
    <row r="635" spans="18:20" ht="15" customHeight="1" x14ac:dyDescent="0.25">
      <c r="R635" s="193"/>
      <c r="S635" s="193"/>
      <c r="T635" s="193" t="str">
        <f t="shared" si="9"/>
        <v/>
      </c>
    </row>
    <row r="636" spans="18:20" ht="15" customHeight="1" x14ac:dyDescent="0.25">
      <c r="R636" s="193"/>
      <c r="S636" s="193"/>
      <c r="T636" s="193" t="str">
        <f t="shared" si="9"/>
        <v/>
      </c>
    </row>
    <row r="637" spans="18:20" ht="15" customHeight="1" x14ac:dyDescent="0.25">
      <c r="R637" s="193"/>
      <c r="S637" s="193"/>
      <c r="T637" s="193" t="str">
        <f t="shared" si="9"/>
        <v/>
      </c>
    </row>
    <row r="638" spans="18:20" ht="15" customHeight="1" x14ac:dyDescent="0.25">
      <c r="R638" s="193"/>
      <c r="S638" s="193"/>
      <c r="T638" s="193" t="str">
        <f t="shared" si="9"/>
        <v/>
      </c>
    </row>
    <row r="639" spans="18:20" ht="15" customHeight="1" x14ac:dyDescent="0.25">
      <c r="R639" s="193"/>
      <c r="S639" s="193"/>
      <c r="T639" s="193" t="str">
        <f t="shared" si="9"/>
        <v/>
      </c>
    </row>
    <row r="640" spans="18:20" ht="15" customHeight="1" x14ac:dyDescent="0.25">
      <c r="R640" s="193"/>
      <c r="S640" s="193"/>
      <c r="T640" s="193" t="str">
        <f t="shared" si="9"/>
        <v/>
      </c>
    </row>
    <row r="641" spans="18:20" ht="15" customHeight="1" x14ac:dyDescent="0.25">
      <c r="R641" s="193"/>
      <c r="S641" s="193"/>
      <c r="T641" s="193" t="str">
        <f t="shared" si="9"/>
        <v/>
      </c>
    </row>
    <row r="642" spans="18:20" ht="15" customHeight="1" x14ac:dyDescent="0.25">
      <c r="R642" s="193"/>
      <c r="S642" s="193"/>
      <c r="T642" s="193" t="str">
        <f t="shared" ref="T642:T705" si="10">IF($A642="","",IF(AND($R642="",$S642=""),"",IF($S642="",0,$S642)-IF($R642="",0,$R642)))</f>
        <v/>
      </c>
    </row>
    <row r="643" spans="18:20" ht="15" customHeight="1" x14ac:dyDescent="0.25">
      <c r="R643" s="193"/>
      <c r="S643" s="193"/>
      <c r="T643" s="193" t="str">
        <f t="shared" si="10"/>
        <v/>
      </c>
    </row>
    <row r="644" spans="18:20" ht="15" customHeight="1" x14ac:dyDescent="0.25">
      <c r="R644" s="193"/>
      <c r="S644" s="193"/>
      <c r="T644" s="193" t="str">
        <f t="shared" si="10"/>
        <v/>
      </c>
    </row>
    <row r="645" spans="18:20" ht="15" customHeight="1" x14ac:dyDescent="0.25">
      <c r="R645" s="193"/>
      <c r="S645" s="193"/>
      <c r="T645" s="193" t="str">
        <f t="shared" si="10"/>
        <v/>
      </c>
    </row>
    <row r="646" spans="18:20" ht="15" customHeight="1" x14ac:dyDescent="0.25">
      <c r="R646" s="193"/>
      <c r="S646" s="193"/>
      <c r="T646" s="193" t="str">
        <f t="shared" si="10"/>
        <v/>
      </c>
    </row>
    <row r="647" spans="18:20" ht="15" customHeight="1" x14ac:dyDescent="0.25">
      <c r="R647" s="193"/>
      <c r="S647" s="193"/>
      <c r="T647" s="193" t="str">
        <f t="shared" si="10"/>
        <v/>
      </c>
    </row>
    <row r="648" spans="18:20" ht="15" customHeight="1" x14ac:dyDescent="0.25">
      <c r="R648" s="193"/>
      <c r="S648" s="193"/>
      <c r="T648" s="193" t="str">
        <f t="shared" si="10"/>
        <v/>
      </c>
    </row>
    <row r="649" spans="18:20" ht="15" customHeight="1" x14ac:dyDescent="0.25">
      <c r="R649" s="193"/>
      <c r="S649" s="193"/>
      <c r="T649" s="193" t="str">
        <f t="shared" si="10"/>
        <v/>
      </c>
    </row>
    <row r="650" spans="18:20" ht="15" customHeight="1" x14ac:dyDescent="0.25">
      <c r="R650" s="193"/>
      <c r="S650" s="193"/>
      <c r="T650" s="193" t="str">
        <f t="shared" si="10"/>
        <v/>
      </c>
    </row>
    <row r="651" spans="18:20" ht="15" customHeight="1" x14ac:dyDescent="0.25">
      <c r="R651" s="193"/>
      <c r="S651" s="193"/>
      <c r="T651" s="193" t="str">
        <f t="shared" si="10"/>
        <v/>
      </c>
    </row>
    <row r="652" spans="18:20" ht="15" customHeight="1" x14ac:dyDescent="0.25">
      <c r="R652" s="193"/>
      <c r="S652" s="193"/>
      <c r="T652" s="193" t="str">
        <f t="shared" si="10"/>
        <v/>
      </c>
    </row>
    <row r="653" spans="18:20" ht="15" customHeight="1" x14ac:dyDescent="0.25">
      <c r="R653" s="193"/>
      <c r="S653" s="193"/>
      <c r="T653" s="193" t="str">
        <f t="shared" si="10"/>
        <v/>
      </c>
    </row>
    <row r="654" spans="18:20" ht="15" customHeight="1" x14ac:dyDescent="0.25">
      <c r="R654" s="193"/>
      <c r="S654" s="193"/>
      <c r="T654" s="193" t="str">
        <f t="shared" si="10"/>
        <v/>
      </c>
    </row>
    <row r="655" spans="18:20" ht="15" customHeight="1" x14ac:dyDescent="0.25">
      <c r="R655" s="193"/>
      <c r="S655" s="193"/>
      <c r="T655" s="193" t="str">
        <f t="shared" si="10"/>
        <v/>
      </c>
    </row>
    <row r="656" spans="18:20" ht="15" customHeight="1" x14ac:dyDescent="0.25">
      <c r="R656" s="193"/>
      <c r="S656" s="193"/>
      <c r="T656" s="193" t="str">
        <f t="shared" si="10"/>
        <v/>
      </c>
    </row>
    <row r="657" spans="18:20" ht="15" customHeight="1" x14ac:dyDescent="0.25">
      <c r="R657" s="193"/>
      <c r="S657" s="193"/>
      <c r="T657" s="193" t="str">
        <f t="shared" si="10"/>
        <v/>
      </c>
    </row>
    <row r="658" spans="18:20" ht="15" customHeight="1" x14ac:dyDescent="0.25">
      <c r="R658" s="193"/>
      <c r="S658" s="193"/>
      <c r="T658" s="193" t="str">
        <f t="shared" si="10"/>
        <v/>
      </c>
    </row>
    <row r="659" spans="18:20" ht="15" customHeight="1" x14ac:dyDescent="0.25">
      <c r="R659" s="193"/>
      <c r="S659" s="193"/>
      <c r="T659" s="193" t="str">
        <f t="shared" si="10"/>
        <v/>
      </c>
    </row>
    <row r="660" spans="18:20" ht="15" customHeight="1" x14ac:dyDescent="0.25">
      <c r="R660" s="193"/>
      <c r="S660" s="193"/>
      <c r="T660" s="193" t="str">
        <f t="shared" si="10"/>
        <v/>
      </c>
    </row>
    <row r="661" spans="18:20" ht="15" customHeight="1" x14ac:dyDescent="0.25">
      <c r="R661" s="193"/>
      <c r="S661" s="193"/>
      <c r="T661" s="193" t="str">
        <f t="shared" si="10"/>
        <v/>
      </c>
    </row>
    <row r="662" spans="18:20" ht="15" customHeight="1" x14ac:dyDescent="0.25">
      <c r="R662" s="193"/>
      <c r="S662" s="193"/>
      <c r="T662" s="193" t="str">
        <f t="shared" si="10"/>
        <v/>
      </c>
    </row>
    <row r="663" spans="18:20" ht="15" customHeight="1" x14ac:dyDescent="0.25">
      <c r="R663" s="193"/>
      <c r="S663" s="193"/>
      <c r="T663" s="193" t="str">
        <f t="shared" si="10"/>
        <v/>
      </c>
    </row>
    <row r="664" spans="18:20" ht="15" customHeight="1" x14ac:dyDescent="0.25">
      <c r="R664" s="193"/>
      <c r="S664" s="193"/>
      <c r="T664" s="193" t="str">
        <f t="shared" si="10"/>
        <v/>
      </c>
    </row>
    <row r="665" spans="18:20" ht="15" customHeight="1" x14ac:dyDescent="0.25">
      <c r="R665" s="193"/>
      <c r="S665" s="193"/>
      <c r="T665" s="193" t="str">
        <f t="shared" si="10"/>
        <v/>
      </c>
    </row>
    <row r="666" spans="18:20" ht="15" customHeight="1" x14ac:dyDescent="0.25">
      <c r="R666" s="193"/>
      <c r="S666" s="193"/>
      <c r="T666" s="193" t="str">
        <f t="shared" si="10"/>
        <v/>
      </c>
    </row>
    <row r="667" spans="18:20" ht="15" customHeight="1" x14ac:dyDescent="0.25">
      <c r="R667" s="193"/>
      <c r="S667" s="193"/>
      <c r="T667" s="193" t="str">
        <f t="shared" si="10"/>
        <v/>
      </c>
    </row>
    <row r="668" spans="18:20" ht="15" customHeight="1" x14ac:dyDescent="0.25">
      <c r="R668" s="193"/>
      <c r="S668" s="193"/>
      <c r="T668" s="193" t="str">
        <f t="shared" si="10"/>
        <v/>
      </c>
    </row>
    <row r="669" spans="18:20" ht="15" customHeight="1" x14ac:dyDescent="0.25">
      <c r="R669" s="193"/>
      <c r="S669" s="193"/>
      <c r="T669" s="193" t="str">
        <f t="shared" si="10"/>
        <v/>
      </c>
    </row>
    <row r="670" spans="18:20" ht="15" customHeight="1" x14ac:dyDescent="0.25">
      <c r="R670" s="193"/>
      <c r="S670" s="193"/>
      <c r="T670" s="193" t="str">
        <f t="shared" si="10"/>
        <v/>
      </c>
    </row>
    <row r="671" spans="18:20" ht="15" customHeight="1" x14ac:dyDescent="0.25">
      <c r="R671" s="193"/>
      <c r="S671" s="193"/>
      <c r="T671" s="193" t="str">
        <f t="shared" si="10"/>
        <v/>
      </c>
    </row>
    <row r="672" spans="18:20" ht="15" customHeight="1" x14ac:dyDescent="0.25">
      <c r="R672" s="193"/>
      <c r="S672" s="193"/>
      <c r="T672" s="193" t="str">
        <f t="shared" si="10"/>
        <v/>
      </c>
    </row>
    <row r="673" spans="18:20" ht="15" customHeight="1" x14ac:dyDescent="0.25">
      <c r="R673" s="193"/>
      <c r="S673" s="193"/>
      <c r="T673" s="193" t="str">
        <f t="shared" si="10"/>
        <v/>
      </c>
    </row>
    <row r="674" spans="18:20" ht="15" customHeight="1" x14ac:dyDescent="0.25">
      <c r="R674" s="193"/>
      <c r="S674" s="193"/>
      <c r="T674" s="193" t="str">
        <f t="shared" si="10"/>
        <v/>
      </c>
    </row>
    <row r="675" spans="18:20" ht="15" customHeight="1" x14ac:dyDescent="0.25">
      <c r="R675" s="193"/>
      <c r="S675" s="193"/>
      <c r="T675" s="193" t="str">
        <f t="shared" si="10"/>
        <v/>
      </c>
    </row>
    <row r="676" spans="18:20" ht="15" customHeight="1" x14ac:dyDescent="0.25">
      <c r="R676" s="193"/>
      <c r="S676" s="193"/>
      <c r="T676" s="193" t="str">
        <f t="shared" si="10"/>
        <v/>
      </c>
    </row>
    <row r="677" spans="18:20" ht="15" customHeight="1" x14ac:dyDescent="0.25">
      <c r="R677" s="193"/>
      <c r="S677" s="193"/>
      <c r="T677" s="193" t="str">
        <f t="shared" si="10"/>
        <v/>
      </c>
    </row>
    <row r="678" spans="18:20" ht="15" customHeight="1" x14ac:dyDescent="0.25">
      <c r="R678" s="193"/>
      <c r="S678" s="193"/>
      <c r="T678" s="193" t="str">
        <f t="shared" si="10"/>
        <v/>
      </c>
    </row>
    <row r="679" spans="18:20" ht="15" customHeight="1" x14ac:dyDescent="0.25">
      <c r="R679" s="193"/>
      <c r="S679" s="193"/>
      <c r="T679" s="193" t="str">
        <f t="shared" si="10"/>
        <v/>
      </c>
    </row>
    <row r="680" spans="18:20" ht="15" customHeight="1" x14ac:dyDescent="0.25">
      <c r="R680" s="193"/>
      <c r="S680" s="193"/>
      <c r="T680" s="193" t="str">
        <f t="shared" si="10"/>
        <v/>
      </c>
    </row>
    <row r="681" spans="18:20" ht="15" customHeight="1" x14ac:dyDescent="0.25">
      <c r="R681" s="193"/>
      <c r="S681" s="193"/>
      <c r="T681" s="193" t="str">
        <f t="shared" si="10"/>
        <v/>
      </c>
    </row>
    <row r="682" spans="18:20" ht="15" customHeight="1" x14ac:dyDescent="0.25">
      <c r="R682" s="193"/>
      <c r="S682" s="193"/>
      <c r="T682" s="193" t="str">
        <f t="shared" si="10"/>
        <v/>
      </c>
    </row>
    <row r="683" spans="18:20" ht="15" customHeight="1" x14ac:dyDescent="0.25">
      <c r="R683" s="193"/>
      <c r="S683" s="193"/>
      <c r="T683" s="193" t="str">
        <f t="shared" si="10"/>
        <v/>
      </c>
    </row>
    <row r="684" spans="18:20" ht="15" customHeight="1" x14ac:dyDescent="0.25">
      <c r="R684" s="193"/>
      <c r="S684" s="193"/>
      <c r="T684" s="193" t="str">
        <f t="shared" si="10"/>
        <v/>
      </c>
    </row>
    <row r="685" spans="18:20" ht="15" customHeight="1" x14ac:dyDescent="0.25">
      <c r="R685" s="193"/>
      <c r="S685" s="193"/>
      <c r="T685" s="193" t="str">
        <f t="shared" si="10"/>
        <v/>
      </c>
    </row>
    <row r="686" spans="18:20" ht="15" customHeight="1" x14ac:dyDescent="0.25">
      <c r="R686" s="193"/>
      <c r="S686" s="193"/>
      <c r="T686" s="193" t="str">
        <f t="shared" si="10"/>
        <v/>
      </c>
    </row>
    <row r="687" spans="18:20" ht="15" customHeight="1" x14ac:dyDescent="0.25">
      <c r="R687" s="193"/>
      <c r="S687" s="193"/>
      <c r="T687" s="193" t="str">
        <f t="shared" si="10"/>
        <v/>
      </c>
    </row>
    <row r="688" spans="18:20" ht="15" customHeight="1" x14ac:dyDescent="0.25">
      <c r="R688" s="193"/>
      <c r="S688" s="193"/>
      <c r="T688" s="193" t="str">
        <f t="shared" si="10"/>
        <v/>
      </c>
    </row>
    <row r="689" spans="18:20" ht="15" customHeight="1" x14ac:dyDescent="0.25">
      <c r="R689" s="193"/>
      <c r="S689" s="193"/>
      <c r="T689" s="193" t="str">
        <f t="shared" si="10"/>
        <v/>
      </c>
    </row>
    <row r="690" spans="18:20" ht="15" customHeight="1" x14ac:dyDescent="0.25">
      <c r="R690" s="193"/>
      <c r="S690" s="193"/>
      <c r="T690" s="193" t="str">
        <f t="shared" si="10"/>
        <v/>
      </c>
    </row>
    <row r="691" spans="18:20" ht="15" customHeight="1" x14ac:dyDescent="0.25">
      <c r="R691" s="193"/>
      <c r="S691" s="193"/>
      <c r="T691" s="193" t="str">
        <f t="shared" si="10"/>
        <v/>
      </c>
    </row>
    <row r="692" spans="18:20" ht="15" customHeight="1" x14ac:dyDescent="0.25">
      <c r="R692" s="193"/>
      <c r="S692" s="193"/>
      <c r="T692" s="193" t="str">
        <f t="shared" si="10"/>
        <v/>
      </c>
    </row>
    <row r="693" spans="18:20" ht="15" customHeight="1" x14ac:dyDescent="0.25">
      <c r="R693" s="193"/>
      <c r="S693" s="193"/>
      <c r="T693" s="193" t="str">
        <f t="shared" si="10"/>
        <v/>
      </c>
    </row>
    <row r="694" spans="18:20" ht="15" customHeight="1" x14ac:dyDescent="0.25">
      <c r="R694" s="193"/>
      <c r="S694" s="193"/>
      <c r="T694" s="193" t="str">
        <f t="shared" si="10"/>
        <v/>
      </c>
    </row>
    <row r="695" spans="18:20" ht="15" customHeight="1" x14ac:dyDescent="0.25">
      <c r="R695" s="193"/>
      <c r="S695" s="193"/>
      <c r="T695" s="193" t="str">
        <f t="shared" si="10"/>
        <v/>
      </c>
    </row>
    <row r="696" spans="18:20" ht="15" customHeight="1" x14ac:dyDescent="0.25">
      <c r="R696" s="193"/>
      <c r="S696" s="193"/>
      <c r="T696" s="193" t="str">
        <f t="shared" si="10"/>
        <v/>
      </c>
    </row>
    <row r="697" spans="18:20" ht="15" customHeight="1" x14ac:dyDescent="0.25">
      <c r="R697" s="193"/>
      <c r="S697" s="193"/>
      <c r="T697" s="193" t="str">
        <f t="shared" si="10"/>
        <v/>
      </c>
    </row>
    <row r="698" spans="18:20" ht="15" customHeight="1" x14ac:dyDescent="0.25">
      <c r="R698" s="193"/>
      <c r="S698" s="193"/>
      <c r="T698" s="193" t="str">
        <f t="shared" si="10"/>
        <v/>
      </c>
    </row>
    <row r="699" spans="18:20" ht="15" customHeight="1" x14ac:dyDescent="0.25">
      <c r="R699" s="193"/>
      <c r="S699" s="193"/>
      <c r="T699" s="193" t="str">
        <f t="shared" si="10"/>
        <v/>
      </c>
    </row>
    <row r="700" spans="18:20" ht="15" customHeight="1" x14ac:dyDescent="0.25">
      <c r="R700" s="193"/>
      <c r="S700" s="193"/>
      <c r="T700" s="193" t="str">
        <f t="shared" si="10"/>
        <v/>
      </c>
    </row>
    <row r="701" spans="18:20" ht="15" customHeight="1" x14ac:dyDescent="0.25">
      <c r="R701" s="193"/>
      <c r="S701" s="193"/>
      <c r="T701" s="193" t="str">
        <f t="shared" si="10"/>
        <v/>
      </c>
    </row>
    <row r="702" spans="18:20" ht="15" customHeight="1" x14ac:dyDescent="0.25">
      <c r="R702" s="193"/>
      <c r="S702" s="193"/>
      <c r="T702" s="193" t="str">
        <f t="shared" si="10"/>
        <v/>
      </c>
    </row>
    <row r="703" spans="18:20" ht="15" customHeight="1" x14ac:dyDescent="0.25">
      <c r="R703" s="193"/>
      <c r="S703" s="193"/>
      <c r="T703" s="193" t="str">
        <f t="shared" si="10"/>
        <v/>
      </c>
    </row>
    <row r="704" spans="18:20" ht="15" customHeight="1" x14ac:dyDescent="0.25">
      <c r="R704" s="193"/>
      <c r="S704" s="193"/>
      <c r="T704" s="193" t="str">
        <f t="shared" si="10"/>
        <v/>
      </c>
    </row>
    <row r="705" spans="18:20" ht="15" customHeight="1" x14ac:dyDescent="0.25">
      <c r="R705" s="193"/>
      <c r="S705" s="193"/>
      <c r="T705" s="193" t="str">
        <f t="shared" si="10"/>
        <v/>
      </c>
    </row>
    <row r="706" spans="18:20" ht="15" customHeight="1" x14ac:dyDescent="0.25">
      <c r="R706" s="193"/>
      <c r="S706" s="193"/>
      <c r="T706" s="193" t="str">
        <f t="shared" ref="T706:T769" si="11">IF($A706="","",IF(AND($R706="",$S706=""),"",IF($S706="",0,$S706)-IF($R706="",0,$R706)))</f>
        <v/>
      </c>
    </row>
    <row r="707" spans="18:20" ht="15" customHeight="1" x14ac:dyDescent="0.25">
      <c r="R707" s="193"/>
      <c r="S707" s="193"/>
      <c r="T707" s="193" t="str">
        <f t="shared" si="11"/>
        <v/>
      </c>
    </row>
    <row r="708" spans="18:20" ht="15" customHeight="1" x14ac:dyDescent="0.25">
      <c r="R708" s="193"/>
      <c r="S708" s="193"/>
      <c r="T708" s="193" t="str">
        <f t="shared" si="11"/>
        <v/>
      </c>
    </row>
    <row r="709" spans="18:20" ht="15" customHeight="1" x14ac:dyDescent="0.25">
      <c r="R709" s="193"/>
      <c r="S709" s="193"/>
      <c r="T709" s="193" t="str">
        <f t="shared" si="11"/>
        <v/>
      </c>
    </row>
    <row r="710" spans="18:20" ht="15" customHeight="1" x14ac:dyDescent="0.25">
      <c r="R710" s="193"/>
      <c r="S710" s="193"/>
      <c r="T710" s="193" t="str">
        <f t="shared" si="11"/>
        <v/>
      </c>
    </row>
    <row r="711" spans="18:20" ht="15" customHeight="1" x14ac:dyDescent="0.25">
      <c r="R711" s="193"/>
      <c r="S711" s="193"/>
      <c r="T711" s="193" t="str">
        <f t="shared" si="11"/>
        <v/>
      </c>
    </row>
    <row r="712" spans="18:20" ht="15" customHeight="1" x14ac:dyDescent="0.25">
      <c r="R712" s="193"/>
      <c r="S712" s="193"/>
      <c r="T712" s="193" t="str">
        <f t="shared" si="11"/>
        <v/>
      </c>
    </row>
    <row r="713" spans="18:20" ht="15" customHeight="1" x14ac:dyDescent="0.25">
      <c r="R713" s="193"/>
      <c r="S713" s="193"/>
      <c r="T713" s="193" t="str">
        <f t="shared" si="11"/>
        <v/>
      </c>
    </row>
    <row r="714" spans="18:20" ht="15" customHeight="1" x14ac:dyDescent="0.25">
      <c r="R714" s="193"/>
      <c r="S714" s="193"/>
      <c r="T714" s="193" t="str">
        <f t="shared" si="11"/>
        <v/>
      </c>
    </row>
    <row r="715" spans="18:20" ht="15" customHeight="1" x14ac:dyDescent="0.25">
      <c r="R715" s="193"/>
      <c r="S715" s="193"/>
      <c r="T715" s="193" t="str">
        <f t="shared" si="11"/>
        <v/>
      </c>
    </row>
    <row r="716" spans="18:20" ht="15" customHeight="1" x14ac:dyDescent="0.25">
      <c r="R716" s="193"/>
      <c r="S716" s="193"/>
      <c r="T716" s="193" t="str">
        <f t="shared" si="11"/>
        <v/>
      </c>
    </row>
    <row r="717" spans="18:20" ht="15" customHeight="1" x14ac:dyDescent="0.25">
      <c r="R717" s="193"/>
      <c r="S717" s="193"/>
      <c r="T717" s="193" t="str">
        <f t="shared" si="11"/>
        <v/>
      </c>
    </row>
    <row r="718" spans="18:20" ht="15" customHeight="1" x14ac:dyDescent="0.25">
      <c r="R718" s="193"/>
      <c r="S718" s="193"/>
      <c r="T718" s="193" t="str">
        <f t="shared" si="11"/>
        <v/>
      </c>
    </row>
    <row r="719" spans="18:20" ht="15" customHeight="1" x14ac:dyDescent="0.25">
      <c r="R719" s="193"/>
      <c r="S719" s="193"/>
      <c r="T719" s="193" t="str">
        <f t="shared" si="11"/>
        <v/>
      </c>
    </row>
    <row r="720" spans="18:20" ht="15" customHeight="1" x14ac:dyDescent="0.25">
      <c r="R720" s="193"/>
      <c r="S720" s="193"/>
      <c r="T720" s="193" t="str">
        <f t="shared" si="11"/>
        <v/>
      </c>
    </row>
    <row r="721" spans="18:20" ht="15" customHeight="1" x14ac:dyDescent="0.25">
      <c r="R721" s="193"/>
      <c r="S721" s="193"/>
      <c r="T721" s="193" t="str">
        <f t="shared" si="11"/>
        <v/>
      </c>
    </row>
    <row r="722" spans="18:20" ht="15" customHeight="1" x14ac:dyDescent="0.25">
      <c r="R722" s="193"/>
      <c r="S722" s="193"/>
      <c r="T722" s="193" t="str">
        <f t="shared" si="11"/>
        <v/>
      </c>
    </row>
    <row r="723" spans="18:20" ht="15" customHeight="1" x14ac:dyDescent="0.25">
      <c r="R723" s="193"/>
      <c r="S723" s="193"/>
      <c r="T723" s="193" t="str">
        <f t="shared" si="11"/>
        <v/>
      </c>
    </row>
    <row r="724" spans="18:20" ht="15" customHeight="1" x14ac:dyDescent="0.25">
      <c r="R724" s="193"/>
      <c r="S724" s="193"/>
      <c r="T724" s="193" t="str">
        <f t="shared" si="11"/>
        <v/>
      </c>
    </row>
    <row r="725" spans="18:20" ht="15" customHeight="1" x14ac:dyDescent="0.25">
      <c r="R725" s="193"/>
      <c r="S725" s="193"/>
      <c r="T725" s="193" t="str">
        <f t="shared" si="11"/>
        <v/>
      </c>
    </row>
    <row r="726" spans="18:20" ht="15" customHeight="1" x14ac:dyDescent="0.25">
      <c r="R726" s="193"/>
      <c r="S726" s="193"/>
      <c r="T726" s="193" t="str">
        <f t="shared" si="11"/>
        <v/>
      </c>
    </row>
    <row r="727" spans="18:20" ht="15" customHeight="1" x14ac:dyDescent="0.25">
      <c r="R727" s="193"/>
      <c r="S727" s="193"/>
      <c r="T727" s="193" t="str">
        <f t="shared" si="11"/>
        <v/>
      </c>
    </row>
    <row r="728" spans="18:20" ht="15" customHeight="1" x14ac:dyDescent="0.25">
      <c r="R728" s="193"/>
      <c r="S728" s="193"/>
      <c r="T728" s="193" t="str">
        <f t="shared" si="11"/>
        <v/>
      </c>
    </row>
    <row r="729" spans="18:20" ht="15" customHeight="1" x14ac:dyDescent="0.25">
      <c r="R729" s="193"/>
      <c r="S729" s="193"/>
      <c r="T729" s="193" t="str">
        <f t="shared" si="11"/>
        <v/>
      </c>
    </row>
    <row r="730" spans="18:20" ht="15" customHeight="1" x14ac:dyDescent="0.25">
      <c r="R730" s="193"/>
      <c r="S730" s="193"/>
      <c r="T730" s="193" t="str">
        <f t="shared" si="11"/>
        <v/>
      </c>
    </row>
    <row r="731" spans="18:20" ht="15" customHeight="1" x14ac:dyDescent="0.25">
      <c r="R731" s="193"/>
      <c r="S731" s="193"/>
      <c r="T731" s="193" t="str">
        <f t="shared" si="11"/>
        <v/>
      </c>
    </row>
    <row r="732" spans="18:20" ht="15" customHeight="1" x14ac:dyDescent="0.25">
      <c r="R732" s="193"/>
      <c r="S732" s="193"/>
      <c r="T732" s="193" t="str">
        <f t="shared" si="11"/>
        <v/>
      </c>
    </row>
    <row r="733" spans="18:20" ht="15" customHeight="1" x14ac:dyDescent="0.25">
      <c r="R733" s="193"/>
      <c r="S733" s="193"/>
      <c r="T733" s="193" t="str">
        <f t="shared" si="11"/>
        <v/>
      </c>
    </row>
    <row r="734" spans="18:20" ht="15" customHeight="1" x14ac:dyDescent="0.25">
      <c r="R734" s="193"/>
      <c r="S734" s="193"/>
      <c r="T734" s="193" t="str">
        <f t="shared" si="11"/>
        <v/>
      </c>
    </row>
    <row r="735" spans="18:20" ht="15" customHeight="1" x14ac:dyDescent="0.25">
      <c r="R735" s="193"/>
      <c r="S735" s="193"/>
      <c r="T735" s="193" t="str">
        <f t="shared" si="11"/>
        <v/>
      </c>
    </row>
    <row r="736" spans="18:20" ht="15" customHeight="1" x14ac:dyDescent="0.25">
      <c r="R736" s="193"/>
      <c r="S736" s="193"/>
      <c r="T736" s="193" t="str">
        <f t="shared" si="11"/>
        <v/>
      </c>
    </row>
    <row r="737" spans="18:20" ht="15" customHeight="1" x14ac:dyDescent="0.25">
      <c r="R737" s="193"/>
      <c r="S737" s="193"/>
      <c r="T737" s="193" t="str">
        <f t="shared" si="11"/>
        <v/>
      </c>
    </row>
    <row r="738" spans="18:20" ht="15" customHeight="1" x14ac:dyDescent="0.25">
      <c r="R738" s="193"/>
      <c r="S738" s="193"/>
      <c r="T738" s="193" t="str">
        <f t="shared" si="11"/>
        <v/>
      </c>
    </row>
    <row r="739" spans="18:20" ht="15" customHeight="1" x14ac:dyDescent="0.25">
      <c r="R739" s="193"/>
      <c r="S739" s="193"/>
      <c r="T739" s="193" t="str">
        <f t="shared" si="11"/>
        <v/>
      </c>
    </row>
    <row r="740" spans="18:20" ht="15" customHeight="1" x14ac:dyDescent="0.25">
      <c r="R740" s="193"/>
      <c r="S740" s="193"/>
      <c r="T740" s="193" t="str">
        <f t="shared" si="11"/>
        <v/>
      </c>
    </row>
    <row r="741" spans="18:20" ht="15" customHeight="1" x14ac:dyDescent="0.25">
      <c r="R741" s="193"/>
      <c r="S741" s="193"/>
      <c r="T741" s="193" t="str">
        <f t="shared" si="11"/>
        <v/>
      </c>
    </row>
    <row r="742" spans="18:20" ht="15" customHeight="1" x14ac:dyDescent="0.25">
      <c r="R742" s="193"/>
      <c r="S742" s="193"/>
      <c r="T742" s="193" t="str">
        <f t="shared" si="11"/>
        <v/>
      </c>
    </row>
    <row r="743" spans="18:20" ht="15" customHeight="1" x14ac:dyDescent="0.25">
      <c r="R743" s="193"/>
      <c r="S743" s="193"/>
      <c r="T743" s="193" t="str">
        <f t="shared" si="11"/>
        <v/>
      </c>
    </row>
    <row r="744" spans="18:20" ht="15" customHeight="1" x14ac:dyDescent="0.25">
      <c r="R744" s="193"/>
      <c r="S744" s="193"/>
      <c r="T744" s="193" t="str">
        <f t="shared" si="11"/>
        <v/>
      </c>
    </row>
    <row r="745" spans="18:20" ht="15" customHeight="1" x14ac:dyDescent="0.25">
      <c r="R745" s="193"/>
      <c r="S745" s="193"/>
      <c r="T745" s="193" t="str">
        <f t="shared" si="11"/>
        <v/>
      </c>
    </row>
    <row r="746" spans="18:20" ht="15" customHeight="1" x14ac:dyDescent="0.25">
      <c r="R746" s="193"/>
      <c r="S746" s="193"/>
      <c r="T746" s="193" t="str">
        <f t="shared" si="11"/>
        <v/>
      </c>
    </row>
    <row r="747" spans="18:20" ht="15" customHeight="1" x14ac:dyDescent="0.25">
      <c r="R747" s="193"/>
      <c r="S747" s="193"/>
      <c r="T747" s="193" t="str">
        <f t="shared" si="11"/>
        <v/>
      </c>
    </row>
    <row r="748" spans="18:20" ht="15" customHeight="1" x14ac:dyDescent="0.25">
      <c r="R748" s="193"/>
      <c r="S748" s="193"/>
      <c r="T748" s="193" t="str">
        <f t="shared" si="11"/>
        <v/>
      </c>
    </row>
    <row r="749" spans="18:20" ht="15" customHeight="1" x14ac:dyDescent="0.25">
      <c r="R749" s="193"/>
      <c r="S749" s="193"/>
      <c r="T749" s="193" t="str">
        <f t="shared" si="11"/>
        <v/>
      </c>
    </row>
    <row r="750" spans="18:20" ht="15" customHeight="1" x14ac:dyDescent="0.25">
      <c r="R750" s="193"/>
      <c r="S750" s="193"/>
      <c r="T750" s="193" t="str">
        <f t="shared" si="11"/>
        <v/>
      </c>
    </row>
    <row r="751" spans="18:20" ht="15" customHeight="1" x14ac:dyDescent="0.25">
      <c r="R751" s="193"/>
      <c r="S751" s="193"/>
      <c r="T751" s="193" t="str">
        <f t="shared" si="11"/>
        <v/>
      </c>
    </row>
    <row r="752" spans="18:20" ht="15" customHeight="1" x14ac:dyDescent="0.25">
      <c r="R752" s="193"/>
      <c r="S752" s="193"/>
      <c r="T752" s="193" t="str">
        <f t="shared" si="11"/>
        <v/>
      </c>
    </row>
    <row r="753" spans="18:20" ht="15" customHeight="1" x14ac:dyDescent="0.25">
      <c r="R753" s="193"/>
      <c r="S753" s="193"/>
      <c r="T753" s="193" t="str">
        <f t="shared" si="11"/>
        <v/>
      </c>
    </row>
    <row r="754" spans="18:20" ht="15" customHeight="1" x14ac:dyDescent="0.25">
      <c r="R754" s="193"/>
      <c r="S754" s="193"/>
      <c r="T754" s="193" t="str">
        <f t="shared" si="11"/>
        <v/>
      </c>
    </row>
    <row r="755" spans="18:20" ht="15" customHeight="1" x14ac:dyDescent="0.25">
      <c r="R755" s="193"/>
      <c r="S755" s="193"/>
      <c r="T755" s="193" t="str">
        <f t="shared" si="11"/>
        <v/>
      </c>
    </row>
    <row r="756" spans="18:20" ht="15" customHeight="1" x14ac:dyDescent="0.25">
      <c r="R756" s="193"/>
      <c r="S756" s="193"/>
      <c r="T756" s="193" t="str">
        <f t="shared" si="11"/>
        <v/>
      </c>
    </row>
    <row r="757" spans="18:20" ht="15" customHeight="1" x14ac:dyDescent="0.25">
      <c r="R757" s="193"/>
      <c r="S757" s="193"/>
      <c r="T757" s="193" t="str">
        <f t="shared" si="11"/>
        <v/>
      </c>
    </row>
    <row r="758" spans="18:20" ht="15" customHeight="1" x14ac:dyDescent="0.25">
      <c r="R758" s="193"/>
      <c r="S758" s="193"/>
      <c r="T758" s="193" t="str">
        <f t="shared" si="11"/>
        <v/>
      </c>
    </row>
    <row r="759" spans="18:20" ht="15" customHeight="1" x14ac:dyDescent="0.25">
      <c r="R759" s="193"/>
      <c r="S759" s="193"/>
      <c r="T759" s="193" t="str">
        <f t="shared" si="11"/>
        <v/>
      </c>
    </row>
    <row r="760" spans="18:20" ht="15" customHeight="1" x14ac:dyDescent="0.25">
      <c r="R760" s="193"/>
      <c r="S760" s="193"/>
      <c r="T760" s="193" t="str">
        <f t="shared" si="11"/>
        <v/>
      </c>
    </row>
    <row r="761" spans="18:20" ht="15" customHeight="1" x14ac:dyDescent="0.25">
      <c r="R761" s="193"/>
      <c r="S761" s="193"/>
      <c r="T761" s="193" t="str">
        <f t="shared" si="11"/>
        <v/>
      </c>
    </row>
    <row r="762" spans="18:20" ht="15" customHeight="1" x14ac:dyDescent="0.25">
      <c r="R762" s="193"/>
      <c r="S762" s="193"/>
      <c r="T762" s="193" t="str">
        <f t="shared" si="11"/>
        <v/>
      </c>
    </row>
    <row r="763" spans="18:20" ht="15" customHeight="1" x14ac:dyDescent="0.25">
      <c r="R763" s="193"/>
      <c r="S763" s="193"/>
      <c r="T763" s="193" t="str">
        <f t="shared" si="11"/>
        <v/>
      </c>
    </row>
    <row r="764" spans="18:20" ht="15" customHeight="1" x14ac:dyDescent="0.25">
      <c r="R764" s="193"/>
      <c r="S764" s="193"/>
      <c r="T764" s="193" t="str">
        <f t="shared" si="11"/>
        <v/>
      </c>
    </row>
    <row r="765" spans="18:20" ht="15" customHeight="1" x14ac:dyDescent="0.25">
      <c r="R765" s="193"/>
      <c r="S765" s="193"/>
      <c r="T765" s="193" t="str">
        <f t="shared" si="11"/>
        <v/>
      </c>
    </row>
    <row r="766" spans="18:20" ht="15" customHeight="1" x14ac:dyDescent="0.25">
      <c r="R766" s="193"/>
      <c r="S766" s="193"/>
      <c r="T766" s="193" t="str">
        <f t="shared" si="11"/>
        <v/>
      </c>
    </row>
    <row r="767" spans="18:20" ht="15" customHeight="1" x14ac:dyDescent="0.25">
      <c r="R767" s="193"/>
      <c r="S767" s="193"/>
      <c r="T767" s="193" t="str">
        <f t="shared" si="11"/>
        <v/>
      </c>
    </row>
    <row r="768" spans="18:20" ht="15" customHeight="1" x14ac:dyDescent="0.25">
      <c r="R768" s="193"/>
      <c r="S768" s="193"/>
      <c r="T768" s="193" t="str">
        <f t="shared" si="11"/>
        <v/>
      </c>
    </row>
    <row r="769" spans="18:20" ht="15" customHeight="1" x14ac:dyDescent="0.25">
      <c r="R769" s="193"/>
      <c r="S769" s="193"/>
      <c r="T769" s="193" t="str">
        <f t="shared" si="11"/>
        <v/>
      </c>
    </row>
    <row r="770" spans="18:20" ht="15" customHeight="1" x14ac:dyDescent="0.25">
      <c r="R770" s="193"/>
      <c r="S770" s="193"/>
      <c r="T770" s="193" t="str">
        <f t="shared" ref="T770:T833" si="12">IF($A770="","",IF(AND($R770="",$S770=""),"",IF($S770="",0,$S770)-IF($R770="",0,$R770)))</f>
        <v/>
      </c>
    </row>
    <row r="771" spans="18:20" ht="15" customHeight="1" x14ac:dyDescent="0.25">
      <c r="R771" s="193"/>
      <c r="S771" s="193"/>
      <c r="T771" s="193" t="str">
        <f t="shared" si="12"/>
        <v/>
      </c>
    </row>
    <row r="772" spans="18:20" ht="15" customHeight="1" x14ac:dyDescent="0.25">
      <c r="R772" s="193"/>
      <c r="S772" s="193"/>
      <c r="T772" s="193" t="str">
        <f t="shared" si="12"/>
        <v/>
      </c>
    </row>
    <row r="773" spans="18:20" ht="15" customHeight="1" x14ac:dyDescent="0.25">
      <c r="R773" s="193"/>
      <c r="S773" s="193"/>
      <c r="T773" s="193" t="str">
        <f t="shared" si="12"/>
        <v/>
      </c>
    </row>
    <row r="774" spans="18:20" ht="15" customHeight="1" x14ac:dyDescent="0.25">
      <c r="R774" s="193"/>
      <c r="S774" s="193"/>
      <c r="T774" s="193" t="str">
        <f t="shared" si="12"/>
        <v/>
      </c>
    </row>
    <row r="775" spans="18:20" ht="15" customHeight="1" x14ac:dyDescent="0.25">
      <c r="R775" s="193"/>
      <c r="S775" s="193"/>
      <c r="T775" s="193" t="str">
        <f t="shared" si="12"/>
        <v/>
      </c>
    </row>
    <row r="776" spans="18:20" ht="15" customHeight="1" x14ac:dyDescent="0.25">
      <c r="R776" s="193"/>
      <c r="S776" s="193"/>
      <c r="T776" s="193" t="str">
        <f t="shared" si="12"/>
        <v/>
      </c>
    </row>
    <row r="777" spans="18:20" ht="15" customHeight="1" x14ac:dyDescent="0.25">
      <c r="R777" s="193"/>
      <c r="S777" s="193"/>
      <c r="T777" s="193" t="str">
        <f t="shared" si="12"/>
        <v/>
      </c>
    </row>
    <row r="778" spans="18:20" ht="15" customHeight="1" x14ac:dyDescent="0.25">
      <c r="R778" s="193"/>
      <c r="S778" s="193"/>
      <c r="T778" s="193" t="str">
        <f t="shared" si="12"/>
        <v/>
      </c>
    </row>
    <row r="779" spans="18:20" ht="15" customHeight="1" x14ac:dyDescent="0.25">
      <c r="R779" s="193"/>
      <c r="S779" s="193"/>
      <c r="T779" s="193" t="str">
        <f t="shared" si="12"/>
        <v/>
      </c>
    </row>
    <row r="780" spans="18:20" ht="15" customHeight="1" x14ac:dyDescent="0.25">
      <c r="R780" s="193"/>
      <c r="S780" s="193"/>
      <c r="T780" s="193" t="str">
        <f t="shared" si="12"/>
        <v/>
      </c>
    </row>
    <row r="781" spans="18:20" ht="15" customHeight="1" x14ac:dyDescent="0.25">
      <c r="R781" s="193"/>
      <c r="S781" s="193"/>
      <c r="T781" s="193" t="str">
        <f t="shared" si="12"/>
        <v/>
      </c>
    </row>
    <row r="782" spans="18:20" ht="15" customHeight="1" x14ac:dyDescent="0.25">
      <c r="R782" s="193"/>
      <c r="S782" s="193"/>
      <c r="T782" s="193" t="str">
        <f t="shared" si="12"/>
        <v/>
      </c>
    </row>
    <row r="783" spans="18:20" ht="15" customHeight="1" x14ac:dyDescent="0.25">
      <c r="R783" s="193"/>
      <c r="S783" s="193"/>
      <c r="T783" s="193" t="str">
        <f t="shared" si="12"/>
        <v/>
      </c>
    </row>
    <row r="784" spans="18:20" ht="15" customHeight="1" x14ac:dyDescent="0.25">
      <c r="R784" s="193"/>
      <c r="S784" s="193"/>
      <c r="T784" s="193" t="str">
        <f t="shared" si="12"/>
        <v/>
      </c>
    </row>
    <row r="785" spans="18:20" ht="15" customHeight="1" x14ac:dyDescent="0.25">
      <c r="R785" s="193"/>
      <c r="S785" s="193"/>
      <c r="T785" s="193" t="str">
        <f t="shared" si="12"/>
        <v/>
      </c>
    </row>
    <row r="786" spans="18:20" ht="15" customHeight="1" x14ac:dyDescent="0.25">
      <c r="R786" s="193"/>
      <c r="S786" s="193"/>
      <c r="T786" s="193" t="str">
        <f t="shared" si="12"/>
        <v/>
      </c>
    </row>
    <row r="787" spans="18:20" ht="15" customHeight="1" x14ac:dyDescent="0.25">
      <c r="R787" s="193"/>
      <c r="S787" s="193"/>
      <c r="T787" s="193" t="str">
        <f t="shared" si="12"/>
        <v/>
      </c>
    </row>
    <row r="788" spans="18:20" ht="15" customHeight="1" x14ac:dyDescent="0.25">
      <c r="R788" s="193"/>
      <c r="S788" s="193"/>
      <c r="T788" s="193" t="str">
        <f t="shared" si="12"/>
        <v/>
      </c>
    </row>
    <row r="789" spans="18:20" ht="15" customHeight="1" x14ac:dyDescent="0.25">
      <c r="R789" s="193"/>
      <c r="S789" s="193"/>
      <c r="T789" s="193" t="str">
        <f t="shared" si="12"/>
        <v/>
      </c>
    </row>
    <row r="790" spans="18:20" ht="15" customHeight="1" x14ac:dyDescent="0.25">
      <c r="R790" s="193"/>
      <c r="S790" s="193"/>
      <c r="T790" s="193" t="str">
        <f t="shared" si="12"/>
        <v/>
      </c>
    </row>
    <row r="791" spans="18:20" ht="15" customHeight="1" x14ac:dyDescent="0.25">
      <c r="R791" s="193"/>
      <c r="S791" s="193"/>
      <c r="T791" s="193" t="str">
        <f t="shared" si="12"/>
        <v/>
      </c>
    </row>
    <row r="792" spans="18:20" ht="15" customHeight="1" x14ac:dyDescent="0.25">
      <c r="R792" s="193"/>
      <c r="S792" s="193"/>
      <c r="T792" s="193" t="str">
        <f t="shared" si="12"/>
        <v/>
      </c>
    </row>
    <row r="793" spans="18:20" ht="15" customHeight="1" x14ac:dyDescent="0.25">
      <c r="R793" s="193"/>
      <c r="S793" s="193"/>
      <c r="T793" s="193" t="str">
        <f t="shared" si="12"/>
        <v/>
      </c>
    </row>
    <row r="794" spans="18:20" ht="15" customHeight="1" x14ac:dyDescent="0.25">
      <c r="R794" s="193"/>
      <c r="S794" s="193"/>
      <c r="T794" s="193" t="str">
        <f t="shared" si="12"/>
        <v/>
      </c>
    </row>
    <row r="795" spans="18:20" ht="15" customHeight="1" x14ac:dyDescent="0.25">
      <c r="R795" s="193"/>
      <c r="S795" s="193"/>
      <c r="T795" s="193" t="str">
        <f t="shared" si="12"/>
        <v/>
      </c>
    </row>
    <row r="796" spans="18:20" ht="15" customHeight="1" x14ac:dyDescent="0.25">
      <c r="R796" s="193"/>
      <c r="S796" s="193"/>
      <c r="T796" s="193" t="str">
        <f t="shared" si="12"/>
        <v/>
      </c>
    </row>
    <row r="797" spans="18:20" ht="15" customHeight="1" x14ac:dyDescent="0.25">
      <c r="R797" s="193"/>
      <c r="S797" s="193"/>
      <c r="T797" s="193" t="str">
        <f t="shared" si="12"/>
        <v/>
      </c>
    </row>
    <row r="798" spans="18:20" ht="15" customHeight="1" x14ac:dyDescent="0.25">
      <c r="R798" s="193"/>
      <c r="S798" s="193"/>
      <c r="T798" s="193" t="str">
        <f t="shared" si="12"/>
        <v/>
      </c>
    </row>
    <row r="799" spans="18:20" ht="15" customHeight="1" x14ac:dyDescent="0.25">
      <c r="R799" s="193"/>
      <c r="S799" s="193"/>
      <c r="T799" s="193" t="str">
        <f t="shared" si="12"/>
        <v/>
      </c>
    </row>
    <row r="800" spans="18:20" ht="15" customHeight="1" x14ac:dyDescent="0.25">
      <c r="R800" s="193"/>
      <c r="S800" s="193"/>
      <c r="T800" s="193" t="str">
        <f t="shared" si="12"/>
        <v/>
      </c>
    </row>
    <row r="801" spans="18:20" ht="15" customHeight="1" x14ac:dyDescent="0.25">
      <c r="R801" s="193"/>
      <c r="S801" s="193"/>
      <c r="T801" s="193" t="str">
        <f t="shared" si="12"/>
        <v/>
      </c>
    </row>
    <row r="802" spans="18:20" ht="15" customHeight="1" x14ac:dyDescent="0.25">
      <c r="R802" s="193"/>
      <c r="S802" s="193"/>
      <c r="T802" s="193" t="str">
        <f t="shared" si="12"/>
        <v/>
      </c>
    </row>
    <row r="803" spans="18:20" ht="15" customHeight="1" x14ac:dyDescent="0.25">
      <c r="R803" s="193"/>
      <c r="S803" s="193"/>
      <c r="T803" s="193" t="str">
        <f t="shared" si="12"/>
        <v/>
      </c>
    </row>
    <row r="804" spans="18:20" ht="15" customHeight="1" x14ac:dyDescent="0.25">
      <c r="R804" s="193"/>
      <c r="S804" s="193"/>
      <c r="T804" s="193" t="str">
        <f t="shared" si="12"/>
        <v/>
      </c>
    </row>
    <row r="805" spans="18:20" ht="15" customHeight="1" x14ac:dyDescent="0.25">
      <c r="R805" s="193"/>
      <c r="S805" s="193"/>
      <c r="T805" s="193" t="str">
        <f t="shared" si="12"/>
        <v/>
      </c>
    </row>
    <row r="806" spans="18:20" ht="15" customHeight="1" x14ac:dyDescent="0.25">
      <c r="R806" s="193"/>
      <c r="S806" s="193"/>
      <c r="T806" s="193" t="str">
        <f t="shared" si="12"/>
        <v/>
      </c>
    </row>
    <row r="807" spans="18:20" ht="15" customHeight="1" x14ac:dyDescent="0.25">
      <c r="R807" s="193"/>
      <c r="S807" s="193"/>
      <c r="T807" s="193" t="str">
        <f t="shared" si="12"/>
        <v/>
      </c>
    </row>
    <row r="808" spans="18:20" ht="15" customHeight="1" x14ac:dyDescent="0.25">
      <c r="R808" s="193"/>
      <c r="S808" s="193"/>
      <c r="T808" s="193" t="str">
        <f t="shared" si="12"/>
        <v/>
      </c>
    </row>
    <row r="809" spans="18:20" ht="15" customHeight="1" x14ac:dyDescent="0.25">
      <c r="R809" s="193"/>
      <c r="S809" s="193"/>
      <c r="T809" s="193" t="str">
        <f t="shared" si="12"/>
        <v/>
      </c>
    </row>
    <row r="810" spans="18:20" ht="15" customHeight="1" x14ac:dyDescent="0.25">
      <c r="R810" s="193"/>
      <c r="S810" s="193"/>
      <c r="T810" s="193" t="str">
        <f t="shared" si="12"/>
        <v/>
      </c>
    </row>
    <row r="811" spans="18:20" ht="15" customHeight="1" x14ac:dyDescent="0.25">
      <c r="R811" s="193"/>
      <c r="S811" s="193"/>
      <c r="T811" s="193" t="str">
        <f t="shared" si="12"/>
        <v/>
      </c>
    </row>
    <row r="812" spans="18:20" ht="15" customHeight="1" x14ac:dyDescent="0.25">
      <c r="R812" s="193"/>
      <c r="S812" s="193"/>
      <c r="T812" s="193" t="str">
        <f t="shared" si="12"/>
        <v/>
      </c>
    </row>
    <row r="813" spans="18:20" ht="15" customHeight="1" x14ac:dyDescent="0.25">
      <c r="R813" s="193"/>
      <c r="S813" s="193"/>
      <c r="T813" s="193" t="str">
        <f t="shared" si="12"/>
        <v/>
      </c>
    </row>
    <row r="814" spans="18:20" ht="15" customHeight="1" x14ac:dyDescent="0.25">
      <c r="R814" s="193"/>
      <c r="S814" s="193"/>
      <c r="T814" s="193" t="str">
        <f t="shared" si="12"/>
        <v/>
      </c>
    </row>
    <row r="815" spans="18:20" ht="15" customHeight="1" x14ac:dyDescent="0.25">
      <c r="R815" s="193"/>
      <c r="S815" s="193"/>
      <c r="T815" s="193" t="str">
        <f t="shared" si="12"/>
        <v/>
      </c>
    </row>
    <row r="816" spans="18:20" ht="15" customHeight="1" x14ac:dyDescent="0.25">
      <c r="R816" s="193"/>
      <c r="S816" s="193"/>
      <c r="T816" s="193" t="str">
        <f t="shared" si="12"/>
        <v/>
      </c>
    </row>
    <row r="817" spans="18:20" ht="15" customHeight="1" x14ac:dyDescent="0.25">
      <c r="R817" s="193"/>
      <c r="S817" s="193"/>
      <c r="T817" s="193" t="str">
        <f t="shared" si="12"/>
        <v/>
      </c>
    </row>
    <row r="818" spans="18:20" ht="15" customHeight="1" x14ac:dyDescent="0.25">
      <c r="R818" s="193"/>
      <c r="S818" s="193"/>
      <c r="T818" s="193" t="str">
        <f t="shared" si="12"/>
        <v/>
      </c>
    </row>
    <row r="819" spans="18:20" ht="15" customHeight="1" x14ac:dyDescent="0.25">
      <c r="R819" s="193"/>
      <c r="S819" s="193"/>
      <c r="T819" s="193" t="str">
        <f t="shared" si="12"/>
        <v/>
      </c>
    </row>
    <row r="820" spans="18:20" ht="15" customHeight="1" x14ac:dyDescent="0.25">
      <c r="R820" s="193"/>
      <c r="S820" s="193"/>
      <c r="T820" s="193" t="str">
        <f t="shared" si="12"/>
        <v/>
      </c>
    </row>
    <row r="821" spans="18:20" ht="15" customHeight="1" x14ac:dyDescent="0.25">
      <c r="R821" s="193"/>
      <c r="S821" s="193"/>
      <c r="T821" s="193" t="str">
        <f t="shared" si="12"/>
        <v/>
      </c>
    </row>
    <row r="822" spans="18:20" ht="15" customHeight="1" x14ac:dyDescent="0.25">
      <c r="R822" s="193"/>
      <c r="S822" s="193"/>
      <c r="T822" s="193" t="str">
        <f t="shared" si="12"/>
        <v/>
      </c>
    </row>
    <row r="823" spans="18:20" ht="15" customHeight="1" x14ac:dyDescent="0.25">
      <c r="R823" s="193"/>
      <c r="S823" s="193"/>
      <c r="T823" s="193" t="str">
        <f t="shared" si="12"/>
        <v/>
      </c>
    </row>
    <row r="824" spans="18:20" ht="15" customHeight="1" x14ac:dyDescent="0.25">
      <c r="R824" s="193"/>
      <c r="S824" s="193"/>
      <c r="T824" s="193" t="str">
        <f t="shared" si="12"/>
        <v/>
      </c>
    </row>
    <row r="825" spans="18:20" ht="15" customHeight="1" x14ac:dyDescent="0.25">
      <c r="R825" s="193"/>
      <c r="S825" s="193"/>
      <c r="T825" s="193" t="str">
        <f t="shared" si="12"/>
        <v/>
      </c>
    </row>
    <row r="826" spans="18:20" ht="15" customHeight="1" x14ac:dyDescent="0.25">
      <c r="R826" s="193"/>
      <c r="S826" s="193"/>
      <c r="T826" s="193" t="str">
        <f t="shared" si="12"/>
        <v/>
      </c>
    </row>
    <row r="827" spans="18:20" ht="15" customHeight="1" x14ac:dyDescent="0.25">
      <c r="R827" s="193"/>
      <c r="S827" s="193"/>
      <c r="T827" s="193" t="str">
        <f t="shared" si="12"/>
        <v/>
      </c>
    </row>
    <row r="828" spans="18:20" ht="15" customHeight="1" x14ac:dyDescent="0.25">
      <c r="R828" s="193"/>
      <c r="S828" s="193"/>
      <c r="T828" s="193" t="str">
        <f t="shared" si="12"/>
        <v/>
      </c>
    </row>
    <row r="829" spans="18:20" ht="15" customHeight="1" x14ac:dyDescent="0.25">
      <c r="R829" s="193"/>
      <c r="S829" s="193"/>
      <c r="T829" s="193" t="str">
        <f t="shared" si="12"/>
        <v/>
      </c>
    </row>
    <row r="830" spans="18:20" ht="15" customHeight="1" x14ac:dyDescent="0.25">
      <c r="R830" s="193"/>
      <c r="S830" s="193"/>
      <c r="T830" s="193" t="str">
        <f t="shared" si="12"/>
        <v/>
      </c>
    </row>
    <row r="831" spans="18:20" ht="15" customHeight="1" x14ac:dyDescent="0.25">
      <c r="R831" s="193"/>
      <c r="S831" s="193"/>
      <c r="T831" s="193" t="str">
        <f t="shared" si="12"/>
        <v/>
      </c>
    </row>
    <row r="832" spans="18:20" ht="15" customHeight="1" x14ac:dyDescent="0.25">
      <c r="R832" s="193"/>
      <c r="S832" s="193"/>
      <c r="T832" s="193" t="str">
        <f t="shared" si="12"/>
        <v/>
      </c>
    </row>
    <row r="833" spans="18:20" ht="15" customHeight="1" x14ac:dyDescent="0.25">
      <c r="R833" s="193"/>
      <c r="S833" s="193"/>
      <c r="T833" s="193" t="str">
        <f t="shared" si="12"/>
        <v/>
      </c>
    </row>
    <row r="834" spans="18:20" ht="15" customHeight="1" x14ac:dyDescent="0.25">
      <c r="R834" s="193"/>
      <c r="S834" s="193"/>
      <c r="T834" s="193" t="str">
        <f t="shared" ref="T834:T897" si="13">IF($A834="","",IF(AND($R834="",$S834=""),"",IF($S834="",0,$S834)-IF($R834="",0,$R834)))</f>
        <v/>
      </c>
    </row>
    <row r="835" spans="18:20" ht="15" customHeight="1" x14ac:dyDescent="0.25">
      <c r="R835" s="193"/>
      <c r="S835" s="193"/>
      <c r="T835" s="193" t="str">
        <f t="shared" si="13"/>
        <v/>
      </c>
    </row>
    <row r="836" spans="18:20" ht="15" customHeight="1" x14ac:dyDescent="0.25">
      <c r="R836" s="193"/>
      <c r="S836" s="193"/>
      <c r="T836" s="193" t="str">
        <f t="shared" si="13"/>
        <v/>
      </c>
    </row>
    <row r="837" spans="18:20" ht="15" customHeight="1" x14ac:dyDescent="0.25">
      <c r="R837" s="193"/>
      <c r="S837" s="193"/>
      <c r="T837" s="193" t="str">
        <f t="shared" si="13"/>
        <v/>
      </c>
    </row>
    <row r="838" spans="18:20" ht="15" customHeight="1" x14ac:dyDescent="0.25">
      <c r="R838" s="193"/>
      <c r="S838" s="193"/>
      <c r="T838" s="193" t="str">
        <f t="shared" si="13"/>
        <v/>
      </c>
    </row>
    <row r="839" spans="18:20" ht="15" customHeight="1" x14ac:dyDescent="0.25">
      <c r="R839" s="193"/>
      <c r="S839" s="193"/>
      <c r="T839" s="193" t="str">
        <f t="shared" si="13"/>
        <v/>
      </c>
    </row>
    <row r="840" spans="18:20" ht="15" customHeight="1" x14ac:dyDescent="0.25">
      <c r="R840" s="193"/>
      <c r="S840" s="193"/>
      <c r="T840" s="193" t="str">
        <f t="shared" si="13"/>
        <v/>
      </c>
    </row>
    <row r="841" spans="18:20" ht="15" customHeight="1" x14ac:dyDescent="0.25">
      <c r="R841" s="193"/>
      <c r="S841" s="193"/>
      <c r="T841" s="193" t="str">
        <f t="shared" si="13"/>
        <v/>
      </c>
    </row>
    <row r="842" spans="18:20" ht="15" customHeight="1" x14ac:dyDescent="0.25">
      <c r="R842" s="193"/>
      <c r="S842" s="193"/>
      <c r="T842" s="193" t="str">
        <f t="shared" si="13"/>
        <v/>
      </c>
    </row>
    <row r="843" spans="18:20" ht="15" customHeight="1" x14ac:dyDescent="0.25">
      <c r="R843" s="193"/>
      <c r="S843" s="193"/>
      <c r="T843" s="193" t="str">
        <f t="shared" si="13"/>
        <v/>
      </c>
    </row>
    <row r="844" spans="18:20" ht="15" customHeight="1" x14ac:dyDescent="0.25">
      <c r="R844" s="193"/>
      <c r="S844" s="193"/>
      <c r="T844" s="193" t="str">
        <f t="shared" si="13"/>
        <v/>
      </c>
    </row>
    <row r="845" spans="18:20" ht="15" customHeight="1" x14ac:dyDescent="0.25">
      <c r="R845" s="193"/>
      <c r="S845" s="193"/>
      <c r="T845" s="193" t="str">
        <f t="shared" si="13"/>
        <v/>
      </c>
    </row>
    <row r="846" spans="18:20" ht="15" customHeight="1" x14ac:dyDescent="0.25">
      <c r="R846" s="193"/>
      <c r="S846" s="193"/>
      <c r="T846" s="193" t="str">
        <f t="shared" si="13"/>
        <v/>
      </c>
    </row>
    <row r="847" spans="18:20" ht="15" customHeight="1" x14ac:dyDescent="0.25">
      <c r="R847" s="193"/>
      <c r="S847" s="193"/>
      <c r="T847" s="193" t="str">
        <f t="shared" si="13"/>
        <v/>
      </c>
    </row>
    <row r="848" spans="18:20" ht="15" customHeight="1" x14ac:dyDescent="0.25">
      <c r="R848" s="193"/>
      <c r="S848" s="193"/>
      <c r="T848" s="193" t="str">
        <f t="shared" si="13"/>
        <v/>
      </c>
    </row>
    <row r="849" spans="18:20" ht="15" customHeight="1" x14ac:dyDescent="0.25">
      <c r="R849" s="193"/>
      <c r="S849" s="193"/>
      <c r="T849" s="193" t="str">
        <f t="shared" si="13"/>
        <v/>
      </c>
    </row>
    <row r="850" spans="18:20" ht="15" customHeight="1" x14ac:dyDescent="0.25">
      <c r="R850" s="193"/>
      <c r="S850" s="193"/>
      <c r="T850" s="193" t="str">
        <f t="shared" si="13"/>
        <v/>
      </c>
    </row>
    <row r="851" spans="18:20" ht="15" customHeight="1" x14ac:dyDescent="0.25">
      <c r="R851" s="193"/>
      <c r="S851" s="193"/>
      <c r="T851" s="193" t="str">
        <f t="shared" si="13"/>
        <v/>
      </c>
    </row>
    <row r="852" spans="18:20" ht="15" customHeight="1" x14ac:dyDescent="0.25">
      <c r="R852" s="193"/>
      <c r="S852" s="193"/>
      <c r="T852" s="193" t="str">
        <f t="shared" si="13"/>
        <v/>
      </c>
    </row>
    <row r="853" spans="18:20" ht="15" customHeight="1" x14ac:dyDescent="0.25">
      <c r="R853" s="193"/>
      <c r="S853" s="193"/>
      <c r="T853" s="193" t="str">
        <f t="shared" si="13"/>
        <v/>
      </c>
    </row>
    <row r="854" spans="18:20" ht="15" customHeight="1" x14ac:dyDescent="0.25">
      <c r="R854" s="193"/>
      <c r="S854" s="193"/>
      <c r="T854" s="193" t="str">
        <f t="shared" si="13"/>
        <v/>
      </c>
    </row>
    <row r="855" spans="18:20" ht="15" customHeight="1" x14ac:dyDescent="0.25">
      <c r="R855" s="193"/>
      <c r="S855" s="193"/>
      <c r="T855" s="193" t="str">
        <f t="shared" si="13"/>
        <v/>
      </c>
    </row>
    <row r="856" spans="18:20" ht="15" customHeight="1" x14ac:dyDescent="0.25">
      <c r="R856" s="193"/>
      <c r="S856" s="193"/>
      <c r="T856" s="193" t="str">
        <f t="shared" si="13"/>
        <v/>
      </c>
    </row>
    <row r="857" spans="18:20" ht="15" customHeight="1" x14ac:dyDescent="0.25">
      <c r="R857" s="193"/>
      <c r="S857" s="193"/>
      <c r="T857" s="193" t="str">
        <f t="shared" si="13"/>
        <v/>
      </c>
    </row>
    <row r="858" spans="18:20" ht="15" customHeight="1" x14ac:dyDescent="0.25">
      <c r="R858" s="193"/>
      <c r="S858" s="193"/>
      <c r="T858" s="193" t="str">
        <f t="shared" si="13"/>
        <v/>
      </c>
    </row>
    <row r="859" spans="18:20" ht="15" customHeight="1" x14ac:dyDescent="0.25">
      <c r="R859" s="193"/>
      <c r="S859" s="193"/>
      <c r="T859" s="193" t="str">
        <f t="shared" si="13"/>
        <v/>
      </c>
    </row>
    <row r="860" spans="18:20" ht="15" customHeight="1" x14ac:dyDescent="0.25">
      <c r="R860" s="193"/>
      <c r="S860" s="193"/>
      <c r="T860" s="193" t="str">
        <f t="shared" si="13"/>
        <v/>
      </c>
    </row>
    <row r="861" spans="18:20" ht="15" customHeight="1" x14ac:dyDescent="0.25">
      <c r="R861" s="193"/>
      <c r="S861" s="193"/>
      <c r="T861" s="193" t="str">
        <f t="shared" si="13"/>
        <v/>
      </c>
    </row>
    <row r="862" spans="18:20" ht="15" customHeight="1" x14ac:dyDescent="0.25">
      <c r="R862" s="193"/>
      <c r="S862" s="193"/>
      <c r="T862" s="193" t="str">
        <f t="shared" si="13"/>
        <v/>
      </c>
    </row>
    <row r="863" spans="18:20" ht="15" customHeight="1" x14ac:dyDescent="0.25">
      <c r="R863" s="193"/>
      <c r="S863" s="193"/>
      <c r="T863" s="193" t="str">
        <f t="shared" si="13"/>
        <v/>
      </c>
    </row>
    <row r="864" spans="18:20" ht="15" customHeight="1" x14ac:dyDescent="0.25">
      <c r="R864" s="193"/>
      <c r="S864" s="193"/>
      <c r="T864" s="193" t="str">
        <f t="shared" si="13"/>
        <v/>
      </c>
    </row>
    <row r="865" spans="18:20" ht="15" customHeight="1" x14ac:dyDescent="0.25">
      <c r="R865" s="193"/>
      <c r="S865" s="193"/>
      <c r="T865" s="193" t="str">
        <f t="shared" si="13"/>
        <v/>
      </c>
    </row>
    <row r="866" spans="18:20" ht="15" customHeight="1" x14ac:dyDescent="0.25">
      <c r="R866" s="193"/>
      <c r="S866" s="193"/>
      <c r="T866" s="193" t="str">
        <f t="shared" si="13"/>
        <v/>
      </c>
    </row>
    <row r="867" spans="18:20" ht="15" customHeight="1" x14ac:dyDescent="0.25">
      <c r="R867" s="193"/>
      <c r="S867" s="193"/>
      <c r="T867" s="193" t="str">
        <f t="shared" si="13"/>
        <v/>
      </c>
    </row>
    <row r="868" spans="18:20" ht="15" customHeight="1" x14ac:dyDescent="0.25">
      <c r="R868" s="193"/>
      <c r="S868" s="193"/>
      <c r="T868" s="193" t="str">
        <f t="shared" si="13"/>
        <v/>
      </c>
    </row>
    <row r="869" spans="18:20" ht="15" customHeight="1" x14ac:dyDescent="0.25">
      <c r="R869" s="193"/>
      <c r="S869" s="193"/>
      <c r="T869" s="193" t="str">
        <f t="shared" si="13"/>
        <v/>
      </c>
    </row>
    <row r="870" spans="18:20" ht="15" customHeight="1" x14ac:dyDescent="0.25">
      <c r="R870" s="193"/>
      <c r="S870" s="193"/>
      <c r="T870" s="193" t="str">
        <f t="shared" si="13"/>
        <v/>
      </c>
    </row>
    <row r="871" spans="18:20" ht="15" customHeight="1" x14ac:dyDescent="0.25">
      <c r="R871" s="193"/>
      <c r="S871" s="193"/>
      <c r="T871" s="193" t="str">
        <f t="shared" si="13"/>
        <v/>
      </c>
    </row>
    <row r="872" spans="18:20" ht="15" customHeight="1" x14ac:dyDescent="0.25">
      <c r="R872" s="193"/>
      <c r="S872" s="193"/>
      <c r="T872" s="193" t="str">
        <f t="shared" si="13"/>
        <v/>
      </c>
    </row>
    <row r="873" spans="18:20" ht="15" customHeight="1" x14ac:dyDescent="0.25">
      <c r="R873" s="193"/>
      <c r="S873" s="193"/>
      <c r="T873" s="193" t="str">
        <f t="shared" si="13"/>
        <v/>
      </c>
    </row>
    <row r="874" spans="18:20" ht="15" customHeight="1" x14ac:dyDescent="0.25">
      <c r="R874" s="193"/>
      <c r="S874" s="193"/>
      <c r="T874" s="193" t="str">
        <f t="shared" si="13"/>
        <v/>
      </c>
    </row>
    <row r="875" spans="18:20" ht="15" customHeight="1" x14ac:dyDescent="0.25">
      <c r="R875" s="193"/>
      <c r="S875" s="193"/>
      <c r="T875" s="193" t="str">
        <f t="shared" si="13"/>
        <v/>
      </c>
    </row>
    <row r="876" spans="18:20" ht="15" customHeight="1" x14ac:dyDescent="0.25">
      <c r="R876" s="193"/>
      <c r="S876" s="193"/>
      <c r="T876" s="193" t="str">
        <f t="shared" si="13"/>
        <v/>
      </c>
    </row>
    <row r="877" spans="18:20" ht="15" customHeight="1" x14ac:dyDescent="0.25">
      <c r="R877" s="193"/>
      <c r="S877" s="193"/>
      <c r="T877" s="193" t="str">
        <f t="shared" si="13"/>
        <v/>
      </c>
    </row>
    <row r="878" spans="18:20" ht="15" customHeight="1" x14ac:dyDescent="0.25">
      <c r="R878" s="193"/>
      <c r="S878" s="193"/>
      <c r="T878" s="193" t="str">
        <f t="shared" si="13"/>
        <v/>
      </c>
    </row>
    <row r="879" spans="18:20" ht="15" customHeight="1" x14ac:dyDescent="0.25">
      <c r="R879" s="193"/>
      <c r="S879" s="193"/>
      <c r="T879" s="193" t="str">
        <f t="shared" si="13"/>
        <v/>
      </c>
    </row>
    <row r="880" spans="18:20" ht="15" customHeight="1" x14ac:dyDescent="0.25">
      <c r="R880" s="193"/>
      <c r="S880" s="193"/>
      <c r="T880" s="193" t="str">
        <f t="shared" si="13"/>
        <v/>
      </c>
    </row>
    <row r="881" spans="18:20" ht="15" customHeight="1" x14ac:dyDescent="0.25">
      <c r="R881" s="193"/>
      <c r="S881" s="193"/>
      <c r="T881" s="193" t="str">
        <f t="shared" si="13"/>
        <v/>
      </c>
    </row>
    <row r="882" spans="18:20" ht="15" customHeight="1" x14ac:dyDescent="0.25">
      <c r="R882" s="193"/>
      <c r="S882" s="193"/>
      <c r="T882" s="193" t="str">
        <f t="shared" si="13"/>
        <v/>
      </c>
    </row>
    <row r="883" spans="18:20" ht="15" customHeight="1" x14ac:dyDescent="0.25">
      <c r="R883" s="193"/>
      <c r="S883" s="193"/>
      <c r="T883" s="193" t="str">
        <f t="shared" si="13"/>
        <v/>
      </c>
    </row>
    <row r="884" spans="18:20" ht="15" customHeight="1" x14ac:dyDescent="0.25">
      <c r="R884" s="193"/>
      <c r="S884" s="193"/>
      <c r="T884" s="193" t="str">
        <f t="shared" si="13"/>
        <v/>
      </c>
    </row>
    <row r="885" spans="18:20" ht="15" customHeight="1" x14ac:dyDescent="0.25">
      <c r="R885" s="193"/>
      <c r="S885" s="193"/>
      <c r="T885" s="193" t="str">
        <f t="shared" si="13"/>
        <v/>
      </c>
    </row>
    <row r="886" spans="18:20" ht="15" customHeight="1" x14ac:dyDescent="0.25">
      <c r="R886" s="193"/>
      <c r="S886" s="193"/>
      <c r="T886" s="193" t="str">
        <f t="shared" si="13"/>
        <v/>
      </c>
    </row>
    <row r="887" spans="18:20" ht="15" customHeight="1" x14ac:dyDescent="0.25">
      <c r="R887" s="193"/>
      <c r="S887" s="193"/>
      <c r="T887" s="193" t="str">
        <f t="shared" si="13"/>
        <v/>
      </c>
    </row>
    <row r="888" spans="18:20" ht="15" customHeight="1" x14ac:dyDescent="0.25">
      <c r="R888" s="193"/>
      <c r="S888" s="193"/>
      <c r="T888" s="193" t="str">
        <f t="shared" si="13"/>
        <v/>
      </c>
    </row>
    <row r="889" spans="18:20" ht="15" customHeight="1" x14ac:dyDescent="0.25">
      <c r="R889" s="193"/>
      <c r="S889" s="193"/>
      <c r="T889" s="193" t="str">
        <f t="shared" si="13"/>
        <v/>
      </c>
    </row>
    <row r="890" spans="18:20" ht="15" customHeight="1" x14ac:dyDescent="0.25">
      <c r="R890" s="193"/>
      <c r="S890" s="193"/>
      <c r="T890" s="193" t="str">
        <f t="shared" si="13"/>
        <v/>
      </c>
    </row>
    <row r="891" spans="18:20" ht="15" customHeight="1" x14ac:dyDescent="0.25">
      <c r="R891" s="193"/>
      <c r="S891" s="193"/>
      <c r="T891" s="193" t="str">
        <f t="shared" si="13"/>
        <v/>
      </c>
    </row>
    <row r="892" spans="18:20" ht="15" customHeight="1" x14ac:dyDescent="0.25">
      <c r="R892" s="193"/>
      <c r="S892" s="193"/>
      <c r="T892" s="193" t="str">
        <f t="shared" si="13"/>
        <v/>
      </c>
    </row>
    <row r="893" spans="18:20" ht="15" customHeight="1" x14ac:dyDescent="0.25">
      <c r="R893" s="193"/>
      <c r="S893" s="193"/>
      <c r="T893" s="193" t="str">
        <f t="shared" si="13"/>
        <v/>
      </c>
    </row>
    <row r="894" spans="18:20" ht="15" customHeight="1" x14ac:dyDescent="0.25">
      <c r="R894" s="193"/>
      <c r="S894" s="193"/>
      <c r="T894" s="193" t="str">
        <f t="shared" si="13"/>
        <v/>
      </c>
    </row>
    <row r="895" spans="18:20" ht="15" customHeight="1" x14ac:dyDescent="0.25">
      <c r="R895" s="193"/>
      <c r="S895" s="193"/>
      <c r="T895" s="193" t="str">
        <f t="shared" si="13"/>
        <v/>
      </c>
    </row>
    <row r="896" spans="18:20" ht="15" customHeight="1" x14ac:dyDescent="0.25">
      <c r="R896" s="193"/>
      <c r="S896" s="193"/>
      <c r="T896" s="193" t="str">
        <f t="shared" si="13"/>
        <v/>
      </c>
    </row>
    <row r="897" spans="18:20" ht="15" customHeight="1" x14ac:dyDescent="0.25">
      <c r="R897" s="193"/>
      <c r="S897" s="193"/>
      <c r="T897" s="193" t="str">
        <f t="shared" si="13"/>
        <v/>
      </c>
    </row>
    <row r="898" spans="18:20" ht="15" customHeight="1" x14ac:dyDescent="0.25">
      <c r="R898" s="193"/>
      <c r="S898" s="193"/>
      <c r="T898" s="193" t="str">
        <f t="shared" ref="T898:T961" si="14">IF($A898="","",IF(AND($R898="",$S898=""),"",IF($S898="",0,$S898)-IF($R898="",0,$R898)))</f>
        <v/>
      </c>
    </row>
    <row r="899" spans="18:20" ht="15" customHeight="1" x14ac:dyDescent="0.25">
      <c r="R899" s="193"/>
      <c r="S899" s="193"/>
      <c r="T899" s="193" t="str">
        <f t="shared" si="14"/>
        <v/>
      </c>
    </row>
    <row r="900" spans="18:20" ht="15" customHeight="1" x14ac:dyDescent="0.25">
      <c r="R900" s="193"/>
      <c r="S900" s="193"/>
      <c r="T900" s="193" t="str">
        <f t="shared" si="14"/>
        <v/>
      </c>
    </row>
    <row r="901" spans="18:20" ht="15" customHeight="1" x14ac:dyDescent="0.25">
      <c r="R901" s="193"/>
      <c r="S901" s="193"/>
      <c r="T901" s="193" t="str">
        <f t="shared" si="14"/>
        <v/>
      </c>
    </row>
    <row r="902" spans="18:20" ht="15" customHeight="1" x14ac:dyDescent="0.25">
      <c r="R902" s="193"/>
      <c r="S902" s="193"/>
      <c r="T902" s="193" t="str">
        <f t="shared" si="14"/>
        <v/>
      </c>
    </row>
    <row r="903" spans="18:20" ht="15" customHeight="1" x14ac:dyDescent="0.25">
      <c r="R903" s="193"/>
      <c r="S903" s="193"/>
      <c r="T903" s="193" t="str">
        <f t="shared" si="14"/>
        <v/>
      </c>
    </row>
    <row r="904" spans="18:20" ht="15" customHeight="1" x14ac:dyDescent="0.25">
      <c r="R904" s="193"/>
      <c r="S904" s="193"/>
      <c r="T904" s="193" t="str">
        <f t="shared" si="14"/>
        <v/>
      </c>
    </row>
    <row r="905" spans="18:20" ht="15" customHeight="1" x14ac:dyDescent="0.25">
      <c r="R905" s="193"/>
      <c r="S905" s="193"/>
      <c r="T905" s="193" t="str">
        <f t="shared" si="14"/>
        <v/>
      </c>
    </row>
    <row r="906" spans="18:20" ht="15" customHeight="1" x14ac:dyDescent="0.25">
      <c r="R906" s="193"/>
      <c r="S906" s="193"/>
      <c r="T906" s="193" t="str">
        <f t="shared" si="14"/>
        <v/>
      </c>
    </row>
    <row r="907" spans="18:20" ht="15" customHeight="1" x14ac:dyDescent="0.25">
      <c r="R907" s="193"/>
      <c r="S907" s="193"/>
      <c r="T907" s="193" t="str">
        <f t="shared" si="14"/>
        <v/>
      </c>
    </row>
    <row r="908" spans="18:20" ht="15" customHeight="1" x14ac:dyDescent="0.25">
      <c r="R908" s="193"/>
      <c r="S908" s="193"/>
      <c r="T908" s="193" t="str">
        <f t="shared" si="14"/>
        <v/>
      </c>
    </row>
    <row r="909" spans="18:20" ht="15" customHeight="1" x14ac:dyDescent="0.25">
      <c r="R909" s="193"/>
      <c r="S909" s="193"/>
      <c r="T909" s="193" t="str">
        <f t="shared" si="14"/>
        <v/>
      </c>
    </row>
    <row r="910" spans="18:20" ht="15" customHeight="1" x14ac:dyDescent="0.25">
      <c r="R910" s="193"/>
      <c r="S910" s="193"/>
      <c r="T910" s="193" t="str">
        <f t="shared" si="14"/>
        <v/>
      </c>
    </row>
    <row r="911" spans="18:20" ht="15" customHeight="1" x14ac:dyDescent="0.25">
      <c r="R911" s="193"/>
      <c r="S911" s="193"/>
      <c r="T911" s="193" t="str">
        <f t="shared" si="14"/>
        <v/>
      </c>
    </row>
    <row r="912" spans="18:20" ht="15" customHeight="1" x14ac:dyDescent="0.25">
      <c r="R912" s="193"/>
      <c r="S912" s="193"/>
      <c r="T912" s="193" t="str">
        <f t="shared" si="14"/>
        <v/>
      </c>
    </row>
    <row r="913" spans="18:20" ht="15" customHeight="1" x14ac:dyDescent="0.25">
      <c r="R913" s="193"/>
      <c r="S913" s="193"/>
      <c r="T913" s="193" t="str">
        <f t="shared" si="14"/>
        <v/>
      </c>
    </row>
    <row r="914" spans="18:20" ht="15" customHeight="1" x14ac:dyDescent="0.25">
      <c r="R914" s="193"/>
      <c r="S914" s="193"/>
      <c r="T914" s="193" t="str">
        <f t="shared" si="14"/>
        <v/>
      </c>
    </row>
    <row r="915" spans="18:20" ht="15" customHeight="1" x14ac:dyDescent="0.25">
      <c r="R915" s="193"/>
      <c r="S915" s="193"/>
      <c r="T915" s="193" t="str">
        <f t="shared" si="14"/>
        <v/>
      </c>
    </row>
    <row r="916" spans="18:20" ht="15" customHeight="1" x14ac:dyDescent="0.25">
      <c r="R916" s="193"/>
      <c r="S916" s="193"/>
      <c r="T916" s="193" t="str">
        <f t="shared" si="14"/>
        <v/>
      </c>
    </row>
    <row r="917" spans="18:20" ht="15" customHeight="1" x14ac:dyDescent="0.25">
      <c r="R917" s="193"/>
      <c r="S917" s="193"/>
      <c r="T917" s="193" t="str">
        <f t="shared" si="14"/>
        <v/>
      </c>
    </row>
    <row r="918" spans="18:20" ht="15" customHeight="1" x14ac:dyDescent="0.25">
      <c r="R918" s="193"/>
      <c r="S918" s="193"/>
      <c r="T918" s="193" t="str">
        <f t="shared" si="14"/>
        <v/>
      </c>
    </row>
    <row r="919" spans="18:20" ht="15" customHeight="1" x14ac:dyDescent="0.25">
      <c r="R919" s="193"/>
      <c r="S919" s="193"/>
      <c r="T919" s="193" t="str">
        <f t="shared" si="14"/>
        <v/>
      </c>
    </row>
    <row r="920" spans="18:20" ht="15" customHeight="1" x14ac:dyDescent="0.25">
      <c r="R920" s="193"/>
      <c r="S920" s="193"/>
      <c r="T920" s="193" t="str">
        <f t="shared" si="14"/>
        <v/>
      </c>
    </row>
    <row r="921" spans="18:20" ht="15" customHeight="1" x14ac:dyDescent="0.25">
      <c r="R921" s="193"/>
      <c r="S921" s="193"/>
      <c r="T921" s="193" t="str">
        <f t="shared" si="14"/>
        <v/>
      </c>
    </row>
    <row r="922" spans="18:20" ht="15" customHeight="1" x14ac:dyDescent="0.25">
      <c r="R922" s="193"/>
      <c r="S922" s="193"/>
      <c r="T922" s="193" t="str">
        <f t="shared" si="14"/>
        <v/>
      </c>
    </row>
    <row r="923" spans="18:20" ht="15" customHeight="1" x14ac:dyDescent="0.25">
      <c r="R923" s="193"/>
      <c r="S923" s="193"/>
      <c r="T923" s="193" t="str">
        <f t="shared" si="14"/>
        <v/>
      </c>
    </row>
    <row r="924" spans="18:20" ht="15" customHeight="1" x14ac:dyDescent="0.25">
      <c r="R924" s="193"/>
      <c r="S924" s="193"/>
      <c r="T924" s="193" t="str">
        <f t="shared" si="14"/>
        <v/>
      </c>
    </row>
    <row r="925" spans="18:20" ht="15" customHeight="1" x14ac:dyDescent="0.25">
      <c r="R925" s="193"/>
      <c r="S925" s="193"/>
      <c r="T925" s="193" t="str">
        <f t="shared" si="14"/>
        <v/>
      </c>
    </row>
    <row r="926" spans="18:20" ht="15" customHeight="1" x14ac:dyDescent="0.25">
      <c r="R926" s="193"/>
      <c r="S926" s="193"/>
      <c r="T926" s="193" t="str">
        <f t="shared" si="14"/>
        <v/>
      </c>
    </row>
    <row r="927" spans="18:20" ht="15" customHeight="1" x14ac:dyDescent="0.25">
      <c r="R927" s="193"/>
      <c r="S927" s="193"/>
      <c r="T927" s="193" t="str">
        <f t="shared" si="14"/>
        <v/>
      </c>
    </row>
    <row r="928" spans="18:20" ht="15" customHeight="1" x14ac:dyDescent="0.25">
      <c r="R928" s="193"/>
      <c r="S928" s="193"/>
      <c r="T928" s="193" t="str">
        <f t="shared" si="14"/>
        <v/>
      </c>
    </row>
    <row r="929" spans="18:20" ht="15" customHeight="1" x14ac:dyDescent="0.25">
      <c r="R929" s="193"/>
      <c r="S929" s="193"/>
      <c r="T929" s="193" t="str">
        <f t="shared" si="14"/>
        <v/>
      </c>
    </row>
    <row r="930" spans="18:20" ht="15" customHeight="1" x14ac:dyDescent="0.25">
      <c r="R930" s="193"/>
      <c r="S930" s="193"/>
      <c r="T930" s="193" t="str">
        <f t="shared" si="14"/>
        <v/>
      </c>
    </row>
    <row r="931" spans="18:20" ht="15" customHeight="1" x14ac:dyDescent="0.25">
      <c r="R931" s="193"/>
      <c r="S931" s="193"/>
      <c r="T931" s="193" t="str">
        <f t="shared" si="14"/>
        <v/>
      </c>
    </row>
    <row r="932" spans="18:20" ht="15" customHeight="1" x14ac:dyDescent="0.25">
      <c r="R932" s="193"/>
      <c r="S932" s="193"/>
      <c r="T932" s="193" t="str">
        <f t="shared" si="14"/>
        <v/>
      </c>
    </row>
    <row r="933" spans="18:20" ht="15" customHeight="1" x14ac:dyDescent="0.25">
      <c r="R933" s="193"/>
      <c r="S933" s="193"/>
      <c r="T933" s="193" t="str">
        <f t="shared" si="14"/>
        <v/>
      </c>
    </row>
    <row r="934" spans="18:20" ht="15" customHeight="1" x14ac:dyDescent="0.25">
      <c r="R934" s="193"/>
      <c r="S934" s="193"/>
      <c r="T934" s="193" t="str">
        <f t="shared" si="14"/>
        <v/>
      </c>
    </row>
    <row r="935" spans="18:20" ht="15" customHeight="1" x14ac:dyDescent="0.25">
      <c r="R935" s="193"/>
      <c r="S935" s="193"/>
      <c r="T935" s="193" t="str">
        <f t="shared" si="14"/>
        <v/>
      </c>
    </row>
    <row r="936" spans="18:20" ht="15" customHeight="1" x14ac:dyDescent="0.25">
      <c r="R936" s="193"/>
      <c r="S936" s="193"/>
      <c r="T936" s="193" t="str">
        <f t="shared" si="14"/>
        <v/>
      </c>
    </row>
    <row r="937" spans="18:20" ht="15" customHeight="1" x14ac:dyDescent="0.25">
      <c r="R937" s="193"/>
      <c r="S937" s="193"/>
      <c r="T937" s="193" t="str">
        <f t="shared" si="14"/>
        <v/>
      </c>
    </row>
    <row r="938" spans="18:20" ht="15" customHeight="1" x14ac:dyDescent="0.25">
      <c r="R938" s="193"/>
      <c r="S938" s="193"/>
      <c r="T938" s="193" t="str">
        <f t="shared" si="14"/>
        <v/>
      </c>
    </row>
    <row r="939" spans="18:20" ht="15" customHeight="1" x14ac:dyDescent="0.25">
      <c r="R939" s="193"/>
      <c r="S939" s="193"/>
      <c r="T939" s="193" t="str">
        <f t="shared" si="14"/>
        <v/>
      </c>
    </row>
    <row r="940" spans="18:20" ht="15" customHeight="1" x14ac:dyDescent="0.25">
      <c r="R940" s="193"/>
      <c r="S940" s="193"/>
      <c r="T940" s="193" t="str">
        <f t="shared" si="14"/>
        <v/>
      </c>
    </row>
    <row r="941" spans="18:20" ht="15" customHeight="1" x14ac:dyDescent="0.25">
      <c r="R941" s="193"/>
      <c r="S941" s="193"/>
      <c r="T941" s="193" t="str">
        <f t="shared" si="14"/>
        <v/>
      </c>
    </row>
    <row r="942" spans="18:20" ht="15" customHeight="1" x14ac:dyDescent="0.25">
      <c r="R942" s="193"/>
      <c r="S942" s="193"/>
      <c r="T942" s="193" t="str">
        <f t="shared" si="14"/>
        <v/>
      </c>
    </row>
    <row r="943" spans="18:20" ht="15" customHeight="1" x14ac:dyDescent="0.25">
      <c r="R943" s="193"/>
      <c r="S943" s="193"/>
      <c r="T943" s="193" t="str">
        <f t="shared" si="14"/>
        <v/>
      </c>
    </row>
    <row r="944" spans="18:20" ht="15" customHeight="1" x14ac:dyDescent="0.25">
      <c r="R944" s="193"/>
      <c r="S944" s="193"/>
      <c r="T944" s="193" t="str">
        <f t="shared" si="14"/>
        <v/>
      </c>
    </row>
    <row r="945" spans="18:20" ht="15" customHeight="1" x14ac:dyDescent="0.25">
      <c r="R945" s="193"/>
      <c r="S945" s="193"/>
      <c r="T945" s="193" t="str">
        <f t="shared" si="14"/>
        <v/>
      </c>
    </row>
    <row r="946" spans="18:20" ht="15" customHeight="1" x14ac:dyDescent="0.25">
      <c r="R946" s="193"/>
      <c r="S946" s="193"/>
      <c r="T946" s="193" t="str">
        <f t="shared" si="14"/>
        <v/>
      </c>
    </row>
    <row r="947" spans="18:20" ht="15" customHeight="1" x14ac:dyDescent="0.25">
      <c r="R947" s="193"/>
      <c r="S947" s="193"/>
      <c r="T947" s="193" t="str">
        <f t="shared" si="14"/>
        <v/>
      </c>
    </row>
    <row r="948" spans="18:20" ht="15" customHeight="1" x14ac:dyDescent="0.25">
      <c r="R948" s="193"/>
      <c r="S948" s="193"/>
      <c r="T948" s="193" t="str">
        <f t="shared" si="14"/>
        <v/>
      </c>
    </row>
    <row r="949" spans="18:20" ht="15" customHeight="1" x14ac:dyDescent="0.25">
      <c r="R949" s="193"/>
      <c r="S949" s="193"/>
      <c r="T949" s="193" t="str">
        <f t="shared" si="14"/>
        <v/>
      </c>
    </row>
    <row r="950" spans="18:20" ht="15" customHeight="1" x14ac:dyDescent="0.25">
      <c r="R950" s="193"/>
      <c r="S950" s="193"/>
      <c r="T950" s="193" t="str">
        <f t="shared" si="14"/>
        <v/>
      </c>
    </row>
    <row r="951" spans="18:20" ht="15" customHeight="1" x14ac:dyDescent="0.25">
      <c r="R951" s="193"/>
      <c r="S951" s="193"/>
      <c r="T951" s="193" t="str">
        <f t="shared" si="14"/>
        <v/>
      </c>
    </row>
    <row r="952" spans="18:20" ht="15" customHeight="1" x14ac:dyDescent="0.25">
      <c r="R952" s="193"/>
      <c r="S952" s="193"/>
      <c r="T952" s="193" t="str">
        <f t="shared" si="14"/>
        <v/>
      </c>
    </row>
    <row r="953" spans="18:20" ht="15" customHeight="1" x14ac:dyDescent="0.25">
      <c r="R953" s="193"/>
      <c r="S953" s="193"/>
      <c r="T953" s="193" t="str">
        <f t="shared" si="14"/>
        <v/>
      </c>
    </row>
    <row r="954" spans="18:20" ht="15" customHeight="1" x14ac:dyDescent="0.25">
      <c r="R954" s="193"/>
      <c r="S954" s="193"/>
      <c r="T954" s="193" t="str">
        <f t="shared" si="14"/>
        <v/>
      </c>
    </row>
    <row r="955" spans="18:20" ht="15" customHeight="1" x14ac:dyDescent="0.25">
      <c r="R955" s="193"/>
      <c r="S955" s="193"/>
      <c r="T955" s="193" t="str">
        <f t="shared" si="14"/>
        <v/>
      </c>
    </row>
    <row r="956" spans="18:20" ht="15" customHeight="1" x14ac:dyDescent="0.25">
      <c r="R956" s="193"/>
      <c r="S956" s="193"/>
      <c r="T956" s="193" t="str">
        <f t="shared" si="14"/>
        <v/>
      </c>
    </row>
    <row r="957" spans="18:20" ht="15" customHeight="1" x14ac:dyDescent="0.25">
      <c r="R957" s="193"/>
      <c r="S957" s="193"/>
      <c r="T957" s="193" t="str">
        <f t="shared" si="14"/>
        <v/>
      </c>
    </row>
    <row r="958" spans="18:20" ht="15" customHeight="1" x14ac:dyDescent="0.25">
      <c r="R958" s="193"/>
      <c r="S958" s="193"/>
      <c r="T958" s="193" t="str">
        <f t="shared" si="14"/>
        <v/>
      </c>
    </row>
    <row r="959" spans="18:20" ht="15" customHeight="1" x14ac:dyDescent="0.25">
      <c r="R959" s="193"/>
      <c r="S959" s="193"/>
      <c r="T959" s="193" t="str">
        <f t="shared" si="14"/>
        <v/>
      </c>
    </row>
    <row r="960" spans="18:20" ht="15" customHeight="1" x14ac:dyDescent="0.25">
      <c r="R960" s="193"/>
      <c r="S960" s="193"/>
      <c r="T960" s="193" t="str">
        <f t="shared" si="14"/>
        <v/>
      </c>
    </row>
    <row r="961" spans="18:20" ht="15" customHeight="1" x14ac:dyDescent="0.25">
      <c r="R961" s="193"/>
      <c r="S961" s="193"/>
      <c r="T961" s="193" t="str">
        <f t="shared" si="14"/>
        <v/>
      </c>
    </row>
    <row r="962" spans="18:20" ht="15" customHeight="1" x14ac:dyDescent="0.25">
      <c r="R962" s="193"/>
      <c r="S962" s="193"/>
      <c r="T962" s="193" t="str">
        <f t="shared" ref="T962:T1025" si="15">IF($A962="","",IF(AND($R962="",$S962=""),"",IF($S962="",0,$S962)-IF($R962="",0,$R962)))</f>
        <v/>
      </c>
    </row>
    <row r="963" spans="18:20" ht="15" customHeight="1" x14ac:dyDescent="0.25">
      <c r="R963" s="193"/>
      <c r="S963" s="193"/>
      <c r="T963" s="193" t="str">
        <f t="shared" si="15"/>
        <v/>
      </c>
    </row>
    <row r="964" spans="18:20" ht="15" customHeight="1" x14ac:dyDescent="0.25">
      <c r="R964" s="193"/>
      <c r="S964" s="193"/>
      <c r="T964" s="193" t="str">
        <f t="shared" si="15"/>
        <v/>
      </c>
    </row>
    <row r="965" spans="18:20" ht="15" customHeight="1" x14ac:dyDescent="0.25">
      <c r="R965" s="193"/>
      <c r="S965" s="193"/>
      <c r="T965" s="193" t="str">
        <f t="shared" si="15"/>
        <v/>
      </c>
    </row>
    <row r="966" spans="18:20" ht="15" customHeight="1" x14ac:dyDescent="0.25">
      <c r="R966" s="193"/>
      <c r="S966" s="193"/>
      <c r="T966" s="193" t="str">
        <f t="shared" si="15"/>
        <v/>
      </c>
    </row>
    <row r="967" spans="18:20" ht="15" customHeight="1" x14ac:dyDescent="0.25">
      <c r="R967" s="193"/>
      <c r="S967" s="193"/>
      <c r="T967" s="193" t="str">
        <f t="shared" si="15"/>
        <v/>
      </c>
    </row>
    <row r="968" spans="18:20" ht="15" customHeight="1" x14ac:dyDescent="0.25">
      <c r="R968" s="193"/>
      <c r="S968" s="193"/>
      <c r="T968" s="193" t="str">
        <f t="shared" si="15"/>
        <v/>
      </c>
    </row>
    <row r="969" spans="18:20" ht="15" customHeight="1" x14ac:dyDescent="0.25">
      <c r="R969" s="193"/>
      <c r="S969" s="193"/>
      <c r="T969" s="193" t="str">
        <f t="shared" si="15"/>
        <v/>
      </c>
    </row>
    <row r="970" spans="18:20" ht="15" customHeight="1" x14ac:dyDescent="0.25">
      <c r="R970" s="193"/>
      <c r="S970" s="193"/>
      <c r="T970" s="193" t="str">
        <f t="shared" si="15"/>
        <v/>
      </c>
    </row>
    <row r="971" spans="18:20" ht="15" customHeight="1" x14ac:dyDescent="0.25">
      <c r="R971" s="193"/>
      <c r="S971" s="193"/>
      <c r="T971" s="193" t="str">
        <f t="shared" si="15"/>
        <v/>
      </c>
    </row>
    <row r="972" spans="18:20" ht="15" customHeight="1" x14ac:dyDescent="0.25">
      <c r="R972" s="193"/>
      <c r="S972" s="193"/>
      <c r="T972" s="193" t="str">
        <f t="shared" si="15"/>
        <v/>
      </c>
    </row>
    <row r="973" spans="18:20" ht="15" customHeight="1" x14ac:dyDescent="0.25">
      <c r="R973" s="193"/>
      <c r="S973" s="193"/>
      <c r="T973" s="193" t="str">
        <f t="shared" si="15"/>
        <v/>
      </c>
    </row>
    <row r="974" spans="18:20" ht="15" customHeight="1" x14ac:dyDescent="0.25">
      <c r="R974" s="193"/>
      <c r="S974" s="193"/>
      <c r="T974" s="193" t="str">
        <f t="shared" si="15"/>
        <v/>
      </c>
    </row>
    <row r="975" spans="18:20" ht="15" customHeight="1" x14ac:dyDescent="0.25">
      <c r="R975" s="193"/>
      <c r="S975" s="193"/>
      <c r="T975" s="193" t="str">
        <f t="shared" si="15"/>
        <v/>
      </c>
    </row>
    <row r="976" spans="18:20" ht="15" customHeight="1" x14ac:dyDescent="0.25">
      <c r="R976" s="193"/>
      <c r="S976" s="193"/>
      <c r="T976" s="193" t="str">
        <f t="shared" si="15"/>
        <v/>
      </c>
    </row>
    <row r="977" spans="18:20" ht="15" customHeight="1" x14ac:dyDescent="0.25">
      <c r="R977" s="193"/>
      <c r="S977" s="193"/>
      <c r="T977" s="193" t="str">
        <f t="shared" si="15"/>
        <v/>
      </c>
    </row>
    <row r="978" spans="18:20" ht="15" customHeight="1" x14ac:dyDescent="0.25">
      <c r="R978" s="193"/>
      <c r="S978" s="193"/>
      <c r="T978" s="193" t="str">
        <f t="shared" si="15"/>
        <v/>
      </c>
    </row>
    <row r="979" spans="18:20" ht="15" customHeight="1" x14ac:dyDescent="0.25">
      <c r="R979" s="193"/>
      <c r="S979" s="193"/>
      <c r="T979" s="193" t="str">
        <f t="shared" si="15"/>
        <v/>
      </c>
    </row>
    <row r="980" spans="18:20" ht="15" customHeight="1" x14ac:dyDescent="0.25">
      <c r="R980" s="193"/>
      <c r="S980" s="193"/>
      <c r="T980" s="193" t="str">
        <f t="shared" si="15"/>
        <v/>
      </c>
    </row>
    <row r="981" spans="18:20" ht="15" customHeight="1" x14ac:dyDescent="0.25">
      <c r="R981" s="193"/>
      <c r="S981" s="193"/>
      <c r="T981" s="193" t="str">
        <f t="shared" si="15"/>
        <v/>
      </c>
    </row>
    <row r="982" spans="18:20" ht="15" customHeight="1" x14ac:dyDescent="0.25">
      <c r="R982" s="193"/>
      <c r="S982" s="193"/>
      <c r="T982" s="193" t="str">
        <f t="shared" si="15"/>
        <v/>
      </c>
    </row>
    <row r="983" spans="18:20" ht="15" customHeight="1" x14ac:dyDescent="0.25">
      <c r="R983" s="193"/>
      <c r="S983" s="193"/>
      <c r="T983" s="193" t="str">
        <f t="shared" si="15"/>
        <v/>
      </c>
    </row>
    <row r="984" spans="18:20" ht="15" customHeight="1" x14ac:dyDescent="0.25">
      <c r="R984" s="193"/>
      <c r="S984" s="193"/>
      <c r="T984" s="193" t="str">
        <f t="shared" si="15"/>
        <v/>
      </c>
    </row>
    <row r="985" spans="18:20" ht="15" customHeight="1" x14ac:dyDescent="0.25">
      <c r="R985" s="193"/>
      <c r="S985" s="193"/>
      <c r="T985" s="193" t="str">
        <f t="shared" si="15"/>
        <v/>
      </c>
    </row>
    <row r="986" spans="18:20" ht="15" customHeight="1" x14ac:dyDescent="0.25">
      <c r="R986" s="193"/>
      <c r="S986" s="193"/>
      <c r="T986" s="193" t="str">
        <f t="shared" si="15"/>
        <v/>
      </c>
    </row>
    <row r="987" spans="18:20" ht="15" customHeight="1" x14ac:dyDescent="0.25">
      <c r="R987" s="193"/>
      <c r="S987" s="193"/>
      <c r="T987" s="193" t="str">
        <f t="shared" si="15"/>
        <v/>
      </c>
    </row>
    <row r="988" spans="18:20" ht="15" customHeight="1" x14ac:dyDescent="0.25">
      <c r="R988" s="193"/>
      <c r="S988" s="193"/>
      <c r="T988" s="193" t="str">
        <f t="shared" si="15"/>
        <v/>
      </c>
    </row>
    <row r="989" spans="18:20" ht="15" customHeight="1" x14ac:dyDescent="0.25">
      <c r="R989" s="193"/>
      <c r="S989" s="193"/>
      <c r="T989" s="193" t="str">
        <f t="shared" si="15"/>
        <v/>
      </c>
    </row>
    <row r="990" spans="18:20" ht="15" customHeight="1" x14ac:dyDescent="0.25">
      <c r="R990" s="193"/>
      <c r="S990" s="193"/>
      <c r="T990" s="193" t="str">
        <f t="shared" si="15"/>
        <v/>
      </c>
    </row>
    <row r="991" spans="18:20" ht="15" customHeight="1" x14ac:dyDescent="0.25">
      <c r="R991" s="193"/>
      <c r="S991" s="193"/>
      <c r="T991" s="193" t="str">
        <f t="shared" si="15"/>
        <v/>
      </c>
    </row>
    <row r="992" spans="18:20" ht="15" customHeight="1" x14ac:dyDescent="0.25">
      <c r="R992" s="193"/>
      <c r="S992" s="193"/>
      <c r="T992" s="193" t="str">
        <f t="shared" si="15"/>
        <v/>
      </c>
    </row>
    <row r="993" spans="18:20" ht="15" customHeight="1" x14ac:dyDescent="0.25">
      <c r="R993" s="193"/>
      <c r="S993" s="193"/>
      <c r="T993" s="193" t="str">
        <f t="shared" si="15"/>
        <v/>
      </c>
    </row>
    <row r="994" spans="18:20" ht="15" customHeight="1" x14ac:dyDescent="0.25">
      <c r="R994" s="193"/>
      <c r="S994" s="193"/>
      <c r="T994" s="193" t="str">
        <f t="shared" si="15"/>
        <v/>
      </c>
    </row>
    <row r="995" spans="18:20" ht="15" customHeight="1" x14ac:dyDescent="0.25">
      <c r="R995" s="193"/>
      <c r="S995" s="193"/>
      <c r="T995" s="193" t="str">
        <f t="shared" si="15"/>
        <v/>
      </c>
    </row>
    <row r="996" spans="18:20" ht="15" customHeight="1" x14ac:dyDescent="0.25">
      <c r="R996" s="193"/>
      <c r="S996" s="193"/>
      <c r="T996" s="193" t="str">
        <f t="shared" si="15"/>
        <v/>
      </c>
    </row>
    <row r="997" spans="18:20" ht="15" customHeight="1" x14ac:dyDescent="0.25">
      <c r="R997" s="193"/>
      <c r="S997" s="193"/>
      <c r="T997" s="193" t="str">
        <f t="shared" si="15"/>
        <v/>
      </c>
    </row>
    <row r="998" spans="18:20" ht="15" customHeight="1" x14ac:dyDescent="0.25">
      <c r="R998" s="193"/>
      <c r="S998" s="193"/>
      <c r="T998" s="193" t="str">
        <f t="shared" si="15"/>
        <v/>
      </c>
    </row>
    <row r="999" spans="18:20" ht="15" customHeight="1" x14ac:dyDescent="0.25">
      <c r="R999" s="193"/>
      <c r="S999" s="193"/>
      <c r="T999" s="193" t="str">
        <f t="shared" si="15"/>
        <v/>
      </c>
    </row>
    <row r="1000" spans="18:20" ht="15" customHeight="1" x14ac:dyDescent="0.25">
      <c r="R1000" s="193"/>
      <c r="S1000" s="193"/>
      <c r="T1000" s="193" t="str">
        <f t="shared" si="15"/>
        <v/>
      </c>
    </row>
    <row r="1001" spans="18:20" ht="15" customHeight="1" x14ac:dyDescent="0.25">
      <c r="R1001" s="193"/>
      <c r="S1001" s="193"/>
      <c r="T1001" s="193" t="str">
        <f t="shared" si="15"/>
        <v/>
      </c>
    </row>
    <row r="1002" spans="18:20" ht="15" customHeight="1" x14ac:dyDescent="0.25">
      <c r="R1002" s="193"/>
      <c r="S1002" s="193"/>
      <c r="T1002" s="193" t="str">
        <f t="shared" si="15"/>
        <v/>
      </c>
    </row>
    <row r="1003" spans="18:20" ht="15" customHeight="1" x14ac:dyDescent="0.25">
      <c r="R1003" s="193"/>
      <c r="S1003" s="193"/>
      <c r="T1003" s="193" t="str">
        <f t="shared" si="15"/>
        <v/>
      </c>
    </row>
    <row r="1004" spans="18:20" ht="15" customHeight="1" x14ac:dyDescent="0.25">
      <c r="R1004" s="193"/>
      <c r="S1004" s="193"/>
      <c r="T1004" s="193" t="str">
        <f t="shared" si="15"/>
        <v/>
      </c>
    </row>
    <row r="1005" spans="18:20" ht="15" customHeight="1" x14ac:dyDescent="0.25">
      <c r="R1005" s="193"/>
      <c r="S1005" s="193"/>
      <c r="T1005" s="193" t="str">
        <f t="shared" si="15"/>
        <v/>
      </c>
    </row>
    <row r="1006" spans="18:20" ht="15" customHeight="1" x14ac:dyDescent="0.25">
      <c r="R1006" s="193"/>
      <c r="S1006" s="193"/>
      <c r="T1006" s="193" t="str">
        <f t="shared" si="15"/>
        <v/>
      </c>
    </row>
    <row r="1007" spans="18:20" ht="15" customHeight="1" x14ac:dyDescent="0.25">
      <c r="R1007" s="193"/>
      <c r="S1007" s="193"/>
      <c r="T1007" s="193" t="str">
        <f t="shared" si="15"/>
        <v/>
      </c>
    </row>
    <row r="1008" spans="18:20" ht="15" customHeight="1" x14ac:dyDescent="0.25">
      <c r="R1008" s="193"/>
      <c r="S1008" s="193"/>
      <c r="T1008" s="193" t="str">
        <f t="shared" si="15"/>
        <v/>
      </c>
    </row>
    <row r="1009" spans="18:20" ht="15" customHeight="1" x14ac:dyDescent="0.25">
      <c r="R1009" s="193"/>
      <c r="S1009" s="193"/>
      <c r="T1009" s="193" t="str">
        <f t="shared" si="15"/>
        <v/>
      </c>
    </row>
    <row r="1010" spans="18:20" ht="15" customHeight="1" x14ac:dyDescent="0.25">
      <c r="R1010" s="193"/>
      <c r="S1010" s="193"/>
      <c r="T1010" s="193" t="str">
        <f t="shared" si="15"/>
        <v/>
      </c>
    </row>
    <row r="1011" spans="18:20" ht="15" customHeight="1" x14ac:dyDescent="0.25">
      <c r="R1011" s="193"/>
      <c r="S1011" s="193"/>
      <c r="T1011" s="193" t="str">
        <f t="shared" si="15"/>
        <v/>
      </c>
    </row>
    <row r="1012" spans="18:20" ht="15" customHeight="1" x14ac:dyDescent="0.25">
      <c r="R1012" s="193"/>
      <c r="S1012" s="193"/>
      <c r="T1012" s="193" t="str">
        <f t="shared" si="15"/>
        <v/>
      </c>
    </row>
    <row r="1013" spans="18:20" ht="15" customHeight="1" x14ac:dyDescent="0.25">
      <c r="R1013" s="193"/>
      <c r="S1013" s="193"/>
      <c r="T1013" s="193" t="str">
        <f t="shared" si="15"/>
        <v/>
      </c>
    </row>
    <row r="1014" spans="18:20" ht="15" customHeight="1" x14ac:dyDescent="0.25">
      <c r="R1014" s="193"/>
      <c r="S1014" s="193"/>
      <c r="T1014" s="193" t="str">
        <f t="shared" si="15"/>
        <v/>
      </c>
    </row>
    <row r="1015" spans="18:20" ht="15" customHeight="1" x14ac:dyDescent="0.25">
      <c r="R1015" s="193"/>
      <c r="S1015" s="193"/>
      <c r="T1015" s="193" t="str">
        <f t="shared" si="15"/>
        <v/>
      </c>
    </row>
    <row r="1016" spans="18:20" ht="15" customHeight="1" x14ac:dyDescent="0.25">
      <c r="R1016" s="193"/>
      <c r="S1016" s="193"/>
      <c r="T1016" s="193" t="str">
        <f t="shared" si="15"/>
        <v/>
      </c>
    </row>
    <row r="1017" spans="18:20" ht="15" customHeight="1" x14ac:dyDescent="0.25">
      <c r="R1017" s="193"/>
      <c r="S1017" s="193"/>
      <c r="T1017" s="193" t="str">
        <f t="shared" si="15"/>
        <v/>
      </c>
    </row>
    <row r="1018" spans="18:20" ht="15" customHeight="1" x14ac:dyDescent="0.25">
      <c r="R1018" s="193"/>
      <c r="S1018" s="193"/>
      <c r="T1018" s="193" t="str">
        <f t="shared" si="15"/>
        <v/>
      </c>
    </row>
    <row r="1019" spans="18:20" ht="15" customHeight="1" x14ac:dyDescent="0.25">
      <c r="R1019" s="193"/>
      <c r="S1019" s="193"/>
      <c r="T1019" s="193" t="str">
        <f t="shared" si="15"/>
        <v/>
      </c>
    </row>
    <row r="1020" spans="18:20" ht="15" customHeight="1" x14ac:dyDescent="0.25">
      <c r="R1020" s="193"/>
      <c r="S1020" s="193"/>
      <c r="T1020" s="193" t="str">
        <f t="shared" si="15"/>
        <v/>
      </c>
    </row>
    <row r="1021" spans="18:20" ht="15" customHeight="1" x14ac:dyDescent="0.25">
      <c r="R1021" s="193"/>
      <c r="S1021" s="193"/>
      <c r="T1021" s="193" t="str">
        <f t="shared" si="15"/>
        <v/>
      </c>
    </row>
    <row r="1022" spans="18:20" ht="15" customHeight="1" x14ac:dyDescent="0.25">
      <c r="R1022" s="193"/>
      <c r="S1022" s="193"/>
      <c r="T1022" s="193" t="str">
        <f t="shared" si="15"/>
        <v/>
      </c>
    </row>
    <row r="1023" spans="18:20" ht="15" customHeight="1" x14ac:dyDescent="0.25">
      <c r="R1023" s="193"/>
      <c r="S1023" s="193"/>
      <c r="T1023" s="193" t="str">
        <f t="shared" si="15"/>
        <v/>
      </c>
    </row>
    <row r="1024" spans="18:20" ht="15" customHeight="1" x14ac:dyDescent="0.25">
      <c r="R1024" s="193"/>
      <c r="S1024" s="193"/>
      <c r="T1024" s="193" t="str">
        <f t="shared" si="15"/>
        <v/>
      </c>
    </row>
    <row r="1025" spans="18:20" ht="15" customHeight="1" x14ac:dyDescent="0.25">
      <c r="R1025" s="193"/>
      <c r="S1025" s="193"/>
      <c r="T1025" s="193" t="str">
        <f t="shared" si="15"/>
        <v/>
      </c>
    </row>
    <row r="1026" spans="18:20" ht="15" customHeight="1" x14ac:dyDescent="0.25">
      <c r="R1026" s="193"/>
      <c r="S1026" s="193"/>
      <c r="T1026" s="193" t="str">
        <f t="shared" ref="T1026:T1089" si="16">IF($A1026="","",IF(AND($R1026="",$S1026=""),"",IF($S1026="",0,$S1026)-IF($R1026="",0,$R1026)))</f>
        <v/>
      </c>
    </row>
    <row r="1027" spans="18:20" ht="15" customHeight="1" x14ac:dyDescent="0.25">
      <c r="R1027" s="193"/>
      <c r="S1027" s="193"/>
      <c r="T1027" s="193" t="str">
        <f t="shared" si="16"/>
        <v/>
      </c>
    </row>
    <row r="1028" spans="18:20" ht="15" customHeight="1" x14ac:dyDescent="0.25">
      <c r="R1028" s="193"/>
      <c r="S1028" s="193"/>
      <c r="T1028" s="193" t="str">
        <f t="shared" si="16"/>
        <v/>
      </c>
    </row>
    <row r="1029" spans="18:20" ht="15" customHeight="1" x14ac:dyDescent="0.25">
      <c r="R1029" s="193"/>
      <c r="S1029" s="193"/>
      <c r="T1029" s="193" t="str">
        <f t="shared" si="16"/>
        <v/>
      </c>
    </row>
    <row r="1030" spans="18:20" ht="15" customHeight="1" x14ac:dyDescent="0.25">
      <c r="R1030" s="193"/>
      <c r="S1030" s="193"/>
      <c r="T1030" s="193" t="str">
        <f t="shared" si="16"/>
        <v/>
      </c>
    </row>
    <row r="1031" spans="18:20" ht="15" customHeight="1" x14ac:dyDescent="0.25">
      <c r="R1031" s="193"/>
      <c r="S1031" s="193"/>
      <c r="T1031" s="193" t="str">
        <f t="shared" si="16"/>
        <v/>
      </c>
    </row>
    <row r="1032" spans="18:20" ht="15" customHeight="1" x14ac:dyDescent="0.25">
      <c r="R1032" s="193"/>
      <c r="S1032" s="193"/>
      <c r="T1032" s="193" t="str">
        <f t="shared" si="16"/>
        <v/>
      </c>
    </row>
    <row r="1033" spans="18:20" ht="15" customHeight="1" x14ac:dyDescent="0.25">
      <c r="R1033" s="193"/>
      <c r="S1033" s="193"/>
      <c r="T1033" s="193" t="str">
        <f t="shared" si="16"/>
        <v/>
      </c>
    </row>
    <row r="1034" spans="18:20" ht="15" customHeight="1" x14ac:dyDescent="0.25">
      <c r="R1034" s="193"/>
      <c r="S1034" s="193"/>
      <c r="T1034" s="193" t="str">
        <f t="shared" si="16"/>
        <v/>
      </c>
    </row>
    <row r="1035" spans="18:20" ht="15" customHeight="1" x14ac:dyDescent="0.25">
      <c r="R1035" s="193"/>
      <c r="S1035" s="193"/>
      <c r="T1035" s="193" t="str">
        <f t="shared" si="16"/>
        <v/>
      </c>
    </row>
    <row r="1036" spans="18:20" ht="15" customHeight="1" x14ac:dyDescent="0.25">
      <c r="R1036" s="193"/>
      <c r="S1036" s="193"/>
      <c r="T1036" s="193" t="str">
        <f t="shared" si="16"/>
        <v/>
      </c>
    </row>
    <row r="1037" spans="18:20" ht="15" customHeight="1" x14ac:dyDescent="0.25">
      <c r="R1037" s="193"/>
      <c r="S1037" s="193"/>
      <c r="T1037" s="193" t="str">
        <f t="shared" si="16"/>
        <v/>
      </c>
    </row>
    <row r="1038" spans="18:20" ht="15" customHeight="1" x14ac:dyDescent="0.25">
      <c r="R1038" s="193"/>
      <c r="S1038" s="193"/>
      <c r="T1038" s="193" t="str">
        <f t="shared" si="16"/>
        <v/>
      </c>
    </row>
    <row r="1039" spans="18:20" ht="15" customHeight="1" x14ac:dyDescent="0.25">
      <c r="R1039" s="193"/>
      <c r="S1039" s="193"/>
      <c r="T1039" s="193" t="str">
        <f t="shared" si="16"/>
        <v/>
      </c>
    </row>
    <row r="1040" spans="18:20" ht="15" customHeight="1" x14ac:dyDescent="0.25">
      <c r="R1040" s="193"/>
      <c r="S1040" s="193"/>
      <c r="T1040" s="193" t="str">
        <f t="shared" si="16"/>
        <v/>
      </c>
    </row>
    <row r="1041" spans="18:20" ht="15" customHeight="1" x14ac:dyDescent="0.25">
      <c r="R1041" s="193"/>
      <c r="S1041" s="193"/>
      <c r="T1041" s="193" t="str">
        <f t="shared" si="16"/>
        <v/>
      </c>
    </row>
    <row r="1042" spans="18:20" ht="15" customHeight="1" x14ac:dyDescent="0.25">
      <c r="R1042" s="193"/>
      <c r="S1042" s="193"/>
      <c r="T1042" s="193" t="str">
        <f t="shared" si="16"/>
        <v/>
      </c>
    </row>
    <row r="1043" spans="18:20" ht="15" customHeight="1" x14ac:dyDescent="0.25">
      <c r="R1043" s="193"/>
      <c r="S1043" s="193"/>
      <c r="T1043" s="193" t="str">
        <f t="shared" si="16"/>
        <v/>
      </c>
    </row>
    <row r="1044" spans="18:20" ht="15" customHeight="1" x14ac:dyDescent="0.25">
      <c r="R1044" s="193"/>
      <c r="S1044" s="193"/>
      <c r="T1044" s="193" t="str">
        <f t="shared" si="16"/>
        <v/>
      </c>
    </row>
    <row r="1045" spans="18:20" ht="15" customHeight="1" x14ac:dyDescent="0.25">
      <c r="R1045" s="193"/>
      <c r="S1045" s="193"/>
      <c r="T1045" s="193" t="str">
        <f t="shared" si="16"/>
        <v/>
      </c>
    </row>
    <row r="1046" spans="18:20" ht="15" customHeight="1" x14ac:dyDescent="0.25">
      <c r="R1046" s="193"/>
      <c r="S1046" s="193"/>
      <c r="T1046" s="193" t="str">
        <f t="shared" si="16"/>
        <v/>
      </c>
    </row>
    <row r="1047" spans="18:20" ht="15" customHeight="1" x14ac:dyDescent="0.25">
      <c r="R1047" s="193"/>
      <c r="S1047" s="193"/>
      <c r="T1047" s="193" t="str">
        <f t="shared" si="16"/>
        <v/>
      </c>
    </row>
    <row r="1048" spans="18:20" ht="15" customHeight="1" x14ac:dyDescent="0.25">
      <c r="R1048" s="193"/>
      <c r="S1048" s="193"/>
      <c r="T1048" s="193" t="str">
        <f t="shared" si="16"/>
        <v/>
      </c>
    </row>
    <row r="1049" spans="18:20" ht="15" customHeight="1" x14ac:dyDescent="0.25">
      <c r="R1049" s="193"/>
      <c r="S1049" s="193"/>
      <c r="T1049" s="193" t="str">
        <f t="shared" si="16"/>
        <v/>
      </c>
    </row>
    <row r="1050" spans="18:20" ht="15" customHeight="1" x14ac:dyDescent="0.25">
      <c r="R1050" s="193"/>
      <c r="S1050" s="193"/>
      <c r="T1050" s="193" t="str">
        <f t="shared" si="16"/>
        <v/>
      </c>
    </row>
    <row r="1051" spans="18:20" ht="15" customHeight="1" x14ac:dyDescent="0.25">
      <c r="R1051" s="193"/>
      <c r="S1051" s="193"/>
      <c r="T1051" s="193" t="str">
        <f t="shared" si="16"/>
        <v/>
      </c>
    </row>
    <row r="1052" spans="18:20" ht="15" customHeight="1" x14ac:dyDescent="0.25">
      <c r="R1052" s="193"/>
      <c r="S1052" s="193"/>
      <c r="T1052" s="193" t="str">
        <f t="shared" si="16"/>
        <v/>
      </c>
    </row>
    <row r="1053" spans="18:20" ht="15" customHeight="1" x14ac:dyDescent="0.25">
      <c r="R1053" s="193"/>
      <c r="S1053" s="193"/>
      <c r="T1053" s="193" t="str">
        <f t="shared" si="16"/>
        <v/>
      </c>
    </row>
    <row r="1054" spans="18:20" ht="15" customHeight="1" x14ac:dyDescent="0.25">
      <c r="R1054" s="193"/>
      <c r="S1054" s="193"/>
      <c r="T1054" s="193" t="str">
        <f t="shared" si="16"/>
        <v/>
      </c>
    </row>
    <row r="1055" spans="18:20" ht="15" customHeight="1" x14ac:dyDescent="0.25">
      <c r="R1055" s="193"/>
      <c r="S1055" s="193"/>
      <c r="T1055" s="193" t="str">
        <f t="shared" si="16"/>
        <v/>
      </c>
    </row>
    <row r="1056" spans="18:20" ht="15" customHeight="1" x14ac:dyDescent="0.25">
      <c r="R1056" s="193"/>
      <c r="S1056" s="193"/>
      <c r="T1056" s="193" t="str">
        <f t="shared" si="16"/>
        <v/>
      </c>
    </row>
    <row r="1057" spans="18:20" ht="15" customHeight="1" x14ac:dyDescent="0.25">
      <c r="R1057" s="193"/>
      <c r="S1057" s="193"/>
      <c r="T1057" s="193" t="str">
        <f t="shared" si="16"/>
        <v/>
      </c>
    </row>
    <row r="1058" spans="18:20" ht="15" customHeight="1" x14ac:dyDescent="0.25">
      <c r="R1058" s="193"/>
      <c r="S1058" s="193"/>
      <c r="T1058" s="193" t="str">
        <f t="shared" si="16"/>
        <v/>
      </c>
    </row>
    <row r="1059" spans="18:20" ht="15" customHeight="1" x14ac:dyDescent="0.25">
      <c r="R1059" s="193"/>
      <c r="S1059" s="193"/>
      <c r="T1059" s="193" t="str">
        <f t="shared" si="16"/>
        <v/>
      </c>
    </row>
    <row r="1060" spans="18:20" ht="15" customHeight="1" x14ac:dyDescent="0.25">
      <c r="R1060" s="193"/>
      <c r="S1060" s="193"/>
      <c r="T1060" s="193" t="str">
        <f t="shared" si="16"/>
        <v/>
      </c>
    </row>
    <row r="1061" spans="18:20" ht="15" customHeight="1" x14ac:dyDescent="0.25">
      <c r="R1061" s="193"/>
      <c r="S1061" s="193"/>
      <c r="T1061" s="193" t="str">
        <f t="shared" si="16"/>
        <v/>
      </c>
    </row>
    <row r="1062" spans="18:20" ht="15" customHeight="1" x14ac:dyDescent="0.25">
      <c r="R1062" s="193"/>
      <c r="S1062" s="193"/>
      <c r="T1062" s="193" t="str">
        <f t="shared" si="16"/>
        <v/>
      </c>
    </row>
    <row r="1063" spans="18:20" ht="15" customHeight="1" x14ac:dyDescent="0.25">
      <c r="R1063" s="193"/>
      <c r="S1063" s="193"/>
      <c r="T1063" s="193" t="str">
        <f t="shared" si="16"/>
        <v/>
      </c>
    </row>
    <row r="1064" spans="18:20" ht="15" customHeight="1" x14ac:dyDescent="0.25">
      <c r="R1064" s="193"/>
      <c r="S1064" s="193"/>
      <c r="T1064" s="193" t="str">
        <f t="shared" si="16"/>
        <v/>
      </c>
    </row>
    <row r="1065" spans="18:20" ht="15" customHeight="1" x14ac:dyDescent="0.25">
      <c r="R1065" s="193"/>
      <c r="S1065" s="193"/>
      <c r="T1065" s="193" t="str">
        <f t="shared" si="16"/>
        <v/>
      </c>
    </row>
    <row r="1066" spans="18:20" ht="15" customHeight="1" x14ac:dyDescent="0.25">
      <c r="R1066" s="193"/>
      <c r="S1066" s="193"/>
      <c r="T1066" s="193" t="str">
        <f t="shared" si="16"/>
        <v/>
      </c>
    </row>
    <row r="1067" spans="18:20" ht="15" customHeight="1" x14ac:dyDescent="0.25">
      <c r="R1067" s="193"/>
      <c r="S1067" s="193"/>
      <c r="T1067" s="193" t="str">
        <f t="shared" si="16"/>
        <v/>
      </c>
    </row>
    <row r="1068" spans="18:20" ht="15" customHeight="1" x14ac:dyDescent="0.25">
      <c r="R1068" s="193"/>
      <c r="S1068" s="193"/>
      <c r="T1068" s="193" t="str">
        <f t="shared" si="16"/>
        <v/>
      </c>
    </row>
    <row r="1069" spans="18:20" ht="15" customHeight="1" x14ac:dyDescent="0.25">
      <c r="R1069" s="193"/>
      <c r="S1069" s="193"/>
      <c r="T1069" s="193" t="str">
        <f t="shared" si="16"/>
        <v/>
      </c>
    </row>
    <row r="1070" spans="18:20" ht="15" customHeight="1" x14ac:dyDescent="0.25">
      <c r="R1070" s="193"/>
      <c r="S1070" s="193"/>
      <c r="T1070" s="193" t="str">
        <f t="shared" si="16"/>
        <v/>
      </c>
    </row>
    <row r="1071" spans="18:20" ht="15" customHeight="1" x14ac:dyDescent="0.25">
      <c r="R1071" s="193"/>
      <c r="S1071" s="193"/>
      <c r="T1071" s="193" t="str">
        <f t="shared" si="16"/>
        <v/>
      </c>
    </row>
    <row r="1072" spans="18:20" ht="15" customHeight="1" x14ac:dyDescent="0.25">
      <c r="R1072" s="193"/>
      <c r="S1072" s="193"/>
      <c r="T1072" s="193" t="str">
        <f t="shared" si="16"/>
        <v/>
      </c>
    </row>
    <row r="1073" spans="18:20" ht="15" customHeight="1" x14ac:dyDescent="0.25">
      <c r="R1073" s="193"/>
      <c r="S1073" s="193"/>
      <c r="T1073" s="193" t="str">
        <f t="shared" si="16"/>
        <v/>
      </c>
    </row>
    <row r="1074" spans="18:20" ht="15" customHeight="1" x14ac:dyDescent="0.25">
      <c r="R1074" s="193"/>
      <c r="S1074" s="193"/>
      <c r="T1074" s="193" t="str">
        <f t="shared" si="16"/>
        <v/>
      </c>
    </row>
    <row r="1075" spans="18:20" ht="15" customHeight="1" x14ac:dyDescent="0.25">
      <c r="R1075" s="193"/>
      <c r="S1075" s="193"/>
      <c r="T1075" s="193" t="str">
        <f t="shared" si="16"/>
        <v/>
      </c>
    </row>
    <row r="1076" spans="18:20" ht="15" customHeight="1" x14ac:dyDescent="0.25">
      <c r="R1076" s="193"/>
      <c r="S1076" s="193"/>
      <c r="T1076" s="193" t="str">
        <f t="shared" si="16"/>
        <v/>
      </c>
    </row>
    <row r="1077" spans="18:20" ht="15" customHeight="1" x14ac:dyDescent="0.25">
      <c r="R1077" s="193"/>
      <c r="S1077" s="193"/>
      <c r="T1077" s="193" t="str">
        <f t="shared" si="16"/>
        <v/>
      </c>
    </row>
    <row r="1078" spans="18:20" ht="15" customHeight="1" x14ac:dyDescent="0.25">
      <c r="R1078" s="193"/>
      <c r="S1078" s="193"/>
      <c r="T1078" s="193" t="str">
        <f t="shared" si="16"/>
        <v/>
      </c>
    </row>
    <row r="1079" spans="18:20" ht="15" customHeight="1" x14ac:dyDescent="0.25">
      <c r="R1079" s="193"/>
      <c r="S1079" s="193"/>
      <c r="T1079" s="193" t="str">
        <f t="shared" si="16"/>
        <v/>
      </c>
    </row>
    <row r="1080" spans="18:20" ht="15" customHeight="1" x14ac:dyDescent="0.25">
      <c r="R1080" s="193"/>
      <c r="S1080" s="193"/>
      <c r="T1080" s="193" t="str">
        <f t="shared" si="16"/>
        <v/>
      </c>
    </row>
    <row r="1081" spans="18:20" ht="15" customHeight="1" x14ac:dyDescent="0.25">
      <c r="R1081" s="193"/>
      <c r="S1081" s="193"/>
      <c r="T1081" s="193" t="str">
        <f t="shared" si="16"/>
        <v/>
      </c>
    </row>
    <row r="1082" spans="18:20" ht="15" customHeight="1" x14ac:dyDescent="0.25">
      <c r="R1082" s="193"/>
      <c r="S1082" s="193"/>
      <c r="T1082" s="193" t="str">
        <f t="shared" si="16"/>
        <v/>
      </c>
    </row>
    <row r="1083" spans="18:20" ht="15" customHeight="1" x14ac:dyDescent="0.25">
      <c r="R1083" s="193"/>
      <c r="S1083" s="193"/>
      <c r="T1083" s="193" t="str">
        <f t="shared" si="16"/>
        <v/>
      </c>
    </row>
    <row r="1084" spans="18:20" ht="15" customHeight="1" x14ac:dyDescent="0.25">
      <c r="R1084" s="193"/>
      <c r="S1084" s="193"/>
      <c r="T1084" s="193" t="str">
        <f t="shared" si="16"/>
        <v/>
      </c>
    </row>
    <row r="1085" spans="18:20" ht="15" customHeight="1" x14ac:dyDescent="0.25">
      <c r="R1085" s="193"/>
      <c r="S1085" s="193"/>
      <c r="T1085" s="193" t="str">
        <f t="shared" si="16"/>
        <v/>
      </c>
    </row>
    <row r="1086" spans="18:20" ht="15" customHeight="1" x14ac:dyDescent="0.25">
      <c r="R1086" s="193"/>
      <c r="S1086" s="193"/>
      <c r="T1086" s="193" t="str">
        <f t="shared" si="16"/>
        <v/>
      </c>
    </row>
    <row r="1087" spans="18:20" ht="15" customHeight="1" x14ac:dyDescent="0.25">
      <c r="R1087" s="193"/>
      <c r="S1087" s="193"/>
      <c r="T1087" s="193" t="str">
        <f t="shared" si="16"/>
        <v/>
      </c>
    </row>
    <row r="1088" spans="18:20" ht="15" customHeight="1" x14ac:dyDescent="0.25">
      <c r="R1088" s="193"/>
      <c r="S1088" s="193"/>
      <c r="T1088" s="193" t="str">
        <f t="shared" si="16"/>
        <v/>
      </c>
    </row>
    <row r="1089" spans="18:20" ht="15" customHeight="1" x14ac:dyDescent="0.25">
      <c r="R1089" s="193"/>
      <c r="S1089" s="193"/>
      <c r="T1089" s="193" t="str">
        <f t="shared" si="16"/>
        <v/>
      </c>
    </row>
    <row r="1090" spans="18:20" ht="15" customHeight="1" x14ac:dyDescent="0.25">
      <c r="R1090" s="193"/>
      <c r="S1090" s="193"/>
      <c r="T1090" s="193" t="str">
        <f t="shared" ref="T1090:T1153" si="17">IF($A1090="","",IF(AND($R1090="",$S1090=""),"",IF($S1090="",0,$S1090)-IF($R1090="",0,$R1090)))</f>
        <v/>
      </c>
    </row>
    <row r="1091" spans="18:20" ht="15" customHeight="1" x14ac:dyDescent="0.25">
      <c r="R1091" s="193"/>
      <c r="S1091" s="193"/>
      <c r="T1091" s="193" t="str">
        <f t="shared" si="17"/>
        <v/>
      </c>
    </row>
    <row r="1092" spans="18:20" ht="15" customHeight="1" x14ac:dyDescent="0.25">
      <c r="R1092" s="193"/>
      <c r="S1092" s="193"/>
      <c r="T1092" s="193" t="str">
        <f t="shared" si="17"/>
        <v/>
      </c>
    </row>
    <row r="1093" spans="18:20" ht="15" customHeight="1" x14ac:dyDescent="0.25">
      <c r="R1093" s="193"/>
      <c r="S1093" s="193"/>
      <c r="T1093" s="193" t="str">
        <f t="shared" si="17"/>
        <v/>
      </c>
    </row>
    <row r="1094" spans="18:20" ht="15" customHeight="1" x14ac:dyDescent="0.25">
      <c r="R1094" s="193"/>
      <c r="S1094" s="193"/>
      <c r="T1094" s="193" t="str">
        <f t="shared" si="17"/>
        <v/>
      </c>
    </row>
    <row r="1095" spans="18:20" ht="15" customHeight="1" x14ac:dyDescent="0.25">
      <c r="R1095" s="193"/>
      <c r="S1095" s="193"/>
      <c r="T1095" s="193" t="str">
        <f t="shared" si="17"/>
        <v/>
      </c>
    </row>
    <row r="1096" spans="18:20" ht="15" customHeight="1" x14ac:dyDescent="0.25">
      <c r="R1096" s="193"/>
      <c r="S1096" s="193"/>
      <c r="T1096" s="193" t="str">
        <f t="shared" si="17"/>
        <v/>
      </c>
    </row>
    <row r="1097" spans="18:20" ht="15" customHeight="1" x14ac:dyDescent="0.25">
      <c r="R1097" s="193"/>
      <c r="S1097" s="193"/>
      <c r="T1097" s="193" t="str">
        <f t="shared" si="17"/>
        <v/>
      </c>
    </row>
    <row r="1098" spans="18:20" ht="15" customHeight="1" x14ac:dyDescent="0.25">
      <c r="R1098" s="193"/>
      <c r="S1098" s="193"/>
      <c r="T1098" s="193" t="str">
        <f t="shared" si="17"/>
        <v/>
      </c>
    </row>
    <row r="1099" spans="18:20" ht="15" customHeight="1" x14ac:dyDescent="0.25">
      <c r="R1099" s="193"/>
      <c r="S1099" s="193"/>
      <c r="T1099" s="193" t="str">
        <f t="shared" si="17"/>
        <v/>
      </c>
    </row>
    <row r="1100" spans="18:20" ht="15" customHeight="1" x14ac:dyDescent="0.25">
      <c r="R1100" s="193"/>
      <c r="S1100" s="193"/>
      <c r="T1100" s="193" t="str">
        <f t="shared" si="17"/>
        <v/>
      </c>
    </row>
    <row r="1101" spans="18:20" ht="15" customHeight="1" x14ac:dyDescent="0.25">
      <c r="R1101" s="193"/>
      <c r="S1101" s="193"/>
      <c r="T1101" s="193" t="str">
        <f t="shared" si="17"/>
        <v/>
      </c>
    </row>
    <row r="1102" spans="18:20" ht="15" customHeight="1" x14ac:dyDescent="0.25">
      <c r="R1102" s="193"/>
      <c r="S1102" s="193"/>
      <c r="T1102" s="193" t="str">
        <f t="shared" si="17"/>
        <v/>
      </c>
    </row>
    <row r="1103" spans="18:20" ht="15" customHeight="1" x14ac:dyDescent="0.25">
      <c r="R1103" s="193"/>
      <c r="S1103" s="193"/>
      <c r="T1103" s="193" t="str">
        <f t="shared" si="17"/>
        <v/>
      </c>
    </row>
    <row r="1104" spans="18:20" ht="15" customHeight="1" x14ac:dyDescent="0.25">
      <c r="R1104" s="193"/>
      <c r="S1104" s="193"/>
      <c r="T1104" s="193" t="str">
        <f t="shared" si="17"/>
        <v/>
      </c>
    </row>
    <row r="1105" spans="18:20" ht="15" customHeight="1" x14ac:dyDescent="0.25">
      <c r="R1105" s="193"/>
      <c r="S1105" s="193"/>
      <c r="T1105" s="193" t="str">
        <f t="shared" si="17"/>
        <v/>
      </c>
    </row>
    <row r="1106" spans="18:20" ht="15" customHeight="1" x14ac:dyDescent="0.25">
      <c r="R1106" s="193"/>
      <c r="S1106" s="193"/>
      <c r="T1106" s="193" t="str">
        <f t="shared" si="17"/>
        <v/>
      </c>
    </row>
    <row r="1107" spans="18:20" ht="15" customHeight="1" x14ac:dyDescent="0.25">
      <c r="R1107" s="193"/>
      <c r="S1107" s="193"/>
      <c r="T1107" s="193" t="str">
        <f t="shared" si="17"/>
        <v/>
      </c>
    </row>
    <row r="1108" spans="18:20" ht="15" customHeight="1" x14ac:dyDescent="0.25">
      <c r="R1108" s="193"/>
      <c r="S1108" s="193"/>
      <c r="T1108" s="193" t="str">
        <f t="shared" si="17"/>
        <v/>
      </c>
    </row>
    <row r="1109" spans="18:20" ht="15" customHeight="1" x14ac:dyDescent="0.25">
      <c r="R1109" s="193"/>
      <c r="S1109" s="193"/>
      <c r="T1109" s="193" t="str">
        <f t="shared" si="17"/>
        <v/>
      </c>
    </row>
    <row r="1110" spans="18:20" ht="15" customHeight="1" x14ac:dyDescent="0.25">
      <c r="R1110" s="193"/>
      <c r="S1110" s="193"/>
      <c r="T1110" s="193" t="str">
        <f t="shared" si="17"/>
        <v/>
      </c>
    </row>
    <row r="1111" spans="18:20" ht="15" customHeight="1" x14ac:dyDescent="0.25">
      <c r="R1111" s="193"/>
      <c r="S1111" s="193"/>
      <c r="T1111" s="193" t="str">
        <f t="shared" si="17"/>
        <v/>
      </c>
    </row>
    <row r="1112" spans="18:20" ht="15" customHeight="1" x14ac:dyDescent="0.25">
      <c r="R1112" s="193"/>
      <c r="S1112" s="193"/>
      <c r="T1112" s="193" t="str">
        <f t="shared" si="17"/>
        <v/>
      </c>
    </row>
    <row r="1113" spans="18:20" ht="15" customHeight="1" x14ac:dyDescent="0.25">
      <c r="R1113" s="193"/>
      <c r="S1113" s="193"/>
      <c r="T1113" s="193" t="str">
        <f t="shared" si="17"/>
        <v/>
      </c>
    </row>
    <row r="1114" spans="18:20" ht="15" customHeight="1" x14ac:dyDescent="0.25">
      <c r="R1114" s="193"/>
      <c r="S1114" s="193"/>
      <c r="T1114" s="193" t="str">
        <f t="shared" si="17"/>
        <v/>
      </c>
    </row>
    <row r="1115" spans="18:20" ht="15" customHeight="1" x14ac:dyDescent="0.25">
      <c r="R1115" s="193"/>
      <c r="S1115" s="193"/>
      <c r="T1115" s="193" t="str">
        <f t="shared" si="17"/>
        <v/>
      </c>
    </row>
    <row r="1116" spans="18:20" ht="15" customHeight="1" x14ac:dyDescent="0.25">
      <c r="R1116" s="193"/>
      <c r="S1116" s="193"/>
      <c r="T1116" s="193" t="str">
        <f t="shared" si="17"/>
        <v/>
      </c>
    </row>
    <row r="1117" spans="18:20" ht="15" customHeight="1" x14ac:dyDescent="0.25">
      <c r="R1117" s="193"/>
      <c r="S1117" s="193"/>
      <c r="T1117" s="193" t="str">
        <f t="shared" si="17"/>
        <v/>
      </c>
    </row>
    <row r="1118" spans="18:20" ht="15" customHeight="1" x14ac:dyDescent="0.25">
      <c r="R1118" s="193"/>
      <c r="S1118" s="193"/>
      <c r="T1118" s="193" t="str">
        <f t="shared" si="17"/>
        <v/>
      </c>
    </row>
    <row r="1119" spans="18:20" ht="15" customHeight="1" x14ac:dyDescent="0.25">
      <c r="R1119" s="193"/>
      <c r="S1119" s="193"/>
      <c r="T1119" s="193" t="str">
        <f t="shared" si="17"/>
        <v/>
      </c>
    </row>
    <row r="1120" spans="18:20" ht="15" customHeight="1" x14ac:dyDescent="0.25">
      <c r="R1120" s="193"/>
      <c r="S1120" s="193"/>
      <c r="T1120" s="193" t="str">
        <f t="shared" si="17"/>
        <v/>
      </c>
    </row>
    <row r="1121" spans="18:20" ht="15" customHeight="1" x14ac:dyDescent="0.25">
      <c r="R1121" s="193"/>
      <c r="S1121" s="193"/>
      <c r="T1121" s="193" t="str">
        <f t="shared" si="17"/>
        <v/>
      </c>
    </row>
    <row r="1122" spans="18:20" ht="15" customHeight="1" x14ac:dyDescent="0.25">
      <c r="R1122" s="193"/>
      <c r="S1122" s="193"/>
      <c r="T1122" s="193" t="str">
        <f t="shared" si="17"/>
        <v/>
      </c>
    </row>
    <row r="1123" spans="18:20" ht="15" customHeight="1" x14ac:dyDescent="0.25">
      <c r="R1123" s="193"/>
      <c r="S1123" s="193"/>
      <c r="T1123" s="193" t="str">
        <f t="shared" si="17"/>
        <v/>
      </c>
    </row>
    <row r="1124" spans="18:20" ht="15" customHeight="1" x14ac:dyDescent="0.25">
      <c r="R1124" s="193"/>
      <c r="S1124" s="193"/>
      <c r="T1124" s="193" t="str">
        <f t="shared" si="17"/>
        <v/>
      </c>
    </row>
    <row r="1125" spans="18:20" ht="15" customHeight="1" x14ac:dyDescent="0.25">
      <c r="R1125" s="193"/>
      <c r="S1125" s="193"/>
      <c r="T1125" s="193" t="str">
        <f t="shared" si="17"/>
        <v/>
      </c>
    </row>
    <row r="1126" spans="18:20" ht="15" customHeight="1" x14ac:dyDescent="0.25">
      <c r="R1126" s="193"/>
      <c r="S1126" s="193"/>
      <c r="T1126" s="193" t="str">
        <f t="shared" si="17"/>
        <v/>
      </c>
    </row>
    <row r="1127" spans="18:20" ht="15" customHeight="1" x14ac:dyDescent="0.25">
      <c r="R1127" s="193"/>
      <c r="S1127" s="193"/>
      <c r="T1127" s="193" t="str">
        <f t="shared" si="17"/>
        <v/>
      </c>
    </row>
    <row r="1128" spans="18:20" ht="15" customHeight="1" x14ac:dyDescent="0.25">
      <c r="R1128" s="193"/>
      <c r="S1128" s="193"/>
      <c r="T1128" s="193" t="str">
        <f t="shared" si="17"/>
        <v/>
      </c>
    </row>
    <row r="1129" spans="18:20" ht="15" customHeight="1" x14ac:dyDescent="0.25">
      <c r="R1129" s="193"/>
      <c r="S1129" s="193"/>
      <c r="T1129" s="193" t="str">
        <f t="shared" si="17"/>
        <v/>
      </c>
    </row>
    <row r="1130" spans="18:20" ht="15" customHeight="1" x14ac:dyDescent="0.25">
      <c r="R1130" s="193"/>
      <c r="S1130" s="193"/>
      <c r="T1130" s="193" t="str">
        <f t="shared" si="17"/>
        <v/>
      </c>
    </row>
    <row r="1131" spans="18:20" ht="15" customHeight="1" x14ac:dyDescent="0.25">
      <c r="R1131" s="193"/>
      <c r="S1131" s="193"/>
      <c r="T1131" s="193" t="str">
        <f t="shared" si="17"/>
        <v/>
      </c>
    </row>
    <row r="1132" spans="18:20" ht="15" customHeight="1" x14ac:dyDescent="0.25">
      <c r="R1132" s="193"/>
      <c r="S1132" s="193"/>
      <c r="T1132" s="193" t="str">
        <f t="shared" si="17"/>
        <v/>
      </c>
    </row>
    <row r="1133" spans="18:20" ht="15" customHeight="1" x14ac:dyDescent="0.25">
      <c r="R1133" s="193"/>
      <c r="S1133" s="193"/>
      <c r="T1133" s="193" t="str">
        <f t="shared" si="17"/>
        <v/>
      </c>
    </row>
    <row r="1134" spans="18:20" ht="15" customHeight="1" x14ac:dyDescent="0.25">
      <c r="R1134" s="193"/>
      <c r="S1134" s="193"/>
      <c r="T1134" s="193" t="str">
        <f t="shared" si="17"/>
        <v/>
      </c>
    </row>
    <row r="1135" spans="18:20" ht="15" customHeight="1" x14ac:dyDescent="0.25">
      <c r="R1135" s="193"/>
      <c r="S1135" s="193"/>
      <c r="T1135" s="193" t="str">
        <f t="shared" si="17"/>
        <v/>
      </c>
    </row>
    <row r="1136" spans="18:20" ht="15" customHeight="1" x14ac:dyDescent="0.25">
      <c r="R1136" s="193"/>
      <c r="S1136" s="193"/>
      <c r="T1136" s="193" t="str">
        <f t="shared" si="17"/>
        <v/>
      </c>
    </row>
    <row r="1137" spans="18:20" ht="15" customHeight="1" x14ac:dyDescent="0.25">
      <c r="R1137" s="193"/>
      <c r="S1137" s="193"/>
      <c r="T1137" s="193" t="str">
        <f t="shared" si="17"/>
        <v/>
      </c>
    </row>
    <row r="1138" spans="18:20" ht="15" customHeight="1" x14ac:dyDescent="0.25">
      <c r="R1138" s="193"/>
      <c r="S1138" s="193"/>
      <c r="T1138" s="193" t="str">
        <f t="shared" si="17"/>
        <v/>
      </c>
    </row>
    <row r="1139" spans="18:20" ht="15" customHeight="1" x14ac:dyDescent="0.25">
      <c r="R1139" s="193"/>
      <c r="S1139" s="193"/>
      <c r="T1139" s="193" t="str">
        <f t="shared" si="17"/>
        <v/>
      </c>
    </row>
    <row r="1140" spans="18:20" ht="15" customHeight="1" x14ac:dyDescent="0.25">
      <c r="R1140" s="193"/>
      <c r="S1140" s="193"/>
      <c r="T1140" s="193" t="str">
        <f t="shared" si="17"/>
        <v/>
      </c>
    </row>
    <row r="1141" spans="18:20" ht="15" customHeight="1" x14ac:dyDescent="0.25">
      <c r="R1141" s="193"/>
      <c r="S1141" s="193"/>
      <c r="T1141" s="193" t="str">
        <f t="shared" si="17"/>
        <v/>
      </c>
    </row>
    <row r="1142" spans="18:20" ht="15" customHeight="1" x14ac:dyDescent="0.25">
      <c r="R1142" s="193"/>
      <c r="S1142" s="193"/>
      <c r="T1142" s="193" t="str">
        <f t="shared" si="17"/>
        <v/>
      </c>
    </row>
    <row r="1143" spans="18:20" ht="15" customHeight="1" x14ac:dyDescent="0.25">
      <c r="R1143" s="193"/>
      <c r="S1143" s="193"/>
      <c r="T1143" s="193" t="str">
        <f t="shared" si="17"/>
        <v/>
      </c>
    </row>
    <row r="1144" spans="18:20" ht="15" customHeight="1" x14ac:dyDescent="0.25">
      <c r="R1144" s="193"/>
      <c r="S1144" s="193"/>
      <c r="T1144" s="193" t="str">
        <f t="shared" si="17"/>
        <v/>
      </c>
    </row>
    <row r="1145" spans="18:20" ht="15" customHeight="1" x14ac:dyDescent="0.25">
      <c r="R1145" s="193"/>
      <c r="S1145" s="193"/>
      <c r="T1145" s="193" t="str">
        <f t="shared" si="17"/>
        <v/>
      </c>
    </row>
    <row r="1146" spans="18:20" ht="15" customHeight="1" x14ac:dyDescent="0.25">
      <c r="R1146" s="193"/>
      <c r="S1146" s="193"/>
      <c r="T1146" s="193" t="str">
        <f t="shared" si="17"/>
        <v/>
      </c>
    </row>
    <row r="1147" spans="18:20" ht="15" customHeight="1" x14ac:dyDescent="0.25">
      <c r="R1147" s="193"/>
      <c r="S1147" s="193"/>
      <c r="T1147" s="193" t="str">
        <f t="shared" si="17"/>
        <v/>
      </c>
    </row>
    <row r="1148" spans="18:20" ht="15" customHeight="1" x14ac:dyDescent="0.25">
      <c r="R1148" s="193"/>
      <c r="S1148" s="193"/>
      <c r="T1148" s="193" t="str">
        <f t="shared" si="17"/>
        <v/>
      </c>
    </row>
    <row r="1149" spans="18:20" ht="15" customHeight="1" x14ac:dyDescent="0.25">
      <c r="R1149" s="193"/>
      <c r="S1149" s="193"/>
      <c r="T1149" s="193" t="str">
        <f t="shared" si="17"/>
        <v/>
      </c>
    </row>
    <row r="1150" spans="18:20" ht="15" customHeight="1" x14ac:dyDescent="0.25">
      <c r="R1150" s="193"/>
      <c r="S1150" s="193"/>
      <c r="T1150" s="193" t="str">
        <f t="shared" si="17"/>
        <v/>
      </c>
    </row>
    <row r="1151" spans="18:20" ht="15" customHeight="1" x14ac:dyDescent="0.25">
      <c r="R1151" s="193"/>
      <c r="S1151" s="193"/>
      <c r="T1151" s="193" t="str">
        <f t="shared" si="17"/>
        <v/>
      </c>
    </row>
    <row r="1152" spans="18:20" ht="15" customHeight="1" x14ac:dyDescent="0.25">
      <c r="R1152" s="193"/>
      <c r="S1152" s="193"/>
      <c r="T1152" s="193" t="str">
        <f t="shared" si="17"/>
        <v/>
      </c>
    </row>
    <row r="1153" spans="18:20" ht="15" customHeight="1" x14ac:dyDescent="0.25">
      <c r="R1153" s="193"/>
      <c r="S1153" s="193"/>
      <c r="T1153" s="193" t="str">
        <f t="shared" si="17"/>
        <v/>
      </c>
    </row>
    <row r="1154" spans="18:20" ht="15" customHeight="1" x14ac:dyDescent="0.25">
      <c r="R1154" s="193"/>
      <c r="S1154" s="193"/>
      <c r="T1154" s="193" t="str">
        <f t="shared" ref="T1154:T1217" si="18">IF($A1154="","",IF(AND($R1154="",$S1154=""),"",IF($S1154="",0,$S1154)-IF($R1154="",0,$R1154)))</f>
        <v/>
      </c>
    </row>
    <row r="1155" spans="18:20" ht="15" customHeight="1" x14ac:dyDescent="0.25">
      <c r="R1155" s="193"/>
      <c r="S1155" s="193"/>
      <c r="T1155" s="193" t="str">
        <f t="shared" si="18"/>
        <v/>
      </c>
    </row>
    <row r="1156" spans="18:20" ht="15" customHeight="1" x14ac:dyDescent="0.25">
      <c r="R1156" s="193"/>
      <c r="S1156" s="193"/>
      <c r="T1156" s="193" t="str">
        <f t="shared" si="18"/>
        <v/>
      </c>
    </row>
    <row r="1157" spans="18:20" ht="15" customHeight="1" x14ac:dyDescent="0.25">
      <c r="R1157" s="193"/>
      <c r="S1157" s="193"/>
      <c r="T1157" s="193" t="str">
        <f t="shared" si="18"/>
        <v/>
      </c>
    </row>
    <row r="1158" spans="18:20" ht="15" customHeight="1" x14ac:dyDescent="0.25">
      <c r="R1158" s="193"/>
      <c r="S1158" s="193"/>
      <c r="T1158" s="193" t="str">
        <f t="shared" si="18"/>
        <v/>
      </c>
    </row>
    <row r="1159" spans="18:20" ht="15" customHeight="1" x14ac:dyDescent="0.25">
      <c r="R1159" s="193"/>
      <c r="S1159" s="193"/>
      <c r="T1159" s="193" t="str">
        <f t="shared" si="18"/>
        <v/>
      </c>
    </row>
    <row r="1160" spans="18:20" ht="15" customHeight="1" x14ac:dyDescent="0.25">
      <c r="R1160" s="193"/>
      <c r="S1160" s="193"/>
      <c r="T1160" s="193" t="str">
        <f t="shared" si="18"/>
        <v/>
      </c>
    </row>
    <row r="1161" spans="18:20" ht="15" customHeight="1" x14ac:dyDescent="0.25">
      <c r="R1161" s="193"/>
      <c r="S1161" s="193"/>
      <c r="T1161" s="193" t="str">
        <f t="shared" si="18"/>
        <v/>
      </c>
    </row>
    <row r="1162" spans="18:20" ht="15" customHeight="1" x14ac:dyDescent="0.25">
      <c r="R1162" s="193"/>
      <c r="S1162" s="193"/>
      <c r="T1162" s="193" t="str">
        <f t="shared" si="18"/>
        <v/>
      </c>
    </row>
    <row r="1163" spans="18:20" ht="15" customHeight="1" x14ac:dyDescent="0.25">
      <c r="R1163" s="193"/>
      <c r="S1163" s="193"/>
      <c r="T1163" s="193" t="str">
        <f t="shared" si="18"/>
        <v/>
      </c>
    </row>
    <row r="1164" spans="18:20" ht="15" customHeight="1" x14ac:dyDescent="0.25">
      <c r="R1164" s="193"/>
      <c r="S1164" s="193"/>
      <c r="T1164" s="193" t="str">
        <f t="shared" si="18"/>
        <v/>
      </c>
    </row>
    <row r="1165" spans="18:20" ht="15" customHeight="1" x14ac:dyDescent="0.25">
      <c r="R1165" s="193"/>
      <c r="S1165" s="193"/>
      <c r="T1165" s="193" t="str">
        <f t="shared" si="18"/>
        <v/>
      </c>
    </row>
    <row r="1166" spans="18:20" ht="15" customHeight="1" x14ac:dyDescent="0.25">
      <c r="R1166" s="193"/>
      <c r="S1166" s="193"/>
      <c r="T1166" s="193" t="str">
        <f t="shared" si="18"/>
        <v/>
      </c>
    </row>
    <row r="1167" spans="18:20" ht="15" customHeight="1" x14ac:dyDescent="0.25">
      <c r="R1167" s="193"/>
      <c r="S1167" s="193"/>
      <c r="T1167" s="193" t="str">
        <f t="shared" si="18"/>
        <v/>
      </c>
    </row>
    <row r="1168" spans="18:20" ht="15" customHeight="1" x14ac:dyDescent="0.25">
      <c r="R1168" s="193"/>
      <c r="S1168" s="193"/>
      <c r="T1168" s="193" t="str">
        <f t="shared" si="18"/>
        <v/>
      </c>
    </row>
    <row r="1169" spans="18:20" ht="15" customHeight="1" x14ac:dyDescent="0.25">
      <c r="R1169" s="193"/>
      <c r="S1169" s="193"/>
      <c r="T1169" s="193" t="str">
        <f t="shared" si="18"/>
        <v/>
      </c>
    </row>
    <row r="1170" spans="18:20" ht="15" customHeight="1" x14ac:dyDescent="0.25">
      <c r="R1170" s="193"/>
      <c r="S1170" s="193"/>
      <c r="T1170" s="193" t="str">
        <f t="shared" si="18"/>
        <v/>
      </c>
    </row>
    <row r="1171" spans="18:20" ht="15" customHeight="1" x14ac:dyDescent="0.25">
      <c r="R1171" s="193"/>
      <c r="S1171" s="193"/>
      <c r="T1171" s="193" t="str">
        <f t="shared" si="18"/>
        <v/>
      </c>
    </row>
    <row r="1172" spans="18:20" ht="15" customHeight="1" x14ac:dyDescent="0.25">
      <c r="R1172" s="193"/>
      <c r="S1172" s="193"/>
      <c r="T1172" s="193" t="str">
        <f t="shared" si="18"/>
        <v/>
      </c>
    </row>
    <row r="1173" spans="18:20" ht="15" customHeight="1" x14ac:dyDescent="0.25">
      <c r="R1173" s="193"/>
      <c r="S1173" s="193"/>
      <c r="T1173" s="193" t="str">
        <f t="shared" si="18"/>
        <v/>
      </c>
    </row>
    <row r="1174" spans="18:20" ht="15" customHeight="1" x14ac:dyDescent="0.25">
      <c r="R1174" s="193"/>
      <c r="S1174" s="193"/>
      <c r="T1174" s="193" t="str">
        <f t="shared" si="18"/>
        <v/>
      </c>
    </row>
    <row r="1175" spans="18:20" ht="15" customHeight="1" x14ac:dyDescent="0.25">
      <c r="R1175" s="193"/>
      <c r="S1175" s="193"/>
      <c r="T1175" s="193" t="str">
        <f t="shared" si="18"/>
        <v/>
      </c>
    </row>
    <row r="1176" spans="18:20" ht="15" customHeight="1" x14ac:dyDescent="0.25">
      <c r="R1176" s="193"/>
      <c r="S1176" s="193"/>
      <c r="T1176" s="193" t="str">
        <f t="shared" si="18"/>
        <v/>
      </c>
    </row>
    <row r="1177" spans="18:20" ht="15" customHeight="1" x14ac:dyDescent="0.25">
      <c r="R1177" s="193"/>
      <c r="S1177" s="193"/>
      <c r="T1177" s="193" t="str">
        <f t="shared" si="18"/>
        <v/>
      </c>
    </row>
    <row r="1178" spans="18:20" ht="15" customHeight="1" x14ac:dyDescent="0.25">
      <c r="R1178" s="193"/>
      <c r="S1178" s="193"/>
      <c r="T1178" s="193" t="str">
        <f t="shared" si="18"/>
        <v/>
      </c>
    </row>
    <row r="1179" spans="18:20" ht="15" customHeight="1" x14ac:dyDescent="0.25">
      <c r="R1179" s="193"/>
      <c r="S1179" s="193"/>
      <c r="T1179" s="193" t="str">
        <f t="shared" si="18"/>
        <v/>
      </c>
    </row>
    <row r="1180" spans="18:20" ht="15" customHeight="1" x14ac:dyDescent="0.25">
      <c r="R1180" s="193"/>
      <c r="S1180" s="193"/>
      <c r="T1180" s="193" t="str">
        <f t="shared" si="18"/>
        <v/>
      </c>
    </row>
    <row r="1181" spans="18:20" ht="15" customHeight="1" x14ac:dyDescent="0.25">
      <c r="R1181" s="193"/>
      <c r="S1181" s="193"/>
      <c r="T1181" s="193" t="str">
        <f t="shared" si="18"/>
        <v/>
      </c>
    </row>
    <row r="1182" spans="18:20" ht="15" customHeight="1" x14ac:dyDescent="0.25">
      <c r="R1182" s="193"/>
      <c r="S1182" s="193"/>
      <c r="T1182" s="193" t="str">
        <f t="shared" si="18"/>
        <v/>
      </c>
    </row>
    <row r="1183" spans="18:20" ht="15" customHeight="1" x14ac:dyDescent="0.25">
      <c r="R1183" s="193"/>
      <c r="S1183" s="193"/>
      <c r="T1183" s="193" t="str">
        <f t="shared" si="18"/>
        <v/>
      </c>
    </row>
    <row r="1184" spans="18:20" ht="15" customHeight="1" x14ac:dyDescent="0.25">
      <c r="R1184" s="193"/>
      <c r="S1184" s="193"/>
      <c r="T1184" s="193" t="str">
        <f t="shared" si="18"/>
        <v/>
      </c>
    </row>
    <row r="1185" spans="18:20" ht="15" customHeight="1" x14ac:dyDescent="0.25">
      <c r="R1185" s="193"/>
      <c r="S1185" s="193"/>
      <c r="T1185" s="193" t="str">
        <f t="shared" si="18"/>
        <v/>
      </c>
    </row>
    <row r="1186" spans="18:20" ht="15" customHeight="1" x14ac:dyDescent="0.25">
      <c r="R1186" s="193"/>
      <c r="S1186" s="193"/>
      <c r="T1186" s="193" t="str">
        <f t="shared" si="18"/>
        <v/>
      </c>
    </row>
    <row r="1187" spans="18:20" ht="15" customHeight="1" x14ac:dyDescent="0.25">
      <c r="R1187" s="193"/>
      <c r="S1187" s="193"/>
      <c r="T1187" s="193" t="str">
        <f t="shared" si="18"/>
        <v/>
      </c>
    </row>
    <row r="1188" spans="18:20" ht="15" customHeight="1" x14ac:dyDescent="0.25">
      <c r="R1188" s="193"/>
      <c r="S1188" s="193"/>
      <c r="T1188" s="193" t="str">
        <f t="shared" si="18"/>
        <v/>
      </c>
    </row>
    <row r="1189" spans="18:20" ht="15" customHeight="1" x14ac:dyDescent="0.25">
      <c r="R1189" s="193"/>
      <c r="S1189" s="193"/>
      <c r="T1189" s="193" t="str">
        <f t="shared" si="18"/>
        <v/>
      </c>
    </row>
    <row r="1190" spans="18:20" ht="15" customHeight="1" x14ac:dyDescent="0.25">
      <c r="R1190" s="193"/>
      <c r="S1190" s="193"/>
      <c r="T1190" s="193" t="str">
        <f t="shared" si="18"/>
        <v/>
      </c>
    </row>
    <row r="1191" spans="18:20" ht="15" customHeight="1" x14ac:dyDescent="0.25">
      <c r="R1191" s="193"/>
      <c r="S1191" s="193"/>
      <c r="T1191" s="193" t="str">
        <f t="shared" si="18"/>
        <v/>
      </c>
    </row>
    <row r="1192" spans="18:20" ht="15" customHeight="1" x14ac:dyDescent="0.25">
      <c r="R1192" s="193"/>
      <c r="S1192" s="193"/>
      <c r="T1192" s="193" t="str">
        <f t="shared" si="18"/>
        <v/>
      </c>
    </row>
    <row r="1193" spans="18:20" ht="15" customHeight="1" x14ac:dyDescent="0.25">
      <c r="R1193" s="193"/>
      <c r="S1193" s="193"/>
      <c r="T1193" s="193" t="str">
        <f t="shared" si="18"/>
        <v/>
      </c>
    </row>
    <row r="1194" spans="18:20" ht="15" customHeight="1" x14ac:dyDescent="0.25">
      <c r="R1194" s="193"/>
      <c r="S1194" s="193"/>
      <c r="T1194" s="193" t="str">
        <f t="shared" si="18"/>
        <v/>
      </c>
    </row>
    <row r="1195" spans="18:20" ht="15" customHeight="1" x14ac:dyDescent="0.25">
      <c r="R1195" s="193"/>
      <c r="S1195" s="193"/>
      <c r="T1195" s="193" t="str">
        <f t="shared" si="18"/>
        <v/>
      </c>
    </row>
    <row r="1196" spans="18:20" ht="15" customHeight="1" x14ac:dyDescent="0.25">
      <c r="R1196" s="193"/>
      <c r="S1196" s="193"/>
      <c r="T1196" s="193" t="str">
        <f t="shared" si="18"/>
        <v/>
      </c>
    </row>
    <row r="1197" spans="18:20" ht="15" customHeight="1" x14ac:dyDescent="0.25">
      <c r="R1197" s="193"/>
      <c r="S1197" s="193"/>
      <c r="T1197" s="193" t="str">
        <f t="shared" si="18"/>
        <v/>
      </c>
    </row>
    <row r="1198" spans="18:20" ht="15" customHeight="1" x14ac:dyDescent="0.25">
      <c r="R1198" s="193"/>
      <c r="S1198" s="193"/>
      <c r="T1198" s="193" t="str">
        <f t="shared" si="18"/>
        <v/>
      </c>
    </row>
    <row r="1199" spans="18:20" ht="15" customHeight="1" x14ac:dyDescent="0.25">
      <c r="R1199" s="193"/>
      <c r="S1199" s="193"/>
      <c r="T1199" s="193" t="str">
        <f t="shared" si="18"/>
        <v/>
      </c>
    </row>
    <row r="1200" spans="18:20" ht="15" customHeight="1" x14ac:dyDescent="0.25">
      <c r="R1200" s="193"/>
      <c r="S1200" s="193"/>
      <c r="T1200" s="193" t="str">
        <f t="shared" si="18"/>
        <v/>
      </c>
    </row>
    <row r="1201" spans="18:20" ht="15" customHeight="1" x14ac:dyDescent="0.25">
      <c r="R1201" s="193"/>
      <c r="S1201" s="193"/>
      <c r="T1201" s="193" t="str">
        <f t="shared" si="18"/>
        <v/>
      </c>
    </row>
    <row r="1202" spans="18:20" ht="15" customHeight="1" x14ac:dyDescent="0.25">
      <c r="R1202" s="193"/>
      <c r="S1202" s="193"/>
      <c r="T1202" s="193" t="str">
        <f t="shared" si="18"/>
        <v/>
      </c>
    </row>
    <row r="1203" spans="18:20" ht="15" customHeight="1" x14ac:dyDescent="0.25">
      <c r="R1203" s="193"/>
      <c r="S1203" s="193"/>
      <c r="T1203" s="193" t="str">
        <f t="shared" si="18"/>
        <v/>
      </c>
    </row>
    <row r="1204" spans="18:20" ht="15" customHeight="1" x14ac:dyDescent="0.25">
      <c r="R1204" s="193"/>
      <c r="S1204" s="193"/>
      <c r="T1204" s="193" t="str">
        <f t="shared" si="18"/>
        <v/>
      </c>
    </row>
    <row r="1205" spans="18:20" ht="15" customHeight="1" x14ac:dyDescent="0.25">
      <c r="R1205" s="193"/>
      <c r="S1205" s="193"/>
      <c r="T1205" s="193" t="str">
        <f t="shared" si="18"/>
        <v/>
      </c>
    </row>
    <row r="1206" spans="18:20" ht="15" customHeight="1" x14ac:dyDescent="0.25">
      <c r="R1206" s="193"/>
      <c r="S1206" s="193"/>
      <c r="T1206" s="193" t="str">
        <f t="shared" si="18"/>
        <v/>
      </c>
    </row>
    <row r="1207" spans="18:20" ht="15" customHeight="1" x14ac:dyDescent="0.25">
      <c r="R1207" s="193"/>
      <c r="S1207" s="193"/>
      <c r="T1207" s="193" t="str">
        <f t="shared" si="18"/>
        <v/>
      </c>
    </row>
    <row r="1208" spans="18:20" ht="15" customHeight="1" x14ac:dyDescent="0.25">
      <c r="R1208" s="193"/>
      <c r="S1208" s="193"/>
      <c r="T1208" s="193" t="str">
        <f t="shared" si="18"/>
        <v/>
      </c>
    </row>
    <row r="1209" spans="18:20" ht="15" customHeight="1" x14ac:dyDescent="0.25">
      <c r="R1209" s="193"/>
      <c r="S1209" s="193"/>
      <c r="T1209" s="193" t="str">
        <f t="shared" si="18"/>
        <v/>
      </c>
    </row>
    <row r="1210" spans="18:20" ht="15" customHeight="1" x14ac:dyDescent="0.25">
      <c r="R1210" s="193"/>
      <c r="S1210" s="193"/>
      <c r="T1210" s="193" t="str">
        <f t="shared" si="18"/>
        <v/>
      </c>
    </row>
    <row r="1211" spans="18:20" ht="15" customHeight="1" x14ac:dyDescent="0.25">
      <c r="R1211" s="193"/>
      <c r="S1211" s="193"/>
      <c r="T1211" s="193" t="str">
        <f t="shared" si="18"/>
        <v/>
      </c>
    </row>
    <row r="1212" spans="18:20" ht="15" customHeight="1" x14ac:dyDescent="0.25">
      <c r="R1212" s="193"/>
      <c r="S1212" s="193"/>
      <c r="T1212" s="193" t="str">
        <f t="shared" si="18"/>
        <v/>
      </c>
    </row>
    <row r="1213" spans="18:20" ht="15" customHeight="1" x14ac:dyDescent="0.25">
      <c r="R1213" s="193"/>
      <c r="S1213" s="193"/>
      <c r="T1213" s="193" t="str">
        <f t="shared" si="18"/>
        <v/>
      </c>
    </row>
    <row r="1214" spans="18:20" ht="15" customHeight="1" x14ac:dyDescent="0.25">
      <c r="R1214" s="193"/>
      <c r="S1214" s="193"/>
      <c r="T1214" s="193" t="str">
        <f t="shared" si="18"/>
        <v/>
      </c>
    </row>
    <row r="1215" spans="18:20" ht="15" customHeight="1" x14ac:dyDescent="0.25">
      <c r="R1215" s="193"/>
      <c r="S1215" s="193"/>
      <c r="T1215" s="193" t="str">
        <f t="shared" si="18"/>
        <v/>
      </c>
    </row>
    <row r="1216" spans="18:20" ht="15" customHeight="1" x14ac:dyDescent="0.25">
      <c r="R1216" s="193"/>
      <c r="S1216" s="193"/>
      <c r="T1216" s="193" t="str">
        <f t="shared" si="18"/>
        <v/>
      </c>
    </row>
    <row r="1217" spans="18:20" ht="15" customHeight="1" x14ac:dyDescent="0.25">
      <c r="R1217" s="193"/>
      <c r="S1217" s="193"/>
      <c r="T1217" s="193" t="str">
        <f t="shared" si="18"/>
        <v/>
      </c>
    </row>
    <row r="1218" spans="18:20" ht="15" customHeight="1" x14ac:dyDescent="0.25">
      <c r="R1218" s="193"/>
      <c r="S1218" s="193"/>
      <c r="T1218" s="193" t="str">
        <f t="shared" ref="T1218:T1281" si="19">IF($A1218="","",IF(AND($R1218="",$S1218=""),"",IF($S1218="",0,$S1218)-IF($R1218="",0,$R1218)))</f>
        <v/>
      </c>
    </row>
    <row r="1219" spans="18:20" ht="15" customHeight="1" x14ac:dyDescent="0.25">
      <c r="R1219" s="193"/>
      <c r="S1219" s="193"/>
      <c r="T1219" s="193" t="str">
        <f t="shared" si="19"/>
        <v/>
      </c>
    </row>
    <row r="1220" spans="18:20" ht="15" customHeight="1" x14ac:dyDescent="0.25">
      <c r="R1220" s="193"/>
      <c r="S1220" s="193"/>
      <c r="T1220" s="193" t="str">
        <f t="shared" si="19"/>
        <v/>
      </c>
    </row>
    <row r="1221" spans="18:20" ht="15" customHeight="1" x14ac:dyDescent="0.25">
      <c r="R1221" s="193"/>
      <c r="S1221" s="193"/>
      <c r="T1221" s="193" t="str">
        <f t="shared" si="19"/>
        <v/>
      </c>
    </row>
    <row r="1222" spans="18:20" ht="15" customHeight="1" x14ac:dyDescent="0.25">
      <c r="R1222" s="193"/>
      <c r="S1222" s="193"/>
      <c r="T1222" s="193" t="str">
        <f t="shared" si="19"/>
        <v/>
      </c>
    </row>
    <row r="1223" spans="18:20" ht="15" customHeight="1" x14ac:dyDescent="0.25">
      <c r="R1223" s="193"/>
      <c r="S1223" s="193"/>
      <c r="T1223" s="193" t="str">
        <f t="shared" si="19"/>
        <v/>
      </c>
    </row>
    <row r="1224" spans="18:20" ht="15" customHeight="1" x14ac:dyDescent="0.25">
      <c r="R1224" s="193"/>
      <c r="S1224" s="193"/>
      <c r="T1224" s="193" t="str">
        <f t="shared" si="19"/>
        <v/>
      </c>
    </row>
    <row r="1225" spans="18:20" ht="15" customHeight="1" x14ac:dyDescent="0.25">
      <c r="R1225" s="193"/>
      <c r="S1225" s="193"/>
      <c r="T1225" s="193" t="str">
        <f t="shared" si="19"/>
        <v/>
      </c>
    </row>
    <row r="1226" spans="18:20" ht="15" customHeight="1" x14ac:dyDescent="0.25">
      <c r="R1226" s="193"/>
      <c r="S1226" s="193"/>
      <c r="T1226" s="193" t="str">
        <f t="shared" si="19"/>
        <v/>
      </c>
    </row>
    <row r="1227" spans="18:20" ht="15" customHeight="1" x14ac:dyDescent="0.25">
      <c r="R1227" s="193"/>
      <c r="S1227" s="193"/>
      <c r="T1227" s="193" t="str">
        <f t="shared" si="19"/>
        <v/>
      </c>
    </row>
    <row r="1228" spans="18:20" ht="15" customHeight="1" x14ac:dyDescent="0.25">
      <c r="R1228" s="193"/>
      <c r="S1228" s="193"/>
      <c r="T1228" s="193" t="str">
        <f t="shared" si="19"/>
        <v/>
      </c>
    </row>
    <row r="1229" spans="18:20" ht="15" customHeight="1" x14ac:dyDescent="0.25">
      <c r="R1229" s="193"/>
      <c r="S1229" s="193"/>
      <c r="T1229" s="193" t="str">
        <f t="shared" si="19"/>
        <v/>
      </c>
    </row>
    <row r="1230" spans="18:20" ht="15" customHeight="1" x14ac:dyDescent="0.25">
      <c r="R1230" s="193"/>
      <c r="S1230" s="193"/>
      <c r="T1230" s="193" t="str">
        <f t="shared" si="19"/>
        <v/>
      </c>
    </row>
    <row r="1231" spans="18:20" ht="15" customHeight="1" x14ac:dyDescent="0.25">
      <c r="R1231" s="193"/>
      <c r="S1231" s="193"/>
      <c r="T1231" s="193" t="str">
        <f t="shared" si="19"/>
        <v/>
      </c>
    </row>
    <row r="1232" spans="18:20" ht="15" customHeight="1" x14ac:dyDescent="0.25">
      <c r="R1232" s="193"/>
      <c r="S1232" s="193"/>
      <c r="T1232" s="193" t="str">
        <f t="shared" si="19"/>
        <v/>
      </c>
    </row>
    <row r="1233" spans="18:20" ht="15" customHeight="1" x14ac:dyDescent="0.25">
      <c r="R1233" s="193"/>
      <c r="S1233" s="193"/>
      <c r="T1233" s="193" t="str">
        <f t="shared" si="19"/>
        <v/>
      </c>
    </row>
    <row r="1234" spans="18:20" ht="15" customHeight="1" x14ac:dyDescent="0.25">
      <c r="R1234" s="193"/>
      <c r="S1234" s="193"/>
      <c r="T1234" s="193" t="str">
        <f t="shared" si="19"/>
        <v/>
      </c>
    </row>
    <row r="1235" spans="18:20" ht="15" customHeight="1" x14ac:dyDescent="0.25">
      <c r="R1235" s="193"/>
      <c r="S1235" s="193"/>
      <c r="T1235" s="193" t="str">
        <f t="shared" si="19"/>
        <v/>
      </c>
    </row>
    <row r="1236" spans="18:20" ht="15" customHeight="1" x14ac:dyDescent="0.25">
      <c r="R1236" s="193"/>
      <c r="S1236" s="193"/>
      <c r="T1236" s="193" t="str">
        <f t="shared" si="19"/>
        <v/>
      </c>
    </row>
    <row r="1237" spans="18:20" ht="15" customHeight="1" x14ac:dyDescent="0.25">
      <c r="R1237" s="193"/>
      <c r="S1237" s="193"/>
      <c r="T1237" s="193" t="str">
        <f t="shared" si="19"/>
        <v/>
      </c>
    </row>
    <row r="1238" spans="18:20" ht="15" customHeight="1" x14ac:dyDescent="0.25">
      <c r="R1238" s="193"/>
      <c r="S1238" s="193"/>
      <c r="T1238" s="193" t="str">
        <f t="shared" si="19"/>
        <v/>
      </c>
    </row>
    <row r="1239" spans="18:20" ht="15" customHeight="1" x14ac:dyDescent="0.25">
      <c r="R1239" s="193"/>
      <c r="S1239" s="193"/>
      <c r="T1239" s="193" t="str">
        <f t="shared" si="19"/>
        <v/>
      </c>
    </row>
    <row r="1240" spans="18:20" ht="15" customHeight="1" x14ac:dyDescent="0.25">
      <c r="R1240" s="193"/>
      <c r="S1240" s="193"/>
      <c r="T1240" s="193" t="str">
        <f t="shared" si="19"/>
        <v/>
      </c>
    </row>
    <row r="1241" spans="18:20" ht="15" customHeight="1" x14ac:dyDescent="0.25">
      <c r="R1241" s="193"/>
      <c r="S1241" s="193"/>
      <c r="T1241" s="193" t="str">
        <f t="shared" si="19"/>
        <v/>
      </c>
    </row>
    <row r="1242" spans="18:20" ht="15" customHeight="1" x14ac:dyDescent="0.25">
      <c r="R1242" s="193"/>
      <c r="S1242" s="193"/>
      <c r="T1242" s="193" t="str">
        <f t="shared" si="19"/>
        <v/>
      </c>
    </row>
    <row r="1243" spans="18:20" ht="15" customHeight="1" x14ac:dyDescent="0.25">
      <c r="R1243" s="193"/>
      <c r="S1243" s="193"/>
      <c r="T1243" s="193" t="str">
        <f t="shared" si="19"/>
        <v/>
      </c>
    </row>
    <row r="1244" spans="18:20" ht="15" customHeight="1" x14ac:dyDescent="0.25">
      <c r="R1244" s="193"/>
      <c r="S1244" s="193"/>
      <c r="T1244" s="193" t="str">
        <f t="shared" si="19"/>
        <v/>
      </c>
    </row>
    <row r="1245" spans="18:20" ht="15" customHeight="1" x14ac:dyDescent="0.25">
      <c r="R1245" s="193"/>
      <c r="S1245" s="193"/>
      <c r="T1245" s="193" t="str">
        <f t="shared" si="19"/>
        <v/>
      </c>
    </row>
    <row r="1246" spans="18:20" ht="15" customHeight="1" x14ac:dyDescent="0.25">
      <c r="R1246" s="193"/>
      <c r="S1246" s="193"/>
      <c r="T1246" s="193" t="str">
        <f t="shared" si="19"/>
        <v/>
      </c>
    </row>
    <row r="1247" spans="18:20" ht="15" customHeight="1" x14ac:dyDescent="0.25">
      <c r="R1247" s="193"/>
      <c r="S1247" s="193"/>
      <c r="T1247" s="193" t="str">
        <f t="shared" si="19"/>
        <v/>
      </c>
    </row>
    <row r="1248" spans="18:20" ht="15" customHeight="1" x14ac:dyDescent="0.25">
      <c r="R1248" s="193"/>
      <c r="S1248" s="193"/>
      <c r="T1248" s="193" t="str">
        <f t="shared" si="19"/>
        <v/>
      </c>
    </row>
    <row r="1249" spans="18:20" ht="15" customHeight="1" x14ac:dyDescent="0.25">
      <c r="R1249" s="193"/>
      <c r="S1249" s="193"/>
      <c r="T1249" s="193" t="str">
        <f t="shared" si="19"/>
        <v/>
      </c>
    </row>
    <row r="1250" spans="18:20" ht="15" customHeight="1" x14ac:dyDescent="0.25">
      <c r="R1250" s="193"/>
      <c r="S1250" s="193"/>
      <c r="T1250" s="193" t="str">
        <f t="shared" si="19"/>
        <v/>
      </c>
    </row>
    <row r="1251" spans="18:20" ht="15" customHeight="1" x14ac:dyDescent="0.25">
      <c r="R1251" s="193"/>
      <c r="S1251" s="193"/>
      <c r="T1251" s="193" t="str">
        <f t="shared" si="19"/>
        <v/>
      </c>
    </row>
    <row r="1252" spans="18:20" ht="15" customHeight="1" x14ac:dyDescent="0.25">
      <c r="R1252" s="193"/>
      <c r="S1252" s="193"/>
      <c r="T1252" s="193" t="str">
        <f t="shared" si="19"/>
        <v/>
      </c>
    </row>
    <row r="1253" spans="18:20" ht="15" customHeight="1" x14ac:dyDescent="0.25">
      <c r="R1253" s="193"/>
      <c r="S1253" s="193"/>
      <c r="T1253" s="193" t="str">
        <f t="shared" si="19"/>
        <v/>
      </c>
    </row>
    <row r="1254" spans="18:20" ht="15" customHeight="1" x14ac:dyDescent="0.25">
      <c r="R1254" s="193"/>
      <c r="S1254" s="193"/>
      <c r="T1254" s="193" t="str">
        <f t="shared" si="19"/>
        <v/>
      </c>
    </row>
    <row r="1255" spans="18:20" ht="15" customHeight="1" x14ac:dyDescent="0.25">
      <c r="R1255" s="193"/>
      <c r="S1255" s="193"/>
      <c r="T1255" s="193" t="str">
        <f t="shared" si="19"/>
        <v/>
      </c>
    </row>
    <row r="1256" spans="18:20" ht="15" customHeight="1" x14ac:dyDescent="0.25">
      <c r="R1256" s="193"/>
      <c r="S1256" s="193"/>
      <c r="T1256" s="193" t="str">
        <f t="shared" si="19"/>
        <v/>
      </c>
    </row>
    <row r="1257" spans="18:20" ht="15" customHeight="1" x14ac:dyDescent="0.25">
      <c r="R1257" s="193"/>
      <c r="S1257" s="193"/>
      <c r="T1257" s="193" t="str">
        <f t="shared" si="19"/>
        <v/>
      </c>
    </row>
    <row r="1258" spans="18:20" ht="15" customHeight="1" x14ac:dyDescent="0.25">
      <c r="R1258" s="193"/>
      <c r="S1258" s="193"/>
      <c r="T1258" s="193" t="str">
        <f t="shared" si="19"/>
        <v/>
      </c>
    </row>
    <row r="1259" spans="18:20" ht="15" customHeight="1" x14ac:dyDescent="0.25">
      <c r="R1259" s="193"/>
      <c r="S1259" s="193"/>
      <c r="T1259" s="193" t="str">
        <f t="shared" si="19"/>
        <v/>
      </c>
    </row>
    <row r="1260" spans="18:20" ht="15" customHeight="1" x14ac:dyDescent="0.25">
      <c r="R1260" s="193"/>
      <c r="S1260" s="193"/>
      <c r="T1260" s="193" t="str">
        <f t="shared" si="19"/>
        <v/>
      </c>
    </row>
    <row r="1261" spans="18:20" ht="15" customHeight="1" x14ac:dyDescent="0.25">
      <c r="R1261" s="193"/>
      <c r="S1261" s="193"/>
      <c r="T1261" s="193" t="str">
        <f t="shared" si="19"/>
        <v/>
      </c>
    </row>
    <row r="1262" spans="18:20" ht="15" customHeight="1" x14ac:dyDescent="0.25">
      <c r="R1262" s="193"/>
      <c r="S1262" s="193"/>
      <c r="T1262" s="193" t="str">
        <f t="shared" si="19"/>
        <v/>
      </c>
    </row>
    <row r="1263" spans="18:20" ht="15" customHeight="1" x14ac:dyDescent="0.25">
      <c r="R1263" s="193"/>
      <c r="S1263" s="193"/>
      <c r="T1263" s="193" t="str">
        <f t="shared" si="19"/>
        <v/>
      </c>
    </row>
    <row r="1264" spans="18:20" ht="15" customHeight="1" x14ac:dyDescent="0.25">
      <c r="R1264" s="193"/>
      <c r="S1264" s="193"/>
      <c r="T1264" s="193" t="str">
        <f t="shared" si="19"/>
        <v/>
      </c>
    </row>
    <row r="1265" spans="18:20" ht="15" customHeight="1" x14ac:dyDescent="0.25">
      <c r="R1265" s="193"/>
      <c r="S1265" s="193"/>
      <c r="T1265" s="193" t="str">
        <f t="shared" si="19"/>
        <v/>
      </c>
    </row>
    <row r="1266" spans="18:20" ht="15" customHeight="1" x14ac:dyDescent="0.25">
      <c r="R1266" s="193"/>
      <c r="S1266" s="193"/>
      <c r="T1266" s="193" t="str">
        <f t="shared" si="19"/>
        <v/>
      </c>
    </row>
    <row r="1267" spans="18:20" ht="15" customHeight="1" x14ac:dyDescent="0.25">
      <c r="R1267" s="193"/>
      <c r="S1267" s="193"/>
      <c r="T1267" s="193" t="str">
        <f t="shared" si="19"/>
        <v/>
      </c>
    </row>
    <row r="1268" spans="18:20" ht="15" customHeight="1" x14ac:dyDescent="0.25">
      <c r="R1268" s="193"/>
      <c r="S1268" s="193"/>
      <c r="T1268" s="193" t="str">
        <f t="shared" si="19"/>
        <v/>
      </c>
    </row>
    <row r="1269" spans="18:20" ht="15" customHeight="1" x14ac:dyDescent="0.25">
      <c r="R1269" s="193"/>
      <c r="S1269" s="193"/>
      <c r="T1269" s="193" t="str">
        <f t="shared" si="19"/>
        <v/>
      </c>
    </row>
    <row r="1270" spans="18:20" ht="15" customHeight="1" x14ac:dyDescent="0.25">
      <c r="R1270" s="193"/>
      <c r="S1270" s="193"/>
      <c r="T1270" s="193" t="str">
        <f t="shared" si="19"/>
        <v/>
      </c>
    </row>
    <row r="1271" spans="18:20" ht="15" customHeight="1" x14ac:dyDescent="0.25">
      <c r="R1271" s="193"/>
      <c r="S1271" s="193"/>
      <c r="T1271" s="193" t="str">
        <f t="shared" si="19"/>
        <v/>
      </c>
    </row>
    <row r="1272" spans="18:20" ht="15" customHeight="1" x14ac:dyDescent="0.25">
      <c r="R1272" s="193"/>
      <c r="S1272" s="193"/>
      <c r="T1272" s="193" t="str">
        <f t="shared" si="19"/>
        <v/>
      </c>
    </row>
    <row r="1273" spans="18:20" ht="15" customHeight="1" x14ac:dyDescent="0.25">
      <c r="R1273" s="193"/>
      <c r="S1273" s="193"/>
      <c r="T1273" s="193" t="str">
        <f t="shared" si="19"/>
        <v/>
      </c>
    </row>
    <row r="1274" spans="18:20" ht="15" customHeight="1" x14ac:dyDescent="0.25">
      <c r="R1274" s="193"/>
      <c r="S1274" s="193"/>
      <c r="T1274" s="193" t="str">
        <f t="shared" si="19"/>
        <v/>
      </c>
    </row>
    <row r="1275" spans="18:20" ht="15" customHeight="1" x14ac:dyDescent="0.25">
      <c r="R1275" s="193"/>
      <c r="S1275" s="193"/>
      <c r="T1275" s="193" t="str">
        <f t="shared" si="19"/>
        <v/>
      </c>
    </row>
    <row r="1276" spans="18:20" ht="15" customHeight="1" x14ac:dyDescent="0.25">
      <c r="R1276" s="193"/>
      <c r="S1276" s="193"/>
      <c r="T1276" s="193" t="str">
        <f t="shared" si="19"/>
        <v/>
      </c>
    </row>
    <row r="1277" spans="18:20" ht="15" customHeight="1" x14ac:dyDescent="0.25">
      <c r="R1277" s="193"/>
      <c r="S1277" s="193"/>
      <c r="T1277" s="193" t="str">
        <f t="shared" si="19"/>
        <v/>
      </c>
    </row>
    <row r="1278" spans="18:20" ht="15" customHeight="1" x14ac:dyDescent="0.25">
      <c r="R1278" s="193"/>
      <c r="S1278" s="193"/>
      <c r="T1278" s="193" t="str">
        <f t="shared" si="19"/>
        <v/>
      </c>
    </row>
    <row r="1279" spans="18:20" ht="15" customHeight="1" x14ac:dyDescent="0.25">
      <c r="R1279" s="193"/>
      <c r="S1279" s="193"/>
      <c r="T1279" s="193" t="str">
        <f t="shared" si="19"/>
        <v/>
      </c>
    </row>
    <row r="1280" spans="18:20" ht="15" customHeight="1" x14ac:dyDescent="0.25">
      <c r="R1280" s="193"/>
      <c r="S1280" s="193"/>
      <c r="T1280" s="193" t="str">
        <f t="shared" si="19"/>
        <v/>
      </c>
    </row>
    <row r="1281" spans="18:20" ht="15" customHeight="1" x14ac:dyDescent="0.25">
      <c r="R1281" s="193"/>
      <c r="S1281" s="193"/>
      <c r="T1281" s="193" t="str">
        <f t="shared" si="19"/>
        <v/>
      </c>
    </row>
    <row r="1282" spans="18:20" ht="15" customHeight="1" x14ac:dyDescent="0.25">
      <c r="R1282" s="193"/>
      <c r="S1282" s="193"/>
      <c r="T1282" s="193" t="str">
        <f t="shared" ref="T1282:T1345" si="20">IF($A1282="","",IF(AND($R1282="",$S1282=""),"",IF($S1282="",0,$S1282)-IF($R1282="",0,$R1282)))</f>
        <v/>
      </c>
    </row>
    <row r="1283" spans="18:20" ht="15" customHeight="1" x14ac:dyDescent="0.25">
      <c r="R1283" s="193"/>
      <c r="S1283" s="193"/>
      <c r="T1283" s="193" t="str">
        <f t="shared" si="20"/>
        <v/>
      </c>
    </row>
    <row r="1284" spans="18:20" ht="15" customHeight="1" x14ac:dyDescent="0.25">
      <c r="R1284" s="193"/>
      <c r="S1284" s="193"/>
      <c r="T1284" s="193" t="str">
        <f t="shared" si="20"/>
        <v/>
      </c>
    </row>
    <row r="1285" spans="18:20" ht="15" customHeight="1" x14ac:dyDescent="0.25">
      <c r="R1285" s="193"/>
      <c r="S1285" s="193"/>
      <c r="T1285" s="193" t="str">
        <f t="shared" si="20"/>
        <v/>
      </c>
    </row>
    <row r="1286" spans="18:20" ht="15" customHeight="1" x14ac:dyDescent="0.25">
      <c r="R1286" s="193"/>
      <c r="S1286" s="193"/>
      <c r="T1286" s="193" t="str">
        <f t="shared" si="20"/>
        <v/>
      </c>
    </row>
    <row r="1287" spans="18:20" ht="15" customHeight="1" x14ac:dyDescent="0.25">
      <c r="R1287" s="193"/>
      <c r="S1287" s="193"/>
      <c r="T1287" s="193" t="str">
        <f t="shared" si="20"/>
        <v/>
      </c>
    </row>
    <row r="1288" spans="18:20" ht="15" customHeight="1" x14ac:dyDescent="0.25">
      <c r="R1288" s="193"/>
      <c r="S1288" s="193"/>
      <c r="T1288" s="193" t="str">
        <f t="shared" si="20"/>
        <v/>
      </c>
    </row>
    <row r="1289" spans="18:20" ht="15" customHeight="1" x14ac:dyDescent="0.25">
      <c r="R1289" s="193"/>
      <c r="S1289" s="193"/>
      <c r="T1289" s="193" t="str">
        <f t="shared" si="20"/>
        <v/>
      </c>
    </row>
    <row r="1290" spans="18:20" ht="15" customHeight="1" x14ac:dyDescent="0.25">
      <c r="R1290" s="193"/>
      <c r="S1290" s="193"/>
      <c r="T1290" s="193" t="str">
        <f t="shared" si="20"/>
        <v/>
      </c>
    </row>
    <row r="1291" spans="18:20" ht="15" customHeight="1" x14ac:dyDescent="0.25">
      <c r="R1291" s="193"/>
      <c r="S1291" s="193"/>
      <c r="T1291" s="193" t="str">
        <f t="shared" si="20"/>
        <v/>
      </c>
    </row>
    <row r="1292" spans="18:20" ht="15" customHeight="1" x14ac:dyDescent="0.25">
      <c r="R1292" s="193"/>
      <c r="S1292" s="193"/>
      <c r="T1292" s="193" t="str">
        <f t="shared" si="20"/>
        <v/>
      </c>
    </row>
    <row r="1293" spans="18:20" ht="15" customHeight="1" x14ac:dyDescent="0.25">
      <c r="R1293" s="193"/>
      <c r="S1293" s="193"/>
      <c r="T1293" s="193" t="str">
        <f t="shared" si="20"/>
        <v/>
      </c>
    </row>
    <row r="1294" spans="18:20" ht="15" customHeight="1" x14ac:dyDescent="0.25">
      <c r="R1294" s="193"/>
      <c r="S1294" s="193"/>
      <c r="T1294" s="193" t="str">
        <f t="shared" si="20"/>
        <v/>
      </c>
    </row>
    <row r="1295" spans="18:20" ht="15" customHeight="1" x14ac:dyDescent="0.25">
      <c r="R1295" s="193"/>
      <c r="S1295" s="193"/>
      <c r="T1295" s="193" t="str">
        <f t="shared" si="20"/>
        <v/>
      </c>
    </row>
    <row r="1296" spans="18:20" ht="15" customHeight="1" x14ac:dyDescent="0.25">
      <c r="R1296" s="193"/>
      <c r="S1296" s="193"/>
      <c r="T1296" s="193" t="str">
        <f t="shared" si="20"/>
        <v/>
      </c>
    </row>
    <row r="1297" spans="18:20" ht="15" customHeight="1" x14ac:dyDescent="0.25">
      <c r="R1297" s="193"/>
      <c r="S1297" s="193"/>
      <c r="T1297" s="193" t="str">
        <f t="shared" si="20"/>
        <v/>
      </c>
    </row>
    <row r="1298" spans="18:20" ht="15" customHeight="1" x14ac:dyDescent="0.25">
      <c r="R1298" s="193"/>
      <c r="S1298" s="193"/>
      <c r="T1298" s="193" t="str">
        <f t="shared" si="20"/>
        <v/>
      </c>
    </row>
    <row r="1299" spans="18:20" ht="15" customHeight="1" x14ac:dyDescent="0.25">
      <c r="R1299" s="193"/>
      <c r="S1299" s="193"/>
      <c r="T1299" s="193" t="str">
        <f t="shared" si="20"/>
        <v/>
      </c>
    </row>
    <row r="1300" spans="18:20" ht="15" customHeight="1" x14ac:dyDescent="0.25">
      <c r="R1300" s="193"/>
      <c r="S1300" s="193"/>
      <c r="T1300" s="193" t="str">
        <f t="shared" si="20"/>
        <v/>
      </c>
    </row>
    <row r="1301" spans="18:20" ht="15" customHeight="1" x14ac:dyDescent="0.25">
      <c r="R1301" s="193"/>
      <c r="S1301" s="193"/>
      <c r="T1301" s="193" t="str">
        <f t="shared" si="20"/>
        <v/>
      </c>
    </row>
    <row r="1302" spans="18:20" ht="15" customHeight="1" x14ac:dyDescent="0.25">
      <c r="R1302" s="193"/>
      <c r="S1302" s="193"/>
      <c r="T1302" s="193" t="str">
        <f t="shared" si="20"/>
        <v/>
      </c>
    </row>
    <row r="1303" spans="18:20" ht="15" customHeight="1" x14ac:dyDescent="0.25">
      <c r="R1303" s="193"/>
      <c r="S1303" s="193"/>
      <c r="T1303" s="193" t="str">
        <f t="shared" si="20"/>
        <v/>
      </c>
    </row>
    <row r="1304" spans="18:20" ht="15" customHeight="1" x14ac:dyDescent="0.25">
      <c r="R1304" s="193"/>
      <c r="S1304" s="193"/>
      <c r="T1304" s="193" t="str">
        <f t="shared" si="20"/>
        <v/>
      </c>
    </row>
    <row r="1305" spans="18:20" ht="15" customHeight="1" x14ac:dyDescent="0.25">
      <c r="R1305" s="193"/>
      <c r="S1305" s="193"/>
      <c r="T1305" s="193" t="str">
        <f t="shared" si="20"/>
        <v/>
      </c>
    </row>
    <row r="1306" spans="18:20" ht="15" customHeight="1" x14ac:dyDescent="0.25">
      <c r="R1306" s="193"/>
      <c r="S1306" s="193"/>
      <c r="T1306" s="193" t="str">
        <f t="shared" si="20"/>
        <v/>
      </c>
    </row>
    <row r="1307" spans="18:20" ht="15" customHeight="1" x14ac:dyDescent="0.25">
      <c r="R1307" s="193"/>
      <c r="S1307" s="193"/>
      <c r="T1307" s="193" t="str">
        <f t="shared" si="20"/>
        <v/>
      </c>
    </row>
    <row r="1308" spans="18:20" ht="15" customHeight="1" x14ac:dyDescent="0.25">
      <c r="R1308" s="193"/>
      <c r="S1308" s="193"/>
      <c r="T1308" s="193" t="str">
        <f t="shared" si="20"/>
        <v/>
      </c>
    </row>
    <row r="1309" spans="18:20" ht="15" customHeight="1" x14ac:dyDescent="0.25">
      <c r="R1309" s="193"/>
      <c r="S1309" s="193"/>
      <c r="T1309" s="193" t="str">
        <f t="shared" si="20"/>
        <v/>
      </c>
    </row>
    <row r="1310" spans="18:20" ht="15" customHeight="1" x14ac:dyDescent="0.25">
      <c r="R1310" s="193"/>
      <c r="S1310" s="193"/>
      <c r="T1310" s="193" t="str">
        <f t="shared" si="20"/>
        <v/>
      </c>
    </row>
    <row r="1311" spans="18:20" ht="15" customHeight="1" x14ac:dyDescent="0.25">
      <c r="R1311" s="193"/>
      <c r="S1311" s="193"/>
      <c r="T1311" s="193" t="str">
        <f t="shared" si="20"/>
        <v/>
      </c>
    </row>
    <row r="1312" spans="18:20" ht="15" customHeight="1" x14ac:dyDescent="0.25">
      <c r="R1312" s="193"/>
      <c r="S1312" s="193"/>
      <c r="T1312" s="193" t="str">
        <f t="shared" si="20"/>
        <v/>
      </c>
    </row>
    <row r="1313" spans="18:20" ht="15" customHeight="1" x14ac:dyDescent="0.25">
      <c r="R1313" s="193"/>
      <c r="S1313" s="193"/>
      <c r="T1313" s="193" t="str">
        <f t="shared" si="20"/>
        <v/>
      </c>
    </row>
    <row r="1314" spans="18:20" ht="15" customHeight="1" x14ac:dyDescent="0.25">
      <c r="R1314" s="193"/>
      <c r="S1314" s="193"/>
      <c r="T1314" s="193" t="str">
        <f t="shared" si="20"/>
        <v/>
      </c>
    </row>
    <row r="1315" spans="18:20" ht="15" customHeight="1" x14ac:dyDescent="0.25">
      <c r="R1315" s="193"/>
      <c r="S1315" s="193"/>
      <c r="T1315" s="193" t="str">
        <f t="shared" si="20"/>
        <v/>
      </c>
    </row>
    <row r="1316" spans="18:20" ht="15" customHeight="1" x14ac:dyDescent="0.25">
      <c r="R1316" s="193"/>
      <c r="S1316" s="193"/>
      <c r="T1316" s="193" t="str">
        <f t="shared" si="20"/>
        <v/>
      </c>
    </row>
    <row r="1317" spans="18:20" ht="15" customHeight="1" x14ac:dyDescent="0.25">
      <c r="R1317" s="193"/>
      <c r="S1317" s="193"/>
      <c r="T1317" s="193" t="str">
        <f t="shared" si="20"/>
        <v/>
      </c>
    </row>
    <row r="1318" spans="18:20" ht="15" customHeight="1" x14ac:dyDescent="0.25">
      <c r="R1318" s="193"/>
      <c r="S1318" s="193"/>
      <c r="T1318" s="193" t="str">
        <f t="shared" si="20"/>
        <v/>
      </c>
    </row>
    <row r="1319" spans="18:20" ht="15" customHeight="1" x14ac:dyDescent="0.25">
      <c r="R1319" s="193"/>
      <c r="S1319" s="193"/>
      <c r="T1319" s="193" t="str">
        <f t="shared" si="20"/>
        <v/>
      </c>
    </row>
    <row r="1320" spans="18:20" ht="15" customHeight="1" x14ac:dyDescent="0.25">
      <c r="R1320" s="193"/>
      <c r="S1320" s="193"/>
      <c r="T1320" s="193" t="str">
        <f t="shared" si="20"/>
        <v/>
      </c>
    </row>
    <row r="1321" spans="18:20" ht="15" customHeight="1" x14ac:dyDescent="0.25">
      <c r="R1321" s="193"/>
      <c r="S1321" s="193"/>
      <c r="T1321" s="193" t="str">
        <f t="shared" si="20"/>
        <v/>
      </c>
    </row>
    <row r="1322" spans="18:20" ht="15" customHeight="1" x14ac:dyDescent="0.25">
      <c r="R1322" s="193"/>
      <c r="S1322" s="193"/>
      <c r="T1322" s="193" t="str">
        <f t="shared" si="20"/>
        <v/>
      </c>
    </row>
    <row r="1323" spans="18:20" ht="15" customHeight="1" x14ac:dyDescent="0.25">
      <c r="R1323" s="193"/>
      <c r="S1323" s="193"/>
      <c r="T1323" s="193" t="str">
        <f t="shared" si="20"/>
        <v/>
      </c>
    </row>
    <row r="1324" spans="18:20" ht="15" customHeight="1" x14ac:dyDescent="0.25">
      <c r="R1324" s="193"/>
      <c r="S1324" s="193"/>
      <c r="T1324" s="193" t="str">
        <f t="shared" si="20"/>
        <v/>
      </c>
    </row>
    <row r="1325" spans="18:20" ht="15" customHeight="1" x14ac:dyDescent="0.25">
      <c r="R1325" s="193"/>
      <c r="S1325" s="193"/>
      <c r="T1325" s="193" t="str">
        <f t="shared" si="20"/>
        <v/>
      </c>
    </row>
    <row r="1326" spans="18:20" ht="15" customHeight="1" x14ac:dyDescent="0.25">
      <c r="R1326" s="193"/>
      <c r="S1326" s="193"/>
      <c r="T1326" s="193" t="str">
        <f t="shared" si="20"/>
        <v/>
      </c>
    </row>
    <row r="1327" spans="18:20" ht="15" customHeight="1" x14ac:dyDescent="0.25">
      <c r="R1327" s="193"/>
      <c r="S1327" s="193"/>
      <c r="T1327" s="193" t="str">
        <f t="shared" si="20"/>
        <v/>
      </c>
    </row>
    <row r="1328" spans="18:20" ht="15" customHeight="1" x14ac:dyDescent="0.25">
      <c r="R1328" s="193"/>
      <c r="S1328" s="193"/>
      <c r="T1328" s="193" t="str">
        <f t="shared" si="20"/>
        <v/>
      </c>
    </row>
    <row r="1329" spans="18:20" ht="15" customHeight="1" x14ac:dyDescent="0.25">
      <c r="R1329" s="193"/>
      <c r="S1329" s="193"/>
      <c r="T1329" s="193" t="str">
        <f t="shared" si="20"/>
        <v/>
      </c>
    </row>
    <row r="1330" spans="18:20" ht="15" customHeight="1" x14ac:dyDescent="0.25">
      <c r="R1330" s="193"/>
      <c r="S1330" s="193"/>
      <c r="T1330" s="193" t="str">
        <f t="shared" si="20"/>
        <v/>
      </c>
    </row>
    <row r="1331" spans="18:20" ht="15" customHeight="1" x14ac:dyDescent="0.25">
      <c r="R1331" s="193"/>
      <c r="S1331" s="193"/>
      <c r="T1331" s="193" t="str">
        <f t="shared" si="20"/>
        <v/>
      </c>
    </row>
    <row r="1332" spans="18:20" ht="15" customHeight="1" x14ac:dyDescent="0.25">
      <c r="R1332" s="193"/>
      <c r="S1332" s="193"/>
      <c r="T1332" s="193" t="str">
        <f t="shared" si="20"/>
        <v/>
      </c>
    </row>
    <row r="1333" spans="18:20" ht="15" customHeight="1" x14ac:dyDescent="0.25">
      <c r="R1333" s="193"/>
      <c r="S1333" s="193"/>
      <c r="T1333" s="193" t="str">
        <f t="shared" si="20"/>
        <v/>
      </c>
    </row>
    <row r="1334" spans="18:20" ht="15" customHeight="1" x14ac:dyDescent="0.25">
      <c r="R1334" s="193"/>
      <c r="S1334" s="193"/>
      <c r="T1334" s="193" t="str">
        <f t="shared" si="20"/>
        <v/>
      </c>
    </row>
    <row r="1335" spans="18:20" ht="15" customHeight="1" x14ac:dyDescent="0.25">
      <c r="R1335" s="193"/>
      <c r="S1335" s="193"/>
      <c r="T1335" s="193" t="str">
        <f t="shared" si="20"/>
        <v/>
      </c>
    </row>
    <row r="1336" spans="18:20" ht="15" customHeight="1" x14ac:dyDescent="0.25">
      <c r="R1336" s="193"/>
      <c r="S1336" s="193"/>
      <c r="T1336" s="193" t="str">
        <f t="shared" si="20"/>
        <v/>
      </c>
    </row>
    <row r="1337" spans="18:20" ht="15" customHeight="1" x14ac:dyDescent="0.25">
      <c r="R1337" s="193"/>
      <c r="S1337" s="193"/>
      <c r="T1337" s="193" t="str">
        <f t="shared" si="20"/>
        <v/>
      </c>
    </row>
    <row r="1338" spans="18:20" ht="15" customHeight="1" x14ac:dyDescent="0.25">
      <c r="R1338" s="193"/>
      <c r="S1338" s="193"/>
      <c r="T1338" s="193" t="str">
        <f t="shared" si="20"/>
        <v/>
      </c>
    </row>
    <row r="1339" spans="18:20" ht="15" customHeight="1" x14ac:dyDescent="0.25">
      <c r="R1339" s="193"/>
      <c r="S1339" s="193"/>
      <c r="T1339" s="193" t="str">
        <f t="shared" si="20"/>
        <v/>
      </c>
    </row>
    <row r="1340" spans="18:20" ht="15" customHeight="1" x14ac:dyDescent="0.25">
      <c r="R1340" s="193"/>
      <c r="S1340" s="193"/>
      <c r="T1340" s="193" t="str">
        <f t="shared" si="20"/>
        <v/>
      </c>
    </row>
    <row r="1341" spans="18:20" ht="15" customHeight="1" x14ac:dyDescent="0.25">
      <c r="R1341" s="193"/>
      <c r="S1341" s="193"/>
      <c r="T1341" s="193" t="str">
        <f t="shared" si="20"/>
        <v/>
      </c>
    </row>
    <row r="1342" spans="18:20" ht="15" customHeight="1" x14ac:dyDescent="0.25">
      <c r="R1342" s="193"/>
      <c r="S1342" s="193"/>
      <c r="T1342" s="193" t="str">
        <f t="shared" si="20"/>
        <v/>
      </c>
    </row>
    <row r="1343" spans="18:20" ht="15" customHeight="1" x14ac:dyDescent="0.25">
      <c r="R1343" s="193"/>
      <c r="S1343" s="193"/>
      <c r="T1343" s="193" t="str">
        <f t="shared" si="20"/>
        <v/>
      </c>
    </row>
    <row r="1344" spans="18:20" ht="15" customHeight="1" x14ac:dyDescent="0.25">
      <c r="R1344" s="193"/>
      <c r="S1344" s="193"/>
      <c r="T1344" s="193" t="str">
        <f t="shared" si="20"/>
        <v/>
      </c>
    </row>
    <row r="1345" spans="18:20" ht="15" customHeight="1" x14ac:dyDescent="0.25">
      <c r="R1345" s="193"/>
      <c r="S1345" s="193"/>
      <c r="T1345" s="193" t="str">
        <f t="shared" si="20"/>
        <v/>
      </c>
    </row>
    <row r="1346" spans="18:20" ht="15" customHeight="1" x14ac:dyDescent="0.25">
      <c r="R1346" s="193"/>
      <c r="S1346" s="193"/>
      <c r="T1346" s="193" t="str">
        <f t="shared" ref="T1346:T1409" si="21">IF($A1346="","",IF(AND($R1346="",$S1346=""),"",IF($S1346="",0,$S1346)-IF($R1346="",0,$R1346)))</f>
        <v/>
      </c>
    </row>
    <row r="1347" spans="18:20" ht="15" customHeight="1" x14ac:dyDescent="0.25">
      <c r="R1347" s="193"/>
      <c r="S1347" s="193"/>
      <c r="T1347" s="193" t="str">
        <f t="shared" si="21"/>
        <v/>
      </c>
    </row>
    <row r="1348" spans="18:20" ht="15" customHeight="1" x14ac:dyDescent="0.25">
      <c r="R1348" s="193"/>
      <c r="S1348" s="193"/>
      <c r="T1348" s="193" t="str">
        <f t="shared" si="21"/>
        <v/>
      </c>
    </row>
    <row r="1349" spans="18:20" ht="15" customHeight="1" x14ac:dyDescent="0.25">
      <c r="R1349" s="193"/>
      <c r="S1349" s="193"/>
      <c r="T1349" s="193" t="str">
        <f t="shared" si="21"/>
        <v/>
      </c>
    </row>
    <row r="1350" spans="18:20" ht="15" customHeight="1" x14ac:dyDescent="0.25">
      <c r="R1350" s="193"/>
      <c r="S1350" s="193"/>
      <c r="T1350" s="193" t="str">
        <f t="shared" si="21"/>
        <v/>
      </c>
    </row>
    <row r="1351" spans="18:20" ht="15" customHeight="1" x14ac:dyDescent="0.25">
      <c r="R1351" s="193"/>
      <c r="S1351" s="193"/>
      <c r="T1351" s="193" t="str">
        <f t="shared" si="21"/>
        <v/>
      </c>
    </row>
    <row r="1352" spans="18:20" ht="15" customHeight="1" x14ac:dyDescent="0.25">
      <c r="R1352" s="193"/>
      <c r="S1352" s="193"/>
      <c r="T1352" s="193" t="str">
        <f t="shared" si="21"/>
        <v/>
      </c>
    </row>
    <row r="1353" spans="18:20" ht="15" customHeight="1" x14ac:dyDescent="0.25">
      <c r="R1353" s="193"/>
      <c r="S1353" s="193"/>
      <c r="T1353" s="193" t="str">
        <f t="shared" si="21"/>
        <v/>
      </c>
    </row>
    <row r="1354" spans="18:20" ht="15" customHeight="1" x14ac:dyDescent="0.25">
      <c r="R1354" s="193"/>
      <c r="S1354" s="193"/>
      <c r="T1354" s="193" t="str">
        <f t="shared" si="21"/>
        <v/>
      </c>
    </row>
    <row r="1355" spans="18:20" ht="15" customHeight="1" x14ac:dyDescent="0.25">
      <c r="R1355" s="193"/>
      <c r="S1355" s="193"/>
      <c r="T1355" s="193" t="str">
        <f t="shared" si="21"/>
        <v/>
      </c>
    </row>
    <row r="1356" spans="18:20" ht="15" customHeight="1" x14ac:dyDescent="0.25">
      <c r="R1356" s="193"/>
      <c r="S1356" s="193"/>
      <c r="T1356" s="193" t="str">
        <f t="shared" si="21"/>
        <v/>
      </c>
    </row>
    <row r="1357" spans="18:20" ht="15" customHeight="1" x14ac:dyDescent="0.25">
      <c r="R1357" s="193"/>
      <c r="S1357" s="193"/>
      <c r="T1357" s="193" t="str">
        <f t="shared" si="21"/>
        <v/>
      </c>
    </row>
    <row r="1358" spans="18:20" ht="15" customHeight="1" x14ac:dyDescent="0.25">
      <c r="R1358" s="193"/>
      <c r="S1358" s="193"/>
      <c r="T1358" s="193" t="str">
        <f t="shared" si="21"/>
        <v/>
      </c>
    </row>
    <row r="1359" spans="18:20" ht="15" customHeight="1" x14ac:dyDescent="0.25">
      <c r="R1359" s="193"/>
      <c r="S1359" s="193"/>
      <c r="T1359" s="193" t="str">
        <f t="shared" si="21"/>
        <v/>
      </c>
    </row>
    <row r="1360" spans="18:20" ht="15" customHeight="1" x14ac:dyDescent="0.25">
      <c r="R1360" s="193"/>
      <c r="S1360" s="193"/>
      <c r="T1360" s="193" t="str">
        <f t="shared" si="21"/>
        <v/>
      </c>
    </row>
    <row r="1361" spans="18:20" ht="15" customHeight="1" x14ac:dyDescent="0.25">
      <c r="R1361" s="193"/>
      <c r="S1361" s="193"/>
      <c r="T1361" s="193" t="str">
        <f t="shared" si="21"/>
        <v/>
      </c>
    </row>
    <row r="1362" spans="18:20" ht="15" customHeight="1" x14ac:dyDescent="0.25">
      <c r="R1362" s="193"/>
      <c r="S1362" s="193"/>
      <c r="T1362" s="193" t="str">
        <f t="shared" si="21"/>
        <v/>
      </c>
    </row>
    <row r="1363" spans="18:20" ht="15" customHeight="1" x14ac:dyDescent="0.25">
      <c r="R1363" s="193"/>
      <c r="S1363" s="193"/>
      <c r="T1363" s="193" t="str">
        <f t="shared" si="21"/>
        <v/>
      </c>
    </row>
    <row r="1364" spans="18:20" ht="15" customHeight="1" x14ac:dyDescent="0.25">
      <c r="R1364" s="193"/>
      <c r="S1364" s="193"/>
      <c r="T1364" s="193" t="str">
        <f t="shared" si="21"/>
        <v/>
      </c>
    </row>
    <row r="1365" spans="18:20" ht="15" customHeight="1" x14ac:dyDescent="0.25">
      <c r="R1365" s="193"/>
      <c r="S1365" s="193"/>
      <c r="T1365" s="193" t="str">
        <f t="shared" si="21"/>
        <v/>
      </c>
    </row>
    <row r="1366" spans="18:20" ht="15" customHeight="1" x14ac:dyDescent="0.25">
      <c r="R1366" s="193"/>
      <c r="S1366" s="193"/>
      <c r="T1366" s="193" t="str">
        <f t="shared" si="21"/>
        <v/>
      </c>
    </row>
    <row r="1367" spans="18:20" ht="15" customHeight="1" x14ac:dyDescent="0.25">
      <c r="R1367" s="193"/>
      <c r="S1367" s="193"/>
      <c r="T1367" s="193" t="str">
        <f t="shared" si="21"/>
        <v/>
      </c>
    </row>
    <row r="1368" spans="18:20" ht="15" customHeight="1" x14ac:dyDescent="0.25">
      <c r="R1368" s="193"/>
      <c r="S1368" s="193"/>
      <c r="T1368" s="193" t="str">
        <f t="shared" si="21"/>
        <v/>
      </c>
    </row>
    <row r="1369" spans="18:20" ht="15" customHeight="1" x14ac:dyDescent="0.25">
      <c r="R1369" s="193"/>
      <c r="S1369" s="193"/>
      <c r="T1369" s="193" t="str">
        <f t="shared" si="21"/>
        <v/>
      </c>
    </row>
    <row r="1370" spans="18:20" ht="15" customHeight="1" x14ac:dyDescent="0.25">
      <c r="R1370" s="193"/>
      <c r="S1370" s="193"/>
      <c r="T1370" s="193" t="str">
        <f t="shared" si="21"/>
        <v/>
      </c>
    </row>
    <row r="1371" spans="18:20" ht="15" customHeight="1" x14ac:dyDescent="0.25">
      <c r="R1371" s="193"/>
      <c r="S1371" s="193"/>
      <c r="T1371" s="193" t="str">
        <f t="shared" si="21"/>
        <v/>
      </c>
    </row>
    <row r="1372" spans="18:20" ht="15" customHeight="1" x14ac:dyDescent="0.25">
      <c r="R1372" s="193"/>
      <c r="S1372" s="193"/>
      <c r="T1372" s="193" t="str">
        <f t="shared" si="21"/>
        <v/>
      </c>
    </row>
    <row r="1373" spans="18:20" ht="15" customHeight="1" x14ac:dyDescent="0.25">
      <c r="R1373" s="193"/>
      <c r="S1373" s="193"/>
      <c r="T1373" s="193" t="str">
        <f t="shared" si="21"/>
        <v/>
      </c>
    </row>
    <row r="1374" spans="18:20" ht="15" customHeight="1" x14ac:dyDescent="0.25">
      <c r="R1374" s="193"/>
      <c r="S1374" s="193"/>
      <c r="T1374" s="193" t="str">
        <f t="shared" si="21"/>
        <v/>
      </c>
    </row>
    <row r="1375" spans="18:20" ht="15" customHeight="1" x14ac:dyDescent="0.25">
      <c r="R1375" s="193"/>
      <c r="S1375" s="193"/>
      <c r="T1375" s="193" t="str">
        <f t="shared" si="21"/>
        <v/>
      </c>
    </row>
    <row r="1376" spans="18:20" ht="15" customHeight="1" x14ac:dyDescent="0.25">
      <c r="R1376" s="193"/>
      <c r="S1376" s="193"/>
      <c r="T1376" s="193" t="str">
        <f t="shared" si="21"/>
        <v/>
      </c>
    </row>
    <row r="1377" spans="18:20" ht="15" customHeight="1" x14ac:dyDescent="0.25">
      <c r="R1377" s="193"/>
      <c r="S1377" s="193"/>
      <c r="T1377" s="193" t="str">
        <f t="shared" si="21"/>
        <v/>
      </c>
    </row>
    <row r="1378" spans="18:20" ht="15" customHeight="1" x14ac:dyDescent="0.25">
      <c r="R1378" s="193"/>
      <c r="S1378" s="193"/>
      <c r="T1378" s="193" t="str">
        <f t="shared" si="21"/>
        <v/>
      </c>
    </row>
    <row r="1379" spans="18:20" ht="15" customHeight="1" x14ac:dyDescent="0.25">
      <c r="R1379" s="193"/>
      <c r="S1379" s="193"/>
      <c r="T1379" s="193" t="str">
        <f t="shared" si="21"/>
        <v/>
      </c>
    </row>
    <row r="1380" spans="18:20" ht="15" customHeight="1" x14ac:dyDescent="0.25">
      <c r="R1380" s="193"/>
      <c r="S1380" s="193"/>
      <c r="T1380" s="193" t="str">
        <f t="shared" si="21"/>
        <v/>
      </c>
    </row>
    <row r="1381" spans="18:20" ht="15" customHeight="1" x14ac:dyDescent="0.25">
      <c r="R1381" s="193"/>
      <c r="S1381" s="193"/>
      <c r="T1381" s="193" t="str">
        <f t="shared" si="21"/>
        <v/>
      </c>
    </row>
    <row r="1382" spans="18:20" ht="15" customHeight="1" x14ac:dyDescent="0.25">
      <c r="R1382" s="193"/>
      <c r="S1382" s="193"/>
      <c r="T1382" s="193" t="str">
        <f t="shared" si="21"/>
        <v/>
      </c>
    </row>
    <row r="1383" spans="18:20" ht="15" customHeight="1" x14ac:dyDescent="0.25">
      <c r="R1383" s="193"/>
      <c r="S1383" s="193"/>
      <c r="T1383" s="193" t="str">
        <f t="shared" si="21"/>
        <v/>
      </c>
    </row>
    <row r="1384" spans="18:20" ht="15" customHeight="1" x14ac:dyDescent="0.25">
      <c r="R1384" s="193"/>
      <c r="S1384" s="193"/>
      <c r="T1384" s="193" t="str">
        <f t="shared" si="21"/>
        <v/>
      </c>
    </row>
    <row r="1385" spans="18:20" ht="15" customHeight="1" x14ac:dyDescent="0.25">
      <c r="R1385" s="193"/>
      <c r="S1385" s="193"/>
      <c r="T1385" s="193" t="str">
        <f t="shared" si="21"/>
        <v/>
      </c>
    </row>
    <row r="1386" spans="18:20" ht="15" customHeight="1" x14ac:dyDescent="0.25">
      <c r="R1386" s="193"/>
      <c r="S1386" s="193"/>
      <c r="T1386" s="193" t="str">
        <f t="shared" si="21"/>
        <v/>
      </c>
    </row>
    <row r="1387" spans="18:20" ht="15" customHeight="1" x14ac:dyDescent="0.25">
      <c r="R1387" s="193"/>
      <c r="S1387" s="193"/>
      <c r="T1387" s="193" t="str">
        <f t="shared" si="21"/>
        <v/>
      </c>
    </row>
    <row r="1388" spans="18:20" ht="15" customHeight="1" x14ac:dyDescent="0.25">
      <c r="R1388" s="193"/>
      <c r="S1388" s="193"/>
      <c r="T1388" s="193" t="str">
        <f t="shared" si="21"/>
        <v/>
      </c>
    </row>
    <row r="1389" spans="18:20" ht="15" customHeight="1" x14ac:dyDescent="0.25">
      <c r="R1389" s="193"/>
      <c r="S1389" s="193"/>
      <c r="T1389" s="193" t="str">
        <f t="shared" si="21"/>
        <v/>
      </c>
    </row>
    <row r="1390" spans="18:20" ht="15" customHeight="1" x14ac:dyDescent="0.25">
      <c r="R1390" s="193"/>
      <c r="S1390" s="193"/>
      <c r="T1390" s="193" t="str">
        <f t="shared" si="21"/>
        <v/>
      </c>
    </row>
    <row r="1391" spans="18:20" ht="15" customHeight="1" x14ac:dyDescent="0.25">
      <c r="R1391" s="193"/>
      <c r="S1391" s="193"/>
      <c r="T1391" s="193" t="str">
        <f t="shared" si="21"/>
        <v/>
      </c>
    </row>
    <row r="1392" spans="18:20" ht="15" customHeight="1" x14ac:dyDescent="0.25">
      <c r="R1392" s="193"/>
      <c r="S1392" s="193"/>
      <c r="T1392" s="193" t="str">
        <f t="shared" si="21"/>
        <v/>
      </c>
    </row>
    <row r="1393" spans="18:20" ht="15" customHeight="1" x14ac:dyDescent="0.25">
      <c r="R1393" s="193"/>
      <c r="S1393" s="193"/>
      <c r="T1393" s="193" t="str">
        <f t="shared" si="21"/>
        <v/>
      </c>
    </row>
    <row r="1394" spans="18:20" ht="15" customHeight="1" x14ac:dyDescent="0.25">
      <c r="R1394" s="193"/>
      <c r="S1394" s="193"/>
      <c r="T1394" s="193" t="str">
        <f t="shared" si="21"/>
        <v/>
      </c>
    </row>
    <row r="1395" spans="18:20" ht="15" customHeight="1" x14ac:dyDescent="0.25">
      <c r="R1395" s="193"/>
      <c r="S1395" s="193"/>
      <c r="T1395" s="193" t="str">
        <f t="shared" si="21"/>
        <v/>
      </c>
    </row>
    <row r="1396" spans="18:20" ht="15" customHeight="1" x14ac:dyDescent="0.25">
      <c r="R1396" s="193"/>
      <c r="S1396" s="193"/>
      <c r="T1396" s="193" t="str">
        <f t="shared" si="21"/>
        <v/>
      </c>
    </row>
    <row r="1397" spans="18:20" ht="15" customHeight="1" x14ac:dyDescent="0.25">
      <c r="R1397" s="193"/>
      <c r="S1397" s="193"/>
      <c r="T1397" s="193" t="str">
        <f t="shared" si="21"/>
        <v/>
      </c>
    </row>
    <row r="1398" spans="18:20" ht="15" customHeight="1" x14ac:dyDescent="0.25">
      <c r="R1398" s="193"/>
      <c r="S1398" s="193"/>
      <c r="T1398" s="193" t="str">
        <f t="shared" si="21"/>
        <v/>
      </c>
    </row>
    <row r="1399" spans="18:20" ht="15" customHeight="1" x14ac:dyDescent="0.25">
      <c r="R1399" s="193"/>
      <c r="S1399" s="193"/>
      <c r="T1399" s="193" t="str">
        <f t="shared" si="21"/>
        <v/>
      </c>
    </row>
    <row r="1400" spans="18:20" ht="15" customHeight="1" x14ac:dyDescent="0.25">
      <c r="R1400" s="193"/>
      <c r="S1400" s="193"/>
      <c r="T1400" s="193" t="str">
        <f t="shared" si="21"/>
        <v/>
      </c>
    </row>
    <row r="1401" spans="18:20" ht="15" customHeight="1" x14ac:dyDescent="0.25">
      <c r="R1401" s="193"/>
      <c r="S1401" s="193"/>
      <c r="T1401" s="193" t="str">
        <f t="shared" si="21"/>
        <v/>
      </c>
    </row>
    <row r="1402" spans="18:20" ht="15" customHeight="1" x14ac:dyDescent="0.25">
      <c r="R1402" s="193"/>
      <c r="S1402" s="193"/>
      <c r="T1402" s="193" t="str">
        <f t="shared" si="21"/>
        <v/>
      </c>
    </row>
    <row r="1403" spans="18:20" ht="15" customHeight="1" x14ac:dyDescent="0.25">
      <c r="R1403" s="193"/>
      <c r="S1403" s="193"/>
      <c r="T1403" s="193" t="str">
        <f t="shared" si="21"/>
        <v/>
      </c>
    </row>
    <row r="1404" spans="18:20" ht="15" customHeight="1" x14ac:dyDescent="0.25">
      <c r="R1404" s="193"/>
      <c r="S1404" s="193"/>
      <c r="T1404" s="193" t="str">
        <f t="shared" si="21"/>
        <v/>
      </c>
    </row>
    <row r="1405" spans="18:20" ht="15" customHeight="1" x14ac:dyDescent="0.25">
      <c r="R1405" s="193"/>
      <c r="S1405" s="193"/>
      <c r="T1405" s="193" t="str">
        <f t="shared" si="21"/>
        <v/>
      </c>
    </row>
    <row r="1406" spans="18:20" ht="15" customHeight="1" x14ac:dyDescent="0.25">
      <c r="R1406" s="193"/>
      <c r="S1406" s="193"/>
      <c r="T1406" s="193" t="str">
        <f t="shared" si="21"/>
        <v/>
      </c>
    </row>
    <row r="1407" spans="18:20" ht="15" customHeight="1" x14ac:dyDescent="0.25">
      <c r="R1407" s="193"/>
      <c r="S1407" s="193"/>
      <c r="T1407" s="193" t="str">
        <f t="shared" si="21"/>
        <v/>
      </c>
    </row>
    <row r="1408" spans="18:20" ht="15" customHeight="1" x14ac:dyDescent="0.25">
      <c r="R1408" s="193"/>
      <c r="S1408" s="193"/>
      <c r="T1408" s="193" t="str">
        <f t="shared" si="21"/>
        <v/>
      </c>
    </row>
    <row r="1409" spans="18:20" ht="15" customHeight="1" x14ac:dyDescent="0.25">
      <c r="R1409" s="193"/>
      <c r="S1409" s="193"/>
      <c r="T1409" s="193" t="str">
        <f t="shared" si="21"/>
        <v/>
      </c>
    </row>
    <row r="1410" spans="18:20" ht="15" customHeight="1" x14ac:dyDescent="0.25">
      <c r="R1410" s="193"/>
      <c r="S1410" s="193"/>
      <c r="T1410" s="193" t="str">
        <f t="shared" ref="T1410:T1473" si="22">IF($A1410="","",IF(AND($R1410="",$S1410=""),"",IF($S1410="",0,$S1410)-IF($R1410="",0,$R1410)))</f>
        <v/>
      </c>
    </row>
    <row r="1411" spans="18:20" ht="15" customHeight="1" x14ac:dyDescent="0.25">
      <c r="R1411" s="193"/>
      <c r="S1411" s="193"/>
      <c r="T1411" s="193" t="str">
        <f t="shared" si="22"/>
        <v/>
      </c>
    </row>
    <row r="1412" spans="18:20" ht="15" customHeight="1" x14ac:dyDescent="0.25">
      <c r="R1412" s="193"/>
      <c r="S1412" s="193"/>
      <c r="T1412" s="193" t="str">
        <f t="shared" si="22"/>
        <v/>
      </c>
    </row>
    <row r="1413" spans="18:20" ht="15" customHeight="1" x14ac:dyDescent="0.25">
      <c r="R1413" s="193"/>
      <c r="S1413" s="193"/>
      <c r="T1413" s="193" t="str">
        <f t="shared" si="22"/>
        <v/>
      </c>
    </row>
    <row r="1414" spans="18:20" ht="15" customHeight="1" x14ac:dyDescent="0.25">
      <c r="R1414" s="193"/>
      <c r="S1414" s="193"/>
      <c r="T1414" s="193" t="str">
        <f t="shared" si="22"/>
        <v/>
      </c>
    </row>
    <row r="1415" spans="18:20" ht="15" customHeight="1" x14ac:dyDescent="0.25">
      <c r="R1415" s="193"/>
      <c r="S1415" s="193"/>
      <c r="T1415" s="193" t="str">
        <f t="shared" si="22"/>
        <v/>
      </c>
    </row>
    <row r="1416" spans="18:20" ht="15" customHeight="1" x14ac:dyDescent="0.25">
      <c r="R1416" s="193"/>
      <c r="S1416" s="193"/>
      <c r="T1416" s="193" t="str">
        <f t="shared" si="22"/>
        <v/>
      </c>
    </row>
    <row r="1417" spans="18:20" ht="15" customHeight="1" x14ac:dyDescent="0.25">
      <c r="R1417" s="193"/>
      <c r="S1417" s="193"/>
      <c r="T1417" s="193" t="str">
        <f t="shared" si="22"/>
        <v/>
      </c>
    </row>
    <row r="1418" spans="18:20" ht="15" customHeight="1" x14ac:dyDescent="0.25">
      <c r="R1418" s="193"/>
      <c r="S1418" s="193"/>
      <c r="T1418" s="193" t="str">
        <f t="shared" si="22"/>
        <v/>
      </c>
    </row>
    <row r="1419" spans="18:20" ht="15" customHeight="1" x14ac:dyDescent="0.25">
      <c r="R1419" s="193"/>
      <c r="S1419" s="193"/>
      <c r="T1419" s="193" t="str">
        <f t="shared" si="22"/>
        <v/>
      </c>
    </row>
    <row r="1420" spans="18:20" ht="15" customHeight="1" x14ac:dyDescent="0.25">
      <c r="R1420" s="193"/>
      <c r="S1420" s="193"/>
      <c r="T1420" s="193" t="str">
        <f t="shared" si="22"/>
        <v/>
      </c>
    </row>
    <row r="1421" spans="18:20" ht="15" customHeight="1" x14ac:dyDescent="0.25">
      <c r="R1421" s="193"/>
      <c r="S1421" s="193"/>
      <c r="T1421" s="193" t="str">
        <f t="shared" si="22"/>
        <v/>
      </c>
    </row>
    <row r="1422" spans="18:20" ht="15" customHeight="1" x14ac:dyDescent="0.25">
      <c r="R1422" s="193"/>
      <c r="S1422" s="193"/>
      <c r="T1422" s="193" t="str">
        <f t="shared" si="22"/>
        <v/>
      </c>
    </row>
    <row r="1423" spans="18:20" ht="15" customHeight="1" x14ac:dyDescent="0.25">
      <c r="R1423" s="193"/>
      <c r="S1423" s="193"/>
      <c r="T1423" s="193" t="str">
        <f t="shared" si="22"/>
        <v/>
      </c>
    </row>
    <row r="1424" spans="18:20" ht="15" customHeight="1" x14ac:dyDescent="0.25">
      <c r="R1424" s="193"/>
      <c r="S1424" s="193"/>
      <c r="T1424" s="193" t="str">
        <f t="shared" si="22"/>
        <v/>
      </c>
    </row>
    <row r="1425" spans="18:20" ht="15" customHeight="1" x14ac:dyDescent="0.25">
      <c r="R1425" s="193"/>
      <c r="S1425" s="193"/>
      <c r="T1425" s="193" t="str">
        <f t="shared" si="22"/>
        <v/>
      </c>
    </row>
    <row r="1426" spans="18:20" ht="15" customHeight="1" x14ac:dyDescent="0.25">
      <c r="R1426" s="193"/>
      <c r="S1426" s="193"/>
      <c r="T1426" s="193" t="str">
        <f t="shared" si="22"/>
        <v/>
      </c>
    </row>
    <row r="1427" spans="18:20" ht="15" customHeight="1" x14ac:dyDescent="0.25">
      <c r="R1427" s="193"/>
      <c r="S1427" s="193"/>
      <c r="T1427" s="193" t="str">
        <f t="shared" si="22"/>
        <v/>
      </c>
    </row>
    <row r="1428" spans="18:20" ht="15" customHeight="1" x14ac:dyDescent="0.25">
      <c r="R1428" s="193"/>
      <c r="S1428" s="193"/>
      <c r="T1428" s="193" t="str">
        <f t="shared" si="22"/>
        <v/>
      </c>
    </row>
    <row r="1429" spans="18:20" ht="15" customHeight="1" x14ac:dyDescent="0.25">
      <c r="R1429" s="193"/>
      <c r="S1429" s="193"/>
      <c r="T1429" s="193" t="str">
        <f t="shared" si="22"/>
        <v/>
      </c>
    </row>
    <row r="1430" spans="18:20" ht="15" customHeight="1" x14ac:dyDescent="0.25">
      <c r="R1430" s="193"/>
      <c r="S1430" s="193"/>
      <c r="T1430" s="193" t="str">
        <f t="shared" si="22"/>
        <v/>
      </c>
    </row>
    <row r="1431" spans="18:20" ht="15" customHeight="1" x14ac:dyDescent="0.25">
      <c r="R1431" s="193"/>
      <c r="S1431" s="193"/>
      <c r="T1431" s="193" t="str">
        <f t="shared" si="22"/>
        <v/>
      </c>
    </row>
    <row r="1432" spans="18:20" ht="15" customHeight="1" x14ac:dyDescent="0.25">
      <c r="R1432" s="193"/>
      <c r="S1432" s="193"/>
      <c r="T1432" s="193" t="str">
        <f t="shared" si="22"/>
        <v/>
      </c>
    </row>
    <row r="1433" spans="18:20" ht="15" customHeight="1" x14ac:dyDescent="0.25">
      <c r="R1433" s="193"/>
      <c r="S1433" s="193"/>
      <c r="T1433" s="193" t="str">
        <f t="shared" si="22"/>
        <v/>
      </c>
    </row>
    <row r="1434" spans="18:20" ht="15" customHeight="1" x14ac:dyDescent="0.25">
      <c r="R1434" s="193"/>
      <c r="S1434" s="193"/>
      <c r="T1434" s="193" t="str">
        <f t="shared" si="22"/>
        <v/>
      </c>
    </row>
    <row r="1435" spans="18:20" ht="15" customHeight="1" x14ac:dyDescent="0.25">
      <c r="R1435" s="193"/>
      <c r="S1435" s="193"/>
      <c r="T1435" s="193" t="str">
        <f t="shared" si="22"/>
        <v/>
      </c>
    </row>
    <row r="1436" spans="18:20" ht="15" customHeight="1" x14ac:dyDescent="0.25">
      <c r="R1436" s="193"/>
      <c r="S1436" s="193"/>
      <c r="T1436" s="193" t="str">
        <f t="shared" si="22"/>
        <v/>
      </c>
    </row>
    <row r="1437" spans="18:20" ht="15" customHeight="1" x14ac:dyDescent="0.25">
      <c r="R1437" s="193"/>
      <c r="S1437" s="193"/>
      <c r="T1437" s="193" t="str">
        <f t="shared" si="22"/>
        <v/>
      </c>
    </row>
    <row r="1438" spans="18:20" ht="15" customHeight="1" x14ac:dyDescent="0.25">
      <c r="R1438" s="193"/>
      <c r="S1438" s="193"/>
      <c r="T1438" s="193" t="str">
        <f t="shared" si="22"/>
        <v/>
      </c>
    </row>
    <row r="1439" spans="18:20" ht="15" customHeight="1" x14ac:dyDescent="0.25">
      <c r="R1439" s="193"/>
      <c r="S1439" s="193"/>
      <c r="T1439" s="193" t="str">
        <f t="shared" si="22"/>
        <v/>
      </c>
    </row>
    <row r="1440" spans="18:20" ht="15" customHeight="1" x14ac:dyDescent="0.25">
      <c r="R1440" s="193"/>
      <c r="S1440" s="193"/>
      <c r="T1440" s="193" t="str">
        <f t="shared" si="22"/>
        <v/>
      </c>
    </row>
    <row r="1441" spans="18:20" ht="15" customHeight="1" x14ac:dyDescent="0.25">
      <c r="R1441" s="193"/>
      <c r="S1441" s="193"/>
      <c r="T1441" s="193" t="str">
        <f t="shared" si="22"/>
        <v/>
      </c>
    </row>
    <row r="1442" spans="18:20" ht="15" customHeight="1" x14ac:dyDescent="0.25">
      <c r="R1442" s="193"/>
      <c r="S1442" s="193"/>
      <c r="T1442" s="193" t="str">
        <f t="shared" si="22"/>
        <v/>
      </c>
    </row>
    <row r="1443" spans="18:20" ht="15" customHeight="1" x14ac:dyDescent="0.25">
      <c r="R1443" s="193"/>
      <c r="S1443" s="193"/>
      <c r="T1443" s="193" t="str">
        <f t="shared" si="22"/>
        <v/>
      </c>
    </row>
    <row r="1444" spans="18:20" ht="15" customHeight="1" x14ac:dyDescent="0.25">
      <c r="R1444" s="193"/>
      <c r="S1444" s="193"/>
      <c r="T1444" s="193" t="str">
        <f t="shared" si="22"/>
        <v/>
      </c>
    </row>
    <row r="1445" spans="18:20" ht="15" customHeight="1" x14ac:dyDescent="0.25">
      <c r="R1445" s="193"/>
      <c r="S1445" s="193"/>
      <c r="T1445" s="193" t="str">
        <f t="shared" si="22"/>
        <v/>
      </c>
    </row>
    <row r="1446" spans="18:20" ht="15" customHeight="1" x14ac:dyDescent="0.25">
      <c r="R1446" s="193"/>
      <c r="S1446" s="193"/>
      <c r="T1446" s="193" t="str">
        <f t="shared" si="22"/>
        <v/>
      </c>
    </row>
    <row r="1447" spans="18:20" ht="15" customHeight="1" x14ac:dyDescent="0.25">
      <c r="R1447" s="193"/>
      <c r="S1447" s="193"/>
      <c r="T1447" s="193" t="str">
        <f t="shared" si="22"/>
        <v/>
      </c>
    </row>
    <row r="1448" spans="18:20" ht="15" customHeight="1" x14ac:dyDescent="0.25">
      <c r="R1448" s="193"/>
      <c r="S1448" s="193"/>
      <c r="T1448" s="193" t="str">
        <f t="shared" si="22"/>
        <v/>
      </c>
    </row>
    <row r="1449" spans="18:20" ht="15" customHeight="1" x14ac:dyDescent="0.25">
      <c r="R1449" s="193"/>
      <c r="S1449" s="193"/>
      <c r="T1449" s="193" t="str">
        <f t="shared" si="22"/>
        <v/>
      </c>
    </row>
    <row r="1450" spans="18:20" ht="15" customHeight="1" x14ac:dyDescent="0.25">
      <c r="R1450" s="193"/>
      <c r="S1450" s="193"/>
      <c r="T1450" s="193" t="str">
        <f t="shared" si="22"/>
        <v/>
      </c>
    </row>
    <row r="1451" spans="18:20" ht="15" customHeight="1" x14ac:dyDescent="0.25">
      <c r="R1451" s="193"/>
      <c r="S1451" s="193"/>
      <c r="T1451" s="193" t="str">
        <f t="shared" si="22"/>
        <v/>
      </c>
    </row>
    <row r="1452" spans="18:20" ht="15" customHeight="1" x14ac:dyDescent="0.25">
      <c r="R1452" s="193"/>
      <c r="S1452" s="193"/>
      <c r="T1452" s="193" t="str">
        <f t="shared" si="22"/>
        <v/>
      </c>
    </row>
    <row r="1453" spans="18:20" ht="15" customHeight="1" x14ac:dyDescent="0.25">
      <c r="R1453" s="193"/>
      <c r="S1453" s="193"/>
      <c r="T1453" s="193" t="str">
        <f t="shared" si="22"/>
        <v/>
      </c>
    </row>
    <row r="1454" spans="18:20" ht="15" customHeight="1" x14ac:dyDescent="0.25">
      <c r="R1454" s="193"/>
      <c r="S1454" s="193"/>
      <c r="T1454" s="193" t="str">
        <f t="shared" si="22"/>
        <v/>
      </c>
    </row>
    <row r="1455" spans="18:20" ht="15" customHeight="1" x14ac:dyDescent="0.25">
      <c r="R1455" s="193"/>
      <c r="S1455" s="193"/>
      <c r="T1455" s="193" t="str">
        <f t="shared" si="22"/>
        <v/>
      </c>
    </row>
    <row r="1456" spans="18:20" ht="15" customHeight="1" x14ac:dyDescent="0.25">
      <c r="R1456" s="193"/>
      <c r="S1456" s="193"/>
      <c r="T1456" s="193" t="str">
        <f t="shared" si="22"/>
        <v/>
      </c>
    </row>
    <row r="1457" spans="18:20" ht="15" customHeight="1" x14ac:dyDescent="0.25">
      <c r="R1457" s="193"/>
      <c r="S1457" s="193"/>
      <c r="T1457" s="193" t="str">
        <f t="shared" si="22"/>
        <v/>
      </c>
    </row>
    <row r="1458" spans="18:20" ht="15" customHeight="1" x14ac:dyDescent="0.25">
      <c r="R1458" s="193"/>
      <c r="S1458" s="193"/>
      <c r="T1458" s="193" t="str">
        <f t="shared" si="22"/>
        <v/>
      </c>
    </row>
    <row r="1459" spans="18:20" ht="15" customHeight="1" x14ac:dyDescent="0.25">
      <c r="R1459" s="193"/>
      <c r="S1459" s="193"/>
      <c r="T1459" s="193" t="str">
        <f t="shared" si="22"/>
        <v/>
      </c>
    </row>
    <row r="1460" spans="18:20" ht="15" customHeight="1" x14ac:dyDescent="0.25">
      <c r="R1460" s="193"/>
      <c r="S1460" s="193"/>
      <c r="T1460" s="193" t="str">
        <f t="shared" si="22"/>
        <v/>
      </c>
    </row>
    <row r="1461" spans="18:20" ht="15" customHeight="1" x14ac:dyDescent="0.25">
      <c r="R1461" s="193"/>
      <c r="S1461" s="193"/>
      <c r="T1461" s="193" t="str">
        <f t="shared" si="22"/>
        <v/>
      </c>
    </row>
    <row r="1462" spans="18:20" ht="15" customHeight="1" x14ac:dyDescent="0.25">
      <c r="R1462" s="193"/>
      <c r="S1462" s="193"/>
      <c r="T1462" s="193" t="str">
        <f t="shared" si="22"/>
        <v/>
      </c>
    </row>
    <row r="1463" spans="18:20" ht="15" customHeight="1" x14ac:dyDescent="0.25">
      <c r="R1463" s="193"/>
      <c r="S1463" s="193"/>
      <c r="T1463" s="193" t="str">
        <f t="shared" si="22"/>
        <v/>
      </c>
    </row>
    <row r="1464" spans="18:20" ht="15" customHeight="1" x14ac:dyDescent="0.25">
      <c r="R1464" s="193"/>
      <c r="S1464" s="193"/>
      <c r="T1464" s="193" t="str">
        <f t="shared" si="22"/>
        <v/>
      </c>
    </row>
    <row r="1465" spans="18:20" ht="15" customHeight="1" x14ac:dyDescent="0.25">
      <c r="R1465" s="193"/>
      <c r="S1465" s="193"/>
      <c r="T1465" s="193" t="str">
        <f t="shared" si="22"/>
        <v/>
      </c>
    </row>
    <row r="1466" spans="18:20" ht="15" customHeight="1" x14ac:dyDescent="0.25">
      <c r="R1466" s="193"/>
      <c r="S1466" s="193"/>
      <c r="T1466" s="193" t="str">
        <f t="shared" si="22"/>
        <v/>
      </c>
    </row>
    <row r="1467" spans="18:20" ht="15" customHeight="1" x14ac:dyDescent="0.25">
      <c r="R1467" s="193"/>
      <c r="S1467" s="193"/>
      <c r="T1467" s="193" t="str">
        <f t="shared" si="22"/>
        <v/>
      </c>
    </row>
    <row r="1468" spans="18:20" ht="15" customHeight="1" x14ac:dyDescent="0.25">
      <c r="R1468" s="193"/>
      <c r="S1468" s="193"/>
      <c r="T1468" s="193" t="str">
        <f t="shared" si="22"/>
        <v/>
      </c>
    </row>
    <row r="1469" spans="18:20" ht="15" customHeight="1" x14ac:dyDescent="0.25">
      <c r="R1469" s="193"/>
      <c r="S1469" s="193"/>
      <c r="T1469" s="193" t="str">
        <f t="shared" si="22"/>
        <v/>
      </c>
    </row>
    <row r="1470" spans="18:20" ht="15" customHeight="1" x14ac:dyDescent="0.25">
      <c r="R1470" s="193"/>
      <c r="S1470" s="193"/>
      <c r="T1470" s="193" t="str">
        <f t="shared" si="22"/>
        <v/>
      </c>
    </row>
    <row r="1471" spans="18:20" ht="15" customHeight="1" x14ac:dyDescent="0.25">
      <c r="R1471" s="193"/>
      <c r="S1471" s="193"/>
      <c r="T1471" s="193" t="str">
        <f t="shared" si="22"/>
        <v/>
      </c>
    </row>
    <row r="1472" spans="18:20" ht="15" customHeight="1" x14ac:dyDescent="0.25">
      <c r="R1472" s="193"/>
      <c r="S1472" s="193"/>
      <c r="T1472" s="193" t="str">
        <f t="shared" si="22"/>
        <v/>
      </c>
    </row>
    <row r="1473" spans="18:20" ht="15" customHeight="1" x14ac:dyDescent="0.25">
      <c r="R1473" s="193"/>
      <c r="S1473" s="193"/>
      <c r="T1473" s="193" t="str">
        <f t="shared" si="22"/>
        <v/>
      </c>
    </row>
    <row r="1474" spans="18:20" ht="15" customHeight="1" x14ac:dyDescent="0.25">
      <c r="R1474" s="193"/>
      <c r="S1474" s="193"/>
      <c r="T1474" s="193" t="str">
        <f t="shared" ref="T1474:T1537" si="23">IF($A1474="","",IF(AND($R1474="",$S1474=""),"",IF($S1474="",0,$S1474)-IF($R1474="",0,$R1474)))</f>
        <v/>
      </c>
    </row>
    <row r="1475" spans="18:20" ht="15" customHeight="1" x14ac:dyDescent="0.25">
      <c r="R1475" s="193"/>
      <c r="S1475" s="193"/>
      <c r="T1475" s="193" t="str">
        <f t="shared" si="23"/>
        <v/>
      </c>
    </row>
    <row r="1476" spans="18:20" ht="15" customHeight="1" x14ac:dyDescent="0.25">
      <c r="R1476" s="193"/>
      <c r="S1476" s="193"/>
      <c r="T1476" s="193" t="str">
        <f t="shared" si="23"/>
        <v/>
      </c>
    </row>
    <row r="1477" spans="18:20" ht="15" customHeight="1" x14ac:dyDescent="0.25">
      <c r="R1477" s="193"/>
      <c r="S1477" s="193"/>
      <c r="T1477" s="193" t="str">
        <f t="shared" si="23"/>
        <v/>
      </c>
    </row>
    <row r="1478" spans="18:20" ht="15" customHeight="1" x14ac:dyDescent="0.25">
      <c r="R1478" s="193"/>
      <c r="S1478" s="193"/>
      <c r="T1478" s="193" t="str">
        <f t="shared" si="23"/>
        <v/>
      </c>
    </row>
    <row r="1479" spans="18:20" ht="15" customHeight="1" x14ac:dyDescent="0.25">
      <c r="R1479" s="193"/>
      <c r="S1479" s="193"/>
      <c r="T1479" s="193" t="str">
        <f t="shared" si="23"/>
        <v/>
      </c>
    </row>
    <row r="1480" spans="18:20" ht="15" customHeight="1" x14ac:dyDescent="0.25">
      <c r="R1480" s="193"/>
      <c r="S1480" s="193"/>
      <c r="T1480" s="193" t="str">
        <f t="shared" si="23"/>
        <v/>
      </c>
    </row>
    <row r="1481" spans="18:20" ht="15" customHeight="1" x14ac:dyDescent="0.25">
      <c r="R1481" s="193"/>
      <c r="S1481" s="193"/>
      <c r="T1481" s="193" t="str">
        <f t="shared" si="23"/>
        <v/>
      </c>
    </row>
    <row r="1482" spans="18:20" ht="15" customHeight="1" x14ac:dyDescent="0.25">
      <c r="R1482" s="193"/>
      <c r="S1482" s="193"/>
      <c r="T1482" s="193" t="str">
        <f t="shared" si="23"/>
        <v/>
      </c>
    </row>
    <row r="1483" spans="18:20" ht="15" customHeight="1" x14ac:dyDescent="0.25">
      <c r="R1483" s="193"/>
      <c r="S1483" s="193"/>
      <c r="T1483" s="193" t="str">
        <f t="shared" si="23"/>
        <v/>
      </c>
    </row>
    <row r="1484" spans="18:20" ht="15" customHeight="1" x14ac:dyDescent="0.25">
      <c r="R1484" s="193"/>
      <c r="S1484" s="193"/>
      <c r="T1484" s="193" t="str">
        <f t="shared" si="23"/>
        <v/>
      </c>
    </row>
    <row r="1485" spans="18:20" ht="15" customHeight="1" x14ac:dyDescent="0.25">
      <c r="R1485" s="193"/>
      <c r="S1485" s="193"/>
      <c r="T1485" s="193" t="str">
        <f t="shared" si="23"/>
        <v/>
      </c>
    </row>
    <row r="1486" spans="18:20" ht="15" customHeight="1" x14ac:dyDescent="0.25">
      <c r="R1486" s="193"/>
      <c r="S1486" s="193"/>
      <c r="T1486" s="193" t="str">
        <f t="shared" si="23"/>
        <v/>
      </c>
    </row>
    <row r="1487" spans="18:20" ht="15" customHeight="1" x14ac:dyDescent="0.25">
      <c r="R1487" s="193"/>
      <c r="S1487" s="193"/>
      <c r="T1487" s="193" t="str">
        <f t="shared" si="23"/>
        <v/>
      </c>
    </row>
    <row r="1488" spans="18:20" ht="15" customHeight="1" x14ac:dyDescent="0.25">
      <c r="R1488" s="193"/>
      <c r="S1488" s="193"/>
      <c r="T1488" s="193" t="str">
        <f t="shared" si="23"/>
        <v/>
      </c>
    </row>
    <row r="1489" spans="18:20" ht="15" customHeight="1" x14ac:dyDescent="0.25">
      <c r="R1489" s="193"/>
      <c r="S1489" s="193"/>
      <c r="T1489" s="193" t="str">
        <f t="shared" si="23"/>
        <v/>
      </c>
    </row>
    <row r="1490" spans="18:20" ht="15" customHeight="1" x14ac:dyDescent="0.25">
      <c r="R1490" s="193"/>
      <c r="S1490" s="193"/>
      <c r="T1490" s="193" t="str">
        <f t="shared" si="23"/>
        <v/>
      </c>
    </row>
    <row r="1491" spans="18:20" ht="15" customHeight="1" x14ac:dyDescent="0.25">
      <c r="R1491" s="193"/>
      <c r="S1491" s="193"/>
      <c r="T1491" s="193" t="str">
        <f t="shared" si="23"/>
        <v/>
      </c>
    </row>
    <row r="1492" spans="18:20" ht="15" customHeight="1" x14ac:dyDescent="0.25">
      <c r="R1492" s="193"/>
      <c r="S1492" s="193"/>
      <c r="T1492" s="193" t="str">
        <f t="shared" si="23"/>
        <v/>
      </c>
    </row>
    <row r="1493" spans="18:20" ht="15" customHeight="1" x14ac:dyDescent="0.25">
      <c r="R1493" s="193"/>
      <c r="S1493" s="193"/>
      <c r="T1493" s="193" t="str">
        <f t="shared" si="23"/>
        <v/>
      </c>
    </row>
    <row r="1494" spans="18:20" ht="15" customHeight="1" x14ac:dyDescent="0.25">
      <c r="R1494" s="193"/>
      <c r="S1494" s="193"/>
      <c r="T1494" s="193" t="str">
        <f t="shared" si="23"/>
        <v/>
      </c>
    </row>
    <row r="1495" spans="18:20" ht="15" customHeight="1" x14ac:dyDescent="0.25">
      <c r="R1495" s="193"/>
      <c r="S1495" s="193"/>
      <c r="T1495" s="193" t="str">
        <f t="shared" si="23"/>
        <v/>
      </c>
    </row>
    <row r="1496" spans="18:20" ht="15" customHeight="1" x14ac:dyDescent="0.25">
      <c r="R1496" s="193"/>
      <c r="S1496" s="193"/>
      <c r="T1496" s="193" t="str">
        <f t="shared" si="23"/>
        <v/>
      </c>
    </row>
    <row r="1497" spans="18:20" ht="15" customHeight="1" x14ac:dyDescent="0.25">
      <c r="R1497" s="193"/>
      <c r="S1497" s="193"/>
      <c r="T1497" s="193" t="str">
        <f t="shared" si="23"/>
        <v/>
      </c>
    </row>
    <row r="1498" spans="18:20" ht="15" customHeight="1" x14ac:dyDescent="0.25">
      <c r="R1498" s="193"/>
      <c r="S1498" s="193"/>
      <c r="T1498" s="193" t="str">
        <f t="shared" si="23"/>
        <v/>
      </c>
    </row>
    <row r="1499" spans="18:20" ht="15" customHeight="1" x14ac:dyDescent="0.25">
      <c r="R1499" s="193"/>
      <c r="S1499" s="193"/>
      <c r="T1499" s="193" t="str">
        <f t="shared" si="23"/>
        <v/>
      </c>
    </row>
    <row r="1500" spans="18:20" ht="15" customHeight="1" x14ac:dyDescent="0.25">
      <c r="R1500" s="193"/>
      <c r="S1500" s="193"/>
      <c r="T1500" s="193" t="str">
        <f t="shared" si="23"/>
        <v/>
      </c>
    </row>
    <row r="1501" spans="18:20" ht="15" customHeight="1" x14ac:dyDescent="0.25">
      <c r="R1501" s="193"/>
      <c r="S1501" s="193"/>
      <c r="T1501" s="193" t="str">
        <f t="shared" si="23"/>
        <v/>
      </c>
    </row>
    <row r="1502" spans="18:20" ht="15" customHeight="1" x14ac:dyDescent="0.25">
      <c r="R1502" s="193"/>
      <c r="S1502" s="193"/>
      <c r="T1502" s="193" t="str">
        <f t="shared" si="23"/>
        <v/>
      </c>
    </row>
    <row r="1503" spans="18:20" ht="15" customHeight="1" x14ac:dyDescent="0.25">
      <c r="R1503" s="193"/>
      <c r="S1503" s="193"/>
      <c r="T1503" s="193" t="str">
        <f t="shared" si="23"/>
        <v/>
      </c>
    </row>
    <row r="1504" spans="18:20" ht="15" customHeight="1" x14ac:dyDescent="0.25">
      <c r="R1504" s="193"/>
      <c r="S1504" s="193"/>
      <c r="T1504" s="193" t="str">
        <f t="shared" si="23"/>
        <v/>
      </c>
    </row>
    <row r="1505" spans="18:20" ht="15" customHeight="1" x14ac:dyDescent="0.25">
      <c r="R1505" s="193"/>
      <c r="S1505" s="193"/>
      <c r="T1505" s="193" t="str">
        <f t="shared" si="23"/>
        <v/>
      </c>
    </row>
    <row r="1506" spans="18:20" ht="15" customHeight="1" x14ac:dyDescent="0.25">
      <c r="R1506" s="193"/>
      <c r="S1506" s="193"/>
      <c r="T1506" s="193" t="str">
        <f t="shared" si="23"/>
        <v/>
      </c>
    </row>
    <row r="1507" spans="18:20" ht="15" customHeight="1" x14ac:dyDescent="0.25">
      <c r="R1507" s="193"/>
      <c r="S1507" s="193"/>
      <c r="T1507" s="193" t="str">
        <f t="shared" si="23"/>
        <v/>
      </c>
    </row>
    <row r="1508" spans="18:20" ht="15" customHeight="1" x14ac:dyDescent="0.25">
      <c r="R1508" s="193"/>
      <c r="S1508" s="193"/>
      <c r="T1508" s="193" t="str">
        <f t="shared" si="23"/>
        <v/>
      </c>
    </row>
    <row r="1509" spans="18:20" ht="15" customHeight="1" x14ac:dyDescent="0.25">
      <c r="R1509" s="193"/>
      <c r="S1509" s="193"/>
      <c r="T1509" s="193" t="str">
        <f t="shared" si="23"/>
        <v/>
      </c>
    </row>
    <row r="1510" spans="18:20" ht="15" customHeight="1" x14ac:dyDescent="0.25">
      <c r="R1510" s="193"/>
      <c r="S1510" s="193"/>
      <c r="T1510" s="193" t="str">
        <f t="shared" si="23"/>
        <v/>
      </c>
    </row>
    <row r="1511" spans="18:20" ht="15" customHeight="1" x14ac:dyDescent="0.25">
      <c r="R1511" s="193"/>
      <c r="S1511" s="193"/>
      <c r="T1511" s="193" t="str">
        <f t="shared" si="23"/>
        <v/>
      </c>
    </row>
    <row r="1512" spans="18:20" ht="15" customHeight="1" x14ac:dyDescent="0.25">
      <c r="R1512" s="193"/>
      <c r="S1512" s="193"/>
      <c r="T1512" s="193" t="str">
        <f t="shared" si="23"/>
        <v/>
      </c>
    </row>
    <row r="1513" spans="18:20" ht="15" customHeight="1" x14ac:dyDescent="0.25">
      <c r="R1513" s="193"/>
      <c r="S1513" s="193"/>
      <c r="T1513" s="193" t="str">
        <f t="shared" si="23"/>
        <v/>
      </c>
    </row>
    <row r="1514" spans="18:20" ht="15" customHeight="1" x14ac:dyDescent="0.25">
      <c r="R1514" s="193"/>
      <c r="S1514" s="193"/>
      <c r="T1514" s="193" t="str">
        <f t="shared" si="23"/>
        <v/>
      </c>
    </row>
    <row r="1515" spans="18:20" ht="15" customHeight="1" x14ac:dyDescent="0.25">
      <c r="R1515" s="193"/>
      <c r="S1515" s="193"/>
      <c r="T1515" s="193" t="str">
        <f t="shared" si="23"/>
        <v/>
      </c>
    </row>
    <row r="1516" spans="18:20" ht="15" customHeight="1" x14ac:dyDescent="0.25">
      <c r="R1516" s="193"/>
      <c r="S1516" s="193"/>
      <c r="T1516" s="193" t="str">
        <f t="shared" si="23"/>
        <v/>
      </c>
    </row>
    <row r="1517" spans="18:20" ht="15" customHeight="1" x14ac:dyDescent="0.25">
      <c r="R1517" s="193"/>
      <c r="S1517" s="193"/>
      <c r="T1517" s="193" t="str">
        <f t="shared" si="23"/>
        <v/>
      </c>
    </row>
    <row r="1518" spans="18:20" ht="15" customHeight="1" x14ac:dyDescent="0.25">
      <c r="R1518" s="193"/>
      <c r="S1518" s="193"/>
      <c r="T1518" s="193" t="str">
        <f t="shared" si="23"/>
        <v/>
      </c>
    </row>
    <row r="1519" spans="18:20" ht="15" customHeight="1" x14ac:dyDescent="0.25">
      <c r="R1519" s="193"/>
      <c r="S1519" s="193"/>
      <c r="T1519" s="193" t="str">
        <f t="shared" si="23"/>
        <v/>
      </c>
    </row>
    <row r="1520" spans="18:20" ht="15" customHeight="1" x14ac:dyDescent="0.25">
      <c r="R1520" s="193"/>
      <c r="S1520" s="193"/>
      <c r="T1520" s="193" t="str">
        <f t="shared" si="23"/>
        <v/>
      </c>
    </row>
    <row r="1521" spans="18:20" ht="15" customHeight="1" x14ac:dyDescent="0.25">
      <c r="R1521" s="193"/>
      <c r="S1521" s="193"/>
      <c r="T1521" s="193" t="str">
        <f t="shared" si="23"/>
        <v/>
      </c>
    </row>
    <row r="1522" spans="18:20" ht="15" customHeight="1" x14ac:dyDescent="0.25">
      <c r="R1522" s="193"/>
      <c r="S1522" s="193"/>
      <c r="T1522" s="193" t="str">
        <f t="shared" si="23"/>
        <v/>
      </c>
    </row>
    <row r="1523" spans="18:20" ht="15" customHeight="1" x14ac:dyDescent="0.25">
      <c r="R1523" s="193"/>
      <c r="S1523" s="193"/>
      <c r="T1523" s="193" t="str">
        <f t="shared" si="23"/>
        <v/>
      </c>
    </row>
    <row r="1524" spans="18:20" ht="15" customHeight="1" x14ac:dyDescent="0.25">
      <c r="R1524" s="193"/>
      <c r="S1524" s="193"/>
      <c r="T1524" s="193" t="str">
        <f t="shared" si="23"/>
        <v/>
      </c>
    </row>
    <row r="1525" spans="18:20" ht="15" customHeight="1" x14ac:dyDescent="0.25">
      <c r="R1525" s="193"/>
      <c r="S1525" s="193"/>
      <c r="T1525" s="193" t="str">
        <f t="shared" si="23"/>
        <v/>
      </c>
    </row>
    <row r="1526" spans="18:20" ht="15" customHeight="1" x14ac:dyDescent="0.25">
      <c r="R1526" s="193"/>
      <c r="S1526" s="193"/>
      <c r="T1526" s="193" t="str">
        <f t="shared" si="23"/>
        <v/>
      </c>
    </row>
    <row r="1527" spans="18:20" ht="15" customHeight="1" x14ac:dyDescent="0.25">
      <c r="R1527" s="193"/>
      <c r="S1527" s="193"/>
      <c r="T1527" s="193" t="str">
        <f t="shared" si="23"/>
        <v/>
      </c>
    </row>
    <row r="1528" spans="18:20" ht="15" customHeight="1" x14ac:dyDescent="0.25">
      <c r="R1528" s="193"/>
      <c r="S1528" s="193"/>
      <c r="T1528" s="193" t="str">
        <f t="shared" si="23"/>
        <v/>
      </c>
    </row>
    <row r="1529" spans="18:20" ht="15" customHeight="1" x14ac:dyDescent="0.25">
      <c r="R1529" s="193"/>
      <c r="S1529" s="193"/>
      <c r="T1529" s="193" t="str">
        <f t="shared" si="23"/>
        <v/>
      </c>
    </row>
    <row r="1530" spans="18:20" ht="15" customHeight="1" x14ac:dyDescent="0.25">
      <c r="R1530" s="193"/>
      <c r="S1530" s="193"/>
      <c r="T1530" s="193" t="str">
        <f t="shared" si="23"/>
        <v/>
      </c>
    </row>
    <row r="1531" spans="18:20" ht="15" customHeight="1" x14ac:dyDescent="0.25">
      <c r="R1531" s="193"/>
      <c r="S1531" s="193"/>
      <c r="T1531" s="193" t="str">
        <f t="shared" si="23"/>
        <v/>
      </c>
    </row>
    <row r="1532" spans="18:20" ht="15" customHeight="1" x14ac:dyDescent="0.25">
      <c r="R1532" s="193"/>
      <c r="S1532" s="193"/>
      <c r="T1532" s="193" t="str">
        <f t="shared" si="23"/>
        <v/>
      </c>
    </row>
    <row r="1533" spans="18:20" ht="15" customHeight="1" x14ac:dyDescent="0.25">
      <c r="R1533" s="193"/>
      <c r="S1533" s="193"/>
      <c r="T1533" s="193" t="str">
        <f t="shared" si="23"/>
        <v/>
      </c>
    </row>
    <row r="1534" spans="18:20" ht="15" customHeight="1" x14ac:dyDescent="0.25">
      <c r="R1534" s="193"/>
      <c r="S1534" s="193"/>
      <c r="T1534" s="193" t="str">
        <f t="shared" si="23"/>
        <v/>
      </c>
    </row>
    <row r="1535" spans="18:20" ht="15" customHeight="1" x14ac:dyDescent="0.25">
      <c r="R1535" s="193"/>
      <c r="S1535" s="193"/>
      <c r="T1535" s="193" t="str">
        <f t="shared" si="23"/>
        <v/>
      </c>
    </row>
    <row r="1536" spans="18:20" ht="15" customHeight="1" x14ac:dyDescent="0.25">
      <c r="R1536" s="193"/>
      <c r="S1536" s="193"/>
      <c r="T1536" s="193" t="str">
        <f t="shared" si="23"/>
        <v/>
      </c>
    </row>
    <row r="1537" spans="18:20" ht="15" customHeight="1" x14ac:dyDescent="0.25">
      <c r="R1537" s="193"/>
      <c r="S1537" s="193"/>
      <c r="T1537" s="193" t="str">
        <f t="shared" si="23"/>
        <v/>
      </c>
    </row>
    <row r="1538" spans="18:20" ht="15" customHeight="1" x14ac:dyDescent="0.25">
      <c r="R1538" s="193"/>
      <c r="S1538" s="193"/>
      <c r="T1538" s="193" t="str">
        <f t="shared" ref="T1538:T1601" si="24">IF($A1538="","",IF(AND($R1538="",$S1538=""),"",IF($S1538="",0,$S1538)-IF($R1538="",0,$R1538)))</f>
        <v/>
      </c>
    </row>
    <row r="1539" spans="18:20" ht="15" customHeight="1" x14ac:dyDescent="0.25">
      <c r="R1539" s="193"/>
      <c r="S1539" s="193"/>
      <c r="T1539" s="193" t="str">
        <f t="shared" si="24"/>
        <v/>
      </c>
    </row>
    <row r="1540" spans="18:20" ht="15" customHeight="1" x14ac:dyDescent="0.25">
      <c r="R1540" s="193"/>
      <c r="S1540" s="193"/>
      <c r="T1540" s="193" t="str">
        <f t="shared" si="24"/>
        <v/>
      </c>
    </row>
    <row r="1541" spans="18:20" ht="15" customHeight="1" x14ac:dyDescent="0.25">
      <c r="R1541" s="193"/>
      <c r="S1541" s="193"/>
      <c r="T1541" s="193" t="str">
        <f t="shared" si="24"/>
        <v/>
      </c>
    </row>
    <row r="1542" spans="18:20" ht="15" customHeight="1" x14ac:dyDescent="0.25">
      <c r="R1542" s="193"/>
      <c r="S1542" s="193"/>
      <c r="T1542" s="193" t="str">
        <f t="shared" si="24"/>
        <v/>
      </c>
    </row>
    <row r="1543" spans="18:20" ht="15" customHeight="1" x14ac:dyDescent="0.25">
      <c r="R1543" s="193"/>
      <c r="S1543" s="193"/>
      <c r="T1543" s="193" t="str">
        <f t="shared" si="24"/>
        <v/>
      </c>
    </row>
    <row r="1544" spans="18:20" ht="15" customHeight="1" x14ac:dyDescent="0.25">
      <c r="R1544" s="193"/>
      <c r="S1544" s="193"/>
      <c r="T1544" s="193" t="str">
        <f t="shared" si="24"/>
        <v/>
      </c>
    </row>
    <row r="1545" spans="18:20" ht="15" customHeight="1" x14ac:dyDescent="0.25">
      <c r="R1545" s="193"/>
      <c r="S1545" s="193"/>
      <c r="T1545" s="193" t="str">
        <f t="shared" si="24"/>
        <v/>
      </c>
    </row>
    <row r="1546" spans="18:20" ht="15" customHeight="1" x14ac:dyDescent="0.25">
      <c r="R1546" s="193"/>
      <c r="S1546" s="193"/>
      <c r="T1546" s="193" t="str">
        <f t="shared" si="24"/>
        <v/>
      </c>
    </row>
    <row r="1547" spans="18:20" ht="15" customHeight="1" x14ac:dyDescent="0.25">
      <c r="R1547" s="193"/>
      <c r="S1547" s="193"/>
      <c r="T1547" s="193" t="str">
        <f t="shared" si="24"/>
        <v/>
      </c>
    </row>
    <row r="1548" spans="18:20" ht="15" customHeight="1" x14ac:dyDescent="0.25">
      <c r="R1548" s="193"/>
      <c r="S1548" s="193"/>
      <c r="T1548" s="193" t="str">
        <f t="shared" si="24"/>
        <v/>
      </c>
    </row>
    <row r="1549" spans="18:20" ht="15" customHeight="1" x14ac:dyDescent="0.25">
      <c r="R1549" s="193"/>
      <c r="S1549" s="193"/>
      <c r="T1549" s="193" t="str">
        <f t="shared" si="24"/>
        <v/>
      </c>
    </row>
    <row r="1550" spans="18:20" ht="15" customHeight="1" x14ac:dyDescent="0.25">
      <c r="R1550" s="193"/>
      <c r="S1550" s="193"/>
      <c r="T1550" s="193" t="str">
        <f t="shared" si="24"/>
        <v/>
      </c>
    </row>
    <row r="1551" spans="18:20" ht="15" customHeight="1" x14ac:dyDescent="0.25">
      <c r="R1551" s="193"/>
      <c r="S1551" s="193"/>
      <c r="T1551" s="193" t="str">
        <f t="shared" si="24"/>
        <v/>
      </c>
    </row>
    <row r="1552" spans="18:20" ht="15" customHeight="1" x14ac:dyDescent="0.25">
      <c r="R1552" s="193"/>
      <c r="S1552" s="193"/>
      <c r="T1552" s="193" t="str">
        <f t="shared" si="24"/>
        <v/>
      </c>
    </row>
    <row r="1553" spans="18:20" ht="15" customHeight="1" x14ac:dyDescent="0.25">
      <c r="R1553" s="193"/>
      <c r="S1553" s="193"/>
      <c r="T1553" s="193" t="str">
        <f t="shared" si="24"/>
        <v/>
      </c>
    </row>
    <row r="1554" spans="18:20" ht="15" customHeight="1" x14ac:dyDescent="0.25">
      <c r="R1554" s="193"/>
      <c r="S1554" s="193"/>
      <c r="T1554" s="193" t="str">
        <f t="shared" si="24"/>
        <v/>
      </c>
    </row>
    <row r="1555" spans="18:20" ht="15" customHeight="1" x14ac:dyDescent="0.25">
      <c r="R1555" s="193"/>
      <c r="S1555" s="193"/>
      <c r="T1555" s="193" t="str">
        <f t="shared" si="24"/>
        <v/>
      </c>
    </row>
    <row r="1556" spans="18:20" ht="15" customHeight="1" x14ac:dyDescent="0.25">
      <c r="R1556" s="193"/>
      <c r="S1556" s="193"/>
      <c r="T1556" s="193" t="str">
        <f t="shared" si="24"/>
        <v/>
      </c>
    </row>
    <row r="1557" spans="18:20" ht="15" customHeight="1" x14ac:dyDescent="0.25">
      <c r="R1557" s="193"/>
      <c r="S1557" s="193"/>
      <c r="T1557" s="193" t="str">
        <f t="shared" si="24"/>
        <v/>
      </c>
    </row>
    <row r="1558" spans="18:20" ht="15" customHeight="1" x14ac:dyDescent="0.25">
      <c r="R1558" s="193"/>
      <c r="S1558" s="193"/>
      <c r="T1558" s="193" t="str">
        <f t="shared" si="24"/>
        <v/>
      </c>
    </row>
    <row r="1559" spans="18:20" ht="15" customHeight="1" x14ac:dyDescent="0.25">
      <c r="R1559" s="193"/>
      <c r="S1559" s="193"/>
      <c r="T1559" s="193" t="str">
        <f t="shared" si="24"/>
        <v/>
      </c>
    </row>
    <row r="1560" spans="18:20" ht="15" customHeight="1" x14ac:dyDescent="0.25">
      <c r="R1560" s="193"/>
      <c r="S1560" s="193"/>
      <c r="T1560" s="193" t="str">
        <f t="shared" si="24"/>
        <v/>
      </c>
    </row>
    <row r="1561" spans="18:20" ht="15" customHeight="1" x14ac:dyDescent="0.25">
      <c r="R1561" s="193"/>
      <c r="S1561" s="193"/>
      <c r="T1561" s="193" t="str">
        <f t="shared" si="24"/>
        <v/>
      </c>
    </row>
    <row r="1562" spans="18:20" ht="15" customHeight="1" x14ac:dyDescent="0.25">
      <c r="R1562" s="193"/>
      <c r="S1562" s="193"/>
      <c r="T1562" s="193" t="str">
        <f t="shared" si="24"/>
        <v/>
      </c>
    </row>
    <row r="1563" spans="18:20" ht="15" customHeight="1" x14ac:dyDescent="0.25">
      <c r="R1563" s="193"/>
      <c r="S1563" s="193"/>
      <c r="T1563" s="193" t="str">
        <f t="shared" si="24"/>
        <v/>
      </c>
    </row>
    <row r="1564" spans="18:20" ht="15" customHeight="1" x14ac:dyDescent="0.25">
      <c r="R1564" s="193"/>
      <c r="S1564" s="193"/>
      <c r="T1564" s="193" t="str">
        <f t="shared" si="24"/>
        <v/>
      </c>
    </row>
    <row r="1565" spans="18:20" ht="15" customHeight="1" x14ac:dyDescent="0.25">
      <c r="R1565" s="193"/>
      <c r="S1565" s="193"/>
      <c r="T1565" s="193" t="str">
        <f t="shared" si="24"/>
        <v/>
      </c>
    </row>
    <row r="1566" spans="18:20" ht="15" customHeight="1" x14ac:dyDescent="0.25">
      <c r="R1566" s="193"/>
      <c r="S1566" s="193"/>
      <c r="T1566" s="193" t="str">
        <f t="shared" si="24"/>
        <v/>
      </c>
    </row>
    <row r="1567" spans="18:20" ht="15" customHeight="1" x14ac:dyDescent="0.25">
      <c r="R1567" s="193"/>
      <c r="S1567" s="193"/>
      <c r="T1567" s="193" t="str">
        <f t="shared" si="24"/>
        <v/>
      </c>
    </row>
    <row r="1568" spans="18:20" ht="15" customHeight="1" x14ac:dyDescent="0.25">
      <c r="R1568" s="193"/>
      <c r="S1568" s="193"/>
      <c r="T1568" s="193" t="str">
        <f t="shared" si="24"/>
        <v/>
      </c>
    </row>
    <row r="1569" spans="18:20" ht="15" customHeight="1" x14ac:dyDescent="0.25">
      <c r="R1569" s="193"/>
      <c r="S1569" s="193"/>
      <c r="T1569" s="193" t="str">
        <f t="shared" si="24"/>
        <v/>
      </c>
    </row>
    <row r="1570" spans="18:20" ht="15" customHeight="1" x14ac:dyDescent="0.25">
      <c r="R1570" s="193"/>
      <c r="S1570" s="193"/>
      <c r="T1570" s="193" t="str">
        <f t="shared" si="24"/>
        <v/>
      </c>
    </row>
    <row r="1571" spans="18:20" ht="15" customHeight="1" x14ac:dyDescent="0.25">
      <c r="R1571" s="193"/>
      <c r="S1571" s="193"/>
      <c r="T1571" s="193" t="str">
        <f t="shared" si="24"/>
        <v/>
      </c>
    </row>
    <row r="1572" spans="18:20" ht="15" customHeight="1" x14ac:dyDescent="0.25">
      <c r="R1572" s="193"/>
      <c r="S1572" s="193"/>
      <c r="T1572" s="193" t="str">
        <f t="shared" si="24"/>
        <v/>
      </c>
    </row>
    <row r="1573" spans="18:20" ht="15" customHeight="1" x14ac:dyDescent="0.25">
      <c r="R1573" s="193"/>
      <c r="S1573" s="193"/>
      <c r="T1573" s="193" t="str">
        <f t="shared" si="24"/>
        <v/>
      </c>
    </row>
    <row r="1574" spans="18:20" ht="15" customHeight="1" x14ac:dyDescent="0.25">
      <c r="R1574" s="193"/>
      <c r="S1574" s="193"/>
      <c r="T1574" s="193" t="str">
        <f t="shared" si="24"/>
        <v/>
      </c>
    </row>
    <row r="1575" spans="18:20" ht="15" customHeight="1" x14ac:dyDescent="0.25">
      <c r="R1575" s="193"/>
      <c r="S1575" s="193"/>
      <c r="T1575" s="193" t="str">
        <f t="shared" si="24"/>
        <v/>
      </c>
    </row>
    <row r="1576" spans="18:20" ht="15" customHeight="1" x14ac:dyDescent="0.25">
      <c r="R1576" s="193"/>
      <c r="S1576" s="193"/>
      <c r="T1576" s="193" t="str">
        <f t="shared" si="24"/>
        <v/>
      </c>
    </row>
    <row r="1577" spans="18:20" ht="15" customHeight="1" x14ac:dyDescent="0.25">
      <c r="R1577" s="193"/>
      <c r="S1577" s="193"/>
      <c r="T1577" s="193" t="str">
        <f t="shared" si="24"/>
        <v/>
      </c>
    </row>
    <row r="1578" spans="18:20" ht="15" customHeight="1" x14ac:dyDescent="0.25">
      <c r="R1578" s="193"/>
      <c r="S1578" s="193"/>
      <c r="T1578" s="193" t="str">
        <f t="shared" si="24"/>
        <v/>
      </c>
    </row>
    <row r="1579" spans="18:20" ht="15" customHeight="1" x14ac:dyDescent="0.25">
      <c r="R1579" s="193"/>
      <c r="S1579" s="193"/>
      <c r="T1579" s="193" t="str">
        <f t="shared" si="24"/>
        <v/>
      </c>
    </row>
    <row r="1580" spans="18:20" ht="15" customHeight="1" x14ac:dyDescent="0.25">
      <c r="R1580" s="193"/>
      <c r="S1580" s="193"/>
      <c r="T1580" s="193" t="str">
        <f t="shared" si="24"/>
        <v/>
      </c>
    </row>
    <row r="1581" spans="18:20" ht="15" customHeight="1" x14ac:dyDescent="0.25">
      <c r="R1581" s="193"/>
      <c r="S1581" s="193"/>
      <c r="T1581" s="193" t="str">
        <f t="shared" si="24"/>
        <v/>
      </c>
    </row>
    <row r="1582" spans="18:20" ht="15" customHeight="1" x14ac:dyDescent="0.25">
      <c r="R1582" s="193"/>
      <c r="S1582" s="193"/>
      <c r="T1582" s="193" t="str">
        <f t="shared" si="24"/>
        <v/>
      </c>
    </row>
    <row r="1583" spans="18:20" ht="15" customHeight="1" x14ac:dyDescent="0.25">
      <c r="R1583" s="193"/>
      <c r="S1583" s="193"/>
      <c r="T1583" s="193" t="str">
        <f t="shared" si="24"/>
        <v/>
      </c>
    </row>
    <row r="1584" spans="18:20" ht="15" customHeight="1" x14ac:dyDescent="0.25">
      <c r="R1584" s="193"/>
      <c r="S1584" s="193"/>
      <c r="T1584" s="193" t="str">
        <f t="shared" si="24"/>
        <v/>
      </c>
    </row>
    <row r="1585" spans="18:20" ht="15" customHeight="1" x14ac:dyDescent="0.25">
      <c r="R1585" s="193"/>
      <c r="S1585" s="193"/>
      <c r="T1585" s="193" t="str">
        <f t="shared" si="24"/>
        <v/>
      </c>
    </row>
    <row r="1586" spans="18:20" ht="15" customHeight="1" x14ac:dyDescent="0.25">
      <c r="R1586" s="193"/>
      <c r="S1586" s="193"/>
      <c r="T1586" s="193" t="str">
        <f t="shared" si="24"/>
        <v/>
      </c>
    </row>
    <row r="1587" spans="18:20" ht="15" customHeight="1" x14ac:dyDescent="0.25">
      <c r="R1587" s="193"/>
      <c r="S1587" s="193"/>
      <c r="T1587" s="193" t="str">
        <f t="shared" si="24"/>
        <v/>
      </c>
    </row>
    <row r="1588" spans="18:20" ht="15" customHeight="1" x14ac:dyDescent="0.25">
      <c r="R1588" s="193"/>
      <c r="S1588" s="193"/>
      <c r="T1588" s="193" t="str">
        <f t="shared" si="24"/>
        <v/>
      </c>
    </row>
    <row r="1589" spans="18:20" ht="15" customHeight="1" x14ac:dyDescent="0.25">
      <c r="R1589" s="193"/>
      <c r="S1589" s="193"/>
      <c r="T1589" s="193" t="str">
        <f t="shared" si="24"/>
        <v/>
      </c>
    </row>
    <row r="1590" spans="18:20" ht="15" customHeight="1" x14ac:dyDescent="0.25">
      <c r="R1590" s="193"/>
      <c r="S1590" s="193"/>
      <c r="T1590" s="193" t="str">
        <f t="shared" si="24"/>
        <v/>
      </c>
    </row>
    <row r="1591" spans="18:20" ht="15" customHeight="1" x14ac:dyDescent="0.25">
      <c r="R1591" s="193"/>
      <c r="S1591" s="193"/>
      <c r="T1591" s="193" t="str">
        <f t="shared" si="24"/>
        <v/>
      </c>
    </row>
    <row r="1592" spans="18:20" ht="15" customHeight="1" x14ac:dyDescent="0.25">
      <c r="R1592" s="193"/>
      <c r="S1592" s="193"/>
      <c r="T1592" s="193" t="str">
        <f t="shared" si="24"/>
        <v/>
      </c>
    </row>
    <row r="1593" spans="18:20" ht="15" customHeight="1" x14ac:dyDescent="0.25">
      <c r="R1593" s="193"/>
      <c r="S1593" s="193"/>
      <c r="T1593" s="193" t="str">
        <f t="shared" si="24"/>
        <v/>
      </c>
    </row>
    <row r="1594" spans="18:20" ht="15" customHeight="1" x14ac:dyDescent="0.25">
      <c r="R1594" s="193"/>
      <c r="S1594" s="193"/>
      <c r="T1594" s="193" t="str">
        <f t="shared" si="24"/>
        <v/>
      </c>
    </row>
    <row r="1595" spans="18:20" ht="15" customHeight="1" x14ac:dyDescent="0.25">
      <c r="R1595" s="193"/>
      <c r="S1595" s="193"/>
      <c r="T1595" s="193" t="str">
        <f t="shared" si="24"/>
        <v/>
      </c>
    </row>
    <row r="1596" spans="18:20" ht="15" customHeight="1" x14ac:dyDescent="0.25">
      <c r="R1596" s="193"/>
      <c r="S1596" s="193"/>
      <c r="T1596" s="193" t="str">
        <f t="shared" si="24"/>
        <v/>
      </c>
    </row>
    <row r="1597" spans="18:20" ht="15" customHeight="1" x14ac:dyDescent="0.25">
      <c r="R1597" s="193"/>
      <c r="S1597" s="193"/>
      <c r="T1597" s="193" t="str">
        <f t="shared" si="24"/>
        <v/>
      </c>
    </row>
    <row r="1598" spans="18:20" ht="15" customHeight="1" x14ac:dyDescent="0.25">
      <c r="R1598" s="193"/>
      <c r="S1598" s="193"/>
      <c r="T1598" s="193" t="str">
        <f t="shared" si="24"/>
        <v/>
      </c>
    </row>
    <row r="1599" spans="18:20" ht="15" customHeight="1" x14ac:dyDescent="0.25">
      <c r="R1599" s="193"/>
      <c r="S1599" s="193"/>
      <c r="T1599" s="193" t="str">
        <f t="shared" si="24"/>
        <v/>
      </c>
    </row>
    <row r="1600" spans="18:20" ht="15" customHeight="1" x14ac:dyDescent="0.25">
      <c r="R1600" s="193"/>
      <c r="S1600" s="193"/>
      <c r="T1600" s="193" t="str">
        <f t="shared" si="24"/>
        <v/>
      </c>
    </row>
    <row r="1601" spans="18:20" ht="15" customHeight="1" x14ac:dyDescent="0.25">
      <c r="R1601" s="193"/>
      <c r="S1601" s="193"/>
      <c r="T1601" s="193" t="str">
        <f t="shared" si="24"/>
        <v/>
      </c>
    </row>
    <row r="1602" spans="18:20" ht="15" customHeight="1" x14ac:dyDescent="0.25">
      <c r="R1602" s="193"/>
      <c r="S1602" s="193"/>
      <c r="T1602" s="193" t="str">
        <f t="shared" ref="T1602:T1665" si="25">IF($A1602="","",IF(AND($R1602="",$S1602=""),"",IF($S1602="",0,$S1602)-IF($R1602="",0,$R1602)))</f>
        <v/>
      </c>
    </row>
    <row r="1603" spans="18:20" ht="15" customHeight="1" x14ac:dyDescent="0.25">
      <c r="R1603" s="193"/>
      <c r="S1603" s="193"/>
      <c r="T1603" s="193" t="str">
        <f t="shared" si="25"/>
        <v/>
      </c>
    </row>
    <row r="1604" spans="18:20" ht="15" customHeight="1" x14ac:dyDescent="0.25">
      <c r="R1604" s="193"/>
      <c r="S1604" s="193"/>
      <c r="T1604" s="193" t="str">
        <f t="shared" si="25"/>
        <v/>
      </c>
    </row>
    <row r="1605" spans="18:20" ht="15" customHeight="1" x14ac:dyDescent="0.25">
      <c r="R1605" s="193"/>
      <c r="S1605" s="193"/>
      <c r="T1605" s="193" t="str">
        <f t="shared" si="25"/>
        <v/>
      </c>
    </row>
    <row r="1606" spans="18:20" ht="15" customHeight="1" x14ac:dyDescent="0.25">
      <c r="R1606" s="193"/>
      <c r="S1606" s="193"/>
      <c r="T1606" s="193" t="str">
        <f t="shared" si="25"/>
        <v/>
      </c>
    </row>
    <row r="1607" spans="18:20" ht="15" customHeight="1" x14ac:dyDescent="0.25">
      <c r="R1607" s="193"/>
      <c r="S1607" s="193"/>
      <c r="T1607" s="193" t="str">
        <f t="shared" si="25"/>
        <v/>
      </c>
    </row>
    <row r="1608" spans="18:20" ht="15" customHeight="1" x14ac:dyDescent="0.25">
      <c r="R1608" s="193"/>
      <c r="S1608" s="193"/>
      <c r="T1608" s="193" t="str">
        <f t="shared" si="25"/>
        <v/>
      </c>
    </row>
    <row r="1609" spans="18:20" ht="15" customHeight="1" x14ac:dyDescent="0.25">
      <c r="R1609" s="193"/>
      <c r="S1609" s="193"/>
      <c r="T1609" s="193" t="str">
        <f t="shared" si="25"/>
        <v/>
      </c>
    </row>
    <row r="1610" spans="18:20" ht="15" customHeight="1" x14ac:dyDescent="0.25">
      <c r="R1610" s="193"/>
      <c r="S1610" s="193"/>
      <c r="T1610" s="193" t="str">
        <f t="shared" si="25"/>
        <v/>
      </c>
    </row>
    <row r="1611" spans="18:20" ht="15" customHeight="1" x14ac:dyDescent="0.25">
      <c r="R1611" s="193"/>
      <c r="S1611" s="193"/>
      <c r="T1611" s="193" t="str">
        <f t="shared" si="25"/>
        <v/>
      </c>
    </row>
    <row r="1612" spans="18:20" ht="15" customHeight="1" x14ac:dyDescent="0.25">
      <c r="R1612" s="193"/>
      <c r="S1612" s="193"/>
      <c r="T1612" s="193" t="str">
        <f t="shared" si="25"/>
        <v/>
      </c>
    </row>
    <row r="1613" spans="18:20" ht="15" customHeight="1" x14ac:dyDescent="0.25">
      <c r="R1613" s="193"/>
      <c r="S1613" s="193"/>
      <c r="T1613" s="193" t="str">
        <f t="shared" si="25"/>
        <v/>
      </c>
    </row>
    <row r="1614" spans="18:20" ht="15" customHeight="1" x14ac:dyDescent="0.25">
      <c r="R1614" s="193"/>
      <c r="S1614" s="193"/>
      <c r="T1614" s="193" t="str">
        <f t="shared" si="25"/>
        <v/>
      </c>
    </row>
    <row r="1615" spans="18:20" ht="15" customHeight="1" x14ac:dyDescent="0.25">
      <c r="R1615" s="193"/>
      <c r="S1615" s="193"/>
      <c r="T1615" s="193" t="str">
        <f t="shared" si="25"/>
        <v/>
      </c>
    </row>
    <row r="1616" spans="18:20" ht="15" customHeight="1" x14ac:dyDescent="0.25">
      <c r="R1616" s="193"/>
      <c r="S1616" s="193"/>
      <c r="T1616" s="193" t="str">
        <f t="shared" si="25"/>
        <v/>
      </c>
    </row>
    <row r="1617" spans="18:20" ht="15" customHeight="1" x14ac:dyDescent="0.25">
      <c r="R1617" s="193"/>
      <c r="S1617" s="193"/>
      <c r="T1617" s="193" t="str">
        <f t="shared" si="25"/>
        <v/>
      </c>
    </row>
    <row r="1618" spans="18:20" ht="15" customHeight="1" x14ac:dyDescent="0.25">
      <c r="R1618" s="193"/>
      <c r="S1618" s="193"/>
      <c r="T1618" s="193" t="str">
        <f t="shared" si="25"/>
        <v/>
      </c>
    </row>
    <row r="1619" spans="18:20" ht="15" customHeight="1" x14ac:dyDescent="0.25">
      <c r="R1619" s="193"/>
      <c r="S1619" s="193"/>
      <c r="T1619" s="193" t="str">
        <f t="shared" si="25"/>
        <v/>
      </c>
    </row>
    <row r="1620" spans="18:20" ht="15" customHeight="1" x14ac:dyDescent="0.25">
      <c r="R1620" s="193"/>
      <c r="S1620" s="193"/>
      <c r="T1620" s="193" t="str">
        <f t="shared" si="25"/>
        <v/>
      </c>
    </row>
    <row r="1621" spans="18:20" ht="15" customHeight="1" x14ac:dyDescent="0.25">
      <c r="R1621" s="193"/>
      <c r="S1621" s="193"/>
      <c r="T1621" s="193" t="str">
        <f t="shared" si="25"/>
        <v/>
      </c>
    </row>
    <row r="1622" spans="18:20" ht="15" customHeight="1" x14ac:dyDescent="0.25">
      <c r="R1622" s="193"/>
      <c r="S1622" s="193"/>
      <c r="T1622" s="193" t="str">
        <f t="shared" si="25"/>
        <v/>
      </c>
    </row>
    <row r="1623" spans="18:20" ht="15" customHeight="1" x14ac:dyDescent="0.25">
      <c r="R1623" s="193"/>
      <c r="S1623" s="193"/>
      <c r="T1623" s="193" t="str">
        <f t="shared" si="25"/>
        <v/>
      </c>
    </row>
    <row r="1624" spans="18:20" ht="15" customHeight="1" x14ac:dyDescent="0.25">
      <c r="R1624" s="193"/>
      <c r="S1624" s="193"/>
      <c r="T1624" s="193" t="str">
        <f t="shared" si="25"/>
        <v/>
      </c>
    </row>
    <row r="1625" spans="18:20" ht="15" customHeight="1" x14ac:dyDescent="0.25">
      <c r="R1625" s="193"/>
      <c r="S1625" s="193"/>
      <c r="T1625" s="193" t="str">
        <f t="shared" si="25"/>
        <v/>
      </c>
    </row>
    <row r="1626" spans="18:20" ht="15" customHeight="1" x14ac:dyDescent="0.25">
      <c r="R1626" s="193"/>
      <c r="S1626" s="193"/>
      <c r="T1626" s="193" t="str">
        <f t="shared" si="25"/>
        <v/>
      </c>
    </row>
    <row r="1627" spans="18:20" ht="15" customHeight="1" x14ac:dyDescent="0.25">
      <c r="R1627" s="193"/>
      <c r="S1627" s="193"/>
      <c r="T1627" s="193" t="str">
        <f t="shared" si="25"/>
        <v/>
      </c>
    </row>
    <row r="1628" spans="18:20" ht="15" customHeight="1" x14ac:dyDescent="0.25">
      <c r="R1628" s="193"/>
      <c r="S1628" s="193"/>
      <c r="T1628" s="193" t="str">
        <f t="shared" si="25"/>
        <v/>
      </c>
    </row>
    <row r="1629" spans="18:20" ht="15" customHeight="1" x14ac:dyDescent="0.25">
      <c r="R1629" s="193"/>
      <c r="S1629" s="193"/>
      <c r="T1629" s="193" t="str">
        <f t="shared" si="25"/>
        <v/>
      </c>
    </row>
    <row r="1630" spans="18:20" ht="15" customHeight="1" x14ac:dyDescent="0.25">
      <c r="R1630" s="193"/>
      <c r="S1630" s="193"/>
      <c r="T1630" s="193" t="str">
        <f t="shared" si="25"/>
        <v/>
      </c>
    </row>
    <row r="1631" spans="18:20" ht="15" customHeight="1" x14ac:dyDescent="0.25">
      <c r="R1631" s="193"/>
      <c r="S1631" s="193"/>
      <c r="T1631" s="193" t="str">
        <f t="shared" si="25"/>
        <v/>
      </c>
    </row>
    <row r="1632" spans="18:20" ht="15" customHeight="1" x14ac:dyDescent="0.25">
      <c r="R1632" s="193"/>
      <c r="S1632" s="193"/>
      <c r="T1632" s="193" t="str">
        <f t="shared" si="25"/>
        <v/>
      </c>
    </row>
    <row r="1633" spans="18:20" ht="15" customHeight="1" x14ac:dyDescent="0.25">
      <c r="R1633" s="193"/>
      <c r="S1633" s="193"/>
      <c r="T1633" s="193" t="str">
        <f t="shared" si="25"/>
        <v/>
      </c>
    </row>
    <row r="1634" spans="18:20" ht="15" customHeight="1" x14ac:dyDescent="0.25">
      <c r="R1634" s="193"/>
      <c r="S1634" s="193"/>
      <c r="T1634" s="193" t="str">
        <f t="shared" si="25"/>
        <v/>
      </c>
    </row>
    <row r="1635" spans="18:20" ht="15" customHeight="1" x14ac:dyDescent="0.25">
      <c r="R1635" s="193"/>
      <c r="S1635" s="193"/>
      <c r="T1635" s="193" t="str">
        <f t="shared" si="25"/>
        <v/>
      </c>
    </row>
    <row r="1636" spans="18:20" ht="15" customHeight="1" x14ac:dyDescent="0.25">
      <c r="R1636" s="193"/>
      <c r="S1636" s="193"/>
      <c r="T1636" s="193" t="str">
        <f t="shared" si="25"/>
        <v/>
      </c>
    </row>
    <row r="1637" spans="18:20" ht="15" customHeight="1" x14ac:dyDescent="0.25">
      <c r="R1637" s="193"/>
      <c r="S1637" s="193"/>
      <c r="T1637" s="193" t="str">
        <f t="shared" si="25"/>
        <v/>
      </c>
    </row>
    <row r="1638" spans="18:20" ht="15" customHeight="1" x14ac:dyDescent="0.25">
      <c r="R1638" s="193"/>
      <c r="S1638" s="193"/>
      <c r="T1638" s="193" t="str">
        <f t="shared" si="25"/>
        <v/>
      </c>
    </row>
    <row r="1639" spans="18:20" ht="15" customHeight="1" x14ac:dyDescent="0.25">
      <c r="R1639" s="193"/>
      <c r="S1639" s="193"/>
      <c r="T1639" s="193" t="str">
        <f t="shared" si="25"/>
        <v/>
      </c>
    </row>
    <row r="1640" spans="18:20" ht="15" customHeight="1" x14ac:dyDescent="0.25">
      <c r="R1640" s="193"/>
      <c r="S1640" s="193"/>
      <c r="T1640" s="193" t="str">
        <f t="shared" si="25"/>
        <v/>
      </c>
    </row>
    <row r="1641" spans="18:20" ht="15" customHeight="1" x14ac:dyDescent="0.25">
      <c r="R1641" s="193"/>
      <c r="S1641" s="193"/>
      <c r="T1641" s="193" t="str">
        <f t="shared" si="25"/>
        <v/>
      </c>
    </row>
    <row r="1642" spans="18:20" ht="15" customHeight="1" x14ac:dyDescent="0.25">
      <c r="R1642" s="193"/>
      <c r="S1642" s="193"/>
      <c r="T1642" s="193" t="str">
        <f t="shared" si="25"/>
        <v/>
      </c>
    </row>
    <row r="1643" spans="18:20" ht="15" customHeight="1" x14ac:dyDescent="0.25">
      <c r="R1643" s="193"/>
      <c r="S1643" s="193"/>
      <c r="T1643" s="193" t="str">
        <f t="shared" si="25"/>
        <v/>
      </c>
    </row>
    <row r="1644" spans="18:20" ht="15" customHeight="1" x14ac:dyDescent="0.25">
      <c r="R1644" s="193"/>
      <c r="S1644" s="193"/>
      <c r="T1644" s="193" t="str">
        <f t="shared" si="25"/>
        <v/>
      </c>
    </row>
    <row r="1645" spans="18:20" ht="15" customHeight="1" x14ac:dyDescent="0.25">
      <c r="R1645" s="193"/>
      <c r="S1645" s="193"/>
      <c r="T1645" s="193" t="str">
        <f t="shared" si="25"/>
        <v/>
      </c>
    </row>
    <row r="1646" spans="18:20" ht="15" customHeight="1" x14ac:dyDescent="0.25">
      <c r="R1646" s="193"/>
      <c r="S1646" s="193"/>
      <c r="T1646" s="193" t="str">
        <f t="shared" si="25"/>
        <v/>
      </c>
    </row>
    <row r="1647" spans="18:20" ht="15" customHeight="1" x14ac:dyDescent="0.25">
      <c r="R1647" s="193"/>
      <c r="S1647" s="193"/>
      <c r="T1647" s="193" t="str">
        <f t="shared" si="25"/>
        <v/>
      </c>
    </row>
    <row r="1648" spans="18:20" ht="15" customHeight="1" x14ac:dyDescent="0.25">
      <c r="R1648" s="193"/>
      <c r="S1648" s="193"/>
      <c r="T1648" s="193" t="str">
        <f t="shared" si="25"/>
        <v/>
      </c>
    </row>
    <row r="1649" spans="18:20" ht="15" customHeight="1" x14ac:dyDescent="0.25">
      <c r="R1649" s="193"/>
      <c r="S1649" s="193"/>
      <c r="T1649" s="193" t="str">
        <f t="shared" si="25"/>
        <v/>
      </c>
    </row>
    <row r="1650" spans="18:20" ht="15" customHeight="1" x14ac:dyDescent="0.25">
      <c r="R1650" s="193"/>
      <c r="S1650" s="193"/>
      <c r="T1650" s="193" t="str">
        <f t="shared" si="25"/>
        <v/>
      </c>
    </row>
    <row r="1651" spans="18:20" ht="15" customHeight="1" x14ac:dyDescent="0.25">
      <c r="R1651" s="193"/>
      <c r="S1651" s="193"/>
      <c r="T1651" s="193" t="str">
        <f t="shared" si="25"/>
        <v/>
      </c>
    </row>
    <row r="1652" spans="18:20" ht="15" customHeight="1" x14ac:dyDescent="0.25">
      <c r="R1652" s="193"/>
      <c r="S1652" s="193"/>
      <c r="T1652" s="193" t="str">
        <f t="shared" si="25"/>
        <v/>
      </c>
    </row>
    <row r="1653" spans="18:20" ht="15" customHeight="1" x14ac:dyDescent="0.25">
      <c r="R1653" s="193"/>
      <c r="S1653" s="193"/>
      <c r="T1653" s="193" t="str">
        <f t="shared" si="25"/>
        <v/>
      </c>
    </row>
    <row r="1654" spans="18:20" ht="15" customHeight="1" x14ac:dyDescent="0.25">
      <c r="R1654" s="193"/>
      <c r="S1654" s="193"/>
      <c r="T1654" s="193" t="str">
        <f t="shared" si="25"/>
        <v/>
      </c>
    </row>
    <row r="1655" spans="18:20" ht="15" customHeight="1" x14ac:dyDescent="0.25">
      <c r="R1655" s="193"/>
      <c r="S1655" s="193"/>
      <c r="T1655" s="193" t="str">
        <f t="shared" si="25"/>
        <v/>
      </c>
    </row>
    <row r="1656" spans="18:20" ht="15" customHeight="1" x14ac:dyDescent="0.25">
      <c r="R1656" s="193"/>
      <c r="S1656" s="193"/>
      <c r="T1656" s="193" t="str">
        <f t="shared" si="25"/>
        <v/>
      </c>
    </row>
    <row r="1657" spans="18:20" ht="15" customHeight="1" x14ac:dyDescent="0.25">
      <c r="R1657" s="193"/>
      <c r="S1657" s="193"/>
      <c r="T1657" s="193" t="str">
        <f t="shared" si="25"/>
        <v/>
      </c>
    </row>
    <row r="1658" spans="18:20" ht="15" customHeight="1" x14ac:dyDescent="0.25">
      <c r="R1658" s="193"/>
      <c r="S1658" s="193"/>
      <c r="T1658" s="193" t="str">
        <f t="shared" si="25"/>
        <v/>
      </c>
    </row>
    <row r="1659" spans="18:20" ht="15" customHeight="1" x14ac:dyDescent="0.25">
      <c r="R1659" s="193"/>
      <c r="S1659" s="193"/>
      <c r="T1659" s="193" t="str">
        <f t="shared" si="25"/>
        <v/>
      </c>
    </row>
    <row r="1660" spans="18:20" ht="15" customHeight="1" x14ac:dyDescent="0.25">
      <c r="R1660" s="193"/>
      <c r="S1660" s="193"/>
      <c r="T1660" s="193" t="str">
        <f t="shared" si="25"/>
        <v/>
      </c>
    </row>
    <row r="1661" spans="18:20" ht="15" customHeight="1" x14ac:dyDescent="0.25">
      <c r="R1661" s="193"/>
      <c r="S1661" s="193"/>
      <c r="T1661" s="193" t="str">
        <f t="shared" si="25"/>
        <v/>
      </c>
    </row>
    <row r="1662" spans="18:20" ht="15" customHeight="1" x14ac:dyDescent="0.25">
      <c r="R1662" s="193"/>
      <c r="S1662" s="193"/>
      <c r="T1662" s="193" t="str">
        <f t="shared" si="25"/>
        <v/>
      </c>
    </row>
    <row r="1663" spans="18:20" ht="15" customHeight="1" x14ac:dyDescent="0.25">
      <c r="R1663" s="193"/>
      <c r="S1663" s="193"/>
      <c r="T1663" s="193" t="str">
        <f t="shared" si="25"/>
        <v/>
      </c>
    </row>
    <row r="1664" spans="18:20" ht="15" customHeight="1" x14ac:dyDescent="0.25">
      <c r="R1664" s="193"/>
      <c r="S1664" s="193"/>
      <c r="T1664" s="193" t="str">
        <f t="shared" si="25"/>
        <v/>
      </c>
    </row>
    <row r="1665" spans="18:20" ht="15" customHeight="1" x14ac:dyDescent="0.25">
      <c r="R1665" s="193"/>
      <c r="S1665" s="193"/>
      <c r="T1665" s="193" t="str">
        <f t="shared" si="25"/>
        <v/>
      </c>
    </row>
    <row r="1666" spans="18:20" ht="15" customHeight="1" x14ac:dyDescent="0.25">
      <c r="R1666" s="193"/>
      <c r="S1666" s="193"/>
      <c r="T1666" s="193" t="str">
        <f t="shared" ref="T1666:T1729" si="26">IF($A1666="","",IF(AND($R1666="",$S1666=""),"",IF($S1666="",0,$S1666)-IF($R1666="",0,$R1666)))</f>
        <v/>
      </c>
    </row>
    <row r="1667" spans="18:20" ht="15" customHeight="1" x14ac:dyDescent="0.25">
      <c r="R1667" s="193"/>
      <c r="S1667" s="193"/>
      <c r="T1667" s="193" t="str">
        <f t="shared" si="26"/>
        <v/>
      </c>
    </row>
    <row r="1668" spans="18:20" ht="15" customHeight="1" x14ac:dyDescent="0.25">
      <c r="R1668" s="193"/>
      <c r="S1668" s="193"/>
      <c r="T1668" s="193" t="str">
        <f t="shared" si="26"/>
        <v/>
      </c>
    </row>
    <row r="1669" spans="18:20" ht="15" customHeight="1" x14ac:dyDescent="0.25">
      <c r="R1669" s="193"/>
      <c r="S1669" s="193"/>
      <c r="T1669" s="193" t="str">
        <f t="shared" si="26"/>
        <v/>
      </c>
    </row>
    <row r="1670" spans="18:20" ht="15" customHeight="1" x14ac:dyDescent="0.25">
      <c r="R1670" s="193"/>
      <c r="S1670" s="193"/>
      <c r="T1670" s="193" t="str">
        <f t="shared" si="26"/>
        <v/>
      </c>
    </row>
    <row r="1671" spans="18:20" ht="15" customHeight="1" x14ac:dyDescent="0.25">
      <c r="R1671" s="193"/>
      <c r="S1671" s="193"/>
      <c r="T1671" s="193" t="str">
        <f t="shared" si="26"/>
        <v/>
      </c>
    </row>
    <row r="1672" spans="18:20" ht="15" customHeight="1" x14ac:dyDescent="0.25">
      <c r="R1672" s="193"/>
      <c r="S1672" s="193"/>
      <c r="T1672" s="193" t="str">
        <f t="shared" si="26"/>
        <v/>
      </c>
    </row>
    <row r="1673" spans="18:20" ht="15" customHeight="1" x14ac:dyDescent="0.25">
      <c r="R1673" s="193"/>
      <c r="S1673" s="193"/>
      <c r="T1673" s="193" t="str">
        <f t="shared" si="26"/>
        <v/>
      </c>
    </row>
    <row r="1674" spans="18:20" ht="15" customHeight="1" x14ac:dyDescent="0.25">
      <c r="R1674" s="193"/>
      <c r="S1674" s="193"/>
      <c r="T1674" s="193" t="str">
        <f t="shared" si="26"/>
        <v/>
      </c>
    </row>
    <row r="1675" spans="18:20" ht="15" customHeight="1" x14ac:dyDescent="0.25">
      <c r="R1675" s="193"/>
      <c r="S1675" s="193"/>
      <c r="T1675" s="193" t="str">
        <f t="shared" si="26"/>
        <v/>
      </c>
    </row>
    <row r="1676" spans="18:20" ht="15" customHeight="1" x14ac:dyDescent="0.25">
      <c r="R1676" s="193"/>
      <c r="S1676" s="193"/>
      <c r="T1676" s="193" t="str">
        <f t="shared" si="26"/>
        <v/>
      </c>
    </row>
    <row r="1677" spans="18:20" ht="15" customHeight="1" x14ac:dyDescent="0.25">
      <c r="R1677" s="193"/>
      <c r="S1677" s="193"/>
      <c r="T1677" s="193" t="str">
        <f t="shared" si="26"/>
        <v/>
      </c>
    </row>
    <row r="1678" spans="18:20" ht="15" customHeight="1" x14ac:dyDescent="0.25">
      <c r="R1678" s="193"/>
      <c r="S1678" s="193"/>
      <c r="T1678" s="193" t="str">
        <f t="shared" si="26"/>
        <v/>
      </c>
    </row>
    <row r="1679" spans="18:20" ht="15" customHeight="1" x14ac:dyDescent="0.25">
      <c r="R1679" s="193"/>
      <c r="S1679" s="193"/>
      <c r="T1679" s="193" t="str">
        <f t="shared" si="26"/>
        <v/>
      </c>
    </row>
    <row r="1680" spans="18:20" ht="15" customHeight="1" x14ac:dyDescent="0.25">
      <c r="R1680" s="193"/>
      <c r="S1680" s="193"/>
      <c r="T1680" s="193" t="str">
        <f t="shared" si="26"/>
        <v/>
      </c>
    </row>
    <row r="1681" spans="18:20" ht="15" customHeight="1" x14ac:dyDescent="0.25">
      <c r="R1681" s="193"/>
      <c r="S1681" s="193"/>
      <c r="T1681" s="193" t="str">
        <f t="shared" si="26"/>
        <v/>
      </c>
    </row>
    <row r="1682" spans="18:20" ht="15" customHeight="1" x14ac:dyDescent="0.25">
      <c r="R1682" s="193"/>
      <c r="S1682" s="193"/>
      <c r="T1682" s="193" t="str">
        <f t="shared" si="26"/>
        <v/>
      </c>
    </row>
    <row r="1683" spans="18:20" ht="15" customHeight="1" x14ac:dyDescent="0.25">
      <c r="R1683" s="193"/>
      <c r="S1683" s="193"/>
      <c r="T1683" s="193" t="str">
        <f t="shared" si="26"/>
        <v/>
      </c>
    </row>
    <row r="1684" spans="18:20" ht="15" customHeight="1" x14ac:dyDescent="0.25">
      <c r="R1684" s="193"/>
      <c r="S1684" s="193"/>
      <c r="T1684" s="193" t="str">
        <f t="shared" si="26"/>
        <v/>
      </c>
    </row>
    <row r="1685" spans="18:20" ht="15" customHeight="1" x14ac:dyDescent="0.25">
      <c r="R1685" s="193"/>
      <c r="S1685" s="193"/>
      <c r="T1685" s="193" t="str">
        <f t="shared" si="26"/>
        <v/>
      </c>
    </row>
    <row r="1686" spans="18:20" ht="15" customHeight="1" x14ac:dyDescent="0.25">
      <c r="R1686" s="193"/>
      <c r="S1686" s="193"/>
      <c r="T1686" s="193" t="str">
        <f t="shared" si="26"/>
        <v/>
      </c>
    </row>
    <row r="1687" spans="18:20" ht="15" customHeight="1" x14ac:dyDescent="0.25">
      <c r="R1687" s="193"/>
      <c r="S1687" s="193"/>
      <c r="T1687" s="193" t="str">
        <f t="shared" si="26"/>
        <v/>
      </c>
    </row>
    <row r="1688" spans="18:20" ht="15" customHeight="1" x14ac:dyDescent="0.25">
      <c r="R1688" s="193"/>
      <c r="S1688" s="193"/>
      <c r="T1688" s="193" t="str">
        <f t="shared" si="26"/>
        <v/>
      </c>
    </row>
    <row r="1689" spans="18:20" ht="15" customHeight="1" x14ac:dyDescent="0.25">
      <c r="R1689" s="193"/>
      <c r="S1689" s="193"/>
      <c r="T1689" s="193" t="str">
        <f t="shared" si="26"/>
        <v/>
      </c>
    </row>
    <row r="1690" spans="18:20" ht="15" customHeight="1" x14ac:dyDescent="0.25">
      <c r="R1690" s="193"/>
      <c r="S1690" s="193"/>
      <c r="T1690" s="193" t="str">
        <f t="shared" si="26"/>
        <v/>
      </c>
    </row>
    <row r="1691" spans="18:20" ht="15" customHeight="1" x14ac:dyDescent="0.25">
      <c r="R1691" s="193"/>
      <c r="S1691" s="193"/>
      <c r="T1691" s="193" t="str">
        <f t="shared" si="26"/>
        <v/>
      </c>
    </row>
    <row r="1692" spans="18:20" ht="15" customHeight="1" x14ac:dyDescent="0.25">
      <c r="R1692" s="193"/>
      <c r="S1692" s="193"/>
      <c r="T1692" s="193" t="str">
        <f t="shared" si="26"/>
        <v/>
      </c>
    </row>
    <row r="1693" spans="18:20" ht="15" customHeight="1" x14ac:dyDescent="0.25">
      <c r="R1693" s="193"/>
      <c r="S1693" s="193"/>
      <c r="T1693" s="193" t="str">
        <f t="shared" si="26"/>
        <v/>
      </c>
    </row>
    <row r="1694" spans="18:20" ht="15" customHeight="1" x14ac:dyDescent="0.25">
      <c r="R1694" s="193"/>
      <c r="S1694" s="193"/>
      <c r="T1694" s="193" t="str">
        <f t="shared" si="26"/>
        <v/>
      </c>
    </row>
    <row r="1695" spans="18:20" ht="15" customHeight="1" x14ac:dyDescent="0.25">
      <c r="R1695" s="193"/>
      <c r="S1695" s="193"/>
      <c r="T1695" s="193" t="str">
        <f t="shared" si="26"/>
        <v/>
      </c>
    </row>
    <row r="1696" spans="18:20" ht="15" customHeight="1" x14ac:dyDescent="0.25">
      <c r="R1696" s="193"/>
      <c r="S1696" s="193"/>
      <c r="T1696" s="193" t="str">
        <f t="shared" si="26"/>
        <v/>
      </c>
    </row>
    <row r="1697" spans="18:20" ht="15" customHeight="1" x14ac:dyDescent="0.25">
      <c r="R1697" s="193"/>
      <c r="S1697" s="193"/>
      <c r="T1697" s="193" t="str">
        <f t="shared" si="26"/>
        <v/>
      </c>
    </row>
    <row r="1698" spans="18:20" ht="15" customHeight="1" x14ac:dyDescent="0.25">
      <c r="R1698" s="193"/>
      <c r="S1698" s="193"/>
      <c r="T1698" s="193" t="str">
        <f t="shared" si="26"/>
        <v/>
      </c>
    </row>
    <row r="1699" spans="18:20" ht="15" customHeight="1" x14ac:dyDescent="0.25">
      <c r="R1699" s="193"/>
      <c r="S1699" s="193"/>
      <c r="T1699" s="193" t="str">
        <f t="shared" si="26"/>
        <v/>
      </c>
    </row>
    <row r="1700" spans="18:20" ht="15" customHeight="1" x14ac:dyDescent="0.25">
      <c r="R1700" s="193"/>
      <c r="S1700" s="193"/>
      <c r="T1700" s="193" t="str">
        <f t="shared" si="26"/>
        <v/>
      </c>
    </row>
    <row r="1701" spans="18:20" ht="15" customHeight="1" x14ac:dyDescent="0.25">
      <c r="R1701" s="193"/>
      <c r="S1701" s="193"/>
      <c r="T1701" s="193" t="str">
        <f t="shared" si="26"/>
        <v/>
      </c>
    </row>
    <row r="1702" spans="18:20" ht="15" customHeight="1" x14ac:dyDescent="0.25">
      <c r="R1702" s="193"/>
      <c r="S1702" s="193"/>
      <c r="T1702" s="193" t="str">
        <f t="shared" si="26"/>
        <v/>
      </c>
    </row>
    <row r="1703" spans="18:20" ht="15" customHeight="1" x14ac:dyDescent="0.25">
      <c r="R1703" s="193"/>
      <c r="S1703" s="193"/>
      <c r="T1703" s="193" t="str">
        <f t="shared" si="26"/>
        <v/>
      </c>
    </row>
    <row r="1704" spans="18:20" ht="15" customHeight="1" x14ac:dyDescent="0.25">
      <c r="R1704" s="193"/>
      <c r="S1704" s="193"/>
      <c r="T1704" s="193" t="str">
        <f t="shared" si="26"/>
        <v/>
      </c>
    </row>
    <row r="1705" spans="18:20" ht="15" customHeight="1" x14ac:dyDescent="0.25">
      <c r="R1705" s="193"/>
      <c r="S1705" s="193"/>
      <c r="T1705" s="193" t="str">
        <f t="shared" si="26"/>
        <v/>
      </c>
    </row>
    <row r="1706" spans="18:20" ht="15" customHeight="1" x14ac:dyDescent="0.25">
      <c r="R1706" s="193"/>
      <c r="S1706" s="193"/>
      <c r="T1706" s="193" t="str">
        <f t="shared" si="26"/>
        <v/>
      </c>
    </row>
    <row r="1707" spans="18:20" ht="15" customHeight="1" x14ac:dyDescent="0.25">
      <c r="R1707" s="193"/>
      <c r="S1707" s="193"/>
      <c r="T1707" s="193" t="str">
        <f t="shared" si="26"/>
        <v/>
      </c>
    </row>
    <row r="1708" spans="18:20" ht="15" customHeight="1" x14ac:dyDescent="0.25">
      <c r="R1708" s="193"/>
      <c r="S1708" s="193"/>
      <c r="T1708" s="193" t="str">
        <f t="shared" si="26"/>
        <v/>
      </c>
    </row>
    <row r="1709" spans="18:20" ht="15" customHeight="1" x14ac:dyDescent="0.25">
      <c r="R1709" s="193"/>
      <c r="S1709" s="193"/>
      <c r="T1709" s="193" t="str">
        <f t="shared" si="26"/>
        <v/>
      </c>
    </row>
    <row r="1710" spans="18:20" ht="15" customHeight="1" x14ac:dyDescent="0.25">
      <c r="R1710" s="193"/>
      <c r="S1710" s="193"/>
      <c r="T1710" s="193" t="str">
        <f t="shared" si="26"/>
        <v/>
      </c>
    </row>
    <row r="1711" spans="18:20" ht="15" customHeight="1" x14ac:dyDescent="0.25">
      <c r="R1711" s="193"/>
      <c r="S1711" s="193"/>
      <c r="T1711" s="193" t="str">
        <f t="shared" si="26"/>
        <v/>
      </c>
    </row>
    <row r="1712" spans="18:20" ht="15" customHeight="1" x14ac:dyDescent="0.25">
      <c r="R1712" s="193"/>
      <c r="S1712" s="193"/>
      <c r="T1712" s="193" t="str">
        <f t="shared" si="26"/>
        <v/>
      </c>
    </row>
    <row r="1713" spans="18:20" ht="15" customHeight="1" x14ac:dyDescent="0.25">
      <c r="R1713" s="193"/>
      <c r="S1713" s="193"/>
      <c r="T1713" s="193" t="str">
        <f t="shared" si="26"/>
        <v/>
      </c>
    </row>
    <row r="1714" spans="18:20" ht="15" customHeight="1" x14ac:dyDescent="0.25">
      <c r="R1714" s="193"/>
      <c r="S1714" s="193"/>
      <c r="T1714" s="193" t="str">
        <f t="shared" si="26"/>
        <v/>
      </c>
    </row>
    <row r="1715" spans="18:20" ht="15" customHeight="1" x14ac:dyDescent="0.25">
      <c r="R1715" s="193"/>
      <c r="S1715" s="193"/>
      <c r="T1715" s="193" t="str">
        <f t="shared" si="26"/>
        <v/>
      </c>
    </row>
    <row r="1716" spans="18:20" ht="15" customHeight="1" x14ac:dyDescent="0.25">
      <c r="R1716" s="193"/>
      <c r="S1716" s="193"/>
      <c r="T1716" s="193" t="str">
        <f t="shared" si="26"/>
        <v/>
      </c>
    </row>
    <row r="1717" spans="18:20" ht="15" customHeight="1" x14ac:dyDescent="0.25">
      <c r="R1717" s="193"/>
      <c r="S1717" s="193"/>
      <c r="T1717" s="193" t="str">
        <f t="shared" si="26"/>
        <v/>
      </c>
    </row>
    <row r="1718" spans="18:20" ht="15" customHeight="1" x14ac:dyDescent="0.25">
      <c r="R1718" s="193"/>
      <c r="S1718" s="193"/>
      <c r="T1718" s="193" t="str">
        <f t="shared" si="26"/>
        <v/>
      </c>
    </row>
    <row r="1719" spans="18:20" ht="15" customHeight="1" x14ac:dyDescent="0.25">
      <c r="R1719" s="193"/>
      <c r="S1719" s="193"/>
      <c r="T1719" s="193" t="str">
        <f t="shared" si="26"/>
        <v/>
      </c>
    </row>
    <row r="1720" spans="18:20" ht="15" customHeight="1" x14ac:dyDescent="0.25">
      <c r="R1720" s="193"/>
      <c r="S1720" s="193"/>
      <c r="T1720" s="193" t="str">
        <f t="shared" si="26"/>
        <v/>
      </c>
    </row>
    <row r="1721" spans="18:20" ht="15" customHeight="1" x14ac:dyDescent="0.25">
      <c r="R1721" s="193"/>
      <c r="S1721" s="193"/>
      <c r="T1721" s="193" t="str">
        <f t="shared" si="26"/>
        <v/>
      </c>
    </row>
    <row r="1722" spans="18:20" ht="15" customHeight="1" x14ac:dyDescent="0.25">
      <c r="R1722" s="193"/>
      <c r="S1722" s="193"/>
      <c r="T1722" s="193" t="str">
        <f t="shared" si="26"/>
        <v/>
      </c>
    </row>
    <row r="1723" spans="18:20" ht="15" customHeight="1" x14ac:dyDescent="0.25">
      <c r="R1723" s="193"/>
      <c r="S1723" s="193"/>
      <c r="T1723" s="193" t="str">
        <f t="shared" si="26"/>
        <v/>
      </c>
    </row>
    <row r="1724" spans="18:20" ht="15" customHeight="1" x14ac:dyDescent="0.25">
      <c r="R1724" s="193"/>
      <c r="S1724" s="193"/>
      <c r="T1724" s="193" t="str">
        <f t="shared" si="26"/>
        <v/>
      </c>
    </row>
    <row r="1725" spans="18:20" ht="15" customHeight="1" x14ac:dyDescent="0.25">
      <c r="R1725" s="193"/>
      <c r="S1725" s="193"/>
      <c r="T1725" s="193" t="str">
        <f t="shared" si="26"/>
        <v/>
      </c>
    </row>
    <row r="1726" spans="18:20" ht="15" customHeight="1" x14ac:dyDescent="0.25">
      <c r="R1726" s="193"/>
      <c r="S1726" s="193"/>
      <c r="T1726" s="193" t="str">
        <f t="shared" si="26"/>
        <v/>
      </c>
    </row>
    <row r="1727" spans="18:20" ht="15" customHeight="1" x14ac:dyDescent="0.25">
      <c r="R1727" s="193"/>
      <c r="S1727" s="193"/>
      <c r="T1727" s="193" t="str">
        <f t="shared" si="26"/>
        <v/>
      </c>
    </row>
    <row r="1728" spans="18:20" ht="15" customHeight="1" x14ac:dyDescent="0.25">
      <c r="R1728" s="193"/>
      <c r="S1728" s="193"/>
      <c r="T1728" s="193" t="str">
        <f t="shared" si="26"/>
        <v/>
      </c>
    </row>
    <row r="1729" spans="18:20" ht="15" customHeight="1" x14ac:dyDescent="0.25">
      <c r="R1729" s="193"/>
      <c r="S1729" s="193"/>
      <c r="T1729" s="193" t="str">
        <f t="shared" si="26"/>
        <v/>
      </c>
    </row>
    <row r="1730" spans="18:20" ht="15" customHeight="1" x14ac:dyDescent="0.25">
      <c r="R1730" s="193"/>
      <c r="S1730" s="193"/>
      <c r="T1730" s="193" t="str">
        <f t="shared" ref="T1730:T1793" si="27">IF($A1730="","",IF(AND($R1730="",$S1730=""),"",IF($S1730="",0,$S1730)-IF($R1730="",0,$R1730)))</f>
        <v/>
      </c>
    </row>
    <row r="1731" spans="18:20" ht="15" customHeight="1" x14ac:dyDescent="0.25">
      <c r="R1731" s="193"/>
      <c r="S1731" s="193"/>
      <c r="T1731" s="193" t="str">
        <f t="shared" si="27"/>
        <v/>
      </c>
    </row>
    <row r="1732" spans="18:20" ht="15" customHeight="1" x14ac:dyDescent="0.25">
      <c r="R1732" s="193"/>
      <c r="S1732" s="193"/>
      <c r="T1732" s="193" t="str">
        <f t="shared" si="27"/>
        <v/>
      </c>
    </row>
    <row r="1733" spans="18:20" ht="15" customHeight="1" x14ac:dyDescent="0.25">
      <c r="R1733" s="193"/>
      <c r="S1733" s="193"/>
      <c r="T1733" s="193" t="str">
        <f t="shared" si="27"/>
        <v/>
      </c>
    </row>
    <row r="1734" spans="18:20" ht="15" customHeight="1" x14ac:dyDescent="0.25">
      <c r="R1734" s="193"/>
      <c r="S1734" s="193"/>
      <c r="T1734" s="193" t="str">
        <f t="shared" si="27"/>
        <v/>
      </c>
    </row>
    <row r="1735" spans="18:20" ht="15" customHeight="1" x14ac:dyDescent="0.25">
      <c r="R1735" s="193"/>
      <c r="S1735" s="193"/>
      <c r="T1735" s="193" t="str">
        <f t="shared" si="27"/>
        <v/>
      </c>
    </row>
    <row r="1736" spans="18:20" ht="15" customHeight="1" x14ac:dyDescent="0.25">
      <c r="R1736" s="193"/>
      <c r="S1736" s="193"/>
      <c r="T1736" s="193" t="str">
        <f t="shared" si="27"/>
        <v/>
      </c>
    </row>
    <row r="1737" spans="18:20" ht="15" customHeight="1" x14ac:dyDescent="0.25">
      <c r="R1737" s="193"/>
      <c r="S1737" s="193"/>
      <c r="T1737" s="193" t="str">
        <f t="shared" si="27"/>
        <v/>
      </c>
    </row>
    <row r="1738" spans="18:20" ht="15" customHeight="1" x14ac:dyDescent="0.25">
      <c r="R1738" s="193"/>
      <c r="S1738" s="193"/>
      <c r="T1738" s="193" t="str">
        <f t="shared" si="27"/>
        <v/>
      </c>
    </row>
    <row r="1739" spans="18:20" ht="15" customHeight="1" x14ac:dyDescent="0.25">
      <c r="R1739" s="193"/>
      <c r="S1739" s="193"/>
      <c r="T1739" s="193" t="str">
        <f t="shared" si="27"/>
        <v/>
      </c>
    </row>
    <row r="1740" spans="18:20" ht="15" customHeight="1" x14ac:dyDescent="0.25">
      <c r="R1740" s="193"/>
      <c r="S1740" s="193"/>
      <c r="T1740" s="193" t="str">
        <f t="shared" si="27"/>
        <v/>
      </c>
    </row>
    <row r="1741" spans="18:20" ht="15" customHeight="1" x14ac:dyDescent="0.25">
      <c r="R1741" s="193"/>
      <c r="S1741" s="193"/>
      <c r="T1741" s="193" t="str">
        <f t="shared" si="27"/>
        <v/>
      </c>
    </row>
    <row r="1742" spans="18:20" ht="15" customHeight="1" x14ac:dyDescent="0.25">
      <c r="R1742" s="193"/>
      <c r="S1742" s="193"/>
      <c r="T1742" s="193" t="str">
        <f t="shared" si="27"/>
        <v/>
      </c>
    </row>
    <row r="1743" spans="18:20" ht="15" customHeight="1" x14ac:dyDescent="0.25">
      <c r="R1743" s="193"/>
      <c r="S1743" s="193"/>
      <c r="T1743" s="193" t="str">
        <f t="shared" si="27"/>
        <v/>
      </c>
    </row>
    <row r="1744" spans="18:20" ht="15" customHeight="1" x14ac:dyDescent="0.25">
      <c r="R1744" s="193"/>
      <c r="S1744" s="193"/>
      <c r="T1744" s="193" t="str">
        <f t="shared" si="27"/>
        <v/>
      </c>
    </row>
    <row r="1745" spans="18:20" ht="15" customHeight="1" x14ac:dyDescent="0.25">
      <c r="R1745" s="193"/>
      <c r="S1745" s="193"/>
      <c r="T1745" s="193" t="str">
        <f t="shared" si="27"/>
        <v/>
      </c>
    </row>
    <row r="1746" spans="18:20" ht="15" customHeight="1" x14ac:dyDescent="0.25">
      <c r="R1746" s="193"/>
      <c r="S1746" s="193"/>
      <c r="T1746" s="193" t="str">
        <f t="shared" si="27"/>
        <v/>
      </c>
    </row>
    <row r="1747" spans="18:20" ht="15" customHeight="1" x14ac:dyDescent="0.25">
      <c r="R1747" s="193"/>
      <c r="S1747" s="193"/>
      <c r="T1747" s="193" t="str">
        <f t="shared" si="27"/>
        <v/>
      </c>
    </row>
    <row r="1748" spans="18:20" ht="15" customHeight="1" x14ac:dyDescent="0.25">
      <c r="R1748" s="193"/>
      <c r="S1748" s="193"/>
      <c r="T1748" s="193" t="str">
        <f t="shared" si="27"/>
        <v/>
      </c>
    </row>
    <row r="1749" spans="18:20" ht="15" customHeight="1" x14ac:dyDescent="0.25">
      <c r="R1749" s="193"/>
      <c r="S1749" s="193"/>
      <c r="T1749" s="193" t="str">
        <f t="shared" si="27"/>
        <v/>
      </c>
    </row>
    <row r="1750" spans="18:20" ht="15" customHeight="1" x14ac:dyDescent="0.25">
      <c r="R1750" s="193"/>
      <c r="S1750" s="193"/>
      <c r="T1750" s="193" t="str">
        <f t="shared" si="27"/>
        <v/>
      </c>
    </row>
    <row r="1751" spans="18:20" ht="15" customHeight="1" x14ac:dyDescent="0.25">
      <c r="R1751" s="193"/>
      <c r="S1751" s="193"/>
      <c r="T1751" s="193" t="str">
        <f t="shared" si="27"/>
        <v/>
      </c>
    </row>
    <row r="1752" spans="18:20" ht="15" customHeight="1" x14ac:dyDescent="0.25">
      <c r="R1752" s="193"/>
      <c r="S1752" s="193"/>
      <c r="T1752" s="193" t="str">
        <f t="shared" si="27"/>
        <v/>
      </c>
    </row>
    <row r="1753" spans="18:20" ht="15" customHeight="1" x14ac:dyDescent="0.25">
      <c r="R1753" s="193"/>
      <c r="S1753" s="193"/>
      <c r="T1753" s="193" t="str">
        <f t="shared" si="27"/>
        <v/>
      </c>
    </row>
    <row r="1754" spans="18:20" ht="15" customHeight="1" x14ac:dyDescent="0.25">
      <c r="R1754" s="193"/>
      <c r="S1754" s="193"/>
      <c r="T1754" s="193" t="str">
        <f t="shared" si="27"/>
        <v/>
      </c>
    </row>
    <row r="1755" spans="18:20" ht="15" customHeight="1" x14ac:dyDescent="0.25">
      <c r="R1755" s="193"/>
      <c r="S1755" s="193"/>
      <c r="T1755" s="193" t="str">
        <f t="shared" si="27"/>
        <v/>
      </c>
    </row>
    <row r="1756" spans="18:20" ht="15" customHeight="1" x14ac:dyDescent="0.25">
      <c r="R1756" s="193"/>
      <c r="S1756" s="193"/>
      <c r="T1756" s="193" t="str">
        <f t="shared" si="27"/>
        <v/>
      </c>
    </row>
    <row r="1757" spans="18:20" ht="15" customHeight="1" x14ac:dyDescent="0.25">
      <c r="R1757" s="193"/>
      <c r="S1757" s="193"/>
      <c r="T1757" s="193" t="str">
        <f t="shared" si="27"/>
        <v/>
      </c>
    </row>
    <row r="1758" spans="18:20" ht="15" customHeight="1" x14ac:dyDescent="0.25">
      <c r="R1758" s="193"/>
      <c r="S1758" s="193"/>
      <c r="T1758" s="193" t="str">
        <f t="shared" si="27"/>
        <v/>
      </c>
    </row>
    <row r="1759" spans="18:20" ht="15" customHeight="1" x14ac:dyDescent="0.25">
      <c r="R1759" s="193"/>
      <c r="S1759" s="193"/>
      <c r="T1759" s="193" t="str">
        <f t="shared" si="27"/>
        <v/>
      </c>
    </row>
    <row r="1760" spans="18:20" ht="15" customHeight="1" x14ac:dyDescent="0.25">
      <c r="R1760" s="193"/>
      <c r="S1760" s="193"/>
      <c r="T1760" s="193" t="str">
        <f t="shared" si="27"/>
        <v/>
      </c>
    </row>
    <row r="1761" spans="18:20" ht="15" customHeight="1" x14ac:dyDescent="0.25">
      <c r="R1761" s="193"/>
      <c r="S1761" s="193"/>
      <c r="T1761" s="193" t="str">
        <f t="shared" si="27"/>
        <v/>
      </c>
    </row>
    <row r="1762" spans="18:20" ht="15" customHeight="1" x14ac:dyDescent="0.25">
      <c r="R1762" s="193"/>
      <c r="S1762" s="193"/>
      <c r="T1762" s="193" t="str">
        <f t="shared" si="27"/>
        <v/>
      </c>
    </row>
    <row r="1763" spans="18:20" ht="15" customHeight="1" x14ac:dyDescent="0.25">
      <c r="R1763" s="193"/>
      <c r="S1763" s="193"/>
      <c r="T1763" s="193" t="str">
        <f t="shared" si="27"/>
        <v/>
      </c>
    </row>
    <row r="1764" spans="18:20" ht="15" customHeight="1" x14ac:dyDescent="0.25">
      <c r="R1764" s="193"/>
      <c r="S1764" s="193"/>
      <c r="T1764" s="193" t="str">
        <f t="shared" si="27"/>
        <v/>
      </c>
    </row>
    <row r="1765" spans="18:20" ht="15" customHeight="1" x14ac:dyDescent="0.25">
      <c r="R1765" s="193"/>
      <c r="S1765" s="193"/>
      <c r="T1765" s="193" t="str">
        <f t="shared" si="27"/>
        <v/>
      </c>
    </row>
    <row r="1766" spans="18:20" ht="15" customHeight="1" x14ac:dyDescent="0.25">
      <c r="R1766" s="193"/>
      <c r="S1766" s="193"/>
      <c r="T1766" s="193" t="str">
        <f t="shared" si="27"/>
        <v/>
      </c>
    </row>
    <row r="1767" spans="18:20" ht="15" customHeight="1" x14ac:dyDescent="0.25">
      <c r="R1767" s="193"/>
      <c r="S1767" s="193"/>
      <c r="T1767" s="193" t="str">
        <f t="shared" si="27"/>
        <v/>
      </c>
    </row>
    <row r="1768" spans="18:20" ht="15" customHeight="1" x14ac:dyDescent="0.25">
      <c r="R1768" s="193"/>
      <c r="S1768" s="193"/>
      <c r="T1768" s="193" t="str">
        <f t="shared" si="27"/>
        <v/>
      </c>
    </row>
    <row r="1769" spans="18:20" ht="15" customHeight="1" x14ac:dyDescent="0.25">
      <c r="R1769" s="193"/>
      <c r="S1769" s="193"/>
      <c r="T1769" s="193" t="str">
        <f t="shared" si="27"/>
        <v/>
      </c>
    </row>
    <row r="1770" spans="18:20" ht="15" customHeight="1" x14ac:dyDescent="0.25">
      <c r="R1770" s="193"/>
      <c r="S1770" s="193"/>
      <c r="T1770" s="193" t="str">
        <f t="shared" si="27"/>
        <v/>
      </c>
    </row>
    <row r="1771" spans="18:20" ht="15" customHeight="1" x14ac:dyDescent="0.25">
      <c r="R1771" s="193"/>
      <c r="S1771" s="193"/>
      <c r="T1771" s="193" t="str">
        <f t="shared" si="27"/>
        <v/>
      </c>
    </row>
    <row r="1772" spans="18:20" ht="15" customHeight="1" x14ac:dyDescent="0.25">
      <c r="R1772" s="193"/>
      <c r="S1772" s="193"/>
      <c r="T1772" s="193" t="str">
        <f t="shared" si="27"/>
        <v/>
      </c>
    </row>
    <row r="1773" spans="18:20" ht="15" customHeight="1" x14ac:dyDescent="0.25">
      <c r="R1773" s="193"/>
      <c r="S1773" s="193"/>
      <c r="T1773" s="193" t="str">
        <f t="shared" si="27"/>
        <v/>
      </c>
    </row>
    <row r="1774" spans="18:20" ht="15" customHeight="1" x14ac:dyDescent="0.25">
      <c r="R1774" s="193"/>
      <c r="S1774" s="193"/>
      <c r="T1774" s="193" t="str">
        <f t="shared" si="27"/>
        <v/>
      </c>
    </row>
    <row r="1775" spans="18:20" ht="15" customHeight="1" x14ac:dyDescent="0.25">
      <c r="R1775" s="193"/>
      <c r="S1775" s="193"/>
      <c r="T1775" s="193" t="str">
        <f t="shared" si="27"/>
        <v/>
      </c>
    </row>
    <row r="1776" spans="18:20" ht="15" customHeight="1" x14ac:dyDescent="0.25">
      <c r="R1776" s="193"/>
      <c r="S1776" s="193"/>
      <c r="T1776" s="193" t="str">
        <f t="shared" si="27"/>
        <v/>
      </c>
    </row>
    <row r="1777" spans="18:20" ht="15" customHeight="1" x14ac:dyDescent="0.25">
      <c r="R1777" s="193"/>
      <c r="S1777" s="193"/>
      <c r="T1777" s="193" t="str">
        <f t="shared" si="27"/>
        <v/>
      </c>
    </row>
    <row r="1778" spans="18:20" ht="15" customHeight="1" x14ac:dyDescent="0.25">
      <c r="R1778" s="193"/>
      <c r="S1778" s="193"/>
      <c r="T1778" s="193" t="str">
        <f t="shared" si="27"/>
        <v/>
      </c>
    </row>
    <row r="1779" spans="18:20" ht="15" customHeight="1" x14ac:dyDescent="0.25">
      <c r="R1779" s="193"/>
      <c r="S1779" s="193"/>
      <c r="T1779" s="193" t="str">
        <f t="shared" si="27"/>
        <v/>
      </c>
    </row>
    <row r="1780" spans="18:20" ht="15" customHeight="1" x14ac:dyDescent="0.25">
      <c r="R1780" s="193"/>
      <c r="S1780" s="193"/>
      <c r="T1780" s="193" t="str">
        <f t="shared" si="27"/>
        <v/>
      </c>
    </row>
    <row r="1781" spans="18:20" ht="15" customHeight="1" x14ac:dyDescent="0.25">
      <c r="R1781" s="193"/>
      <c r="S1781" s="193"/>
      <c r="T1781" s="193" t="str">
        <f t="shared" si="27"/>
        <v/>
      </c>
    </row>
    <row r="1782" spans="18:20" ht="15" customHeight="1" x14ac:dyDescent="0.25">
      <c r="R1782" s="193"/>
      <c r="S1782" s="193"/>
      <c r="T1782" s="193" t="str">
        <f t="shared" si="27"/>
        <v/>
      </c>
    </row>
    <row r="1783" spans="18:20" ht="15" customHeight="1" x14ac:dyDescent="0.25">
      <c r="R1783" s="193"/>
      <c r="S1783" s="193"/>
      <c r="T1783" s="193" t="str">
        <f t="shared" si="27"/>
        <v/>
      </c>
    </row>
    <row r="1784" spans="18:20" ht="15" customHeight="1" x14ac:dyDescent="0.25">
      <c r="R1784" s="193"/>
      <c r="S1784" s="193"/>
      <c r="T1784" s="193" t="str">
        <f t="shared" si="27"/>
        <v/>
      </c>
    </row>
    <row r="1785" spans="18:20" ht="15" customHeight="1" x14ac:dyDescent="0.25">
      <c r="R1785" s="193"/>
      <c r="S1785" s="193"/>
      <c r="T1785" s="193" t="str">
        <f t="shared" si="27"/>
        <v/>
      </c>
    </row>
    <row r="1786" spans="18:20" ht="15" customHeight="1" x14ac:dyDescent="0.25">
      <c r="R1786" s="193"/>
      <c r="S1786" s="193"/>
      <c r="T1786" s="193" t="str">
        <f t="shared" si="27"/>
        <v/>
      </c>
    </row>
    <row r="1787" spans="18:20" ht="15" customHeight="1" x14ac:dyDescent="0.25">
      <c r="R1787" s="193"/>
      <c r="S1787" s="193"/>
      <c r="T1787" s="193" t="str">
        <f t="shared" si="27"/>
        <v/>
      </c>
    </row>
    <row r="1788" spans="18:20" ht="15" customHeight="1" x14ac:dyDescent="0.25">
      <c r="R1788" s="193"/>
      <c r="S1788" s="193"/>
      <c r="T1788" s="193" t="str">
        <f t="shared" si="27"/>
        <v/>
      </c>
    </row>
    <row r="1789" spans="18:20" ht="15" customHeight="1" x14ac:dyDescent="0.25">
      <c r="R1789" s="193"/>
      <c r="S1789" s="193"/>
      <c r="T1789" s="193" t="str">
        <f t="shared" si="27"/>
        <v/>
      </c>
    </row>
    <row r="1790" spans="18:20" ht="15" customHeight="1" x14ac:dyDescent="0.25">
      <c r="R1790" s="193"/>
      <c r="S1790" s="193"/>
      <c r="T1790" s="193" t="str">
        <f t="shared" si="27"/>
        <v/>
      </c>
    </row>
    <row r="1791" spans="18:20" ht="15" customHeight="1" x14ac:dyDescent="0.25">
      <c r="R1791" s="193"/>
      <c r="S1791" s="193"/>
      <c r="T1791" s="193" t="str">
        <f t="shared" si="27"/>
        <v/>
      </c>
    </row>
    <row r="1792" spans="18:20" ht="15" customHeight="1" x14ac:dyDescent="0.25">
      <c r="R1792" s="193"/>
      <c r="S1792" s="193"/>
      <c r="T1792" s="193" t="str">
        <f t="shared" si="27"/>
        <v/>
      </c>
    </row>
    <row r="1793" spans="18:20" ht="15" customHeight="1" x14ac:dyDescent="0.25">
      <c r="R1793" s="193"/>
      <c r="S1793" s="193"/>
      <c r="T1793" s="193" t="str">
        <f t="shared" si="27"/>
        <v/>
      </c>
    </row>
    <row r="1794" spans="18:20" ht="15" customHeight="1" x14ac:dyDescent="0.25">
      <c r="R1794" s="193"/>
      <c r="S1794" s="193"/>
      <c r="T1794" s="193" t="str">
        <f t="shared" ref="T1794:T1857" si="28">IF($A1794="","",IF(AND($R1794="",$S1794=""),"",IF($S1794="",0,$S1794)-IF($R1794="",0,$R1794)))</f>
        <v/>
      </c>
    </row>
    <row r="1795" spans="18:20" ht="15" customHeight="1" x14ac:dyDescent="0.25">
      <c r="R1795" s="193"/>
      <c r="S1795" s="193"/>
      <c r="T1795" s="193" t="str">
        <f t="shared" si="28"/>
        <v/>
      </c>
    </row>
    <row r="1796" spans="18:20" ht="15" customHeight="1" x14ac:dyDescent="0.25">
      <c r="R1796" s="193"/>
      <c r="S1796" s="193"/>
      <c r="T1796" s="193" t="str">
        <f t="shared" si="28"/>
        <v/>
      </c>
    </row>
    <row r="1797" spans="18:20" ht="15" customHeight="1" x14ac:dyDescent="0.25">
      <c r="R1797" s="193"/>
      <c r="S1797" s="193"/>
      <c r="T1797" s="193" t="str">
        <f t="shared" si="28"/>
        <v/>
      </c>
    </row>
    <row r="1798" spans="18:20" ht="15" customHeight="1" x14ac:dyDescent="0.25">
      <c r="R1798" s="193"/>
      <c r="S1798" s="193"/>
      <c r="T1798" s="193" t="str">
        <f t="shared" si="28"/>
        <v/>
      </c>
    </row>
    <row r="1799" spans="18:20" ht="15" customHeight="1" x14ac:dyDescent="0.25">
      <c r="R1799" s="193"/>
      <c r="S1799" s="193"/>
      <c r="T1799" s="193" t="str">
        <f t="shared" si="28"/>
        <v/>
      </c>
    </row>
    <row r="1800" spans="18:20" ht="15" customHeight="1" x14ac:dyDescent="0.25">
      <c r="R1800" s="193"/>
      <c r="S1800" s="193"/>
      <c r="T1800" s="193" t="str">
        <f t="shared" si="28"/>
        <v/>
      </c>
    </row>
    <row r="1801" spans="18:20" ht="15" customHeight="1" x14ac:dyDescent="0.25">
      <c r="R1801" s="193"/>
      <c r="S1801" s="193"/>
      <c r="T1801" s="193" t="str">
        <f t="shared" si="28"/>
        <v/>
      </c>
    </row>
    <row r="1802" spans="18:20" ht="15" customHeight="1" x14ac:dyDescent="0.25">
      <c r="R1802" s="193"/>
      <c r="S1802" s="193"/>
      <c r="T1802" s="193" t="str">
        <f t="shared" si="28"/>
        <v/>
      </c>
    </row>
    <row r="1803" spans="18:20" ht="15" customHeight="1" x14ac:dyDescent="0.25">
      <c r="R1803" s="193"/>
      <c r="S1803" s="193"/>
      <c r="T1803" s="193" t="str">
        <f t="shared" si="28"/>
        <v/>
      </c>
    </row>
    <row r="1804" spans="18:20" ht="15" customHeight="1" x14ac:dyDescent="0.25">
      <c r="R1804" s="193"/>
      <c r="S1804" s="193"/>
      <c r="T1804" s="193" t="str">
        <f t="shared" si="28"/>
        <v/>
      </c>
    </row>
    <row r="1805" spans="18:20" ht="15" customHeight="1" x14ac:dyDescent="0.25">
      <c r="R1805" s="193"/>
      <c r="S1805" s="193"/>
      <c r="T1805" s="193" t="str">
        <f t="shared" si="28"/>
        <v/>
      </c>
    </row>
    <row r="1806" spans="18:20" ht="15" customHeight="1" x14ac:dyDescent="0.25">
      <c r="R1806" s="193"/>
      <c r="S1806" s="193"/>
      <c r="T1806" s="193" t="str">
        <f t="shared" si="28"/>
        <v/>
      </c>
    </row>
    <row r="1807" spans="18:20" ht="15" customHeight="1" x14ac:dyDescent="0.25">
      <c r="R1807" s="193"/>
      <c r="S1807" s="193"/>
      <c r="T1807" s="193" t="str">
        <f t="shared" si="28"/>
        <v/>
      </c>
    </row>
    <row r="1808" spans="18:20" ht="15" customHeight="1" x14ac:dyDescent="0.25">
      <c r="R1808" s="193"/>
      <c r="S1808" s="193"/>
      <c r="T1808" s="193" t="str">
        <f t="shared" si="28"/>
        <v/>
      </c>
    </row>
    <row r="1809" spans="18:20" ht="15" customHeight="1" x14ac:dyDescent="0.25">
      <c r="R1809" s="193"/>
      <c r="S1809" s="193"/>
      <c r="T1809" s="193" t="str">
        <f t="shared" si="28"/>
        <v/>
      </c>
    </row>
    <row r="1810" spans="18:20" ht="15" customHeight="1" x14ac:dyDescent="0.25">
      <c r="R1810" s="193"/>
      <c r="S1810" s="193"/>
      <c r="T1810" s="193" t="str">
        <f t="shared" si="28"/>
        <v/>
      </c>
    </row>
    <row r="1811" spans="18:20" ht="15" customHeight="1" x14ac:dyDescent="0.25">
      <c r="R1811" s="193"/>
      <c r="S1811" s="193"/>
      <c r="T1811" s="193" t="str">
        <f t="shared" si="28"/>
        <v/>
      </c>
    </row>
    <row r="1812" spans="18:20" ht="15" customHeight="1" x14ac:dyDescent="0.25">
      <c r="R1812" s="193"/>
      <c r="S1812" s="193"/>
      <c r="T1812" s="193" t="str">
        <f t="shared" si="28"/>
        <v/>
      </c>
    </row>
    <row r="1813" spans="18:20" ht="15" customHeight="1" x14ac:dyDescent="0.25">
      <c r="R1813" s="193"/>
      <c r="S1813" s="193"/>
      <c r="T1813" s="193" t="str">
        <f t="shared" si="28"/>
        <v/>
      </c>
    </row>
    <row r="1814" spans="18:20" ht="15" customHeight="1" x14ac:dyDescent="0.25">
      <c r="R1814" s="193"/>
      <c r="S1814" s="193"/>
      <c r="T1814" s="193" t="str">
        <f t="shared" si="28"/>
        <v/>
      </c>
    </row>
    <row r="1815" spans="18:20" ht="15" customHeight="1" x14ac:dyDescent="0.25">
      <c r="R1815" s="193"/>
      <c r="S1815" s="193"/>
      <c r="T1815" s="193" t="str">
        <f t="shared" si="28"/>
        <v/>
      </c>
    </row>
    <row r="1816" spans="18:20" ht="15" customHeight="1" x14ac:dyDescent="0.25">
      <c r="R1816" s="193"/>
      <c r="S1816" s="193"/>
      <c r="T1816" s="193" t="str">
        <f t="shared" si="28"/>
        <v/>
      </c>
    </row>
    <row r="1817" spans="18:20" ht="15" customHeight="1" x14ac:dyDescent="0.25">
      <c r="R1817" s="193"/>
      <c r="S1817" s="193"/>
      <c r="T1817" s="193" t="str">
        <f t="shared" si="28"/>
        <v/>
      </c>
    </row>
    <row r="1818" spans="18:20" ht="15" customHeight="1" x14ac:dyDescent="0.25">
      <c r="R1818" s="193"/>
      <c r="S1818" s="193"/>
      <c r="T1818" s="193" t="str">
        <f t="shared" si="28"/>
        <v/>
      </c>
    </row>
    <row r="1819" spans="18:20" ht="15" customHeight="1" x14ac:dyDescent="0.25">
      <c r="R1819" s="193"/>
      <c r="S1819" s="193"/>
      <c r="T1819" s="193" t="str">
        <f t="shared" si="28"/>
        <v/>
      </c>
    </row>
    <row r="1820" spans="18:20" ht="15" customHeight="1" x14ac:dyDescent="0.25">
      <c r="R1820" s="193"/>
      <c r="S1820" s="193"/>
      <c r="T1820" s="193" t="str">
        <f t="shared" si="28"/>
        <v/>
      </c>
    </row>
    <row r="1821" spans="18:20" ht="15" customHeight="1" x14ac:dyDescent="0.25">
      <c r="R1821" s="193"/>
      <c r="S1821" s="193"/>
      <c r="T1821" s="193" t="str">
        <f t="shared" si="28"/>
        <v/>
      </c>
    </row>
    <row r="1822" spans="18:20" ht="15" customHeight="1" x14ac:dyDescent="0.25">
      <c r="R1822" s="193"/>
      <c r="S1822" s="193"/>
      <c r="T1822" s="193" t="str">
        <f t="shared" si="28"/>
        <v/>
      </c>
    </row>
    <row r="1823" spans="18:20" ht="15" customHeight="1" x14ac:dyDescent="0.25">
      <c r="R1823" s="193"/>
      <c r="S1823" s="193"/>
      <c r="T1823" s="193" t="str">
        <f t="shared" si="28"/>
        <v/>
      </c>
    </row>
    <row r="1824" spans="18:20" ht="15" customHeight="1" x14ac:dyDescent="0.25">
      <c r="R1824" s="193"/>
      <c r="S1824" s="193"/>
      <c r="T1824" s="193" t="str">
        <f t="shared" si="28"/>
        <v/>
      </c>
    </row>
    <row r="1825" spans="18:20" ht="15" customHeight="1" x14ac:dyDescent="0.25">
      <c r="R1825" s="193"/>
      <c r="S1825" s="193"/>
      <c r="T1825" s="193" t="str">
        <f t="shared" si="28"/>
        <v/>
      </c>
    </row>
    <row r="1826" spans="18:20" ht="15" customHeight="1" x14ac:dyDescent="0.25">
      <c r="R1826" s="193"/>
      <c r="S1826" s="193"/>
      <c r="T1826" s="193" t="str">
        <f t="shared" si="28"/>
        <v/>
      </c>
    </row>
    <row r="1827" spans="18:20" ht="15" customHeight="1" x14ac:dyDescent="0.25">
      <c r="R1827" s="193"/>
      <c r="S1827" s="193"/>
      <c r="T1827" s="193" t="str">
        <f t="shared" si="28"/>
        <v/>
      </c>
    </row>
    <row r="1828" spans="18:20" ht="15" customHeight="1" x14ac:dyDescent="0.25">
      <c r="R1828" s="193"/>
      <c r="S1828" s="193"/>
      <c r="T1828" s="193" t="str">
        <f t="shared" si="28"/>
        <v/>
      </c>
    </row>
    <row r="1829" spans="18:20" ht="15" customHeight="1" x14ac:dyDescent="0.25">
      <c r="R1829" s="193"/>
      <c r="S1829" s="193"/>
      <c r="T1829" s="193" t="str">
        <f t="shared" si="28"/>
        <v/>
      </c>
    </row>
    <row r="1830" spans="18:20" ht="15" customHeight="1" x14ac:dyDescent="0.25">
      <c r="R1830" s="193"/>
      <c r="S1830" s="193"/>
      <c r="T1830" s="193" t="str">
        <f t="shared" si="28"/>
        <v/>
      </c>
    </row>
    <row r="1831" spans="18:20" ht="15" customHeight="1" x14ac:dyDescent="0.25">
      <c r="R1831" s="193"/>
      <c r="S1831" s="193"/>
      <c r="T1831" s="193" t="str">
        <f t="shared" si="28"/>
        <v/>
      </c>
    </row>
    <row r="1832" spans="18:20" ht="15" customHeight="1" x14ac:dyDescent="0.25">
      <c r="R1832" s="193"/>
      <c r="S1832" s="193"/>
      <c r="T1832" s="193" t="str">
        <f t="shared" si="28"/>
        <v/>
      </c>
    </row>
    <row r="1833" spans="18:20" ht="15" customHeight="1" x14ac:dyDescent="0.25">
      <c r="R1833" s="193"/>
      <c r="S1833" s="193"/>
      <c r="T1833" s="193" t="str">
        <f t="shared" si="28"/>
        <v/>
      </c>
    </row>
    <row r="1834" spans="18:20" ht="15" customHeight="1" x14ac:dyDescent="0.25">
      <c r="R1834" s="193"/>
      <c r="S1834" s="193"/>
      <c r="T1834" s="193" t="str">
        <f t="shared" si="28"/>
        <v/>
      </c>
    </row>
    <row r="1835" spans="18:20" ht="15" customHeight="1" x14ac:dyDescent="0.25">
      <c r="R1835" s="193"/>
      <c r="S1835" s="193"/>
      <c r="T1835" s="193" t="str">
        <f t="shared" si="28"/>
        <v/>
      </c>
    </row>
    <row r="1836" spans="18:20" ht="15" customHeight="1" x14ac:dyDescent="0.25">
      <c r="R1836" s="193"/>
      <c r="S1836" s="193"/>
      <c r="T1836" s="193" t="str">
        <f t="shared" si="28"/>
        <v/>
      </c>
    </row>
    <row r="1837" spans="18:20" ht="15" customHeight="1" x14ac:dyDescent="0.25">
      <c r="R1837" s="193"/>
      <c r="S1837" s="193"/>
      <c r="T1837" s="193" t="str">
        <f t="shared" si="28"/>
        <v/>
      </c>
    </row>
    <row r="1838" spans="18:20" ht="15" customHeight="1" x14ac:dyDescent="0.25">
      <c r="R1838" s="193"/>
      <c r="S1838" s="193"/>
      <c r="T1838" s="193" t="str">
        <f t="shared" si="28"/>
        <v/>
      </c>
    </row>
    <row r="1839" spans="18:20" ht="15" customHeight="1" x14ac:dyDescent="0.25">
      <c r="R1839" s="193"/>
      <c r="S1839" s="193"/>
      <c r="T1839" s="193" t="str">
        <f t="shared" si="28"/>
        <v/>
      </c>
    </row>
    <row r="1840" spans="18:20" ht="15" customHeight="1" x14ac:dyDescent="0.25">
      <c r="R1840" s="193"/>
      <c r="S1840" s="193"/>
      <c r="T1840" s="193" t="str">
        <f t="shared" si="28"/>
        <v/>
      </c>
    </row>
    <row r="1841" spans="18:20" ht="15" customHeight="1" x14ac:dyDescent="0.25">
      <c r="R1841" s="193"/>
      <c r="S1841" s="193"/>
      <c r="T1841" s="193" t="str">
        <f t="shared" si="28"/>
        <v/>
      </c>
    </row>
    <row r="1842" spans="18:20" ht="15" customHeight="1" x14ac:dyDescent="0.25">
      <c r="R1842" s="193"/>
      <c r="S1842" s="193"/>
      <c r="T1842" s="193" t="str">
        <f t="shared" si="28"/>
        <v/>
      </c>
    </row>
    <row r="1843" spans="18:20" ht="15" customHeight="1" x14ac:dyDescent="0.25">
      <c r="R1843" s="193"/>
      <c r="S1843" s="193"/>
      <c r="T1843" s="193" t="str">
        <f t="shared" si="28"/>
        <v/>
      </c>
    </row>
    <row r="1844" spans="18:20" ht="15" customHeight="1" x14ac:dyDescent="0.25">
      <c r="R1844" s="193"/>
      <c r="S1844" s="193"/>
      <c r="T1844" s="193" t="str">
        <f t="shared" si="28"/>
        <v/>
      </c>
    </row>
    <row r="1845" spans="18:20" ht="15" customHeight="1" x14ac:dyDescent="0.25">
      <c r="R1845" s="193"/>
      <c r="S1845" s="193"/>
      <c r="T1845" s="193" t="str">
        <f t="shared" si="28"/>
        <v/>
      </c>
    </row>
    <row r="1846" spans="18:20" ht="15" customHeight="1" x14ac:dyDescent="0.25">
      <c r="R1846" s="193"/>
      <c r="S1846" s="193"/>
      <c r="T1846" s="193" t="str">
        <f t="shared" si="28"/>
        <v/>
      </c>
    </row>
    <row r="1847" spans="18:20" ht="15" customHeight="1" x14ac:dyDescent="0.25">
      <c r="R1847" s="193"/>
      <c r="S1847" s="193"/>
      <c r="T1847" s="193" t="str">
        <f t="shared" si="28"/>
        <v/>
      </c>
    </row>
    <row r="1848" spans="18:20" ht="15" customHeight="1" x14ac:dyDescent="0.25">
      <c r="R1848" s="193"/>
      <c r="S1848" s="193"/>
      <c r="T1848" s="193" t="str">
        <f t="shared" si="28"/>
        <v/>
      </c>
    </row>
    <row r="1849" spans="18:20" ht="15" customHeight="1" x14ac:dyDescent="0.25">
      <c r="R1849" s="193"/>
      <c r="S1849" s="193"/>
      <c r="T1849" s="193" t="str">
        <f t="shared" si="28"/>
        <v/>
      </c>
    </row>
    <row r="1850" spans="18:20" ht="15" customHeight="1" x14ac:dyDescent="0.25">
      <c r="R1850" s="193"/>
      <c r="S1850" s="193"/>
      <c r="T1850" s="193" t="str">
        <f t="shared" si="28"/>
        <v/>
      </c>
    </row>
    <row r="1851" spans="18:20" ht="15" customHeight="1" x14ac:dyDescent="0.25">
      <c r="R1851" s="193"/>
      <c r="S1851" s="193"/>
      <c r="T1851" s="193" t="str">
        <f t="shared" si="28"/>
        <v/>
      </c>
    </row>
    <row r="1852" spans="18:20" ht="15" customHeight="1" x14ac:dyDescent="0.25">
      <c r="R1852" s="193"/>
      <c r="S1852" s="193"/>
      <c r="T1852" s="193" t="str">
        <f t="shared" si="28"/>
        <v/>
      </c>
    </row>
    <row r="1853" spans="18:20" ht="15" customHeight="1" x14ac:dyDescent="0.25">
      <c r="R1853" s="193"/>
      <c r="S1853" s="193"/>
      <c r="T1853" s="193" t="str">
        <f t="shared" si="28"/>
        <v/>
      </c>
    </row>
    <row r="1854" spans="18:20" ht="15" customHeight="1" x14ac:dyDescent="0.25">
      <c r="R1854" s="193"/>
      <c r="S1854" s="193"/>
      <c r="T1854" s="193" t="str">
        <f t="shared" si="28"/>
        <v/>
      </c>
    </row>
    <row r="1855" spans="18:20" ht="15" customHeight="1" x14ac:dyDescent="0.25">
      <c r="R1855" s="193"/>
      <c r="S1855" s="193"/>
      <c r="T1855" s="193" t="str">
        <f t="shared" si="28"/>
        <v/>
      </c>
    </row>
    <row r="1856" spans="18:20" ht="15" customHeight="1" x14ac:dyDescent="0.25">
      <c r="R1856" s="193"/>
      <c r="S1856" s="193"/>
      <c r="T1856" s="193" t="str">
        <f t="shared" si="28"/>
        <v/>
      </c>
    </row>
    <row r="1857" spans="18:20" ht="15" customHeight="1" x14ac:dyDescent="0.25">
      <c r="R1857" s="193"/>
      <c r="S1857" s="193"/>
      <c r="T1857" s="193" t="str">
        <f t="shared" si="28"/>
        <v/>
      </c>
    </row>
    <row r="1858" spans="18:20" ht="15" customHeight="1" x14ac:dyDescent="0.25">
      <c r="R1858" s="193"/>
      <c r="S1858" s="193"/>
      <c r="T1858" s="193" t="str">
        <f t="shared" ref="T1858:T1921" si="29">IF($A1858="","",IF(AND($R1858="",$S1858=""),"",IF($S1858="",0,$S1858)-IF($R1858="",0,$R1858)))</f>
        <v/>
      </c>
    </row>
    <row r="1859" spans="18:20" ht="15" customHeight="1" x14ac:dyDescent="0.25">
      <c r="R1859" s="193"/>
      <c r="S1859" s="193"/>
      <c r="T1859" s="193" t="str">
        <f t="shared" si="29"/>
        <v/>
      </c>
    </row>
    <row r="1860" spans="18:20" ht="15" customHeight="1" x14ac:dyDescent="0.25">
      <c r="R1860" s="193"/>
      <c r="S1860" s="193"/>
      <c r="T1860" s="193" t="str">
        <f t="shared" si="29"/>
        <v/>
      </c>
    </row>
    <row r="1861" spans="18:20" ht="15" customHeight="1" x14ac:dyDescent="0.25">
      <c r="R1861" s="193"/>
      <c r="S1861" s="193"/>
      <c r="T1861" s="193" t="str">
        <f t="shared" si="29"/>
        <v/>
      </c>
    </row>
    <row r="1862" spans="18:20" ht="15" customHeight="1" x14ac:dyDescent="0.25">
      <c r="R1862" s="193"/>
      <c r="S1862" s="193"/>
      <c r="T1862" s="193" t="str">
        <f t="shared" si="29"/>
        <v/>
      </c>
    </row>
    <row r="1863" spans="18:20" ht="15" customHeight="1" x14ac:dyDescent="0.25">
      <c r="R1863" s="193"/>
      <c r="S1863" s="193"/>
      <c r="T1863" s="193" t="str">
        <f t="shared" si="29"/>
        <v/>
      </c>
    </row>
    <row r="1864" spans="18:20" ht="15" customHeight="1" x14ac:dyDescent="0.25">
      <c r="R1864" s="193"/>
      <c r="S1864" s="193"/>
      <c r="T1864" s="193" t="str">
        <f t="shared" si="29"/>
        <v/>
      </c>
    </row>
    <row r="1865" spans="18:20" ht="15" customHeight="1" x14ac:dyDescent="0.25">
      <c r="R1865" s="193"/>
      <c r="S1865" s="193"/>
      <c r="T1865" s="193" t="str">
        <f t="shared" si="29"/>
        <v/>
      </c>
    </row>
    <row r="1866" spans="18:20" ht="15" customHeight="1" x14ac:dyDescent="0.25">
      <c r="R1866" s="193"/>
      <c r="S1866" s="193"/>
      <c r="T1866" s="193" t="str">
        <f t="shared" si="29"/>
        <v/>
      </c>
    </row>
    <row r="1867" spans="18:20" ht="15" customHeight="1" x14ac:dyDescent="0.25">
      <c r="R1867" s="193"/>
      <c r="S1867" s="193"/>
      <c r="T1867" s="193" t="str">
        <f t="shared" si="29"/>
        <v/>
      </c>
    </row>
    <row r="1868" spans="18:20" ht="15" customHeight="1" x14ac:dyDescent="0.25">
      <c r="R1868" s="193"/>
      <c r="S1868" s="193"/>
      <c r="T1868" s="193" t="str">
        <f t="shared" si="29"/>
        <v/>
      </c>
    </row>
    <row r="1869" spans="18:20" ht="15" customHeight="1" x14ac:dyDescent="0.25">
      <c r="R1869" s="193"/>
      <c r="S1869" s="193"/>
      <c r="T1869" s="193" t="str">
        <f t="shared" si="29"/>
        <v/>
      </c>
    </row>
    <row r="1870" spans="18:20" ht="15" customHeight="1" x14ac:dyDescent="0.25">
      <c r="R1870" s="193"/>
      <c r="S1870" s="193"/>
      <c r="T1870" s="193" t="str">
        <f t="shared" si="29"/>
        <v/>
      </c>
    </row>
    <row r="1871" spans="18:20" ht="15" customHeight="1" x14ac:dyDescent="0.25">
      <c r="R1871" s="193"/>
      <c r="S1871" s="193"/>
      <c r="T1871" s="193" t="str">
        <f t="shared" si="29"/>
        <v/>
      </c>
    </row>
    <row r="1872" spans="18:20" ht="15" customHeight="1" x14ac:dyDescent="0.25">
      <c r="R1872" s="193"/>
      <c r="S1872" s="193"/>
      <c r="T1872" s="193" t="str">
        <f t="shared" si="29"/>
        <v/>
      </c>
    </row>
    <row r="1873" spans="18:20" ht="15" customHeight="1" x14ac:dyDescent="0.25">
      <c r="R1873" s="193"/>
      <c r="S1873" s="193"/>
      <c r="T1873" s="193" t="str">
        <f t="shared" si="29"/>
        <v/>
      </c>
    </row>
    <row r="1874" spans="18:20" ht="15" customHeight="1" x14ac:dyDescent="0.25">
      <c r="R1874" s="193"/>
      <c r="S1874" s="193"/>
      <c r="T1874" s="193" t="str">
        <f t="shared" si="29"/>
        <v/>
      </c>
    </row>
    <row r="1875" spans="18:20" ht="15" customHeight="1" x14ac:dyDescent="0.25">
      <c r="R1875" s="193"/>
      <c r="S1875" s="193"/>
      <c r="T1875" s="193" t="str">
        <f t="shared" si="29"/>
        <v/>
      </c>
    </row>
    <row r="1876" spans="18:20" ht="15" customHeight="1" x14ac:dyDescent="0.25">
      <c r="R1876" s="193"/>
      <c r="S1876" s="193"/>
      <c r="T1876" s="193" t="str">
        <f t="shared" si="29"/>
        <v/>
      </c>
    </row>
    <row r="1877" spans="18:20" ht="15" customHeight="1" x14ac:dyDescent="0.25">
      <c r="R1877" s="193"/>
      <c r="S1877" s="193"/>
      <c r="T1877" s="193" t="str">
        <f t="shared" si="29"/>
        <v/>
      </c>
    </row>
    <row r="1878" spans="18:20" ht="15" customHeight="1" x14ac:dyDescent="0.25">
      <c r="R1878" s="193"/>
      <c r="S1878" s="193"/>
      <c r="T1878" s="193" t="str">
        <f t="shared" si="29"/>
        <v/>
      </c>
    </row>
    <row r="1879" spans="18:20" ht="15" customHeight="1" x14ac:dyDescent="0.25">
      <c r="R1879" s="193"/>
      <c r="S1879" s="193"/>
      <c r="T1879" s="193" t="str">
        <f t="shared" si="29"/>
        <v/>
      </c>
    </row>
    <row r="1880" spans="18:20" ht="15" customHeight="1" x14ac:dyDescent="0.25">
      <c r="R1880" s="193"/>
      <c r="S1880" s="193"/>
      <c r="T1880" s="193" t="str">
        <f t="shared" si="29"/>
        <v/>
      </c>
    </row>
    <row r="1881" spans="18:20" ht="15" customHeight="1" x14ac:dyDescent="0.25">
      <c r="R1881" s="193"/>
      <c r="S1881" s="193"/>
      <c r="T1881" s="193" t="str">
        <f t="shared" si="29"/>
        <v/>
      </c>
    </row>
    <row r="1882" spans="18:20" ht="15" customHeight="1" x14ac:dyDescent="0.25">
      <c r="R1882" s="193"/>
      <c r="S1882" s="193"/>
      <c r="T1882" s="193" t="str">
        <f t="shared" si="29"/>
        <v/>
      </c>
    </row>
    <row r="1883" spans="18:20" ht="15" customHeight="1" x14ac:dyDescent="0.25">
      <c r="R1883" s="193"/>
      <c r="S1883" s="193"/>
      <c r="T1883" s="193" t="str">
        <f t="shared" si="29"/>
        <v/>
      </c>
    </row>
    <row r="1884" spans="18:20" ht="15" customHeight="1" x14ac:dyDescent="0.25">
      <c r="R1884" s="193"/>
      <c r="S1884" s="193"/>
      <c r="T1884" s="193" t="str">
        <f t="shared" si="29"/>
        <v/>
      </c>
    </row>
    <row r="1885" spans="18:20" ht="15" customHeight="1" x14ac:dyDescent="0.25">
      <c r="R1885" s="193"/>
      <c r="S1885" s="193"/>
      <c r="T1885" s="193" t="str">
        <f t="shared" si="29"/>
        <v/>
      </c>
    </row>
    <row r="1886" spans="18:20" ht="15" customHeight="1" x14ac:dyDescent="0.25">
      <c r="R1886" s="193"/>
      <c r="S1886" s="193"/>
      <c r="T1886" s="193" t="str">
        <f t="shared" si="29"/>
        <v/>
      </c>
    </row>
    <row r="1887" spans="18:20" ht="15" customHeight="1" x14ac:dyDescent="0.25">
      <c r="R1887" s="193"/>
      <c r="S1887" s="193"/>
      <c r="T1887" s="193" t="str">
        <f t="shared" si="29"/>
        <v/>
      </c>
    </row>
    <row r="1888" spans="18:20" ht="15" customHeight="1" x14ac:dyDescent="0.25">
      <c r="R1888" s="193"/>
      <c r="S1888" s="193"/>
      <c r="T1888" s="193" t="str">
        <f t="shared" si="29"/>
        <v/>
      </c>
    </row>
    <row r="1889" spans="18:20" ht="15" customHeight="1" x14ac:dyDescent="0.25">
      <c r="R1889" s="193"/>
      <c r="S1889" s="193"/>
      <c r="T1889" s="193" t="str">
        <f t="shared" si="29"/>
        <v/>
      </c>
    </row>
    <row r="1890" spans="18:20" ht="15" customHeight="1" x14ac:dyDescent="0.25">
      <c r="R1890" s="193"/>
      <c r="S1890" s="193"/>
      <c r="T1890" s="193" t="str">
        <f t="shared" si="29"/>
        <v/>
      </c>
    </row>
    <row r="1891" spans="18:20" ht="15" customHeight="1" x14ac:dyDescent="0.25">
      <c r="R1891" s="193"/>
      <c r="S1891" s="193"/>
      <c r="T1891" s="193" t="str">
        <f t="shared" si="29"/>
        <v/>
      </c>
    </row>
    <row r="1892" spans="18:20" ht="15" customHeight="1" x14ac:dyDescent="0.25">
      <c r="R1892" s="193"/>
      <c r="S1892" s="193"/>
      <c r="T1892" s="193" t="str">
        <f t="shared" si="29"/>
        <v/>
      </c>
    </row>
    <row r="1893" spans="18:20" ht="15" customHeight="1" x14ac:dyDescent="0.25">
      <c r="R1893" s="193"/>
      <c r="S1893" s="193"/>
      <c r="T1893" s="193" t="str">
        <f t="shared" si="29"/>
        <v/>
      </c>
    </row>
    <row r="1894" spans="18:20" ht="15" customHeight="1" x14ac:dyDescent="0.25">
      <c r="R1894" s="193"/>
      <c r="S1894" s="193"/>
      <c r="T1894" s="193" t="str">
        <f t="shared" si="29"/>
        <v/>
      </c>
    </row>
    <row r="1895" spans="18:20" ht="15" customHeight="1" x14ac:dyDescent="0.25">
      <c r="R1895" s="193"/>
      <c r="S1895" s="193"/>
      <c r="T1895" s="193" t="str">
        <f t="shared" si="29"/>
        <v/>
      </c>
    </row>
    <row r="1896" spans="18:20" ht="15" customHeight="1" x14ac:dyDescent="0.25">
      <c r="R1896" s="193"/>
      <c r="S1896" s="193"/>
      <c r="T1896" s="193" t="str">
        <f t="shared" si="29"/>
        <v/>
      </c>
    </row>
    <row r="1897" spans="18:20" ht="15" customHeight="1" x14ac:dyDescent="0.25">
      <c r="R1897" s="193"/>
      <c r="S1897" s="193"/>
      <c r="T1897" s="193" t="str">
        <f t="shared" si="29"/>
        <v/>
      </c>
    </row>
    <row r="1898" spans="18:20" ht="15" customHeight="1" x14ac:dyDescent="0.25">
      <c r="R1898" s="193"/>
      <c r="S1898" s="193"/>
      <c r="T1898" s="193" t="str">
        <f t="shared" si="29"/>
        <v/>
      </c>
    </row>
    <row r="1899" spans="18:20" ht="15" customHeight="1" x14ac:dyDescent="0.25">
      <c r="R1899" s="193"/>
      <c r="S1899" s="193"/>
      <c r="T1899" s="193" t="str">
        <f t="shared" si="29"/>
        <v/>
      </c>
    </row>
    <row r="1900" spans="18:20" ht="15" customHeight="1" x14ac:dyDescent="0.25">
      <c r="R1900" s="193"/>
      <c r="S1900" s="193"/>
      <c r="T1900" s="193" t="str">
        <f t="shared" si="29"/>
        <v/>
      </c>
    </row>
    <row r="1901" spans="18:20" ht="15" customHeight="1" x14ac:dyDescent="0.25">
      <c r="R1901" s="193"/>
      <c r="S1901" s="193"/>
      <c r="T1901" s="193" t="str">
        <f t="shared" si="29"/>
        <v/>
      </c>
    </row>
    <row r="1902" spans="18:20" ht="15" customHeight="1" x14ac:dyDescent="0.25">
      <c r="R1902" s="193"/>
      <c r="S1902" s="193"/>
      <c r="T1902" s="193" t="str">
        <f t="shared" si="29"/>
        <v/>
      </c>
    </row>
    <row r="1903" spans="18:20" ht="15" customHeight="1" x14ac:dyDescent="0.25">
      <c r="R1903" s="193"/>
      <c r="S1903" s="193"/>
      <c r="T1903" s="193" t="str">
        <f t="shared" si="29"/>
        <v/>
      </c>
    </row>
    <row r="1904" spans="18:20" ht="15" customHeight="1" x14ac:dyDescent="0.25">
      <c r="R1904" s="193"/>
      <c r="S1904" s="193"/>
      <c r="T1904" s="193" t="str">
        <f t="shared" si="29"/>
        <v/>
      </c>
    </row>
    <row r="1905" spans="18:20" ht="15" customHeight="1" x14ac:dyDescent="0.25">
      <c r="R1905" s="193"/>
      <c r="S1905" s="193"/>
      <c r="T1905" s="193" t="str">
        <f t="shared" si="29"/>
        <v/>
      </c>
    </row>
    <row r="1906" spans="18:20" ht="15" customHeight="1" x14ac:dyDescent="0.25">
      <c r="R1906" s="193"/>
      <c r="S1906" s="193"/>
      <c r="T1906" s="193" t="str">
        <f t="shared" si="29"/>
        <v/>
      </c>
    </row>
    <row r="1907" spans="18:20" ht="15" customHeight="1" x14ac:dyDescent="0.25">
      <c r="R1907" s="193"/>
      <c r="S1907" s="193"/>
      <c r="T1907" s="193" t="str">
        <f t="shared" si="29"/>
        <v/>
      </c>
    </row>
    <row r="1908" spans="18:20" ht="15" customHeight="1" x14ac:dyDescent="0.25">
      <c r="R1908" s="193"/>
      <c r="S1908" s="193"/>
      <c r="T1908" s="193" t="str">
        <f t="shared" si="29"/>
        <v/>
      </c>
    </row>
    <row r="1909" spans="18:20" ht="15" customHeight="1" x14ac:dyDescent="0.25">
      <c r="R1909" s="193"/>
      <c r="S1909" s="193"/>
      <c r="T1909" s="193" t="str">
        <f t="shared" si="29"/>
        <v/>
      </c>
    </row>
    <row r="1910" spans="18:20" ht="15" customHeight="1" x14ac:dyDescent="0.25">
      <c r="R1910" s="193"/>
      <c r="S1910" s="193"/>
      <c r="T1910" s="193" t="str">
        <f t="shared" si="29"/>
        <v/>
      </c>
    </row>
    <row r="1911" spans="18:20" ht="15" customHeight="1" x14ac:dyDescent="0.25">
      <c r="R1911" s="193"/>
      <c r="S1911" s="193"/>
      <c r="T1911" s="193" t="str">
        <f t="shared" si="29"/>
        <v/>
      </c>
    </row>
    <row r="1912" spans="18:20" ht="15" customHeight="1" x14ac:dyDescent="0.25">
      <c r="R1912" s="193"/>
      <c r="S1912" s="193"/>
      <c r="T1912" s="193" t="str">
        <f t="shared" si="29"/>
        <v/>
      </c>
    </row>
    <row r="1913" spans="18:20" ht="15" customHeight="1" x14ac:dyDescent="0.25">
      <c r="R1913" s="193"/>
      <c r="S1913" s="193"/>
      <c r="T1913" s="193" t="str">
        <f t="shared" si="29"/>
        <v/>
      </c>
    </row>
    <row r="1914" spans="18:20" ht="15" customHeight="1" x14ac:dyDescent="0.25">
      <c r="R1914" s="193"/>
      <c r="S1914" s="193"/>
      <c r="T1914" s="193" t="str">
        <f t="shared" si="29"/>
        <v/>
      </c>
    </row>
    <row r="1915" spans="18:20" ht="15" customHeight="1" x14ac:dyDescent="0.25">
      <c r="R1915" s="193"/>
      <c r="S1915" s="193"/>
      <c r="T1915" s="193" t="str">
        <f t="shared" si="29"/>
        <v/>
      </c>
    </row>
    <row r="1916" spans="18:20" ht="15" customHeight="1" x14ac:dyDescent="0.25">
      <c r="R1916" s="193"/>
      <c r="S1916" s="193"/>
      <c r="T1916" s="193" t="str">
        <f t="shared" si="29"/>
        <v/>
      </c>
    </row>
    <row r="1917" spans="18:20" ht="15" customHeight="1" x14ac:dyDescent="0.25">
      <c r="R1917" s="193"/>
      <c r="S1917" s="193"/>
      <c r="T1917" s="193" t="str">
        <f t="shared" si="29"/>
        <v/>
      </c>
    </row>
    <row r="1918" spans="18:20" ht="15" customHeight="1" x14ac:dyDescent="0.25">
      <c r="R1918" s="193"/>
      <c r="S1918" s="193"/>
      <c r="T1918" s="193" t="str">
        <f t="shared" si="29"/>
        <v/>
      </c>
    </row>
    <row r="1919" spans="18:20" ht="15" customHeight="1" x14ac:dyDescent="0.25">
      <c r="R1919" s="193"/>
      <c r="S1919" s="193"/>
      <c r="T1919" s="193" t="str">
        <f t="shared" si="29"/>
        <v/>
      </c>
    </row>
    <row r="1920" spans="18:20" ht="15" customHeight="1" x14ac:dyDescent="0.25">
      <c r="R1920" s="193"/>
      <c r="S1920" s="193"/>
      <c r="T1920" s="193" t="str">
        <f t="shared" si="29"/>
        <v/>
      </c>
    </row>
    <row r="1921" spans="18:20" ht="15" customHeight="1" x14ac:dyDescent="0.25">
      <c r="R1921" s="193"/>
      <c r="S1921" s="193"/>
      <c r="T1921" s="193" t="str">
        <f t="shared" si="29"/>
        <v/>
      </c>
    </row>
    <row r="1922" spans="18:20" ht="15" customHeight="1" x14ac:dyDescent="0.25">
      <c r="R1922" s="193"/>
      <c r="S1922" s="193"/>
      <c r="T1922" s="193" t="str">
        <f t="shared" ref="T1922:T1985" si="30">IF($A1922="","",IF(AND($R1922="",$S1922=""),"",IF($S1922="",0,$S1922)-IF($R1922="",0,$R1922)))</f>
        <v/>
      </c>
    </row>
    <row r="1923" spans="18:20" ht="15" customHeight="1" x14ac:dyDescent="0.25">
      <c r="R1923" s="193"/>
      <c r="S1923" s="193"/>
      <c r="T1923" s="193" t="str">
        <f t="shared" si="30"/>
        <v/>
      </c>
    </row>
    <row r="1924" spans="18:20" ht="15" customHeight="1" x14ac:dyDescent="0.25">
      <c r="R1924" s="193"/>
      <c r="S1924" s="193"/>
      <c r="T1924" s="193" t="str">
        <f t="shared" si="30"/>
        <v/>
      </c>
    </row>
    <row r="1925" spans="18:20" ht="15" customHeight="1" x14ac:dyDescent="0.25">
      <c r="R1925" s="193"/>
      <c r="S1925" s="193"/>
      <c r="T1925" s="193" t="str">
        <f t="shared" si="30"/>
        <v/>
      </c>
    </row>
    <row r="1926" spans="18:20" ht="15" customHeight="1" x14ac:dyDescent="0.25">
      <c r="R1926" s="193"/>
      <c r="S1926" s="193"/>
      <c r="T1926" s="193" t="str">
        <f t="shared" si="30"/>
        <v/>
      </c>
    </row>
    <row r="1927" spans="18:20" ht="15" customHeight="1" x14ac:dyDescent="0.25">
      <c r="R1927" s="193"/>
      <c r="S1927" s="193"/>
      <c r="T1927" s="193" t="str">
        <f t="shared" si="30"/>
        <v/>
      </c>
    </row>
    <row r="1928" spans="18:20" ht="15" customHeight="1" x14ac:dyDescent="0.25">
      <c r="R1928" s="193"/>
      <c r="S1928" s="193"/>
      <c r="T1928" s="193" t="str">
        <f t="shared" si="30"/>
        <v/>
      </c>
    </row>
    <row r="1929" spans="18:20" ht="15" customHeight="1" x14ac:dyDescent="0.25">
      <c r="R1929" s="193"/>
      <c r="S1929" s="193"/>
      <c r="T1929" s="193" t="str">
        <f t="shared" si="30"/>
        <v/>
      </c>
    </row>
    <row r="1930" spans="18:20" ht="15" customHeight="1" x14ac:dyDescent="0.25">
      <c r="R1930" s="193"/>
      <c r="S1930" s="193"/>
      <c r="T1930" s="193" t="str">
        <f t="shared" si="30"/>
        <v/>
      </c>
    </row>
    <row r="1931" spans="18:20" ht="15" customHeight="1" x14ac:dyDescent="0.25">
      <c r="R1931" s="193"/>
      <c r="S1931" s="193"/>
      <c r="T1931" s="193" t="str">
        <f t="shared" si="30"/>
        <v/>
      </c>
    </row>
    <row r="1932" spans="18:20" ht="15" customHeight="1" x14ac:dyDescent="0.25">
      <c r="R1932" s="193"/>
      <c r="S1932" s="193"/>
      <c r="T1932" s="193" t="str">
        <f t="shared" si="30"/>
        <v/>
      </c>
    </row>
    <row r="1933" spans="18:20" ht="15" customHeight="1" x14ac:dyDescent="0.25">
      <c r="R1933" s="193"/>
      <c r="S1933" s="193"/>
      <c r="T1933" s="193" t="str">
        <f t="shared" si="30"/>
        <v/>
      </c>
    </row>
    <row r="1934" spans="18:20" ht="15" customHeight="1" x14ac:dyDescent="0.25">
      <c r="R1934" s="193"/>
      <c r="S1934" s="193"/>
      <c r="T1934" s="193" t="str">
        <f t="shared" si="30"/>
        <v/>
      </c>
    </row>
    <row r="1935" spans="18:20" ht="15" customHeight="1" x14ac:dyDescent="0.25">
      <c r="R1935" s="193"/>
      <c r="S1935" s="193"/>
      <c r="T1935" s="193" t="str">
        <f t="shared" si="30"/>
        <v/>
      </c>
    </row>
    <row r="1936" spans="18:20" ht="15" customHeight="1" x14ac:dyDescent="0.25">
      <c r="R1936" s="193"/>
      <c r="S1936" s="193"/>
      <c r="T1936" s="193" t="str">
        <f t="shared" si="30"/>
        <v/>
      </c>
    </row>
    <row r="1937" spans="18:20" ht="15" customHeight="1" x14ac:dyDescent="0.25">
      <c r="R1937" s="193"/>
      <c r="S1937" s="193"/>
      <c r="T1937" s="193" t="str">
        <f t="shared" si="30"/>
        <v/>
      </c>
    </row>
    <row r="1938" spans="18:20" ht="15" customHeight="1" x14ac:dyDescent="0.25">
      <c r="R1938" s="193"/>
      <c r="S1938" s="193"/>
      <c r="T1938" s="193" t="str">
        <f t="shared" si="30"/>
        <v/>
      </c>
    </row>
    <row r="1939" spans="18:20" ht="15" customHeight="1" x14ac:dyDescent="0.25">
      <c r="R1939" s="193"/>
      <c r="S1939" s="193"/>
      <c r="T1939" s="193" t="str">
        <f t="shared" si="30"/>
        <v/>
      </c>
    </row>
    <row r="1940" spans="18:20" ht="15" customHeight="1" x14ac:dyDescent="0.25">
      <c r="R1940" s="193"/>
      <c r="S1940" s="193"/>
      <c r="T1940" s="193" t="str">
        <f t="shared" si="30"/>
        <v/>
      </c>
    </row>
    <row r="1941" spans="18:20" ht="15" customHeight="1" x14ac:dyDescent="0.25">
      <c r="R1941" s="193"/>
      <c r="S1941" s="193"/>
      <c r="T1941" s="193" t="str">
        <f t="shared" si="30"/>
        <v/>
      </c>
    </row>
    <row r="1942" spans="18:20" ht="15" customHeight="1" x14ac:dyDescent="0.25">
      <c r="R1942" s="193"/>
      <c r="S1942" s="193"/>
      <c r="T1942" s="193" t="str">
        <f t="shared" si="30"/>
        <v/>
      </c>
    </row>
    <row r="1943" spans="18:20" ht="15" customHeight="1" x14ac:dyDescent="0.25">
      <c r="R1943" s="193"/>
      <c r="S1943" s="193"/>
      <c r="T1943" s="193" t="str">
        <f t="shared" si="30"/>
        <v/>
      </c>
    </row>
    <row r="1944" spans="18:20" ht="15" customHeight="1" x14ac:dyDescent="0.25">
      <c r="R1944" s="193"/>
      <c r="S1944" s="193"/>
      <c r="T1944" s="193" t="str">
        <f t="shared" si="30"/>
        <v/>
      </c>
    </row>
    <row r="1945" spans="18:20" ht="15" customHeight="1" x14ac:dyDescent="0.25">
      <c r="R1945" s="193"/>
      <c r="S1945" s="193"/>
      <c r="T1945" s="193" t="str">
        <f t="shared" si="30"/>
        <v/>
      </c>
    </row>
    <row r="1946" spans="18:20" ht="15" customHeight="1" x14ac:dyDescent="0.25">
      <c r="R1946" s="193"/>
      <c r="S1946" s="193"/>
      <c r="T1946" s="193" t="str">
        <f t="shared" si="30"/>
        <v/>
      </c>
    </row>
    <row r="1947" spans="18:20" ht="15" customHeight="1" x14ac:dyDescent="0.25">
      <c r="R1947" s="193"/>
      <c r="S1947" s="193"/>
      <c r="T1947" s="193" t="str">
        <f t="shared" si="30"/>
        <v/>
      </c>
    </row>
    <row r="1948" spans="18:20" ht="15" customHeight="1" x14ac:dyDescent="0.25">
      <c r="R1948" s="193"/>
      <c r="S1948" s="193"/>
      <c r="T1948" s="193" t="str">
        <f t="shared" si="30"/>
        <v/>
      </c>
    </row>
    <row r="1949" spans="18:20" ht="15" customHeight="1" x14ac:dyDescent="0.25">
      <c r="R1949" s="193"/>
      <c r="S1949" s="193"/>
      <c r="T1949" s="193" t="str">
        <f t="shared" si="30"/>
        <v/>
      </c>
    </row>
    <row r="1950" spans="18:20" ht="15" customHeight="1" x14ac:dyDescent="0.25">
      <c r="R1950" s="193"/>
      <c r="S1950" s="193"/>
      <c r="T1950" s="193" t="str">
        <f t="shared" si="30"/>
        <v/>
      </c>
    </row>
    <row r="1951" spans="18:20" ht="15" customHeight="1" x14ac:dyDescent="0.25">
      <c r="R1951" s="193"/>
      <c r="S1951" s="193"/>
      <c r="T1951" s="193" t="str">
        <f t="shared" si="30"/>
        <v/>
      </c>
    </row>
    <row r="1952" spans="18:20" ht="15" customHeight="1" x14ac:dyDescent="0.25">
      <c r="R1952" s="193"/>
      <c r="S1952" s="193"/>
      <c r="T1952" s="193" t="str">
        <f t="shared" si="30"/>
        <v/>
      </c>
    </row>
    <row r="1953" spans="18:20" ht="15" customHeight="1" x14ac:dyDescent="0.25">
      <c r="R1953" s="193"/>
      <c r="S1953" s="193"/>
      <c r="T1953" s="193" t="str">
        <f t="shared" si="30"/>
        <v/>
      </c>
    </row>
    <row r="1954" spans="18:20" ht="15" customHeight="1" x14ac:dyDescent="0.25">
      <c r="R1954" s="193"/>
      <c r="S1954" s="193"/>
      <c r="T1954" s="193" t="str">
        <f t="shared" si="30"/>
        <v/>
      </c>
    </row>
    <row r="1955" spans="18:20" ht="15" customHeight="1" x14ac:dyDescent="0.25">
      <c r="R1955" s="193"/>
      <c r="S1955" s="193"/>
      <c r="T1955" s="193" t="str">
        <f t="shared" si="30"/>
        <v/>
      </c>
    </row>
    <row r="1956" spans="18:20" ht="15" customHeight="1" x14ac:dyDescent="0.25">
      <c r="R1956" s="193"/>
      <c r="S1956" s="193"/>
      <c r="T1956" s="193" t="str">
        <f t="shared" si="30"/>
        <v/>
      </c>
    </row>
    <row r="1957" spans="18:20" ht="15" customHeight="1" x14ac:dyDescent="0.25">
      <c r="R1957" s="193"/>
      <c r="S1957" s="193"/>
      <c r="T1957" s="193" t="str">
        <f t="shared" si="30"/>
        <v/>
      </c>
    </row>
    <row r="1958" spans="18:20" ht="15" customHeight="1" x14ac:dyDescent="0.25">
      <c r="R1958" s="193"/>
      <c r="S1958" s="193"/>
      <c r="T1958" s="193" t="str">
        <f t="shared" si="30"/>
        <v/>
      </c>
    </row>
    <row r="1959" spans="18:20" ht="15" customHeight="1" x14ac:dyDescent="0.25">
      <c r="R1959" s="193"/>
      <c r="S1959" s="193"/>
      <c r="T1959" s="193" t="str">
        <f t="shared" si="30"/>
        <v/>
      </c>
    </row>
    <row r="1960" spans="18:20" ht="15" customHeight="1" x14ac:dyDescent="0.25">
      <c r="R1960" s="193"/>
      <c r="S1960" s="193"/>
      <c r="T1960" s="193" t="str">
        <f t="shared" si="30"/>
        <v/>
      </c>
    </row>
    <row r="1961" spans="18:20" ht="15" customHeight="1" x14ac:dyDescent="0.25">
      <c r="R1961" s="193"/>
      <c r="S1961" s="193"/>
      <c r="T1961" s="193" t="str">
        <f t="shared" si="30"/>
        <v/>
      </c>
    </row>
    <row r="1962" spans="18:20" ht="15" customHeight="1" x14ac:dyDescent="0.25">
      <c r="R1962" s="193"/>
      <c r="S1962" s="193"/>
      <c r="T1962" s="193" t="str">
        <f t="shared" si="30"/>
        <v/>
      </c>
    </row>
    <row r="1963" spans="18:20" ht="15" customHeight="1" x14ac:dyDescent="0.25">
      <c r="R1963" s="193"/>
      <c r="S1963" s="193"/>
      <c r="T1963" s="193" t="str">
        <f t="shared" si="30"/>
        <v/>
      </c>
    </row>
    <row r="1964" spans="18:20" ht="15" customHeight="1" x14ac:dyDescent="0.25">
      <c r="R1964" s="193"/>
      <c r="S1964" s="193"/>
      <c r="T1964" s="193" t="str">
        <f t="shared" si="30"/>
        <v/>
      </c>
    </row>
    <row r="1965" spans="18:20" ht="15" customHeight="1" x14ac:dyDescent="0.25">
      <c r="R1965" s="193"/>
      <c r="S1965" s="193"/>
      <c r="T1965" s="193" t="str">
        <f t="shared" si="30"/>
        <v/>
      </c>
    </row>
    <row r="1966" spans="18:20" ht="15" customHeight="1" x14ac:dyDescent="0.25">
      <c r="R1966" s="193"/>
      <c r="S1966" s="193"/>
      <c r="T1966" s="193" t="str">
        <f t="shared" si="30"/>
        <v/>
      </c>
    </row>
    <row r="1967" spans="18:20" ht="15" customHeight="1" x14ac:dyDescent="0.25">
      <c r="R1967" s="193"/>
      <c r="S1967" s="193"/>
      <c r="T1967" s="193" t="str">
        <f t="shared" si="30"/>
        <v/>
      </c>
    </row>
    <row r="1968" spans="18:20" ht="15" customHeight="1" x14ac:dyDescent="0.25">
      <c r="R1968" s="193"/>
      <c r="S1968" s="193"/>
      <c r="T1968" s="193" t="str">
        <f t="shared" si="30"/>
        <v/>
      </c>
    </row>
    <row r="1969" spans="18:20" ht="15" customHeight="1" x14ac:dyDescent="0.25">
      <c r="R1969" s="193"/>
      <c r="S1969" s="193"/>
      <c r="T1969" s="193" t="str">
        <f t="shared" si="30"/>
        <v/>
      </c>
    </row>
    <row r="1970" spans="18:20" ht="15" customHeight="1" x14ac:dyDescent="0.25">
      <c r="R1970" s="193"/>
      <c r="S1970" s="193"/>
      <c r="T1970" s="193" t="str">
        <f t="shared" si="30"/>
        <v/>
      </c>
    </row>
    <row r="1971" spans="18:20" ht="15" customHeight="1" x14ac:dyDescent="0.25">
      <c r="R1971" s="193"/>
      <c r="S1971" s="193"/>
      <c r="T1971" s="193" t="str">
        <f t="shared" si="30"/>
        <v/>
      </c>
    </row>
    <row r="1972" spans="18:20" ht="15" customHeight="1" x14ac:dyDescent="0.25">
      <c r="R1972" s="193"/>
      <c r="S1972" s="193"/>
      <c r="T1972" s="193" t="str">
        <f t="shared" si="30"/>
        <v/>
      </c>
    </row>
    <row r="1973" spans="18:20" ht="15" customHeight="1" x14ac:dyDescent="0.25">
      <c r="R1973" s="193"/>
      <c r="S1973" s="193"/>
      <c r="T1973" s="193" t="str">
        <f t="shared" si="30"/>
        <v/>
      </c>
    </row>
    <row r="1974" spans="18:20" ht="15" customHeight="1" x14ac:dyDescent="0.25">
      <c r="R1974" s="193"/>
      <c r="S1974" s="193"/>
      <c r="T1974" s="193" t="str">
        <f t="shared" si="30"/>
        <v/>
      </c>
    </row>
    <row r="1975" spans="18:20" ht="15" customHeight="1" x14ac:dyDescent="0.25">
      <c r="R1975" s="193"/>
      <c r="S1975" s="193"/>
      <c r="T1975" s="193" t="str">
        <f t="shared" si="30"/>
        <v/>
      </c>
    </row>
    <row r="1976" spans="18:20" ht="15" customHeight="1" x14ac:dyDescent="0.25">
      <c r="R1976" s="193"/>
      <c r="S1976" s="193"/>
      <c r="T1976" s="193" t="str">
        <f t="shared" si="30"/>
        <v/>
      </c>
    </row>
    <row r="1977" spans="18:20" ht="15" customHeight="1" x14ac:dyDescent="0.25">
      <c r="R1977" s="193"/>
      <c r="S1977" s="193"/>
      <c r="T1977" s="193" t="str">
        <f t="shared" si="30"/>
        <v/>
      </c>
    </row>
    <row r="1978" spans="18:20" ht="15" customHeight="1" x14ac:dyDescent="0.25">
      <c r="R1978" s="193"/>
      <c r="S1978" s="193"/>
      <c r="T1978" s="193" t="str">
        <f t="shared" si="30"/>
        <v/>
      </c>
    </row>
    <row r="1979" spans="18:20" ht="15" customHeight="1" x14ac:dyDescent="0.25">
      <c r="R1979" s="193"/>
      <c r="S1979" s="193"/>
      <c r="T1979" s="193" t="str">
        <f t="shared" si="30"/>
        <v/>
      </c>
    </row>
    <row r="1980" spans="18:20" ht="15" customHeight="1" x14ac:dyDescent="0.25">
      <c r="R1980" s="193"/>
      <c r="S1980" s="193"/>
      <c r="T1980" s="193" t="str">
        <f t="shared" si="30"/>
        <v/>
      </c>
    </row>
    <row r="1981" spans="18:20" ht="15" customHeight="1" x14ac:dyDescent="0.25">
      <c r="R1981" s="193"/>
      <c r="S1981" s="193"/>
      <c r="T1981" s="193" t="str">
        <f t="shared" si="30"/>
        <v/>
      </c>
    </row>
    <row r="1982" spans="18:20" ht="15" customHeight="1" x14ac:dyDescent="0.25">
      <c r="R1982" s="193"/>
      <c r="S1982" s="193"/>
      <c r="T1982" s="193" t="str">
        <f t="shared" si="30"/>
        <v/>
      </c>
    </row>
    <row r="1983" spans="18:20" ht="15" customHeight="1" x14ac:dyDescent="0.25">
      <c r="R1983" s="193"/>
      <c r="S1983" s="193"/>
      <c r="T1983" s="193" t="str">
        <f t="shared" si="30"/>
        <v/>
      </c>
    </row>
    <row r="1984" spans="18:20" ht="15" customHeight="1" x14ac:dyDescent="0.25">
      <c r="R1984" s="193"/>
      <c r="S1984" s="193"/>
      <c r="T1984" s="193" t="str">
        <f t="shared" si="30"/>
        <v/>
      </c>
    </row>
    <row r="1985" spans="18:20" ht="15" customHeight="1" x14ac:dyDescent="0.25">
      <c r="R1985" s="193"/>
      <c r="S1985" s="193"/>
      <c r="T1985" s="193" t="str">
        <f t="shared" si="30"/>
        <v/>
      </c>
    </row>
    <row r="1986" spans="18:20" ht="15" customHeight="1" x14ac:dyDescent="0.25">
      <c r="R1986" s="193"/>
      <c r="S1986" s="193"/>
      <c r="T1986" s="193" t="str">
        <f t="shared" ref="T1986:T2049" si="31">IF($A1986="","",IF(AND($R1986="",$S1986=""),"",IF($S1986="",0,$S1986)-IF($R1986="",0,$R1986)))</f>
        <v/>
      </c>
    </row>
    <row r="1987" spans="18:20" ht="15" customHeight="1" x14ac:dyDescent="0.25">
      <c r="R1987" s="193"/>
      <c r="S1987" s="193"/>
      <c r="T1987" s="193" t="str">
        <f t="shared" si="31"/>
        <v/>
      </c>
    </row>
    <row r="1988" spans="18:20" ht="15" customHeight="1" x14ac:dyDescent="0.25">
      <c r="R1988" s="193"/>
      <c r="S1988" s="193"/>
      <c r="T1988" s="193" t="str">
        <f t="shared" si="31"/>
        <v/>
      </c>
    </row>
    <row r="1989" spans="18:20" ht="15" customHeight="1" x14ac:dyDescent="0.25">
      <c r="R1989" s="193"/>
      <c r="S1989" s="193"/>
      <c r="T1989" s="193" t="str">
        <f t="shared" si="31"/>
        <v/>
      </c>
    </row>
    <row r="1990" spans="18:20" ht="15" customHeight="1" x14ac:dyDescent="0.25">
      <c r="R1990" s="193"/>
      <c r="S1990" s="193"/>
      <c r="T1990" s="193" t="str">
        <f t="shared" si="31"/>
        <v/>
      </c>
    </row>
    <row r="1991" spans="18:20" ht="15" customHeight="1" x14ac:dyDescent="0.25">
      <c r="R1991" s="193"/>
      <c r="S1991" s="193"/>
      <c r="T1991" s="193" t="str">
        <f t="shared" si="31"/>
        <v/>
      </c>
    </row>
    <row r="1992" spans="18:20" ht="15" customHeight="1" x14ac:dyDescent="0.25">
      <c r="R1992" s="193"/>
      <c r="S1992" s="193"/>
      <c r="T1992" s="193" t="str">
        <f t="shared" si="31"/>
        <v/>
      </c>
    </row>
    <row r="1993" spans="18:20" ht="15" customHeight="1" x14ac:dyDescent="0.25">
      <c r="R1993" s="193"/>
      <c r="S1993" s="193"/>
      <c r="T1993" s="193" t="str">
        <f t="shared" si="31"/>
        <v/>
      </c>
    </row>
    <row r="1994" spans="18:20" ht="15" customHeight="1" x14ac:dyDescent="0.25">
      <c r="R1994" s="193"/>
      <c r="S1994" s="193"/>
      <c r="T1994" s="193" t="str">
        <f t="shared" si="31"/>
        <v/>
      </c>
    </row>
    <row r="1995" spans="18:20" ht="15" customHeight="1" x14ac:dyDescent="0.25">
      <c r="R1995" s="193"/>
      <c r="S1995" s="193"/>
      <c r="T1995" s="193" t="str">
        <f t="shared" si="31"/>
        <v/>
      </c>
    </row>
    <row r="1996" spans="18:20" ht="15" customHeight="1" x14ac:dyDescent="0.25">
      <c r="R1996" s="193"/>
      <c r="S1996" s="193"/>
      <c r="T1996" s="193" t="str">
        <f t="shared" si="31"/>
        <v/>
      </c>
    </row>
    <row r="1997" spans="18:20" ht="15" customHeight="1" x14ac:dyDescent="0.25">
      <c r="R1997" s="193"/>
      <c r="S1997" s="193"/>
      <c r="T1997" s="193" t="str">
        <f t="shared" si="31"/>
        <v/>
      </c>
    </row>
    <row r="1998" spans="18:20" ht="15" customHeight="1" x14ac:dyDescent="0.25">
      <c r="R1998" s="193"/>
      <c r="S1998" s="193"/>
      <c r="T1998" s="193" t="str">
        <f t="shared" si="31"/>
        <v/>
      </c>
    </row>
    <row r="1999" spans="18:20" ht="15" customHeight="1" x14ac:dyDescent="0.25">
      <c r="R1999" s="193"/>
      <c r="S1999" s="193"/>
      <c r="T1999" s="193" t="str">
        <f t="shared" si="31"/>
        <v/>
      </c>
    </row>
    <row r="2000" spans="18:20" ht="15" customHeight="1" x14ac:dyDescent="0.25">
      <c r="R2000" s="193"/>
      <c r="S2000" s="193"/>
      <c r="T2000" s="193" t="str">
        <f t="shared" si="31"/>
        <v/>
      </c>
    </row>
    <row r="2001" spans="18:20" ht="15" customHeight="1" x14ac:dyDescent="0.25">
      <c r="R2001" s="193"/>
      <c r="S2001" s="193"/>
      <c r="T2001" s="193" t="str">
        <f t="shared" si="31"/>
        <v/>
      </c>
    </row>
    <row r="2002" spans="18:20" ht="15" customHeight="1" x14ac:dyDescent="0.25">
      <c r="R2002" s="193"/>
      <c r="S2002" s="193"/>
      <c r="T2002" s="193" t="str">
        <f t="shared" si="31"/>
        <v/>
      </c>
    </row>
    <row r="2003" spans="18:20" ht="15" customHeight="1" x14ac:dyDescent="0.25">
      <c r="R2003" s="193"/>
      <c r="S2003" s="193"/>
      <c r="T2003" s="193" t="str">
        <f t="shared" si="31"/>
        <v/>
      </c>
    </row>
    <row r="2004" spans="18:20" ht="15" customHeight="1" x14ac:dyDescent="0.25">
      <c r="R2004" s="193"/>
      <c r="S2004" s="193"/>
      <c r="T2004" s="193" t="str">
        <f t="shared" si="31"/>
        <v/>
      </c>
    </row>
    <row r="2005" spans="18:20" ht="15" customHeight="1" x14ac:dyDescent="0.25">
      <c r="R2005" s="193"/>
      <c r="S2005" s="193"/>
      <c r="T2005" s="193" t="str">
        <f t="shared" si="31"/>
        <v/>
      </c>
    </row>
    <row r="2006" spans="18:20" ht="15" customHeight="1" x14ac:dyDescent="0.25">
      <c r="R2006" s="193"/>
      <c r="S2006" s="193"/>
      <c r="T2006" s="193" t="str">
        <f t="shared" si="31"/>
        <v/>
      </c>
    </row>
    <row r="2007" spans="18:20" ht="15" customHeight="1" x14ac:dyDescent="0.25">
      <c r="R2007" s="193"/>
      <c r="S2007" s="193"/>
      <c r="T2007" s="193" t="str">
        <f t="shared" si="31"/>
        <v/>
      </c>
    </row>
    <row r="2008" spans="18:20" ht="15" customHeight="1" x14ac:dyDescent="0.25">
      <c r="R2008" s="193"/>
      <c r="S2008" s="193"/>
      <c r="T2008" s="193" t="str">
        <f t="shared" si="31"/>
        <v/>
      </c>
    </row>
    <row r="2009" spans="18:20" ht="15" customHeight="1" x14ac:dyDescent="0.25">
      <c r="R2009" s="193"/>
      <c r="S2009" s="193"/>
      <c r="T2009" s="193" t="str">
        <f t="shared" si="31"/>
        <v/>
      </c>
    </row>
    <row r="2010" spans="18:20" ht="15" customHeight="1" x14ac:dyDescent="0.25">
      <c r="R2010" s="193"/>
      <c r="S2010" s="193"/>
      <c r="T2010" s="193" t="str">
        <f t="shared" si="31"/>
        <v/>
      </c>
    </row>
    <row r="2011" spans="18:20" ht="15" customHeight="1" x14ac:dyDescent="0.25">
      <c r="R2011" s="193"/>
      <c r="S2011" s="193"/>
      <c r="T2011" s="193" t="str">
        <f t="shared" si="31"/>
        <v/>
      </c>
    </row>
    <row r="2012" spans="18:20" ht="15" customHeight="1" x14ac:dyDescent="0.25">
      <c r="R2012" s="193"/>
      <c r="S2012" s="193"/>
      <c r="T2012" s="193" t="str">
        <f t="shared" si="31"/>
        <v/>
      </c>
    </row>
    <row r="2013" spans="18:20" ht="15" customHeight="1" x14ac:dyDescent="0.25">
      <c r="R2013" s="193"/>
      <c r="S2013" s="193"/>
      <c r="T2013" s="193" t="str">
        <f t="shared" si="31"/>
        <v/>
      </c>
    </row>
    <row r="2014" spans="18:20" ht="15" customHeight="1" x14ac:dyDescent="0.25">
      <c r="R2014" s="193"/>
      <c r="S2014" s="193"/>
      <c r="T2014" s="193" t="str">
        <f t="shared" si="31"/>
        <v/>
      </c>
    </row>
    <row r="2015" spans="18:20" ht="15" customHeight="1" x14ac:dyDescent="0.25">
      <c r="R2015" s="193"/>
      <c r="S2015" s="193"/>
      <c r="T2015" s="193" t="str">
        <f t="shared" si="31"/>
        <v/>
      </c>
    </row>
    <row r="2016" spans="18:20" ht="15" customHeight="1" x14ac:dyDescent="0.25">
      <c r="R2016" s="193"/>
      <c r="S2016" s="193"/>
      <c r="T2016" s="193" t="str">
        <f t="shared" si="31"/>
        <v/>
      </c>
    </row>
    <row r="2017" spans="18:20" ht="15" customHeight="1" x14ac:dyDescent="0.25">
      <c r="R2017" s="193"/>
      <c r="S2017" s="193"/>
      <c r="T2017" s="193" t="str">
        <f t="shared" si="31"/>
        <v/>
      </c>
    </row>
    <row r="2018" spans="18:20" ht="15" customHeight="1" x14ac:dyDescent="0.25">
      <c r="R2018" s="193"/>
      <c r="S2018" s="193"/>
      <c r="T2018" s="193" t="str">
        <f t="shared" si="31"/>
        <v/>
      </c>
    </row>
    <row r="2019" spans="18:20" ht="15" customHeight="1" x14ac:dyDescent="0.25">
      <c r="R2019" s="193"/>
      <c r="S2019" s="193"/>
      <c r="T2019" s="193" t="str">
        <f t="shared" si="31"/>
        <v/>
      </c>
    </row>
    <row r="2020" spans="18:20" ht="15" customHeight="1" x14ac:dyDescent="0.25">
      <c r="R2020" s="193"/>
      <c r="S2020" s="193"/>
      <c r="T2020" s="193" t="str">
        <f t="shared" si="31"/>
        <v/>
      </c>
    </row>
    <row r="2021" spans="18:20" ht="15" customHeight="1" x14ac:dyDescent="0.25">
      <c r="R2021" s="193"/>
      <c r="S2021" s="193"/>
      <c r="T2021" s="193" t="str">
        <f t="shared" si="31"/>
        <v/>
      </c>
    </row>
    <row r="2022" spans="18:20" ht="15" customHeight="1" x14ac:dyDescent="0.25">
      <c r="R2022" s="193"/>
      <c r="S2022" s="193"/>
      <c r="T2022" s="193" t="str">
        <f t="shared" si="31"/>
        <v/>
      </c>
    </row>
    <row r="2023" spans="18:20" ht="15" customHeight="1" x14ac:dyDescent="0.25">
      <c r="R2023" s="193"/>
      <c r="S2023" s="193"/>
      <c r="T2023" s="193" t="str">
        <f t="shared" si="31"/>
        <v/>
      </c>
    </row>
    <row r="2024" spans="18:20" ht="15" customHeight="1" x14ac:dyDescent="0.25">
      <c r="R2024" s="193"/>
      <c r="S2024" s="193"/>
      <c r="T2024" s="193" t="str">
        <f t="shared" si="31"/>
        <v/>
      </c>
    </row>
    <row r="2025" spans="18:20" ht="15" customHeight="1" x14ac:dyDescent="0.25">
      <c r="R2025" s="193"/>
      <c r="S2025" s="193"/>
      <c r="T2025" s="193" t="str">
        <f t="shared" si="31"/>
        <v/>
      </c>
    </row>
    <row r="2026" spans="18:20" ht="15" customHeight="1" x14ac:dyDescent="0.25">
      <c r="R2026" s="193"/>
      <c r="S2026" s="193"/>
      <c r="T2026" s="193" t="str">
        <f t="shared" si="31"/>
        <v/>
      </c>
    </row>
    <row r="2027" spans="18:20" ht="15" customHeight="1" x14ac:dyDescent="0.25">
      <c r="R2027" s="193"/>
      <c r="S2027" s="193"/>
      <c r="T2027" s="193" t="str">
        <f t="shared" si="31"/>
        <v/>
      </c>
    </row>
    <row r="2028" spans="18:20" ht="15" customHeight="1" x14ac:dyDescent="0.25">
      <c r="R2028" s="193"/>
      <c r="S2028" s="193"/>
      <c r="T2028" s="193" t="str">
        <f t="shared" si="31"/>
        <v/>
      </c>
    </row>
    <row r="2029" spans="18:20" ht="15" customHeight="1" x14ac:dyDescent="0.25">
      <c r="R2029" s="193"/>
      <c r="S2029" s="193"/>
      <c r="T2029" s="193" t="str">
        <f t="shared" si="31"/>
        <v/>
      </c>
    </row>
    <row r="2030" spans="18:20" ht="15" customHeight="1" x14ac:dyDescent="0.25">
      <c r="R2030" s="193"/>
      <c r="S2030" s="193"/>
      <c r="T2030" s="193" t="str">
        <f t="shared" si="31"/>
        <v/>
      </c>
    </row>
    <row r="2031" spans="18:20" ht="15" customHeight="1" x14ac:dyDescent="0.25">
      <c r="R2031" s="193"/>
      <c r="S2031" s="193"/>
      <c r="T2031" s="193" t="str">
        <f t="shared" si="31"/>
        <v/>
      </c>
    </row>
    <row r="2032" spans="18:20" ht="15" customHeight="1" x14ac:dyDescent="0.25">
      <c r="R2032" s="193"/>
      <c r="S2032" s="193"/>
      <c r="T2032" s="193" t="str">
        <f t="shared" si="31"/>
        <v/>
      </c>
    </row>
    <row r="2033" spans="18:20" ht="15" customHeight="1" x14ac:dyDescent="0.25">
      <c r="R2033" s="193"/>
      <c r="S2033" s="193"/>
      <c r="T2033" s="193" t="str">
        <f t="shared" si="31"/>
        <v/>
      </c>
    </row>
    <row r="2034" spans="18:20" ht="15" customHeight="1" x14ac:dyDescent="0.25">
      <c r="R2034" s="193"/>
      <c r="S2034" s="193"/>
      <c r="T2034" s="193" t="str">
        <f t="shared" si="31"/>
        <v/>
      </c>
    </row>
    <row r="2035" spans="18:20" ht="15" customHeight="1" x14ac:dyDescent="0.25">
      <c r="R2035" s="193"/>
      <c r="S2035" s="193"/>
      <c r="T2035" s="193" t="str">
        <f t="shared" si="31"/>
        <v/>
      </c>
    </row>
    <row r="2036" spans="18:20" ht="15" customHeight="1" x14ac:dyDescent="0.25">
      <c r="R2036" s="193"/>
      <c r="S2036" s="193"/>
      <c r="T2036" s="193" t="str">
        <f t="shared" si="31"/>
        <v/>
      </c>
    </row>
    <row r="2037" spans="18:20" ht="15" customHeight="1" x14ac:dyDescent="0.25">
      <c r="R2037" s="193"/>
      <c r="S2037" s="193"/>
      <c r="T2037" s="193" t="str">
        <f t="shared" si="31"/>
        <v/>
      </c>
    </row>
    <row r="2038" spans="18:20" ht="15" customHeight="1" x14ac:dyDescent="0.25">
      <c r="R2038" s="193"/>
      <c r="S2038" s="193"/>
      <c r="T2038" s="193" t="str">
        <f t="shared" si="31"/>
        <v/>
      </c>
    </row>
    <row r="2039" spans="18:20" ht="15" customHeight="1" x14ac:dyDescent="0.25">
      <c r="R2039" s="193"/>
      <c r="S2039" s="193"/>
      <c r="T2039" s="193" t="str">
        <f t="shared" si="31"/>
        <v/>
      </c>
    </row>
    <row r="2040" spans="18:20" ht="15" customHeight="1" x14ac:dyDescent="0.25">
      <c r="R2040" s="193"/>
      <c r="S2040" s="193"/>
      <c r="T2040" s="193" t="str">
        <f t="shared" si="31"/>
        <v/>
      </c>
    </row>
    <row r="2041" spans="18:20" ht="15" customHeight="1" x14ac:dyDescent="0.25">
      <c r="R2041" s="193"/>
      <c r="S2041" s="193"/>
      <c r="T2041" s="193" t="str">
        <f t="shared" si="31"/>
        <v/>
      </c>
    </row>
    <row r="2042" spans="18:20" ht="15" customHeight="1" x14ac:dyDescent="0.25">
      <c r="R2042" s="193"/>
      <c r="S2042" s="193"/>
      <c r="T2042" s="193" t="str">
        <f t="shared" si="31"/>
        <v/>
      </c>
    </row>
    <row r="2043" spans="18:20" ht="15" customHeight="1" x14ac:dyDescent="0.25">
      <c r="R2043" s="193"/>
      <c r="S2043" s="193"/>
      <c r="T2043" s="193" t="str">
        <f t="shared" si="31"/>
        <v/>
      </c>
    </row>
    <row r="2044" spans="18:20" ht="15" customHeight="1" x14ac:dyDescent="0.25">
      <c r="R2044" s="193"/>
      <c r="S2044" s="193"/>
      <c r="T2044" s="193" t="str">
        <f t="shared" si="31"/>
        <v/>
      </c>
    </row>
    <row r="2045" spans="18:20" ht="15" customHeight="1" x14ac:dyDescent="0.25">
      <c r="R2045" s="193"/>
      <c r="S2045" s="193"/>
      <c r="T2045" s="193" t="str">
        <f t="shared" si="31"/>
        <v/>
      </c>
    </row>
    <row r="2046" spans="18:20" ht="15" customHeight="1" x14ac:dyDescent="0.25">
      <c r="R2046" s="193"/>
      <c r="S2046" s="193"/>
      <c r="T2046" s="193" t="str">
        <f t="shared" si="31"/>
        <v/>
      </c>
    </row>
    <row r="2047" spans="18:20" ht="15" customHeight="1" x14ac:dyDescent="0.25">
      <c r="R2047" s="193"/>
      <c r="S2047" s="193"/>
      <c r="T2047" s="193" t="str">
        <f t="shared" si="31"/>
        <v/>
      </c>
    </row>
    <row r="2048" spans="18:20" ht="15" customHeight="1" x14ac:dyDescent="0.25">
      <c r="R2048" s="193"/>
      <c r="S2048" s="193"/>
      <c r="T2048" s="193" t="str">
        <f t="shared" si="31"/>
        <v/>
      </c>
    </row>
    <row r="2049" spans="18:20" ht="15" customHeight="1" x14ac:dyDescent="0.25">
      <c r="R2049" s="193"/>
      <c r="S2049" s="193"/>
      <c r="T2049" s="193" t="str">
        <f t="shared" si="31"/>
        <v/>
      </c>
    </row>
    <row r="2050" spans="18:20" ht="15" customHeight="1" x14ac:dyDescent="0.25">
      <c r="R2050" s="193"/>
      <c r="S2050" s="193"/>
      <c r="T2050" s="193" t="str">
        <f t="shared" ref="T2050:T2113" si="32">IF($A2050="","",IF(AND($R2050="",$S2050=""),"",IF($S2050="",0,$S2050)-IF($R2050="",0,$R2050)))</f>
        <v/>
      </c>
    </row>
    <row r="2051" spans="18:20" ht="15" customHeight="1" x14ac:dyDescent="0.25">
      <c r="R2051" s="193"/>
      <c r="S2051" s="193"/>
      <c r="T2051" s="193" t="str">
        <f t="shared" si="32"/>
        <v/>
      </c>
    </row>
    <row r="2052" spans="18:20" ht="15" customHeight="1" x14ac:dyDescent="0.25">
      <c r="R2052" s="193"/>
      <c r="S2052" s="193"/>
      <c r="T2052" s="193" t="str">
        <f t="shared" si="32"/>
        <v/>
      </c>
    </row>
    <row r="2053" spans="18:20" ht="15" customHeight="1" x14ac:dyDescent="0.25">
      <c r="R2053" s="193"/>
      <c r="S2053" s="193"/>
      <c r="T2053" s="193" t="str">
        <f t="shared" si="32"/>
        <v/>
      </c>
    </row>
    <row r="2054" spans="18:20" ht="15" customHeight="1" x14ac:dyDescent="0.25">
      <c r="R2054" s="193"/>
      <c r="S2054" s="193"/>
      <c r="T2054" s="193" t="str">
        <f t="shared" si="32"/>
        <v/>
      </c>
    </row>
    <row r="2055" spans="18:20" ht="15" customHeight="1" x14ac:dyDescent="0.25">
      <c r="R2055" s="193"/>
      <c r="S2055" s="193"/>
      <c r="T2055" s="193" t="str">
        <f t="shared" si="32"/>
        <v/>
      </c>
    </row>
    <row r="2056" spans="18:20" ht="15" customHeight="1" x14ac:dyDescent="0.25">
      <c r="R2056" s="193"/>
      <c r="S2056" s="193"/>
      <c r="T2056" s="193" t="str">
        <f t="shared" si="32"/>
        <v/>
      </c>
    </row>
    <row r="2057" spans="18:20" ht="15" customHeight="1" x14ac:dyDescent="0.25">
      <c r="R2057" s="193"/>
      <c r="S2057" s="193"/>
      <c r="T2057" s="193" t="str">
        <f t="shared" si="32"/>
        <v/>
      </c>
    </row>
    <row r="2058" spans="18:20" ht="15" customHeight="1" x14ac:dyDescent="0.25">
      <c r="R2058" s="193"/>
      <c r="S2058" s="193"/>
      <c r="T2058" s="193" t="str">
        <f t="shared" si="32"/>
        <v/>
      </c>
    </row>
    <row r="2059" spans="18:20" ht="15" customHeight="1" x14ac:dyDescent="0.25">
      <c r="R2059" s="193"/>
      <c r="S2059" s="193"/>
      <c r="T2059" s="193" t="str">
        <f t="shared" si="32"/>
        <v/>
      </c>
    </row>
    <row r="2060" spans="18:20" ht="15" customHeight="1" x14ac:dyDescent="0.25">
      <c r="R2060" s="193"/>
      <c r="S2060" s="193"/>
      <c r="T2060" s="193" t="str">
        <f t="shared" si="32"/>
        <v/>
      </c>
    </row>
    <row r="2061" spans="18:20" ht="15" customHeight="1" x14ac:dyDescent="0.25">
      <c r="R2061" s="193"/>
      <c r="S2061" s="193"/>
      <c r="T2061" s="193" t="str">
        <f t="shared" si="32"/>
        <v/>
      </c>
    </row>
    <row r="2062" spans="18:20" ht="15" customHeight="1" x14ac:dyDescent="0.25">
      <c r="R2062" s="193"/>
      <c r="S2062" s="193"/>
      <c r="T2062" s="193" t="str">
        <f t="shared" si="32"/>
        <v/>
      </c>
    </row>
    <row r="2063" spans="18:20" ht="15" customHeight="1" x14ac:dyDescent="0.25">
      <c r="R2063" s="193"/>
      <c r="S2063" s="193"/>
      <c r="T2063" s="193" t="str">
        <f t="shared" si="32"/>
        <v/>
      </c>
    </row>
    <row r="2064" spans="18:20" ht="15" customHeight="1" x14ac:dyDescent="0.25">
      <c r="R2064" s="193"/>
      <c r="S2064" s="193"/>
      <c r="T2064" s="193" t="str">
        <f t="shared" si="32"/>
        <v/>
      </c>
    </row>
    <row r="2065" spans="18:20" ht="15" customHeight="1" x14ac:dyDescent="0.25">
      <c r="R2065" s="193"/>
      <c r="S2065" s="193"/>
      <c r="T2065" s="193" t="str">
        <f t="shared" si="32"/>
        <v/>
      </c>
    </row>
    <row r="2066" spans="18:20" ht="15" customHeight="1" x14ac:dyDescent="0.25">
      <c r="R2066" s="193"/>
      <c r="S2066" s="193"/>
      <c r="T2066" s="193" t="str">
        <f t="shared" si="32"/>
        <v/>
      </c>
    </row>
    <row r="2067" spans="18:20" ht="15" customHeight="1" x14ac:dyDescent="0.25">
      <c r="R2067" s="193"/>
      <c r="S2067" s="193"/>
      <c r="T2067" s="193" t="str">
        <f t="shared" si="32"/>
        <v/>
      </c>
    </row>
    <row r="2068" spans="18:20" ht="15" customHeight="1" x14ac:dyDescent="0.25">
      <c r="R2068" s="193"/>
      <c r="S2068" s="193"/>
      <c r="T2068" s="193" t="str">
        <f t="shared" si="32"/>
        <v/>
      </c>
    </row>
    <row r="2069" spans="18:20" ht="15" customHeight="1" x14ac:dyDescent="0.25">
      <c r="R2069" s="193"/>
      <c r="S2069" s="193"/>
      <c r="T2069" s="193" t="str">
        <f t="shared" si="32"/>
        <v/>
      </c>
    </row>
    <row r="2070" spans="18:20" ht="15" customHeight="1" x14ac:dyDescent="0.25">
      <c r="R2070" s="193"/>
      <c r="S2070" s="193"/>
      <c r="T2070" s="193" t="str">
        <f t="shared" si="32"/>
        <v/>
      </c>
    </row>
    <row r="2071" spans="18:20" ht="15" customHeight="1" x14ac:dyDescent="0.25">
      <c r="R2071" s="193"/>
      <c r="S2071" s="193"/>
      <c r="T2071" s="193" t="str">
        <f t="shared" si="32"/>
        <v/>
      </c>
    </row>
    <row r="2072" spans="18:20" ht="15" customHeight="1" x14ac:dyDescent="0.25">
      <c r="R2072" s="193"/>
      <c r="S2072" s="193"/>
      <c r="T2072" s="193" t="str">
        <f t="shared" si="32"/>
        <v/>
      </c>
    </row>
    <row r="2073" spans="18:20" ht="15" customHeight="1" x14ac:dyDescent="0.25">
      <c r="R2073" s="193"/>
      <c r="S2073" s="193"/>
      <c r="T2073" s="193" t="str">
        <f t="shared" si="32"/>
        <v/>
      </c>
    </row>
    <row r="2074" spans="18:20" ht="15" customHeight="1" x14ac:dyDescent="0.25">
      <c r="R2074" s="193"/>
      <c r="S2074" s="193"/>
      <c r="T2074" s="193" t="str">
        <f t="shared" si="32"/>
        <v/>
      </c>
    </row>
    <row r="2075" spans="18:20" ht="15" customHeight="1" x14ac:dyDescent="0.25">
      <c r="R2075" s="193"/>
      <c r="S2075" s="193"/>
      <c r="T2075" s="193" t="str">
        <f t="shared" si="32"/>
        <v/>
      </c>
    </row>
    <row r="2076" spans="18:20" ht="15" customHeight="1" x14ac:dyDescent="0.25">
      <c r="R2076" s="193"/>
      <c r="S2076" s="193"/>
      <c r="T2076" s="193" t="str">
        <f t="shared" si="32"/>
        <v/>
      </c>
    </row>
    <row r="2077" spans="18:20" ht="15" customHeight="1" x14ac:dyDescent="0.25">
      <c r="R2077" s="193"/>
      <c r="S2077" s="193"/>
      <c r="T2077" s="193" t="str">
        <f t="shared" si="32"/>
        <v/>
      </c>
    </row>
    <row r="2078" spans="18:20" ht="15" customHeight="1" x14ac:dyDescent="0.25">
      <c r="R2078" s="193"/>
      <c r="S2078" s="193"/>
      <c r="T2078" s="193" t="str">
        <f t="shared" si="32"/>
        <v/>
      </c>
    </row>
    <row r="2079" spans="18:20" ht="15" customHeight="1" x14ac:dyDescent="0.25">
      <c r="R2079" s="193"/>
      <c r="S2079" s="193"/>
      <c r="T2079" s="193" t="str">
        <f t="shared" si="32"/>
        <v/>
      </c>
    </row>
    <row r="2080" spans="18:20" ht="15" customHeight="1" x14ac:dyDescent="0.25">
      <c r="R2080" s="193"/>
      <c r="S2080" s="193"/>
      <c r="T2080" s="193" t="str">
        <f t="shared" si="32"/>
        <v/>
      </c>
    </row>
    <row r="2081" spans="18:20" ht="15" customHeight="1" x14ac:dyDescent="0.25">
      <c r="R2081" s="193"/>
      <c r="S2081" s="193"/>
      <c r="T2081" s="193" t="str">
        <f t="shared" si="32"/>
        <v/>
      </c>
    </row>
    <row r="2082" spans="18:20" ht="15" customHeight="1" x14ac:dyDescent="0.25">
      <c r="R2082" s="193"/>
      <c r="S2082" s="193"/>
      <c r="T2082" s="193" t="str">
        <f t="shared" si="32"/>
        <v/>
      </c>
    </row>
    <row r="2083" spans="18:20" ht="15" customHeight="1" x14ac:dyDescent="0.25">
      <c r="R2083" s="193"/>
      <c r="S2083" s="193"/>
      <c r="T2083" s="193" t="str">
        <f t="shared" si="32"/>
        <v/>
      </c>
    </row>
    <row r="2084" spans="18:20" ht="15" customHeight="1" x14ac:dyDescent="0.25">
      <c r="R2084" s="193"/>
      <c r="S2084" s="193"/>
      <c r="T2084" s="193" t="str">
        <f t="shared" si="32"/>
        <v/>
      </c>
    </row>
    <row r="2085" spans="18:20" ht="15" customHeight="1" x14ac:dyDescent="0.25">
      <c r="R2085" s="193"/>
      <c r="S2085" s="193"/>
      <c r="T2085" s="193" t="str">
        <f t="shared" si="32"/>
        <v/>
      </c>
    </row>
    <row r="2086" spans="18:20" ht="15" customHeight="1" x14ac:dyDescent="0.25">
      <c r="R2086" s="193"/>
      <c r="S2086" s="193"/>
      <c r="T2086" s="193" t="str">
        <f t="shared" si="32"/>
        <v/>
      </c>
    </row>
    <row r="2087" spans="18:20" ht="15" customHeight="1" x14ac:dyDescent="0.25">
      <c r="R2087" s="193"/>
      <c r="S2087" s="193"/>
      <c r="T2087" s="193" t="str">
        <f t="shared" si="32"/>
        <v/>
      </c>
    </row>
    <row r="2088" spans="18:20" ht="15" customHeight="1" x14ac:dyDescent="0.25">
      <c r="R2088" s="193"/>
      <c r="S2088" s="193"/>
      <c r="T2088" s="193" t="str">
        <f t="shared" si="32"/>
        <v/>
      </c>
    </row>
    <row r="2089" spans="18:20" ht="15" customHeight="1" x14ac:dyDescent="0.25">
      <c r="R2089" s="193"/>
      <c r="S2089" s="193"/>
      <c r="T2089" s="193" t="str">
        <f t="shared" si="32"/>
        <v/>
      </c>
    </row>
    <row r="2090" spans="18:20" ht="15" customHeight="1" x14ac:dyDescent="0.25">
      <c r="R2090" s="193"/>
      <c r="S2090" s="193"/>
      <c r="T2090" s="193" t="str">
        <f t="shared" si="32"/>
        <v/>
      </c>
    </row>
    <row r="2091" spans="18:20" ht="15" customHeight="1" x14ac:dyDescent="0.25">
      <c r="R2091" s="193"/>
      <c r="S2091" s="193"/>
      <c r="T2091" s="193" t="str">
        <f t="shared" si="32"/>
        <v/>
      </c>
    </row>
    <row r="2092" spans="18:20" ht="15" customHeight="1" x14ac:dyDescent="0.25">
      <c r="R2092" s="193"/>
      <c r="S2092" s="193"/>
      <c r="T2092" s="193" t="str">
        <f t="shared" si="32"/>
        <v/>
      </c>
    </row>
    <row r="2093" spans="18:20" ht="15" customHeight="1" x14ac:dyDescent="0.25">
      <c r="R2093" s="193"/>
      <c r="S2093" s="193"/>
      <c r="T2093" s="193" t="str">
        <f t="shared" si="32"/>
        <v/>
      </c>
    </row>
    <row r="2094" spans="18:20" ht="15" customHeight="1" x14ac:dyDescent="0.25">
      <c r="R2094" s="193"/>
      <c r="S2094" s="193"/>
      <c r="T2094" s="193" t="str">
        <f t="shared" si="32"/>
        <v/>
      </c>
    </row>
    <row r="2095" spans="18:20" ht="15" customHeight="1" x14ac:dyDescent="0.25">
      <c r="R2095" s="193"/>
      <c r="S2095" s="193"/>
      <c r="T2095" s="193" t="str">
        <f t="shared" si="32"/>
        <v/>
      </c>
    </row>
    <row r="2096" spans="18:20" ht="15" customHeight="1" x14ac:dyDescent="0.25">
      <c r="R2096" s="193"/>
      <c r="S2096" s="193"/>
      <c r="T2096" s="193" t="str">
        <f t="shared" si="32"/>
        <v/>
      </c>
    </row>
    <row r="2097" spans="18:20" ht="15" customHeight="1" x14ac:dyDescent="0.25">
      <c r="R2097" s="193"/>
      <c r="S2097" s="193"/>
      <c r="T2097" s="193" t="str">
        <f t="shared" si="32"/>
        <v/>
      </c>
    </row>
    <row r="2098" spans="18:20" ht="15" customHeight="1" x14ac:dyDescent="0.25">
      <c r="R2098" s="193"/>
      <c r="S2098" s="193"/>
      <c r="T2098" s="193" t="str">
        <f t="shared" si="32"/>
        <v/>
      </c>
    </row>
    <row r="2099" spans="18:20" ht="15" customHeight="1" x14ac:dyDescent="0.25">
      <c r="R2099" s="193"/>
      <c r="S2099" s="193"/>
      <c r="T2099" s="193" t="str">
        <f t="shared" si="32"/>
        <v/>
      </c>
    </row>
    <row r="2100" spans="18:20" ht="15" customHeight="1" x14ac:dyDescent="0.25">
      <c r="R2100" s="193"/>
      <c r="S2100" s="193"/>
      <c r="T2100" s="193" t="str">
        <f t="shared" si="32"/>
        <v/>
      </c>
    </row>
    <row r="2101" spans="18:20" ht="15" customHeight="1" x14ac:dyDescent="0.25">
      <c r="R2101" s="193"/>
      <c r="S2101" s="193"/>
      <c r="T2101" s="193" t="str">
        <f t="shared" si="32"/>
        <v/>
      </c>
    </row>
    <row r="2102" spans="18:20" ht="15" customHeight="1" x14ac:dyDescent="0.25">
      <c r="R2102" s="193"/>
      <c r="S2102" s="193"/>
      <c r="T2102" s="193" t="str">
        <f t="shared" si="32"/>
        <v/>
      </c>
    </row>
    <row r="2103" spans="18:20" ht="15" customHeight="1" x14ac:dyDescent="0.25">
      <c r="R2103" s="193"/>
      <c r="S2103" s="193"/>
      <c r="T2103" s="193" t="str">
        <f t="shared" si="32"/>
        <v/>
      </c>
    </row>
    <row r="2104" spans="18:20" ht="15" customHeight="1" x14ac:dyDescent="0.25">
      <c r="R2104" s="193"/>
      <c r="S2104" s="193"/>
      <c r="T2104" s="193" t="str">
        <f t="shared" si="32"/>
        <v/>
      </c>
    </row>
    <row r="2105" spans="18:20" ht="15" customHeight="1" x14ac:dyDescent="0.25">
      <c r="R2105" s="193"/>
      <c r="S2105" s="193"/>
      <c r="T2105" s="193" t="str">
        <f t="shared" si="32"/>
        <v/>
      </c>
    </row>
    <row r="2106" spans="18:20" ht="15" customHeight="1" x14ac:dyDescent="0.25">
      <c r="R2106" s="193"/>
      <c r="S2106" s="193"/>
      <c r="T2106" s="193" t="str">
        <f t="shared" si="32"/>
        <v/>
      </c>
    </row>
    <row r="2107" spans="18:20" ht="15" customHeight="1" x14ac:dyDescent="0.25">
      <c r="R2107" s="193"/>
      <c r="S2107" s="193"/>
      <c r="T2107" s="193" t="str">
        <f t="shared" si="32"/>
        <v/>
      </c>
    </row>
    <row r="2108" spans="18:20" ht="15" customHeight="1" x14ac:dyDescent="0.25">
      <c r="R2108" s="193"/>
      <c r="S2108" s="193"/>
      <c r="T2108" s="193" t="str">
        <f t="shared" si="32"/>
        <v/>
      </c>
    </row>
    <row r="2109" spans="18:20" ht="15" customHeight="1" x14ac:dyDescent="0.25">
      <c r="R2109" s="193"/>
      <c r="S2109" s="193"/>
      <c r="T2109" s="193" t="str">
        <f t="shared" si="32"/>
        <v/>
      </c>
    </row>
    <row r="2110" spans="18:20" ht="15" customHeight="1" x14ac:dyDescent="0.25">
      <c r="R2110" s="193"/>
      <c r="S2110" s="193"/>
      <c r="T2110" s="193" t="str">
        <f t="shared" si="32"/>
        <v/>
      </c>
    </row>
    <row r="2111" spans="18:20" ht="15" customHeight="1" x14ac:dyDescent="0.25">
      <c r="R2111" s="193"/>
      <c r="S2111" s="193"/>
      <c r="T2111" s="193" t="str">
        <f t="shared" si="32"/>
        <v/>
      </c>
    </row>
    <row r="2112" spans="18:20" ht="15" customHeight="1" x14ac:dyDescent="0.25">
      <c r="R2112" s="193"/>
      <c r="S2112" s="193"/>
      <c r="T2112" s="193" t="str">
        <f t="shared" si="32"/>
        <v/>
      </c>
    </row>
    <row r="2113" spans="18:20" ht="15" customHeight="1" x14ac:dyDescent="0.25">
      <c r="R2113" s="193"/>
      <c r="S2113" s="193"/>
      <c r="T2113" s="193" t="str">
        <f t="shared" si="32"/>
        <v/>
      </c>
    </row>
    <row r="2114" spans="18:20" ht="15" customHeight="1" x14ac:dyDescent="0.25">
      <c r="R2114" s="193"/>
      <c r="S2114" s="193"/>
      <c r="T2114" s="193" t="str">
        <f t="shared" ref="T2114:T2177" si="33">IF($A2114="","",IF(AND($R2114="",$S2114=""),"",IF($S2114="",0,$S2114)-IF($R2114="",0,$R2114)))</f>
        <v/>
      </c>
    </row>
    <row r="2115" spans="18:20" ht="15" customHeight="1" x14ac:dyDescent="0.25">
      <c r="R2115" s="193"/>
      <c r="S2115" s="193"/>
      <c r="T2115" s="193" t="str">
        <f t="shared" si="33"/>
        <v/>
      </c>
    </row>
    <row r="2116" spans="18:20" ht="15" customHeight="1" x14ac:dyDescent="0.25">
      <c r="R2116" s="193"/>
      <c r="S2116" s="193"/>
      <c r="T2116" s="193" t="str">
        <f t="shared" si="33"/>
        <v/>
      </c>
    </row>
    <row r="2117" spans="18:20" ht="15" customHeight="1" x14ac:dyDescent="0.25">
      <c r="R2117" s="193"/>
      <c r="S2117" s="193"/>
      <c r="T2117" s="193" t="str">
        <f t="shared" si="33"/>
        <v/>
      </c>
    </row>
    <row r="2118" spans="18:20" ht="15" customHeight="1" x14ac:dyDescent="0.25">
      <c r="R2118" s="193"/>
      <c r="S2118" s="193"/>
      <c r="T2118" s="193" t="str">
        <f t="shared" si="33"/>
        <v/>
      </c>
    </row>
    <row r="2119" spans="18:20" ht="15" customHeight="1" x14ac:dyDescent="0.25">
      <c r="R2119" s="193"/>
      <c r="S2119" s="193"/>
      <c r="T2119" s="193" t="str">
        <f t="shared" si="33"/>
        <v/>
      </c>
    </row>
    <row r="2120" spans="18:20" ht="15" customHeight="1" x14ac:dyDescent="0.25">
      <c r="R2120" s="193"/>
      <c r="S2120" s="193"/>
      <c r="T2120" s="193" t="str">
        <f t="shared" si="33"/>
        <v/>
      </c>
    </row>
    <row r="2121" spans="18:20" ht="15" customHeight="1" x14ac:dyDescent="0.25">
      <c r="R2121" s="193"/>
      <c r="S2121" s="193"/>
      <c r="T2121" s="193" t="str">
        <f t="shared" si="33"/>
        <v/>
      </c>
    </row>
    <row r="2122" spans="18:20" ht="15" customHeight="1" x14ac:dyDescent="0.25">
      <c r="R2122" s="193"/>
      <c r="S2122" s="193"/>
      <c r="T2122" s="193" t="str">
        <f t="shared" si="33"/>
        <v/>
      </c>
    </row>
    <row r="2123" spans="18:20" ht="15" customHeight="1" x14ac:dyDescent="0.25">
      <c r="R2123" s="193"/>
      <c r="S2123" s="193"/>
      <c r="T2123" s="193" t="str">
        <f t="shared" si="33"/>
        <v/>
      </c>
    </row>
    <row r="2124" spans="18:20" ht="15" customHeight="1" x14ac:dyDescent="0.25">
      <c r="R2124" s="193"/>
      <c r="S2124" s="193"/>
      <c r="T2124" s="193" t="str">
        <f t="shared" si="33"/>
        <v/>
      </c>
    </row>
    <row r="2125" spans="18:20" ht="15" customHeight="1" x14ac:dyDescent="0.25">
      <c r="R2125" s="193"/>
      <c r="S2125" s="193"/>
      <c r="T2125" s="193" t="str">
        <f t="shared" si="33"/>
        <v/>
      </c>
    </row>
    <row r="2126" spans="18:20" ht="15" customHeight="1" x14ac:dyDescent="0.25">
      <c r="R2126" s="193"/>
      <c r="S2126" s="193"/>
      <c r="T2126" s="193" t="str">
        <f t="shared" si="33"/>
        <v/>
      </c>
    </row>
    <row r="2127" spans="18:20" ht="15" customHeight="1" x14ac:dyDescent="0.25">
      <c r="R2127" s="193"/>
      <c r="S2127" s="193"/>
      <c r="T2127" s="193" t="str">
        <f t="shared" si="33"/>
        <v/>
      </c>
    </row>
    <row r="2128" spans="18:20" ht="15" customHeight="1" x14ac:dyDescent="0.25">
      <c r="R2128" s="193"/>
      <c r="S2128" s="193"/>
      <c r="T2128" s="193" t="str">
        <f t="shared" si="33"/>
        <v/>
      </c>
    </row>
    <row r="2129" spans="18:20" ht="15" customHeight="1" x14ac:dyDescent="0.25">
      <c r="R2129" s="193"/>
      <c r="S2129" s="193"/>
      <c r="T2129" s="193" t="str">
        <f t="shared" si="33"/>
        <v/>
      </c>
    </row>
    <row r="2130" spans="18:20" ht="15" customHeight="1" x14ac:dyDescent="0.25">
      <c r="R2130" s="193"/>
      <c r="S2130" s="193"/>
      <c r="T2130" s="193" t="str">
        <f t="shared" si="33"/>
        <v/>
      </c>
    </row>
    <row r="2131" spans="18:20" ht="15" customHeight="1" x14ac:dyDescent="0.25">
      <c r="R2131" s="193"/>
      <c r="S2131" s="193"/>
      <c r="T2131" s="193" t="str">
        <f t="shared" si="33"/>
        <v/>
      </c>
    </row>
    <row r="2132" spans="18:20" ht="15" customHeight="1" x14ac:dyDescent="0.25">
      <c r="R2132" s="193"/>
      <c r="S2132" s="193"/>
      <c r="T2132" s="193" t="str">
        <f t="shared" si="33"/>
        <v/>
      </c>
    </row>
    <row r="2133" spans="18:20" ht="15" customHeight="1" x14ac:dyDescent="0.25">
      <c r="R2133" s="193"/>
      <c r="S2133" s="193"/>
      <c r="T2133" s="193" t="str">
        <f t="shared" si="33"/>
        <v/>
      </c>
    </row>
    <row r="2134" spans="18:20" ht="15" customHeight="1" x14ac:dyDescent="0.25">
      <c r="R2134" s="193"/>
      <c r="S2134" s="193"/>
      <c r="T2134" s="193" t="str">
        <f t="shared" si="33"/>
        <v/>
      </c>
    </row>
    <row r="2135" spans="18:20" ht="15" customHeight="1" x14ac:dyDescent="0.25">
      <c r="R2135" s="193"/>
      <c r="S2135" s="193"/>
      <c r="T2135" s="193" t="str">
        <f t="shared" si="33"/>
        <v/>
      </c>
    </row>
    <row r="2136" spans="18:20" ht="15" customHeight="1" x14ac:dyDescent="0.25">
      <c r="R2136" s="193"/>
      <c r="S2136" s="193"/>
      <c r="T2136" s="193" t="str">
        <f t="shared" si="33"/>
        <v/>
      </c>
    </row>
    <row r="2137" spans="18:20" ht="15" customHeight="1" x14ac:dyDescent="0.25">
      <c r="R2137" s="193"/>
      <c r="S2137" s="193"/>
      <c r="T2137" s="193" t="str">
        <f t="shared" si="33"/>
        <v/>
      </c>
    </row>
    <row r="2138" spans="18:20" ht="15" customHeight="1" x14ac:dyDescent="0.25">
      <c r="R2138" s="193"/>
      <c r="S2138" s="193"/>
      <c r="T2138" s="193" t="str">
        <f t="shared" si="33"/>
        <v/>
      </c>
    </row>
    <row r="2139" spans="18:20" ht="15" customHeight="1" x14ac:dyDescent="0.25">
      <c r="R2139" s="193"/>
      <c r="S2139" s="193"/>
      <c r="T2139" s="193" t="str">
        <f t="shared" si="33"/>
        <v/>
      </c>
    </row>
    <row r="2140" spans="18:20" ht="15" customHeight="1" x14ac:dyDescent="0.25">
      <c r="R2140" s="193"/>
      <c r="S2140" s="193"/>
      <c r="T2140" s="193" t="str">
        <f t="shared" si="33"/>
        <v/>
      </c>
    </row>
    <row r="2141" spans="18:20" ht="15" customHeight="1" x14ac:dyDescent="0.25">
      <c r="R2141" s="193"/>
      <c r="S2141" s="193"/>
      <c r="T2141" s="193" t="str">
        <f t="shared" si="33"/>
        <v/>
      </c>
    </row>
    <row r="2142" spans="18:20" ht="15" customHeight="1" x14ac:dyDescent="0.25">
      <c r="R2142" s="193"/>
      <c r="S2142" s="193"/>
      <c r="T2142" s="193" t="str">
        <f t="shared" si="33"/>
        <v/>
      </c>
    </row>
    <row r="2143" spans="18:20" ht="15" customHeight="1" x14ac:dyDescent="0.25">
      <c r="R2143" s="193"/>
      <c r="S2143" s="193"/>
      <c r="T2143" s="193" t="str">
        <f t="shared" si="33"/>
        <v/>
      </c>
    </row>
    <row r="2144" spans="18:20" ht="15" customHeight="1" x14ac:dyDescent="0.25">
      <c r="R2144" s="193"/>
      <c r="S2144" s="193"/>
      <c r="T2144" s="193" t="str">
        <f t="shared" si="33"/>
        <v/>
      </c>
    </row>
    <row r="2145" spans="18:20" ht="15" customHeight="1" x14ac:dyDescent="0.25">
      <c r="R2145" s="193"/>
      <c r="S2145" s="193"/>
      <c r="T2145" s="193" t="str">
        <f t="shared" si="33"/>
        <v/>
      </c>
    </row>
    <row r="2146" spans="18:20" ht="15" customHeight="1" x14ac:dyDescent="0.25">
      <c r="R2146" s="193"/>
      <c r="S2146" s="193"/>
      <c r="T2146" s="193" t="str">
        <f t="shared" si="33"/>
        <v/>
      </c>
    </row>
    <row r="2147" spans="18:20" ht="15" customHeight="1" x14ac:dyDescent="0.25">
      <c r="R2147" s="193"/>
      <c r="S2147" s="193"/>
      <c r="T2147" s="193" t="str">
        <f t="shared" si="33"/>
        <v/>
      </c>
    </row>
    <row r="2148" spans="18:20" ht="15" customHeight="1" x14ac:dyDescent="0.25">
      <c r="R2148" s="193"/>
      <c r="S2148" s="193"/>
      <c r="T2148" s="193" t="str">
        <f t="shared" si="33"/>
        <v/>
      </c>
    </row>
    <row r="2149" spans="18:20" ht="15" customHeight="1" x14ac:dyDescent="0.25">
      <c r="R2149" s="193"/>
      <c r="S2149" s="193"/>
      <c r="T2149" s="193" t="str">
        <f t="shared" si="33"/>
        <v/>
      </c>
    </row>
    <row r="2150" spans="18:20" ht="15" customHeight="1" x14ac:dyDescent="0.25">
      <c r="R2150" s="193"/>
      <c r="S2150" s="193"/>
      <c r="T2150" s="193" t="str">
        <f t="shared" si="33"/>
        <v/>
      </c>
    </row>
    <row r="2151" spans="18:20" ht="15" customHeight="1" x14ac:dyDescent="0.25">
      <c r="R2151" s="193"/>
      <c r="S2151" s="193"/>
      <c r="T2151" s="193" t="str">
        <f t="shared" si="33"/>
        <v/>
      </c>
    </row>
    <row r="2152" spans="18:20" ht="15" customHeight="1" x14ac:dyDescent="0.25">
      <c r="R2152" s="193"/>
      <c r="S2152" s="193"/>
      <c r="T2152" s="193" t="str">
        <f t="shared" si="33"/>
        <v/>
      </c>
    </row>
    <row r="2153" spans="18:20" ht="15" customHeight="1" x14ac:dyDescent="0.25">
      <c r="R2153" s="193"/>
      <c r="S2153" s="193"/>
      <c r="T2153" s="193" t="str">
        <f t="shared" si="33"/>
        <v/>
      </c>
    </row>
    <row r="2154" spans="18:20" ht="15" customHeight="1" x14ac:dyDescent="0.25">
      <c r="R2154" s="193"/>
      <c r="S2154" s="193"/>
      <c r="T2154" s="193" t="str">
        <f t="shared" si="33"/>
        <v/>
      </c>
    </row>
    <row r="2155" spans="18:20" ht="15" customHeight="1" x14ac:dyDescent="0.25">
      <c r="R2155" s="193"/>
      <c r="S2155" s="193"/>
      <c r="T2155" s="193" t="str">
        <f t="shared" si="33"/>
        <v/>
      </c>
    </row>
    <row r="2156" spans="18:20" ht="15" customHeight="1" x14ac:dyDescent="0.25">
      <c r="R2156" s="193"/>
      <c r="S2156" s="193"/>
      <c r="T2156" s="193" t="str">
        <f t="shared" si="33"/>
        <v/>
      </c>
    </row>
    <row r="2157" spans="18:20" ht="15" customHeight="1" x14ac:dyDescent="0.25">
      <c r="R2157" s="193"/>
      <c r="S2157" s="193"/>
      <c r="T2157" s="193" t="str">
        <f t="shared" si="33"/>
        <v/>
      </c>
    </row>
    <row r="2158" spans="18:20" ht="15" customHeight="1" x14ac:dyDescent="0.25">
      <c r="R2158" s="193"/>
      <c r="S2158" s="193"/>
      <c r="T2158" s="193" t="str">
        <f t="shared" si="33"/>
        <v/>
      </c>
    </row>
    <row r="2159" spans="18:20" ht="15" customHeight="1" x14ac:dyDescent="0.25">
      <c r="R2159" s="193"/>
      <c r="S2159" s="193"/>
      <c r="T2159" s="193" t="str">
        <f t="shared" si="33"/>
        <v/>
      </c>
    </row>
    <row r="2160" spans="18:20" ht="15" customHeight="1" x14ac:dyDescent="0.25">
      <c r="R2160" s="193"/>
      <c r="S2160" s="193"/>
      <c r="T2160" s="193" t="str">
        <f t="shared" si="33"/>
        <v/>
      </c>
    </row>
    <row r="2161" spans="18:20" ht="15" customHeight="1" x14ac:dyDescent="0.25">
      <c r="R2161" s="193"/>
      <c r="S2161" s="193"/>
      <c r="T2161" s="193" t="str">
        <f t="shared" si="33"/>
        <v/>
      </c>
    </row>
    <row r="2162" spans="18:20" ht="15" customHeight="1" x14ac:dyDescent="0.25">
      <c r="R2162" s="193"/>
      <c r="S2162" s="193"/>
      <c r="T2162" s="193" t="str">
        <f t="shared" si="33"/>
        <v/>
      </c>
    </row>
    <row r="2163" spans="18:20" ht="15" customHeight="1" x14ac:dyDescent="0.25">
      <c r="R2163" s="193"/>
      <c r="S2163" s="193"/>
      <c r="T2163" s="193" t="str">
        <f t="shared" si="33"/>
        <v/>
      </c>
    </row>
    <row r="2164" spans="18:20" ht="15" customHeight="1" x14ac:dyDescent="0.25">
      <c r="R2164" s="193"/>
      <c r="S2164" s="193"/>
      <c r="T2164" s="193" t="str">
        <f t="shared" si="33"/>
        <v/>
      </c>
    </row>
    <row r="2165" spans="18:20" ht="15" customHeight="1" x14ac:dyDescent="0.25">
      <c r="R2165" s="193"/>
      <c r="S2165" s="193"/>
      <c r="T2165" s="193" t="str">
        <f t="shared" si="33"/>
        <v/>
      </c>
    </row>
    <row r="2166" spans="18:20" ht="15" customHeight="1" x14ac:dyDescent="0.25">
      <c r="R2166" s="193"/>
      <c r="S2166" s="193"/>
      <c r="T2166" s="193" t="str">
        <f t="shared" si="33"/>
        <v/>
      </c>
    </row>
    <row r="2167" spans="18:20" ht="15" customHeight="1" x14ac:dyDescent="0.25">
      <c r="R2167" s="193"/>
      <c r="S2167" s="193"/>
      <c r="T2167" s="193" t="str">
        <f t="shared" si="33"/>
        <v/>
      </c>
    </row>
    <row r="2168" spans="18:20" ht="15" customHeight="1" x14ac:dyDescent="0.25">
      <c r="R2168" s="193"/>
      <c r="S2168" s="193"/>
      <c r="T2168" s="193" t="str">
        <f t="shared" si="33"/>
        <v/>
      </c>
    </row>
    <row r="2169" spans="18:20" ht="15" customHeight="1" x14ac:dyDescent="0.25">
      <c r="R2169" s="193"/>
      <c r="S2169" s="193"/>
      <c r="T2169" s="193" t="str">
        <f t="shared" si="33"/>
        <v/>
      </c>
    </row>
    <row r="2170" spans="18:20" ht="15" customHeight="1" x14ac:dyDescent="0.25">
      <c r="R2170" s="193"/>
      <c r="S2170" s="193"/>
      <c r="T2170" s="193" t="str">
        <f t="shared" si="33"/>
        <v/>
      </c>
    </row>
    <row r="2171" spans="18:20" ht="15" customHeight="1" x14ac:dyDescent="0.25">
      <c r="R2171" s="193"/>
      <c r="S2171" s="193"/>
      <c r="T2171" s="193" t="str">
        <f t="shared" si="33"/>
        <v/>
      </c>
    </row>
    <row r="2172" spans="18:20" ht="15" customHeight="1" x14ac:dyDescent="0.25">
      <c r="R2172" s="193"/>
      <c r="S2172" s="193"/>
      <c r="T2172" s="193" t="str">
        <f t="shared" si="33"/>
        <v/>
      </c>
    </row>
    <row r="2173" spans="18:20" ht="15" customHeight="1" x14ac:dyDescent="0.25">
      <c r="R2173" s="193"/>
      <c r="S2173" s="193"/>
      <c r="T2173" s="193" t="str">
        <f t="shared" si="33"/>
        <v/>
      </c>
    </row>
    <row r="2174" spans="18:20" ht="15" customHeight="1" x14ac:dyDescent="0.25">
      <c r="R2174" s="193"/>
      <c r="S2174" s="193"/>
      <c r="T2174" s="193" t="str">
        <f t="shared" si="33"/>
        <v/>
      </c>
    </row>
    <row r="2175" spans="18:20" ht="15" customHeight="1" x14ac:dyDescent="0.25">
      <c r="R2175" s="193"/>
      <c r="S2175" s="193"/>
      <c r="T2175" s="193" t="str">
        <f t="shared" si="33"/>
        <v/>
      </c>
    </row>
    <row r="2176" spans="18:20" ht="15" customHeight="1" x14ac:dyDescent="0.25">
      <c r="R2176" s="193"/>
      <c r="S2176" s="193"/>
      <c r="T2176" s="193" t="str">
        <f t="shared" si="33"/>
        <v/>
      </c>
    </row>
    <row r="2177" spans="18:20" ht="15" customHeight="1" x14ac:dyDescent="0.25">
      <c r="R2177" s="193"/>
      <c r="S2177" s="193"/>
      <c r="T2177" s="193" t="str">
        <f t="shared" si="33"/>
        <v/>
      </c>
    </row>
    <row r="2178" spans="18:20" ht="15" customHeight="1" x14ac:dyDescent="0.25">
      <c r="R2178" s="193"/>
      <c r="S2178" s="193"/>
      <c r="T2178" s="193" t="str">
        <f t="shared" ref="T2178:T2241" si="34">IF($A2178="","",IF(AND($R2178="",$S2178=""),"",IF($S2178="",0,$S2178)-IF($R2178="",0,$R2178)))</f>
        <v/>
      </c>
    </row>
    <row r="2179" spans="18:20" ht="15" customHeight="1" x14ac:dyDescent="0.25">
      <c r="R2179" s="193"/>
      <c r="S2179" s="193"/>
      <c r="T2179" s="193" t="str">
        <f t="shared" si="34"/>
        <v/>
      </c>
    </row>
    <row r="2180" spans="18:20" ht="15" customHeight="1" x14ac:dyDescent="0.25">
      <c r="R2180" s="193"/>
      <c r="S2180" s="193"/>
      <c r="T2180" s="193" t="str">
        <f t="shared" si="34"/>
        <v/>
      </c>
    </row>
    <row r="2181" spans="18:20" ht="15" customHeight="1" x14ac:dyDescent="0.25">
      <c r="R2181" s="193"/>
      <c r="S2181" s="193"/>
      <c r="T2181" s="193" t="str">
        <f t="shared" si="34"/>
        <v/>
      </c>
    </row>
    <row r="2182" spans="18:20" ht="15" customHeight="1" x14ac:dyDescent="0.25">
      <c r="R2182" s="193"/>
      <c r="S2182" s="193"/>
      <c r="T2182" s="193" t="str">
        <f t="shared" si="34"/>
        <v/>
      </c>
    </row>
    <row r="2183" spans="18:20" ht="15" customHeight="1" x14ac:dyDescent="0.25">
      <c r="R2183" s="193"/>
      <c r="S2183" s="193"/>
      <c r="T2183" s="193" t="str">
        <f t="shared" si="34"/>
        <v/>
      </c>
    </row>
    <row r="2184" spans="18:20" ht="15" customHeight="1" x14ac:dyDescent="0.25">
      <c r="R2184" s="193"/>
      <c r="S2184" s="193"/>
      <c r="T2184" s="193" t="str">
        <f t="shared" si="34"/>
        <v/>
      </c>
    </row>
    <row r="2185" spans="18:20" ht="15" customHeight="1" x14ac:dyDescent="0.25">
      <c r="R2185" s="193"/>
      <c r="S2185" s="193"/>
      <c r="T2185" s="193" t="str">
        <f t="shared" si="34"/>
        <v/>
      </c>
    </row>
    <row r="2186" spans="18:20" ht="15" customHeight="1" x14ac:dyDescent="0.25">
      <c r="R2186" s="193"/>
      <c r="S2186" s="193"/>
      <c r="T2186" s="193" t="str">
        <f t="shared" si="34"/>
        <v/>
      </c>
    </row>
    <row r="2187" spans="18:20" ht="15" customHeight="1" x14ac:dyDescent="0.25">
      <c r="R2187" s="193"/>
      <c r="S2187" s="193"/>
      <c r="T2187" s="193" t="str">
        <f t="shared" si="34"/>
        <v/>
      </c>
    </row>
    <row r="2188" spans="18:20" ht="15" customHeight="1" x14ac:dyDescent="0.25">
      <c r="R2188" s="193"/>
      <c r="S2188" s="193"/>
      <c r="T2188" s="193" t="str">
        <f t="shared" si="34"/>
        <v/>
      </c>
    </row>
    <row r="2189" spans="18:20" ht="15" customHeight="1" x14ac:dyDescent="0.25">
      <c r="R2189" s="193"/>
      <c r="S2189" s="193"/>
      <c r="T2189" s="193" t="str">
        <f t="shared" si="34"/>
        <v/>
      </c>
    </row>
    <row r="2190" spans="18:20" ht="15" customHeight="1" x14ac:dyDescent="0.25">
      <c r="R2190" s="193"/>
      <c r="S2190" s="193"/>
      <c r="T2190" s="193" t="str">
        <f t="shared" si="34"/>
        <v/>
      </c>
    </row>
    <row r="2191" spans="18:20" ht="15" customHeight="1" x14ac:dyDescent="0.25">
      <c r="R2191" s="193"/>
      <c r="S2191" s="193"/>
      <c r="T2191" s="193" t="str">
        <f t="shared" si="34"/>
        <v/>
      </c>
    </row>
    <row r="2192" spans="18:20" ht="15" customHeight="1" x14ac:dyDescent="0.25">
      <c r="R2192" s="193"/>
      <c r="S2192" s="193"/>
      <c r="T2192" s="193" t="str">
        <f t="shared" si="34"/>
        <v/>
      </c>
    </row>
    <row r="2193" spans="18:20" ht="15" customHeight="1" x14ac:dyDescent="0.25">
      <c r="R2193" s="193"/>
      <c r="S2193" s="193"/>
      <c r="T2193" s="193" t="str">
        <f t="shared" si="34"/>
        <v/>
      </c>
    </row>
    <row r="2194" spans="18:20" ht="15" customHeight="1" x14ac:dyDescent="0.25">
      <c r="R2194" s="193"/>
      <c r="S2194" s="193"/>
      <c r="T2194" s="193" t="str">
        <f t="shared" si="34"/>
        <v/>
      </c>
    </row>
    <row r="2195" spans="18:20" ht="15" customHeight="1" x14ac:dyDescent="0.25">
      <c r="R2195" s="193"/>
      <c r="S2195" s="193"/>
      <c r="T2195" s="193" t="str">
        <f t="shared" si="34"/>
        <v/>
      </c>
    </row>
    <row r="2196" spans="18:20" ht="15" customHeight="1" x14ac:dyDescent="0.25">
      <c r="R2196" s="193"/>
      <c r="S2196" s="193"/>
      <c r="T2196" s="193" t="str">
        <f t="shared" si="34"/>
        <v/>
      </c>
    </row>
    <row r="2197" spans="18:20" ht="15" customHeight="1" x14ac:dyDescent="0.25">
      <c r="R2197" s="193"/>
      <c r="S2197" s="193"/>
      <c r="T2197" s="193" t="str">
        <f t="shared" si="34"/>
        <v/>
      </c>
    </row>
    <row r="2198" spans="18:20" ht="15" customHeight="1" x14ac:dyDescent="0.25">
      <c r="R2198" s="193"/>
      <c r="S2198" s="193"/>
      <c r="T2198" s="193" t="str">
        <f t="shared" si="34"/>
        <v/>
      </c>
    </row>
    <row r="2199" spans="18:20" ht="15" customHeight="1" x14ac:dyDescent="0.25">
      <c r="R2199" s="193"/>
      <c r="S2199" s="193"/>
      <c r="T2199" s="193" t="str">
        <f t="shared" si="34"/>
        <v/>
      </c>
    </row>
    <row r="2200" spans="18:20" ht="15" customHeight="1" x14ac:dyDescent="0.25">
      <c r="R2200" s="193"/>
      <c r="S2200" s="193"/>
      <c r="T2200" s="193" t="str">
        <f t="shared" si="34"/>
        <v/>
      </c>
    </row>
    <row r="2201" spans="18:20" ht="15" customHeight="1" x14ac:dyDescent="0.25">
      <c r="R2201" s="193"/>
      <c r="S2201" s="193"/>
      <c r="T2201" s="193" t="str">
        <f t="shared" si="34"/>
        <v/>
      </c>
    </row>
    <row r="2202" spans="18:20" ht="15" customHeight="1" x14ac:dyDescent="0.25">
      <c r="R2202" s="193"/>
      <c r="S2202" s="193"/>
      <c r="T2202" s="193" t="str">
        <f t="shared" si="34"/>
        <v/>
      </c>
    </row>
    <row r="2203" spans="18:20" ht="15" customHeight="1" x14ac:dyDescent="0.25">
      <c r="R2203" s="193"/>
      <c r="S2203" s="193"/>
      <c r="T2203" s="193" t="str">
        <f t="shared" si="34"/>
        <v/>
      </c>
    </row>
    <row r="2204" spans="18:20" ht="15" customHeight="1" x14ac:dyDescent="0.25">
      <c r="R2204" s="193"/>
      <c r="S2204" s="193"/>
      <c r="T2204" s="193" t="str">
        <f t="shared" si="34"/>
        <v/>
      </c>
    </row>
    <row r="2205" spans="18:20" ht="15" customHeight="1" x14ac:dyDescent="0.25">
      <c r="R2205" s="193"/>
      <c r="S2205" s="193"/>
      <c r="T2205" s="193" t="str">
        <f t="shared" si="34"/>
        <v/>
      </c>
    </row>
    <row r="2206" spans="18:20" ht="15" customHeight="1" x14ac:dyDescent="0.25">
      <c r="R2206" s="193"/>
      <c r="S2206" s="193"/>
      <c r="T2206" s="193" t="str">
        <f t="shared" si="34"/>
        <v/>
      </c>
    </row>
    <row r="2207" spans="18:20" ht="15" customHeight="1" x14ac:dyDescent="0.25">
      <c r="R2207" s="193"/>
      <c r="S2207" s="193"/>
      <c r="T2207" s="193" t="str">
        <f t="shared" si="34"/>
        <v/>
      </c>
    </row>
    <row r="2208" spans="18:20" ht="15" customHeight="1" x14ac:dyDescent="0.25">
      <c r="R2208" s="193"/>
      <c r="S2208" s="193"/>
      <c r="T2208" s="193" t="str">
        <f t="shared" si="34"/>
        <v/>
      </c>
    </row>
    <row r="2209" spans="18:20" ht="15" customHeight="1" x14ac:dyDescent="0.25">
      <c r="R2209" s="193"/>
      <c r="S2209" s="193"/>
      <c r="T2209" s="193" t="str">
        <f t="shared" si="34"/>
        <v/>
      </c>
    </row>
    <row r="2210" spans="18:20" ht="15" customHeight="1" x14ac:dyDescent="0.25">
      <c r="R2210" s="193"/>
      <c r="S2210" s="193"/>
      <c r="T2210" s="193" t="str">
        <f t="shared" si="34"/>
        <v/>
      </c>
    </row>
    <row r="2211" spans="18:20" ht="15" customHeight="1" x14ac:dyDescent="0.25">
      <c r="R2211" s="193"/>
      <c r="S2211" s="193"/>
      <c r="T2211" s="193" t="str">
        <f t="shared" si="34"/>
        <v/>
      </c>
    </row>
    <row r="2212" spans="18:20" ht="15" customHeight="1" x14ac:dyDescent="0.25">
      <c r="R2212" s="193"/>
      <c r="S2212" s="193"/>
      <c r="T2212" s="193" t="str">
        <f t="shared" si="34"/>
        <v/>
      </c>
    </row>
    <row r="2213" spans="18:20" ht="15" customHeight="1" x14ac:dyDescent="0.25">
      <c r="R2213" s="193"/>
      <c r="S2213" s="193"/>
      <c r="T2213" s="193" t="str">
        <f t="shared" si="34"/>
        <v/>
      </c>
    </row>
    <row r="2214" spans="18:20" ht="15" customHeight="1" x14ac:dyDescent="0.25">
      <c r="R2214" s="193"/>
      <c r="S2214" s="193"/>
      <c r="T2214" s="193" t="str">
        <f t="shared" si="34"/>
        <v/>
      </c>
    </row>
    <row r="2215" spans="18:20" ht="15" customHeight="1" x14ac:dyDescent="0.25">
      <c r="R2215" s="193"/>
      <c r="S2215" s="193"/>
      <c r="T2215" s="193" t="str">
        <f t="shared" si="34"/>
        <v/>
      </c>
    </row>
    <row r="2216" spans="18:20" ht="15" customHeight="1" x14ac:dyDescent="0.25">
      <c r="R2216" s="193"/>
      <c r="S2216" s="193"/>
      <c r="T2216" s="193" t="str">
        <f t="shared" si="34"/>
        <v/>
      </c>
    </row>
    <row r="2217" spans="18:20" ht="15" customHeight="1" x14ac:dyDescent="0.25">
      <c r="R2217" s="193"/>
      <c r="S2217" s="193"/>
      <c r="T2217" s="193" t="str">
        <f t="shared" si="34"/>
        <v/>
      </c>
    </row>
    <row r="2218" spans="18:20" ht="15" customHeight="1" x14ac:dyDescent="0.25">
      <c r="R2218" s="193"/>
      <c r="S2218" s="193"/>
      <c r="T2218" s="193" t="str">
        <f t="shared" si="34"/>
        <v/>
      </c>
    </row>
    <row r="2219" spans="18:20" ht="15" customHeight="1" x14ac:dyDescent="0.25">
      <c r="R2219" s="193"/>
      <c r="S2219" s="193"/>
      <c r="T2219" s="193" t="str">
        <f t="shared" si="34"/>
        <v/>
      </c>
    </row>
    <row r="2220" spans="18:20" ht="15" customHeight="1" x14ac:dyDescent="0.25">
      <c r="R2220" s="193"/>
      <c r="S2220" s="193"/>
      <c r="T2220" s="193" t="str">
        <f t="shared" si="34"/>
        <v/>
      </c>
    </row>
    <row r="2221" spans="18:20" ht="15" customHeight="1" x14ac:dyDescent="0.25">
      <c r="R2221" s="193"/>
      <c r="S2221" s="193"/>
      <c r="T2221" s="193" t="str">
        <f t="shared" si="34"/>
        <v/>
      </c>
    </row>
    <row r="2222" spans="18:20" ht="15" customHeight="1" x14ac:dyDescent="0.25">
      <c r="R2222" s="193"/>
      <c r="S2222" s="193"/>
      <c r="T2222" s="193" t="str">
        <f t="shared" si="34"/>
        <v/>
      </c>
    </row>
    <row r="2223" spans="18:20" ht="15" customHeight="1" x14ac:dyDescent="0.25">
      <c r="R2223" s="193"/>
      <c r="S2223" s="193"/>
      <c r="T2223" s="193" t="str">
        <f t="shared" si="34"/>
        <v/>
      </c>
    </row>
    <row r="2224" spans="18:20" ht="15" customHeight="1" x14ac:dyDescent="0.25">
      <c r="R2224" s="193"/>
      <c r="S2224" s="193"/>
      <c r="T2224" s="193" t="str">
        <f t="shared" si="34"/>
        <v/>
      </c>
    </row>
    <row r="2225" spans="18:20" ht="15" customHeight="1" x14ac:dyDescent="0.25">
      <c r="R2225" s="193"/>
      <c r="S2225" s="193"/>
      <c r="T2225" s="193" t="str">
        <f t="shared" si="34"/>
        <v/>
      </c>
    </row>
    <row r="2226" spans="18:20" ht="15" customHeight="1" x14ac:dyDescent="0.25">
      <c r="R2226" s="193"/>
      <c r="S2226" s="193"/>
      <c r="T2226" s="193" t="str">
        <f t="shared" si="34"/>
        <v/>
      </c>
    </row>
    <row r="2227" spans="18:20" ht="15" customHeight="1" x14ac:dyDescent="0.25">
      <c r="R2227" s="193"/>
      <c r="S2227" s="193"/>
      <c r="T2227" s="193" t="str">
        <f t="shared" si="34"/>
        <v/>
      </c>
    </row>
    <row r="2228" spans="18:20" ht="15" customHeight="1" x14ac:dyDescent="0.25">
      <c r="R2228" s="193"/>
      <c r="S2228" s="193"/>
      <c r="T2228" s="193" t="str">
        <f t="shared" si="34"/>
        <v/>
      </c>
    </row>
    <row r="2229" spans="18:20" ht="15" customHeight="1" x14ac:dyDescent="0.25">
      <c r="R2229" s="193"/>
      <c r="S2229" s="193"/>
      <c r="T2229" s="193" t="str">
        <f t="shared" si="34"/>
        <v/>
      </c>
    </row>
    <row r="2230" spans="18:20" ht="15" customHeight="1" x14ac:dyDescent="0.25">
      <c r="R2230" s="193"/>
      <c r="S2230" s="193"/>
      <c r="T2230" s="193" t="str">
        <f t="shared" si="34"/>
        <v/>
      </c>
    </row>
    <row r="2231" spans="18:20" ht="15" customHeight="1" x14ac:dyDescent="0.25">
      <c r="R2231" s="193"/>
      <c r="S2231" s="193"/>
      <c r="T2231" s="193" t="str">
        <f t="shared" si="34"/>
        <v/>
      </c>
    </row>
    <row r="2232" spans="18:20" ht="15" customHeight="1" x14ac:dyDescent="0.25">
      <c r="R2232" s="193"/>
      <c r="S2232" s="193"/>
      <c r="T2232" s="193" t="str">
        <f t="shared" si="34"/>
        <v/>
      </c>
    </row>
    <row r="2233" spans="18:20" ht="15" customHeight="1" x14ac:dyDescent="0.25">
      <c r="R2233" s="193"/>
      <c r="S2233" s="193"/>
      <c r="T2233" s="193" t="str">
        <f t="shared" si="34"/>
        <v/>
      </c>
    </row>
    <row r="2234" spans="18:20" ht="15" customHeight="1" x14ac:dyDescent="0.25">
      <c r="R2234" s="193"/>
      <c r="S2234" s="193"/>
      <c r="T2234" s="193" t="str">
        <f t="shared" si="34"/>
        <v/>
      </c>
    </row>
    <row r="2235" spans="18:20" ht="15" customHeight="1" x14ac:dyDescent="0.25">
      <c r="R2235" s="193"/>
      <c r="S2235" s="193"/>
      <c r="T2235" s="193" t="str">
        <f t="shared" si="34"/>
        <v/>
      </c>
    </row>
    <row r="2236" spans="18:20" ht="15" customHeight="1" x14ac:dyDescent="0.25">
      <c r="R2236" s="193"/>
      <c r="S2236" s="193"/>
      <c r="T2236" s="193" t="str">
        <f t="shared" si="34"/>
        <v/>
      </c>
    </row>
    <row r="2237" spans="18:20" ht="15" customHeight="1" x14ac:dyDescent="0.25">
      <c r="R2237" s="193"/>
      <c r="S2237" s="193"/>
      <c r="T2237" s="193" t="str">
        <f t="shared" si="34"/>
        <v/>
      </c>
    </row>
    <row r="2238" spans="18:20" ht="15" customHeight="1" x14ac:dyDescent="0.25">
      <c r="R2238" s="193"/>
      <c r="S2238" s="193"/>
      <c r="T2238" s="193" t="str">
        <f t="shared" si="34"/>
        <v/>
      </c>
    </row>
    <row r="2239" spans="18:20" ht="15" customHeight="1" x14ac:dyDescent="0.25">
      <c r="R2239" s="193"/>
      <c r="S2239" s="193"/>
      <c r="T2239" s="193" t="str">
        <f t="shared" si="34"/>
        <v/>
      </c>
    </row>
    <row r="2240" spans="18:20" ht="15" customHeight="1" x14ac:dyDescent="0.25">
      <c r="R2240" s="193"/>
      <c r="S2240" s="193"/>
      <c r="T2240" s="193" t="str">
        <f t="shared" si="34"/>
        <v/>
      </c>
    </row>
    <row r="2241" spans="18:20" ht="15" customHeight="1" x14ac:dyDescent="0.25">
      <c r="R2241" s="193"/>
      <c r="S2241" s="193"/>
      <c r="T2241" s="193" t="str">
        <f t="shared" si="34"/>
        <v/>
      </c>
    </row>
    <row r="2242" spans="18:20" ht="15" customHeight="1" x14ac:dyDescent="0.25">
      <c r="R2242" s="193"/>
      <c r="S2242" s="193"/>
      <c r="T2242" s="193" t="str">
        <f t="shared" ref="T2242:T2305" si="35">IF($A2242="","",IF(AND($R2242="",$S2242=""),"",IF($S2242="",0,$S2242)-IF($R2242="",0,$R2242)))</f>
        <v/>
      </c>
    </row>
    <row r="2243" spans="18:20" ht="15" customHeight="1" x14ac:dyDescent="0.25">
      <c r="R2243" s="193"/>
      <c r="S2243" s="193"/>
      <c r="T2243" s="193" t="str">
        <f t="shared" si="35"/>
        <v/>
      </c>
    </row>
    <row r="2244" spans="18:20" ht="15" customHeight="1" x14ac:dyDescent="0.25">
      <c r="R2244" s="193"/>
      <c r="S2244" s="193"/>
      <c r="T2244" s="193" t="str">
        <f t="shared" si="35"/>
        <v/>
      </c>
    </row>
    <row r="2245" spans="18:20" ht="15" customHeight="1" x14ac:dyDescent="0.25">
      <c r="R2245" s="193"/>
      <c r="S2245" s="193"/>
      <c r="T2245" s="193" t="str">
        <f t="shared" si="35"/>
        <v/>
      </c>
    </row>
    <row r="2246" spans="18:20" ht="15" customHeight="1" x14ac:dyDescent="0.25">
      <c r="R2246" s="193"/>
      <c r="S2246" s="193"/>
      <c r="T2246" s="193" t="str">
        <f t="shared" si="35"/>
        <v/>
      </c>
    </row>
    <row r="2247" spans="18:20" ht="15" customHeight="1" x14ac:dyDescent="0.25">
      <c r="R2247" s="193"/>
      <c r="S2247" s="193"/>
      <c r="T2247" s="193" t="str">
        <f t="shared" si="35"/>
        <v/>
      </c>
    </row>
    <row r="2248" spans="18:20" ht="15" customHeight="1" x14ac:dyDescent="0.25">
      <c r="R2248" s="193"/>
      <c r="S2248" s="193"/>
      <c r="T2248" s="193" t="str">
        <f t="shared" si="35"/>
        <v/>
      </c>
    </row>
    <row r="2249" spans="18:20" ht="15" customHeight="1" x14ac:dyDescent="0.25">
      <c r="R2249" s="193"/>
      <c r="S2249" s="193"/>
      <c r="T2249" s="193" t="str">
        <f t="shared" si="35"/>
        <v/>
      </c>
    </row>
    <row r="2250" spans="18:20" ht="15" customHeight="1" x14ac:dyDescent="0.25">
      <c r="R2250" s="193"/>
      <c r="S2250" s="193"/>
      <c r="T2250" s="193" t="str">
        <f t="shared" si="35"/>
        <v/>
      </c>
    </row>
    <row r="2251" spans="18:20" ht="15" customHeight="1" x14ac:dyDescent="0.25">
      <c r="R2251" s="193"/>
      <c r="S2251" s="193"/>
      <c r="T2251" s="193" t="str">
        <f t="shared" si="35"/>
        <v/>
      </c>
    </row>
    <row r="2252" spans="18:20" ht="15" customHeight="1" x14ac:dyDescent="0.25">
      <c r="R2252" s="193"/>
      <c r="S2252" s="193"/>
      <c r="T2252" s="193" t="str">
        <f t="shared" si="35"/>
        <v/>
      </c>
    </row>
    <row r="2253" spans="18:20" ht="15" customHeight="1" x14ac:dyDescent="0.25">
      <c r="R2253" s="193"/>
      <c r="S2253" s="193"/>
      <c r="T2253" s="193" t="str">
        <f t="shared" si="35"/>
        <v/>
      </c>
    </row>
    <row r="2254" spans="18:20" ht="15" customHeight="1" x14ac:dyDescent="0.25">
      <c r="R2254" s="193"/>
      <c r="S2254" s="193"/>
      <c r="T2254" s="193" t="str">
        <f t="shared" si="35"/>
        <v/>
      </c>
    </row>
    <row r="2255" spans="18:20" ht="15" customHeight="1" x14ac:dyDescent="0.25">
      <c r="R2255" s="193"/>
      <c r="S2255" s="193"/>
      <c r="T2255" s="193" t="str">
        <f t="shared" si="35"/>
        <v/>
      </c>
    </row>
    <row r="2256" spans="18:20" ht="15" customHeight="1" x14ac:dyDescent="0.25">
      <c r="R2256" s="193"/>
      <c r="S2256" s="193"/>
      <c r="T2256" s="193" t="str">
        <f t="shared" si="35"/>
        <v/>
      </c>
    </row>
    <row r="2257" spans="18:20" ht="15" customHeight="1" x14ac:dyDescent="0.25">
      <c r="R2257" s="193"/>
      <c r="S2257" s="193"/>
      <c r="T2257" s="193" t="str">
        <f t="shared" si="35"/>
        <v/>
      </c>
    </row>
    <row r="2258" spans="18:20" ht="15" customHeight="1" x14ac:dyDescent="0.25">
      <c r="R2258" s="193"/>
      <c r="S2258" s="193"/>
      <c r="T2258" s="193" t="str">
        <f t="shared" si="35"/>
        <v/>
      </c>
    </row>
    <row r="2259" spans="18:20" ht="15" customHeight="1" x14ac:dyDescent="0.25">
      <c r="R2259" s="193"/>
      <c r="S2259" s="193"/>
      <c r="T2259" s="193" t="str">
        <f t="shared" si="35"/>
        <v/>
      </c>
    </row>
    <row r="2260" spans="18:20" ht="15" customHeight="1" x14ac:dyDescent="0.25">
      <c r="R2260" s="193"/>
      <c r="S2260" s="193"/>
      <c r="T2260" s="193" t="str">
        <f t="shared" si="35"/>
        <v/>
      </c>
    </row>
    <row r="2261" spans="18:20" ht="15" customHeight="1" x14ac:dyDescent="0.25">
      <c r="R2261" s="193"/>
      <c r="S2261" s="193"/>
      <c r="T2261" s="193" t="str">
        <f t="shared" si="35"/>
        <v/>
      </c>
    </row>
    <row r="2262" spans="18:20" ht="15" customHeight="1" x14ac:dyDescent="0.25">
      <c r="R2262" s="193"/>
      <c r="S2262" s="193"/>
      <c r="T2262" s="193" t="str">
        <f t="shared" si="35"/>
        <v/>
      </c>
    </row>
    <row r="2263" spans="18:20" ht="15" customHeight="1" x14ac:dyDescent="0.25">
      <c r="R2263" s="193"/>
      <c r="S2263" s="193"/>
      <c r="T2263" s="193" t="str">
        <f t="shared" si="35"/>
        <v/>
      </c>
    </row>
    <row r="2264" spans="18:20" ht="15" customHeight="1" x14ac:dyDescent="0.25">
      <c r="R2264" s="193"/>
      <c r="S2264" s="193"/>
      <c r="T2264" s="193" t="str">
        <f t="shared" si="35"/>
        <v/>
      </c>
    </row>
    <row r="2265" spans="18:20" ht="15" customHeight="1" x14ac:dyDescent="0.25">
      <c r="R2265" s="193"/>
      <c r="S2265" s="193"/>
      <c r="T2265" s="193" t="str">
        <f t="shared" si="35"/>
        <v/>
      </c>
    </row>
    <row r="2266" spans="18:20" ht="15" customHeight="1" x14ac:dyDescent="0.25">
      <c r="R2266" s="193"/>
      <c r="S2266" s="193"/>
      <c r="T2266" s="193" t="str">
        <f t="shared" si="35"/>
        <v/>
      </c>
    </row>
    <row r="2267" spans="18:20" ht="15" customHeight="1" x14ac:dyDescent="0.25">
      <c r="R2267" s="193"/>
      <c r="S2267" s="193"/>
      <c r="T2267" s="193" t="str">
        <f t="shared" si="35"/>
        <v/>
      </c>
    </row>
    <row r="2268" spans="18:20" ht="15" customHeight="1" x14ac:dyDescent="0.25">
      <c r="R2268" s="193"/>
      <c r="S2268" s="193"/>
      <c r="T2268" s="193" t="str">
        <f t="shared" si="35"/>
        <v/>
      </c>
    </row>
    <row r="2269" spans="18:20" ht="15" customHeight="1" x14ac:dyDescent="0.25">
      <c r="R2269" s="193"/>
      <c r="S2269" s="193"/>
      <c r="T2269" s="193" t="str">
        <f t="shared" si="35"/>
        <v/>
      </c>
    </row>
    <row r="2270" spans="18:20" ht="15" customHeight="1" x14ac:dyDescent="0.25">
      <c r="R2270" s="193"/>
      <c r="S2270" s="193"/>
      <c r="T2270" s="193" t="str">
        <f t="shared" si="35"/>
        <v/>
      </c>
    </row>
    <row r="2271" spans="18:20" ht="15" customHeight="1" x14ac:dyDescent="0.25">
      <c r="R2271" s="193"/>
      <c r="S2271" s="193"/>
      <c r="T2271" s="193" t="str">
        <f t="shared" si="35"/>
        <v/>
      </c>
    </row>
    <row r="2272" spans="18:20" ht="15" customHeight="1" x14ac:dyDescent="0.25">
      <c r="R2272" s="193"/>
      <c r="S2272" s="193"/>
      <c r="T2272" s="193" t="str">
        <f t="shared" si="35"/>
        <v/>
      </c>
    </row>
    <row r="2273" spans="18:20" ht="15" customHeight="1" x14ac:dyDescent="0.25">
      <c r="R2273" s="193"/>
      <c r="S2273" s="193"/>
      <c r="T2273" s="193" t="str">
        <f t="shared" si="35"/>
        <v/>
      </c>
    </row>
    <row r="2274" spans="18:20" ht="15" customHeight="1" x14ac:dyDescent="0.25">
      <c r="R2274" s="193"/>
      <c r="S2274" s="193"/>
      <c r="T2274" s="193" t="str">
        <f t="shared" si="35"/>
        <v/>
      </c>
    </row>
    <row r="2275" spans="18:20" ht="15" customHeight="1" x14ac:dyDescent="0.25">
      <c r="R2275" s="193"/>
      <c r="S2275" s="193"/>
      <c r="T2275" s="193" t="str">
        <f t="shared" si="35"/>
        <v/>
      </c>
    </row>
    <row r="2276" spans="18:20" ht="15" customHeight="1" x14ac:dyDescent="0.25">
      <c r="R2276" s="193"/>
      <c r="S2276" s="193"/>
      <c r="T2276" s="193" t="str">
        <f t="shared" si="35"/>
        <v/>
      </c>
    </row>
    <row r="2277" spans="18:20" ht="15" customHeight="1" x14ac:dyDescent="0.25">
      <c r="R2277" s="193"/>
      <c r="S2277" s="193"/>
      <c r="T2277" s="193" t="str">
        <f t="shared" si="35"/>
        <v/>
      </c>
    </row>
    <row r="2278" spans="18:20" ht="15" customHeight="1" x14ac:dyDescent="0.25">
      <c r="R2278" s="193"/>
      <c r="S2278" s="193"/>
      <c r="T2278" s="193" t="str">
        <f t="shared" si="35"/>
        <v/>
      </c>
    </row>
    <row r="2279" spans="18:20" ht="15" customHeight="1" x14ac:dyDescent="0.25">
      <c r="R2279" s="193"/>
      <c r="S2279" s="193"/>
      <c r="T2279" s="193" t="str">
        <f t="shared" si="35"/>
        <v/>
      </c>
    </row>
    <row r="2280" spans="18:20" ht="15" customHeight="1" x14ac:dyDescent="0.25">
      <c r="R2280" s="193"/>
      <c r="S2280" s="193"/>
      <c r="T2280" s="193" t="str">
        <f t="shared" si="35"/>
        <v/>
      </c>
    </row>
    <row r="2281" spans="18:20" ht="15" customHeight="1" x14ac:dyDescent="0.25">
      <c r="R2281" s="193"/>
      <c r="S2281" s="193"/>
      <c r="T2281" s="193" t="str">
        <f t="shared" si="35"/>
        <v/>
      </c>
    </row>
    <row r="2282" spans="18:20" ht="15" customHeight="1" x14ac:dyDescent="0.25">
      <c r="R2282" s="193"/>
      <c r="S2282" s="193"/>
      <c r="T2282" s="193" t="str">
        <f t="shared" si="35"/>
        <v/>
      </c>
    </row>
    <row r="2283" spans="18:20" ht="15" customHeight="1" x14ac:dyDescent="0.25">
      <c r="R2283" s="193"/>
      <c r="S2283" s="193"/>
      <c r="T2283" s="193" t="str">
        <f t="shared" si="35"/>
        <v/>
      </c>
    </row>
    <row r="2284" spans="18:20" ht="15" customHeight="1" x14ac:dyDescent="0.25">
      <c r="R2284" s="193"/>
      <c r="S2284" s="193"/>
      <c r="T2284" s="193" t="str">
        <f t="shared" si="35"/>
        <v/>
      </c>
    </row>
    <row r="2285" spans="18:20" ht="15" customHeight="1" x14ac:dyDescent="0.25">
      <c r="R2285" s="193"/>
      <c r="S2285" s="193"/>
      <c r="T2285" s="193" t="str">
        <f t="shared" si="35"/>
        <v/>
      </c>
    </row>
    <row r="2286" spans="18:20" ht="15" customHeight="1" x14ac:dyDescent="0.25">
      <c r="R2286" s="193"/>
      <c r="S2286" s="193"/>
      <c r="T2286" s="193" t="str">
        <f t="shared" si="35"/>
        <v/>
      </c>
    </row>
    <row r="2287" spans="18:20" ht="15" customHeight="1" x14ac:dyDescent="0.25">
      <c r="R2287" s="193"/>
      <c r="S2287" s="193"/>
      <c r="T2287" s="193" t="str">
        <f t="shared" si="35"/>
        <v/>
      </c>
    </row>
    <row r="2288" spans="18:20" ht="15" customHeight="1" x14ac:dyDescent="0.25">
      <c r="R2288" s="193"/>
      <c r="S2288" s="193"/>
      <c r="T2288" s="193" t="str">
        <f t="shared" si="35"/>
        <v/>
      </c>
    </row>
    <row r="2289" spans="18:20" ht="15" customHeight="1" x14ac:dyDescent="0.25">
      <c r="R2289" s="193"/>
      <c r="S2289" s="193"/>
      <c r="T2289" s="193" t="str">
        <f t="shared" si="35"/>
        <v/>
      </c>
    </row>
    <row r="2290" spans="18:20" ht="15" customHeight="1" x14ac:dyDescent="0.25">
      <c r="R2290" s="193"/>
      <c r="S2290" s="193"/>
      <c r="T2290" s="193" t="str">
        <f t="shared" si="35"/>
        <v/>
      </c>
    </row>
    <row r="2291" spans="18:20" ht="15" customHeight="1" x14ac:dyDescent="0.25">
      <c r="R2291" s="193"/>
      <c r="S2291" s="193"/>
      <c r="T2291" s="193" t="str">
        <f t="shared" si="35"/>
        <v/>
      </c>
    </row>
    <row r="2292" spans="18:20" ht="15" customHeight="1" x14ac:dyDescent="0.25">
      <c r="R2292" s="193"/>
      <c r="S2292" s="193"/>
      <c r="T2292" s="193" t="str">
        <f t="shared" si="35"/>
        <v/>
      </c>
    </row>
    <row r="2293" spans="18:20" ht="15" customHeight="1" x14ac:dyDescent="0.25">
      <c r="R2293" s="193"/>
      <c r="S2293" s="193"/>
      <c r="T2293" s="193" t="str">
        <f t="shared" si="35"/>
        <v/>
      </c>
    </row>
    <row r="2294" spans="18:20" ht="15" customHeight="1" x14ac:dyDescent="0.25">
      <c r="R2294" s="193"/>
      <c r="S2294" s="193"/>
      <c r="T2294" s="193" t="str">
        <f t="shared" si="35"/>
        <v/>
      </c>
    </row>
    <row r="2295" spans="18:20" ht="15" customHeight="1" x14ac:dyDescent="0.25">
      <c r="R2295" s="193"/>
      <c r="S2295" s="193"/>
      <c r="T2295" s="193" t="str">
        <f t="shared" si="35"/>
        <v/>
      </c>
    </row>
    <row r="2296" spans="18:20" ht="15" customHeight="1" x14ac:dyDescent="0.25">
      <c r="R2296" s="193"/>
      <c r="S2296" s="193"/>
      <c r="T2296" s="193" t="str">
        <f t="shared" si="35"/>
        <v/>
      </c>
    </row>
    <row r="2297" spans="18:20" ht="15" customHeight="1" x14ac:dyDescent="0.25">
      <c r="R2297" s="193"/>
      <c r="S2297" s="193"/>
      <c r="T2297" s="193" t="str">
        <f t="shared" si="35"/>
        <v/>
      </c>
    </row>
    <row r="2298" spans="18:20" ht="15" customHeight="1" x14ac:dyDescent="0.25">
      <c r="R2298" s="193"/>
      <c r="S2298" s="193"/>
      <c r="T2298" s="193" t="str">
        <f t="shared" si="35"/>
        <v/>
      </c>
    </row>
    <row r="2299" spans="18:20" ht="15" customHeight="1" x14ac:dyDescent="0.25">
      <c r="R2299" s="193"/>
      <c r="S2299" s="193"/>
      <c r="T2299" s="193" t="str">
        <f t="shared" si="35"/>
        <v/>
      </c>
    </row>
    <row r="2300" spans="18:20" ht="15" customHeight="1" x14ac:dyDescent="0.25">
      <c r="R2300" s="193"/>
      <c r="S2300" s="193"/>
      <c r="T2300" s="193" t="str">
        <f t="shared" si="35"/>
        <v/>
      </c>
    </row>
    <row r="2301" spans="18:20" ht="15" customHeight="1" x14ac:dyDescent="0.25">
      <c r="R2301" s="193"/>
      <c r="S2301" s="193"/>
      <c r="T2301" s="193" t="str">
        <f t="shared" si="35"/>
        <v/>
      </c>
    </row>
    <row r="2302" spans="18:20" ht="15" customHeight="1" x14ac:dyDescent="0.25">
      <c r="R2302" s="193"/>
      <c r="S2302" s="193"/>
      <c r="T2302" s="193" t="str">
        <f t="shared" si="35"/>
        <v/>
      </c>
    </row>
    <row r="2303" spans="18:20" ht="15" customHeight="1" x14ac:dyDescent="0.25">
      <c r="R2303" s="193"/>
      <c r="S2303" s="193"/>
      <c r="T2303" s="193" t="str">
        <f t="shared" si="35"/>
        <v/>
      </c>
    </row>
    <row r="2304" spans="18:20" ht="15" customHeight="1" x14ac:dyDescent="0.25">
      <c r="R2304" s="193"/>
      <c r="S2304" s="193"/>
      <c r="T2304" s="193" t="str">
        <f t="shared" si="35"/>
        <v/>
      </c>
    </row>
    <row r="2305" spans="18:20" ht="15" customHeight="1" x14ac:dyDescent="0.25">
      <c r="R2305" s="193"/>
      <c r="S2305" s="193"/>
      <c r="T2305" s="193" t="str">
        <f t="shared" si="35"/>
        <v/>
      </c>
    </row>
    <row r="2306" spans="18:20" ht="15" customHeight="1" x14ac:dyDescent="0.25">
      <c r="R2306" s="193"/>
      <c r="S2306" s="193"/>
      <c r="T2306" s="193" t="str">
        <f t="shared" ref="T2306:T2369" si="36">IF($A2306="","",IF(AND($R2306="",$S2306=""),"",IF($S2306="",0,$S2306)-IF($R2306="",0,$R2306)))</f>
        <v/>
      </c>
    </row>
    <row r="2307" spans="18:20" ht="15" customHeight="1" x14ac:dyDescent="0.25">
      <c r="R2307" s="193"/>
      <c r="S2307" s="193"/>
      <c r="T2307" s="193" t="str">
        <f t="shared" si="36"/>
        <v/>
      </c>
    </row>
    <row r="2308" spans="18:20" ht="15" customHeight="1" x14ac:dyDescent="0.25">
      <c r="R2308" s="193"/>
      <c r="S2308" s="193"/>
      <c r="T2308" s="193" t="str">
        <f t="shared" si="36"/>
        <v/>
      </c>
    </row>
    <row r="2309" spans="18:20" ht="15" customHeight="1" x14ac:dyDescent="0.25">
      <c r="R2309" s="193"/>
      <c r="S2309" s="193"/>
      <c r="T2309" s="193" t="str">
        <f t="shared" si="36"/>
        <v/>
      </c>
    </row>
    <row r="2310" spans="18:20" ht="15" customHeight="1" x14ac:dyDescent="0.25">
      <c r="R2310" s="193"/>
      <c r="S2310" s="193"/>
      <c r="T2310" s="193" t="str">
        <f t="shared" si="36"/>
        <v/>
      </c>
    </row>
    <row r="2311" spans="18:20" ht="15" customHeight="1" x14ac:dyDescent="0.25">
      <c r="R2311" s="193"/>
      <c r="S2311" s="193"/>
      <c r="T2311" s="193" t="str">
        <f t="shared" si="36"/>
        <v/>
      </c>
    </row>
    <row r="2312" spans="18:20" ht="15" customHeight="1" x14ac:dyDescent="0.25">
      <c r="R2312" s="193"/>
      <c r="S2312" s="193"/>
      <c r="T2312" s="193" t="str">
        <f t="shared" si="36"/>
        <v/>
      </c>
    </row>
    <row r="2313" spans="18:20" ht="15" customHeight="1" x14ac:dyDescent="0.25">
      <c r="R2313" s="193"/>
      <c r="S2313" s="193"/>
      <c r="T2313" s="193" t="str">
        <f t="shared" si="36"/>
        <v/>
      </c>
    </row>
    <row r="2314" spans="18:20" ht="15" customHeight="1" x14ac:dyDescent="0.25">
      <c r="R2314" s="193"/>
      <c r="S2314" s="193"/>
      <c r="T2314" s="193" t="str">
        <f t="shared" si="36"/>
        <v/>
      </c>
    </row>
    <row r="2315" spans="18:20" ht="15" customHeight="1" x14ac:dyDescent="0.25">
      <c r="R2315" s="193"/>
      <c r="S2315" s="193"/>
      <c r="T2315" s="193" t="str">
        <f t="shared" si="36"/>
        <v/>
      </c>
    </row>
    <row r="2316" spans="18:20" ht="15" customHeight="1" x14ac:dyDescent="0.25">
      <c r="R2316" s="193"/>
      <c r="S2316" s="193"/>
      <c r="T2316" s="193" t="str">
        <f t="shared" si="36"/>
        <v/>
      </c>
    </row>
    <row r="2317" spans="18:20" ht="15" customHeight="1" x14ac:dyDescent="0.25">
      <c r="R2317" s="193"/>
      <c r="S2317" s="193"/>
      <c r="T2317" s="193" t="str">
        <f t="shared" si="36"/>
        <v/>
      </c>
    </row>
    <row r="2318" spans="18:20" ht="15" customHeight="1" x14ac:dyDescent="0.25">
      <c r="R2318" s="193"/>
      <c r="S2318" s="193"/>
      <c r="T2318" s="193" t="str">
        <f t="shared" si="36"/>
        <v/>
      </c>
    </row>
    <row r="2319" spans="18:20" ht="15" customHeight="1" x14ac:dyDescent="0.25">
      <c r="R2319" s="193"/>
      <c r="S2319" s="193"/>
      <c r="T2319" s="193" t="str">
        <f t="shared" si="36"/>
        <v/>
      </c>
    </row>
    <row r="2320" spans="18:20" ht="15" customHeight="1" x14ac:dyDescent="0.25">
      <c r="R2320" s="193"/>
      <c r="S2320" s="193"/>
      <c r="T2320" s="193" t="str">
        <f t="shared" si="36"/>
        <v/>
      </c>
    </row>
    <row r="2321" spans="18:20" ht="15" customHeight="1" x14ac:dyDescent="0.25">
      <c r="R2321" s="193"/>
      <c r="S2321" s="193"/>
      <c r="T2321" s="193" t="str">
        <f t="shared" si="36"/>
        <v/>
      </c>
    </row>
    <row r="2322" spans="18:20" ht="15" customHeight="1" x14ac:dyDescent="0.25">
      <c r="R2322" s="193"/>
      <c r="S2322" s="193"/>
      <c r="T2322" s="193" t="str">
        <f t="shared" si="36"/>
        <v/>
      </c>
    </row>
    <row r="2323" spans="18:20" ht="15" customHeight="1" x14ac:dyDescent="0.25">
      <c r="R2323" s="193"/>
      <c r="S2323" s="193"/>
      <c r="T2323" s="193" t="str">
        <f t="shared" si="36"/>
        <v/>
      </c>
    </row>
    <row r="2324" spans="18:20" ht="15" customHeight="1" x14ac:dyDescent="0.25">
      <c r="R2324" s="193"/>
      <c r="S2324" s="193"/>
      <c r="T2324" s="193" t="str">
        <f t="shared" si="36"/>
        <v/>
      </c>
    </row>
    <row r="2325" spans="18:20" ht="15" customHeight="1" x14ac:dyDescent="0.25">
      <c r="R2325" s="193"/>
      <c r="S2325" s="193"/>
      <c r="T2325" s="193" t="str">
        <f t="shared" si="36"/>
        <v/>
      </c>
    </row>
    <row r="2326" spans="18:20" ht="15" customHeight="1" x14ac:dyDescent="0.25">
      <c r="R2326" s="193"/>
      <c r="S2326" s="193"/>
      <c r="T2326" s="193" t="str">
        <f t="shared" si="36"/>
        <v/>
      </c>
    </row>
    <row r="2327" spans="18:20" ht="15" customHeight="1" x14ac:dyDescent="0.25">
      <c r="R2327" s="193"/>
      <c r="S2327" s="193"/>
      <c r="T2327" s="193" t="str">
        <f t="shared" si="36"/>
        <v/>
      </c>
    </row>
    <row r="2328" spans="18:20" ht="15" customHeight="1" x14ac:dyDescent="0.25">
      <c r="R2328" s="193"/>
      <c r="S2328" s="193"/>
      <c r="T2328" s="193" t="str">
        <f t="shared" si="36"/>
        <v/>
      </c>
    </row>
    <row r="2329" spans="18:20" ht="15" customHeight="1" x14ac:dyDescent="0.25">
      <c r="R2329" s="193"/>
      <c r="S2329" s="193"/>
      <c r="T2329" s="193" t="str">
        <f t="shared" si="36"/>
        <v/>
      </c>
    </row>
    <row r="2330" spans="18:20" ht="15" customHeight="1" x14ac:dyDescent="0.25">
      <c r="R2330" s="193"/>
      <c r="S2330" s="193"/>
      <c r="T2330" s="193" t="str">
        <f t="shared" si="36"/>
        <v/>
      </c>
    </row>
    <row r="2331" spans="18:20" ht="15" customHeight="1" x14ac:dyDescent="0.25">
      <c r="R2331" s="193"/>
      <c r="S2331" s="193"/>
      <c r="T2331" s="193" t="str">
        <f t="shared" si="36"/>
        <v/>
      </c>
    </row>
    <row r="2332" spans="18:20" ht="15" customHeight="1" x14ac:dyDescent="0.25">
      <c r="R2332" s="193"/>
      <c r="S2332" s="193"/>
      <c r="T2332" s="193" t="str">
        <f t="shared" si="36"/>
        <v/>
      </c>
    </row>
    <row r="2333" spans="18:20" ht="15" customHeight="1" x14ac:dyDescent="0.25">
      <c r="R2333" s="193"/>
      <c r="S2333" s="193"/>
      <c r="T2333" s="193" t="str">
        <f t="shared" si="36"/>
        <v/>
      </c>
    </row>
    <row r="2334" spans="18:20" ht="15" customHeight="1" x14ac:dyDescent="0.25">
      <c r="R2334" s="193"/>
      <c r="S2334" s="193"/>
      <c r="T2334" s="193" t="str">
        <f t="shared" si="36"/>
        <v/>
      </c>
    </row>
    <row r="2335" spans="18:20" ht="15" customHeight="1" x14ac:dyDescent="0.25">
      <c r="R2335" s="193"/>
      <c r="S2335" s="193"/>
      <c r="T2335" s="193" t="str">
        <f t="shared" si="36"/>
        <v/>
      </c>
    </row>
    <row r="2336" spans="18:20" ht="15" customHeight="1" x14ac:dyDescent="0.25">
      <c r="R2336" s="193"/>
      <c r="S2336" s="193"/>
      <c r="T2336" s="193" t="str">
        <f t="shared" si="36"/>
        <v/>
      </c>
    </row>
    <row r="2337" spans="18:20" ht="15" customHeight="1" x14ac:dyDescent="0.25">
      <c r="R2337" s="193"/>
      <c r="S2337" s="193"/>
      <c r="T2337" s="193" t="str">
        <f t="shared" si="36"/>
        <v/>
      </c>
    </row>
    <row r="2338" spans="18:20" ht="15" customHeight="1" x14ac:dyDescent="0.25">
      <c r="R2338" s="193"/>
      <c r="S2338" s="193"/>
      <c r="T2338" s="193" t="str">
        <f t="shared" si="36"/>
        <v/>
      </c>
    </row>
    <row r="2339" spans="18:20" ht="15" customHeight="1" x14ac:dyDescent="0.25">
      <c r="R2339" s="193"/>
      <c r="S2339" s="193"/>
      <c r="T2339" s="193" t="str">
        <f t="shared" si="36"/>
        <v/>
      </c>
    </row>
    <row r="2340" spans="18:20" ht="15" customHeight="1" x14ac:dyDescent="0.25">
      <c r="R2340" s="193"/>
      <c r="S2340" s="193"/>
      <c r="T2340" s="193" t="str">
        <f t="shared" si="36"/>
        <v/>
      </c>
    </row>
    <row r="2341" spans="18:20" ht="15" customHeight="1" x14ac:dyDescent="0.25">
      <c r="R2341" s="193"/>
      <c r="S2341" s="193"/>
      <c r="T2341" s="193" t="str">
        <f t="shared" si="36"/>
        <v/>
      </c>
    </row>
    <row r="2342" spans="18:20" ht="15" customHeight="1" x14ac:dyDescent="0.25">
      <c r="R2342" s="193"/>
      <c r="S2342" s="193"/>
      <c r="T2342" s="193" t="str">
        <f t="shared" si="36"/>
        <v/>
      </c>
    </row>
    <row r="2343" spans="18:20" ht="15" customHeight="1" x14ac:dyDescent="0.25">
      <c r="R2343" s="193"/>
      <c r="S2343" s="193"/>
      <c r="T2343" s="193" t="str">
        <f t="shared" si="36"/>
        <v/>
      </c>
    </row>
    <row r="2344" spans="18:20" ht="15" customHeight="1" x14ac:dyDescent="0.25">
      <c r="R2344" s="193"/>
      <c r="S2344" s="193"/>
      <c r="T2344" s="193" t="str">
        <f t="shared" si="36"/>
        <v/>
      </c>
    </row>
    <row r="2345" spans="18:20" ht="15" customHeight="1" x14ac:dyDescent="0.25">
      <c r="R2345" s="193"/>
      <c r="S2345" s="193"/>
      <c r="T2345" s="193" t="str">
        <f t="shared" si="36"/>
        <v/>
      </c>
    </row>
    <row r="2346" spans="18:20" ht="15" customHeight="1" x14ac:dyDescent="0.25">
      <c r="R2346" s="193"/>
      <c r="S2346" s="193"/>
      <c r="T2346" s="193" t="str">
        <f t="shared" si="36"/>
        <v/>
      </c>
    </row>
    <row r="2347" spans="18:20" ht="15" customHeight="1" x14ac:dyDescent="0.25">
      <c r="R2347" s="193"/>
      <c r="S2347" s="193"/>
      <c r="T2347" s="193" t="str">
        <f t="shared" si="36"/>
        <v/>
      </c>
    </row>
    <row r="2348" spans="18:20" ht="15" customHeight="1" x14ac:dyDescent="0.25">
      <c r="R2348" s="193"/>
      <c r="S2348" s="193"/>
      <c r="T2348" s="193" t="str">
        <f t="shared" si="36"/>
        <v/>
      </c>
    </row>
    <row r="2349" spans="18:20" ht="15" customHeight="1" x14ac:dyDescent="0.25">
      <c r="R2349" s="193"/>
      <c r="S2349" s="193"/>
      <c r="T2349" s="193" t="str">
        <f t="shared" si="36"/>
        <v/>
      </c>
    </row>
    <row r="2350" spans="18:20" ht="15" customHeight="1" x14ac:dyDescent="0.25">
      <c r="R2350" s="193"/>
      <c r="S2350" s="193"/>
      <c r="T2350" s="193" t="str">
        <f t="shared" si="36"/>
        <v/>
      </c>
    </row>
    <row r="2351" spans="18:20" ht="15" customHeight="1" x14ac:dyDescent="0.25">
      <c r="R2351" s="193"/>
      <c r="S2351" s="193"/>
      <c r="T2351" s="193" t="str">
        <f t="shared" si="36"/>
        <v/>
      </c>
    </row>
    <row r="2352" spans="18:20" ht="15" customHeight="1" x14ac:dyDescent="0.25">
      <c r="R2352" s="193"/>
      <c r="S2352" s="193"/>
      <c r="T2352" s="193" t="str">
        <f t="shared" si="36"/>
        <v/>
      </c>
    </row>
    <row r="2353" spans="18:20" ht="15" customHeight="1" x14ac:dyDescent="0.25">
      <c r="R2353" s="193"/>
      <c r="S2353" s="193"/>
      <c r="T2353" s="193" t="str">
        <f t="shared" si="36"/>
        <v/>
      </c>
    </row>
    <row r="2354" spans="18:20" ht="15" customHeight="1" x14ac:dyDescent="0.25">
      <c r="R2354" s="193"/>
      <c r="S2354" s="193"/>
      <c r="T2354" s="193" t="str">
        <f t="shared" si="36"/>
        <v/>
      </c>
    </row>
    <row r="2355" spans="18:20" ht="15" customHeight="1" x14ac:dyDescent="0.25">
      <c r="R2355" s="193"/>
      <c r="S2355" s="193"/>
      <c r="T2355" s="193" t="str">
        <f t="shared" si="36"/>
        <v/>
      </c>
    </row>
    <row r="2356" spans="18:20" ht="15" customHeight="1" x14ac:dyDescent="0.25">
      <c r="R2356" s="193"/>
      <c r="S2356" s="193"/>
      <c r="T2356" s="193" t="str">
        <f t="shared" si="36"/>
        <v/>
      </c>
    </row>
    <row r="2357" spans="18:20" ht="15" customHeight="1" x14ac:dyDescent="0.25">
      <c r="R2357" s="193"/>
      <c r="S2357" s="193"/>
      <c r="T2357" s="193" t="str">
        <f t="shared" si="36"/>
        <v/>
      </c>
    </row>
    <row r="2358" spans="18:20" ht="15" customHeight="1" x14ac:dyDescent="0.25">
      <c r="R2358" s="193"/>
      <c r="S2358" s="193"/>
      <c r="T2358" s="193" t="str">
        <f t="shared" si="36"/>
        <v/>
      </c>
    </row>
    <row r="2359" spans="18:20" ht="15" customHeight="1" x14ac:dyDescent="0.25">
      <c r="R2359" s="193"/>
      <c r="S2359" s="193"/>
      <c r="T2359" s="193" t="str">
        <f t="shared" si="36"/>
        <v/>
      </c>
    </row>
    <row r="2360" spans="18:20" ht="15" customHeight="1" x14ac:dyDescent="0.25">
      <c r="R2360" s="193"/>
      <c r="S2360" s="193"/>
      <c r="T2360" s="193" t="str">
        <f t="shared" si="36"/>
        <v/>
      </c>
    </row>
    <row r="2361" spans="18:20" ht="15" customHeight="1" x14ac:dyDescent="0.25">
      <c r="R2361" s="193"/>
      <c r="S2361" s="193"/>
      <c r="T2361" s="193" t="str">
        <f t="shared" si="36"/>
        <v/>
      </c>
    </row>
    <row r="2362" spans="18:20" ht="15" customHeight="1" x14ac:dyDescent="0.25">
      <c r="R2362" s="193"/>
      <c r="S2362" s="193"/>
      <c r="T2362" s="193" t="str">
        <f t="shared" si="36"/>
        <v/>
      </c>
    </row>
    <row r="2363" spans="18:20" ht="15" customHeight="1" x14ac:dyDescent="0.25">
      <c r="R2363" s="193"/>
      <c r="S2363" s="193"/>
      <c r="T2363" s="193" t="str">
        <f t="shared" si="36"/>
        <v/>
      </c>
    </row>
    <row r="2364" spans="18:20" ht="15" customHeight="1" x14ac:dyDescent="0.25">
      <c r="R2364" s="193"/>
      <c r="S2364" s="193"/>
      <c r="T2364" s="193" t="str">
        <f t="shared" si="36"/>
        <v/>
      </c>
    </row>
    <row r="2365" spans="18:20" ht="15" customHeight="1" x14ac:dyDescent="0.25">
      <c r="R2365" s="193"/>
      <c r="S2365" s="193"/>
      <c r="T2365" s="193" t="str">
        <f t="shared" si="36"/>
        <v/>
      </c>
    </row>
    <row r="2366" spans="18:20" ht="15" customHeight="1" x14ac:dyDescent="0.25">
      <c r="R2366" s="193"/>
      <c r="S2366" s="193"/>
      <c r="T2366" s="193" t="str">
        <f t="shared" si="36"/>
        <v/>
      </c>
    </row>
    <row r="2367" spans="18:20" ht="15" customHeight="1" x14ac:dyDescent="0.25">
      <c r="R2367" s="193"/>
      <c r="S2367" s="193"/>
      <c r="T2367" s="193" t="str">
        <f t="shared" si="36"/>
        <v/>
      </c>
    </row>
    <row r="2368" spans="18:20" ht="15" customHeight="1" x14ac:dyDescent="0.25">
      <c r="R2368" s="193"/>
      <c r="S2368" s="193"/>
      <c r="T2368" s="193" t="str">
        <f t="shared" si="36"/>
        <v/>
      </c>
    </row>
    <row r="2369" spans="18:20" ht="15" customHeight="1" x14ac:dyDescent="0.25">
      <c r="R2369" s="193"/>
      <c r="S2369" s="193"/>
      <c r="T2369" s="193" t="str">
        <f t="shared" si="36"/>
        <v/>
      </c>
    </row>
    <row r="2370" spans="18:20" ht="15" customHeight="1" x14ac:dyDescent="0.25">
      <c r="R2370" s="193"/>
      <c r="S2370" s="193"/>
      <c r="T2370" s="193" t="str">
        <f t="shared" ref="T2370:T2433" si="37">IF($A2370="","",IF(AND($R2370="",$S2370=""),"",IF($S2370="",0,$S2370)-IF($R2370="",0,$R2370)))</f>
        <v/>
      </c>
    </row>
    <row r="2371" spans="18:20" ht="15" customHeight="1" x14ac:dyDescent="0.25">
      <c r="R2371" s="193"/>
      <c r="S2371" s="193"/>
      <c r="T2371" s="193" t="str">
        <f t="shared" si="37"/>
        <v/>
      </c>
    </row>
    <row r="2372" spans="18:20" ht="15" customHeight="1" x14ac:dyDescent="0.25">
      <c r="R2372" s="193"/>
      <c r="S2372" s="193"/>
      <c r="T2372" s="193" t="str">
        <f t="shared" si="37"/>
        <v/>
      </c>
    </row>
    <row r="2373" spans="18:20" ht="15" customHeight="1" x14ac:dyDescent="0.25">
      <c r="R2373" s="193"/>
      <c r="S2373" s="193"/>
      <c r="T2373" s="193" t="str">
        <f t="shared" si="37"/>
        <v/>
      </c>
    </row>
    <row r="2374" spans="18:20" ht="15" customHeight="1" x14ac:dyDescent="0.25">
      <c r="R2374" s="193"/>
      <c r="S2374" s="193"/>
      <c r="T2374" s="193" t="str">
        <f t="shared" si="37"/>
        <v/>
      </c>
    </row>
    <row r="2375" spans="18:20" ht="15" customHeight="1" x14ac:dyDescent="0.25">
      <c r="R2375" s="193"/>
      <c r="S2375" s="193"/>
      <c r="T2375" s="193" t="str">
        <f t="shared" si="37"/>
        <v/>
      </c>
    </row>
    <row r="2376" spans="18:20" ht="15" customHeight="1" x14ac:dyDescent="0.25">
      <c r="R2376" s="193"/>
      <c r="S2376" s="193"/>
      <c r="T2376" s="193" t="str">
        <f t="shared" si="37"/>
        <v/>
      </c>
    </row>
    <row r="2377" spans="18:20" ht="15" customHeight="1" x14ac:dyDescent="0.25">
      <c r="R2377" s="193"/>
      <c r="S2377" s="193"/>
      <c r="T2377" s="193" t="str">
        <f t="shared" si="37"/>
        <v/>
      </c>
    </row>
    <row r="2378" spans="18:20" ht="15" customHeight="1" x14ac:dyDescent="0.25">
      <c r="R2378" s="193"/>
      <c r="S2378" s="193"/>
      <c r="T2378" s="193" t="str">
        <f t="shared" si="37"/>
        <v/>
      </c>
    </row>
    <row r="2379" spans="18:20" ht="15" customHeight="1" x14ac:dyDescent="0.25">
      <c r="R2379" s="193"/>
      <c r="S2379" s="193"/>
      <c r="T2379" s="193" t="str">
        <f t="shared" si="37"/>
        <v/>
      </c>
    </row>
    <row r="2380" spans="18:20" ht="15" customHeight="1" x14ac:dyDescent="0.25">
      <c r="R2380" s="193"/>
      <c r="S2380" s="193"/>
      <c r="T2380" s="193" t="str">
        <f t="shared" si="37"/>
        <v/>
      </c>
    </row>
    <row r="2381" spans="18:20" ht="15" customHeight="1" x14ac:dyDescent="0.25">
      <c r="R2381" s="193"/>
      <c r="S2381" s="193"/>
      <c r="T2381" s="193" t="str">
        <f t="shared" si="37"/>
        <v/>
      </c>
    </row>
    <row r="2382" spans="18:20" ht="15" customHeight="1" x14ac:dyDescent="0.25">
      <c r="R2382" s="193"/>
      <c r="S2382" s="193"/>
      <c r="T2382" s="193" t="str">
        <f t="shared" si="37"/>
        <v/>
      </c>
    </row>
    <row r="2383" spans="18:20" ht="15" customHeight="1" x14ac:dyDescent="0.25">
      <c r="R2383" s="193"/>
      <c r="S2383" s="193"/>
      <c r="T2383" s="193" t="str">
        <f t="shared" si="37"/>
        <v/>
      </c>
    </row>
    <row r="2384" spans="18:20" ht="15" customHeight="1" x14ac:dyDescent="0.25">
      <c r="R2384" s="193"/>
      <c r="S2384" s="193"/>
      <c r="T2384" s="193" t="str">
        <f t="shared" si="37"/>
        <v/>
      </c>
    </row>
    <row r="2385" spans="18:20" ht="15" customHeight="1" x14ac:dyDescent="0.25">
      <c r="R2385" s="193"/>
      <c r="S2385" s="193"/>
      <c r="T2385" s="193" t="str">
        <f t="shared" si="37"/>
        <v/>
      </c>
    </row>
    <row r="2386" spans="18:20" ht="15" customHeight="1" x14ac:dyDescent="0.25">
      <c r="R2386" s="193"/>
      <c r="S2386" s="193"/>
      <c r="T2386" s="193" t="str">
        <f t="shared" si="37"/>
        <v/>
      </c>
    </row>
    <row r="2387" spans="18:20" ht="15" customHeight="1" x14ac:dyDescent="0.25">
      <c r="R2387" s="193"/>
      <c r="S2387" s="193"/>
      <c r="T2387" s="193" t="str">
        <f t="shared" si="37"/>
        <v/>
      </c>
    </row>
    <row r="2388" spans="18:20" ht="15" customHeight="1" x14ac:dyDescent="0.25">
      <c r="R2388" s="193"/>
      <c r="S2388" s="193"/>
      <c r="T2388" s="193" t="str">
        <f t="shared" si="37"/>
        <v/>
      </c>
    </row>
    <row r="2389" spans="18:20" ht="15" customHeight="1" x14ac:dyDescent="0.25">
      <c r="R2389" s="193"/>
      <c r="S2389" s="193"/>
      <c r="T2389" s="193" t="str">
        <f t="shared" si="37"/>
        <v/>
      </c>
    </row>
    <row r="2390" spans="18:20" ht="15" customHeight="1" x14ac:dyDescent="0.25">
      <c r="R2390" s="193"/>
      <c r="S2390" s="193"/>
      <c r="T2390" s="193" t="str">
        <f t="shared" si="37"/>
        <v/>
      </c>
    </row>
    <row r="2391" spans="18:20" ht="15" customHeight="1" x14ac:dyDescent="0.25">
      <c r="R2391" s="193"/>
      <c r="S2391" s="193"/>
      <c r="T2391" s="193" t="str">
        <f t="shared" si="37"/>
        <v/>
      </c>
    </row>
    <row r="2392" spans="18:20" ht="15" customHeight="1" x14ac:dyDescent="0.25">
      <c r="R2392" s="193"/>
      <c r="S2392" s="193"/>
      <c r="T2392" s="193" t="str">
        <f t="shared" si="37"/>
        <v/>
      </c>
    </row>
    <row r="2393" spans="18:20" ht="15" customHeight="1" x14ac:dyDescent="0.25">
      <c r="R2393" s="193"/>
      <c r="S2393" s="193"/>
      <c r="T2393" s="193" t="str">
        <f t="shared" si="37"/>
        <v/>
      </c>
    </row>
    <row r="2394" spans="18:20" ht="15" customHeight="1" x14ac:dyDescent="0.25">
      <c r="R2394" s="193"/>
      <c r="S2394" s="193"/>
      <c r="T2394" s="193" t="str">
        <f t="shared" si="37"/>
        <v/>
      </c>
    </row>
    <row r="2395" spans="18:20" ht="15" customHeight="1" x14ac:dyDescent="0.25">
      <c r="R2395" s="193"/>
      <c r="S2395" s="193"/>
      <c r="T2395" s="193" t="str">
        <f t="shared" si="37"/>
        <v/>
      </c>
    </row>
    <row r="2396" spans="18:20" ht="15" customHeight="1" x14ac:dyDescent="0.25">
      <c r="R2396" s="193"/>
      <c r="S2396" s="193"/>
      <c r="T2396" s="193" t="str">
        <f t="shared" si="37"/>
        <v/>
      </c>
    </row>
    <row r="2397" spans="18:20" ht="15" customHeight="1" x14ac:dyDescent="0.25">
      <c r="R2397" s="193"/>
      <c r="S2397" s="193"/>
      <c r="T2397" s="193" t="str">
        <f t="shared" si="37"/>
        <v/>
      </c>
    </row>
    <row r="2398" spans="18:20" ht="15" customHeight="1" x14ac:dyDescent="0.25">
      <c r="R2398" s="193"/>
      <c r="S2398" s="193"/>
      <c r="T2398" s="193" t="str">
        <f t="shared" si="37"/>
        <v/>
      </c>
    </row>
    <row r="2399" spans="18:20" ht="15" customHeight="1" x14ac:dyDescent="0.25">
      <c r="R2399" s="193"/>
      <c r="S2399" s="193"/>
      <c r="T2399" s="193" t="str">
        <f t="shared" si="37"/>
        <v/>
      </c>
    </row>
    <row r="2400" spans="18:20" ht="15" customHeight="1" x14ac:dyDescent="0.25">
      <c r="R2400" s="193"/>
      <c r="S2400" s="193"/>
      <c r="T2400" s="193" t="str">
        <f t="shared" si="37"/>
        <v/>
      </c>
    </row>
    <row r="2401" spans="18:20" ht="15" customHeight="1" x14ac:dyDescent="0.25">
      <c r="R2401" s="193"/>
      <c r="S2401" s="193"/>
      <c r="T2401" s="193" t="str">
        <f t="shared" si="37"/>
        <v/>
      </c>
    </row>
    <row r="2402" spans="18:20" ht="15" customHeight="1" x14ac:dyDescent="0.25">
      <c r="R2402" s="193"/>
      <c r="S2402" s="193"/>
      <c r="T2402" s="193" t="str">
        <f t="shared" si="37"/>
        <v/>
      </c>
    </row>
    <row r="2403" spans="18:20" ht="15" customHeight="1" x14ac:dyDescent="0.25">
      <c r="R2403" s="193"/>
      <c r="S2403" s="193"/>
      <c r="T2403" s="193" t="str">
        <f t="shared" si="37"/>
        <v/>
      </c>
    </row>
    <row r="2404" spans="18:20" ht="15" customHeight="1" x14ac:dyDescent="0.25">
      <c r="R2404" s="193"/>
      <c r="S2404" s="193"/>
      <c r="T2404" s="193" t="str">
        <f t="shared" si="37"/>
        <v/>
      </c>
    </row>
    <row r="2405" spans="18:20" ht="15" customHeight="1" x14ac:dyDescent="0.25">
      <c r="R2405" s="193"/>
      <c r="S2405" s="193"/>
      <c r="T2405" s="193" t="str">
        <f t="shared" si="37"/>
        <v/>
      </c>
    </row>
    <row r="2406" spans="18:20" ht="15" customHeight="1" x14ac:dyDescent="0.25">
      <c r="R2406" s="193"/>
      <c r="S2406" s="193"/>
      <c r="T2406" s="193" t="str">
        <f t="shared" si="37"/>
        <v/>
      </c>
    </row>
    <row r="2407" spans="18:20" ht="15" customHeight="1" x14ac:dyDescent="0.25">
      <c r="R2407" s="193"/>
      <c r="S2407" s="193"/>
      <c r="T2407" s="193" t="str">
        <f t="shared" si="37"/>
        <v/>
      </c>
    </row>
    <row r="2408" spans="18:20" ht="15" customHeight="1" x14ac:dyDescent="0.25">
      <c r="R2408" s="193"/>
      <c r="S2408" s="193"/>
      <c r="T2408" s="193" t="str">
        <f t="shared" si="37"/>
        <v/>
      </c>
    </row>
    <row r="2409" spans="18:20" ht="15" customHeight="1" x14ac:dyDescent="0.25">
      <c r="R2409" s="193"/>
      <c r="S2409" s="193"/>
      <c r="T2409" s="193" t="str">
        <f t="shared" si="37"/>
        <v/>
      </c>
    </row>
    <row r="2410" spans="18:20" ht="15" customHeight="1" x14ac:dyDescent="0.25">
      <c r="R2410" s="193"/>
      <c r="S2410" s="193"/>
      <c r="T2410" s="193" t="str">
        <f t="shared" si="37"/>
        <v/>
      </c>
    </row>
    <row r="2411" spans="18:20" ht="15" customHeight="1" x14ac:dyDescent="0.25">
      <c r="R2411" s="193"/>
      <c r="S2411" s="193"/>
      <c r="T2411" s="193" t="str">
        <f t="shared" si="37"/>
        <v/>
      </c>
    </row>
    <row r="2412" spans="18:20" ht="15" customHeight="1" x14ac:dyDescent="0.25">
      <c r="R2412" s="193"/>
      <c r="S2412" s="193"/>
      <c r="T2412" s="193" t="str">
        <f t="shared" si="37"/>
        <v/>
      </c>
    </row>
    <row r="2413" spans="18:20" ht="15" customHeight="1" x14ac:dyDescent="0.25">
      <c r="R2413" s="193"/>
      <c r="S2413" s="193"/>
      <c r="T2413" s="193" t="str">
        <f t="shared" si="37"/>
        <v/>
      </c>
    </row>
    <row r="2414" spans="18:20" ht="15" customHeight="1" x14ac:dyDescent="0.25">
      <c r="R2414" s="193"/>
      <c r="S2414" s="193"/>
      <c r="T2414" s="193" t="str">
        <f t="shared" si="37"/>
        <v/>
      </c>
    </row>
    <row r="2415" spans="18:20" ht="15" customHeight="1" x14ac:dyDescent="0.25">
      <c r="R2415" s="193"/>
      <c r="S2415" s="193"/>
      <c r="T2415" s="193" t="str">
        <f t="shared" si="37"/>
        <v/>
      </c>
    </row>
    <row r="2416" spans="18:20" ht="15" customHeight="1" x14ac:dyDescent="0.25">
      <c r="R2416" s="193"/>
      <c r="S2416" s="193"/>
      <c r="T2416" s="193" t="str">
        <f t="shared" si="37"/>
        <v/>
      </c>
    </row>
    <row r="2417" spans="18:20" ht="15" customHeight="1" x14ac:dyDescent="0.25">
      <c r="R2417" s="193"/>
      <c r="S2417" s="193"/>
      <c r="T2417" s="193" t="str">
        <f t="shared" si="37"/>
        <v/>
      </c>
    </row>
    <row r="2418" spans="18:20" ht="15" customHeight="1" x14ac:dyDescent="0.25">
      <c r="R2418" s="193"/>
      <c r="S2418" s="193"/>
      <c r="T2418" s="193" t="str">
        <f t="shared" si="37"/>
        <v/>
      </c>
    </row>
    <row r="2419" spans="18:20" ht="15" customHeight="1" x14ac:dyDescent="0.25">
      <c r="R2419" s="193"/>
      <c r="S2419" s="193"/>
      <c r="T2419" s="193" t="str">
        <f t="shared" si="37"/>
        <v/>
      </c>
    </row>
    <row r="2420" spans="18:20" ht="15" customHeight="1" x14ac:dyDescent="0.25">
      <c r="R2420" s="193"/>
      <c r="S2420" s="193"/>
      <c r="T2420" s="193" t="str">
        <f t="shared" si="37"/>
        <v/>
      </c>
    </row>
    <row r="2421" spans="18:20" ht="15" customHeight="1" x14ac:dyDescent="0.25">
      <c r="R2421" s="193"/>
      <c r="S2421" s="193"/>
      <c r="T2421" s="193" t="str">
        <f t="shared" si="37"/>
        <v/>
      </c>
    </row>
    <row r="2422" spans="18:20" ht="15" customHeight="1" x14ac:dyDescent="0.25">
      <c r="R2422" s="193"/>
      <c r="S2422" s="193"/>
      <c r="T2422" s="193" t="str">
        <f t="shared" si="37"/>
        <v/>
      </c>
    </row>
    <row r="2423" spans="18:20" ht="15" customHeight="1" x14ac:dyDescent="0.25">
      <c r="R2423" s="193"/>
      <c r="S2423" s="193"/>
      <c r="T2423" s="193" t="str">
        <f t="shared" si="37"/>
        <v/>
      </c>
    </row>
    <row r="2424" spans="18:20" ht="15" customHeight="1" x14ac:dyDescent="0.25">
      <c r="R2424" s="193"/>
      <c r="S2424" s="193"/>
      <c r="T2424" s="193" t="str">
        <f t="shared" si="37"/>
        <v/>
      </c>
    </row>
    <row r="2425" spans="18:20" ht="15" customHeight="1" x14ac:dyDescent="0.25">
      <c r="R2425" s="193"/>
      <c r="S2425" s="193"/>
      <c r="T2425" s="193" t="str">
        <f t="shared" si="37"/>
        <v/>
      </c>
    </row>
    <row r="2426" spans="18:20" ht="15" customHeight="1" x14ac:dyDescent="0.25">
      <c r="R2426" s="193"/>
      <c r="S2426" s="193"/>
      <c r="T2426" s="193" t="str">
        <f t="shared" si="37"/>
        <v/>
      </c>
    </row>
    <row r="2427" spans="18:20" ht="15" customHeight="1" x14ac:dyDescent="0.25">
      <c r="R2427" s="193"/>
      <c r="S2427" s="193"/>
      <c r="T2427" s="193" t="str">
        <f t="shared" si="37"/>
        <v/>
      </c>
    </row>
    <row r="2428" spans="18:20" ht="15" customHeight="1" x14ac:dyDescent="0.25">
      <c r="R2428" s="193"/>
      <c r="S2428" s="193"/>
      <c r="T2428" s="193" t="str">
        <f t="shared" si="37"/>
        <v/>
      </c>
    </row>
    <row r="2429" spans="18:20" ht="15" customHeight="1" x14ac:dyDescent="0.25">
      <c r="R2429" s="193"/>
      <c r="S2429" s="193"/>
      <c r="T2429" s="193" t="str">
        <f t="shared" si="37"/>
        <v/>
      </c>
    </row>
    <row r="2430" spans="18:20" ht="15" customHeight="1" x14ac:dyDescent="0.25">
      <c r="R2430" s="193"/>
      <c r="S2430" s="193"/>
      <c r="T2430" s="193" t="str">
        <f t="shared" si="37"/>
        <v/>
      </c>
    </row>
    <row r="2431" spans="18:20" ht="15" customHeight="1" x14ac:dyDescent="0.25">
      <c r="R2431" s="193"/>
      <c r="S2431" s="193"/>
      <c r="T2431" s="193" t="str">
        <f t="shared" si="37"/>
        <v/>
      </c>
    </row>
    <row r="2432" spans="18:20" ht="15" customHeight="1" x14ac:dyDescent="0.25">
      <c r="R2432" s="193"/>
      <c r="S2432" s="193"/>
      <c r="T2432" s="193" t="str">
        <f t="shared" si="37"/>
        <v/>
      </c>
    </row>
    <row r="2433" spans="18:20" ht="15" customHeight="1" x14ac:dyDescent="0.25">
      <c r="R2433" s="193"/>
      <c r="S2433" s="193"/>
      <c r="T2433" s="193" t="str">
        <f t="shared" si="37"/>
        <v/>
      </c>
    </row>
    <row r="2434" spans="18:20" ht="15" customHeight="1" x14ac:dyDescent="0.25">
      <c r="R2434" s="193"/>
      <c r="S2434" s="193"/>
      <c r="T2434" s="193" t="str">
        <f t="shared" ref="T2434:T2497" si="38">IF($A2434="","",IF(AND($R2434="",$S2434=""),"",IF($S2434="",0,$S2434)-IF($R2434="",0,$R2434)))</f>
        <v/>
      </c>
    </row>
    <row r="2435" spans="18:20" ht="15" customHeight="1" x14ac:dyDescent="0.25">
      <c r="R2435" s="193"/>
      <c r="S2435" s="193"/>
      <c r="T2435" s="193" t="str">
        <f t="shared" si="38"/>
        <v/>
      </c>
    </row>
    <row r="2436" spans="18:20" ht="15" customHeight="1" x14ac:dyDescent="0.25">
      <c r="R2436" s="193"/>
      <c r="S2436" s="193"/>
      <c r="T2436" s="193" t="str">
        <f t="shared" si="38"/>
        <v/>
      </c>
    </row>
    <row r="2437" spans="18:20" ht="15" customHeight="1" x14ac:dyDescent="0.25">
      <c r="R2437" s="193"/>
      <c r="S2437" s="193"/>
      <c r="T2437" s="193" t="str">
        <f t="shared" si="38"/>
        <v/>
      </c>
    </row>
    <row r="2438" spans="18:20" ht="15" customHeight="1" x14ac:dyDescent="0.25">
      <c r="R2438" s="193"/>
      <c r="S2438" s="193"/>
      <c r="T2438" s="193" t="str">
        <f t="shared" si="38"/>
        <v/>
      </c>
    </row>
    <row r="2439" spans="18:20" ht="15" customHeight="1" x14ac:dyDescent="0.25">
      <c r="R2439" s="193"/>
      <c r="S2439" s="193"/>
      <c r="T2439" s="193" t="str">
        <f t="shared" si="38"/>
        <v/>
      </c>
    </row>
    <row r="2440" spans="18:20" ht="15" customHeight="1" x14ac:dyDescent="0.25">
      <c r="R2440" s="193"/>
      <c r="S2440" s="193"/>
      <c r="T2440" s="193" t="str">
        <f t="shared" si="38"/>
        <v/>
      </c>
    </row>
    <row r="2441" spans="18:20" ht="15" customHeight="1" x14ac:dyDescent="0.25">
      <c r="R2441" s="193"/>
      <c r="S2441" s="193"/>
      <c r="T2441" s="193" t="str">
        <f t="shared" si="38"/>
        <v/>
      </c>
    </row>
    <row r="2442" spans="18:20" ht="15" customHeight="1" x14ac:dyDescent="0.25">
      <c r="R2442" s="193"/>
      <c r="S2442" s="193"/>
      <c r="T2442" s="193" t="str">
        <f t="shared" si="38"/>
        <v/>
      </c>
    </row>
    <row r="2443" spans="18:20" ht="15" customHeight="1" x14ac:dyDescent="0.25">
      <c r="R2443" s="193"/>
      <c r="S2443" s="193"/>
      <c r="T2443" s="193" t="str">
        <f t="shared" si="38"/>
        <v/>
      </c>
    </row>
    <row r="2444" spans="18:20" ht="15" customHeight="1" x14ac:dyDescent="0.25">
      <c r="R2444" s="193"/>
      <c r="S2444" s="193"/>
      <c r="T2444" s="193" t="str">
        <f t="shared" si="38"/>
        <v/>
      </c>
    </row>
    <row r="2445" spans="18:20" ht="15" customHeight="1" x14ac:dyDescent="0.25">
      <c r="R2445" s="193"/>
      <c r="S2445" s="193"/>
      <c r="T2445" s="193" t="str">
        <f t="shared" si="38"/>
        <v/>
      </c>
    </row>
    <row r="2446" spans="18:20" ht="15" customHeight="1" x14ac:dyDescent="0.25">
      <c r="R2446" s="193"/>
      <c r="S2446" s="193"/>
      <c r="T2446" s="193" t="str">
        <f t="shared" si="38"/>
        <v/>
      </c>
    </row>
    <row r="2447" spans="18:20" ht="15" customHeight="1" x14ac:dyDescent="0.25">
      <c r="R2447" s="193"/>
      <c r="S2447" s="193"/>
      <c r="T2447" s="193" t="str">
        <f t="shared" si="38"/>
        <v/>
      </c>
    </row>
    <row r="2448" spans="18:20" ht="15" customHeight="1" x14ac:dyDescent="0.25">
      <c r="R2448" s="193"/>
      <c r="S2448" s="193"/>
      <c r="T2448" s="193" t="str">
        <f t="shared" si="38"/>
        <v/>
      </c>
    </row>
    <row r="2449" spans="18:20" ht="15" customHeight="1" x14ac:dyDescent="0.25">
      <c r="R2449" s="193"/>
      <c r="S2449" s="193"/>
      <c r="T2449" s="193" t="str">
        <f t="shared" si="38"/>
        <v/>
      </c>
    </row>
    <row r="2450" spans="18:20" ht="15" customHeight="1" x14ac:dyDescent="0.25">
      <c r="R2450" s="193"/>
      <c r="S2450" s="193"/>
      <c r="T2450" s="193" t="str">
        <f t="shared" si="38"/>
        <v/>
      </c>
    </row>
    <row r="2451" spans="18:20" ht="15" customHeight="1" x14ac:dyDescent="0.25">
      <c r="R2451" s="193"/>
      <c r="S2451" s="193"/>
      <c r="T2451" s="193" t="str">
        <f t="shared" si="38"/>
        <v/>
      </c>
    </row>
    <row r="2452" spans="18:20" ht="15" customHeight="1" x14ac:dyDescent="0.25">
      <c r="R2452" s="193"/>
      <c r="S2452" s="193"/>
      <c r="T2452" s="193" t="str">
        <f t="shared" si="38"/>
        <v/>
      </c>
    </row>
    <row r="2453" spans="18:20" ht="15" customHeight="1" x14ac:dyDescent="0.25">
      <c r="R2453" s="193"/>
      <c r="S2453" s="193"/>
      <c r="T2453" s="193" t="str">
        <f t="shared" si="38"/>
        <v/>
      </c>
    </row>
    <row r="2454" spans="18:20" ht="15" customHeight="1" x14ac:dyDescent="0.25">
      <c r="R2454" s="193"/>
      <c r="S2454" s="193"/>
      <c r="T2454" s="193" t="str">
        <f t="shared" si="38"/>
        <v/>
      </c>
    </row>
    <row r="2455" spans="18:20" ht="15" customHeight="1" x14ac:dyDescent="0.25">
      <c r="R2455" s="193"/>
      <c r="S2455" s="193"/>
      <c r="T2455" s="193" t="str">
        <f t="shared" si="38"/>
        <v/>
      </c>
    </row>
    <row r="2456" spans="18:20" ht="15" customHeight="1" x14ac:dyDescent="0.25">
      <c r="R2456" s="193"/>
      <c r="S2456" s="193"/>
      <c r="T2456" s="193" t="str">
        <f t="shared" si="38"/>
        <v/>
      </c>
    </row>
    <row r="2457" spans="18:20" ht="15" customHeight="1" x14ac:dyDescent="0.25">
      <c r="R2457" s="193"/>
      <c r="S2457" s="193"/>
      <c r="T2457" s="193" t="str">
        <f t="shared" si="38"/>
        <v/>
      </c>
    </row>
    <row r="2458" spans="18:20" ht="15" customHeight="1" x14ac:dyDescent="0.25">
      <c r="R2458" s="193"/>
      <c r="S2458" s="193"/>
      <c r="T2458" s="193" t="str">
        <f t="shared" si="38"/>
        <v/>
      </c>
    </row>
    <row r="2459" spans="18:20" ht="15" customHeight="1" x14ac:dyDescent="0.25">
      <c r="R2459" s="193"/>
      <c r="S2459" s="193"/>
      <c r="T2459" s="193" t="str">
        <f t="shared" si="38"/>
        <v/>
      </c>
    </row>
    <row r="2460" spans="18:20" ht="15" customHeight="1" x14ac:dyDescent="0.25">
      <c r="R2460" s="193"/>
      <c r="S2460" s="193"/>
      <c r="T2460" s="193" t="str">
        <f t="shared" si="38"/>
        <v/>
      </c>
    </row>
    <row r="2461" spans="18:20" ht="15" customHeight="1" x14ac:dyDescent="0.25">
      <c r="R2461" s="193"/>
      <c r="S2461" s="193"/>
      <c r="T2461" s="193" t="str">
        <f t="shared" si="38"/>
        <v/>
      </c>
    </row>
    <row r="2462" spans="18:20" ht="15" customHeight="1" x14ac:dyDescent="0.25">
      <c r="R2462" s="193"/>
      <c r="S2462" s="193"/>
      <c r="T2462" s="193" t="str">
        <f t="shared" si="38"/>
        <v/>
      </c>
    </row>
    <row r="2463" spans="18:20" ht="15" customHeight="1" x14ac:dyDescent="0.25">
      <c r="R2463" s="193"/>
      <c r="S2463" s="193"/>
      <c r="T2463" s="193" t="str">
        <f t="shared" si="38"/>
        <v/>
      </c>
    </row>
    <row r="2464" spans="18:20" ht="15" customHeight="1" x14ac:dyDescent="0.25">
      <c r="R2464" s="193"/>
      <c r="S2464" s="193"/>
      <c r="T2464" s="193" t="str">
        <f t="shared" si="38"/>
        <v/>
      </c>
    </row>
    <row r="2465" spans="18:20" ht="15" customHeight="1" x14ac:dyDescent="0.25">
      <c r="R2465" s="193"/>
      <c r="S2465" s="193"/>
      <c r="T2465" s="193" t="str">
        <f t="shared" si="38"/>
        <v/>
      </c>
    </row>
    <row r="2466" spans="18:20" ht="15" customHeight="1" x14ac:dyDescent="0.25">
      <c r="R2466" s="193"/>
      <c r="S2466" s="193"/>
      <c r="T2466" s="193" t="str">
        <f t="shared" si="38"/>
        <v/>
      </c>
    </row>
    <row r="2467" spans="18:20" ht="15" customHeight="1" x14ac:dyDescent="0.25">
      <c r="R2467" s="193"/>
      <c r="S2467" s="193"/>
      <c r="T2467" s="193" t="str">
        <f t="shared" si="38"/>
        <v/>
      </c>
    </row>
    <row r="2468" spans="18:20" ht="15" customHeight="1" x14ac:dyDescent="0.25">
      <c r="R2468" s="193"/>
      <c r="S2468" s="193"/>
      <c r="T2468" s="193" t="str">
        <f t="shared" si="38"/>
        <v/>
      </c>
    </row>
    <row r="2469" spans="18:20" ht="15" customHeight="1" x14ac:dyDescent="0.25">
      <c r="R2469" s="193"/>
      <c r="S2469" s="193"/>
      <c r="T2469" s="193" t="str">
        <f t="shared" si="38"/>
        <v/>
      </c>
    </row>
    <row r="2470" spans="18:20" ht="15" customHeight="1" x14ac:dyDescent="0.25">
      <c r="R2470" s="193"/>
      <c r="S2470" s="193"/>
      <c r="T2470" s="193" t="str">
        <f t="shared" si="38"/>
        <v/>
      </c>
    </row>
    <row r="2471" spans="18:20" ht="15" customHeight="1" x14ac:dyDescent="0.25">
      <c r="R2471" s="193"/>
      <c r="S2471" s="193"/>
      <c r="T2471" s="193" t="str">
        <f t="shared" si="38"/>
        <v/>
      </c>
    </row>
    <row r="2472" spans="18:20" ht="15" customHeight="1" x14ac:dyDescent="0.25">
      <c r="R2472" s="193"/>
      <c r="S2472" s="193"/>
      <c r="T2472" s="193" t="str">
        <f t="shared" si="38"/>
        <v/>
      </c>
    </row>
    <row r="2473" spans="18:20" ht="15" customHeight="1" x14ac:dyDescent="0.25">
      <c r="R2473" s="193"/>
      <c r="S2473" s="193"/>
      <c r="T2473" s="193" t="str">
        <f t="shared" si="38"/>
        <v/>
      </c>
    </row>
    <row r="2474" spans="18:20" ht="15" customHeight="1" x14ac:dyDescent="0.25">
      <c r="R2474" s="193"/>
      <c r="S2474" s="193"/>
      <c r="T2474" s="193" t="str">
        <f t="shared" si="38"/>
        <v/>
      </c>
    </row>
    <row r="2475" spans="18:20" ht="15" customHeight="1" x14ac:dyDescent="0.25">
      <c r="R2475" s="193"/>
      <c r="S2475" s="193"/>
      <c r="T2475" s="193" t="str">
        <f t="shared" si="38"/>
        <v/>
      </c>
    </row>
    <row r="2476" spans="18:20" ht="15" customHeight="1" x14ac:dyDescent="0.25">
      <c r="R2476" s="193"/>
      <c r="S2476" s="193"/>
      <c r="T2476" s="193" t="str">
        <f t="shared" si="38"/>
        <v/>
      </c>
    </row>
    <row r="2477" spans="18:20" ht="15" customHeight="1" x14ac:dyDescent="0.25">
      <c r="R2477" s="193"/>
      <c r="S2477" s="193"/>
      <c r="T2477" s="193" t="str">
        <f t="shared" si="38"/>
        <v/>
      </c>
    </row>
    <row r="2478" spans="18:20" ht="15" customHeight="1" x14ac:dyDescent="0.25">
      <c r="R2478" s="193"/>
      <c r="S2478" s="193"/>
      <c r="T2478" s="193" t="str">
        <f t="shared" si="38"/>
        <v/>
      </c>
    </row>
    <row r="2479" spans="18:20" ht="15" customHeight="1" x14ac:dyDescent="0.25">
      <c r="R2479" s="193"/>
      <c r="S2479" s="193"/>
      <c r="T2479" s="193" t="str">
        <f t="shared" si="38"/>
        <v/>
      </c>
    </row>
    <row r="2480" spans="18:20" ht="15" customHeight="1" x14ac:dyDescent="0.25">
      <c r="R2480" s="193"/>
      <c r="S2480" s="193"/>
      <c r="T2480" s="193" t="str">
        <f t="shared" si="38"/>
        <v/>
      </c>
    </row>
    <row r="2481" spans="18:20" ht="15" customHeight="1" x14ac:dyDescent="0.25">
      <c r="R2481" s="193"/>
      <c r="S2481" s="193"/>
      <c r="T2481" s="193" t="str">
        <f t="shared" si="38"/>
        <v/>
      </c>
    </row>
    <row r="2482" spans="18:20" ht="15" customHeight="1" x14ac:dyDescent="0.25">
      <c r="R2482" s="193"/>
      <c r="S2482" s="193"/>
      <c r="T2482" s="193" t="str">
        <f t="shared" si="38"/>
        <v/>
      </c>
    </row>
    <row r="2483" spans="18:20" ht="15" customHeight="1" x14ac:dyDescent="0.25">
      <c r="R2483" s="193"/>
      <c r="S2483" s="193"/>
      <c r="T2483" s="193" t="str">
        <f t="shared" si="38"/>
        <v/>
      </c>
    </row>
    <row r="2484" spans="18:20" ht="15" customHeight="1" x14ac:dyDescent="0.25">
      <c r="R2484" s="193"/>
      <c r="S2484" s="193"/>
      <c r="T2484" s="193" t="str">
        <f t="shared" si="38"/>
        <v/>
      </c>
    </row>
    <row r="2485" spans="18:20" ht="15" customHeight="1" x14ac:dyDescent="0.25">
      <c r="R2485" s="193"/>
      <c r="S2485" s="193"/>
      <c r="T2485" s="193" t="str">
        <f t="shared" si="38"/>
        <v/>
      </c>
    </row>
    <row r="2486" spans="18:20" ht="15" customHeight="1" x14ac:dyDescent="0.25">
      <c r="R2486" s="193"/>
      <c r="S2486" s="193"/>
      <c r="T2486" s="193" t="str">
        <f t="shared" si="38"/>
        <v/>
      </c>
    </row>
    <row r="2487" spans="18:20" ht="15" customHeight="1" x14ac:dyDescent="0.25">
      <c r="R2487" s="193"/>
      <c r="S2487" s="193"/>
      <c r="T2487" s="193" t="str">
        <f t="shared" si="38"/>
        <v/>
      </c>
    </row>
    <row r="2488" spans="18:20" ht="15" customHeight="1" x14ac:dyDescent="0.25">
      <c r="R2488" s="193"/>
      <c r="S2488" s="193"/>
      <c r="T2488" s="193" t="str">
        <f t="shared" si="38"/>
        <v/>
      </c>
    </row>
    <row r="2489" spans="18:20" ht="15" customHeight="1" x14ac:dyDescent="0.25">
      <c r="R2489" s="193"/>
      <c r="S2489" s="193"/>
      <c r="T2489" s="193" t="str">
        <f t="shared" si="38"/>
        <v/>
      </c>
    </row>
    <row r="2490" spans="18:20" ht="15" customHeight="1" x14ac:dyDescent="0.25">
      <c r="R2490" s="193"/>
      <c r="S2490" s="193"/>
      <c r="T2490" s="193" t="str">
        <f t="shared" si="38"/>
        <v/>
      </c>
    </row>
    <row r="2491" spans="18:20" ht="15" customHeight="1" x14ac:dyDescent="0.25">
      <c r="R2491" s="193"/>
      <c r="S2491" s="193"/>
      <c r="T2491" s="193" t="str">
        <f t="shared" si="38"/>
        <v/>
      </c>
    </row>
    <row r="2492" spans="18:20" ht="15" customHeight="1" x14ac:dyDescent="0.25">
      <c r="R2492" s="193"/>
      <c r="S2492" s="193"/>
      <c r="T2492" s="193" t="str">
        <f t="shared" si="38"/>
        <v/>
      </c>
    </row>
    <row r="2493" spans="18:20" ht="15" customHeight="1" x14ac:dyDescent="0.25">
      <c r="R2493" s="193"/>
      <c r="S2493" s="193"/>
      <c r="T2493" s="193" t="str">
        <f t="shared" si="38"/>
        <v/>
      </c>
    </row>
    <row r="2494" spans="18:20" ht="15" customHeight="1" x14ac:dyDescent="0.25">
      <c r="R2494" s="193"/>
      <c r="S2494" s="193"/>
      <c r="T2494" s="193" t="str">
        <f t="shared" si="38"/>
        <v/>
      </c>
    </row>
    <row r="2495" spans="18:20" ht="15" customHeight="1" x14ac:dyDescent="0.25">
      <c r="R2495" s="193"/>
      <c r="S2495" s="193"/>
      <c r="T2495" s="193" t="str">
        <f t="shared" si="38"/>
        <v/>
      </c>
    </row>
    <row r="2496" spans="18:20" ht="15" customHeight="1" x14ac:dyDescent="0.25">
      <c r="R2496" s="193"/>
      <c r="S2496" s="193"/>
      <c r="T2496" s="193" t="str">
        <f t="shared" si="38"/>
        <v/>
      </c>
    </row>
    <row r="2497" spans="18:20" ht="15" customHeight="1" x14ac:dyDescent="0.25">
      <c r="R2497" s="193"/>
      <c r="S2497" s="193"/>
      <c r="T2497" s="193" t="str">
        <f t="shared" si="38"/>
        <v/>
      </c>
    </row>
    <row r="2498" spans="18:20" ht="15" customHeight="1" x14ac:dyDescent="0.25">
      <c r="R2498" s="193"/>
      <c r="S2498" s="193"/>
      <c r="T2498" s="193" t="str">
        <f t="shared" ref="T2498:T2561" si="39">IF($A2498="","",IF(AND($R2498="",$S2498=""),"",IF($S2498="",0,$S2498)-IF($R2498="",0,$R2498)))</f>
        <v/>
      </c>
    </row>
    <row r="2499" spans="18:20" ht="15" customHeight="1" x14ac:dyDescent="0.25">
      <c r="R2499" s="193"/>
      <c r="S2499" s="193"/>
      <c r="T2499" s="193" t="str">
        <f t="shared" si="39"/>
        <v/>
      </c>
    </row>
    <row r="2500" spans="18:20" ht="15" customHeight="1" x14ac:dyDescent="0.25">
      <c r="R2500" s="193"/>
      <c r="S2500" s="193"/>
      <c r="T2500" s="193" t="str">
        <f t="shared" si="39"/>
        <v/>
      </c>
    </row>
    <row r="2501" spans="18:20" ht="15" customHeight="1" x14ac:dyDescent="0.25">
      <c r="R2501" s="193"/>
      <c r="S2501" s="193"/>
      <c r="T2501" s="193" t="str">
        <f t="shared" si="39"/>
        <v/>
      </c>
    </row>
    <row r="2502" spans="18:20" ht="15" customHeight="1" x14ac:dyDescent="0.25">
      <c r="R2502" s="193"/>
      <c r="S2502" s="193"/>
      <c r="T2502" s="193" t="str">
        <f t="shared" si="39"/>
        <v/>
      </c>
    </row>
    <row r="2503" spans="18:20" ht="15" customHeight="1" x14ac:dyDescent="0.25">
      <c r="R2503" s="193"/>
      <c r="S2503" s="193"/>
      <c r="T2503" s="193" t="str">
        <f t="shared" si="39"/>
        <v/>
      </c>
    </row>
    <row r="2504" spans="18:20" ht="15" customHeight="1" x14ac:dyDescent="0.25">
      <c r="R2504" s="193"/>
      <c r="S2504" s="193"/>
      <c r="T2504" s="193" t="str">
        <f t="shared" si="39"/>
        <v/>
      </c>
    </row>
    <row r="2505" spans="18:20" ht="15" customHeight="1" x14ac:dyDescent="0.25">
      <c r="R2505" s="193"/>
      <c r="S2505" s="193"/>
      <c r="T2505" s="193" t="str">
        <f t="shared" si="39"/>
        <v/>
      </c>
    </row>
    <row r="2506" spans="18:20" ht="15" customHeight="1" x14ac:dyDescent="0.25">
      <c r="R2506" s="193"/>
      <c r="S2506" s="193"/>
      <c r="T2506" s="193" t="str">
        <f t="shared" si="39"/>
        <v/>
      </c>
    </row>
    <row r="2507" spans="18:20" ht="15" customHeight="1" x14ac:dyDescent="0.25">
      <c r="R2507" s="193"/>
      <c r="S2507" s="193"/>
      <c r="T2507" s="193" t="str">
        <f t="shared" si="39"/>
        <v/>
      </c>
    </row>
    <row r="2508" spans="18:20" ht="15" customHeight="1" x14ac:dyDescent="0.25">
      <c r="R2508" s="193"/>
      <c r="S2508" s="193"/>
      <c r="T2508" s="193" t="str">
        <f t="shared" si="39"/>
        <v/>
      </c>
    </row>
    <row r="2509" spans="18:20" ht="15" customHeight="1" x14ac:dyDescent="0.25">
      <c r="R2509" s="193"/>
      <c r="S2509" s="193"/>
      <c r="T2509" s="193" t="str">
        <f t="shared" si="39"/>
        <v/>
      </c>
    </row>
    <row r="2510" spans="18:20" ht="15" customHeight="1" x14ac:dyDescent="0.25">
      <c r="R2510" s="193"/>
      <c r="S2510" s="193"/>
      <c r="T2510" s="193" t="str">
        <f t="shared" si="39"/>
        <v/>
      </c>
    </row>
    <row r="2511" spans="18:20" ht="15" customHeight="1" x14ac:dyDescent="0.25">
      <c r="R2511" s="193"/>
      <c r="S2511" s="193"/>
      <c r="T2511" s="193" t="str">
        <f t="shared" si="39"/>
        <v/>
      </c>
    </row>
    <row r="2512" spans="18:20" ht="15" customHeight="1" x14ac:dyDescent="0.25">
      <c r="R2512" s="193"/>
      <c r="S2512" s="193"/>
      <c r="T2512" s="193" t="str">
        <f t="shared" si="39"/>
        <v/>
      </c>
    </row>
    <row r="2513" spans="18:20" ht="15" customHeight="1" x14ac:dyDescent="0.25">
      <c r="R2513" s="193"/>
      <c r="S2513" s="193"/>
      <c r="T2513" s="193" t="str">
        <f t="shared" si="39"/>
        <v/>
      </c>
    </row>
    <row r="2514" spans="18:20" ht="15" customHeight="1" x14ac:dyDescent="0.25">
      <c r="R2514" s="193"/>
      <c r="S2514" s="193"/>
      <c r="T2514" s="193" t="str">
        <f t="shared" si="39"/>
        <v/>
      </c>
    </row>
    <row r="2515" spans="18:20" ht="15" customHeight="1" x14ac:dyDescent="0.25">
      <c r="R2515" s="193"/>
      <c r="S2515" s="193"/>
      <c r="T2515" s="193" t="str">
        <f t="shared" si="39"/>
        <v/>
      </c>
    </row>
    <row r="2516" spans="18:20" ht="15" customHeight="1" x14ac:dyDescent="0.25">
      <c r="R2516" s="193"/>
      <c r="S2516" s="193"/>
      <c r="T2516" s="193" t="str">
        <f t="shared" si="39"/>
        <v/>
      </c>
    </row>
    <row r="2517" spans="18:20" ht="15" customHeight="1" x14ac:dyDescent="0.25">
      <c r="R2517" s="193"/>
      <c r="S2517" s="193"/>
      <c r="T2517" s="193" t="str">
        <f t="shared" si="39"/>
        <v/>
      </c>
    </row>
    <row r="2518" spans="18:20" ht="15" customHeight="1" x14ac:dyDescent="0.25">
      <c r="R2518" s="193"/>
      <c r="S2518" s="193"/>
      <c r="T2518" s="193" t="str">
        <f t="shared" si="39"/>
        <v/>
      </c>
    </row>
    <row r="2519" spans="18:20" ht="15" customHeight="1" x14ac:dyDescent="0.25">
      <c r="R2519" s="193"/>
      <c r="S2519" s="193"/>
      <c r="T2519" s="193" t="str">
        <f t="shared" si="39"/>
        <v/>
      </c>
    </row>
    <row r="2520" spans="18:20" ht="15" customHeight="1" x14ac:dyDescent="0.25">
      <c r="R2520" s="193"/>
      <c r="S2520" s="193"/>
      <c r="T2520" s="193" t="str">
        <f t="shared" si="39"/>
        <v/>
      </c>
    </row>
    <row r="2521" spans="18:20" ht="15" customHeight="1" x14ac:dyDescent="0.25">
      <c r="R2521" s="193"/>
      <c r="S2521" s="193"/>
      <c r="T2521" s="193" t="str">
        <f t="shared" si="39"/>
        <v/>
      </c>
    </row>
    <row r="2522" spans="18:20" ht="15" customHeight="1" x14ac:dyDescent="0.25">
      <c r="R2522" s="193"/>
      <c r="S2522" s="193"/>
      <c r="T2522" s="193" t="str">
        <f t="shared" si="39"/>
        <v/>
      </c>
    </row>
    <row r="2523" spans="18:20" ht="15" customHeight="1" x14ac:dyDescent="0.25">
      <c r="R2523" s="193"/>
      <c r="S2523" s="193"/>
      <c r="T2523" s="193" t="str">
        <f t="shared" si="39"/>
        <v/>
      </c>
    </row>
    <row r="2524" spans="18:20" ht="15" customHeight="1" x14ac:dyDescent="0.25">
      <c r="R2524" s="193"/>
      <c r="S2524" s="193"/>
      <c r="T2524" s="193" t="str">
        <f t="shared" si="39"/>
        <v/>
      </c>
    </row>
    <row r="2525" spans="18:20" ht="15" customHeight="1" x14ac:dyDescent="0.25">
      <c r="R2525" s="193"/>
      <c r="S2525" s="193"/>
      <c r="T2525" s="193" t="str">
        <f t="shared" si="39"/>
        <v/>
      </c>
    </row>
    <row r="2526" spans="18:20" ht="15" customHeight="1" x14ac:dyDescent="0.25">
      <c r="R2526" s="193"/>
      <c r="S2526" s="193"/>
      <c r="T2526" s="193" t="str">
        <f t="shared" si="39"/>
        <v/>
      </c>
    </row>
    <row r="2527" spans="18:20" ht="15" customHeight="1" x14ac:dyDescent="0.25">
      <c r="R2527" s="193"/>
      <c r="S2527" s="193"/>
      <c r="T2527" s="193" t="str">
        <f t="shared" si="39"/>
        <v/>
      </c>
    </row>
    <row r="2528" spans="18:20" ht="15" customHeight="1" x14ac:dyDescent="0.25">
      <c r="R2528" s="193"/>
      <c r="S2528" s="193"/>
      <c r="T2528" s="193" t="str">
        <f t="shared" si="39"/>
        <v/>
      </c>
    </row>
    <row r="2529" spans="18:20" ht="15" customHeight="1" x14ac:dyDescent="0.25">
      <c r="R2529" s="193"/>
      <c r="S2529" s="193"/>
      <c r="T2529" s="193" t="str">
        <f t="shared" si="39"/>
        <v/>
      </c>
    </row>
    <row r="2530" spans="18:20" ht="15" customHeight="1" x14ac:dyDescent="0.25">
      <c r="R2530" s="193"/>
      <c r="S2530" s="193"/>
      <c r="T2530" s="193" t="str">
        <f t="shared" si="39"/>
        <v/>
      </c>
    </row>
    <row r="2531" spans="18:20" ht="15" customHeight="1" x14ac:dyDescent="0.25">
      <c r="R2531" s="193"/>
      <c r="S2531" s="193"/>
      <c r="T2531" s="193" t="str">
        <f t="shared" si="39"/>
        <v/>
      </c>
    </row>
    <row r="2532" spans="18:20" ht="15" customHeight="1" x14ac:dyDescent="0.25">
      <c r="R2532" s="193"/>
      <c r="S2532" s="193"/>
      <c r="T2532" s="193" t="str">
        <f t="shared" si="39"/>
        <v/>
      </c>
    </row>
    <row r="2533" spans="18:20" ht="15" customHeight="1" x14ac:dyDescent="0.25">
      <c r="R2533" s="193"/>
      <c r="S2533" s="193"/>
      <c r="T2533" s="193" t="str">
        <f t="shared" si="39"/>
        <v/>
      </c>
    </row>
    <row r="2534" spans="18:20" ht="15" customHeight="1" x14ac:dyDescent="0.25">
      <c r="R2534" s="193"/>
      <c r="S2534" s="193"/>
      <c r="T2534" s="193" t="str">
        <f t="shared" si="39"/>
        <v/>
      </c>
    </row>
    <row r="2535" spans="18:20" ht="15" customHeight="1" x14ac:dyDescent="0.25">
      <c r="R2535" s="193"/>
      <c r="S2535" s="193"/>
      <c r="T2535" s="193" t="str">
        <f t="shared" si="39"/>
        <v/>
      </c>
    </row>
    <row r="2536" spans="18:20" ht="15" customHeight="1" x14ac:dyDescent="0.25">
      <c r="R2536" s="193"/>
      <c r="S2536" s="193"/>
      <c r="T2536" s="193" t="str">
        <f t="shared" si="39"/>
        <v/>
      </c>
    </row>
    <row r="2537" spans="18:20" ht="15" customHeight="1" x14ac:dyDescent="0.25">
      <c r="R2537" s="193"/>
      <c r="S2537" s="193"/>
      <c r="T2537" s="193" t="str">
        <f t="shared" si="39"/>
        <v/>
      </c>
    </row>
    <row r="2538" spans="18:20" ht="15" customHeight="1" x14ac:dyDescent="0.25">
      <c r="R2538" s="193"/>
      <c r="S2538" s="193"/>
      <c r="T2538" s="193" t="str">
        <f t="shared" si="39"/>
        <v/>
      </c>
    </row>
    <row r="2539" spans="18:20" ht="15" customHeight="1" x14ac:dyDescent="0.25">
      <c r="R2539" s="193"/>
      <c r="S2539" s="193"/>
      <c r="T2539" s="193" t="str">
        <f t="shared" si="39"/>
        <v/>
      </c>
    </row>
    <row r="2540" spans="18:20" ht="15" customHeight="1" x14ac:dyDescent="0.25">
      <c r="R2540" s="193"/>
      <c r="S2540" s="193"/>
      <c r="T2540" s="193" t="str">
        <f t="shared" si="39"/>
        <v/>
      </c>
    </row>
    <row r="2541" spans="18:20" ht="15" customHeight="1" x14ac:dyDescent="0.25">
      <c r="R2541" s="193"/>
      <c r="S2541" s="193"/>
      <c r="T2541" s="193" t="str">
        <f t="shared" si="39"/>
        <v/>
      </c>
    </row>
    <row r="2542" spans="18:20" ht="15" customHeight="1" x14ac:dyDescent="0.25">
      <c r="R2542" s="193"/>
      <c r="S2542" s="193"/>
      <c r="T2542" s="193" t="str">
        <f t="shared" si="39"/>
        <v/>
      </c>
    </row>
    <row r="2543" spans="18:20" ht="15" customHeight="1" x14ac:dyDescent="0.25">
      <c r="R2543" s="193"/>
      <c r="S2543" s="193"/>
      <c r="T2543" s="193" t="str">
        <f t="shared" si="39"/>
        <v/>
      </c>
    </row>
    <row r="2544" spans="18:20" ht="15" customHeight="1" x14ac:dyDescent="0.25">
      <c r="R2544" s="193"/>
      <c r="S2544" s="193"/>
      <c r="T2544" s="193" t="str">
        <f t="shared" si="39"/>
        <v/>
      </c>
    </row>
    <row r="2545" spans="18:20" ht="15" customHeight="1" x14ac:dyDescent="0.25">
      <c r="R2545" s="193"/>
      <c r="S2545" s="193"/>
      <c r="T2545" s="193" t="str">
        <f t="shared" si="39"/>
        <v/>
      </c>
    </row>
    <row r="2546" spans="18:20" ht="15" customHeight="1" x14ac:dyDescent="0.25">
      <c r="R2546" s="193"/>
      <c r="S2546" s="193"/>
      <c r="T2546" s="193" t="str">
        <f t="shared" si="39"/>
        <v/>
      </c>
    </row>
    <row r="2547" spans="18:20" ht="15" customHeight="1" x14ac:dyDescent="0.25">
      <c r="R2547" s="193"/>
      <c r="S2547" s="193"/>
      <c r="T2547" s="193" t="str">
        <f t="shared" si="39"/>
        <v/>
      </c>
    </row>
    <row r="2548" spans="18:20" ht="15" customHeight="1" x14ac:dyDescent="0.25">
      <c r="R2548" s="193"/>
      <c r="S2548" s="193"/>
      <c r="T2548" s="193" t="str">
        <f t="shared" si="39"/>
        <v/>
      </c>
    </row>
    <row r="2549" spans="18:20" ht="15" customHeight="1" x14ac:dyDescent="0.25">
      <c r="R2549" s="193"/>
      <c r="S2549" s="193"/>
      <c r="T2549" s="193" t="str">
        <f t="shared" si="39"/>
        <v/>
      </c>
    </row>
    <row r="2550" spans="18:20" ht="15" customHeight="1" x14ac:dyDescent="0.25">
      <c r="R2550" s="193"/>
      <c r="S2550" s="193"/>
      <c r="T2550" s="193" t="str">
        <f t="shared" si="39"/>
        <v/>
      </c>
    </row>
    <row r="2551" spans="18:20" ht="15" customHeight="1" x14ac:dyDescent="0.25">
      <c r="R2551" s="193"/>
      <c r="S2551" s="193"/>
      <c r="T2551" s="193" t="str">
        <f t="shared" si="39"/>
        <v/>
      </c>
    </row>
    <row r="2552" spans="18:20" ht="15" customHeight="1" x14ac:dyDescent="0.25">
      <c r="R2552" s="193"/>
      <c r="S2552" s="193"/>
      <c r="T2552" s="193" t="str">
        <f t="shared" si="39"/>
        <v/>
      </c>
    </row>
    <row r="2553" spans="18:20" ht="15" customHeight="1" x14ac:dyDescent="0.25">
      <c r="R2553" s="193"/>
      <c r="S2553" s="193"/>
      <c r="T2553" s="193" t="str">
        <f t="shared" si="39"/>
        <v/>
      </c>
    </row>
    <row r="2554" spans="18:20" ht="15" customHeight="1" x14ac:dyDescent="0.25">
      <c r="R2554" s="193"/>
      <c r="S2554" s="193"/>
      <c r="T2554" s="193" t="str">
        <f t="shared" si="39"/>
        <v/>
      </c>
    </row>
    <row r="2555" spans="18:20" ht="15" customHeight="1" x14ac:dyDescent="0.25">
      <c r="R2555" s="193"/>
      <c r="S2555" s="193"/>
      <c r="T2555" s="193" t="str">
        <f t="shared" si="39"/>
        <v/>
      </c>
    </row>
    <row r="2556" spans="18:20" ht="15" customHeight="1" x14ac:dyDescent="0.25">
      <c r="R2556" s="193"/>
      <c r="S2556" s="193"/>
      <c r="T2556" s="193" t="str">
        <f t="shared" si="39"/>
        <v/>
      </c>
    </row>
    <row r="2557" spans="18:20" ht="15" customHeight="1" x14ac:dyDescent="0.25">
      <c r="R2557" s="193"/>
      <c r="S2557" s="193"/>
      <c r="T2557" s="193" t="str">
        <f t="shared" si="39"/>
        <v/>
      </c>
    </row>
    <row r="2558" spans="18:20" ht="15" customHeight="1" x14ac:dyDescent="0.25">
      <c r="R2558" s="193"/>
      <c r="S2558" s="193"/>
      <c r="T2558" s="193" t="str">
        <f t="shared" si="39"/>
        <v/>
      </c>
    </row>
    <row r="2559" spans="18:20" ht="15" customHeight="1" x14ac:dyDescent="0.25">
      <c r="R2559" s="193"/>
      <c r="S2559" s="193"/>
      <c r="T2559" s="193" t="str">
        <f t="shared" si="39"/>
        <v/>
      </c>
    </row>
    <row r="2560" spans="18:20" ht="15" customHeight="1" x14ac:dyDescent="0.25">
      <c r="R2560" s="193"/>
      <c r="S2560" s="193"/>
      <c r="T2560" s="193" t="str">
        <f t="shared" si="39"/>
        <v/>
      </c>
    </row>
    <row r="2561" spans="18:20" ht="15" customHeight="1" x14ac:dyDescent="0.25">
      <c r="R2561" s="193"/>
      <c r="S2561" s="193"/>
      <c r="T2561" s="193" t="str">
        <f t="shared" si="39"/>
        <v/>
      </c>
    </row>
    <row r="2562" spans="18:20" ht="15" customHeight="1" x14ac:dyDescent="0.25">
      <c r="R2562" s="193"/>
      <c r="S2562" s="193"/>
      <c r="T2562" s="193" t="str">
        <f t="shared" ref="T2562:T2625" si="40">IF($A2562="","",IF(AND($R2562="",$S2562=""),"",IF($S2562="",0,$S2562)-IF($R2562="",0,$R2562)))</f>
        <v/>
      </c>
    </row>
    <row r="2563" spans="18:20" ht="15" customHeight="1" x14ac:dyDescent="0.25">
      <c r="R2563" s="193"/>
      <c r="S2563" s="193"/>
      <c r="T2563" s="193" t="str">
        <f t="shared" si="40"/>
        <v/>
      </c>
    </row>
    <row r="2564" spans="18:20" ht="15" customHeight="1" x14ac:dyDescent="0.25">
      <c r="R2564" s="193"/>
      <c r="S2564" s="193"/>
      <c r="T2564" s="193" t="str">
        <f t="shared" si="40"/>
        <v/>
      </c>
    </row>
    <row r="2565" spans="18:20" ht="15" customHeight="1" x14ac:dyDescent="0.25">
      <c r="R2565" s="193"/>
      <c r="S2565" s="193"/>
      <c r="T2565" s="193" t="str">
        <f t="shared" si="40"/>
        <v/>
      </c>
    </row>
    <row r="2566" spans="18:20" ht="15" customHeight="1" x14ac:dyDescent="0.25">
      <c r="R2566" s="193"/>
      <c r="S2566" s="193"/>
      <c r="T2566" s="193" t="str">
        <f t="shared" si="40"/>
        <v/>
      </c>
    </row>
    <row r="2567" spans="18:20" ht="15" customHeight="1" x14ac:dyDescent="0.25">
      <c r="R2567" s="193"/>
      <c r="S2567" s="193"/>
      <c r="T2567" s="193" t="str">
        <f t="shared" si="40"/>
        <v/>
      </c>
    </row>
    <row r="2568" spans="18:20" ht="15" customHeight="1" x14ac:dyDescent="0.25">
      <c r="R2568" s="193"/>
      <c r="S2568" s="193"/>
      <c r="T2568" s="193" t="str">
        <f t="shared" si="40"/>
        <v/>
      </c>
    </row>
    <row r="2569" spans="18:20" ht="15" customHeight="1" x14ac:dyDescent="0.25">
      <c r="R2569" s="193"/>
      <c r="S2569" s="193"/>
      <c r="T2569" s="193" t="str">
        <f t="shared" si="40"/>
        <v/>
      </c>
    </row>
    <row r="2570" spans="18:20" ht="15" customHeight="1" x14ac:dyDescent="0.25">
      <c r="R2570" s="193"/>
      <c r="S2570" s="193"/>
      <c r="T2570" s="193" t="str">
        <f t="shared" si="40"/>
        <v/>
      </c>
    </row>
    <row r="2571" spans="18:20" ht="15" customHeight="1" x14ac:dyDescent="0.25">
      <c r="R2571" s="193"/>
      <c r="S2571" s="193"/>
      <c r="T2571" s="193" t="str">
        <f t="shared" si="40"/>
        <v/>
      </c>
    </row>
    <row r="2572" spans="18:20" ht="15" customHeight="1" x14ac:dyDescent="0.25">
      <c r="R2572" s="193"/>
      <c r="S2572" s="193"/>
      <c r="T2572" s="193" t="str">
        <f t="shared" si="40"/>
        <v/>
      </c>
    </row>
    <row r="2573" spans="18:20" ht="15" customHeight="1" x14ac:dyDescent="0.25">
      <c r="R2573" s="193"/>
      <c r="S2573" s="193"/>
      <c r="T2573" s="193" t="str">
        <f t="shared" si="40"/>
        <v/>
      </c>
    </row>
    <row r="2574" spans="18:20" ht="15" customHeight="1" x14ac:dyDescent="0.25">
      <c r="R2574" s="193"/>
      <c r="S2574" s="193"/>
      <c r="T2574" s="193" t="str">
        <f t="shared" si="40"/>
        <v/>
      </c>
    </row>
    <row r="2575" spans="18:20" ht="15" customHeight="1" x14ac:dyDescent="0.25">
      <c r="R2575" s="193"/>
      <c r="S2575" s="193"/>
      <c r="T2575" s="193" t="str">
        <f t="shared" si="40"/>
        <v/>
      </c>
    </row>
    <row r="2576" spans="18:20" ht="15" customHeight="1" x14ac:dyDescent="0.25">
      <c r="R2576" s="193"/>
      <c r="S2576" s="193"/>
      <c r="T2576" s="193" t="str">
        <f t="shared" si="40"/>
        <v/>
      </c>
    </row>
    <row r="2577" spans="18:20" ht="15" customHeight="1" x14ac:dyDescent="0.25">
      <c r="R2577" s="193"/>
      <c r="S2577" s="193"/>
      <c r="T2577" s="193" t="str">
        <f t="shared" si="40"/>
        <v/>
      </c>
    </row>
    <row r="2578" spans="18:20" ht="15" customHeight="1" x14ac:dyDescent="0.25">
      <c r="R2578" s="193"/>
      <c r="S2578" s="193"/>
      <c r="T2578" s="193" t="str">
        <f t="shared" si="40"/>
        <v/>
      </c>
    </row>
    <row r="2579" spans="18:20" ht="15" customHeight="1" x14ac:dyDescent="0.25">
      <c r="R2579" s="193"/>
      <c r="S2579" s="193"/>
      <c r="T2579" s="193" t="str">
        <f t="shared" si="40"/>
        <v/>
      </c>
    </row>
    <row r="2580" spans="18:20" ht="15" customHeight="1" x14ac:dyDescent="0.25">
      <c r="R2580" s="193"/>
      <c r="S2580" s="193"/>
      <c r="T2580" s="193" t="str">
        <f t="shared" si="40"/>
        <v/>
      </c>
    </row>
    <row r="2581" spans="18:20" ht="15" customHeight="1" x14ac:dyDescent="0.25">
      <c r="R2581" s="193"/>
      <c r="S2581" s="193"/>
      <c r="T2581" s="193" t="str">
        <f t="shared" si="40"/>
        <v/>
      </c>
    </row>
    <row r="2582" spans="18:20" ht="15" customHeight="1" x14ac:dyDescent="0.25">
      <c r="R2582" s="193"/>
      <c r="S2582" s="193"/>
      <c r="T2582" s="193" t="str">
        <f t="shared" si="40"/>
        <v/>
      </c>
    </row>
    <row r="2583" spans="18:20" ht="15" customHeight="1" x14ac:dyDescent="0.25">
      <c r="R2583" s="193"/>
      <c r="S2583" s="193"/>
      <c r="T2583" s="193" t="str">
        <f t="shared" si="40"/>
        <v/>
      </c>
    </row>
    <row r="2584" spans="18:20" ht="15" customHeight="1" x14ac:dyDescent="0.25">
      <c r="R2584" s="193"/>
      <c r="S2584" s="193"/>
      <c r="T2584" s="193" t="str">
        <f t="shared" si="40"/>
        <v/>
      </c>
    </row>
    <row r="2585" spans="18:20" ht="15" customHeight="1" x14ac:dyDescent="0.25">
      <c r="R2585" s="193"/>
      <c r="S2585" s="193"/>
      <c r="T2585" s="193" t="str">
        <f t="shared" si="40"/>
        <v/>
      </c>
    </row>
    <row r="2586" spans="18:20" ht="15" customHeight="1" x14ac:dyDescent="0.25">
      <c r="R2586" s="193"/>
      <c r="S2586" s="193"/>
      <c r="T2586" s="193" t="str">
        <f t="shared" si="40"/>
        <v/>
      </c>
    </row>
    <row r="2587" spans="18:20" ht="15" customHeight="1" x14ac:dyDescent="0.25">
      <c r="R2587" s="193"/>
      <c r="S2587" s="193"/>
      <c r="T2587" s="193" t="str">
        <f t="shared" si="40"/>
        <v/>
      </c>
    </row>
    <row r="2588" spans="18:20" ht="15" customHeight="1" x14ac:dyDescent="0.25">
      <c r="R2588" s="193"/>
      <c r="S2588" s="193"/>
      <c r="T2588" s="193" t="str">
        <f t="shared" si="40"/>
        <v/>
      </c>
    </row>
    <row r="2589" spans="18:20" ht="15" customHeight="1" x14ac:dyDescent="0.25">
      <c r="R2589" s="193"/>
      <c r="S2589" s="193"/>
      <c r="T2589" s="193" t="str">
        <f t="shared" si="40"/>
        <v/>
      </c>
    </row>
    <row r="2590" spans="18:20" ht="15" customHeight="1" x14ac:dyDescent="0.25">
      <c r="R2590" s="193"/>
      <c r="S2590" s="193"/>
      <c r="T2590" s="193" t="str">
        <f t="shared" si="40"/>
        <v/>
      </c>
    </row>
    <row r="2591" spans="18:20" ht="15" customHeight="1" x14ac:dyDescent="0.25">
      <c r="R2591" s="193"/>
      <c r="S2591" s="193"/>
      <c r="T2591" s="193" t="str">
        <f t="shared" si="40"/>
        <v/>
      </c>
    </row>
    <row r="2592" spans="18:20" ht="15" customHeight="1" x14ac:dyDescent="0.25">
      <c r="R2592" s="193"/>
      <c r="S2592" s="193"/>
      <c r="T2592" s="193" t="str">
        <f t="shared" si="40"/>
        <v/>
      </c>
    </row>
    <row r="2593" spans="18:20" ht="15" customHeight="1" x14ac:dyDescent="0.25">
      <c r="R2593" s="193"/>
      <c r="S2593" s="193"/>
      <c r="T2593" s="193" t="str">
        <f t="shared" si="40"/>
        <v/>
      </c>
    </row>
    <row r="2594" spans="18:20" ht="15" customHeight="1" x14ac:dyDescent="0.25">
      <c r="R2594" s="193"/>
      <c r="S2594" s="193"/>
      <c r="T2594" s="193" t="str">
        <f t="shared" si="40"/>
        <v/>
      </c>
    </row>
    <row r="2595" spans="18:20" ht="15" customHeight="1" x14ac:dyDescent="0.25">
      <c r="R2595" s="193"/>
      <c r="S2595" s="193"/>
      <c r="T2595" s="193" t="str">
        <f t="shared" si="40"/>
        <v/>
      </c>
    </row>
    <row r="2596" spans="18:20" ht="15" customHeight="1" x14ac:dyDescent="0.25">
      <c r="R2596" s="193"/>
      <c r="S2596" s="193"/>
      <c r="T2596" s="193" t="str">
        <f t="shared" si="40"/>
        <v/>
      </c>
    </row>
    <row r="2597" spans="18:20" ht="15" customHeight="1" x14ac:dyDescent="0.25">
      <c r="R2597" s="193"/>
      <c r="S2597" s="193"/>
      <c r="T2597" s="193" t="str">
        <f t="shared" si="40"/>
        <v/>
      </c>
    </row>
    <row r="2598" spans="18:20" ht="15" customHeight="1" x14ac:dyDescent="0.25">
      <c r="R2598" s="193"/>
      <c r="S2598" s="193"/>
      <c r="T2598" s="193" t="str">
        <f t="shared" si="40"/>
        <v/>
      </c>
    </row>
    <row r="2599" spans="18:20" ht="15" customHeight="1" x14ac:dyDescent="0.25">
      <c r="R2599" s="193"/>
      <c r="S2599" s="193"/>
      <c r="T2599" s="193" t="str">
        <f t="shared" si="40"/>
        <v/>
      </c>
    </row>
    <row r="2600" spans="18:20" ht="15" customHeight="1" x14ac:dyDescent="0.25">
      <c r="R2600" s="193"/>
      <c r="S2600" s="193"/>
      <c r="T2600" s="193" t="str">
        <f t="shared" si="40"/>
        <v/>
      </c>
    </row>
    <row r="2601" spans="18:20" ht="15" customHeight="1" x14ac:dyDescent="0.25">
      <c r="R2601" s="193"/>
      <c r="S2601" s="193"/>
      <c r="T2601" s="193" t="str">
        <f t="shared" si="40"/>
        <v/>
      </c>
    </row>
    <row r="2602" spans="18:20" ht="15" customHeight="1" x14ac:dyDescent="0.25">
      <c r="R2602" s="193"/>
      <c r="S2602" s="193"/>
      <c r="T2602" s="193" t="str">
        <f t="shared" si="40"/>
        <v/>
      </c>
    </row>
    <row r="2603" spans="18:20" ht="15" customHeight="1" x14ac:dyDescent="0.25">
      <c r="R2603" s="193"/>
      <c r="S2603" s="193"/>
      <c r="T2603" s="193" t="str">
        <f t="shared" si="40"/>
        <v/>
      </c>
    </row>
    <row r="2604" spans="18:20" ht="15" customHeight="1" x14ac:dyDescent="0.25">
      <c r="R2604" s="193"/>
      <c r="S2604" s="193"/>
      <c r="T2604" s="193" t="str">
        <f t="shared" si="40"/>
        <v/>
      </c>
    </row>
    <row r="2605" spans="18:20" ht="15" customHeight="1" x14ac:dyDescent="0.25">
      <c r="R2605" s="193"/>
      <c r="S2605" s="193"/>
      <c r="T2605" s="193" t="str">
        <f t="shared" si="40"/>
        <v/>
      </c>
    </row>
    <row r="2606" spans="18:20" ht="15" customHeight="1" x14ac:dyDescent="0.25">
      <c r="R2606" s="193"/>
      <c r="S2606" s="193"/>
      <c r="T2606" s="193" t="str">
        <f t="shared" si="40"/>
        <v/>
      </c>
    </row>
    <row r="2607" spans="18:20" ht="15" customHeight="1" x14ac:dyDescent="0.25">
      <c r="R2607" s="193"/>
      <c r="S2607" s="193"/>
      <c r="T2607" s="193" t="str">
        <f t="shared" si="40"/>
        <v/>
      </c>
    </row>
    <row r="2608" spans="18:20" ht="15" customHeight="1" x14ac:dyDescent="0.25">
      <c r="R2608" s="193"/>
      <c r="S2608" s="193"/>
      <c r="T2608" s="193" t="str">
        <f t="shared" si="40"/>
        <v/>
      </c>
    </row>
    <row r="2609" spans="18:20" ht="15" customHeight="1" x14ac:dyDescent="0.25">
      <c r="R2609" s="193"/>
      <c r="S2609" s="193"/>
      <c r="T2609" s="193" t="str">
        <f t="shared" si="40"/>
        <v/>
      </c>
    </row>
    <row r="2610" spans="18:20" ht="15" customHeight="1" x14ac:dyDescent="0.25">
      <c r="R2610" s="193"/>
      <c r="S2610" s="193"/>
      <c r="T2610" s="193" t="str">
        <f t="shared" si="40"/>
        <v/>
      </c>
    </row>
    <row r="2611" spans="18:20" ht="15" customHeight="1" x14ac:dyDescent="0.25">
      <c r="R2611" s="193"/>
      <c r="S2611" s="193"/>
      <c r="T2611" s="193" t="str">
        <f t="shared" si="40"/>
        <v/>
      </c>
    </row>
    <row r="2612" spans="18:20" ht="15" customHeight="1" x14ac:dyDescent="0.25">
      <c r="R2612" s="193"/>
      <c r="S2612" s="193"/>
      <c r="T2612" s="193" t="str">
        <f t="shared" si="40"/>
        <v/>
      </c>
    </row>
    <row r="2613" spans="18:20" ht="15" customHeight="1" x14ac:dyDescent="0.25">
      <c r="R2613" s="193"/>
      <c r="S2613" s="193"/>
      <c r="T2613" s="193" t="str">
        <f t="shared" si="40"/>
        <v/>
      </c>
    </row>
    <row r="2614" spans="18:20" ht="15" customHeight="1" x14ac:dyDescent="0.25">
      <c r="R2614" s="193"/>
      <c r="S2614" s="193"/>
      <c r="T2614" s="193" t="str">
        <f t="shared" si="40"/>
        <v/>
      </c>
    </row>
    <row r="2615" spans="18:20" ht="15" customHeight="1" x14ac:dyDescent="0.25">
      <c r="R2615" s="193"/>
      <c r="S2615" s="193"/>
      <c r="T2615" s="193" t="str">
        <f t="shared" si="40"/>
        <v/>
      </c>
    </row>
    <row r="2616" spans="18:20" ht="15" customHeight="1" x14ac:dyDescent="0.25">
      <c r="R2616" s="193"/>
      <c r="S2616" s="193"/>
      <c r="T2616" s="193" t="str">
        <f t="shared" si="40"/>
        <v/>
      </c>
    </row>
    <row r="2617" spans="18:20" ht="15" customHeight="1" x14ac:dyDescent="0.25">
      <c r="R2617" s="193"/>
      <c r="S2617" s="193"/>
      <c r="T2617" s="193" t="str">
        <f t="shared" si="40"/>
        <v/>
      </c>
    </row>
    <row r="2618" spans="18:20" ht="15" customHeight="1" x14ac:dyDescent="0.25">
      <c r="R2618" s="193"/>
      <c r="S2618" s="193"/>
      <c r="T2618" s="193" t="str">
        <f t="shared" si="40"/>
        <v/>
      </c>
    </row>
    <row r="2619" spans="18:20" ht="15" customHeight="1" x14ac:dyDescent="0.25">
      <c r="R2619" s="193"/>
      <c r="S2619" s="193"/>
      <c r="T2619" s="193" t="str">
        <f t="shared" si="40"/>
        <v/>
      </c>
    </row>
    <row r="2620" spans="18:20" ht="15" customHeight="1" x14ac:dyDescent="0.25">
      <c r="R2620" s="193"/>
      <c r="S2620" s="193"/>
      <c r="T2620" s="193" t="str">
        <f t="shared" si="40"/>
        <v/>
      </c>
    </row>
    <row r="2621" spans="18:20" ht="15" customHeight="1" x14ac:dyDescent="0.25">
      <c r="R2621" s="193"/>
      <c r="S2621" s="193"/>
      <c r="T2621" s="193" t="str">
        <f t="shared" si="40"/>
        <v/>
      </c>
    </row>
    <row r="2622" spans="18:20" ht="15" customHeight="1" x14ac:dyDescent="0.25">
      <c r="R2622" s="193"/>
      <c r="S2622" s="193"/>
      <c r="T2622" s="193" t="str">
        <f t="shared" si="40"/>
        <v/>
      </c>
    </row>
    <row r="2623" spans="18:20" ht="15" customHeight="1" x14ac:dyDescent="0.25">
      <c r="R2623" s="193"/>
      <c r="S2623" s="193"/>
      <c r="T2623" s="193" t="str">
        <f t="shared" si="40"/>
        <v/>
      </c>
    </row>
    <row r="2624" spans="18:20" ht="15" customHeight="1" x14ac:dyDescent="0.25">
      <c r="R2624" s="193"/>
      <c r="S2624" s="193"/>
      <c r="T2624" s="193" t="str">
        <f t="shared" si="40"/>
        <v/>
      </c>
    </row>
    <row r="2625" spans="18:20" ht="15" customHeight="1" x14ac:dyDescent="0.25">
      <c r="R2625" s="193"/>
      <c r="S2625" s="193"/>
      <c r="T2625" s="193" t="str">
        <f t="shared" si="40"/>
        <v/>
      </c>
    </row>
    <row r="2626" spans="18:20" ht="15" customHeight="1" x14ac:dyDescent="0.25">
      <c r="R2626" s="193"/>
      <c r="S2626" s="193"/>
      <c r="T2626" s="193" t="str">
        <f t="shared" ref="T2626:T2689" si="41">IF($A2626="","",IF(AND($R2626="",$S2626=""),"",IF($S2626="",0,$S2626)-IF($R2626="",0,$R2626)))</f>
        <v/>
      </c>
    </row>
    <row r="2627" spans="18:20" ht="15" customHeight="1" x14ac:dyDescent="0.25">
      <c r="R2627" s="193"/>
      <c r="S2627" s="193"/>
      <c r="T2627" s="193" t="str">
        <f t="shared" si="41"/>
        <v/>
      </c>
    </row>
    <row r="2628" spans="18:20" ht="15" customHeight="1" x14ac:dyDescent="0.25">
      <c r="R2628" s="193"/>
      <c r="S2628" s="193"/>
      <c r="T2628" s="193" t="str">
        <f t="shared" si="41"/>
        <v/>
      </c>
    </row>
    <row r="2629" spans="18:20" ht="15" customHeight="1" x14ac:dyDescent="0.25">
      <c r="R2629" s="193"/>
      <c r="S2629" s="193"/>
      <c r="T2629" s="193" t="str">
        <f t="shared" si="41"/>
        <v/>
      </c>
    </row>
    <row r="2630" spans="18:20" ht="15" customHeight="1" x14ac:dyDescent="0.25">
      <c r="R2630" s="193"/>
      <c r="S2630" s="193"/>
      <c r="T2630" s="193" t="str">
        <f t="shared" si="41"/>
        <v/>
      </c>
    </row>
    <row r="2631" spans="18:20" ht="15" customHeight="1" x14ac:dyDescent="0.25">
      <c r="R2631" s="193"/>
      <c r="S2631" s="193"/>
      <c r="T2631" s="193" t="str">
        <f t="shared" si="41"/>
        <v/>
      </c>
    </row>
    <row r="2632" spans="18:20" ht="15" customHeight="1" x14ac:dyDescent="0.25">
      <c r="R2632" s="193"/>
      <c r="S2632" s="193"/>
      <c r="T2632" s="193" t="str">
        <f t="shared" si="41"/>
        <v/>
      </c>
    </row>
    <row r="2633" spans="18:20" ht="15" customHeight="1" x14ac:dyDescent="0.25">
      <c r="R2633" s="193"/>
      <c r="S2633" s="193"/>
      <c r="T2633" s="193" t="str">
        <f t="shared" si="41"/>
        <v/>
      </c>
    </row>
    <row r="2634" spans="18:20" ht="15" customHeight="1" x14ac:dyDescent="0.25">
      <c r="R2634" s="193"/>
      <c r="S2634" s="193"/>
      <c r="T2634" s="193" t="str">
        <f t="shared" si="41"/>
        <v/>
      </c>
    </row>
    <row r="2635" spans="18:20" ht="15" customHeight="1" x14ac:dyDescent="0.25">
      <c r="R2635" s="193"/>
      <c r="S2635" s="193"/>
      <c r="T2635" s="193" t="str">
        <f t="shared" si="41"/>
        <v/>
      </c>
    </row>
    <row r="2636" spans="18:20" ht="15" customHeight="1" x14ac:dyDescent="0.25">
      <c r="R2636" s="193"/>
      <c r="S2636" s="193"/>
      <c r="T2636" s="193" t="str">
        <f t="shared" si="41"/>
        <v/>
      </c>
    </row>
    <row r="2637" spans="18:20" ht="15" customHeight="1" x14ac:dyDescent="0.25">
      <c r="R2637" s="193"/>
      <c r="S2637" s="193"/>
      <c r="T2637" s="193" t="str">
        <f t="shared" si="41"/>
        <v/>
      </c>
    </row>
    <row r="2638" spans="18:20" ht="15" customHeight="1" x14ac:dyDescent="0.25">
      <c r="R2638" s="193"/>
      <c r="S2638" s="193"/>
      <c r="T2638" s="193" t="str">
        <f t="shared" si="41"/>
        <v/>
      </c>
    </row>
    <row r="2639" spans="18:20" ht="15" customHeight="1" x14ac:dyDescent="0.25">
      <c r="R2639" s="193"/>
      <c r="S2639" s="193"/>
      <c r="T2639" s="193" t="str">
        <f t="shared" si="41"/>
        <v/>
      </c>
    </row>
    <row r="2640" spans="18:20" ht="15" customHeight="1" x14ac:dyDescent="0.25">
      <c r="R2640" s="193"/>
      <c r="S2640" s="193"/>
      <c r="T2640" s="193" t="str">
        <f t="shared" si="41"/>
        <v/>
      </c>
    </row>
    <row r="2641" spans="18:20" ht="15" customHeight="1" x14ac:dyDescent="0.25">
      <c r="R2641" s="193"/>
      <c r="S2641" s="193"/>
      <c r="T2641" s="193" t="str">
        <f t="shared" si="41"/>
        <v/>
      </c>
    </row>
    <row r="2642" spans="18:20" ht="15" customHeight="1" x14ac:dyDescent="0.25">
      <c r="R2642" s="193"/>
      <c r="S2642" s="193"/>
      <c r="T2642" s="193" t="str">
        <f t="shared" si="41"/>
        <v/>
      </c>
    </row>
    <row r="2643" spans="18:20" ht="15" customHeight="1" x14ac:dyDescent="0.25">
      <c r="R2643" s="193"/>
      <c r="S2643" s="193"/>
      <c r="T2643" s="193" t="str">
        <f t="shared" si="41"/>
        <v/>
      </c>
    </row>
    <row r="2644" spans="18:20" ht="15" customHeight="1" x14ac:dyDescent="0.25">
      <c r="R2644" s="193"/>
      <c r="S2644" s="193"/>
      <c r="T2644" s="193" t="str">
        <f t="shared" si="41"/>
        <v/>
      </c>
    </row>
    <row r="2645" spans="18:20" ht="15" customHeight="1" x14ac:dyDescent="0.25">
      <c r="R2645" s="193"/>
      <c r="S2645" s="193"/>
      <c r="T2645" s="193" t="str">
        <f t="shared" si="41"/>
        <v/>
      </c>
    </row>
    <row r="2646" spans="18:20" ht="15" customHeight="1" x14ac:dyDescent="0.25">
      <c r="R2646" s="193"/>
      <c r="S2646" s="193"/>
      <c r="T2646" s="193" t="str">
        <f t="shared" si="41"/>
        <v/>
      </c>
    </row>
    <row r="2647" spans="18:20" ht="15" customHeight="1" x14ac:dyDescent="0.25">
      <c r="R2647" s="193"/>
      <c r="S2647" s="193"/>
      <c r="T2647" s="193" t="str">
        <f t="shared" si="41"/>
        <v/>
      </c>
    </row>
    <row r="2648" spans="18:20" ht="15" customHeight="1" x14ac:dyDescent="0.25">
      <c r="R2648" s="193"/>
      <c r="S2648" s="193"/>
      <c r="T2648" s="193" t="str">
        <f t="shared" si="41"/>
        <v/>
      </c>
    </row>
    <row r="2649" spans="18:20" ht="15" customHeight="1" x14ac:dyDescent="0.25">
      <c r="R2649" s="193"/>
      <c r="S2649" s="193"/>
      <c r="T2649" s="193" t="str">
        <f t="shared" si="41"/>
        <v/>
      </c>
    </row>
    <row r="2650" spans="18:20" ht="15" customHeight="1" x14ac:dyDescent="0.25">
      <c r="R2650" s="193"/>
      <c r="S2650" s="193"/>
      <c r="T2650" s="193" t="str">
        <f t="shared" si="41"/>
        <v/>
      </c>
    </row>
    <row r="2651" spans="18:20" ht="15" customHeight="1" x14ac:dyDescent="0.25">
      <c r="R2651" s="193"/>
      <c r="S2651" s="193"/>
      <c r="T2651" s="193" t="str">
        <f t="shared" si="41"/>
        <v/>
      </c>
    </row>
    <row r="2652" spans="18:20" ht="15" customHeight="1" x14ac:dyDescent="0.25">
      <c r="R2652" s="193"/>
      <c r="S2652" s="193"/>
      <c r="T2652" s="193" t="str">
        <f t="shared" si="41"/>
        <v/>
      </c>
    </row>
    <row r="2653" spans="18:20" ht="15" customHeight="1" x14ac:dyDescent="0.25">
      <c r="R2653" s="193"/>
      <c r="S2653" s="193"/>
      <c r="T2653" s="193" t="str">
        <f t="shared" si="41"/>
        <v/>
      </c>
    </row>
    <row r="2654" spans="18:20" ht="15" customHeight="1" x14ac:dyDescent="0.25">
      <c r="R2654" s="193"/>
      <c r="S2654" s="193"/>
      <c r="T2654" s="193" t="str">
        <f t="shared" si="41"/>
        <v/>
      </c>
    </row>
    <row r="2655" spans="18:20" ht="15" customHeight="1" x14ac:dyDescent="0.25">
      <c r="R2655" s="193"/>
      <c r="S2655" s="193"/>
      <c r="T2655" s="193" t="str">
        <f t="shared" si="41"/>
        <v/>
      </c>
    </row>
    <row r="2656" spans="18:20" ht="15" customHeight="1" x14ac:dyDescent="0.25">
      <c r="R2656" s="193"/>
      <c r="S2656" s="193"/>
      <c r="T2656" s="193" t="str">
        <f t="shared" si="41"/>
        <v/>
      </c>
    </row>
    <row r="2657" spans="18:20" ht="15" customHeight="1" x14ac:dyDescent="0.25">
      <c r="R2657" s="193"/>
      <c r="S2657" s="193"/>
      <c r="T2657" s="193" t="str">
        <f t="shared" si="41"/>
        <v/>
      </c>
    </row>
    <row r="2658" spans="18:20" ht="15" customHeight="1" x14ac:dyDescent="0.25">
      <c r="R2658" s="193"/>
      <c r="S2658" s="193"/>
      <c r="T2658" s="193" t="str">
        <f t="shared" si="41"/>
        <v/>
      </c>
    </row>
    <row r="2659" spans="18:20" ht="15" customHeight="1" x14ac:dyDescent="0.25">
      <c r="R2659" s="193"/>
      <c r="S2659" s="193"/>
      <c r="T2659" s="193" t="str">
        <f t="shared" si="41"/>
        <v/>
      </c>
    </row>
    <row r="2660" spans="18:20" ht="15" customHeight="1" x14ac:dyDescent="0.25">
      <c r="R2660" s="193"/>
      <c r="S2660" s="193"/>
      <c r="T2660" s="193" t="str">
        <f t="shared" si="41"/>
        <v/>
      </c>
    </row>
    <row r="2661" spans="18:20" ht="15" customHeight="1" x14ac:dyDescent="0.25">
      <c r="R2661" s="193"/>
      <c r="S2661" s="193"/>
      <c r="T2661" s="193" t="str">
        <f t="shared" si="41"/>
        <v/>
      </c>
    </row>
    <row r="2662" spans="18:20" ht="15" customHeight="1" x14ac:dyDescent="0.25">
      <c r="R2662" s="193"/>
      <c r="S2662" s="193"/>
      <c r="T2662" s="193" t="str">
        <f t="shared" si="41"/>
        <v/>
      </c>
    </row>
    <row r="2663" spans="18:20" ht="15" customHeight="1" x14ac:dyDescent="0.25">
      <c r="R2663" s="193"/>
      <c r="S2663" s="193"/>
      <c r="T2663" s="193" t="str">
        <f t="shared" si="41"/>
        <v/>
      </c>
    </row>
    <row r="2664" spans="18:20" ht="15" customHeight="1" x14ac:dyDescent="0.25">
      <c r="R2664" s="193"/>
      <c r="S2664" s="193"/>
      <c r="T2664" s="193" t="str">
        <f t="shared" si="41"/>
        <v/>
      </c>
    </row>
    <row r="2665" spans="18:20" ht="15" customHeight="1" x14ac:dyDescent="0.25">
      <c r="R2665" s="193"/>
      <c r="S2665" s="193"/>
      <c r="T2665" s="193" t="str">
        <f t="shared" si="41"/>
        <v/>
      </c>
    </row>
    <row r="2666" spans="18:20" ht="15" customHeight="1" x14ac:dyDescent="0.25">
      <c r="R2666" s="193"/>
      <c r="S2666" s="193"/>
      <c r="T2666" s="193" t="str">
        <f t="shared" si="41"/>
        <v/>
      </c>
    </row>
    <row r="2667" spans="18:20" ht="15" customHeight="1" x14ac:dyDescent="0.25">
      <c r="R2667" s="193"/>
      <c r="S2667" s="193"/>
      <c r="T2667" s="193" t="str">
        <f t="shared" si="41"/>
        <v/>
      </c>
    </row>
    <row r="2668" spans="18:20" ht="15" customHeight="1" x14ac:dyDescent="0.25">
      <c r="R2668" s="193"/>
      <c r="S2668" s="193"/>
      <c r="T2668" s="193" t="str">
        <f t="shared" si="41"/>
        <v/>
      </c>
    </row>
    <row r="2669" spans="18:20" ht="15" customHeight="1" x14ac:dyDescent="0.25">
      <c r="R2669" s="193"/>
      <c r="S2669" s="193"/>
      <c r="T2669" s="193" t="str">
        <f t="shared" si="41"/>
        <v/>
      </c>
    </row>
    <row r="2670" spans="18:20" ht="15" customHeight="1" x14ac:dyDescent="0.25">
      <c r="R2670" s="193"/>
      <c r="S2670" s="193"/>
      <c r="T2670" s="193" t="str">
        <f t="shared" si="41"/>
        <v/>
      </c>
    </row>
    <row r="2671" spans="18:20" ht="15" customHeight="1" x14ac:dyDescent="0.25">
      <c r="R2671" s="193"/>
      <c r="S2671" s="193"/>
      <c r="T2671" s="193" t="str">
        <f t="shared" si="41"/>
        <v/>
      </c>
    </row>
    <row r="2672" spans="18:20" ht="15" customHeight="1" x14ac:dyDescent="0.25">
      <c r="R2672" s="193"/>
      <c r="S2672" s="193"/>
      <c r="T2672" s="193" t="str">
        <f t="shared" si="41"/>
        <v/>
      </c>
    </row>
    <row r="2673" spans="18:20" ht="15" customHeight="1" x14ac:dyDescent="0.25">
      <c r="R2673" s="193"/>
      <c r="S2673" s="193"/>
      <c r="T2673" s="193" t="str">
        <f t="shared" si="41"/>
        <v/>
      </c>
    </row>
    <row r="2674" spans="18:20" ht="15" customHeight="1" x14ac:dyDescent="0.25">
      <c r="R2674" s="193"/>
      <c r="S2674" s="193"/>
      <c r="T2674" s="193" t="str">
        <f t="shared" si="41"/>
        <v/>
      </c>
    </row>
    <row r="2675" spans="18:20" ht="15" customHeight="1" x14ac:dyDescent="0.25">
      <c r="R2675" s="193"/>
      <c r="S2675" s="193"/>
      <c r="T2675" s="193" t="str">
        <f t="shared" si="41"/>
        <v/>
      </c>
    </row>
    <row r="2676" spans="18:20" ht="15" customHeight="1" x14ac:dyDescent="0.25">
      <c r="R2676" s="193"/>
      <c r="S2676" s="193"/>
      <c r="T2676" s="193" t="str">
        <f t="shared" si="41"/>
        <v/>
      </c>
    </row>
    <row r="2677" spans="18:20" ht="15" customHeight="1" x14ac:dyDescent="0.25">
      <c r="R2677" s="193"/>
      <c r="S2677" s="193"/>
      <c r="T2677" s="193" t="str">
        <f t="shared" si="41"/>
        <v/>
      </c>
    </row>
    <row r="2678" spans="18:20" ht="15" customHeight="1" x14ac:dyDescent="0.25">
      <c r="R2678" s="193"/>
      <c r="S2678" s="193"/>
      <c r="T2678" s="193" t="str">
        <f t="shared" si="41"/>
        <v/>
      </c>
    </row>
    <row r="2679" spans="18:20" ht="15" customHeight="1" x14ac:dyDescent="0.25">
      <c r="R2679" s="193"/>
      <c r="S2679" s="193"/>
      <c r="T2679" s="193" t="str">
        <f t="shared" si="41"/>
        <v/>
      </c>
    </row>
    <row r="2680" spans="18:20" ht="15" customHeight="1" x14ac:dyDescent="0.25">
      <c r="R2680" s="193"/>
      <c r="S2680" s="193"/>
      <c r="T2680" s="193" t="str">
        <f t="shared" si="41"/>
        <v/>
      </c>
    </row>
    <row r="2681" spans="18:20" ht="15" customHeight="1" x14ac:dyDescent="0.25">
      <c r="R2681" s="193"/>
      <c r="S2681" s="193"/>
      <c r="T2681" s="193" t="str">
        <f t="shared" si="41"/>
        <v/>
      </c>
    </row>
    <row r="2682" spans="18:20" ht="15" customHeight="1" x14ac:dyDescent="0.25">
      <c r="R2682" s="193"/>
      <c r="S2682" s="193"/>
      <c r="T2682" s="193" t="str">
        <f t="shared" si="41"/>
        <v/>
      </c>
    </row>
    <row r="2683" spans="18:20" ht="15" customHeight="1" x14ac:dyDescent="0.25">
      <c r="R2683" s="193"/>
      <c r="S2683" s="193"/>
      <c r="T2683" s="193" t="str">
        <f t="shared" si="41"/>
        <v/>
      </c>
    </row>
    <row r="2684" spans="18:20" ht="15" customHeight="1" x14ac:dyDescent="0.25">
      <c r="R2684" s="193"/>
      <c r="S2684" s="193"/>
      <c r="T2684" s="193" t="str">
        <f t="shared" si="41"/>
        <v/>
      </c>
    </row>
    <row r="2685" spans="18:20" ht="15" customHeight="1" x14ac:dyDescent="0.25">
      <c r="R2685" s="193"/>
      <c r="S2685" s="193"/>
      <c r="T2685" s="193" t="str">
        <f t="shared" si="41"/>
        <v/>
      </c>
    </row>
    <row r="2686" spans="18:20" ht="15" customHeight="1" x14ac:dyDescent="0.25">
      <c r="R2686" s="193"/>
      <c r="S2686" s="193"/>
      <c r="T2686" s="193" t="str">
        <f t="shared" si="41"/>
        <v/>
      </c>
    </row>
    <row r="2687" spans="18:20" ht="15" customHeight="1" x14ac:dyDescent="0.25">
      <c r="R2687" s="193"/>
      <c r="S2687" s="193"/>
      <c r="T2687" s="193" t="str">
        <f t="shared" si="41"/>
        <v/>
      </c>
    </row>
    <row r="2688" spans="18:20" ht="15" customHeight="1" x14ac:dyDescent="0.25">
      <c r="R2688" s="193"/>
      <c r="S2688" s="193"/>
      <c r="T2688" s="193" t="str">
        <f t="shared" si="41"/>
        <v/>
      </c>
    </row>
    <row r="2689" spans="18:20" ht="15" customHeight="1" x14ac:dyDescent="0.25">
      <c r="R2689" s="193"/>
      <c r="S2689" s="193"/>
      <c r="T2689" s="193" t="str">
        <f t="shared" si="41"/>
        <v/>
      </c>
    </row>
    <row r="2690" spans="18:20" ht="15" customHeight="1" x14ac:dyDescent="0.25">
      <c r="R2690" s="193"/>
      <c r="S2690" s="193"/>
      <c r="T2690" s="193" t="str">
        <f t="shared" ref="T2690:T2753" si="42">IF($A2690="","",IF(AND($R2690="",$S2690=""),"",IF($S2690="",0,$S2690)-IF($R2690="",0,$R2690)))</f>
        <v/>
      </c>
    </row>
    <row r="2691" spans="18:20" ht="15" customHeight="1" x14ac:dyDescent="0.25">
      <c r="R2691" s="193"/>
      <c r="S2691" s="193"/>
      <c r="T2691" s="193" t="str">
        <f t="shared" si="42"/>
        <v/>
      </c>
    </row>
    <row r="2692" spans="18:20" ht="15" customHeight="1" x14ac:dyDescent="0.25">
      <c r="R2692" s="193"/>
      <c r="S2692" s="193"/>
      <c r="T2692" s="193" t="str">
        <f t="shared" si="42"/>
        <v/>
      </c>
    </row>
    <row r="2693" spans="18:20" ht="15" customHeight="1" x14ac:dyDescent="0.25">
      <c r="R2693" s="193"/>
      <c r="S2693" s="193"/>
      <c r="T2693" s="193" t="str">
        <f t="shared" si="42"/>
        <v/>
      </c>
    </row>
    <row r="2694" spans="18:20" ht="15" customHeight="1" x14ac:dyDescent="0.25">
      <c r="R2694" s="193"/>
      <c r="S2694" s="193"/>
      <c r="T2694" s="193" t="str">
        <f t="shared" si="42"/>
        <v/>
      </c>
    </row>
    <row r="2695" spans="18:20" ht="15" customHeight="1" x14ac:dyDescent="0.25">
      <c r="R2695" s="193"/>
      <c r="S2695" s="193"/>
      <c r="T2695" s="193" t="str">
        <f t="shared" si="42"/>
        <v/>
      </c>
    </row>
    <row r="2696" spans="18:20" ht="15" customHeight="1" x14ac:dyDescent="0.25">
      <c r="R2696" s="193"/>
      <c r="S2696" s="193"/>
      <c r="T2696" s="193" t="str">
        <f t="shared" si="42"/>
        <v/>
      </c>
    </row>
    <row r="2697" spans="18:20" ht="15" customHeight="1" x14ac:dyDescent="0.25">
      <c r="R2697" s="193"/>
      <c r="S2697" s="193"/>
      <c r="T2697" s="193" t="str">
        <f t="shared" si="42"/>
        <v/>
      </c>
    </row>
    <row r="2698" spans="18:20" ht="15" customHeight="1" x14ac:dyDescent="0.25">
      <c r="R2698" s="193"/>
      <c r="S2698" s="193"/>
      <c r="T2698" s="193" t="str">
        <f t="shared" si="42"/>
        <v/>
      </c>
    </row>
    <row r="2699" spans="18:20" ht="15" customHeight="1" x14ac:dyDescent="0.25">
      <c r="R2699" s="193"/>
      <c r="S2699" s="193"/>
      <c r="T2699" s="193" t="str">
        <f t="shared" si="42"/>
        <v/>
      </c>
    </row>
    <row r="2700" spans="18:20" ht="15" customHeight="1" x14ac:dyDescent="0.25">
      <c r="R2700" s="193"/>
      <c r="S2700" s="193"/>
      <c r="T2700" s="193" t="str">
        <f t="shared" si="42"/>
        <v/>
      </c>
    </row>
    <row r="2701" spans="18:20" ht="15" customHeight="1" x14ac:dyDescent="0.25">
      <c r="R2701" s="193"/>
      <c r="S2701" s="193"/>
      <c r="T2701" s="193" t="str">
        <f t="shared" si="42"/>
        <v/>
      </c>
    </row>
    <row r="2702" spans="18:20" ht="15" customHeight="1" x14ac:dyDescent="0.25">
      <c r="R2702" s="193"/>
      <c r="S2702" s="193"/>
      <c r="T2702" s="193" t="str">
        <f t="shared" si="42"/>
        <v/>
      </c>
    </row>
    <row r="2703" spans="18:20" ht="15" customHeight="1" x14ac:dyDescent="0.25">
      <c r="R2703" s="193"/>
      <c r="S2703" s="193"/>
      <c r="T2703" s="193" t="str">
        <f t="shared" si="42"/>
        <v/>
      </c>
    </row>
    <row r="2704" spans="18:20" ht="15" customHeight="1" x14ac:dyDescent="0.25">
      <c r="R2704" s="193"/>
      <c r="S2704" s="193"/>
      <c r="T2704" s="193" t="str">
        <f t="shared" si="42"/>
        <v/>
      </c>
    </row>
    <row r="2705" spans="18:20" ht="15" customHeight="1" x14ac:dyDescent="0.25">
      <c r="R2705" s="193"/>
      <c r="S2705" s="193"/>
      <c r="T2705" s="193" t="str">
        <f t="shared" si="42"/>
        <v/>
      </c>
    </row>
    <row r="2706" spans="18:20" ht="15" customHeight="1" x14ac:dyDescent="0.25">
      <c r="R2706" s="193"/>
      <c r="S2706" s="193"/>
      <c r="T2706" s="193" t="str">
        <f t="shared" si="42"/>
        <v/>
      </c>
    </row>
    <row r="2707" spans="18:20" ht="15" customHeight="1" x14ac:dyDescent="0.25">
      <c r="R2707" s="193"/>
      <c r="S2707" s="193"/>
      <c r="T2707" s="193" t="str">
        <f t="shared" si="42"/>
        <v/>
      </c>
    </row>
    <row r="2708" spans="18:20" ht="15" customHeight="1" x14ac:dyDescent="0.25">
      <c r="R2708" s="193"/>
      <c r="S2708" s="193"/>
      <c r="T2708" s="193" t="str">
        <f t="shared" si="42"/>
        <v/>
      </c>
    </row>
    <row r="2709" spans="18:20" ht="15" customHeight="1" x14ac:dyDescent="0.25">
      <c r="R2709" s="193"/>
      <c r="S2709" s="193"/>
      <c r="T2709" s="193" t="str">
        <f t="shared" si="42"/>
        <v/>
      </c>
    </row>
    <row r="2710" spans="18:20" ht="15" customHeight="1" x14ac:dyDescent="0.25">
      <c r="R2710" s="193"/>
      <c r="S2710" s="193"/>
      <c r="T2710" s="193" t="str">
        <f t="shared" si="42"/>
        <v/>
      </c>
    </row>
    <row r="2711" spans="18:20" ht="15" customHeight="1" x14ac:dyDescent="0.25">
      <c r="R2711" s="193"/>
      <c r="S2711" s="193"/>
      <c r="T2711" s="193" t="str">
        <f t="shared" si="42"/>
        <v/>
      </c>
    </row>
    <row r="2712" spans="18:20" ht="15" customHeight="1" x14ac:dyDescent="0.25">
      <c r="R2712" s="193"/>
      <c r="S2712" s="193"/>
      <c r="T2712" s="193" t="str">
        <f t="shared" si="42"/>
        <v/>
      </c>
    </row>
    <row r="2713" spans="18:20" ht="15" customHeight="1" x14ac:dyDescent="0.25">
      <c r="R2713" s="193"/>
      <c r="S2713" s="193"/>
      <c r="T2713" s="193" t="str">
        <f t="shared" si="42"/>
        <v/>
      </c>
    </row>
    <row r="2714" spans="18:20" ht="15" customHeight="1" x14ac:dyDescent="0.25">
      <c r="R2714" s="193"/>
      <c r="S2714" s="193"/>
      <c r="T2714" s="193" t="str">
        <f t="shared" si="42"/>
        <v/>
      </c>
    </row>
    <row r="2715" spans="18:20" ht="15" customHeight="1" x14ac:dyDescent="0.25">
      <c r="R2715" s="193"/>
      <c r="S2715" s="193"/>
      <c r="T2715" s="193" t="str">
        <f t="shared" si="42"/>
        <v/>
      </c>
    </row>
    <row r="2716" spans="18:20" ht="15" customHeight="1" x14ac:dyDescent="0.25">
      <c r="R2716" s="193"/>
      <c r="S2716" s="193"/>
      <c r="T2716" s="193" t="str">
        <f t="shared" si="42"/>
        <v/>
      </c>
    </row>
    <row r="2717" spans="18:20" ht="15" customHeight="1" x14ac:dyDescent="0.25">
      <c r="R2717" s="193"/>
      <c r="S2717" s="193"/>
      <c r="T2717" s="193" t="str">
        <f t="shared" si="42"/>
        <v/>
      </c>
    </row>
    <row r="2718" spans="18:20" ht="15" customHeight="1" x14ac:dyDescent="0.25">
      <c r="R2718" s="193"/>
      <c r="S2718" s="193"/>
      <c r="T2718" s="193" t="str">
        <f t="shared" si="42"/>
        <v/>
      </c>
    </row>
    <row r="2719" spans="18:20" ht="15" customHeight="1" x14ac:dyDescent="0.25">
      <c r="R2719" s="193"/>
      <c r="S2719" s="193"/>
      <c r="T2719" s="193" t="str">
        <f t="shared" si="42"/>
        <v/>
      </c>
    </row>
    <row r="2720" spans="18:20" ht="15" customHeight="1" x14ac:dyDescent="0.25">
      <c r="R2720" s="193"/>
      <c r="S2720" s="193"/>
      <c r="T2720" s="193" t="str">
        <f t="shared" si="42"/>
        <v/>
      </c>
    </row>
    <row r="2721" spans="18:20" ht="15" customHeight="1" x14ac:dyDescent="0.25">
      <c r="R2721" s="193"/>
      <c r="S2721" s="193"/>
      <c r="T2721" s="193" t="str">
        <f t="shared" si="42"/>
        <v/>
      </c>
    </row>
    <row r="2722" spans="18:20" ht="15" customHeight="1" x14ac:dyDescent="0.25">
      <c r="R2722" s="193"/>
      <c r="S2722" s="193"/>
      <c r="T2722" s="193" t="str">
        <f t="shared" si="42"/>
        <v/>
      </c>
    </row>
    <row r="2723" spans="18:20" ht="15" customHeight="1" x14ac:dyDescent="0.25">
      <c r="R2723" s="193"/>
      <c r="S2723" s="193"/>
      <c r="T2723" s="193" t="str">
        <f t="shared" si="42"/>
        <v/>
      </c>
    </row>
    <row r="2724" spans="18:20" ht="15" customHeight="1" x14ac:dyDescent="0.25">
      <c r="R2724" s="193"/>
      <c r="S2724" s="193"/>
      <c r="T2724" s="193" t="str">
        <f t="shared" si="42"/>
        <v/>
      </c>
    </row>
    <row r="2725" spans="18:20" ht="15" customHeight="1" x14ac:dyDescent="0.25">
      <c r="R2725" s="193"/>
      <c r="S2725" s="193"/>
      <c r="T2725" s="193" t="str">
        <f t="shared" si="42"/>
        <v/>
      </c>
    </row>
    <row r="2726" spans="18:20" ht="15" customHeight="1" x14ac:dyDescent="0.25">
      <c r="R2726" s="193"/>
      <c r="S2726" s="193"/>
      <c r="T2726" s="193" t="str">
        <f t="shared" si="42"/>
        <v/>
      </c>
    </row>
    <row r="2727" spans="18:20" ht="15" customHeight="1" x14ac:dyDescent="0.25">
      <c r="R2727" s="193"/>
      <c r="S2727" s="193"/>
      <c r="T2727" s="193" t="str">
        <f t="shared" si="42"/>
        <v/>
      </c>
    </row>
    <row r="2728" spans="18:20" ht="15" customHeight="1" x14ac:dyDescent="0.25">
      <c r="R2728" s="193"/>
      <c r="S2728" s="193"/>
      <c r="T2728" s="193" t="str">
        <f t="shared" si="42"/>
        <v/>
      </c>
    </row>
    <row r="2729" spans="18:20" ht="15" customHeight="1" x14ac:dyDescent="0.25">
      <c r="R2729" s="193"/>
      <c r="S2729" s="193"/>
      <c r="T2729" s="193" t="str">
        <f t="shared" si="42"/>
        <v/>
      </c>
    </row>
    <row r="2730" spans="18:20" ht="15" customHeight="1" x14ac:dyDescent="0.25">
      <c r="R2730" s="193"/>
      <c r="S2730" s="193"/>
      <c r="T2730" s="193" t="str">
        <f t="shared" si="42"/>
        <v/>
      </c>
    </row>
    <row r="2731" spans="18:20" ht="15" customHeight="1" x14ac:dyDescent="0.25">
      <c r="R2731" s="193"/>
      <c r="S2731" s="193"/>
      <c r="T2731" s="193" t="str">
        <f t="shared" si="42"/>
        <v/>
      </c>
    </row>
    <row r="2732" spans="18:20" ht="15" customHeight="1" x14ac:dyDescent="0.25">
      <c r="R2732" s="193"/>
      <c r="S2732" s="193"/>
      <c r="T2732" s="193" t="str">
        <f t="shared" si="42"/>
        <v/>
      </c>
    </row>
    <row r="2733" spans="18:20" ht="15" customHeight="1" x14ac:dyDescent="0.25">
      <c r="R2733" s="193"/>
      <c r="S2733" s="193"/>
      <c r="T2733" s="193" t="str">
        <f t="shared" si="42"/>
        <v/>
      </c>
    </row>
    <row r="2734" spans="18:20" ht="15" customHeight="1" x14ac:dyDescent="0.25">
      <c r="R2734" s="193"/>
      <c r="S2734" s="193"/>
      <c r="T2734" s="193" t="str">
        <f t="shared" si="42"/>
        <v/>
      </c>
    </row>
    <row r="2735" spans="18:20" ht="15" customHeight="1" x14ac:dyDescent="0.25">
      <c r="R2735" s="193"/>
      <c r="S2735" s="193"/>
      <c r="T2735" s="193" t="str">
        <f t="shared" si="42"/>
        <v/>
      </c>
    </row>
    <row r="2736" spans="18:20" ht="15" customHeight="1" x14ac:dyDescent="0.25">
      <c r="R2736" s="193"/>
      <c r="S2736" s="193"/>
      <c r="T2736" s="193" t="str">
        <f t="shared" si="42"/>
        <v/>
      </c>
    </row>
    <row r="2737" spans="18:20" ht="15" customHeight="1" x14ac:dyDescent="0.25">
      <c r="R2737" s="193"/>
      <c r="S2737" s="193"/>
      <c r="T2737" s="193" t="str">
        <f t="shared" si="42"/>
        <v/>
      </c>
    </row>
    <row r="2738" spans="18:20" ht="15" customHeight="1" x14ac:dyDescent="0.25">
      <c r="R2738" s="193"/>
      <c r="S2738" s="193"/>
      <c r="T2738" s="193" t="str">
        <f t="shared" si="42"/>
        <v/>
      </c>
    </row>
    <row r="2739" spans="18:20" ht="15" customHeight="1" x14ac:dyDescent="0.25">
      <c r="R2739" s="193"/>
      <c r="S2739" s="193"/>
      <c r="T2739" s="193" t="str">
        <f t="shared" si="42"/>
        <v/>
      </c>
    </row>
    <row r="2740" spans="18:20" ht="15" customHeight="1" x14ac:dyDescent="0.25">
      <c r="R2740" s="193"/>
      <c r="S2740" s="193"/>
      <c r="T2740" s="193" t="str">
        <f t="shared" si="42"/>
        <v/>
      </c>
    </row>
    <row r="2741" spans="18:20" ht="15" customHeight="1" x14ac:dyDescent="0.25">
      <c r="R2741" s="193"/>
      <c r="S2741" s="193"/>
      <c r="T2741" s="193" t="str">
        <f t="shared" si="42"/>
        <v/>
      </c>
    </row>
    <row r="2742" spans="18:20" ht="15" customHeight="1" x14ac:dyDescent="0.25">
      <c r="R2742" s="193"/>
      <c r="S2742" s="193"/>
      <c r="T2742" s="193" t="str">
        <f t="shared" si="42"/>
        <v/>
      </c>
    </row>
    <row r="2743" spans="18:20" ht="15" customHeight="1" x14ac:dyDescent="0.25">
      <c r="R2743" s="193"/>
      <c r="S2743" s="193"/>
      <c r="T2743" s="193" t="str">
        <f t="shared" si="42"/>
        <v/>
      </c>
    </row>
    <row r="2744" spans="18:20" ht="15" customHeight="1" x14ac:dyDescent="0.25">
      <c r="R2744" s="193"/>
      <c r="S2744" s="193"/>
      <c r="T2744" s="193" t="str">
        <f t="shared" si="42"/>
        <v/>
      </c>
    </row>
    <row r="2745" spans="18:20" ht="15" customHeight="1" x14ac:dyDescent="0.25">
      <c r="R2745" s="193"/>
      <c r="S2745" s="193"/>
      <c r="T2745" s="193" t="str">
        <f t="shared" si="42"/>
        <v/>
      </c>
    </row>
    <row r="2746" spans="18:20" ht="15" customHeight="1" x14ac:dyDescent="0.25">
      <c r="R2746" s="193"/>
      <c r="S2746" s="193"/>
      <c r="T2746" s="193" t="str">
        <f t="shared" si="42"/>
        <v/>
      </c>
    </row>
    <row r="2747" spans="18:20" ht="15" customHeight="1" x14ac:dyDescent="0.25">
      <c r="R2747" s="193"/>
      <c r="S2747" s="193"/>
      <c r="T2747" s="193" t="str">
        <f t="shared" si="42"/>
        <v/>
      </c>
    </row>
    <row r="2748" spans="18:20" ht="15" customHeight="1" x14ac:dyDescent="0.25">
      <c r="R2748" s="193"/>
      <c r="S2748" s="193"/>
      <c r="T2748" s="193" t="str">
        <f t="shared" si="42"/>
        <v/>
      </c>
    </row>
    <row r="2749" spans="18:20" ht="15" customHeight="1" x14ac:dyDescent="0.25">
      <c r="R2749" s="193"/>
      <c r="S2749" s="193"/>
      <c r="T2749" s="193" t="str">
        <f t="shared" si="42"/>
        <v/>
      </c>
    </row>
    <row r="2750" spans="18:20" ht="15" customHeight="1" x14ac:dyDescent="0.25">
      <c r="R2750" s="193"/>
      <c r="S2750" s="193"/>
      <c r="T2750" s="193" t="str">
        <f t="shared" si="42"/>
        <v/>
      </c>
    </row>
    <row r="2751" spans="18:20" ht="15" customHeight="1" x14ac:dyDescent="0.25">
      <c r="R2751" s="193"/>
      <c r="S2751" s="193"/>
      <c r="T2751" s="193" t="str">
        <f t="shared" si="42"/>
        <v/>
      </c>
    </row>
    <row r="2752" spans="18:20" ht="15" customHeight="1" x14ac:dyDescent="0.25">
      <c r="R2752" s="193"/>
      <c r="S2752" s="193"/>
      <c r="T2752" s="193" t="str">
        <f t="shared" si="42"/>
        <v/>
      </c>
    </row>
    <row r="2753" spans="18:20" ht="15" customHeight="1" x14ac:dyDescent="0.25">
      <c r="R2753" s="193"/>
      <c r="S2753" s="193"/>
      <c r="T2753" s="193" t="str">
        <f t="shared" si="42"/>
        <v/>
      </c>
    </row>
    <row r="2754" spans="18:20" ht="15" customHeight="1" x14ac:dyDescent="0.25">
      <c r="R2754" s="193"/>
      <c r="S2754" s="193"/>
      <c r="T2754" s="193" t="str">
        <f t="shared" ref="T2754:T2817" si="43">IF($A2754="","",IF(AND($R2754="",$S2754=""),"",IF($S2754="",0,$S2754)-IF($R2754="",0,$R2754)))</f>
        <v/>
      </c>
    </row>
    <row r="2755" spans="18:20" ht="15" customHeight="1" x14ac:dyDescent="0.25">
      <c r="R2755" s="193"/>
      <c r="S2755" s="193"/>
      <c r="T2755" s="193" t="str">
        <f t="shared" si="43"/>
        <v/>
      </c>
    </row>
    <row r="2756" spans="18:20" ht="15" customHeight="1" x14ac:dyDescent="0.25">
      <c r="R2756" s="193"/>
      <c r="S2756" s="193"/>
      <c r="T2756" s="193" t="str">
        <f t="shared" si="43"/>
        <v/>
      </c>
    </row>
    <row r="2757" spans="18:20" ht="15" customHeight="1" x14ac:dyDescent="0.25">
      <c r="R2757" s="193"/>
      <c r="S2757" s="193"/>
      <c r="T2757" s="193" t="str">
        <f t="shared" si="43"/>
        <v/>
      </c>
    </row>
    <row r="2758" spans="18:20" ht="15" customHeight="1" x14ac:dyDescent="0.25">
      <c r="R2758" s="193"/>
      <c r="S2758" s="193"/>
      <c r="T2758" s="193" t="str">
        <f t="shared" si="43"/>
        <v/>
      </c>
    </row>
    <row r="2759" spans="18:20" ht="15" customHeight="1" x14ac:dyDescent="0.25">
      <c r="R2759" s="193"/>
      <c r="S2759" s="193"/>
      <c r="T2759" s="193" t="str">
        <f t="shared" si="43"/>
        <v/>
      </c>
    </row>
    <row r="2760" spans="18:20" ht="15" customHeight="1" x14ac:dyDescent="0.25">
      <c r="R2760" s="193"/>
      <c r="S2760" s="193"/>
      <c r="T2760" s="193" t="str">
        <f t="shared" si="43"/>
        <v/>
      </c>
    </row>
    <row r="2761" spans="18:20" ht="15" customHeight="1" x14ac:dyDescent="0.25">
      <c r="R2761" s="193"/>
      <c r="S2761" s="193"/>
      <c r="T2761" s="193" t="str">
        <f t="shared" si="43"/>
        <v/>
      </c>
    </row>
    <row r="2762" spans="18:20" ht="15" customHeight="1" x14ac:dyDescent="0.25">
      <c r="R2762" s="193"/>
      <c r="S2762" s="193"/>
      <c r="T2762" s="193" t="str">
        <f t="shared" si="43"/>
        <v/>
      </c>
    </row>
    <row r="2763" spans="18:20" ht="15" customHeight="1" x14ac:dyDescent="0.25">
      <c r="R2763" s="193"/>
      <c r="S2763" s="193"/>
      <c r="T2763" s="193" t="str">
        <f t="shared" si="43"/>
        <v/>
      </c>
    </row>
    <row r="2764" spans="18:20" ht="15" customHeight="1" x14ac:dyDescent="0.25">
      <c r="R2764" s="193"/>
      <c r="S2764" s="193"/>
      <c r="T2764" s="193" t="str">
        <f t="shared" si="43"/>
        <v/>
      </c>
    </row>
    <row r="2765" spans="18:20" ht="15" customHeight="1" x14ac:dyDescent="0.25">
      <c r="R2765" s="193"/>
      <c r="S2765" s="193"/>
      <c r="T2765" s="193" t="str">
        <f t="shared" si="43"/>
        <v/>
      </c>
    </row>
    <row r="2766" spans="18:20" ht="15" customHeight="1" x14ac:dyDescent="0.25">
      <c r="R2766" s="193"/>
      <c r="S2766" s="193"/>
      <c r="T2766" s="193" t="str">
        <f t="shared" si="43"/>
        <v/>
      </c>
    </row>
    <row r="2767" spans="18:20" ht="15" customHeight="1" x14ac:dyDescent="0.25">
      <c r="R2767" s="193"/>
      <c r="S2767" s="193"/>
      <c r="T2767" s="193" t="str">
        <f t="shared" si="43"/>
        <v/>
      </c>
    </row>
    <row r="2768" spans="18:20" ht="15" customHeight="1" x14ac:dyDescent="0.25">
      <c r="R2768" s="193"/>
      <c r="S2768" s="193"/>
      <c r="T2768" s="193" t="str">
        <f t="shared" si="43"/>
        <v/>
      </c>
    </row>
    <row r="2769" spans="18:20" ht="15" customHeight="1" x14ac:dyDescent="0.25">
      <c r="R2769" s="193"/>
      <c r="S2769" s="193"/>
      <c r="T2769" s="193" t="str">
        <f t="shared" si="43"/>
        <v/>
      </c>
    </row>
    <row r="2770" spans="18:20" ht="15" customHeight="1" x14ac:dyDescent="0.25">
      <c r="R2770" s="193"/>
      <c r="S2770" s="193"/>
      <c r="T2770" s="193" t="str">
        <f t="shared" si="43"/>
        <v/>
      </c>
    </row>
    <row r="2771" spans="18:20" ht="15" customHeight="1" x14ac:dyDescent="0.25">
      <c r="R2771" s="193"/>
      <c r="S2771" s="193"/>
      <c r="T2771" s="193" t="str">
        <f t="shared" si="43"/>
        <v/>
      </c>
    </row>
    <row r="2772" spans="18:20" ht="15" customHeight="1" x14ac:dyDescent="0.25">
      <c r="R2772" s="193"/>
      <c r="S2772" s="193"/>
      <c r="T2772" s="193" t="str">
        <f t="shared" si="43"/>
        <v/>
      </c>
    </row>
    <row r="2773" spans="18:20" ht="15" customHeight="1" x14ac:dyDescent="0.25">
      <c r="R2773" s="193"/>
      <c r="S2773" s="193"/>
      <c r="T2773" s="193" t="str">
        <f t="shared" si="43"/>
        <v/>
      </c>
    </row>
    <row r="2774" spans="18:20" ht="15" customHeight="1" x14ac:dyDescent="0.25">
      <c r="R2774" s="193"/>
      <c r="S2774" s="193"/>
      <c r="T2774" s="193" t="str">
        <f t="shared" si="43"/>
        <v/>
      </c>
    </row>
    <row r="2775" spans="18:20" ht="15" customHeight="1" x14ac:dyDescent="0.25">
      <c r="R2775" s="193"/>
      <c r="S2775" s="193"/>
      <c r="T2775" s="193" t="str">
        <f t="shared" si="43"/>
        <v/>
      </c>
    </row>
    <row r="2776" spans="18:20" ht="15" customHeight="1" x14ac:dyDescent="0.25">
      <c r="R2776" s="193"/>
      <c r="S2776" s="193"/>
      <c r="T2776" s="193" t="str">
        <f t="shared" si="43"/>
        <v/>
      </c>
    </row>
    <row r="2777" spans="18:20" ht="15" customHeight="1" x14ac:dyDescent="0.25">
      <c r="R2777" s="193"/>
      <c r="S2777" s="193"/>
      <c r="T2777" s="193" t="str">
        <f t="shared" si="43"/>
        <v/>
      </c>
    </row>
    <row r="2778" spans="18:20" ht="15" customHeight="1" x14ac:dyDescent="0.25">
      <c r="R2778" s="193"/>
      <c r="S2778" s="193"/>
      <c r="T2778" s="193" t="str">
        <f t="shared" si="43"/>
        <v/>
      </c>
    </row>
    <row r="2779" spans="18:20" ht="15" customHeight="1" x14ac:dyDescent="0.25">
      <c r="R2779" s="193"/>
      <c r="S2779" s="193"/>
      <c r="T2779" s="193" t="str">
        <f t="shared" si="43"/>
        <v/>
      </c>
    </row>
    <row r="2780" spans="18:20" ht="15" customHeight="1" x14ac:dyDescent="0.25">
      <c r="R2780" s="193"/>
      <c r="S2780" s="193"/>
      <c r="T2780" s="193" t="str">
        <f t="shared" si="43"/>
        <v/>
      </c>
    </row>
    <row r="2781" spans="18:20" ht="15" customHeight="1" x14ac:dyDescent="0.25">
      <c r="R2781" s="193"/>
      <c r="S2781" s="193"/>
      <c r="T2781" s="193" t="str">
        <f t="shared" si="43"/>
        <v/>
      </c>
    </row>
    <row r="2782" spans="18:20" ht="15" customHeight="1" x14ac:dyDescent="0.25">
      <c r="R2782" s="193"/>
      <c r="S2782" s="193"/>
      <c r="T2782" s="193" t="str">
        <f t="shared" si="43"/>
        <v/>
      </c>
    </row>
    <row r="2783" spans="18:20" ht="15" customHeight="1" x14ac:dyDescent="0.25">
      <c r="R2783" s="193"/>
      <c r="S2783" s="193"/>
      <c r="T2783" s="193" t="str">
        <f t="shared" si="43"/>
        <v/>
      </c>
    </row>
    <row r="2784" spans="18:20" ht="15" customHeight="1" x14ac:dyDescent="0.25">
      <c r="R2784" s="193"/>
      <c r="S2784" s="193"/>
      <c r="T2784" s="193" t="str">
        <f t="shared" si="43"/>
        <v/>
      </c>
    </row>
    <row r="2785" spans="18:20" ht="15" customHeight="1" x14ac:dyDescent="0.25">
      <c r="R2785" s="193"/>
      <c r="S2785" s="193"/>
      <c r="T2785" s="193" t="str">
        <f t="shared" si="43"/>
        <v/>
      </c>
    </row>
    <row r="2786" spans="18:20" ht="15" customHeight="1" x14ac:dyDescent="0.25">
      <c r="R2786" s="193"/>
      <c r="S2786" s="193"/>
      <c r="T2786" s="193" t="str">
        <f t="shared" si="43"/>
        <v/>
      </c>
    </row>
    <row r="2787" spans="18:20" ht="15" customHeight="1" x14ac:dyDescent="0.25">
      <c r="R2787" s="193"/>
      <c r="S2787" s="193"/>
      <c r="T2787" s="193" t="str">
        <f t="shared" si="43"/>
        <v/>
      </c>
    </row>
    <row r="2788" spans="18:20" ht="15" customHeight="1" x14ac:dyDescent="0.25">
      <c r="R2788" s="193"/>
      <c r="S2788" s="193"/>
      <c r="T2788" s="193" t="str">
        <f t="shared" si="43"/>
        <v/>
      </c>
    </row>
    <row r="2789" spans="18:20" ht="15" customHeight="1" x14ac:dyDescent="0.25">
      <c r="R2789" s="193"/>
      <c r="S2789" s="193"/>
      <c r="T2789" s="193" t="str">
        <f t="shared" si="43"/>
        <v/>
      </c>
    </row>
    <row r="2790" spans="18:20" ht="15" customHeight="1" x14ac:dyDescent="0.25">
      <c r="R2790" s="193"/>
      <c r="S2790" s="193"/>
      <c r="T2790" s="193" t="str">
        <f t="shared" si="43"/>
        <v/>
      </c>
    </row>
    <row r="2791" spans="18:20" ht="15" customHeight="1" x14ac:dyDescent="0.25">
      <c r="R2791" s="193"/>
      <c r="S2791" s="193"/>
      <c r="T2791" s="193" t="str">
        <f t="shared" si="43"/>
        <v/>
      </c>
    </row>
    <row r="2792" spans="18:20" ht="15" customHeight="1" x14ac:dyDescent="0.25">
      <c r="R2792" s="193"/>
      <c r="S2792" s="193"/>
      <c r="T2792" s="193" t="str">
        <f t="shared" si="43"/>
        <v/>
      </c>
    </row>
    <row r="2793" spans="18:20" ht="15" customHeight="1" x14ac:dyDescent="0.25">
      <c r="R2793" s="193"/>
      <c r="S2793" s="193"/>
      <c r="T2793" s="193" t="str">
        <f t="shared" si="43"/>
        <v/>
      </c>
    </row>
    <row r="2794" spans="18:20" ht="15" customHeight="1" x14ac:dyDescent="0.25">
      <c r="R2794" s="193"/>
      <c r="S2794" s="193"/>
      <c r="T2794" s="193" t="str">
        <f t="shared" si="43"/>
        <v/>
      </c>
    </row>
    <row r="2795" spans="18:20" ht="15" customHeight="1" x14ac:dyDescent="0.25">
      <c r="R2795" s="193"/>
      <c r="S2795" s="193"/>
      <c r="T2795" s="193" t="str">
        <f t="shared" si="43"/>
        <v/>
      </c>
    </row>
    <row r="2796" spans="18:20" ht="15" customHeight="1" x14ac:dyDescent="0.25">
      <c r="R2796" s="193"/>
      <c r="S2796" s="193"/>
      <c r="T2796" s="193" t="str">
        <f t="shared" si="43"/>
        <v/>
      </c>
    </row>
    <row r="2797" spans="18:20" ht="15" customHeight="1" x14ac:dyDescent="0.25">
      <c r="R2797" s="193"/>
      <c r="S2797" s="193"/>
      <c r="T2797" s="193" t="str">
        <f t="shared" si="43"/>
        <v/>
      </c>
    </row>
    <row r="2798" spans="18:20" ht="15" customHeight="1" x14ac:dyDescent="0.25">
      <c r="R2798" s="193"/>
      <c r="S2798" s="193"/>
      <c r="T2798" s="193" t="str">
        <f t="shared" si="43"/>
        <v/>
      </c>
    </row>
    <row r="2799" spans="18:20" ht="15" customHeight="1" x14ac:dyDescent="0.25">
      <c r="R2799" s="193"/>
      <c r="S2799" s="193"/>
      <c r="T2799" s="193" t="str">
        <f t="shared" si="43"/>
        <v/>
      </c>
    </row>
    <row r="2800" spans="18:20" ht="15" customHeight="1" x14ac:dyDescent="0.25">
      <c r="R2800" s="193"/>
      <c r="S2800" s="193"/>
      <c r="T2800" s="193" t="str">
        <f t="shared" si="43"/>
        <v/>
      </c>
    </row>
    <row r="2801" spans="18:20" ht="15" customHeight="1" x14ac:dyDescent="0.25">
      <c r="R2801" s="193"/>
      <c r="S2801" s="193"/>
      <c r="T2801" s="193" t="str">
        <f t="shared" si="43"/>
        <v/>
      </c>
    </row>
    <row r="2802" spans="18:20" ht="15" customHeight="1" x14ac:dyDescent="0.25">
      <c r="R2802" s="193"/>
      <c r="S2802" s="193"/>
      <c r="T2802" s="193" t="str">
        <f t="shared" si="43"/>
        <v/>
      </c>
    </row>
    <row r="2803" spans="18:20" ht="15" customHeight="1" x14ac:dyDescent="0.25">
      <c r="R2803" s="193"/>
      <c r="S2803" s="193"/>
      <c r="T2803" s="193" t="str">
        <f t="shared" si="43"/>
        <v/>
      </c>
    </row>
    <row r="2804" spans="18:20" ht="15" customHeight="1" x14ac:dyDescent="0.25">
      <c r="R2804" s="193"/>
      <c r="S2804" s="193"/>
      <c r="T2804" s="193" t="str">
        <f t="shared" si="43"/>
        <v/>
      </c>
    </row>
    <row r="2805" spans="18:20" ht="15" customHeight="1" x14ac:dyDescent="0.25">
      <c r="R2805" s="193"/>
      <c r="S2805" s="193"/>
      <c r="T2805" s="193" t="str">
        <f t="shared" si="43"/>
        <v/>
      </c>
    </row>
    <row r="2806" spans="18:20" ht="15" customHeight="1" x14ac:dyDescent="0.25">
      <c r="R2806" s="193"/>
      <c r="S2806" s="193"/>
      <c r="T2806" s="193" t="str">
        <f t="shared" si="43"/>
        <v/>
      </c>
    </row>
    <row r="2807" spans="18:20" ht="15" customHeight="1" x14ac:dyDescent="0.25">
      <c r="R2807" s="193"/>
      <c r="S2807" s="193"/>
      <c r="T2807" s="193" t="str">
        <f t="shared" si="43"/>
        <v/>
      </c>
    </row>
    <row r="2808" spans="18:20" ht="15" customHeight="1" x14ac:dyDescent="0.25">
      <c r="R2808" s="193"/>
      <c r="S2808" s="193"/>
      <c r="T2808" s="193" t="str">
        <f t="shared" si="43"/>
        <v/>
      </c>
    </row>
    <row r="2809" spans="18:20" ht="15" customHeight="1" x14ac:dyDescent="0.25">
      <c r="R2809" s="193"/>
      <c r="S2809" s="193"/>
      <c r="T2809" s="193" t="str">
        <f t="shared" si="43"/>
        <v/>
      </c>
    </row>
    <row r="2810" spans="18:20" ht="15" customHeight="1" x14ac:dyDescent="0.25">
      <c r="R2810" s="193"/>
      <c r="S2810" s="193"/>
      <c r="T2810" s="193" t="str">
        <f t="shared" si="43"/>
        <v/>
      </c>
    </row>
    <row r="2811" spans="18:20" ht="15" customHeight="1" x14ac:dyDescent="0.25">
      <c r="R2811" s="193"/>
      <c r="S2811" s="193"/>
      <c r="T2811" s="193" t="str">
        <f t="shared" si="43"/>
        <v/>
      </c>
    </row>
    <row r="2812" spans="18:20" ht="15" customHeight="1" x14ac:dyDescent="0.25">
      <c r="R2812" s="193"/>
      <c r="S2812" s="193"/>
      <c r="T2812" s="193" t="str">
        <f t="shared" si="43"/>
        <v/>
      </c>
    </row>
    <row r="2813" spans="18:20" ht="15" customHeight="1" x14ac:dyDescent="0.25">
      <c r="R2813" s="193"/>
      <c r="S2813" s="193"/>
      <c r="T2813" s="193" t="str">
        <f t="shared" si="43"/>
        <v/>
      </c>
    </row>
    <row r="2814" spans="18:20" ht="15" customHeight="1" x14ac:dyDescent="0.25">
      <c r="R2814" s="193"/>
      <c r="S2814" s="193"/>
      <c r="T2814" s="193" t="str">
        <f t="shared" si="43"/>
        <v/>
      </c>
    </row>
    <row r="2815" spans="18:20" ht="15" customHeight="1" x14ac:dyDescent="0.25">
      <c r="R2815" s="193"/>
      <c r="S2815" s="193"/>
      <c r="T2815" s="193" t="str">
        <f t="shared" si="43"/>
        <v/>
      </c>
    </row>
    <row r="2816" spans="18:20" ht="15" customHeight="1" x14ac:dyDescent="0.25">
      <c r="R2816" s="193"/>
      <c r="S2816" s="193"/>
      <c r="T2816" s="193" t="str">
        <f t="shared" si="43"/>
        <v/>
      </c>
    </row>
    <row r="2817" spans="18:20" ht="15" customHeight="1" x14ac:dyDescent="0.25">
      <c r="R2817" s="193"/>
      <c r="S2817" s="193"/>
      <c r="T2817" s="193" t="str">
        <f t="shared" si="43"/>
        <v/>
      </c>
    </row>
    <row r="2818" spans="18:20" ht="15" customHeight="1" x14ac:dyDescent="0.25">
      <c r="R2818" s="193"/>
      <c r="S2818" s="193"/>
      <c r="T2818" s="193" t="str">
        <f t="shared" ref="T2818:T2881" si="44">IF($A2818="","",IF(AND($R2818="",$S2818=""),"",IF($S2818="",0,$S2818)-IF($R2818="",0,$R2818)))</f>
        <v/>
      </c>
    </row>
    <row r="2819" spans="18:20" ht="15" customHeight="1" x14ac:dyDescent="0.25">
      <c r="R2819" s="193"/>
      <c r="S2819" s="193"/>
      <c r="T2819" s="193" t="str">
        <f t="shared" si="44"/>
        <v/>
      </c>
    </row>
    <row r="2820" spans="18:20" ht="15" customHeight="1" x14ac:dyDescent="0.25">
      <c r="R2820" s="193"/>
      <c r="S2820" s="193"/>
      <c r="T2820" s="193" t="str">
        <f t="shared" si="44"/>
        <v/>
      </c>
    </row>
    <row r="2821" spans="18:20" ht="15" customHeight="1" x14ac:dyDescent="0.25">
      <c r="R2821" s="193"/>
      <c r="S2821" s="193"/>
      <c r="T2821" s="193" t="str">
        <f t="shared" si="44"/>
        <v/>
      </c>
    </row>
    <row r="2822" spans="18:20" ht="15" customHeight="1" x14ac:dyDescent="0.25">
      <c r="R2822" s="193"/>
      <c r="S2822" s="193"/>
      <c r="T2822" s="193" t="str">
        <f t="shared" si="44"/>
        <v/>
      </c>
    </row>
    <row r="2823" spans="18:20" ht="15" customHeight="1" x14ac:dyDescent="0.25">
      <c r="R2823" s="193"/>
      <c r="S2823" s="193"/>
      <c r="T2823" s="193" t="str">
        <f t="shared" si="44"/>
        <v/>
      </c>
    </row>
    <row r="2824" spans="18:20" ht="15" customHeight="1" x14ac:dyDescent="0.25">
      <c r="R2824" s="193"/>
      <c r="S2824" s="193"/>
      <c r="T2824" s="193" t="str">
        <f t="shared" si="44"/>
        <v/>
      </c>
    </row>
    <row r="2825" spans="18:20" ht="15" customHeight="1" x14ac:dyDescent="0.25">
      <c r="R2825" s="193"/>
      <c r="S2825" s="193"/>
      <c r="T2825" s="193" t="str">
        <f t="shared" si="44"/>
        <v/>
      </c>
    </row>
    <row r="2826" spans="18:20" ht="15" customHeight="1" x14ac:dyDescent="0.25">
      <c r="R2826" s="193"/>
      <c r="S2826" s="193"/>
      <c r="T2826" s="193" t="str">
        <f t="shared" si="44"/>
        <v/>
      </c>
    </row>
    <row r="2827" spans="18:20" ht="15" customHeight="1" x14ac:dyDescent="0.25">
      <c r="R2827" s="193"/>
      <c r="S2827" s="193"/>
      <c r="T2827" s="193" t="str">
        <f t="shared" si="44"/>
        <v/>
      </c>
    </row>
    <row r="2828" spans="18:20" ht="15" customHeight="1" x14ac:dyDescent="0.25">
      <c r="R2828" s="193"/>
      <c r="S2828" s="193"/>
      <c r="T2828" s="193" t="str">
        <f t="shared" si="44"/>
        <v/>
      </c>
    </row>
    <row r="2829" spans="18:20" ht="15" customHeight="1" x14ac:dyDescent="0.25">
      <c r="R2829" s="193"/>
      <c r="S2829" s="193"/>
      <c r="T2829" s="193" t="str">
        <f t="shared" si="44"/>
        <v/>
      </c>
    </row>
    <row r="2830" spans="18:20" ht="15" customHeight="1" x14ac:dyDescent="0.25">
      <c r="R2830" s="193"/>
      <c r="S2830" s="193"/>
      <c r="T2830" s="193" t="str">
        <f t="shared" si="44"/>
        <v/>
      </c>
    </row>
    <row r="2831" spans="18:20" ht="15" customHeight="1" x14ac:dyDescent="0.25">
      <c r="R2831" s="193"/>
      <c r="S2831" s="193"/>
      <c r="T2831" s="193" t="str">
        <f t="shared" si="44"/>
        <v/>
      </c>
    </row>
    <row r="2832" spans="18:20" ht="15" customHeight="1" x14ac:dyDescent="0.25">
      <c r="R2832" s="193"/>
      <c r="S2832" s="193"/>
      <c r="T2832" s="193" t="str">
        <f t="shared" si="44"/>
        <v/>
      </c>
    </row>
    <row r="2833" spans="18:20" ht="15" customHeight="1" x14ac:dyDescent="0.25">
      <c r="R2833" s="193"/>
      <c r="S2833" s="193"/>
      <c r="T2833" s="193" t="str">
        <f t="shared" si="44"/>
        <v/>
      </c>
    </row>
    <row r="2834" spans="18:20" ht="15" customHeight="1" x14ac:dyDescent="0.25">
      <c r="R2834" s="193"/>
      <c r="S2834" s="193"/>
      <c r="T2834" s="193" t="str">
        <f t="shared" si="44"/>
        <v/>
      </c>
    </row>
    <row r="2835" spans="18:20" ht="15" customHeight="1" x14ac:dyDescent="0.25">
      <c r="R2835" s="193"/>
      <c r="S2835" s="193"/>
      <c r="T2835" s="193" t="str">
        <f t="shared" si="44"/>
        <v/>
      </c>
    </row>
    <row r="2836" spans="18:20" ht="15" customHeight="1" x14ac:dyDescent="0.25">
      <c r="R2836" s="193"/>
      <c r="S2836" s="193"/>
      <c r="T2836" s="193" t="str">
        <f t="shared" si="44"/>
        <v/>
      </c>
    </row>
    <row r="2837" spans="18:20" ht="15" customHeight="1" x14ac:dyDescent="0.25">
      <c r="R2837" s="193"/>
      <c r="S2837" s="193"/>
      <c r="T2837" s="193" t="str">
        <f t="shared" si="44"/>
        <v/>
      </c>
    </row>
    <row r="2838" spans="18:20" ht="15" customHeight="1" x14ac:dyDescent="0.25">
      <c r="R2838" s="193"/>
      <c r="S2838" s="193"/>
      <c r="T2838" s="193" t="str">
        <f t="shared" si="44"/>
        <v/>
      </c>
    </row>
    <row r="2839" spans="18:20" ht="15" customHeight="1" x14ac:dyDescent="0.25">
      <c r="R2839" s="193"/>
      <c r="S2839" s="193"/>
      <c r="T2839" s="193" t="str">
        <f t="shared" si="44"/>
        <v/>
      </c>
    </row>
    <row r="2840" spans="18:20" ht="15" customHeight="1" x14ac:dyDescent="0.25">
      <c r="R2840" s="193"/>
      <c r="S2840" s="193"/>
      <c r="T2840" s="193" t="str">
        <f t="shared" si="44"/>
        <v/>
      </c>
    </row>
    <row r="2841" spans="18:20" ht="15" customHeight="1" x14ac:dyDescent="0.25">
      <c r="R2841" s="193"/>
      <c r="S2841" s="193"/>
      <c r="T2841" s="193" t="str">
        <f t="shared" si="44"/>
        <v/>
      </c>
    </row>
    <row r="2842" spans="18:20" ht="15" customHeight="1" x14ac:dyDescent="0.25">
      <c r="R2842" s="193"/>
      <c r="S2842" s="193"/>
      <c r="T2842" s="193" t="str">
        <f t="shared" si="44"/>
        <v/>
      </c>
    </row>
    <row r="2843" spans="18:20" ht="15" customHeight="1" x14ac:dyDescent="0.25">
      <c r="R2843" s="193"/>
      <c r="S2843" s="193"/>
      <c r="T2843" s="193" t="str">
        <f t="shared" si="44"/>
        <v/>
      </c>
    </row>
    <row r="2844" spans="18:20" ht="15" customHeight="1" x14ac:dyDescent="0.25">
      <c r="R2844" s="193"/>
      <c r="S2844" s="193"/>
      <c r="T2844" s="193" t="str">
        <f t="shared" si="44"/>
        <v/>
      </c>
    </row>
    <row r="2845" spans="18:20" ht="15" customHeight="1" x14ac:dyDescent="0.25">
      <c r="R2845" s="193"/>
      <c r="S2845" s="193"/>
      <c r="T2845" s="193" t="str">
        <f t="shared" si="44"/>
        <v/>
      </c>
    </row>
    <row r="2846" spans="18:20" ht="15" customHeight="1" x14ac:dyDescent="0.25">
      <c r="R2846" s="193"/>
      <c r="S2846" s="193"/>
      <c r="T2846" s="193" t="str">
        <f t="shared" si="44"/>
        <v/>
      </c>
    </row>
    <row r="2847" spans="18:20" ht="15" customHeight="1" x14ac:dyDescent="0.25">
      <c r="R2847" s="193"/>
      <c r="S2847" s="193"/>
      <c r="T2847" s="193" t="str">
        <f t="shared" si="44"/>
        <v/>
      </c>
    </row>
    <row r="2848" spans="18:20" ht="15" customHeight="1" x14ac:dyDescent="0.25">
      <c r="R2848" s="193"/>
      <c r="S2848" s="193"/>
      <c r="T2848" s="193" t="str">
        <f t="shared" si="44"/>
        <v/>
      </c>
    </row>
    <row r="2849" spans="18:20" ht="15" customHeight="1" x14ac:dyDescent="0.25">
      <c r="R2849" s="193"/>
      <c r="S2849" s="193"/>
      <c r="T2849" s="193" t="str">
        <f t="shared" si="44"/>
        <v/>
      </c>
    </row>
    <row r="2850" spans="18:20" ht="15" customHeight="1" x14ac:dyDescent="0.25">
      <c r="R2850" s="193"/>
      <c r="S2850" s="193"/>
      <c r="T2850" s="193" t="str">
        <f t="shared" si="44"/>
        <v/>
      </c>
    </row>
    <row r="2851" spans="18:20" ht="15" customHeight="1" x14ac:dyDescent="0.25">
      <c r="R2851" s="193"/>
      <c r="S2851" s="193"/>
      <c r="T2851" s="193" t="str">
        <f t="shared" si="44"/>
        <v/>
      </c>
    </row>
    <row r="2852" spans="18:20" ht="15" customHeight="1" x14ac:dyDescent="0.25">
      <c r="R2852" s="193"/>
      <c r="S2852" s="193"/>
      <c r="T2852" s="193" t="str">
        <f t="shared" si="44"/>
        <v/>
      </c>
    </row>
    <row r="2853" spans="18:20" ht="15" customHeight="1" x14ac:dyDescent="0.25">
      <c r="R2853" s="193"/>
      <c r="S2853" s="193"/>
      <c r="T2853" s="193" t="str">
        <f t="shared" si="44"/>
        <v/>
      </c>
    </row>
    <row r="2854" spans="18:20" ht="15" customHeight="1" x14ac:dyDescent="0.25">
      <c r="R2854" s="193"/>
      <c r="S2854" s="193"/>
      <c r="T2854" s="193" t="str">
        <f t="shared" si="44"/>
        <v/>
      </c>
    </row>
    <row r="2855" spans="18:20" ht="15" customHeight="1" x14ac:dyDescent="0.25">
      <c r="R2855" s="193"/>
      <c r="S2855" s="193"/>
      <c r="T2855" s="193" t="str">
        <f t="shared" si="44"/>
        <v/>
      </c>
    </row>
    <row r="2856" spans="18:20" ht="15" customHeight="1" x14ac:dyDescent="0.25">
      <c r="R2856" s="193"/>
      <c r="S2856" s="193"/>
      <c r="T2856" s="193" t="str">
        <f t="shared" si="44"/>
        <v/>
      </c>
    </row>
    <row r="2857" spans="18:20" ht="15" customHeight="1" x14ac:dyDescent="0.25">
      <c r="R2857" s="193"/>
      <c r="S2857" s="193"/>
      <c r="T2857" s="193" t="str">
        <f t="shared" si="44"/>
        <v/>
      </c>
    </row>
    <row r="2858" spans="18:20" ht="15" customHeight="1" x14ac:dyDescent="0.25">
      <c r="R2858" s="193"/>
      <c r="S2858" s="193"/>
      <c r="T2858" s="193" t="str">
        <f t="shared" si="44"/>
        <v/>
      </c>
    </row>
    <row r="2859" spans="18:20" ht="15" customHeight="1" x14ac:dyDescent="0.25">
      <c r="R2859" s="193"/>
      <c r="S2859" s="193"/>
      <c r="T2859" s="193" t="str">
        <f t="shared" si="44"/>
        <v/>
      </c>
    </row>
    <row r="2860" spans="18:20" ht="15" customHeight="1" x14ac:dyDescent="0.25">
      <c r="R2860" s="193"/>
      <c r="S2860" s="193"/>
      <c r="T2860" s="193" t="str">
        <f t="shared" si="44"/>
        <v/>
      </c>
    </row>
    <row r="2861" spans="18:20" ht="15" customHeight="1" x14ac:dyDescent="0.25">
      <c r="R2861" s="193"/>
      <c r="S2861" s="193"/>
      <c r="T2861" s="193" t="str">
        <f t="shared" si="44"/>
        <v/>
      </c>
    </row>
    <row r="2862" spans="18:20" ht="15" customHeight="1" x14ac:dyDescent="0.25">
      <c r="R2862" s="193"/>
      <c r="S2862" s="193"/>
      <c r="T2862" s="193" t="str">
        <f t="shared" si="44"/>
        <v/>
      </c>
    </row>
    <row r="2863" spans="18:20" ht="15" customHeight="1" x14ac:dyDescent="0.25">
      <c r="R2863" s="193"/>
      <c r="S2863" s="193"/>
      <c r="T2863" s="193" t="str">
        <f t="shared" si="44"/>
        <v/>
      </c>
    </row>
    <row r="2864" spans="18:20" ht="15" customHeight="1" x14ac:dyDescent="0.25">
      <c r="R2864" s="193"/>
      <c r="S2864" s="193"/>
      <c r="T2864" s="193" t="str">
        <f t="shared" si="44"/>
        <v/>
      </c>
    </row>
    <row r="2865" spans="18:20" ht="15" customHeight="1" x14ac:dyDescent="0.25">
      <c r="R2865" s="193"/>
      <c r="S2865" s="193"/>
      <c r="T2865" s="193" t="str">
        <f t="shared" si="44"/>
        <v/>
      </c>
    </row>
    <row r="2866" spans="18:20" ht="15" customHeight="1" x14ac:dyDescent="0.25">
      <c r="R2866" s="193"/>
      <c r="S2866" s="193"/>
      <c r="T2866" s="193" t="str">
        <f t="shared" si="44"/>
        <v/>
      </c>
    </row>
    <row r="2867" spans="18:20" ht="15" customHeight="1" x14ac:dyDescent="0.25">
      <c r="R2867" s="193"/>
      <c r="S2867" s="193"/>
      <c r="T2867" s="193" t="str">
        <f t="shared" si="44"/>
        <v/>
      </c>
    </row>
    <row r="2868" spans="18:20" ht="15" customHeight="1" x14ac:dyDescent="0.25">
      <c r="R2868" s="193"/>
      <c r="S2868" s="193"/>
      <c r="T2868" s="193" t="str">
        <f t="shared" si="44"/>
        <v/>
      </c>
    </row>
    <row r="2869" spans="18:20" ht="15" customHeight="1" x14ac:dyDescent="0.25">
      <c r="R2869" s="193"/>
      <c r="S2869" s="193"/>
      <c r="T2869" s="193" t="str">
        <f t="shared" si="44"/>
        <v/>
      </c>
    </row>
    <row r="2870" spans="18:20" ht="15" customHeight="1" x14ac:dyDescent="0.25">
      <c r="R2870" s="193"/>
      <c r="S2870" s="193"/>
      <c r="T2870" s="193" t="str">
        <f t="shared" si="44"/>
        <v/>
      </c>
    </row>
    <row r="2871" spans="18:20" ht="15" customHeight="1" x14ac:dyDescent="0.25">
      <c r="R2871" s="193"/>
      <c r="S2871" s="193"/>
      <c r="T2871" s="193" t="str">
        <f t="shared" si="44"/>
        <v/>
      </c>
    </row>
    <row r="2872" spans="18:20" ht="15" customHeight="1" x14ac:dyDescent="0.25">
      <c r="R2872" s="193"/>
      <c r="S2872" s="193"/>
      <c r="T2872" s="193" t="str">
        <f t="shared" si="44"/>
        <v/>
      </c>
    </row>
    <row r="2873" spans="18:20" ht="15" customHeight="1" x14ac:dyDescent="0.25">
      <c r="R2873" s="193"/>
      <c r="S2873" s="193"/>
      <c r="T2873" s="193" t="str">
        <f t="shared" si="44"/>
        <v/>
      </c>
    </row>
    <row r="2874" spans="18:20" ht="15" customHeight="1" x14ac:dyDescent="0.25">
      <c r="R2874" s="193"/>
      <c r="S2874" s="193"/>
      <c r="T2874" s="193" t="str">
        <f t="shared" si="44"/>
        <v/>
      </c>
    </row>
    <row r="2875" spans="18:20" ht="15" customHeight="1" x14ac:dyDescent="0.25">
      <c r="R2875" s="193"/>
      <c r="S2875" s="193"/>
      <c r="T2875" s="193" t="str">
        <f t="shared" si="44"/>
        <v/>
      </c>
    </row>
    <row r="2876" spans="18:20" ht="15" customHeight="1" x14ac:dyDescent="0.25">
      <c r="R2876" s="193"/>
      <c r="S2876" s="193"/>
      <c r="T2876" s="193" t="str">
        <f t="shared" si="44"/>
        <v/>
      </c>
    </row>
    <row r="2877" spans="18:20" ht="15" customHeight="1" x14ac:dyDescent="0.25">
      <c r="R2877" s="193"/>
      <c r="S2877" s="193"/>
      <c r="T2877" s="193" t="str">
        <f t="shared" si="44"/>
        <v/>
      </c>
    </row>
    <row r="2878" spans="18:20" ht="15" customHeight="1" x14ac:dyDescent="0.25">
      <c r="R2878" s="193"/>
      <c r="S2878" s="193"/>
      <c r="T2878" s="193" t="str">
        <f t="shared" si="44"/>
        <v/>
      </c>
    </row>
    <row r="2879" spans="18:20" ht="15" customHeight="1" x14ac:dyDescent="0.25">
      <c r="R2879" s="193"/>
      <c r="S2879" s="193"/>
      <c r="T2879" s="193" t="str">
        <f t="shared" si="44"/>
        <v/>
      </c>
    </row>
    <row r="2880" spans="18:20" ht="15" customHeight="1" x14ac:dyDescent="0.25">
      <c r="R2880" s="193"/>
      <c r="S2880" s="193"/>
      <c r="T2880" s="193" t="str">
        <f t="shared" si="44"/>
        <v/>
      </c>
    </row>
    <row r="2881" spans="18:20" ht="15" customHeight="1" x14ac:dyDescent="0.25">
      <c r="R2881" s="193"/>
      <c r="S2881" s="193"/>
      <c r="T2881" s="193" t="str">
        <f t="shared" si="44"/>
        <v/>
      </c>
    </row>
    <row r="2882" spans="18:20" ht="15" customHeight="1" x14ac:dyDescent="0.25">
      <c r="R2882" s="193"/>
      <c r="S2882" s="193"/>
      <c r="T2882" s="193" t="str">
        <f t="shared" ref="T2882:T2945" si="45">IF($A2882="","",IF(AND($R2882="",$S2882=""),"",IF($S2882="",0,$S2882)-IF($R2882="",0,$R2882)))</f>
        <v/>
      </c>
    </row>
    <row r="2883" spans="18:20" ht="15" customHeight="1" x14ac:dyDescent="0.25">
      <c r="R2883" s="193"/>
      <c r="S2883" s="193"/>
      <c r="T2883" s="193" t="str">
        <f t="shared" si="45"/>
        <v/>
      </c>
    </row>
    <row r="2884" spans="18:20" ht="15" customHeight="1" x14ac:dyDescent="0.25">
      <c r="R2884" s="193"/>
      <c r="S2884" s="193"/>
      <c r="T2884" s="193" t="str">
        <f t="shared" si="45"/>
        <v/>
      </c>
    </row>
    <row r="2885" spans="18:20" ht="15" customHeight="1" x14ac:dyDescent="0.25">
      <c r="R2885" s="193"/>
      <c r="S2885" s="193"/>
      <c r="T2885" s="193" t="str">
        <f t="shared" si="45"/>
        <v/>
      </c>
    </row>
    <row r="2886" spans="18:20" ht="15" customHeight="1" x14ac:dyDescent="0.25">
      <c r="R2886" s="193"/>
      <c r="S2886" s="193"/>
      <c r="T2886" s="193" t="str">
        <f t="shared" si="45"/>
        <v/>
      </c>
    </row>
    <row r="2887" spans="18:20" ht="15" customHeight="1" x14ac:dyDescent="0.25">
      <c r="R2887" s="193"/>
      <c r="S2887" s="193"/>
      <c r="T2887" s="193" t="str">
        <f t="shared" si="45"/>
        <v/>
      </c>
    </row>
    <row r="2888" spans="18:20" ht="15" customHeight="1" x14ac:dyDescent="0.25">
      <c r="R2888" s="193"/>
      <c r="S2888" s="193"/>
      <c r="T2888" s="193" t="str">
        <f t="shared" si="45"/>
        <v/>
      </c>
    </row>
    <row r="2889" spans="18:20" ht="15" customHeight="1" x14ac:dyDescent="0.25">
      <c r="R2889" s="193"/>
      <c r="S2889" s="193"/>
      <c r="T2889" s="193" t="str">
        <f t="shared" si="45"/>
        <v/>
      </c>
    </row>
    <row r="2890" spans="18:20" ht="15" customHeight="1" x14ac:dyDescent="0.25">
      <c r="R2890" s="193"/>
      <c r="S2890" s="193"/>
      <c r="T2890" s="193" t="str">
        <f t="shared" si="45"/>
        <v/>
      </c>
    </row>
    <row r="2891" spans="18:20" ht="15" customHeight="1" x14ac:dyDescent="0.25">
      <c r="R2891" s="193"/>
      <c r="S2891" s="193"/>
      <c r="T2891" s="193" t="str">
        <f t="shared" si="45"/>
        <v/>
      </c>
    </row>
    <row r="2892" spans="18:20" ht="15" customHeight="1" x14ac:dyDescent="0.25">
      <c r="R2892" s="193"/>
      <c r="S2892" s="193"/>
      <c r="T2892" s="193" t="str">
        <f t="shared" si="45"/>
        <v/>
      </c>
    </row>
    <row r="2893" spans="18:20" ht="15" customHeight="1" x14ac:dyDescent="0.25">
      <c r="R2893" s="193"/>
      <c r="S2893" s="193"/>
      <c r="T2893" s="193" t="str">
        <f t="shared" si="45"/>
        <v/>
      </c>
    </row>
    <row r="2894" spans="18:20" ht="15" customHeight="1" x14ac:dyDescent="0.25">
      <c r="R2894" s="193"/>
      <c r="S2894" s="193"/>
      <c r="T2894" s="193" t="str">
        <f t="shared" si="45"/>
        <v/>
      </c>
    </row>
    <row r="2895" spans="18:20" ht="15" customHeight="1" x14ac:dyDescent="0.25">
      <c r="R2895" s="193"/>
      <c r="S2895" s="193"/>
      <c r="T2895" s="193" t="str">
        <f t="shared" si="45"/>
        <v/>
      </c>
    </row>
    <row r="2896" spans="18:20" ht="15" customHeight="1" x14ac:dyDescent="0.25">
      <c r="R2896" s="193"/>
      <c r="S2896" s="193"/>
      <c r="T2896" s="193" t="str">
        <f t="shared" si="45"/>
        <v/>
      </c>
    </row>
    <row r="2897" spans="18:20" ht="15" customHeight="1" x14ac:dyDescent="0.25">
      <c r="R2897" s="193"/>
      <c r="S2897" s="193"/>
      <c r="T2897" s="193" t="str">
        <f t="shared" si="45"/>
        <v/>
      </c>
    </row>
    <row r="2898" spans="18:20" ht="15" customHeight="1" x14ac:dyDescent="0.25">
      <c r="R2898" s="193"/>
      <c r="S2898" s="193"/>
      <c r="T2898" s="193" t="str">
        <f t="shared" si="45"/>
        <v/>
      </c>
    </row>
    <row r="2899" spans="18:20" ht="15" customHeight="1" x14ac:dyDescent="0.25">
      <c r="R2899" s="193"/>
      <c r="S2899" s="193"/>
      <c r="T2899" s="193" t="str">
        <f t="shared" si="45"/>
        <v/>
      </c>
    </row>
    <row r="2900" spans="18:20" ht="15" customHeight="1" x14ac:dyDescent="0.25">
      <c r="R2900" s="193"/>
      <c r="S2900" s="193"/>
      <c r="T2900" s="193" t="str">
        <f t="shared" si="45"/>
        <v/>
      </c>
    </row>
    <row r="2901" spans="18:20" ht="15" customHeight="1" x14ac:dyDescent="0.25">
      <c r="R2901" s="193"/>
      <c r="S2901" s="193"/>
      <c r="T2901" s="193" t="str">
        <f t="shared" si="45"/>
        <v/>
      </c>
    </row>
    <row r="2902" spans="18:20" ht="15" customHeight="1" x14ac:dyDescent="0.25">
      <c r="R2902" s="193"/>
      <c r="S2902" s="193"/>
      <c r="T2902" s="193" t="str">
        <f t="shared" si="45"/>
        <v/>
      </c>
    </row>
    <row r="2903" spans="18:20" ht="15" customHeight="1" x14ac:dyDescent="0.25">
      <c r="R2903" s="193"/>
      <c r="S2903" s="193"/>
      <c r="T2903" s="193" t="str">
        <f t="shared" si="45"/>
        <v/>
      </c>
    </row>
    <row r="2904" spans="18:20" ht="15" customHeight="1" x14ac:dyDescent="0.25">
      <c r="R2904" s="193"/>
      <c r="S2904" s="193"/>
      <c r="T2904" s="193" t="str">
        <f t="shared" si="45"/>
        <v/>
      </c>
    </row>
    <row r="2905" spans="18:20" ht="15" customHeight="1" x14ac:dyDescent="0.25">
      <c r="R2905" s="193"/>
      <c r="S2905" s="193"/>
      <c r="T2905" s="193" t="str">
        <f t="shared" si="45"/>
        <v/>
      </c>
    </row>
    <row r="2906" spans="18:20" ht="15" customHeight="1" x14ac:dyDescent="0.25">
      <c r="R2906" s="193"/>
      <c r="S2906" s="193"/>
      <c r="T2906" s="193" t="str">
        <f t="shared" si="45"/>
        <v/>
      </c>
    </row>
    <row r="2907" spans="18:20" ht="15" customHeight="1" x14ac:dyDescent="0.25">
      <c r="R2907" s="193"/>
      <c r="S2907" s="193"/>
      <c r="T2907" s="193" t="str">
        <f t="shared" si="45"/>
        <v/>
      </c>
    </row>
    <row r="2908" spans="18:20" ht="15" customHeight="1" x14ac:dyDescent="0.25">
      <c r="R2908" s="193"/>
      <c r="S2908" s="193"/>
      <c r="T2908" s="193" t="str">
        <f t="shared" si="45"/>
        <v/>
      </c>
    </row>
    <row r="2909" spans="18:20" ht="15" customHeight="1" x14ac:dyDescent="0.25">
      <c r="R2909" s="193"/>
      <c r="S2909" s="193"/>
      <c r="T2909" s="193" t="str">
        <f t="shared" si="45"/>
        <v/>
      </c>
    </row>
    <row r="2910" spans="18:20" ht="15" customHeight="1" x14ac:dyDescent="0.25">
      <c r="R2910" s="193"/>
      <c r="S2910" s="193"/>
      <c r="T2910" s="193" t="str">
        <f t="shared" si="45"/>
        <v/>
      </c>
    </row>
    <row r="2911" spans="18:20" ht="15" customHeight="1" x14ac:dyDescent="0.25">
      <c r="R2911" s="193"/>
      <c r="S2911" s="193"/>
      <c r="T2911" s="193" t="str">
        <f t="shared" si="45"/>
        <v/>
      </c>
    </row>
    <row r="2912" spans="18:20" ht="15" customHeight="1" x14ac:dyDescent="0.25">
      <c r="R2912" s="193"/>
      <c r="S2912" s="193"/>
      <c r="T2912" s="193" t="str">
        <f t="shared" si="45"/>
        <v/>
      </c>
    </row>
    <row r="2913" spans="18:20" ht="15" customHeight="1" x14ac:dyDescent="0.25">
      <c r="R2913" s="193"/>
      <c r="S2913" s="193"/>
      <c r="T2913" s="193" t="str">
        <f t="shared" si="45"/>
        <v/>
      </c>
    </row>
    <row r="2914" spans="18:20" ht="15" customHeight="1" x14ac:dyDescent="0.25">
      <c r="R2914" s="193"/>
      <c r="S2914" s="193"/>
      <c r="T2914" s="193" t="str">
        <f t="shared" si="45"/>
        <v/>
      </c>
    </row>
    <row r="2915" spans="18:20" ht="15" customHeight="1" x14ac:dyDescent="0.25">
      <c r="R2915" s="193"/>
      <c r="S2915" s="193"/>
      <c r="T2915" s="193" t="str">
        <f t="shared" si="45"/>
        <v/>
      </c>
    </row>
    <row r="2916" spans="18:20" ht="15" customHeight="1" x14ac:dyDescent="0.25">
      <c r="R2916" s="193"/>
      <c r="S2916" s="193"/>
      <c r="T2916" s="193" t="str">
        <f t="shared" si="45"/>
        <v/>
      </c>
    </row>
    <row r="2917" spans="18:20" ht="15" customHeight="1" x14ac:dyDescent="0.25">
      <c r="R2917" s="193"/>
      <c r="S2917" s="193"/>
      <c r="T2917" s="193" t="str">
        <f t="shared" si="45"/>
        <v/>
      </c>
    </row>
    <row r="2918" spans="18:20" ht="15" customHeight="1" x14ac:dyDescent="0.25">
      <c r="R2918" s="193"/>
      <c r="S2918" s="193"/>
      <c r="T2918" s="193" t="str">
        <f t="shared" si="45"/>
        <v/>
      </c>
    </row>
    <row r="2919" spans="18:20" ht="15" customHeight="1" x14ac:dyDescent="0.25">
      <c r="R2919" s="193"/>
      <c r="S2919" s="193"/>
      <c r="T2919" s="193" t="str">
        <f t="shared" si="45"/>
        <v/>
      </c>
    </row>
    <row r="2920" spans="18:20" ht="15" customHeight="1" x14ac:dyDescent="0.25">
      <c r="R2920" s="193"/>
      <c r="S2920" s="193"/>
      <c r="T2920" s="193" t="str">
        <f t="shared" si="45"/>
        <v/>
      </c>
    </row>
    <row r="2921" spans="18:20" ht="15" customHeight="1" x14ac:dyDescent="0.25">
      <c r="R2921" s="193"/>
      <c r="S2921" s="193"/>
      <c r="T2921" s="193" t="str">
        <f t="shared" si="45"/>
        <v/>
      </c>
    </row>
    <row r="2922" spans="18:20" ht="15" customHeight="1" x14ac:dyDescent="0.25">
      <c r="R2922" s="193"/>
      <c r="S2922" s="193"/>
      <c r="T2922" s="193" t="str">
        <f t="shared" si="45"/>
        <v/>
      </c>
    </row>
    <row r="2923" spans="18:20" ht="15" customHeight="1" x14ac:dyDescent="0.25">
      <c r="R2923" s="193"/>
      <c r="S2923" s="193"/>
      <c r="T2923" s="193" t="str">
        <f t="shared" si="45"/>
        <v/>
      </c>
    </row>
    <row r="2924" spans="18:20" ht="15" customHeight="1" x14ac:dyDescent="0.25">
      <c r="R2924" s="193"/>
      <c r="S2924" s="193"/>
      <c r="T2924" s="193" t="str">
        <f t="shared" si="45"/>
        <v/>
      </c>
    </row>
    <row r="2925" spans="18:20" ht="15" customHeight="1" x14ac:dyDescent="0.25">
      <c r="R2925" s="193"/>
      <c r="S2925" s="193"/>
      <c r="T2925" s="193" t="str">
        <f t="shared" si="45"/>
        <v/>
      </c>
    </row>
    <row r="2926" spans="18:20" ht="15" customHeight="1" x14ac:dyDescent="0.25">
      <c r="R2926" s="193"/>
      <c r="S2926" s="193"/>
      <c r="T2926" s="193" t="str">
        <f t="shared" si="45"/>
        <v/>
      </c>
    </row>
    <row r="2927" spans="18:20" ht="15" customHeight="1" x14ac:dyDescent="0.25">
      <c r="R2927" s="193"/>
      <c r="S2927" s="193"/>
      <c r="T2927" s="193" t="str">
        <f t="shared" si="45"/>
        <v/>
      </c>
    </row>
    <row r="2928" spans="18:20" ht="15" customHeight="1" x14ac:dyDescent="0.25">
      <c r="R2928" s="193"/>
      <c r="S2928" s="193"/>
      <c r="T2928" s="193" t="str">
        <f t="shared" si="45"/>
        <v/>
      </c>
    </row>
    <row r="2929" spans="18:20" ht="15" customHeight="1" x14ac:dyDescent="0.25">
      <c r="R2929" s="193"/>
      <c r="S2929" s="193"/>
      <c r="T2929" s="193" t="str">
        <f t="shared" si="45"/>
        <v/>
      </c>
    </row>
    <row r="2930" spans="18:20" ht="15" customHeight="1" x14ac:dyDescent="0.25">
      <c r="R2930" s="193"/>
      <c r="S2930" s="193"/>
      <c r="T2930" s="193" t="str">
        <f t="shared" si="45"/>
        <v/>
      </c>
    </row>
    <row r="2931" spans="18:20" ht="15" customHeight="1" x14ac:dyDescent="0.25">
      <c r="R2931" s="193"/>
      <c r="S2931" s="193"/>
      <c r="T2931" s="193" t="str">
        <f t="shared" si="45"/>
        <v/>
      </c>
    </row>
    <row r="2932" spans="18:20" ht="15" customHeight="1" x14ac:dyDescent="0.25">
      <c r="R2932" s="193"/>
      <c r="S2932" s="193"/>
      <c r="T2932" s="193" t="str">
        <f t="shared" si="45"/>
        <v/>
      </c>
    </row>
    <row r="2933" spans="18:20" ht="15" customHeight="1" x14ac:dyDescent="0.25">
      <c r="R2933" s="193"/>
      <c r="S2933" s="193"/>
      <c r="T2933" s="193" t="str">
        <f t="shared" si="45"/>
        <v/>
      </c>
    </row>
    <row r="2934" spans="18:20" ht="15" customHeight="1" x14ac:dyDescent="0.25">
      <c r="R2934" s="193"/>
      <c r="S2934" s="193"/>
      <c r="T2934" s="193" t="str">
        <f t="shared" si="45"/>
        <v/>
      </c>
    </row>
    <row r="2935" spans="18:20" ht="15" customHeight="1" x14ac:dyDescent="0.25">
      <c r="R2935" s="193"/>
      <c r="S2935" s="193"/>
      <c r="T2935" s="193" t="str">
        <f t="shared" si="45"/>
        <v/>
      </c>
    </row>
    <row r="2936" spans="18:20" ht="15" customHeight="1" x14ac:dyDescent="0.25">
      <c r="R2936" s="193"/>
      <c r="S2936" s="193"/>
      <c r="T2936" s="193" t="str">
        <f t="shared" si="45"/>
        <v/>
      </c>
    </row>
    <row r="2937" spans="18:20" ht="15" customHeight="1" x14ac:dyDescent="0.25">
      <c r="R2937" s="193"/>
      <c r="S2937" s="193"/>
      <c r="T2937" s="193" t="str">
        <f t="shared" si="45"/>
        <v/>
      </c>
    </row>
    <row r="2938" spans="18:20" ht="15" customHeight="1" x14ac:dyDescent="0.25">
      <c r="R2938" s="193"/>
      <c r="S2938" s="193"/>
      <c r="T2938" s="193" t="str">
        <f t="shared" si="45"/>
        <v/>
      </c>
    </row>
    <row r="2939" spans="18:20" ht="15" customHeight="1" x14ac:dyDescent="0.25">
      <c r="R2939" s="193"/>
      <c r="S2939" s="193"/>
      <c r="T2939" s="193" t="str">
        <f t="shared" si="45"/>
        <v/>
      </c>
    </row>
    <row r="2940" spans="18:20" ht="15" customHeight="1" x14ac:dyDescent="0.25">
      <c r="R2940" s="193"/>
      <c r="S2940" s="193"/>
      <c r="T2940" s="193" t="str">
        <f t="shared" si="45"/>
        <v/>
      </c>
    </row>
    <row r="2941" spans="18:20" ht="15" customHeight="1" x14ac:dyDescent="0.25">
      <c r="R2941" s="193"/>
      <c r="S2941" s="193"/>
      <c r="T2941" s="193" t="str">
        <f t="shared" si="45"/>
        <v/>
      </c>
    </row>
    <row r="2942" spans="18:20" ht="15" customHeight="1" x14ac:dyDescent="0.25">
      <c r="R2942" s="193"/>
      <c r="S2942" s="193"/>
      <c r="T2942" s="193" t="str">
        <f t="shared" si="45"/>
        <v/>
      </c>
    </row>
    <row r="2943" spans="18:20" ht="15" customHeight="1" x14ac:dyDescent="0.25">
      <c r="R2943" s="193"/>
      <c r="S2943" s="193"/>
      <c r="T2943" s="193" t="str">
        <f t="shared" si="45"/>
        <v/>
      </c>
    </row>
    <row r="2944" spans="18:20" ht="15" customHeight="1" x14ac:dyDescent="0.25">
      <c r="R2944" s="193"/>
      <c r="S2944" s="193"/>
      <c r="T2944" s="193" t="str">
        <f t="shared" si="45"/>
        <v/>
      </c>
    </row>
    <row r="2945" spans="18:20" ht="15" customHeight="1" x14ac:dyDescent="0.25">
      <c r="R2945" s="193"/>
      <c r="S2945" s="193"/>
      <c r="T2945" s="193" t="str">
        <f t="shared" si="45"/>
        <v/>
      </c>
    </row>
    <row r="2946" spans="18:20" ht="15" customHeight="1" x14ac:dyDescent="0.25">
      <c r="R2946" s="193"/>
      <c r="S2946" s="193"/>
      <c r="T2946" s="193" t="str">
        <f t="shared" ref="T2946:T3009" si="46">IF($A2946="","",IF(AND($R2946="",$S2946=""),"",IF($S2946="",0,$S2946)-IF($R2946="",0,$R2946)))</f>
        <v/>
      </c>
    </row>
    <row r="2947" spans="18:20" ht="15" customHeight="1" x14ac:dyDescent="0.25">
      <c r="R2947" s="193"/>
      <c r="S2947" s="193"/>
      <c r="T2947" s="193" t="str">
        <f t="shared" si="46"/>
        <v/>
      </c>
    </row>
    <row r="2948" spans="18:20" ht="15" customHeight="1" x14ac:dyDescent="0.25">
      <c r="R2948" s="193"/>
      <c r="S2948" s="193"/>
      <c r="T2948" s="193" t="str">
        <f t="shared" si="46"/>
        <v/>
      </c>
    </row>
    <row r="2949" spans="18:20" ht="15" customHeight="1" x14ac:dyDescent="0.25">
      <c r="R2949" s="193"/>
      <c r="S2949" s="193"/>
      <c r="T2949" s="193" t="str">
        <f t="shared" si="46"/>
        <v/>
      </c>
    </row>
    <row r="2950" spans="18:20" ht="15" customHeight="1" x14ac:dyDescent="0.25">
      <c r="R2950" s="193"/>
      <c r="S2950" s="193"/>
      <c r="T2950" s="193" t="str">
        <f t="shared" si="46"/>
        <v/>
      </c>
    </row>
    <row r="2951" spans="18:20" ht="15" customHeight="1" x14ac:dyDescent="0.25">
      <c r="R2951" s="193"/>
      <c r="S2951" s="193"/>
      <c r="T2951" s="193" t="str">
        <f t="shared" si="46"/>
        <v/>
      </c>
    </row>
    <row r="2952" spans="18:20" ht="15" customHeight="1" x14ac:dyDescent="0.25">
      <c r="R2952" s="193"/>
      <c r="S2952" s="193"/>
      <c r="T2952" s="193" t="str">
        <f t="shared" si="46"/>
        <v/>
      </c>
    </row>
    <row r="2953" spans="18:20" ht="15" customHeight="1" x14ac:dyDescent="0.25">
      <c r="R2953" s="193"/>
      <c r="S2953" s="193"/>
      <c r="T2953" s="193" t="str">
        <f t="shared" si="46"/>
        <v/>
      </c>
    </row>
    <row r="2954" spans="18:20" ht="15" customHeight="1" x14ac:dyDescent="0.25">
      <c r="R2954" s="193"/>
      <c r="S2954" s="193"/>
      <c r="T2954" s="193" t="str">
        <f t="shared" si="46"/>
        <v/>
      </c>
    </row>
    <row r="2955" spans="18:20" ht="15" customHeight="1" x14ac:dyDescent="0.25">
      <c r="R2955" s="193"/>
      <c r="S2955" s="193"/>
      <c r="T2955" s="193" t="str">
        <f t="shared" si="46"/>
        <v/>
      </c>
    </row>
    <row r="2956" spans="18:20" ht="15" customHeight="1" x14ac:dyDescent="0.25">
      <c r="R2956" s="193"/>
      <c r="S2956" s="193"/>
      <c r="T2956" s="193" t="str">
        <f t="shared" si="46"/>
        <v/>
      </c>
    </row>
    <row r="2957" spans="18:20" ht="15" customHeight="1" x14ac:dyDescent="0.25">
      <c r="R2957" s="193"/>
      <c r="S2957" s="193"/>
      <c r="T2957" s="193" t="str">
        <f t="shared" si="46"/>
        <v/>
      </c>
    </row>
    <row r="2958" spans="18:20" ht="15" customHeight="1" x14ac:dyDescent="0.25">
      <c r="R2958" s="193"/>
      <c r="S2958" s="193"/>
      <c r="T2958" s="193" t="str">
        <f t="shared" si="46"/>
        <v/>
      </c>
    </row>
    <row r="2959" spans="18:20" ht="15" customHeight="1" x14ac:dyDescent="0.25">
      <c r="R2959" s="193"/>
      <c r="S2959" s="193"/>
      <c r="T2959" s="193" t="str">
        <f t="shared" si="46"/>
        <v/>
      </c>
    </row>
    <row r="2960" spans="18:20" ht="15" customHeight="1" x14ac:dyDescent="0.25">
      <c r="R2960" s="193"/>
      <c r="S2960" s="193"/>
      <c r="T2960" s="193" t="str">
        <f t="shared" si="46"/>
        <v/>
      </c>
    </row>
    <row r="2961" spans="18:20" ht="15" customHeight="1" x14ac:dyDescent="0.25">
      <c r="R2961" s="193"/>
      <c r="S2961" s="193"/>
      <c r="T2961" s="193" t="str">
        <f t="shared" si="46"/>
        <v/>
      </c>
    </row>
    <row r="2962" spans="18:20" ht="15" customHeight="1" x14ac:dyDescent="0.25">
      <c r="R2962" s="193"/>
      <c r="S2962" s="193"/>
      <c r="T2962" s="193" t="str">
        <f t="shared" si="46"/>
        <v/>
      </c>
    </row>
    <row r="2963" spans="18:20" ht="15" customHeight="1" x14ac:dyDescent="0.25">
      <c r="R2963" s="193"/>
      <c r="S2963" s="193"/>
      <c r="T2963" s="193" t="str">
        <f t="shared" si="46"/>
        <v/>
      </c>
    </row>
    <row r="2964" spans="18:20" ht="15" customHeight="1" x14ac:dyDescent="0.25">
      <c r="R2964" s="193"/>
      <c r="S2964" s="193"/>
      <c r="T2964" s="193" t="str">
        <f t="shared" si="46"/>
        <v/>
      </c>
    </row>
    <row r="2965" spans="18:20" ht="15" customHeight="1" x14ac:dyDescent="0.25">
      <c r="R2965" s="193"/>
      <c r="S2965" s="193"/>
      <c r="T2965" s="193" t="str">
        <f t="shared" si="46"/>
        <v/>
      </c>
    </row>
    <row r="2966" spans="18:20" ht="15" customHeight="1" x14ac:dyDescent="0.25">
      <c r="R2966" s="193"/>
      <c r="S2966" s="193"/>
      <c r="T2966" s="193" t="str">
        <f t="shared" si="46"/>
        <v/>
      </c>
    </row>
    <row r="2967" spans="18:20" ht="15" customHeight="1" x14ac:dyDescent="0.25">
      <c r="R2967" s="193"/>
      <c r="S2967" s="193"/>
      <c r="T2967" s="193" t="str">
        <f t="shared" si="46"/>
        <v/>
      </c>
    </row>
    <row r="2968" spans="18:20" ht="15" customHeight="1" x14ac:dyDescent="0.25">
      <c r="R2968" s="193"/>
      <c r="S2968" s="193"/>
      <c r="T2968" s="193" t="str">
        <f t="shared" si="46"/>
        <v/>
      </c>
    </row>
    <row r="2969" spans="18:20" ht="15" customHeight="1" x14ac:dyDescent="0.25">
      <c r="R2969" s="193"/>
      <c r="S2969" s="193"/>
      <c r="T2969" s="193" t="str">
        <f t="shared" si="46"/>
        <v/>
      </c>
    </row>
    <row r="2970" spans="18:20" ht="15" customHeight="1" x14ac:dyDescent="0.25">
      <c r="R2970" s="193"/>
      <c r="S2970" s="193"/>
      <c r="T2970" s="193" t="str">
        <f t="shared" si="46"/>
        <v/>
      </c>
    </row>
    <row r="2971" spans="18:20" ht="15" customHeight="1" x14ac:dyDescent="0.25">
      <c r="R2971" s="193"/>
      <c r="S2971" s="193"/>
      <c r="T2971" s="193" t="str">
        <f t="shared" si="46"/>
        <v/>
      </c>
    </row>
    <row r="2972" spans="18:20" ht="15" customHeight="1" x14ac:dyDescent="0.25">
      <c r="R2972" s="193"/>
      <c r="S2972" s="193"/>
      <c r="T2972" s="193" t="str">
        <f t="shared" si="46"/>
        <v/>
      </c>
    </row>
    <row r="2973" spans="18:20" ht="15" customHeight="1" x14ac:dyDescent="0.25">
      <c r="R2973" s="193"/>
      <c r="S2973" s="193"/>
      <c r="T2973" s="193" t="str">
        <f t="shared" si="46"/>
        <v/>
      </c>
    </row>
    <row r="2974" spans="18:20" ht="15" customHeight="1" x14ac:dyDescent="0.25">
      <c r="R2974" s="193"/>
      <c r="S2974" s="193"/>
      <c r="T2974" s="193" t="str">
        <f t="shared" si="46"/>
        <v/>
      </c>
    </row>
    <row r="2975" spans="18:20" ht="15" customHeight="1" x14ac:dyDescent="0.25">
      <c r="R2975" s="193"/>
      <c r="S2975" s="193"/>
      <c r="T2975" s="193" t="str">
        <f t="shared" si="46"/>
        <v/>
      </c>
    </row>
    <row r="2976" spans="18:20" ht="15" customHeight="1" x14ac:dyDescent="0.25">
      <c r="R2976" s="193"/>
      <c r="S2976" s="193"/>
      <c r="T2976" s="193" t="str">
        <f t="shared" si="46"/>
        <v/>
      </c>
    </row>
    <row r="2977" spans="18:20" ht="15" customHeight="1" x14ac:dyDescent="0.25">
      <c r="R2977" s="193"/>
      <c r="S2977" s="193"/>
      <c r="T2977" s="193" t="str">
        <f t="shared" si="46"/>
        <v/>
      </c>
    </row>
    <row r="2978" spans="18:20" ht="15" customHeight="1" x14ac:dyDescent="0.25">
      <c r="R2978" s="193"/>
      <c r="S2978" s="193"/>
      <c r="T2978" s="193" t="str">
        <f t="shared" si="46"/>
        <v/>
      </c>
    </row>
    <row r="2979" spans="18:20" ht="15" customHeight="1" x14ac:dyDescent="0.25">
      <c r="R2979" s="193"/>
      <c r="S2979" s="193"/>
      <c r="T2979" s="193" t="str">
        <f t="shared" si="46"/>
        <v/>
      </c>
    </row>
    <row r="2980" spans="18:20" ht="15" customHeight="1" x14ac:dyDescent="0.25">
      <c r="R2980" s="193"/>
      <c r="S2980" s="193"/>
      <c r="T2980" s="193" t="str">
        <f t="shared" si="46"/>
        <v/>
      </c>
    </row>
    <row r="2981" spans="18:20" ht="15" customHeight="1" x14ac:dyDescent="0.25">
      <c r="R2981" s="193"/>
      <c r="S2981" s="193"/>
      <c r="T2981" s="193" t="str">
        <f t="shared" si="46"/>
        <v/>
      </c>
    </row>
    <row r="2982" spans="18:20" ht="15" customHeight="1" x14ac:dyDescent="0.25">
      <c r="R2982" s="193"/>
      <c r="S2982" s="193"/>
      <c r="T2982" s="193" t="str">
        <f t="shared" si="46"/>
        <v/>
      </c>
    </row>
    <row r="2983" spans="18:20" ht="15" customHeight="1" x14ac:dyDescent="0.25">
      <c r="R2983" s="193"/>
      <c r="S2983" s="193"/>
      <c r="T2983" s="193" t="str">
        <f t="shared" si="46"/>
        <v/>
      </c>
    </row>
    <row r="2984" spans="18:20" ht="15" customHeight="1" x14ac:dyDescent="0.25">
      <c r="R2984" s="193"/>
      <c r="S2984" s="193"/>
      <c r="T2984" s="193" t="str">
        <f t="shared" si="46"/>
        <v/>
      </c>
    </row>
    <row r="2985" spans="18:20" ht="15" customHeight="1" x14ac:dyDescent="0.25">
      <c r="R2985" s="193"/>
      <c r="S2985" s="193"/>
      <c r="T2985" s="193" t="str">
        <f t="shared" si="46"/>
        <v/>
      </c>
    </row>
    <row r="2986" spans="18:20" ht="15" customHeight="1" x14ac:dyDescent="0.25">
      <c r="R2986" s="193"/>
      <c r="S2986" s="193"/>
      <c r="T2986" s="193" t="str">
        <f t="shared" si="46"/>
        <v/>
      </c>
    </row>
    <row r="2987" spans="18:20" ht="15" customHeight="1" x14ac:dyDescent="0.25">
      <c r="R2987" s="193"/>
      <c r="S2987" s="193"/>
      <c r="T2987" s="193" t="str">
        <f t="shared" si="46"/>
        <v/>
      </c>
    </row>
    <row r="2988" spans="18:20" ht="15" customHeight="1" x14ac:dyDescent="0.25">
      <c r="R2988" s="193"/>
      <c r="S2988" s="193"/>
      <c r="T2988" s="193" t="str">
        <f t="shared" si="46"/>
        <v/>
      </c>
    </row>
    <row r="2989" spans="18:20" ht="15" customHeight="1" x14ac:dyDescent="0.25">
      <c r="R2989" s="193"/>
      <c r="S2989" s="193"/>
      <c r="T2989" s="193" t="str">
        <f t="shared" si="46"/>
        <v/>
      </c>
    </row>
    <row r="2990" spans="18:20" ht="15" customHeight="1" x14ac:dyDescent="0.25">
      <c r="R2990" s="193"/>
      <c r="S2990" s="193"/>
      <c r="T2990" s="193" t="str">
        <f t="shared" si="46"/>
        <v/>
      </c>
    </row>
    <row r="2991" spans="18:20" ht="15" customHeight="1" x14ac:dyDescent="0.25">
      <c r="R2991" s="193"/>
      <c r="S2991" s="193"/>
      <c r="T2991" s="193" t="str">
        <f t="shared" si="46"/>
        <v/>
      </c>
    </row>
    <row r="2992" spans="18:20" ht="15" customHeight="1" x14ac:dyDescent="0.25">
      <c r="R2992" s="193"/>
      <c r="S2992" s="193"/>
      <c r="T2992" s="193" t="str">
        <f t="shared" si="46"/>
        <v/>
      </c>
    </row>
    <row r="2993" spans="18:20" ht="15" customHeight="1" x14ac:dyDescent="0.25">
      <c r="R2993" s="193"/>
      <c r="S2993" s="193"/>
      <c r="T2993" s="193" t="str">
        <f t="shared" si="46"/>
        <v/>
      </c>
    </row>
    <row r="2994" spans="18:20" ht="15" customHeight="1" x14ac:dyDescent="0.25">
      <c r="R2994" s="193"/>
      <c r="S2994" s="193"/>
      <c r="T2994" s="193" t="str">
        <f t="shared" si="46"/>
        <v/>
      </c>
    </row>
    <row r="2995" spans="18:20" ht="15" customHeight="1" x14ac:dyDescent="0.25">
      <c r="R2995" s="193"/>
      <c r="S2995" s="193"/>
      <c r="T2995" s="193" t="str">
        <f t="shared" si="46"/>
        <v/>
      </c>
    </row>
    <row r="2996" spans="18:20" ht="15" customHeight="1" x14ac:dyDescent="0.25">
      <c r="R2996" s="193"/>
      <c r="S2996" s="193"/>
      <c r="T2996" s="193" t="str">
        <f t="shared" si="46"/>
        <v/>
      </c>
    </row>
    <row r="2997" spans="18:20" ht="15" customHeight="1" x14ac:dyDescent="0.25">
      <c r="R2997" s="193"/>
      <c r="S2997" s="193"/>
      <c r="T2997" s="193" t="str">
        <f t="shared" si="46"/>
        <v/>
      </c>
    </row>
    <row r="2998" spans="18:20" ht="15" customHeight="1" x14ac:dyDescent="0.25">
      <c r="R2998" s="193"/>
      <c r="S2998" s="193"/>
      <c r="T2998" s="193" t="str">
        <f t="shared" si="46"/>
        <v/>
      </c>
    </row>
    <row r="2999" spans="18:20" ht="15" customHeight="1" x14ac:dyDescent="0.25">
      <c r="R2999" s="193"/>
      <c r="S2999" s="193"/>
      <c r="T2999" s="193" t="str">
        <f t="shared" si="46"/>
        <v/>
      </c>
    </row>
    <row r="3000" spans="18:20" ht="15" customHeight="1" x14ac:dyDescent="0.25">
      <c r="R3000" s="193"/>
      <c r="S3000" s="193"/>
      <c r="T3000" s="193" t="str">
        <f t="shared" si="46"/>
        <v/>
      </c>
    </row>
    <row r="3001" spans="18:20" ht="15" customHeight="1" x14ac:dyDescent="0.25">
      <c r="R3001" s="193"/>
      <c r="S3001" s="193"/>
      <c r="T3001" s="193" t="str">
        <f t="shared" si="46"/>
        <v/>
      </c>
    </row>
    <row r="3002" spans="18:20" ht="15" customHeight="1" x14ac:dyDescent="0.25">
      <c r="R3002" s="193"/>
      <c r="S3002" s="193"/>
      <c r="T3002" s="193" t="str">
        <f t="shared" si="46"/>
        <v/>
      </c>
    </row>
    <row r="3003" spans="18:20" ht="15" customHeight="1" x14ac:dyDescent="0.25">
      <c r="R3003" s="193"/>
      <c r="S3003" s="193"/>
      <c r="T3003" s="193" t="str">
        <f t="shared" si="46"/>
        <v/>
      </c>
    </row>
    <row r="3004" spans="18:20" ht="15" customHeight="1" x14ac:dyDescent="0.25">
      <c r="R3004" s="193"/>
      <c r="S3004" s="193"/>
      <c r="T3004" s="193" t="str">
        <f t="shared" si="46"/>
        <v/>
      </c>
    </row>
    <row r="3005" spans="18:20" ht="15" customHeight="1" x14ac:dyDescent="0.25">
      <c r="R3005" s="193"/>
      <c r="S3005" s="193"/>
      <c r="T3005" s="193" t="str">
        <f t="shared" si="46"/>
        <v/>
      </c>
    </row>
    <row r="3006" spans="18:20" ht="15" customHeight="1" x14ac:dyDescent="0.25">
      <c r="R3006" s="193"/>
      <c r="S3006" s="193"/>
      <c r="T3006" s="193" t="str">
        <f t="shared" si="46"/>
        <v/>
      </c>
    </row>
    <row r="3007" spans="18:20" ht="15" customHeight="1" x14ac:dyDescent="0.25">
      <c r="R3007" s="193"/>
      <c r="S3007" s="193"/>
      <c r="T3007" s="193" t="str">
        <f t="shared" si="46"/>
        <v/>
      </c>
    </row>
    <row r="3008" spans="18:20" ht="15" customHeight="1" x14ac:dyDescent="0.25">
      <c r="R3008" s="193"/>
      <c r="S3008" s="193"/>
      <c r="T3008" s="193" t="str">
        <f t="shared" si="46"/>
        <v/>
      </c>
    </row>
    <row r="3009" spans="18:20" ht="15" customHeight="1" x14ac:dyDescent="0.25">
      <c r="R3009" s="193"/>
      <c r="S3009" s="193"/>
      <c r="T3009" s="193" t="str">
        <f t="shared" si="46"/>
        <v/>
      </c>
    </row>
    <row r="3010" spans="18:20" ht="15" customHeight="1" x14ac:dyDescent="0.25">
      <c r="R3010" s="193"/>
      <c r="S3010" s="193"/>
      <c r="T3010" s="193" t="str">
        <f t="shared" ref="T3010:T3073" si="47">IF($A3010="","",IF(AND($R3010="",$S3010=""),"",IF($S3010="",0,$S3010)-IF($R3010="",0,$R3010)))</f>
        <v/>
      </c>
    </row>
    <row r="3011" spans="18:20" ht="15" customHeight="1" x14ac:dyDescent="0.25">
      <c r="R3011" s="193"/>
      <c r="S3011" s="193"/>
      <c r="T3011" s="193" t="str">
        <f t="shared" si="47"/>
        <v/>
      </c>
    </row>
    <row r="3012" spans="18:20" ht="15" customHeight="1" x14ac:dyDescent="0.25">
      <c r="R3012" s="193"/>
      <c r="S3012" s="193"/>
      <c r="T3012" s="193" t="str">
        <f t="shared" si="47"/>
        <v/>
      </c>
    </row>
    <row r="3013" spans="18:20" ht="15" customHeight="1" x14ac:dyDescent="0.25">
      <c r="R3013" s="193"/>
      <c r="S3013" s="193"/>
      <c r="T3013" s="193" t="str">
        <f t="shared" si="47"/>
        <v/>
      </c>
    </row>
    <row r="3014" spans="18:20" ht="15" customHeight="1" x14ac:dyDescent="0.25">
      <c r="R3014" s="193"/>
      <c r="S3014" s="193"/>
      <c r="T3014" s="193" t="str">
        <f t="shared" si="47"/>
        <v/>
      </c>
    </row>
    <row r="3015" spans="18:20" ht="15" customHeight="1" x14ac:dyDescent="0.25">
      <c r="R3015" s="193"/>
      <c r="S3015" s="193"/>
      <c r="T3015" s="193" t="str">
        <f t="shared" si="47"/>
        <v/>
      </c>
    </row>
    <row r="3016" spans="18:20" ht="15" customHeight="1" x14ac:dyDescent="0.25">
      <c r="R3016" s="193"/>
      <c r="S3016" s="193"/>
      <c r="T3016" s="193" t="str">
        <f t="shared" si="47"/>
        <v/>
      </c>
    </row>
    <row r="3017" spans="18:20" ht="15" customHeight="1" x14ac:dyDescent="0.25">
      <c r="R3017" s="193"/>
      <c r="S3017" s="193"/>
      <c r="T3017" s="193" t="str">
        <f t="shared" si="47"/>
        <v/>
      </c>
    </row>
    <row r="3018" spans="18:20" ht="15" customHeight="1" x14ac:dyDescent="0.25">
      <c r="R3018" s="193"/>
      <c r="S3018" s="193"/>
      <c r="T3018" s="193" t="str">
        <f t="shared" si="47"/>
        <v/>
      </c>
    </row>
    <row r="3019" spans="18:20" ht="15" customHeight="1" x14ac:dyDescent="0.25">
      <c r="R3019" s="193"/>
      <c r="S3019" s="193"/>
      <c r="T3019" s="193" t="str">
        <f t="shared" si="47"/>
        <v/>
      </c>
    </row>
    <row r="3020" spans="18:20" ht="15" customHeight="1" x14ac:dyDescent="0.25">
      <c r="R3020" s="193"/>
      <c r="S3020" s="193"/>
      <c r="T3020" s="193" t="str">
        <f t="shared" si="47"/>
        <v/>
      </c>
    </row>
    <row r="3021" spans="18:20" ht="15" customHeight="1" x14ac:dyDescent="0.25">
      <c r="R3021" s="193"/>
      <c r="S3021" s="193"/>
      <c r="T3021" s="193" t="str">
        <f t="shared" si="47"/>
        <v/>
      </c>
    </row>
    <row r="3022" spans="18:20" ht="15" customHeight="1" x14ac:dyDescent="0.25">
      <c r="R3022" s="193"/>
      <c r="S3022" s="193"/>
      <c r="T3022" s="193" t="str">
        <f t="shared" si="47"/>
        <v/>
      </c>
    </row>
    <row r="3023" spans="18:20" ht="15" customHeight="1" x14ac:dyDescent="0.25">
      <c r="R3023" s="193"/>
      <c r="S3023" s="193"/>
      <c r="T3023" s="193" t="str">
        <f t="shared" si="47"/>
        <v/>
      </c>
    </row>
    <row r="3024" spans="18:20" ht="15" customHeight="1" x14ac:dyDescent="0.25">
      <c r="R3024" s="193"/>
      <c r="S3024" s="193"/>
      <c r="T3024" s="193" t="str">
        <f t="shared" si="47"/>
        <v/>
      </c>
    </row>
    <row r="3025" spans="18:20" ht="15" customHeight="1" x14ac:dyDescent="0.25">
      <c r="R3025" s="193"/>
      <c r="S3025" s="193"/>
      <c r="T3025" s="193" t="str">
        <f t="shared" si="47"/>
        <v/>
      </c>
    </row>
    <row r="3026" spans="18:20" ht="15" customHeight="1" x14ac:dyDescent="0.25">
      <c r="R3026" s="193"/>
      <c r="S3026" s="193"/>
      <c r="T3026" s="193" t="str">
        <f t="shared" si="47"/>
        <v/>
      </c>
    </row>
    <row r="3027" spans="18:20" ht="15" customHeight="1" x14ac:dyDescent="0.25">
      <c r="R3027" s="193"/>
      <c r="S3027" s="193"/>
      <c r="T3027" s="193" t="str">
        <f t="shared" si="47"/>
        <v/>
      </c>
    </row>
    <row r="3028" spans="18:20" ht="15" customHeight="1" x14ac:dyDescent="0.25">
      <c r="R3028" s="193"/>
      <c r="S3028" s="193"/>
      <c r="T3028" s="193" t="str">
        <f t="shared" si="47"/>
        <v/>
      </c>
    </row>
    <row r="3029" spans="18:20" ht="15" customHeight="1" x14ac:dyDescent="0.25">
      <c r="R3029" s="193"/>
      <c r="S3029" s="193"/>
      <c r="T3029" s="193" t="str">
        <f t="shared" si="47"/>
        <v/>
      </c>
    </row>
    <row r="3030" spans="18:20" ht="15" customHeight="1" x14ac:dyDescent="0.25">
      <c r="R3030" s="193"/>
      <c r="S3030" s="193"/>
      <c r="T3030" s="193" t="str">
        <f t="shared" si="47"/>
        <v/>
      </c>
    </row>
    <row r="3031" spans="18:20" ht="15" customHeight="1" x14ac:dyDescent="0.25">
      <c r="R3031" s="193"/>
      <c r="S3031" s="193"/>
      <c r="T3031" s="193" t="str">
        <f t="shared" si="47"/>
        <v/>
      </c>
    </row>
    <row r="3032" spans="18:20" ht="15" customHeight="1" x14ac:dyDescent="0.25">
      <c r="R3032" s="193"/>
      <c r="S3032" s="193"/>
      <c r="T3032" s="193" t="str">
        <f t="shared" si="47"/>
        <v/>
      </c>
    </row>
    <row r="3033" spans="18:20" ht="15" customHeight="1" x14ac:dyDescent="0.25">
      <c r="R3033" s="193"/>
      <c r="S3033" s="193"/>
      <c r="T3033" s="193" t="str">
        <f t="shared" si="47"/>
        <v/>
      </c>
    </row>
    <row r="3034" spans="18:20" ht="15" customHeight="1" x14ac:dyDescent="0.25">
      <c r="R3034" s="193"/>
      <c r="S3034" s="193"/>
      <c r="T3034" s="193" t="str">
        <f t="shared" si="47"/>
        <v/>
      </c>
    </row>
    <row r="3035" spans="18:20" ht="15" customHeight="1" x14ac:dyDescent="0.25">
      <c r="R3035" s="193"/>
      <c r="S3035" s="193"/>
      <c r="T3035" s="193" t="str">
        <f t="shared" si="47"/>
        <v/>
      </c>
    </row>
    <row r="3036" spans="18:20" ht="15" customHeight="1" x14ac:dyDescent="0.25">
      <c r="R3036" s="193"/>
      <c r="S3036" s="193"/>
      <c r="T3036" s="193" t="str">
        <f t="shared" si="47"/>
        <v/>
      </c>
    </row>
    <row r="3037" spans="18:20" ht="15" customHeight="1" x14ac:dyDescent="0.25">
      <c r="R3037" s="193"/>
      <c r="S3037" s="193"/>
      <c r="T3037" s="193" t="str">
        <f t="shared" si="47"/>
        <v/>
      </c>
    </row>
    <row r="3038" spans="18:20" ht="15" customHeight="1" x14ac:dyDescent="0.25">
      <c r="R3038" s="193"/>
      <c r="S3038" s="193"/>
      <c r="T3038" s="193" t="str">
        <f t="shared" si="47"/>
        <v/>
      </c>
    </row>
    <row r="3039" spans="18:20" ht="15" customHeight="1" x14ac:dyDescent="0.25">
      <c r="R3039" s="193"/>
      <c r="S3039" s="193"/>
      <c r="T3039" s="193" t="str">
        <f t="shared" si="47"/>
        <v/>
      </c>
    </row>
    <row r="3040" spans="18:20" ht="15" customHeight="1" x14ac:dyDescent="0.25">
      <c r="R3040" s="193"/>
      <c r="S3040" s="193"/>
      <c r="T3040" s="193" t="str">
        <f t="shared" si="47"/>
        <v/>
      </c>
    </row>
    <row r="3041" spans="18:20" ht="15" customHeight="1" x14ac:dyDescent="0.25">
      <c r="R3041" s="193"/>
      <c r="S3041" s="193"/>
      <c r="T3041" s="193" t="str">
        <f t="shared" si="47"/>
        <v/>
      </c>
    </row>
    <row r="3042" spans="18:20" ht="15" customHeight="1" x14ac:dyDescent="0.25">
      <c r="R3042" s="193"/>
      <c r="S3042" s="193"/>
      <c r="T3042" s="193" t="str">
        <f t="shared" si="47"/>
        <v/>
      </c>
    </row>
    <row r="3043" spans="18:20" ht="15" customHeight="1" x14ac:dyDescent="0.25">
      <c r="R3043" s="193"/>
      <c r="S3043" s="193"/>
      <c r="T3043" s="193" t="str">
        <f t="shared" si="47"/>
        <v/>
      </c>
    </row>
    <row r="3044" spans="18:20" ht="15" customHeight="1" x14ac:dyDescent="0.25">
      <c r="R3044" s="193"/>
      <c r="S3044" s="193"/>
      <c r="T3044" s="193" t="str">
        <f t="shared" si="47"/>
        <v/>
      </c>
    </row>
    <row r="3045" spans="18:20" ht="15" customHeight="1" x14ac:dyDescent="0.25">
      <c r="R3045" s="193"/>
      <c r="S3045" s="193"/>
      <c r="T3045" s="193" t="str">
        <f t="shared" si="47"/>
        <v/>
      </c>
    </row>
    <row r="3046" spans="18:20" ht="15" customHeight="1" x14ac:dyDescent="0.25">
      <c r="R3046" s="193"/>
      <c r="S3046" s="193"/>
      <c r="T3046" s="193" t="str">
        <f t="shared" si="47"/>
        <v/>
      </c>
    </row>
    <row r="3047" spans="18:20" ht="15" customHeight="1" x14ac:dyDescent="0.25">
      <c r="R3047" s="193"/>
      <c r="S3047" s="193"/>
      <c r="T3047" s="193" t="str">
        <f t="shared" si="47"/>
        <v/>
      </c>
    </row>
    <row r="3048" spans="18:20" ht="15" customHeight="1" x14ac:dyDescent="0.25">
      <c r="R3048" s="193"/>
      <c r="S3048" s="193"/>
      <c r="T3048" s="193" t="str">
        <f t="shared" si="47"/>
        <v/>
      </c>
    </row>
    <row r="3049" spans="18:20" ht="15" customHeight="1" x14ac:dyDescent="0.25">
      <c r="R3049" s="193"/>
      <c r="S3049" s="193"/>
      <c r="T3049" s="193" t="str">
        <f t="shared" si="47"/>
        <v/>
      </c>
    </row>
    <row r="3050" spans="18:20" ht="15" customHeight="1" x14ac:dyDescent="0.25">
      <c r="R3050" s="193"/>
      <c r="S3050" s="193"/>
      <c r="T3050" s="193" t="str">
        <f t="shared" si="47"/>
        <v/>
      </c>
    </row>
    <row r="3051" spans="18:20" ht="15" customHeight="1" x14ac:dyDescent="0.25">
      <c r="R3051" s="193"/>
      <c r="S3051" s="193"/>
      <c r="T3051" s="193" t="str">
        <f t="shared" si="47"/>
        <v/>
      </c>
    </row>
    <row r="3052" spans="18:20" ht="15" customHeight="1" x14ac:dyDescent="0.25">
      <c r="R3052" s="193"/>
      <c r="S3052" s="193"/>
      <c r="T3052" s="193" t="str">
        <f t="shared" si="47"/>
        <v/>
      </c>
    </row>
    <row r="3053" spans="18:20" ht="15" customHeight="1" x14ac:dyDescent="0.25">
      <c r="R3053" s="193"/>
      <c r="S3053" s="193"/>
      <c r="T3053" s="193" t="str">
        <f t="shared" si="47"/>
        <v/>
      </c>
    </row>
    <row r="3054" spans="18:20" ht="15" customHeight="1" x14ac:dyDescent="0.25">
      <c r="R3054" s="193"/>
      <c r="S3054" s="193"/>
      <c r="T3054" s="193" t="str">
        <f t="shared" si="47"/>
        <v/>
      </c>
    </row>
    <row r="3055" spans="18:20" ht="15" customHeight="1" x14ac:dyDescent="0.25">
      <c r="R3055" s="193"/>
      <c r="S3055" s="193"/>
      <c r="T3055" s="193" t="str">
        <f t="shared" si="47"/>
        <v/>
      </c>
    </row>
    <row r="3056" spans="18:20" ht="15" customHeight="1" x14ac:dyDescent="0.25">
      <c r="R3056" s="193"/>
      <c r="S3056" s="193"/>
      <c r="T3056" s="193" t="str">
        <f t="shared" si="47"/>
        <v/>
      </c>
    </row>
    <row r="3057" spans="18:20" ht="15" customHeight="1" x14ac:dyDescent="0.25">
      <c r="R3057" s="193"/>
      <c r="S3057" s="193"/>
      <c r="T3057" s="193" t="str">
        <f t="shared" si="47"/>
        <v/>
      </c>
    </row>
    <row r="3058" spans="18:20" ht="15" customHeight="1" x14ac:dyDescent="0.25">
      <c r="R3058" s="193"/>
      <c r="S3058" s="193"/>
      <c r="T3058" s="193" t="str">
        <f t="shared" si="47"/>
        <v/>
      </c>
    </row>
    <row r="3059" spans="18:20" ht="15" customHeight="1" x14ac:dyDescent="0.25">
      <c r="R3059" s="193"/>
      <c r="S3059" s="193"/>
      <c r="T3059" s="193" t="str">
        <f t="shared" si="47"/>
        <v/>
      </c>
    </row>
    <row r="3060" spans="18:20" ht="15" customHeight="1" x14ac:dyDescent="0.25">
      <c r="R3060" s="193"/>
      <c r="S3060" s="193"/>
      <c r="T3060" s="193" t="str">
        <f t="shared" si="47"/>
        <v/>
      </c>
    </row>
    <row r="3061" spans="18:20" ht="15" customHeight="1" x14ac:dyDescent="0.25">
      <c r="R3061" s="193"/>
      <c r="S3061" s="193"/>
      <c r="T3061" s="193" t="str">
        <f t="shared" si="47"/>
        <v/>
      </c>
    </row>
    <row r="3062" spans="18:20" ht="15" customHeight="1" x14ac:dyDescent="0.25">
      <c r="R3062" s="193"/>
      <c r="S3062" s="193"/>
      <c r="T3062" s="193" t="str">
        <f t="shared" si="47"/>
        <v/>
      </c>
    </row>
    <row r="3063" spans="18:20" ht="15" customHeight="1" x14ac:dyDescent="0.25">
      <c r="R3063" s="193"/>
      <c r="S3063" s="193"/>
      <c r="T3063" s="193" t="str">
        <f t="shared" si="47"/>
        <v/>
      </c>
    </row>
    <row r="3064" spans="18:20" ht="15" customHeight="1" x14ac:dyDescent="0.25">
      <c r="R3064" s="193"/>
      <c r="S3064" s="193"/>
      <c r="T3064" s="193" t="str">
        <f t="shared" si="47"/>
        <v/>
      </c>
    </row>
    <row r="3065" spans="18:20" ht="15" customHeight="1" x14ac:dyDescent="0.25">
      <c r="R3065" s="193"/>
      <c r="S3065" s="193"/>
      <c r="T3065" s="193" t="str">
        <f t="shared" si="47"/>
        <v/>
      </c>
    </row>
    <row r="3066" spans="18:20" ht="15" customHeight="1" x14ac:dyDescent="0.25">
      <c r="R3066" s="193"/>
      <c r="S3066" s="193"/>
      <c r="T3066" s="193" t="str">
        <f t="shared" si="47"/>
        <v/>
      </c>
    </row>
    <row r="3067" spans="18:20" ht="15" customHeight="1" x14ac:dyDescent="0.25">
      <c r="R3067" s="193"/>
      <c r="S3067" s="193"/>
      <c r="T3067" s="193" t="str">
        <f t="shared" si="47"/>
        <v/>
      </c>
    </row>
    <row r="3068" spans="18:20" ht="15" customHeight="1" x14ac:dyDescent="0.25">
      <c r="R3068" s="193"/>
      <c r="S3068" s="193"/>
      <c r="T3068" s="193" t="str">
        <f t="shared" si="47"/>
        <v/>
      </c>
    </row>
    <row r="3069" spans="18:20" ht="15" customHeight="1" x14ac:dyDescent="0.25">
      <c r="R3069" s="193"/>
      <c r="S3069" s="193"/>
      <c r="T3069" s="193" t="str">
        <f t="shared" si="47"/>
        <v/>
      </c>
    </row>
    <row r="3070" spans="18:20" ht="15" customHeight="1" x14ac:dyDescent="0.25">
      <c r="R3070" s="193"/>
      <c r="S3070" s="193"/>
      <c r="T3070" s="193" t="str">
        <f t="shared" si="47"/>
        <v/>
      </c>
    </row>
    <row r="3071" spans="18:20" ht="15" customHeight="1" x14ac:dyDescent="0.25">
      <c r="R3071" s="193"/>
      <c r="S3071" s="193"/>
      <c r="T3071" s="193" t="str">
        <f t="shared" si="47"/>
        <v/>
      </c>
    </row>
    <row r="3072" spans="18:20" ht="15" customHeight="1" x14ac:dyDescent="0.25">
      <c r="R3072" s="193"/>
      <c r="S3072" s="193"/>
      <c r="T3072" s="193" t="str">
        <f t="shared" si="47"/>
        <v/>
      </c>
    </row>
    <row r="3073" spans="18:20" ht="15" customHeight="1" x14ac:dyDescent="0.25">
      <c r="R3073" s="193"/>
      <c r="S3073" s="193"/>
      <c r="T3073" s="193" t="str">
        <f t="shared" si="47"/>
        <v/>
      </c>
    </row>
    <row r="3074" spans="18:20" ht="15" customHeight="1" x14ac:dyDescent="0.25">
      <c r="R3074" s="193"/>
      <c r="S3074" s="193"/>
      <c r="T3074" s="193" t="str">
        <f t="shared" ref="T3074:T3137" si="48">IF($A3074="","",IF(AND($R3074="",$S3074=""),"",IF($S3074="",0,$S3074)-IF($R3074="",0,$R3074)))</f>
        <v/>
      </c>
    </row>
    <row r="3075" spans="18:20" ht="15" customHeight="1" x14ac:dyDescent="0.25">
      <c r="R3075" s="193"/>
      <c r="S3075" s="193"/>
      <c r="T3075" s="193" t="str">
        <f t="shared" si="48"/>
        <v/>
      </c>
    </row>
    <row r="3076" spans="18:20" ht="15" customHeight="1" x14ac:dyDescent="0.25">
      <c r="R3076" s="193"/>
      <c r="S3076" s="193"/>
      <c r="T3076" s="193" t="str">
        <f t="shared" si="48"/>
        <v/>
      </c>
    </row>
    <row r="3077" spans="18:20" ht="15" customHeight="1" x14ac:dyDescent="0.25">
      <c r="R3077" s="193"/>
      <c r="S3077" s="193"/>
      <c r="T3077" s="193" t="str">
        <f t="shared" si="48"/>
        <v/>
      </c>
    </row>
    <row r="3078" spans="18:20" ht="15" customHeight="1" x14ac:dyDescent="0.25">
      <c r="R3078" s="193"/>
      <c r="S3078" s="193"/>
      <c r="T3078" s="193" t="str">
        <f t="shared" si="48"/>
        <v/>
      </c>
    </row>
    <row r="3079" spans="18:20" ht="15" customHeight="1" x14ac:dyDescent="0.25">
      <c r="R3079" s="193"/>
      <c r="S3079" s="193"/>
      <c r="T3079" s="193" t="str">
        <f t="shared" si="48"/>
        <v/>
      </c>
    </row>
    <row r="3080" spans="18:20" ht="15" customHeight="1" x14ac:dyDescent="0.25">
      <c r="R3080" s="193"/>
      <c r="S3080" s="193"/>
      <c r="T3080" s="193" t="str">
        <f t="shared" si="48"/>
        <v/>
      </c>
    </row>
    <row r="3081" spans="18:20" ht="15" customHeight="1" x14ac:dyDescent="0.25">
      <c r="R3081" s="193"/>
      <c r="S3081" s="193"/>
      <c r="T3081" s="193" t="str">
        <f t="shared" si="48"/>
        <v/>
      </c>
    </row>
    <row r="3082" spans="18:20" ht="15" customHeight="1" x14ac:dyDescent="0.25">
      <c r="R3082" s="193"/>
      <c r="S3082" s="193"/>
      <c r="T3082" s="193" t="str">
        <f t="shared" si="48"/>
        <v/>
      </c>
    </row>
    <row r="3083" spans="18:20" ht="15" customHeight="1" x14ac:dyDescent="0.25">
      <c r="R3083" s="193"/>
      <c r="S3083" s="193"/>
      <c r="T3083" s="193" t="str">
        <f t="shared" si="48"/>
        <v/>
      </c>
    </row>
    <row r="3084" spans="18:20" ht="15" customHeight="1" x14ac:dyDescent="0.25">
      <c r="R3084" s="193"/>
      <c r="S3084" s="193"/>
      <c r="T3084" s="193" t="str">
        <f t="shared" si="48"/>
        <v/>
      </c>
    </row>
    <row r="3085" spans="18:20" ht="15" customHeight="1" x14ac:dyDescent="0.25">
      <c r="R3085" s="193"/>
      <c r="S3085" s="193"/>
      <c r="T3085" s="193" t="str">
        <f t="shared" si="48"/>
        <v/>
      </c>
    </row>
    <row r="3086" spans="18:20" ht="15" customHeight="1" x14ac:dyDescent="0.25">
      <c r="R3086" s="193"/>
      <c r="S3086" s="193"/>
      <c r="T3086" s="193" t="str">
        <f t="shared" si="48"/>
        <v/>
      </c>
    </row>
    <row r="3087" spans="18:20" ht="15" customHeight="1" x14ac:dyDescent="0.25">
      <c r="R3087" s="193"/>
      <c r="S3087" s="193"/>
      <c r="T3087" s="193" t="str">
        <f t="shared" si="48"/>
        <v/>
      </c>
    </row>
    <row r="3088" spans="18:20" ht="15" customHeight="1" x14ac:dyDescent="0.25">
      <c r="R3088" s="193"/>
      <c r="S3088" s="193"/>
      <c r="T3088" s="193" t="str">
        <f t="shared" si="48"/>
        <v/>
      </c>
    </row>
    <row r="3089" spans="18:20" ht="15" customHeight="1" x14ac:dyDescent="0.25">
      <c r="R3089" s="193"/>
      <c r="S3089" s="193"/>
      <c r="T3089" s="193" t="str">
        <f t="shared" si="48"/>
        <v/>
      </c>
    </row>
    <row r="3090" spans="18:20" ht="15" customHeight="1" x14ac:dyDescent="0.25">
      <c r="R3090" s="193"/>
      <c r="S3090" s="193"/>
      <c r="T3090" s="193" t="str">
        <f t="shared" si="48"/>
        <v/>
      </c>
    </row>
    <row r="3091" spans="18:20" ht="15" customHeight="1" x14ac:dyDescent="0.25">
      <c r="R3091" s="193"/>
      <c r="S3091" s="193"/>
      <c r="T3091" s="193" t="str">
        <f t="shared" si="48"/>
        <v/>
      </c>
    </row>
    <row r="3092" spans="18:20" ht="15" customHeight="1" x14ac:dyDescent="0.25">
      <c r="R3092" s="193"/>
      <c r="S3092" s="193"/>
      <c r="T3092" s="193" t="str">
        <f t="shared" si="48"/>
        <v/>
      </c>
    </row>
    <row r="3093" spans="18:20" ht="15" customHeight="1" x14ac:dyDescent="0.25">
      <c r="R3093" s="193"/>
      <c r="S3093" s="193"/>
      <c r="T3093" s="193" t="str">
        <f t="shared" si="48"/>
        <v/>
      </c>
    </row>
    <row r="3094" spans="18:20" ht="15" customHeight="1" x14ac:dyDescent="0.25">
      <c r="R3094" s="193"/>
      <c r="S3094" s="193"/>
      <c r="T3094" s="193" t="str">
        <f t="shared" si="48"/>
        <v/>
      </c>
    </row>
    <row r="3095" spans="18:20" ht="15" customHeight="1" x14ac:dyDescent="0.25">
      <c r="R3095" s="193"/>
      <c r="S3095" s="193"/>
      <c r="T3095" s="193" t="str">
        <f t="shared" si="48"/>
        <v/>
      </c>
    </row>
    <row r="3096" spans="18:20" ht="15" customHeight="1" x14ac:dyDescent="0.25">
      <c r="R3096" s="193"/>
      <c r="S3096" s="193"/>
      <c r="T3096" s="193" t="str">
        <f t="shared" si="48"/>
        <v/>
      </c>
    </row>
    <row r="3097" spans="18:20" ht="15" customHeight="1" x14ac:dyDescent="0.25">
      <c r="R3097" s="193"/>
      <c r="S3097" s="193"/>
      <c r="T3097" s="193" t="str">
        <f t="shared" si="48"/>
        <v/>
      </c>
    </row>
    <row r="3098" spans="18:20" ht="15" customHeight="1" x14ac:dyDescent="0.25">
      <c r="R3098" s="193"/>
      <c r="S3098" s="193"/>
      <c r="T3098" s="193" t="str">
        <f t="shared" si="48"/>
        <v/>
      </c>
    </row>
    <row r="3099" spans="18:20" ht="15" customHeight="1" x14ac:dyDescent="0.25">
      <c r="R3099" s="193"/>
      <c r="S3099" s="193"/>
      <c r="T3099" s="193" t="str">
        <f t="shared" si="48"/>
        <v/>
      </c>
    </row>
    <row r="3100" spans="18:20" ht="15" customHeight="1" x14ac:dyDescent="0.25">
      <c r="R3100" s="193"/>
      <c r="S3100" s="193"/>
      <c r="T3100" s="193" t="str">
        <f t="shared" si="48"/>
        <v/>
      </c>
    </row>
    <row r="3101" spans="18:20" ht="15" customHeight="1" x14ac:dyDescent="0.25">
      <c r="R3101" s="193"/>
      <c r="S3101" s="193"/>
      <c r="T3101" s="193" t="str">
        <f t="shared" si="48"/>
        <v/>
      </c>
    </row>
    <row r="3102" spans="18:20" ht="15" customHeight="1" x14ac:dyDescent="0.25">
      <c r="R3102" s="193"/>
      <c r="S3102" s="193"/>
      <c r="T3102" s="193" t="str">
        <f t="shared" si="48"/>
        <v/>
      </c>
    </row>
    <row r="3103" spans="18:20" ht="15" customHeight="1" x14ac:dyDescent="0.25">
      <c r="R3103" s="193"/>
      <c r="S3103" s="193"/>
      <c r="T3103" s="193" t="str">
        <f t="shared" si="48"/>
        <v/>
      </c>
    </row>
    <row r="3104" spans="18:20" ht="15" customHeight="1" x14ac:dyDescent="0.25">
      <c r="R3104" s="193"/>
      <c r="S3104" s="193"/>
      <c r="T3104" s="193" t="str">
        <f t="shared" si="48"/>
        <v/>
      </c>
    </row>
    <row r="3105" spans="18:20" ht="15" customHeight="1" x14ac:dyDescent="0.25">
      <c r="R3105" s="193"/>
      <c r="S3105" s="193"/>
      <c r="T3105" s="193" t="str">
        <f t="shared" si="48"/>
        <v/>
      </c>
    </row>
    <row r="3106" spans="18:20" ht="15" customHeight="1" x14ac:dyDescent="0.25">
      <c r="R3106" s="193"/>
      <c r="S3106" s="193"/>
      <c r="T3106" s="193" t="str">
        <f t="shared" si="48"/>
        <v/>
      </c>
    </row>
    <row r="3107" spans="18:20" ht="15" customHeight="1" x14ac:dyDescent="0.25">
      <c r="R3107" s="193"/>
      <c r="S3107" s="193"/>
      <c r="T3107" s="193" t="str">
        <f t="shared" si="48"/>
        <v/>
      </c>
    </row>
    <row r="3108" spans="18:20" ht="15" customHeight="1" x14ac:dyDescent="0.25">
      <c r="R3108" s="193"/>
      <c r="S3108" s="193"/>
      <c r="T3108" s="193" t="str">
        <f t="shared" si="48"/>
        <v/>
      </c>
    </row>
    <row r="3109" spans="18:20" ht="15" customHeight="1" x14ac:dyDescent="0.25">
      <c r="R3109" s="193"/>
      <c r="S3109" s="193"/>
      <c r="T3109" s="193" t="str">
        <f t="shared" si="48"/>
        <v/>
      </c>
    </row>
    <row r="3110" spans="18:20" ht="15" customHeight="1" x14ac:dyDescent="0.25">
      <c r="R3110" s="193"/>
      <c r="S3110" s="193"/>
      <c r="T3110" s="193" t="str">
        <f t="shared" si="48"/>
        <v/>
      </c>
    </row>
    <row r="3111" spans="18:20" ht="15" customHeight="1" x14ac:dyDescent="0.25">
      <c r="R3111" s="193"/>
      <c r="S3111" s="193"/>
      <c r="T3111" s="193" t="str">
        <f t="shared" si="48"/>
        <v/>
      </c>
    </row>
    <row r="3112" spans="18:20" ht="15" customHeight="1" x14ac:dyDescent="0.25">
      <c r="R3112" s="193"/>
      <c r="S3112" s="193"/>
      <c r="T3112" s="193" t="str">
        <f t="shared" si="48"/>
        <v/>
      </c>
    </row>
    <row r="3113" spans="18:20" ht="15" customHeight="1" x14ac:dyDescent="0.25">
      <c r="R3113" s="193"/>
      <c r="S3113" s="193"/>
      <c r="T3113" s="193" t="str">
        <f t="shared" si="48"/>
        <v/>
      </c>
    </row>
    <row r="3114" spans="18:20" ht="15" customHeight="1" x14ac:dyDescent="0.25">
      <c r="R3114" s="193"/>
      <c r="S3114" s="193"/>
      <c r="T3114" s="193" t="str">
        <f t="shared" si="48"/>
        <v/>
      </c>
    </row>
    <row r="3115" spans="18:20" ht="15" customHeight="1" x14ac:dyDescent="0.25">
      <c r="R3115" s="193"/>
      <c r="S3115" s="193"/>
      <c r="T3115" s="193" t="str">
        <f t="shared" si="48"/>
        <v/>
      </c>
    </row>
    <row r="3116" spans="18:20" ht="15" customHeight="1" x14ac:dyDescent="0.25">
      <c r="R3116" s="193"/>
      <c r="S3116" s="193"/>
      <c r="T3116" s="193" t="str">
        <f t="shared" si="48"/>
        <v/>
      </c>
    </row>
    <row r="3117" spans="18:20" ht="15" customHeight="1" x14ac:dyDescent="0.25">
      <c r="R3117" s="193"/>
      <c r="S3117" s="193"/>
      <c r="T3117" s="193" t="str">
        <f t="shared" si="48"/>
        <v/>
      </c>
    </row>
    <row r="3118" spans="18:20" ht="15" customHeight="1" x14ac:dyDescent="0.25">
      <c r="R3118" s="193"/>
      <c r="S3118" s="193"/>
      <c r="T3118" s="193" t="str">
        <f t="shared" si="48"/>
        <v/>
      </c>
    </row>
    <row r="3119" spans="18:20" ht="15" customHeight="1" x14ac:dyDescent="0.25">
      <c r="R3119" s="193"/>
      <c r="S3119" s="193"/>
      <c r="T3119" s="193" t="str">
        <f t="shared" si="48"/>
        <v/>
      </c>
    </row>
    <row r="3120" spans="18:20" ht="15" customHeight="1" x14ac:dyDescent="0.25">
      <c r="R3120" s="193"/>
      <c r="S3120" s="193"/>
      <c r="T3120" s="193" t="str">
        <f t="shared" si="48"/>
        <v/>
      </c>
    </row>
    <row r="3121" spans="18:20" ht="15" customHeight="1" x14ac:dyDescent="0.25">
      <c r="R3121" s="193"/>
      <c r="S3121" s="193"/>
      <c r="T3121" s="193" t="str">
        <f t="shared" si="48"/>
        <v/>
      </c>
    </row>
    <row r="3122" spans="18:20" ht="15" customHeight="1" x14ac:dyDescent="0.25">
      <c r="R3122" s="193"/>
      <c r="S3122" s="193"/>
      <c r="T3122" s="193" t="str">
        <f t="shared" si="48"/>
        <v/>
      </c>
    </row>
    <row r="3123" spans="18:20" ht="15" customHeight="1" x14ac:dyDescent="0.25">
      <c r="R3123" s="193"/>
      <c r="S3123" s="193"/>
      <c r="T3123" s="193" t="str">
        <f t="shared" si="48"/>
        <v/>
      </c>
    </row>
    <row r="3124" spans="18:20" ht="15" customHeight="1" x14ac:dyDescent="0.25">
      <c r="R3124" s="193"/>
      <c r="S3124" s="193"/>
      <c r="T3124" s="193" t="str">
        <f t="shared" si="48"/>
        <v/>
      </c>
    </row>
    <row r="3125" spans="18:20" ht="15" customHeight="1" x14ac:dyDescent="0.25">
      <c r="R3125" s="193"/>
      <c r="S3125" s="193"/>
      <c r="T3125" s="193" t="str">
        <f t="shared" si="48"/>
        <v/>
      </c>
    </row>
    <row r="3126" spans="18:20" ht="15" customHeight="1" x14ac:dyDescent="0.25">
      <c r="R3126" s="193"/>
      <c r="S3126" s="193"/>
      <c r="T3126" s="193" t="str">
        <f t="shared" si="48"/>
        <v/>
      </c>
    </row>
    <row r="3127" spans="18:20" ht="15" customHeight="1" x14ac:dyDescent="0.25">
      <c r="R3127" s="193"/>
      <c r="S3127" s="193"/>
      <c r="T3127" s="193" t="str">
        <f t="shared" si="48"/>
        <v/>
      </c>
    </row>
    <row r="3128" spans="18:20" ht="15" customHeight="1" x14ac:dyDescent="0.25">
      <c r="R3128" s="193"/>
      <c r="S3128" s="193"/>
      <c r="T3128" s="193" t="str">
        <f t="shared" si="48"/>
        <v/>
      </c>
    </row>
    <row r="3129" spans="18:20" ht="15" customHeight="1" x14ac:dyDescent="0.25">
      <c r="R3129" s="193"/>
      <c r="S3129" s="193"/>
      <c r="T3129" s="193" t="str">
        <f t="shared" si="48"/>
        <v/>
      </c>
    </row>
    <row r="3130" spans="18:20" ht="15" customHeight="1" x14ac:dyDescent="0.25">
      <c r="R3130" s="193"/>
      <c r="S3130" s="193"/>
      <c r="T3130" s="193" t="str">
        <f t="shared" si="48"/>
        <v/>
      </c>
    </row>
    <row r="3131" spans="18:20" ht="15" customHeight="1" x14ac:dyDescent="0.25">
      <c r="R3131" s="193"/>
      <c r="S3131" s="193"/>
      <c r="T3131" s="193" t="str">
        <f t="shared" si="48"/>
        <v/>
      </c>
    </row>
    <row r="3132" spans="18:20" ht="15" customHeight="1" x14ac:dyDescent="0.25">
      <c r="R3132" s="193"/>
      <c r="S3132" s="193"/>
      <c r="T3132" s="193" t="str">
        <f t="shared" si="48"/>
        <v/>
      </c>
    </row>
    <row r="3133" spans="18:20" ht="15" customHeight="1" x14ac:dyDescent="0.25">
      <c r="R3133" s="193"/>
      <c r="S3133" s="193"/>
      <c r="T3133" s="193" t="str">
        <f t="shared" si="48"/>
        <v/>
      </c>
    </row>
    <row r="3134" spans="18:20" ht="15" customHeight="1" x14ac:dyDescent="0.25">
      <c r="R3134" s="193"/>
      <c r="S3134" s="193"/>
      <c r="T3134" s="193" t="str">
        <f t="shared" si="48"/>
        <v/>
      </c>
    </row>
    <row r="3135" spans="18:20" ht="15" customHeight="1" x14ac:dyDescent="0.25">
      <c r="R3135" s="193"/>
      <c r="S3135" s="193"/>
      <c r="T3135" s="193" t="str">
        <f t="shared" si="48"/>
        <v/>
      </c>
    </row>
    <row r="3136" spans="18:20" ht="15" customHeight="1" x14ac:dyDescent="0.25">
      <c r="R3136" s="193"/>
      <c r="S3136" s="193"/>
      <c r="T3136" s="193" t="str">
        <f t="shared" si="48"/>
        <v/>
      </c>
    </row>
    <row r="3137" spans="18:20" ht="15" customHeight="1" x14ac:dyDescent="0.25">
      <c r="R3137" s="193"/>
      <c r="S3137" s="193"/>
      <c r="T3137" s="193" t="str">
        <f t="shared" si="48"/>
        <v/>
      </c>
    </row>
    <row r="3138" spans="18:20" ht="15" customHeight="1" x14ac:dyDescent="0.25">
      <c r="R3138" s="193"/>
      <c r="S3138" s="193"/>
      <c r="T3138" s="193" t="str">
        <f t="shared" ref="T3138:T3201" si="49">IF($A3138="","",IF(AND($R3138="",$S3138=""),"",IF($S3138="",0,$S3138)-IF($R3138="",0,$R3138)))</f>
        <v/>
      </c>
    </row>
    <row r="3139" spans="18:20" ht="15" customHeight="1" x14ac:dyDescent="0.25">
      <c r="R3139" s="193"/>
      <c r="S3139" s="193"/>
      <c r="T3139" s="193" t="str">
        <f t="shared" si="49"/>
        <v/>
      </c>
    </row>
    <row r="3140" spans="18:20" ht="15" customHeight="1" x14ac:dyDescent="0.25">
      <c r="R3140" s="193"/>
      <c r="S3140" s="193"/>
      <c r="T3140" s="193" t="str">
        <f t="shared" si="49"/>
        <v/>
      </c>
    </row>
    <row r="3141" spans="18:20" ht="15" customHeight="1" x14ac:dyDescent="0.25">
      <c r="R3141" s="193"/>
      <c r="S3141" s="193"/>
      <c r="T3141" s="193" t="str">
        <f t="shared" si="49"/>
        <v/>
      </c>
    </row>
    <row r="3142" spans="18:20" ht="15" customHeight="1" x14ac:dyDescent="0.25">
      <c r="R3142" s="193"/>
      <c r="S3142" s="193"/>
      <c r="T3142" s="193" t="str">
        <f t="shared" si="49"/>
        <v/>
      </c>
    </row>
    <row r="3143" spans="18:20" ht="15" customHeight="1" x14ac:dyDescent="0.25">
      <c r="R3143" s="193"/>
      <c r="S3143" s="193"/>
      <c r="T3143" s="193" t="str">
        <f t="shared" si="49"/>
        <v/>
      </c>
    </row>
    <row r="3144" spans="18:20" ht="15" customHeight="1" x14ac:dyDescent="0.25">
      <c r="R3144" s="193"/>
      <c r="S3144" s="193"/>
      <c r="T3144" s="193" t="str">
        <f t="shared" si="49"/>
        <v/>
      </c>
    </row>
    <row r="3145" spans="18:20" ht="15" customHeight="1" x14ac:dyDescent="0.25">
      <c r="R3145" s="193"/>
      <c r="S3145" s="193"/>
      <c r="T3145" s="193" t="str">
        <f t="shared" si="49"/>
        <v/>
      </c>
    </row>
    <row r="3146" spans="18:20" ht="15" customHeight="1" x14ac:dyDescent="0.25">
      <c r="R3146" s="193"/>
      <c r="S3146" s="193"/>
      <c r="T3146" s="193" t="str">
        <f t="shared" si="49"/>
        <v/>
      </c>
    </row>
    <row r="3147" spans="18:20" ht="15" customHeight="1" x14ac:dyDescent="0.25">
      <c r="R3147" s="193"/>
      <c r="S3147" s="193"/>
      <c r="T3147" s="193" t="str">
        <f t="shared" si="49"/>
        <v/>
      </c>
    </row>
    <row r="3148" spans="18:20" ht="15" customHeight="1" x14ac:dyDescent="0.25">
      <c r="R3148" s="193"/>
      <c r="S3148" s="193"/>
      <c r="T3148" s="193" t="str">
        <f t="shared" si="49"/>
        <v/>
      </c>
    </row>
    <row r="3149" spans="18:20" ht="15" customHeight="1" x14ac:dyDescent="0.25">
      <c r="R3149" s="193"/>
      <c r="S3149" s="193"/>
      <c r="T3149" s="193" t="str">
        <f t="shared" si="49"/>
        <v/>
      </c>
    </row>
    <row r="3150" spans="18:20" ht="15" customHeight="1" x14ac:dyDescent="0.25">
      <c r="R3150" s="193"/>
      <c r="S3150" s="193"/>
      <c r="T3150" s="193" t="str">
        <f t="shared" si="49"/>
        <v/>
      </c>
    </row>
    <row r="3151" spans="18:20" ht="15" customHeight="1" x14ac:dyDescent="0.25">
      <c r="R3151" s="193"/>
      <c r="S3151" s="193"/>
      <c r="T3151" s="193" t="str">
        <f t="shared" si="49"/>
        <v/>
      </c>
    </row>
    <row r="3152" spans="18:20" ht="15" customHeight="1" x14ac:dyDescent="0.25">
      <c r="R3152" s="193"/>
      <c r="S3152" s="193"/>
      <c r="T3152" s="193" t="str">
        <f t="shared" si="49"/>
        <v/>
      </c>
    </row>
    <row r="3153" spans="18:20" ht="15" customHeight="1" x14ac:dyDescent="0.25">
      <c r="R3153" s="193"/>
      <c r="S3153" s="193"/>
      <c r="T3153" s="193" t="str">
        <f t="shared" si="49"/>
        <v/>
      </c>
    </row>
    <row r="3154" spans="18:20" ht="15" customHeight="1" x14ac:dyDescent="0.25">
      <c r="R3154" s="193"/>
      <c r="S3154" s="193"/>
      <c r="T3154" s="193" t="str">
        <f t="shared" si="49"/>
        <v/>
      </c>
    </row>
    <row r="3155" spans="18:20" ht="15" customHeight="1" x14ac:dyDescent="0.25">
      <c r="R3155" s="193"/>
      <c r="S3155" s="193"/>
      <c r="T3155" s="193" t="str">
        <f t="shared" si="49"/>
        <v/>
      </c>
    </row>
    <row r="3156" spans="18:20" ht="15" customHeight="1" x14ac:dyDescent="0.25">
      <c r="R3156" s="193"/>
      <c r="S3156" s="193"/>
      <c r="T3156" s="193" t="str">
        <f t="shared" si="49"/>
        <v/>
      </c>
    </row>
    <row r="3157" spans="18:20" ht="15" customHeight="1" x14ac:dyDescent="0.25">
      <c r="R3157" s="193"/>
      <c r="S3157" s="193"/>
      <c r="T3157" s="193" t="str">
        <f t="shared" si="49"/>
        <v/>
      </c>
    </row>
    <row r="3158" spans="18:20" ht="15" customHeight="1" x14ac:dyDescent="0.25">
      <c r="R3158" s="193"/>
      <c r="S3158" s="193"/>
      <c r="T3158" s="193" t="str">
        <f t="shared" si="49"/>
        <v/>
      </c>
    </row>
    <row r="3159" spans="18:20" ht="15" customHeight="1" x14ac:dyDescent="0.25">
      <c r="R3159" s="193"/>
      <c r="S3159" s="193"/>
      <c r="T3159" s="193" t="str">
        <f t="shared" si="49"/>
        <v/>
      </c>
    </row>
    <row r="3160" spans="18:20" ht="15" customHeight="1" x14ac:dyDescent="0.25">
      <c r="R3160" s="193"/>
      <c r="S3160" s="193"/>
      <c r="T3160" s="193" t="str">
        <f t="shared" si="49"/>
        <v/>
      </c>
    </row>
    <row r="3161" spans="18:20" ht="15" customHeight="1" x14ac:dyDescent="0.25">
      <c r="R3161" s="193"/>
      <c r="S3161" s="193"/>
      <c r="T3161" s="193" t="str">
        <f t="shared" si="49"/>
        <v/>
      </c>
    </row>
    <row r="3162" spans="18:20" ht="15" customHeight="1" x14ac:dyDescent="0.25">
      <c r="R3162" s="193"/>
      <c r="S3162" s="193"/>
      <c r="T3162" s="193" t="str">
        <f t="shared" si="49"/>
        <v/>
      </c>
    </row>
    <row r="3163" spans="18:20" ht="15" customHeight="1" x14ac:dyDescent="0.25">
      <c r="R3163" s="193"/>
      <c r="S3163" s="193"/>
      <c r="T3163" s="193" t="str">
        <f t="shared" si="49"/>
        <v/>
      </c>
    </row>
    <row r="3164" spans="18:20" ht="15" customHeight="1" x14ac:dyDescent="0.25">
      <c r="R3164" s="193"/>
      <c r="S3164" s="193"/>
      <c r="T3164" s="193" t="str">
        <f t="shared" si="49"/>
        <v/>
      </c>
    </row>
    <row r="3165" spans="18:20" ht="15" customHeight="1" x14ac:dyDescent="0.25">
      <c r="R3165" s="193"/>
      <c r="S3165" s="193"/>
      <c r="T3165" s="193" t="str">
        <f t="shared" si="49"/>
        <v/>
      </c>
    </row>
    <row r="3166" spans="18:20" ht="15" customHeight="1" x14ac:dyDescent="0.25">
      <c r="R3166" s="193"/>
      <c r="S3166" s="193"/>
      <c r="T3166" s="193" t="str">
        <f t="shared" si="49"/>
        <v/>
      </c>
    </row>
    <row r="3167" spans="18:20" ht="15" customHeight="1" x14ac:dyDescent="0.25">
      <c r="R3167" s="193"/>
      <c r="S3167" s="193"/>
      <c r="T3167" s="193" t="str">
        <f t="shared" si="49"/>
        <v/>
      </c>
    </row>
    <row r="3168" spans="18:20" ht="15" customHeight="1" x14ac:dyDescent="0.25">
      <c r="R3168" s="193"/>
      <c r="S3168" s="193"/>
      <c r="T3168" s="193" t="str">
        <f t="shared" si="49"/>
        <v/>
      </c>
    </row>
    <row r="3169" spans="18:20" ht="15" customHeight="1" x14ac:dyDescent="0.25">
      <c r="R3169" s="193"/>
      <c r="S3169" s="193"/>
      <c r="T3169" s="193" t="str">
        <f t="shared" si="49"/>
        <v/>
      </c>
    </row>
    <row r="3170" spans="18:20" ht="15" customHeight="1" x14ac:dyDescent="0.25">
      <c r="R3170" s="193"/>
      <c r="S3170" s="193"/>
      <c r="T3170" s="193" t="str">
        <f t="shared" si="49"/>
        <v/>
      </c>
    </row>
    <row r="3171" spans="18:20" ht="15" customHeight="1" x14ac:dyDescent="0.25">
      <c r="R3171" s="193"/>
      <c r="S3171" s="193"/>
      <c r="T3171" s="193" t="str">
        <f t="shared" si="49"/>
        <v/>
      </c>
    </row>
    <row r="3172" spans="18:20" ht="15" customHeight="1" x14ac:dyDescent="0.25">
      <c r="R3172" s="193"/>
      <c r="S3172" s="193"/>
      <c r="T3172" s="193" t="str">
        <f t="shared" si="49"/>
        <v/>
      </c>
    </row>
    <row r="3173" spans="18:20" ht="15" customHeight="1" x14ac:dyDescent="0.25">
      <c r="R3173" s="193"/>
      <c r="S3173" s="193"/>
      <c r="T3173" s="193" t="str">
        <f t="shared" si="49"/>
        <v/>
      </c>
    </row>
    <row r="3174" spans="18:20" ht="15" customHeight="1" x14ac:dyDescent="0.25">
      <c r="R3174" s="193"/>
      <c r="S3174" s="193"/>
      <c r="T3174" s="193" t="str">
        <f t="shared" si="49"/>
        <v/>
      </c>
    </row>
    <row r="3175" spans="18:20" ht="15" customHeight="1" x14ac:dyDescent="0.25">
      <c r="R3175" s="193"/>
      <c r="S3175" s="193"/>
      <c r="T3175" s="193" t="str">
        <f t="shared" si="49"/>
        <v/>
      </c>
    </row>
    <row r="3176" spans="18:20" ht="15" customHeight="1" x14ac:dyDescent="0.25">
      <c r="R3176" s="193"/>
      <c r="S3176" s="193"/>
      <c r="T3176" s="193" t="str">
        <f t="shared" si="49"/>
        <v/>
      </c>
    </row>
    <row r="3177" spans="18:20" ht="15" customHeight="1" x14ac:dyDescent="0.25">
      <c r="R3177" s="193"/>
      <c r="S3177" s="193"/>
      <c r="T3177" s="193" t="str">
        <f t="shared" si="49"/>
        <v/>
      </c>
    </row>
    <row r="3178" spans="18:20" ht="15" customHeight="1" x14ac:dyDescent="0.25">
      <c r="R3178" s="193"/>
      <c r="S3178" s="193"/>
      <c r="T3178" s="193" t="str">
        <f t="shared" si="49"/>
        <v/>
      </c>
    </row>
    <row r="3179" spans="18:20" ht="15" customHeight="1" x14ac:dyDescent="0.25">
      <c r="R3179" s="193"/>
      <c r="S3179" s="193"/>
      <c r="T3179" s="193" t="str">
        <f t="shared" si="49"/>
        <v/>
      </c>
    </row>
    <row r="3180" spans="18:20" ht="15" customHeight="1" x14ac:dyDescent="0.25">
      <c r="R3180" s="193"/>
      <c r="S3180" s="193"/>
      <c r="T3180" s="193" t="str">
        <f t="shared" si="49"/>
        <v/>
      </c>
    </row>
    <row r="3181" spans="18:20" ht="15" customHeight="1" x14ac:dyDescent="0.25">
      <c r="R3181" s="193"/>
      <c r="S3181" s="193"/>
      <c r="T3181" s="193" t="str">
        <f t="shared" si="49"/>
        <v/>
      </c>
    </row>
    <row r="3182" spans="18:20" ht="15" customHeight="1" x14ac:dyDescent="0.25">
      <c r="R3182" s="193"/>
      <c r="S3182" s="193"/>
      <c r="T3182" s="193" t="str">
        <f t="shared" si="49"/>
        <v/>
      </c>
    </row>
    <row r="3183" spans="18:20" ht="15" customHeight="1" x14ac:dyDescent="0.25">
      <c r="R3183" s="193"/>
      <c r="S3183" s="193"/>
      <c r="T3183" s="193" t="str">
        <f t="shared" si="49"/>
        <v/>
      </c>
    </row>
    <row r="3184" spans="18:20" ht="15" customHeight="1" x14ac:dyDescent="0.25">
      <c r="R3184" s="193"/>
      <c r="S3184" s="193"/>
      <c r="T3184" s="193" t="str">
        <f t="shared" si="49"/>
        <v/>
      </c>
    </row>
    <row r="3185" spans="18:20" ht="15" customHeight="1" x14ac:dyDescent="0.25">
      <c r="R3185" s="193"/>
      <c r="S3185" s="193"/>
      <c r="T3185" s="193" t="str">
        <f t="shared" si="49"/>
        <v/>
      </c>
    </row>
    <row r="3186" spans="18:20" ht="15" customHeight="1" x14ac:dyDescent="0.25">
      <c r="R3186" s="193"/>
      <c r="S3186" s="193"/>
      <c r="T3186" s="193" t="str">
        <f t="shared" si="49"/>
        <v/>
      </c>
    </row>
    <row r="3187" spans="18:20" ht="15" customHeight="1" x14ac:dyDescent="0.25">
      <c r="R3187" s="193"/>
      <c r="S3187" s="193"/>
      <c r="T3187" s="193" t="str">
        <f t="shared" si="49"/>
        <v/>
      </c>
    </row>
    <row r="3188" spans="18:20" ht="15" customHeight="1" x14ac:dyDescent="0.25">
      <c r="R3188" s="193"/>
      <c r="S3188" s="193"/>
      <c r="T3188" s="193" t="str">
        <f t="shared" si="49"/>
        <v/>
      </c>
    </row>
    <row r="3189" spans="18:20" ht="15" customHeight="1" x14ac:dyDescent="0.25">
      <c r="R3189" s="193"/>
      <c r="S3189" s="193"/>
      <c r="T3189" s="193" t="str">
        <f t="shared" si="49"/>
        <v/>
      </c>
    </row>
    <row r="3190" spans="18:20" ht="15" customHeight="1" x14ac:dyDescent="0.25">
      <c r="R3190" s="193"/>
      <c r="S3190" s="193"/>
      <c r="T3190" s="193" t="str">
        <f t="shared" si="49"/>
        <v/>
      </c>
    </row>
    <row r="3191" spans="18:20" ht="15" customHeight="1" x14ac:dyDescent="0.25">
      <c r="R3191" s="193"/>
      <c r="S3191" s="193"/>
      <c r="T3191" s="193" t="str">
        <f t="shared" si="49"/>
        <v/>
      </c>
    </row>
    <row r="3192" spans="18:20" ht="15" customHeight="1" x14ac:dyDescent="0.25">
      <c r="R3192" s="193"/>
      <c r="S3192" s="193"/>
      <c r="T3192" s="193" t="str">
        <f t="shared" si="49"/>
        <v/>
      </c>
    </row>
    <row r="3193" spans="18:20" ht="15" customHeight="1" x14ac:dyDescent="0.25">
      <c r="R3193" s="193"/>
      <c r="S3193" s="193"/>
      <c r="T3193" s="193" t="str">
        <f t="shared" si="49"/>
        <v/>
      </c>
    </row>
    <row r="3194" spans="18:20" ht="15" customHeight="1" x14ac:dyDescent="0.25">
      <c r="R3194" s="193"/>
      <c r="S3194" s="193"/>
      <c r="T3194" s="193" t="str">
        <f t="shared" si="49"/>
        <v/>
      </c>
    </row>
    <row r="3195" spans="18:20" ht="15" customHeight="1" x14ac:dyDescent="0.25">
      <c r="R3195" s="193"/>
      <c r="S3195" s="193"/>
      <c r="T3195" s="193" t="str">
        <f t="shared" si="49"/>
        <v/>
      </c>
    </row>
    <row r="3196" spans="18:20" ht="15" customHeight="1" x14ac:dyDescent="0.25">
      <c r="R3196" s="193"/>
      <c r="S3196" s="193"/>
      <c r="T3196" s="193" t="str">
        <f t="shared" si="49"/>
        <v/>
      </c>
    </row>
    <row r="3197" spans="18:20" ht="15" customHeight="1" x14ac:dyDescent="0.25">
      <c r="R3197" s="193"/>
      <c r="S3197" s="193"/>
      <c r="T3197" s="193" t="str">
        <f t="shared" si="49"/>
        <v/>
      </c>
    </row>
    <row r="3198" spans="18:20" ht="15" customHeight="1" x14ac:dyDescent="0.25">
      <c r="R3198" s="193"/>
      <c r="S3198" s="193"/>
      <c r="T3198" s="193" t="str">
        <f t="shared" si="49"/>
        <v/>
      </c>
    </row>
    <row r="3199" spans="18:20" ht="15" customHeight="1" x14ac:dyDescent="0.25">
      <c r="R3199" s="193"/>
      <c r="S3199" s="193"/>
      <c r="T3199" s="193" t="str">
        <f t="shared" si="49"/>
        <v/>
      </c>
    </row>
    <row r="3200" spans="18:20" ht="15" customHeight="1" x14ac:dyDescent="0.25">
      <c r="R3200" s="193"/>
      <c r="S3200" s="193"/>
      <c r="T3200" s="193" t="str">
        <f t="shared" si="49"/>
        <v/>
      </c>
    </row>
    <row r="3201" spans="18:20" ht="15" customHeight="1" x14ac:dyDescent="0.25">
      <c r="R3201" s="193"/>
      <c r="S3201" s="193"/>
      <c r="T3201" s="193" t="str">
        <f t="shared" si="49"/>
        <v/>
      </c>
    </row>
    <row r="3202" spans="18:20" ht="15" customHeight="1" x14ac:dyDescent="0.25">
      <c r="R3202" s="193"/>
      <c r="S3202" s="193"/>
      <c r="T3202" s="193" t="str">
        <f t="shared" ref="T3202:T3265" si="50">IF($A3202="","",IF(AND($R3202="",$S3202=""),"",IF($S3202="",0,$S3202)-IF($R3202="",0,$R3202)))</f>
        <v/>
      </c>
    </row>
    <row r="3203" spans="18:20" ht="15" customHeight="1" x14ac:dyDescent="0.25">
      <c r="R3203" s="193"/>
      <c r="S3203" s="193"/>
      <c r="T3203" s="193" t="str">
        <f t="shared" si="50"/>
        <v/>
      </c>
    </row>
    <row r="3204" spans="18:20" ht="15" customHeight="1" x14ac:dyDescent="0.25">
      <c r="R3204" s="193"/>
      <c r="S3204" s="193"/>
      <c r="T3204" s="193" t="str">
        <f t="shared" si="50"/>
        <v/>
      </c>
    </row>
    <row r="3205" spans="18:20" ht="15" customHeight="1" x14ac:dyDescent="0.25">
      <c r="R3205" s="193"/>
      <c r="S3205" s="193"/>
      <c r="T3205" s="193" t="str">
        <f t="shared" si="50"/>
        <v/>
      </c>
    </row>
    <row r="3206" spans="18:20" ht="15" customHeight="1" x14ac:dyDescent="0.25">
      <c r="R3206" s="193"/>
      <c r="S3206" s="193"/>
      <c r="T3206" s="193" t="str">
        <f t="shared" si="50"/>
        <v/>
      </c>
    </row>
    <row r="3207" spans="18:20" ht="15" customHeight="1" x14ac:dyDescent="0.25">
      <c r="R3207" s="193"/>
      <c r="S3207" s="193"/>
      <c r="T3207" s="193" t="str">
        <f t="shared" si="50"/>
        <v/>
      </c>
    </row>
    <row r="3208" spans="18:20" ht="15" customHeight="1" x14ac:dyDescent="0.25">
      <c r="R3208" s="193"/>
      <c r="S3208" s="193"/>
      <c r="T3208" s="193" t="str">
        <f t="shared" si="50"/>
        <v/>
      </c>
    </row>
    <row r="3209" spans="18:20" ht="15" customHeight="1" x14ac:dyDescent="0.25">
      <c r="R3209" s="193"/>
      <c r="S3209" s="193"/>
      <c r="T3209" s="193" t="str">
        <f t="shared" si="50"/>
        <v/>
      </c>
    </row>
    <row r="3210" spans="18:20" ht="15" customHeight="1" x14ac:dyDescent="0.25">
      <c r="R3210" s="193"/>
      <c r="S3210" s="193"/>
      <c r="T3210" s="193" t="str">
        <f t="shared" si="50"/>
        <v/>
      </c>
    </row>
    <row r="3211" spans="18:20" ht="15" customHeight="1" x14ac:dyDescent="0.25">
      <c r="R3211" s="193"/>
      <c r="S3211" s="193"/>
      <c r="T3211" s="193" t="str">
        <f t="shared" si="50"/>
        <v/>
      </c>
    </row>
    <row r="3212" spans="18:20" ht="15" customHeight="1" x14ac:dyDescent="0.25">
      <c r="R3212" s="193"/>
      <c r="S3212" s="193"/>
      <c r="T3212" s="193" t="str">
        <f t="shared" si="50"/>
        <v/>
      </c>
    </row>
    <row r="3213" spans="18:20" ht="15" customHeight="1" x14ac:dyDescent="0.25">
      <c r="R3213" s="193"/>
      <c r="S3213" s="193"/>
      <c r="T3213" s="193" t="str">
        <f t="shared" si="50"/>
        <v/>
      </c>
    </row>
    <row r="3214" spans="18:20" ht="15" customHeight="1" x14ac:dyDescent="0.25">
      <c r="R3214" s="193"/>
      <c r="S3214" s="193"/>
      <c r="T3214" s="193" t="str">
        <f t="shared" si="50"/>
        <v/>
      </c>
    </row>
    <row r="3215" spans="18:20" ht="15" customHeight="1" x14ac:dyDescent="0.25">
      <c r="R3215" s="193"/>
      <c r="S3215" s="193"/>
      <c r="T3215" s="193" t="str">
        <f t="shared" si="50"/>
        <v/>
      </c>
    </row>
    <row r="3216" spans="18:20" ht="15" customHeight="1" x14ac:dyDescent="0.25">
      <c r="R3216" s="193"/>
      <c r="S3216" s="193"/>
      <c r="T3216" s="193" t="str">
        <f t="shared" si="50"/>
        <v/>
      </c>
    </row>
    <row r="3217" spans="18:20" ht="15" customHeight="1" x14ac:dyDescent="0.25">
      <c r="R3217" s="193"/>
      <c r="S3217" s="193"/>
      <c r="T3217" s="193" t="str">
        <f t="shared" si="50"/>
        <v/>
      </c>
    </row>
    <row r="3218" spans="18:20" ht="15" customHeight="1" x14ac:dyDescent="0.25">
      <c r="R3218" s="193"/>
      <c r="S3218" s="193"/>
      <c r="T3218" s="193" t="str">
        <f t="shared" si="50"/>
        <v/>
      </c>
    </row>
    <row r="3219" spans="18:20" ht="15" customHeight="1" x14ac:dyDescent="0.25">
      <c r="R3219" s="193"/>
      <c r="S3219" s="193"/>
      <c r="T3219" s="193" t="str">
        <f t="shared" si="50"/>
        <v/>
      </c>
    </row>
    <row r="3220" spans="18:20" ht="15" customHeight="1" x14ac:dyDescent="0.25">
      <c r="R3220" s="193"/>
      <c r="S3220" s="193"/>
      <c r="T3220" s="193" t="str">
        <f t="shared" si="50"/>
        <v/>
      </c>
    </row>
    <row r="3221" spans="18:20" ht="15" customHeight="1" x14ac:dyDescent="0.25">
      <c r="R3221" s="193"/>
      <c r="S3221" s="193"/>
      <c r="T3221" s="193" t="str">
        <f t="shared" si="50"/>
        <v/>
      </c>
    </row>
    <row r="3222" spans="18:20" ht="15" customHeight="1" x14ac:dyDescent="0.25">
      <c r="R3222" s="193"/>
      <c r="S3222" s="193"/>
      <c r="T3222" s="193" t="str">
        <f t="shared" si="50"/>
        <v/>
      </c>
    </row>
    <row r="3223" spans="18:20" ht="15" customHeight="1" x14ac:dyDescent="0.25">
      <c r="R3223" s="193"/>
      <c r="S3223" s="193"/>
      <c r="T3223" s="193" t="str">
        <f t="shared" si="50"/>
        <v/>
      </c>
    </row>
    <row r="3224" spans="18:20" ht="15" customHeight="1" x14ac:dyDescent="0.25">
      <c r="R3224" s="193"/>
      <c r="S3224" s="193"/>
      <c r="T3224" s="193" t="str">
        <f t="shared" si="50"/>
        <v/>
      </c>
    </row>
    <row r="3225" spans="18:20" ht="15" customHeight="1" x14ac:dyDescent="0.25">
      <c r="R3225" s="193"/>
      <c r="S3225" s="193"/>
      <c r="T3225" s="193" t="str">
        <f t="shared" si="50"/>
        <v/>
      </c>
    </row>
    <row r="3226" spans="18:20" ht="15" customHeight="1" x14ac:dyDescent="0.25">
      <c r="R3226" s="193"/>
      <c r="S3226" s="193"/>
      <c r="T3226" s="193" t="str">
        <f t="shared" si="50"/>
        <v/>
      </c>
    </row>
    <row r="3227" spans="18:20" ht="15" customHeight="1" x14ac:dyDescent="0.25">
      <c r="R3227" s="193"/>
      <c r="S3227" s="193"/>
      <c r="T3227" s="193" t="str">
        <f t="shared" si="50"/>
        <v/>
      </c>
    </row>
    <row r="3228" spans="18:20" ht="15" customHeight="1" x14ac:dyDescent="0.25">
      <c r="R3228" s="193"/>
      <c r="S3228" s="193"/>
      <c r="T3228" s="193" t="str">
        <f t="shared" si="50"/>
        <v/>
      </c>
    </row>
    <row r="3229" spans="18:20" ht="15" customHeight="1" x14ac:dyDescent="0.25">
      <c r="R3229" s="193"/>
      <c r="S3229" s="193"/>
      <c r="T3229" s="193" t="str">
        <f t="shared" si="50"/>
        <v/>
      </c>
    </row>
    <row r="3230" spans="18:20" ht="15" customHeight="1" x14ac:dyDescent="0.25">
      <c r="R3230" s="193"/>
      <c r="S3230" s="193"/>
      <c r="T3230" s="193" t="str">
        <f t="shared" si="50"/>
        <v/>
      </c>
    </row>
    <row r="3231" spans="18:20" ht="15" customHeight="1" x14ac:dyDescent="0.25">
      <c r="R3231" s="193"/>
      <c r="S3231" s="193"/>
      <c r="T3231" s="193" t="str">
        <f t="shared" si="50"/>
        <v/>
      </c>
    </row>
    <row r="3232" spans="18:20" ht="15" customHeight="1" x14ac:dyDescent="0.25">
      <c r="R3232" s="193"/>
      <c r="S3232" s="193"/>
      <c r="T3232" s="193" t="str">
        <f t="shared" si="50"/>
        <v/>
      </c>
    </row>
    <row r="3233" spans="18:20" ht="15" customHeight="1" x14ac:dyDescent="0.25">
      <c r="R3233" s="193"/>
      <c r="S3233" s="193"/>
      <c r="T3233" s="193" t="str">
        <f t="shared" si="50"/>
        <v/>
      </c>
    </row>
    <row r="3234" spans="18:20" ht="15" customHeight="1" x14ac:dyDescent="0.25">
      <c r="R3234" s="193"/>
      <c r="S3234" s="193"/>
      <c r="T3234" s="193" t="str">
        <f t="shared" si="50"/>
        <v/>
      </c>
    </row>
    <row r="3235" spans="18:20" ht="15" customHeight="1" x14ac:dyDescent="0.25">
      <c r="R3235" s="193"/>
      <c r="S3235" s="193"/>
      <c r="T3235" s="193" t="str">
        <f t="shared" si="50"/>
        <v/>
      </c>
    </row>
    <row r="3236" spans="18:20" ht="15" customHeight="1" x14ac:dyDescent="0.25">
      <c r="R3236" s="193"/>
      <c r="S3236" s="193"/>
      <c r="T3236" s="193" t="str">
        <f t="shared" si="50"/>
        <v/>
      </c>
    </row>
    <row r="3237" spans="18:20" ht="15" customHeight="1" x14ac:dyDescent="0.25">
      <c r="R3237" s="193"/>
      <c r="S3237" s="193"/>
      <c r="T3237" s="193" t="str">
        <f t="shared" si="50"/>
        <v/>
      </c>
    </row>
    <row r="3238" spans="18:20" ht="15" customHeight="1" x14ac:dyDescent="0.25">
      <c r="R3238" s="193"/>
      <c r="S3238" s="193"/>
      <c r="T3238" s="193" t="str">
        <f t="shared" si="50"/>
        <v/>
      </c>
    </row>
    <row r="3239" spans="18:20" ht="15" customHeight="1" x14ac:dyDescent="0.25">
      <c r="R3239" s="193"/>
      <c r="S3239" s="193"/>
      <c r="T3239" s="193" t="str">
        <f t="shared" si="50"/>
        <v/>
      </c>
    </row>
    <row r="3240" spans="18:20" ht="15" customHeight="1" x14ac:dyDescent="0.25">
      <c r="R3240" s="193"/>
      <c r="S3240" s="193"/>
      <c r="T3240" s="193" t="str">
        <f t="shared" si="50"/>
        <v/>
      </c>
    </row>
    <row r="3241" spans="18:20" ht="15" customHeight="1" x14ac:dyDescent="0.25">
      <c r="R3241" s="193"/>
      <c r="S3241" s="193"/>
      <c r="T3241" s="193" t="str">
        <f t="shared" si="50"/>
        <v/>
      </c>
    </row>
    <row r="3242" spans="18:20" ht="15" customHeight="1" x14ac:dyDescent="0.25">
      <c r="R3242" s="193"/>
      <c r="S3242" s="193"/>
      <c r="T3242" s="193" t="str">
        <f t="shared" si="50"/>
        <v/>
      </c>
    </row>
    <row r="3243" spans="18:20" ht="15" customHeight="1" x14ac:dyDescent="0.25">
      <c r="R3243" s="193"/>
      <c r="S3243" s="193"/>
      <c r="T3243" s="193" t="str">
        <f t="shared" si="50"/>
        <v/>
      </c>
    </row>
    <row r="3244" spans="18:20" ht="15" customHeight="1" x14ac:dyDescent="0.25">
      <c r="R3244" s="193"/>
      <c r="S3244" s="193"/>
      <c r="T3244" s="193" t="str">
        <f t="shared" si="50"/>
        <v/>
      </c>
    </row>
    <row r="3245" spans="18:20" ht="15" customHeight="1" x14ac:dyDescent="0.25">
      <c r="R3245" s="193"/>
      <c r="S3245" s="193"/>
      <c r="T3245" s="193" t="str">
        <f t="shared" si="50"/>
        <v/>
      </c>
    </row>
    <row r="3246" spans="18:20" ht="15" customHeight="1" x14ac:dyDescent="0.25">
      <c r="R3246" s="193"/>
      <c r="S3246" s="193"/>
      <c r="T3246" s="193" t="str">
        <f t="shared" si="50"/>
        <v/>
      </c>
    </row>
    <row r="3247" spans="18:20" ht="15" customHeight="1" x14ac:dyDescent="0.25">
      <c r="R3247" s="193"/>
      <c r="S3247" s="193"/>
      <c r="T3247" s="193" t="str">
        <f t="shared" si="50"/>
        <v/>
      </c>
    </row>
    <row r="3248" spans="18:20" ht="15" customHeight="1" x14ac:dyDescent="0.25">
      <c r="R3248" s="193"/>
      <c r="S3248" s="193"/>
      <c r="T3248" s="193" t="str">
        <f t="shared" si="50"/>
        <v/>
      </c>
    </row>
    <row r="3249" spans="18:20" ht="15" customHeight="1" x14ac:dyDescent="0.25">
      <c r="R3249" s="193"/>
      <c r="S3249" s="193"/>
      <c r="T3249" s="193" t="str">
        <f t="shared" si="50"/>
        <v/>
      </c>
    </row>
    <row r="3250" spans="18:20" ht="15" customHeight="1" x14ac:dyDescent="0.25">
      <c r="R3250" s="193"/>
      <c r="S3250" s="193"/>
      <c r="T3250" s="193" t="str">
        <f t="shared" si="50"/>
        <v/>
      </c>
    </row>
    <row r="3251" spans="18:20" ht="15" customHeight="1" x14ac:dyDescent="0.25">
      <c r="R3251" s="193"/>
      <c r="S3251" s="193"/>
      <c r="T3251" s="193" t="str">
        <f t="shared" si="50"/>
        <v/>
      </c>
    </row>
    <row r="3252" spans="18:20" ht="15" customHeight="1" x14ac:dyDescent="0.25">
      <c r="R3252" s="193"/>
      <c r="S3252" s="193"/>
      <c r="T3252" s="193" t="str">
        <f t="shared" si="50"/>
        <v/>
      </c>
    </row>
    <row r="3253" spans="18:20" ht="15" customHeight="1" x14ac:dyDescent="0.25">
      <c r="R3253" s="193"/>
      <c r="S3253" s="193"/>
      <c r="T3253" s="193" t="str">
        <f t="shared" si="50"/>
        <v/>
      </c>
    </row>
    <row r="3254" spans="18:20" ht="15" customHeight="1" x14ac:dyDescent="0.25">
      <c r="R3254" s="193"/>
      <c r="S3254" s="193"/>
      <c r="T3254" s="193" t="str">
        <f t="shared" si="50"/>
        <v/>
      </c>
    </row>
    <row r="3255" spans="18:20" ht="15" customHeight="1" x14ac:dyDescent="0.25">
      <c r="R3255" s="193"/>
      <c r="S3255" s="193"/>
      <c r="T3255" s="193" t="str">
        <f t="shared" si="50"/>
        <v/>
      </c>
    </row>
    <row r="3256" spans="18:20" ht="15" customHeight="1" x14ac:dyDescent="0.25">
      <c r="R3256" s="193"/>
      <c r="S3256" s="193"/>
      <c r="T3256" s="193" t="str">
        <f t="shared" si="50"/>
        <v/>
      </c>
    </row>
    <row r="3257" spans="18:20" ht="15" customHeight="1" x14ac:dyDescent="0.25">
      <c r="R3257" s="193"/>
      <c r="S3257" s="193"/>
      <c r="T3257" s="193" t="str">
        <f t="shared" si="50"/>
        <v/>
      </c>
    </row>
    <row r="3258" spans="18:20" ht="15" customHeight="1" x14ac:dyDescent="0.25">
      <c r="R3258" s="193"/>
      <c r="S3258" s="193"/>
      <c r="T3258" s="193" t="str">
        <f t="shared" si="50"/>
        <v/>
      </c>
    </row>
    <row r="3259" spans="18:20" ht="15" customHeight="1" x14ac:dyDescent="0.25">
      <c r="R3259" s="193"/>
      <c r="S3259" s="193"/>
      <c r="T3259" s="193" t="str">
        <f t="shared" si="50"/>
        <v/>
      </c>
    </row>
    <row r="3260" spans="18:20" ht="15" customHeight="1" x14ac:dyDescent="0.25">
      <c r="R3260" s="193"/>
      <c r="S3260" s="193"/>
      <c r="T3260" s="193" t="str">
        <f t="shared" si="50"/>
        <v/>
      </c>
    </row>
    <row r="3261" spans="18:20" ht="15" customHeight="1" x14ac:dyDescent="0.25">
      <c r="R3261" s="193"/>
      <c r="S3261" s="193"/>
      <c r="T3261" s="193" t="str">
        <f t="shared" si="50"/>
        <v/>
      </c>
    </row>
    <row r="3262" spans="18:20" ht="15" customHeight="1" x14ac:dyDescent="0.25">
      <c r="R3262" s="193"/>
      <c r="S3262" s="193"/>
      <c r="T3262" s="193" t="str">
        <f t="shared" si="50"/>
        <v/>
      </c>
    </row>
    <row r="3263" spans="18:20" ht="15" customHeight="1" x14ac:dyDescent="0.25">
      <c r="R3263" s="193"/>
      <c r="S3263" s="193"/>
      <c r="T3263" s="193" t="str">
        <f t="shared" si="50"/>
        <v/>
      </c>
    </row>
    <row r="3264" spans="18:20" ht="15" customHeight="1" x14ac:dyDescent="0.25">
      <c r="R3264" s="193"/>
      <c r="S3264" s="193"/>
      <c r="T3264" s="193" t="str">
        <f t="shared" si="50"/>
        <v/>
      </c>
    </row>
    <row r="3265" spans="18:20" ht="15" customHeight="1" x14ac:dyDescent="0.25">
      <c r="R3265" s="193"/>
      <c r="S3265" s="193"/>
      <c r="T3265" s="193" t="str">
        <f t="shared" si="50"/>
        <v/>
      </c>
    </row>
    <row r="3266" spans="18:20" ht="15" customHeight="1" x14ac:dyDescent="0.25">
      <c r="R3266" s="193"/>
      <c r="S3266" s="193"/>
      <c r="T3266" s="193" t="str">
        <f t="shared" ref="T3266:T3329" si="51">IF($A3266="","",IF(AND($R3266="",$S3266=""),"",IF($S3266="",0,$S3266)-IF($R3266="",0,$R3266)))</f>
        <v/>
      </c>
    </row>
    <row r="3267" spans="18:20" ht="15" customHeight="1" x14ac:dyDescent="0.25">
      <c r="R3267" s="193"/>
      <c r="S3267" s="193"/>
      <c r="T3267" s="193" t="str">
        <f t="shared" si="51"/>
        <v/>
      </c>
    </row>
    <row r="3268" spans="18:20" ht="15" customHeight="1" x14ac:dyDescent="0.25">
      <c r="R3268" s="193"/>
      <c r="S3268" s="193"/>
      <c r="T3268" s="193" t="str">
        <f t="shared" si="51"/>
        <v/>
      </c>
    </row>
    <row r="3269" spans="18:20" ht="15" customHeight="1" x14ac:dyDescent="0.25">
      <c r="R3269" s="193"/>
      <c r="S3269" s="193"/>
      <c r="T3269" s="193" t="str">
        <f t="shared" si="51"/>
        <v/>
      </c>
    </row>
    <row r="3270" spans="18:20" ht="15" customHeight="1" x14ac:dyDescent="0.25">
      <c r="R3270" s="193"/>
      <c r="S3270" s="193"/>
      <c r="T3270" s="193" t="str">
        <f t="shared" si="51"/>
        <v/>
      </c>
    </row>
    <row r="3271" spans="18:20" ht="15" customHeight="1" x14ac:dyDescent="0.25">
      <c r="R3271" s="193"/>
      <c r="S3271" s="193"/>
      <c r="T3271" s="193" t="str">
        <f t="shared" si="51"/>
        <v/>
      </c>
    </row>
    <row r="3272" spans="18:20" ht="15" customHeight="1" x14ac:dyDescent="0.25">
      <c r="R3272" s="193"/>
      <c r="S3272" s="193"/>
      <c r="T3272" s="193" t="str">
        <f t="shared" si="51"/>
        <v/>
      </c>
    </row>
    <row r="3273" spans="18:20" ht="15" customHeight="1" x14ac:dyDescent="0.25">
      <c r="R3273" s="193"/>
      <c r="S3273" s="193"/>
      <c r="T3273" s="193" t="str">
        <f t="shared" si="51"/>
        <v/>
      </c>
    </row>
    <row r="3274" spans="18:20" ht="15" customHeight="1" x14ac:dyDescent="0.25">
      <c r="R3274" s="193"/>
      <c r="S3274" s="193"/>
      <c r="T3274" s="193" t="str">
        <f t="shared" si="51"/>
        <v/>
      </c>
    </row>
    <row r="3275" spans="18:20" ht="15" customHeight="1" x14ac:dyDescent="0.25">
      <c r="R3275" s="193"/>
      <c r="S3275" s="193"/>
      <c r="T3275" s="193" t="str">
        <f t="shared" si="51"/>
        <v/>
      </c>
    </row>
    <row r="3276" spans="18:20" ht="15" customHeight="1" x14ac:dyDescent="0.25">
      <c r="R3276" s="193"/>
      <c r="S3276" s="193"/>
      <c r="T3276" s="193" t="str">
        <f t="shared" si="51"/>
        <v/>
      </c>
    </row>
    <row r="3277" spans="18:20" ht="15" customHeight="1" x14ac:dyDescent="0.25">
      <c r="R3277" s="193"/>
      <c r="S3277" s="193"/>
      <c r="T3277" s="193" t="str">
        <f t="shared" si="51"/>
        <v/>
      </c>
    </row>
    <row r="3278" spans="18:20" ht="15" customHeight="1" x14ac:dyDescent="0.25">
      <c r="R3278" s="193"/>
      <c r="S3278" s="193"/>
      <c r="T3278" s="193" t="str">
        <f t="shared" si="51"/>
        <v/>
      </c>
    </row>
    <row r="3279" spans="18:20" ht="15" customHeight="1" x14ac:dyDescent="0.25">
      <c r="R3279" s="193"/>
      <c r="S3279" s="193"/>
      <c r="T3279" s="193" t="str">
        <f t="shared" si="51"/>
        <v/>
      </c>
    </row>
    <row r="3280" spans="18:20" ht="15" customHeight="1" x14ac:dyDescent="0.25">
      <c r="R3280" s="193"/>
      <c r="S3280" s="193"/>
      <c r="T3280" s="193" t="str">
        <f t="shared" si="51"/>
        <v/>
      </c>
    </row>
    <row r="3281" spans="18:20" ht="15" customHeight="1" x14ac:dyDescent="0.25">
      <c r="R3281" s="193"/>
      <c r="S3281" s="193"/>
      <c r="T3281" s="193" t="str">
        <f t="shared" si="51"/>
        <v/>
      </c>
    </row>
    <row r="3282" spans="18:20" ht="15" customHeight="1" x14ac:dyDescent="0.25">
      <c r="R3282" s="193"/>
      <c r="S3282" s="193"/>
      <c r="T3282" s="193" t="str">
        <f t="shared" si="51"/>
        <v/>
      </c>
    </row>
    <row r="3283" spans="18:20" ht="15" customHeight="1" x14ac:dyDescent="0.25">
      <c r="R3283" s="193"/>
      <c r="S3283" s="193"/>
      <c r="T3283" s="193" t="str">
        <f t="shared" si="51"/>
        <v/>
      </c>
    </row>
    <row r="3284" spans="18:20" ht="15" customHeight="1" x14ac:dyDescent="0.25">
      <c r="R3284" s="193"/>
      <c r="S3284" s="193"/>
      <c r="T3284" s="193" t="str">
        <f t="shared" si="51"/>
        <v/>
      </c>
    </row>
    <row r="3285" spans="18:20" ht="15" customHeight="1" x14ac:dyDescent="0.25">
      <c r="R3285" s="193"/>
      <c r="S3285" s="193"/>
      <c r="T3285" s="193" t="str">
        <f t="shared" si="51"/>
        <v/>
      </c>
    </row>
    <row r="3286" spans="18:20" ht="15" customHeight="1" x14ac:dyDescent="0.25">
      <c r="R3286" s="193"/>
      <c r="S3286" s="193"/>
      <c r="T3286" s="193" t="str">
        <f t="shared" si="51"/>
        <v/>
      </c>
    </row>
    <row r="3287" spans="18:20" ht="15" customHeight="1" x14ac:dyDescent="0.25">
      <c r="R3287" s="193"/>
      <c r="S3287" s="193"/>
      <c r="T3287" s="193" t="str">
        <f t="shared" si="51"/>
        <v/>
      </c>
    </row>
    <row r="3288" spans="18:20" ht="15" customHeight="1" x14ac:dyDescent="0.25">
      <c r="R3288" s="193"/>
      <c r="S3288" s="193"/>
      <c r="T3288" s="193" t="str">
        <f t="shared" si="51"/>
        <v/>
      </c>
    </row>
    <row r="3289" spans="18:20" ht="15" customHeight="1" x14ac:dyDescent="0.25">
      <c r="R3289" s="193"/>
      <c r="S3289" s="193"/>
      <c r="T3289" s="193" t="str">
        <f t="shared" si="51"/>
        <v/>
      </c>
    </row>
    <row r="3290" spans="18:20" ht="15" customHeight="1" x14ac:dyDescent="0.25">
      <c r="R3290" s="193"/>
      <c r="S3290" s="193"/>
      <c r="T3290" s="193" t="str">
        <f t="shared" si="51"/>
        <v/>
      </c>
    </row>
    <row r="3291" spans="18:20" ht="15" customHeight="1" x14ac:dyDescent="0.25">
      <c r="R3291" s="193"/>
      <c r="S3291" s="193"/>
      <c r="T3291" s="193" t="str">
        <f t="shared" si="51"/>
        <v/>
      </c>
    </row>
    <row r="3292" spans="18:20" ht="15" customHeight="1" x14ac:dyDescent="0.25">
      <c r="R3292" s="193"/>
      <c r="S3292" s="193"/>
      <c r="T3292" s="193" t="str">
        <f t="shared" si="51"/>
        <v/>
      </c>
    </row>
    <row r="3293" spans="18:20" ht="15" customHeight="1" x14ac:dyDescent="0.25">
      <c r="R3293" s="193"/>
      <c r="S3293" s="193"/>
      <c r="T3293" s="193" t="str">
        <f t="shared" si="51"/>
        <v/>
      </c>
    </row>
    <row r="3294" spans="18:20" ht="15" customHeight="1" x14ac:dyDescent="0.25">
      <c r="R3294" s="193"/>
      <c r="S3294" s="193"/>
      <c r="T3294" s="193" t="str">
        <f t="shared" si="51"/>
        <v/>
      </c>
    </row>
    <row r="3295" spans="18:20" ht="15" customHeight="1" x14ac:dyDescent="0.25">
      <c r="R3295" s="193"/>
      <c r="S3295" s="193"/>
      <c r="T3295" s="193" t="str">
        <f t="shared" si="51"/>
        <v/>
      </c>
    </row>
    <row r="3296" spans="18:20" ht="15" customHeight="1" x14ac:dyDescent="0.25">
      <c r="R3296" s="193"/>
      <c r="S3296" s="193"/>
      <c r="T3296" s="193" t="str">
        <f t="shared" si="51"/>
        <v/>
      </c>
    </row>
    <row r="3297" spans="18:20" ht="15" customHeight="1" x14ac:dyDescent="0.25">
      <c r="R3297" s="193"/>
      <c r="S3297" s="193"/>
      <c r="T3297" s="193" t="str">
        <f t="shared" si="51"/>
        <v/>
      </c>
    </row>
    <row r="3298" spans="18:20" ht="15" customHeight="1" x14ac:dyDescent="0.25">
      <c r="R3298" s="193"/>
      <c r="S3298" s="193"/>
      <c r="T3298" s="193" t="str">
        <f t="shared" si="51"/>
        <v/>
      </c>
    </row>
    <row r="3299" spans="18:20" ht="15" customHeight="1" x14ac:dyDescent="0.25">
      <c r="R3299" s="193"/>
      <c r="S3299" s="193"/>
      <c r="T3299" s="193" t="str">
        <f t="shared" si="51"/>
        <v/>
      </c>
    </row>
    <row r="3300" spans="18:20" ht="15" customHeight="1" x14ac:dyDescent="0.25">
      <c r="R3300" s="193"/>
      <c r="S3300" s="193"/>
      <c r="T3300" s="193" t="str">
        <f t="shared" si="51"/>
        <v/>
      </c>
    </row>
    <row r="3301" spans="18:20" ht="15" customHeight="1" x14ac:dyDescent="0.25">
      <c r="R3301" s="193"/>
      <c r="S3301" s="193"/>
      <c r="T3301" s="193" t="str">
        <f t="shared" si="51"/>
        <v/>
      </c>
    </row>
    <row r="3302" spans="18:20" ht="15" customHeight="1" x14ac:dyDescent="0.25">
      <c r="R3302" s="193"/>
      <c r="S3302" s="193"/>
      <c r="T3302" s="193" t="str">
        <f t="shared" si="51"/>
        <v/>
      </c>
    </row>
    <row r="3303" spans="18:20" ht="15" customHeight="1" x14ac:dyDescent="0.25">
      <c r="R3303" s="193"/>
      <c r="S3303" s="193"/>
      <c r="T3303" s="193" t="str">
        <f t="shared" si="51"/>
        <v/>
      </c>
    </row>
    <row r="3304" spans="18:20" ht="15" customHeight="1" x14ac:dyDescent="0.25">
      <c r="R3304" s="193"/>
      <c r="S3304" s="193"/>
      <c r="T3304" s="193" t="str">
        <f t="shared" si="51"/>
        <v/>
      </c>
    </row>
    <row r="3305" spans="18:20" ht="15" customHeight="1" x14ac:dyDescent="0.25">
      <c r="R3305" s="193"/>
      <c r="S3305" s="193"/>
      <c r="T3305" s="193" t="str">
        <f t="shared" si="51"/>
        <v/>
      </c>
    </row>
    <row r="3306" spans="18:20" ht="15" customHeight="1" x14ac:dyDescent="0.25">
      <c r="R3306" s="193"/>
      <c r="S3306" s="193"/>
      <c r="T3306" s="193" t="str">
        <f t="shared" si="51"/>
        <v/>
      </c>
    </row>
    <row r="3307" spans="18:20" ht="15" customHeight="1" x14ac:dyDescent="0.25">
      <c r="R3307" s="193"/>
      <c r="S3307" s="193"/>
      <c r="T3307" s="193" t="str">
        <f t="shared" si="51"/>
        <v/>
      </c>
    </row>
    <row r="3308" spans="18:20" ht="15" customHeight="1" x14ac:dyDescent="0.25">
      <c r="R3308" s="193"/>
      <c r="S3308" s="193"/>
      <c r="T3308" s="193" t="str">
        <f t="shared" si="51"/>
        <v/>
      </c>
    </row>
    <row r="3309" spans="18:20" ht="15" customHeight="1" x14ac:dyDescent="0.25">
      <c r="R3309" s="193"/>
      <c r="S3309" s="193"/>
      <c r="T3309" s="193" t="str">
        <f t="shared" si="51"/>
        <v/>
      </c>
    </row>
    <row r="3310" spans="18:20" ht="15" customHeight="1" x14ac:dyDescent="0.25">
      <c r="R3310" s="193"/>
      <c r="S3310" s="193"/>
      <c r="T3310" s="193" t="str">
        <f t="shared" si="51"/>
        <v/>
      </c>
    </row>
    <row r="3311" spans="18:20" ht="15" customHeight="1" x14ac:dyDescent="0.25">
      <c r="R3311" s="193"/>
      <c r="S3311" s="193"/>
      <c r="T3311" s="193" t="str">
        <f t="shared" si="51"/>
        <v/>
      </c>
    </row>
    <row r="3312" spans="18:20" ht="15" customHeight="1" x14ac:dyDescent="0.25">
      <c r="R3312" s="193"/>
      <c r="S3312" s="193"/>
      <c r="T3312" s="193" t="str">
        <f t="shared" si="51"/>
        <v/>
      </c>
    </row>
    <row r="3313" spans="18:20" ht="15" customHeight="1" x14ac:dyDescent="0.25">
      <c r="R3313" s="193"/>
      <c r="S3313" s="193"/>
      <c r="T3313" s="193" t="str">
        <f t="shared" si="51"/>
        <v/>
      </c>
    </row>
    <row r="3314" spans="18:20" ht="15" customHeight="1" x14ac:dyDescent="0.25">
      <c r="R3314" s="193"/>
      <c r="S3314" s="193"/>
      <c r="T3314" s="193" t="str">
        <f t="shared" si="51"/>
        <v/>
      </c>
    </row>
    <row r="3315" spans="18:20" ht="15" customHeight="1" x14ac:dyDescent="0.25">
      <c r="R3315" s="193"/>
      <c r="S3315" s="193"/>
      <c r="T3315" s="193" t="str">
        <f t="shared" si="51"/>
        <v/>
      </c>
    </row>
    <row r="3316" spans="18:20" ht="15" customHeight="1" x14ac:dyDescent="0.25">
      <c r="R3316" s="193"/>
      <c r="S3316" s="193"/>
      <c r="T3316" s="193" t="str">
        <f t="shared" si="51"/>
        <v/>
      </c>
    </row>
    <row r="3317" spans="18:20" ht="15" customHeight="1" x14ac:dyDescent="0.25">
      <c r="R3317" s="193"/>
      <c r="S3317" s="193"/>
      <c r="T3317" s="193" t="str">
        <f t="shared" si="51"/>
        <v/>
      </c>
    </row>
    <row r="3318" spans="18:20" ht="15" customHeight="1" x14ac:dyDescent="0.25">
      <c r="R3318" s="193"/>
      <c r="S3318" s="193"/>
      <c r="T3318" s="193" t="str">
        <f t="shared" si="51"/>
        <v/>
      </c>
    </row>
    <row r="3319" spans="18:20" ht="15" customHeight="1" x14ac:dyDescent="0.25">
      <c r="R3319" s="193"/>
      <c r="S3319" s="193"/>
      <c r="T3319" s="193" t="str">
        <f t="shared" si="51"/>
        <v/>
      </c>
    </row>
    <row r="3320" spans="18:20" ht="15" customHeight="1" x14ac:dyDescent="0.25">
      <c r="R3320" s="193"/>
      <c r="S3320" s="193"/>
      <c r="T3320" s="193" t="str">
        <f t="shared" si="51"/>
        <v/>
      </c>
    </row>
    <row r="3321" spans="18:20" ht="15" customHeight="1" x14ac:dyDescent="0.25">
      <c r="R3321" s="193"/>
      <c r="S3321" s="193"/>
      <c r="T3321" s="193" t="str">
        <f t="shared" si="51"/>
        <v/>
      </c>
    </row>
    <row r="3322" spans="18:20" ht="15" customHeight="1" x14ac:dyDescent="0.25">
      <c r="R3322" s="193"/>
      <c r="S3322" s="193"/>
      <c r="T3322" s="193" t="str">
        <f t="shared" si="51"/>
        <v/>
      </c>
    </row>
    <row r="3323" spans="18:20" ht="15" customHeight="1" x14ac:dyDescent="0.25">
      <c r="R3323" s="193"/>
      <c r="S3323" s="193"/>
      <c r="T3323" s="193" t="str">
        <f t="shared" si="51"/>
        <v/>
      </c>
    </row>
    <row r="3324" spans="18:20" ht="15" customHeight="1" x14ac:dyDescent="0.25">
      <c r="R3324" s="193"/>
      <c r="S3324" s="193"/>
      <c r="T3324" s="193" t="str">
        <f t="shared" si="51"/>
        <v/>
      </c>
    </row>
    <row r="3325" spans="18:20" ht="15" customHeight="1" x14ac:dyDescent="0.25">
      <c r="R3325" s="193"/>
      <c r="S3325" s="193"/>
      <c r="T3325" s="193" t="str">
        <f t="shared" si="51"/>
        <v/>
      </c>
    </row>
    <row r="3326" spans="18:20" ht="15" customHeight="1" x14ac:dyDescent="0.25">
      <c r="R3326" s="193"/>
      <c r="S3326" s="193"/>
      <c r="T3326" s="193" t="str">
        <f t="shared" si="51"/>
        <v/>
      </c>
    </row>
    <row r="3327" spans="18:20" ht="15" customHeight="1" x14ac:dyDescent="0.25">
      <c r="R3327" s="193"/>
      <c r="S3327" s="193"/>
      <c r="T3327" s="193" t="str">
        <f t="shared" si="51"/>
        <v/>
      </c>
    </row>
    <row r="3328" spans="18:20" ht="15" customHeight="1" x14ac:dyDescent="0.25">
      <c r="R3328" s="193"/>
      <c r="S3328" s="193"/>
      <c r="T3328" s="193" t="str">
        <f t="shared" si="51"/>
        <v/>
      </c>
    </row>
    <row r="3329" spans="18:20" ht="15" customHeight="1" x14ac:dyDescent="0.25">
      <c r="R3329" s="193"/>
      <c r="S3329" s="193"/>
      <c r="T3329" s="193" t="str">
        <f t="shared" si="51"/>
        <v/>
      </c>
    </row>
    <row r="3330" spans="18:20" ht="15" customHeight="1" x14ac:dyDescent="0.25">
      <c r="R3330" s="193"/>
      <c r="S3330" s="193"/>
      <c r="T3330" s="193" t="str">
        <f t="shared" ref="T3330:T3393" si="52">IF($A3330="","",IF(AND($R3330="",$S3330=""),"",IF($S3330="",0,$S3330)-IF($R3330="",0,$R3330)))</f>
        <v/>
      </c>
    </row>
    <row r="3331" spans="18:20" ht="15" customHeight="1" x14ac:dyDescent="0.25">
      <c r="R3331" s="193"/>
      <c r="S3331" s="193"/>
      <c r="T3331" s="193" t="str">
        <f t="shared" si="52"/>
        <v/>
      </c>
    </row>
    <row r="3332" spans="18:20" ht="15" customHeight="1" x14ac:dyDescent="0.25">
      <c r="R3332" s="193"/>
      <c r="S3332" s="193"/>
      <c r="T3332" s="193" t="str">
        <f t="shared" si="52"/>
        <v/>
      </c>
    </row>
    <row r="3333" spans="18:20" ht="15" customHeight="1" x14ac:dyDescent="0.25">
      <c r="R3333" s="193"/>
      <c r="S3333" s="193"/>
      <c r="T3333" s="193" t="str">
        <f t="shared" si="52"/>
        <v/>
      </c>
    </row>
    <row r="3334" spans="18:20" ht="15" customHeight="1" x14ac:dyDescent="0.25">
      <c r="R3334" s="193"/>
      <c r="S3334" s="193"/>
      <c r="T3334" s="193" t="str">
        <f t="shared" si="52"/>
        <v/>
      </c>
    </row>
    <row r="3335" spans="18:20" ht="15" customHeight="1" x14ac:dyDescent="0.25">
      <c r="R3335" s="193"/>
      <c r="S3335" s="193"/>
      <c r="T3335" s="193" t="str">
        <f t="shared" si="52"/>
        <v/>
      </c>
    </row>
    <row r="3336" spans="18:20" ht="15" customHeight="1" x14ac:dyDescent="0.25">
      <c r="R3336" s="193"/>
      <c r="S3336" s="193"/>
      <c r="T3336" s="193" t="str">
        <f t="shared" si="52"/>
        <v/>
      </c>
    </row>
    <row r="3337" spans="18:20" ht="15" customHeight="1" x14ac:dyDescent="0.25">
      <c r="R3337" s="193"/>
      <c r="S3337" s="193"/>
      <c r="T3337" s="193" t="str">
        <f t="shared" si="52"/>
        <v/>
      </c>
    </row>
    <row r="3338" spans="18:20" ht="15" customHeight="1" x14ac:dyDescent="0.25">
      <c r="R3338" s="193"/>
      <c r="S3338" s="193"/>
      <c r="T3338" s="193" t="str">
        <f t="shared" si="52"/>
        <v/>
      </c>
    </row>
    <row r="3339" spans="18:20" ht="15" customHeight="1" x14ac:dyDescent="0.25">
      <c r="R3339" s="193"/>
      <c r="S3339" s="193"/>
      <c r="T3339" s="193" t="str">
        <f t="shared" si="52"/>
        <v/>
      </c>
    </row>
    <row r="3340" spans="18:20" ht="15" customHeight="1" x14ac:dyDescent="0.25">
      <c r="R3340" s="193"/>
      <c r="S3340" s="193"/>
      <c r="T3340" s="193" t="str">
        <f t="shared" si="52"/>
        <v/>
      </c>
    </row>
    <row r="3341" spans="18:20" ht="15" customHeight="1" x14ac:dyDescent="0.25">
      <c r="R3341" s="193"/>
      <c r="S3341" s="193"/>
      <c r="T3341" s="193" t="str">
        <f t="shared" si="52"/>
        <v/>
      </c>
    </row>
    <row r="3342" spans="18:20" ht="15" customHeight="1" x14ac:dyDescent="0.25">
      <c r="R3342" s="193"/>
      <c r="S3342" s="193"/>
      <c r="T3342" s="193" t="str">
        <f t="shared" si="52"/>
        <v/>
      </c>
    </row>
    <row r="3343" spans="18:20" ht="15" customHeight="1" x14ac:dyDescent="0.25">
      <c r="R3343" s="193"/>
      <c r="S3343" s="193"/>
      <c r="T3343" s="193" t="str">
        <f t="shared" si="52"/>
        <v/>
      </c>
    </row>
    <row r="3344" spans="18:20" ht="15" customHeight="1" x14ac:dyDescent="0.25">
      <c r="R3344" s="193"/>
      <c r="S3344" s="193"/>
      <c r="T3344" s="193" t="str">
        <f t="shared" si="52"/>
        <v/>
      </c>
    </row>
    <row r="3345" spans="18:20" ht="15" customHeight="1" x14ac:dyDescent="0.25">
      <c r="R3345" s="193"/>
      <c r="S3345" s="193"/>
      <c r="T3345" s="193" t="str">
        <f t="shared" si="52"/>
        <v/>
      </c>
    </row>
    <row r="3346" spans="18:20" ht="15" customHeight="1" x14ac:dyDescent="0.25">
      <c r="R3346" s="193"/>
      <c r="S3346" s="193"/>
      <c r="T3346" s="193" t="str">
        <f t="shared" si="52"/>
        <v/>
      </c>
    </row>
    <row r="3347" spans="18:20" ht="15" customHeight="1" x14ac:dyDescent="0.25">
      <c r="R3347" s="193"/>
      <c r="S3347" s="193"/>
      <c r="T3347" s="193" t="str">
        <f t="shared" si="52"/>
        <v/>
      </c>
    </row>
    <row r="3348" spans="18:20" ht="15" customHeight="1" x14ac:dyDescent="0.25">
      <c r="R3348" s="193"/>
      <c r="S3348" s="193"/>
      <c r="T3348" s="193" t="str">
        <f t="shared" si="52"/>
        <v/>
      </c>
    </row>
    <row r="3349" spans="18:20" ht="15" customHeight="1" x14ac:dyDescent="0.25">
      <c r="R3349" s="193"/>
      <c r="S3349" s="193"/>
      <c r="T3349" s="193" t="str">
        <f t="shared" si="52"/>
        <v/>
      </c>
    </row>
    <row r="3350" spans="18:20" ht="15" customHeight="1" x14ac:dyDescent="0.25">
      <c r="R3350" s="193"/>
      <c r="S3350" s="193"/>
      <c r="T3350" s="193" t="str">
        <f t="shared" si="52"/>
        <v/>
      </c>
    </row>
    <row r="3351" spans="18:20" ht="15" customHeight="1" x14ac:dyDescent="0.25">
      <c r="R3351" s="193"/>
      <c r="S3351" s="193"/>
      <c r="T3351" s="193" t="str">
        <f t="shared" si="52"/>
        <v/>
      </c>
    </row>
    <row r="3352" spans="18:20" ht="15" customHeight="1" x14ac:dyDescent="0.25">
      <c r="R3352" s="193"/>
      <c r="S3352" s="193"/>
      <c r="T3352" s="193" t="str">
        <f t="shared" si="52"/>
        <v/>
      </c>
    </row>
    <row r="3353" spans="18:20" ht="15" customHeight="1" x14ac:dyDescent="0.25">
      <c r="R3353" s="193"/>
      <c r="S3353" s="193"/>
      <c r="T3353" s="193" t="str">
        <f t="shared" si="52"/>
        <v/>
      </c>
    </row>
    <row r="3354" spans="18:20" ht="15" customHeight="1" x14ac:dyDescent="0.25">
      <c r="R3354" s="193"/>
      <c r="S3354" s="193"/>
      <c r="T3354" s="193" t="str">
        <f t="shared" si="52"/>
        <v/>
      </c>
    </row>
    <row r="3355" spans="18:20" ht="15" customHeight="1" x14ac:dyDescent="0.25">
      <c r="R3355" s="193"/>
      <c r="S3355" s="193"/>
      <c r="T3355" s="193" t="str">
        <f t="shared" si="52"/>
        <v/>
      </c>
    </row>
    <row r="3356" spans="18:20" ht="15" customHeight="1" x14ac:dyDescent="0.25">
      <c r="R3356" s="193"/>
      <c r="S3356" s="193"/>
      <c r="T3356" s="193" t="str">
        <f t="shared" si="52"/>
        <v/>
      </c>
    </row>
    <row r="3357" spans="18:20" ht="15" customHeight="1" x14ac:dyDescent="0.25">
      <c r="R3357" s="193"/>
      <c r="S3357" s="193"/>
      <c r="T3357" s="193" t="str">
        <f t="shared" si="52"/>
        <v/>
      </c>
    </row>
    <row r="3358" spans="18:20" ht="15" customHeight="1" x14ac:dyDescent="0.25">
      <c r="R3358" s="193"/>
      <c r="S3358" s="193"/>
      <c r="T3358" s="193" t="str">
        <f t="shared" si="52"/>
        <v/>
      </c>
    </row>
    <row r="3359" spans="18:20" ht="15" customHeight="1" x14ac:dyDescent="0.25">
      <c r="R3359" s="193"/>
      <c r="S3359" s="193"/>
      <c r="T3359" s="193" t="str">
        <f t="shared" si="52"/>
        <v/>
      </c>
    </row>
    <row r="3360" spans="18:20" ht="15" customHeight="1" x14ac:dyDescent="0.25">
      <c r="R3360" s="193"/>
      <c r="S3360" s="193"/>
      <c r="T3360" s="193" t="str">
        <f t="shared" si="52"/>
        <v/>
      </c>
    </row>
    <row r="3361" spans="18:20" ht="15" customHeight="1" x14ac:dyDescent="0.25">
      <c r="R3361" s="193"/>
      <c r="S3361" s="193"/>
      <c r="T3361" s="193" t="str">
        <f t="shared" si="52"/>
        <v/>
      </c>
    </row>
    <row r="3362" spans="18:20" ht="15" customHeight="1" x14ac:dyDescent="0.25">
      <c r="R3362" s="193"/>
      <c r="S3362" s="193"/>
      <c r="T3362" s="193" t="str">
        <f t="shared" si="52"/>
        <v/>
      </c>
    </row>
    <row r="3363" spans="18:20" ht="15" customHeight="1" x14ac:dyDescent="0.25">
      <c r="R3363" s="193"/>
      <c r="S3363" s="193"/>
      <c r="T3363" s="193" t="str">
        <f t="shared" si="52"/>
        <v/>
      </c>
    </row>
    <row r="3364" spans="18:20" ht="15" customHeight="1" x14ac:dyDescent="0.25">
      <c r="R3364" s="193"/>
      <c r="S3364" s="193"/>
      <c r="T3364" s="193" t="str">
        <f t="shared" si="52"/>
        <v/>
      </c>
    </row>
    <row r="3365" spans="18:20" ht="15" customHeight="1" x14ac:dyDescent="0.25">
      <c r="R3365" s="193"/>
      <c r="S3365" s="193"/>
      <c r="T3365" s="193" t="str">
        <f t="shared" si="52"/>
        <v/>
      </c>
    </row>
    <row r="3366" spans="18:20" ht="15" customHeight="1" x14ac:dyDescent="0.25">
      <c r="R3366" s="193"/>
      <c r="S3366" s="193"/>
      <c r="T3366" s="193" t="str">
        <f t="shared" si="52"/>
        <v/>
      </c>
    </row>
    <row r="3367" spans="18:20" ht="15" customHeight="1" x14ac:dyDescent="0.25">
      <c r="R3367" s="193"/>
      <c r="S3367" s="193"/>
      <c r="T3367" s="193" t="str">
        <f t="shared" si="52"/>
        <v/>
      </c>
    </row>
    <row r="3368" spans="18:20" ht="15" customHeight="1" x14ac:dyDescent="0.25">
      <c r="R3368" s="193"/>
      <c r="S3368" s="193"/>
      <c r="T3368" s="193" t="str">
        <f t="shared" si="52"/>
        <v/>
      </c>
    </row>
    <row r="3369" spans="18:20" ht="15" customHeight="1" x14ac:dyDescent="0.25">
      <c r="R3369" s="193"/>
      <c r="S3369" s="193"/>
      <c r="T3369" s="193" t="str">
        <f t="shared" si="52"/>
        <v/>
      </c>
    </row>
    <row r="3370" spans="18:20" ht="15" customHeight="1" x14ac:dyDescent="0.25">
      <c r="R3370" s="193"/>
      <c r="S3370" s="193"/>
      <c r="T3370" s="193" t="str">
        <f t="shared" si="52"/>
        <v/>
      </c>
    </row>
    <row r="3371" spans="18:20" ht="15" customHeight="1" x14ac:dyDescent="0.25">
      <c r="R3371" s="193"/>
      <c r="S3371" s="193"/>
      <c r="T3371" s="193" t="str">
        <f t="shared" si="52"/>
        <v/>
      </c>
    </row>
    <row r="3372" spans="18:20" ht="15" customHeight="1" x14ac:dyDescent="0.25">
      <c r="R3372" s="193"/>
      <c r="S3372" s="193"/>
      <c r="T3372" s="193" t="str">
        <f t="shared" si="52"/>
        <v/>
      </c>
    </row>
    <row r="3373" spans="18:20" ht="15" customHeight="1" x14ac:dyDescent="0.25">
      <c r="R3373" s="193"/>
      <c r="S3373" s="193"/>
      <c r="T3373" s="193" t="str">
        <f t="shared" si="52"/>
        <v/>
      </c>
    </row>
    <row r="3374" spans="18:20" ht="15" customHeight="1" x14ac:dyDescent="0.25">
      <c r="R3374" s="193"/>
      <c r="S3374" s="193"/>
      <c r="T3374" s="193" t="str">
        <f t="shared" si="52"/>
        <v/>
      </c>
    </row>
    <row r="3375" spans="18:20" ht="15" customHeight="1" x14ac:dyDescent="0.25">
      <c r="R3375" s="193"/>
      <c r="S3375" s="193"/>
      <c r="T3375" s="193" t="str">
        <f t="shared" si="52"/>
        <v/>
      </c>
    </row>
    <row r="3376" spans="18:20" ht="15" customHeight="1" x14ac:dyDescent="0.25">
      <c r="R3376" s="193"/>
      <c r="S3376" s="193"/>
      <c r="T3376" s="193" t="str">
        <f t="shared" si="52"/>
        <v/>
      </c>
    </row>
    <row r="3377" spans="18:20" ht="15" customHeight="1" x14ac:dyDescent="0.25">
      <c r="R3377" s="193"/>
      <c r="S3377" s="193"/>
      <c r="T3377" s="193" t="str">
        <f t="shared" si="52"/>
        <v/>
      </c>
    </row>
    <row r="3378" spans="18:20" ht="15" customHeight="1" x14ac:dyDescent="0.25">
      <c r="R3378" s="193"/>
      <c r="S3378" s="193"/>
      <c r="T3378" s="193" t="str">
        <f t="shared" si="52"/>
        <v/>
      </c>
    </row>
    <row r="3379" spans="18:20" ht="15" customHeight="1" x14ac:dyDescent="0.25">
      <c r="R3379" s="193"/>
      <c r="S3379" s="193"/>
      <c r="T3379" s="193" t="str">
        <f t="shared" si="52"/>
        <v/>
      </c>
    </row>
    <row r="3380" spans="18:20" ht="15" customHeight="1" x14ac:dyDescent="0.25">
      <c r="R3380" s="193"/>
      <c r="S3380" s="193"/>
      <c r="T3380" s="193" t="str">
        <f t="shared" si="52"/>
        <v/>
      </c>
    </row>
    <row r="3381" spans="18:20" ht="15" customHeight="1" x14ac:dyDescent="0.25">
      <c r="R3381" s="193"/>
      <c r="S3381" s="193"/>
      <c r="T3381" s="193" t="str">
        <f t="shared" si="52"/>
        <v/>
      </c>
    </row>
    <row r="3382" spans="18:20" ht="15" customHeight="1" x14ac:dyDescent="0.25">
      <c r="R3382" s="193"/>
      <c r="S3382" s="193"/>
      <c r="T3382" s="193" t="str">
        <f t="shared" si="52"/>
        <v/>
      </c>
    </row>
    <row r="3383" spans="18:20" ht="15" customHeight="1" x14ac:dyDescent="0.25">
      <c r="R3383" s="193"/>
      <c r="S3383" s="193"/>
      <c r="T3383" s="193" t="str">
        <f t="shared" si="52"/>
        <v/>
      </c>
    </row>
    <row r="3384" spans="18:20" ht="15" customHeight="1" x14ac:dyDescent="0.25">
      <c r="R3384" s="193"/>
      <c r="S3384" s="193"/>
      <c r="T3384" s="193" t="str">
        <f t="shared" si="52"/>
        <v/>
      </c>
    </row>
    <row r="3385" spans="18:20" ht="15" customHeight="1" x14ac:dyDescent="0.25">
      <c r="R3385" s="193"/>
      <c r="S3385" s="193"/>
      <c r="T3385" s="193" t="str">
        <f t="shared" si="52"/>
        <v/>
      </c>
    </row>
    <row r="3386" spans="18:20" ht="15" customHeight="1" x14ac:dyDescent="0.25">
      <c r="R3386" s="193"/>
      <c r="S3386" s="193"/>
      <c r="T3386" s="193" t="str">
        <f t="shared" si="52"/>
        <v/>
      </c>
    </row>
    <row r="3387" spans="18:20" ht="15" customHeight="1" x14ac:dyDescent="0.25">
      <c r="R3387" s="193"/>
      <c r="S3387" s="193"/>
      <c r="T3387" s="193" t="str">
        <f t="shared" si="52"/>
        <v/>
      </c>
    </row>
    <row r="3388" spans="18:20" ht="15" customHeight="1" x14ac:dyDescent="0.25">
      <c r="R3388" s="193"/>
      <c r="S3388" s="193"/>
      <c r="T3388" s="193" t="str">
        <f t="shared" si="52"/>
        <v/>
      </c>
    </row>
    <row r="3389" spans="18:20" ht="15" customHeight="1" x14ac:dyDescent="0.25">
      <c r="R3389" s="193"/>
      <c r="S3389" s="193"/>
      <c r="T3389" s="193" t="str">
        <f t="shared" si="52"/>
        <v/>
      </c>
    </row>
    <row r="3390" spans="18:20" ht="15" customHeight="1" x14ac:dyDescent="0.25">
      <c r="R3390" s="193"/>
      <c r="S3390" s="193"/>
      <c r="T3390" s="193" t="str">
        <f t="shared" si="52"/>
        <v/>
      </c>
    </row>
    <row r="3391" spans="18:20" ht="15" customHeight="1" x14ac:dyDescent="0.25">
      <c r="R3391" s="193"/>
      <c r="S3391" s="193"/>
      <c r="T3391" s="193" t="str">
        <f t="shared" si="52"/>
        <v/>
      </c>
    </row>
    <row r="3392" spans="18:20" ht="15" customHeight="1" x14ac:dyDescent="0.25">
      <c r="R3392" s="193"/>
      <c r="S3392" s="193"/>
      <c r="T3392" s="193" t="str">
        <f t="shared" si="52"/>
        <v/>
      </c>
    </row>
    <row r="3393" spans="18:20" ht="15" customHeight="1" x14ac:dyDescent="0.25">
      <c r="R3393" s="193"/>
      <c r="S3393" s="193"/>
      <c r="T3393" s="193" t="str">
        <f t="shared" si="52"/>
        <v/>
      </c>
    </row>
    <row r="3394" spans="18:20" ht="15" customHeight="1" x14ac:dyDescent="0.25">
      <c r="R3394" s="193"/>
      <c r="S3394" s="193"/>
      <c r="T3394" s="193" t="str">
        <f t="shared" ref="T3394:T3457" si="53">IF($A3394="","",IF(AND($R3394="",$S3394=""),"",IF($S3394="",0,$S3394)-IF($R3394="",0,$R3394)))</f>
        <v/>
      </c>
    </row>
    <row r="3395" spans="18:20" ht="15" customHeight="1" x14ac:dyDescent="0.25">
      <c r="R3395" s="193"/>
      <c r="S3395" s="193"/>
      <c r="T3395" s="193" t="str">
        <f t="shared" si="53"/>
        <v/>
      </c>
    </row>
    <row r="3396" spans="18:20" ht="15" customHeight="1" x14ac:dyDescent="0.25">
      <c r="R3396" s="193"/>
      <c r="S3396" s="193"/>
      <c r="T3396" s="193" t="str">
        <f t="shared" si="53"/>
        <v/>
      </c>
    </row>
    <row r="3397" spans="18:20" ht="15" customHeight="1" x14ac:dyDescent="0.25">
      <c r="R3397" s="193"/>
      <c r="S3397" s="193"/>
      <c r="T3397" s="193" t="str">
        <f t="shared" si="53"/>
        <v/>
      </c>
    </row>
    <row r="3398" spans="18:20" ht="15" customHeight="1" x14ac:dyDescent="0.25">
      <c r="R3398" s="193"/>
      <c r="S3398" s="193"/>
      <c r="T3398" s="193" t="str">
        <f t="shared" si="53"/>
        <v/>
      </c>
    </row>
    <row r="3399" spans="18:20" ht="15" customHeight="1" x14ac:dyDescent="0.25">
      <c r="R3399" s="193"/>
      <c r="S3399" s="193"/>
      <c r="T3399" s="193" t="str">
        <f t="shared" si="53"/>
        <v/>
      </c>
    </row>
    <row r="3400" spans="18:20" ht="15" customHeight="1" x14ac:dyDescent="0.25">
      <c r="R3400" s="193"/>
      <c r="S3400" s="193"/>
      <c r="T3400" s="193" t="str">
        <f t="shared" si="53"/>
        <v/>
      </c>
    </row>
    <row r="3401" spans="18:20" ht="15" customHeight="1" x14ac:dyDescent="0.25">
      <c r="R3401" s="193"/>
      <c r="S3401" s="193"/>
      <c r="T3401" s="193" t="str">
        <f t="shared" si="53"/>
        <v/>
      </c>
    </row>
    <row r="3402" spans="18:20" ht="15" customHeight="1" x14ac:dyDescent="0.25">
      <c r="R3402" s="193"/>
      <c r="S3402" s="193"/>
      <c r="T3402" s="193" t="str">
        <f t="shared" si="53"/>
        <v/>
      </c>
    </row>
    <row r="3403" spans="18:20" ht="15" customHeight="1" x14ac:dyDescent="0.25">
      <c r="R3403" s="193"/>
      <c r="S3403" s="193"/>
      <c r="T3403" s="193" t="str">
        <f t="shared" si="53"/>
        <v/>
      </c>
    </row>
    <row r="3404" spans="18:20" ht="15" customHeight="1" x14ac:dyDescent="0.25">
      <c r="R3404" s="193"/>
      <c r="S3404" s="193"/>
      <c r="T3404" s="193" t="str">
        <f t="shared" si="53"/>
        <v/>
      </c>
    </row>
    <row r="3405" spans="18:20" ht="15" customHeight="1" x14ac:dyDescent="0.25">
      <c r="R3405" s="193"/>
      <c r="S3405" s="193"/>
      <c r="T3405" s="193" t="str">
        <f t="shared" si="53"/>
        <v/>
      </c>
    </row>
    <row r="3406" spans="18:20" ht="15" customHeight="1" x14ac:dyDescent="0.25">
      <c r="R3406" s="193"/>
      <c r="S3406" s="193"/>
      <c r="T3406" s="193" t="str">
        <f t="shared" si="53"/>
        <v/>
      </c>
    </row>
    <row r="3407" spans="18:20" ht="15" customHeight="1" x14ac:dyDescent="0.25">
      <c r="R3407" s="193"/>
      <c r="S3407" s="193"/>
      <c r="T3407" s="193" t="str">
        <f t="shared" si="53"/>
        <v/>
      </c>
    </row>
    <row r="3408" spans="18:20" ht="15" customHeight="1" x14ac:dyDescent="0.25">
      <c r="R3408" s="193"/>
      <c r="S3408" s="193"/>
      <c r="T3408" s="193" t="str">
        <f t="shared" si="53"/>
        <v/>
      </c>
    </row>
    <row r="3409" spans="18:20" ht="15" customHeight="1" x14ac:dyDescent="0.25">
      <c r="R3409" s="193"/>
      <c r="S3409" s="193"/>
      <c r="T3409" s="193" t="str">
        <f t="shared" si="53"/>
        <v/>
      </c>
    </row>
    <row r="3410" spans="18:20" ht="15" customHeight="1" x14ac:dyDescent="0.25">
      <c r="R3410" s="193"/>
      <c r="S3410" s="193"/>
      <c r="T3410" s="193" t="str">
        <f t="shared" si="53"/>
        <v/>
      </c>
    </row>
    <row r="3411" spans="18:20" ht="15" customHeight="1" x14ac:dyDescent="0.25">
      <c r="R3411" s="193"/>
      <c r="S3411" s="193"/>
      <c r="T3411" s="193" t="str">
        <f t="shared" si="53"/>
        <v/>
      </c>
    </row>
    <row r="3412" spans="18:20" ht="15" customHeight="1" x14ac:dyDescent="0.25">
      <c r="R3412" s="193"/>
      <c r="S3412" s="193"/>
      <c r="T3412" s="193" t="str">
        <f t="shared" si="53"/>
        <v/>
      </c>
    </row>
    <row r="3413" spans="18:20" ht="15" customHeight="1" x14ac:dyDescent="0.25">
      <c r="R3413" s="193"/>
      <c r="S3413" s="193"/>
      <c r="T3413" s="193" t="str">
        <f t="shared" si="53"/>
        <v/>
      </c>
    </row>
    <row r="3414" spans="18:20" ht="15" customHeight="1" x14ac:dyDescent="0.25">
      <c r="R3414" s="193"/>
      <c r="S3414" s="193"/>
      <c r="T3414" s="193" t="str">
        <f t="shared" si="53"/>
        <v/>
      </c>
    </row>
    <row r="3415" spans="18:20" ht="15" customHeight="1" x14ac:dyDescent="0.25">
      <c r="R3415" s="193"/>
      <c r="S3415" s="193"/>
      <c r="T3415" s="193" t="str">
        <f t="shared" si="53"/>
        <v/>
      </c>
    </row>
    <row r="3416" spans="18:20" ht="15" customHeight="1" x14ac:dyDescent="0.25">
      <c r="R3416" s="193"/>
      <c r="S3416" s="193"/>
      <c r="T3416" s="193" t="str">
        <f t="shared" si="53"/>
        <v/>
      </c>
    </row>
    <row r="3417" spans="18:20" ht="15" customHeight="1" x14ac:dyDescent="0.25">
      <c r="R3417" s="193"/>
      <c r="S3417" s="193"/>
      <c r="T3417" s="193" t="str">
        <f t="shared" si="53"/>
        <v/>
      </c>
    </row>
    <row r="3418" spans="18:20" ht="15" customHeight="1" x14ac:dyDescent="0.25">
      <c r="R3418" s="193"/>
      <c r="S3418" s="193"/>
      <c r="T3418" s="193" t="str">
        <f t="shared" si="53"/>
        <v/>
      </c>
    </row>
    <row r="3419" spans="18:20" ht="15" customHeight="1" x14ac:dyDescent="0.25">
      <c r="R3419" s="193"/>
      <c r="S3419" s="193"/>
      <c r="T3419" s="193" t="str">
        <f t="shared" si="53"/>
        <v/>
      </c>
    </row>
    <row r="3420" spans="18:20" ht="15" customHeight="1" x14ac:dyDescent="0.25">
      <c r="R3420" s="193"/>
      <c r="S3420" s="193"/>
      <c r="T3420" s="193" t="str">
        <f t="shared" si="53"/>
        <v/>
      </c>
    </row>
    <row r="3421" spans="18:20" ht="15" customHeight="1" x14ac:dyDescent="0.25">
      <c r="R3421" s="193"/>
      <c r="S3421" s="193"/>
      <c r="T3421" s="193" t="str">
        <f t="shared" si="53"/>
        <v/>
      </c>
    </row>
    <row r="3422" spans="18:20" ht="15" customHeight="1" x14ac:dyDescent="0.25">
      <c r="R3422" s="193"/>
      <c r="S3422" s="193"/>
      <c r="T3422" s="193" t="str">
        <f t="shared" si="53"/>
        <v/>
      </c>
    </row>
    <row r="3423" spans="18:20" ht="15" customHeight="1" x14ac:dyDescent="0.25">
      <c r="R3423" s="193"/>
      <c r="S3423" s="193"/>
      <c r="T3423" s="193" t="str">
        <f t="shared" si="53"/>
        <v/>
      </c>
    </row>
    <row r="3424" spans="18:20" ht="15" customHeight="1" x14ac:dyDescent="0.25">
      <c r="R3424" s="193"/>
      <c r="S3424" s="193"/>
      <c r="T3424" s="193" t="str">
        <f t="shared" si="53"/>
        <v/>
      </c>
    </row>
    <row r="3425" spans="18:20" ht="15" customHeight="1" x14ac:dyDescent="0.25">
      <c r="R3425" s="193"/>
      <c r="S3425" s="193"/>
      <c r="T3425" s="193" t="str">
        <f t="shared" si="53"/>
        <v/>
      </c>
    </row>
    <row r="3426" spans="18:20" ht="15" customHeight="1" x14ac:dyDescent="0.25">
      <c r="R3426" s="193"/>
      <c r="S3426" s="193"/>
      <c r="T3426" s="193" t="str">
        <f t="shared" si="53"/>
        <v/>
      </c>
    </row>
    <row r="3427" spans="18:20" ht="15" customHeight="1" x14ac:dyDescent="0.25">
      <c r="R3427" s="193"/>
      <c r="S3427" s="193"/>
      <c r="T3427" s="193" t="str">
        <f t="shared" si="53"/>
        <v/>
      </c>
    </row>
    <row r="3428" spans="18:20" ht="15" customHeight="1" x14ac:dyDescent="0.25">
      <c r="R3428" s="193"/>
      <c r="S3428" s="193"/>
      <c r="T3428" s="193" t="str">
        <f t="shared" si="53"/>
        <v/>
      </c>
    </row>
    <row r="3429" spans="18:20" ht="15" customHeight="1" x14ac:dyDescent="0.25">
      <c r="R3429" s="193"/>
      <c r="S3429" s="193"/>
      <c r="T3429" s="193" t="str">
        <f t="shared" si="53"/>
        <v/>
      </c>
    </row>
    <row r="3430" spans="18:20" ht="15" customHeight="1" x14ac:dyDescent="0.25">
      <c r="R3430" s="193"/>
      <c r="S3430" s="193"/>
      <c r="T3430" s="193" t="str">
        <f t="shared" si="53"/>
        <v/>
      </c>
    </row>
    <row r="3431" spans="18:20" ht="15" customHeight="1" x14ac:dyDescent="0.25">
      <c r="R3431" s="193"/>
      <c r="S3431" s="193"/>
      <c r="T3431" s="193" t="str">
        <f t="shared" si="53"/>
        <v/>
      </c>
    </row>
    <row r="3432" spans="18:20" ht="15" customHeight="1" x14ac:dyDescent="0.25">
      <c r="R3432" s="193"/>
      <c r="S3432" s="193"/>
      <c r="T3432" s="193" t="str">
        <f t="shared" si="53"/>
        <v/>
      </c>
    </row>
    <row r="3433" spans="18:20" ht="15" customHeight="1" x14ac:dyDescent="0.25">
      <c r="R3433" s="193"/>
      <c r="S3433" s="193"/>
      <c r="T3433" s="193" t="str">
        <f t="shared" si="53"/>
        <v/>
      </c>
    </row>
    <row r="3434" spans="18:20" ht="15" customHeight="1" x14ac:dyDescent="0.25">
      <c r="R3434" s="193"/>
      <c r="S3434" s="193"/>
      <c r="T3434" s="193" t="str">
        <f t="shared" si="53"/>
        <v/>
      </c>
    </row>
    <row r="3435" spans="18:20" ht="15" customHeight="1" x14ac:dyDescent="0.25">
      <c r="R3435" s="193"/>
      <c r="S3435" s="193"/>
      <c r="T3435" s="193" t="str">
        <f t="shared" si="53"/>
        <v/>
      </c>
    </row>
    <row r="3436" spans="18:20" ht="15" customHeight="1" x14ac:dyDescent="0.25">
      <c r="R3436" s="193"/>
      <c r="S3436" s="193"/>
      <c r="T3436" s="193" t="str">
        <f t="shared" si="53"/>
        <v/>
      </c>
    </row>
    <row r="3437" spans="18:20" ht="15" customHeight="1" x14ac:dyDescent="0.25">
      <c r="R3437" s="193"/>
      <c r="S3437" s="193"/>
      <c r="T3437" s="193" t="str">
        <f t="shared" si="53"/>
        <v/>
      </c>
    </row>
    <row r="3438" spans="18:20" ht="15" customHeight="1" x14ac:dyDescent="0.25">
      <c r="R3438" s="193"/>
      <c r="S3438" s="193"/>
      <c r="T3438" s="193" t="str">
        <f t="shared" si="53"/>
        <v/>
      </c>
    </row>
    <row r="3439" spans="18:20" ht="15" customHeight="1" x14ac:dyDescent="0.25">
      <c r="R3439" s="193"/>
      <c r="S3439" s="193"/>
      <c r="T3439" s="193" t="str">
        <f t="shared" si="53"/>
        <v/>
      </c>
    </row>
    <row r="3440" spans="18:20" ht="15" customHeight="1" x14ac:dyDescent="0.25">
      <c r="R3440" s="193"/>
      <c r="S3440" s="193"/>
      <c r="T3440" s="193" t="str">
        <f t="shared" si="53"/>
        <v/>
      </c>
    </row>
    <row r="3441" spans="18:20" ht="15" customHeight="1" x14ac:dyDescent="0.25">
      <c r="R3441" s="193"/>
      <c r="S3441" s="193"/>
      <c r="T3441" s="193" t="str">
        <f t="shared" si="53"/>
        <v/>
      </c>
    </row>
    <row r="3442" spans="18:20" ht="15" customHeight="1" x14ac:dyDescent="0.25">
      <c r="R3442" s="193"/>
      <c r="S3442" s="193"/>
      <c r="T3442" s="193" t="str">
        <f t="shared" si="53"/>
        <v/>
      </c>
    </row>
    <row r="3443" spans="18:20" ht="15" customHeight="1" x14ac:dyDescent="0.25">
      <c r="R3443" s="193"/>
      <c r="S3443" s="193"/>
      <c r="T3443" s="193" t="str">
        <f t="shared" si="53"/>
        <v/>
      </c>
    </row>
    <row r="3444" spans="18:20" ht="15" customHeight="1" x14ac:dyDescent="0.25">
      <c r="R3444" s="193"/>
      <c r="S3444" s="193"/>
      <c r="T3444" s="193" t="str">
        <f t="shared" si="53"/>
        <v/>
      </c>
    </row>
    <row r="3445" spans="18:20" ht="15" customHeight="1" x14ac:dyDescent="0.25">
      <c r="R3445" s="193"/>
      <c r="S3445" s="193"/>
      <c r="T3445" s="193" t="str">
        <f t="shared" si="53"/>
        <v/>
      </c>
    </row>
    <row r="3446" spans="18:20" ht="15" customHeight="1" x14ac:dyDescent="0.25">
      <c r="R3446" s="193"/>
      <c r="S3446" s="193"/>
      <c r="T3446" s="193" t="str">
        <f t="shared" si="53"/>
        <v/>
      </c>
    </row>
    <row r="3447" spans="18:20" ht="15" customHeight="1" x14ac:dyDescent="0.25">
      <c r="R3447" s="193"/>
      <c r="S3447" s="193"/>
      <c r="T3447" s="193" t="str">
        <f t="shared" si="53"/>
        <v/>
      </c>
    </row>
    <row r="3448" spans="18:20" ht="15" customHeight="1" x14ac:dyDescent="0.25">
      <c r="R3448" s="193"/>
      <c r="S3448" s="193"/>
      <c r="T3448" s="193" t="str">
        <f t="shared" si="53"/>
        <v/>
      </c>
    </row>
    <row r="3449" spans="18:20" ht="15" customHeight="1" x14ac:dyDescent="0.25">
      <c r="R3449" s="193"/>
      <c r="S3449" s="193"/>
      <c r="T3449" s="193" t="str">
        <f t="shared" si="53"/>
        <v/>
      </c>
    </row>
    <row r="3450" spans="18:20" ht="15" customHeight="1" x14ac:dyDescent="0.25">
      <c r="R3450" s="193"/>
      <c r="S3450" s="193"/>
      <c r="T3450" s="193" t="str">
        <f t="shared" si="53"/>
        <v/>
      </c>
    </row>
    <row r="3451" spans="18:20" ht="15" customHeight="1" x14ac:dyDescent="0.25">
      <c r="R3451" s="193"/>
      <c r="S3451" s="193"/>
      <c r="T3451" s="193" t="str">
        <f t="shared" si="53"/>
        <v/>
      </c>
    </row>
    <row r="3452" spans="18:20" ht="15" customHeight="1" x14ac:dyDescent="0.25">
      <c r="R3452" s="193"/>
      <c r="S3452" s="193"/>
      <c r="T3452" s="193" t="str">
        <f t="shared" si="53"/>
        <v/>
      </c>
    </row>
    <row r="3453" spans="18:20" ht="15" customHeight="1" x14ac:dyDescent="0.25">
      <c r="R3453" s="193"/>
      <c r="S3453" s="193"/>
      <c r="T3453" s="193" t="str">
        <f t="shared" si="53"/>
        <v/>
      </c>
    </row>
    <row r="3454" spans="18:20" ht="15" customHeight="1" x14ac:dyDescent="0.25">
      <c r="R3454" s="193"/>
      <c r="S3454" s="193"/>
      <c r="T3454" s="193" t="str">
        <f t="shared" si="53"/>
        <v/>
      </c>
    </row>
    <row r="3455" spans="18:20" ht="15" customHeight="1" x14ac:dyDescent="0.25">
      <c r="R3455" s="193"/>
      <c r="S3455" s="193"/>
      <c r="T3455" s="193" t="str">
        <f t="shared" si="53"/>
        <v/>
      </c>
    </row>
    <row r="3456" spans="18:20" ht="15" customHeight="1" x14ac:dyDescent="0.25">
      <c r="R3456" s="193"/>
      <c r="S3456" s="193"/>
      <c r="T3456" s="193" t="str">
        <f t="shared" si="53"/>
        <v/>
      </c>
    </row>
    <row r="3457" spans="18:20" ht="15" customHeight="1" x14ac:dyDescent="0.25">
      <c r="R3457" s="193"/>
      <c r="S3457" s="193"/>
      <c r="T3457" s="193" t="str">
        <f t="shared" si="53"/>
        <v/>
      </c>
    </row>
    <row r="3458" spans="18:20" ht="15" customHeight="1" x14ac:dyDescent="0.25">
      <c r="R3458" s="193"/>
      <c r="S3458" s="193"/>
      <c r="T3458" s="193" t="str">
        <f t="shared" ref="T3458:T3521" si="54">IF($A3458="","",IF(AND($R3458="",$S3458=""),"",IF($S3458="",0,$S3458)-IF($R3458="",0,$R3458)))</f>
        <v/>
      </c>
    </row>
    <row r="3459" spans="18:20" ht="15" customHeight="1" x14ac:dyDescent="0.25">
      <c r="R3459" s="193"/>
      <c r="S3459" s="193"/>
      <c r="T3459" s="193" t="str">
        <f t="shared" si="54"/>
        <v/>
      </c>
    </row>
    <row r="3460" spans="18:20" ht="15" customHeight="1" x14ac:dyDescent="0.25">
      <c r="R3460" s="193"/>
      <c r="S3460" s="193"/>
      <c r="T3460" s="193" t="str">
        <f t="shared" si="54"/>
        <v/>
      </c>
    </row>
    <row r="3461" spans="18:20" ht="15" customHeight="1" x14ac:dyDescent="0.25">
      <c r="R3461" s="193"/>
      <c r="S3461" s="193"/>
      <c r="T3461" s="193" t="str">
        <f t="shared" si="54"/>
        <v/>
      </c>
    </row>
    <row r="3462" spans="18:20" ht="15" customHeight="1" x14ac:dyDescent="0.25">
      <c r="R3462" s="193"/>
      <c r="S3462" s="193"/>
      <c r="T3462" s="193" t="str">
        <f t="shared" si="54"/>
        <v/>
      </c>
    </row>
    <row r="3463" spans="18:20" ht="15" customHeight="1" x14ac:dyDescent="0.25">
      <c r="R3463" s="193"/>
      <c r="S3463" s="193"/>
      <c r="T3463" s="193" t="str">
        <f t="shared" si="54"/>
        <v/>
      </c>
    </row>
    <row r="3464" spans="18:20" ht="15" customHeight="1" x14ac:dyDescent="0.25">
      <c r="R3464" s="193"/>
      <c r="S3464" s="193"/>
      <c r="T3464" s="193" t="str">
        <f t="shared" si="54"/>
        <v/>
      </c>
    </row>
    <row r="3465" spans="18:20" ht="15" customHeight="1" x14ac:dyDescent="0.25">
      <c r="R3465" s="193"/>
      <c r="S3465" s="193"/>
      <c r="T3465" s="193" t="str">
        <f t="shared" si="54"/>
        <v/>
      </c>
    </row>
    <row r="3466" spans="18:20" ht="15" customHeight="1" x14ac:dyDescent="0.25">
      <c r="R3466" s="193"/>
      <c r="S3466" s="193"/>
      <c r="T3466" s="193" t="str">
        <f t="shared" si="54"/>
        <v/>
      </c>
    </row>
    <row r="3467" spans="18:20" ht="15" customHeight="1" x14ac:dyDescent="0.25">
      <c r="R3467" s="193"/>
      <c r="S3467" s="193"/>
      <c r="T3467" s="193" t="str">
        <f t="shared" si="54"/>
        <v/>
      </c>
    </row>
    <row r="3468" spans="18:20" ht="15" customHeight="1" x14ac:dyDescent="0.25">
      <c r="R3468" s="193"/>
      <c r="S3468" s="193"/>
      <c r="T3468" s="193" t="str">
        <f t="shared" si="54"/>
        <v/>
      </c>
    </row>
    <row r="3469" spans="18:20" ht="15" customHeight="1" x14ac:dyDescent="0.25">
      <c r="R3469" s="193"/>
      <c r="S3469" s="193"/>
      <c r="T3469" s="193" t="str">
        <f t="shared" si="54"/>
        <v/>
      </c>
    </row>
    <row r="3470" spans="18:20" ht="15" customHeight="1" x14ac:dyDescent="0.25">
      <c r="R3470" s="193"/>
      <c r="S3470" s="193"/>
      <c r="T3470" s="193" t="str">
        <f t="shared" si="54"/>
        <v/>
      </c>
    </row>
    <row r="3471" spans="18:20" ht="15" customHeight="1" x14ac:dyDescent="0.25">
      <c r="R3471" s="193"/>
      <c r="S3471" s="193"/>
      <c r="T3471" s="193" t="str">
        <f t="shared" si="54"/>
        <v/>
      </c>
    </row>
    <row r="3472" spans="18:20" ht="15" customHeight="1" x14ac:dyDescent="0.25">
      <c r="R3472" s="193"/>
      <c r="S3472" s="193"/>
      <c r="T3472" s="193" t="str">
        <f t="shared" si="54"/>
        <v/>
      </c>
    </row>
    <row r="3473" spans="18:20" ht="15" customHeight="1" x14ac:dyDescent="0.25">
      <c r="R3473" s="193"/>
      <c r="S3473" s="193"/>
      <c r="T3473" s="193" t="str">
        <f t="shared" si="54"/>
        <v/>
      </c>
    </row>
    <row r="3474" spans="18:20" ht="15" customHeight="1" x14ac:dyDescent="0.25">
      <c r="R3474" s="193"/>
      <c r="S3474" s="193"/>
      <c r="T3474" s="193" t="str">
        <f t="shared" si="54"/>
        <v/>
      </c>
    </row>
    <row r="3475" spans="18:20" ht="15" customHeight="1" x14ac:dyDescent="0.25">
      <c r="R3475" s="193"/>
      <c r="S3475" s="193"/>
      <c r="T3475" s="193" t="str">
        <f t="shared" si="54"/>
        <v/>
      </c>
    </row>
    <row r="3476" spans="18:20" ht="15" customHeight="1" x14ac:dyDescent="0.25">
      <c r="R3476" s="193"/>
      <c r="S3476" s="193"/>
      <c r="T3476" s="193" t="str">
        <f t="shared" si="54"/>
        <v/>
      </c>
    </row>
    <row r="3477" spans="18:20" ht="15" customHeight="1" x14ac:dyDescent="0.25">
      <c r="R3477" s="193"/>
      <c r="S3477" s="193"/>
      <c r="T3477" s="193" t="str">
        <f t="shared" si="54"/>
        <v/>
      </c>
    </row>
    <row r="3478" spans="18:20" ht="15" customHeight="1" x14ac:dyDescent="0.25">
      <c r="R3478" s="193"/>
      <c r="S3478" s="193"/>
      <c r="T3478" s="193" t="str">
        <f t="shared" si="54"/>
        <v/>
      </c>
    </row>
    <row r="3479" spans="18:20" ht="15" customHeight="1" x14ac:dyDescent="0.25">
      <c r="R3479" s="193"/>
      <c r="S3479" s="193"/>
      <c r="T3479" s="193" t="str">
        <f t="shared" si="54"/>
        <v/>
      </c>
    </row>
    <row r="3480" spans="18:20" ht="15" customHeight="1" x14ac:dyDescent="0.25">
      <c r="R3480" s="193"/>
      <c r="S3480" s="193"/>
      <c r="T3480" s="193" t="str">
        <f t="shared" si="54"/>
        <v/>
      </c>
    </row>
    <row r="3481" spans="18:20" ht="15" customHeight="1" x14ac:dyDescent="0.25">
      <c r="R3481" s="193"/>
      <c r="S3481" s="193"/>
      <c r="T3481" s="193" t="str">
        <f t="shared" si="54"/>
        <v/>
      </c>
    </row>
    <row r="3482" spans="18:20" ht="15" customHeight="1" x14ac:dyDescent="0.25">
      <c r="R3482" s="193"/>
      <c r="S3482" s="193"/>
      <c r="T3482" s="193" t="str">
        <f t="shared" si="54"/>
        <v/>
      </c>
    </row>
    <row r="3483" spans="18:20" ht="15" customHeight="1" x14ac:dyDescent="0.25">
      <c r="R3483" s="193"/>
      <c r="S3483" s="193"/>
      <c r="T3483" s="193" t="str">
        <f t="shared" si="54"/>
        <v/>
      </c>
    </row>
    <row r="3484" spans="18:20" ht="15" customHeight="1" x14ac:dyDescent="0.25">
      <c r="R3484" s="193"/>
      <c r="S3484" s="193"/>
      <c r="T3484" s="193" t="str">
        <f t="shared" si="54"/>
        <v/>
      </c>
    </row>
    <row r="3485" spans="18:20" ht="15" customHeight="1" x14ac:dyDescent="0.25">
      <c r="R3485" s="193"/>
      <c r="S3485" s="193"/>
      <c r="T3485" s="193" t="str">
        <f t="shared" si="54"/>
        <v/>
      </c>
    </row>
    <row r="3486" spans="18:20" ht="15" customHeight="1" x14ac:dyDescent="0.25">
      <c r="R3486" s="193"/>
      <c r="S3486" s="193"/>
      <c r="T3486" s="193" t="str">
        <f t="shared" si="54"/>
        <v/>
      </c>
    </row>
    <row r="3487" spans="18:20" ht="15" customHeight="1" x14ac:dyDescent="0.25">
      <c r="R3487" s="193"/>
      <c r="S3487" s="193"/>
      <c r="T3487" s="193" t="str">
        <f t="shared" si="54"/>
        <v/>
      </c>
    </row>
    <row r="3488" spans="18:20" ht="15" customHeight="1" x14ac:dyDescent="0.25">
      <c r="R3488" s="193"/>
      <c r="S3488" s="193"/>
      <c r="T3488" s="193" t="str">
        <f t="shared" si="54"/>
        <v/>
      </c>
    </row>
    <row r="3489" spans="18:20" ht="15" customHeight="1" x14ac:dyDescent="0.25">
      <c r="R3489" s="193"/>
      <c r="S3489" s="193"/>
      <c r="T3489" s="193" t="str">
        <f t="shared" si="54"/>
        <v/>
      </c>
    </row>
    <row r="3490" spans="18:20" ht="15" customHeight="1" x14ac:dyDescent="0.25">
      <c r="R3490" s="193"/>
      <c r="S3490" s="193"/>
      <c r="T3490" s="193" t="str">
        <f t="shared" si="54"/>
        <v/>
      </c>
    </row>
    <row r="3491" spans="18:20" ht="15" customHeight="1" x14ac:dyDescent="0.25">
      <c r="R3491" s="193"/>
      <c r="S3491" s="193"/>
      <c r="T3491" s="193" t="str">
        <f t="shared" si="54"/>
        <v/>
      </c>
    </row>
    <row r="3492" spans="18:20" ht="15" customHeight="1" x14ac:dyDescent="0.25">
      <c r="R3492" s="193"/>
      <c r="S3492" s="193"/>
      <c r="T3492" s="193" t="str">
        <f t="shared" si="54"/>
        <v/>
      </c>
    </row>
    <row r="3493" spans="18:20" ht="15" customHeight="1" x14ac:dyDescent="0.25">
      <c r="R3493" s="193"/>
      <c r="S3493" s="193"/>
      <c r="T3493" s="193" t="str">
        <f t="shared" si="54"/>
        <v/>
      </c>
    </row>
    <row r="3494" spans="18:20" ht="15" customHeight="1" x14ac:dyDescent="0.25">
      <c r="R3494" s="193"/>
      <c r="S3494" s="193"/>
      <c r="T3494" s="193" t="str">
        <f t="shared" si="54"/>
        <v/>
      </c>
    </row>
    <row r="3495" spans="18:20" ht="15" customHeight="1" x14ac:dyDescent="0.25">
      <c r="R3495" s="193"/>
      <c r="S3495" s="193"/>
      <c r="T3495" s="193" t="str">
        <f t="shared" si="54"/>
        <v/>
      </c>
    </row>
    <row r="3496" spans="18:20" ht="15" customHeight="1" x14ac:dyDescent="0.25">
      <c r="R3496" s="193"/>
      <c r="S3496" s="193"/>
      <c r="T3496" s="193" t="str">
        <f t="shared" si="54"/>
        <v/>
      </c>
    </row>
    <row r="3497" spans="18:20" ht="15" customHeight="1" x14ac:dyDescent="0.25">
      <c r="R3497" s="193"/>
      <c r="S3497" s="193"/>
      <c r="T3497" s="193" t="str">
        <f t="shared" si="54"/>
        <v/>
      </c>
    </row>
    <row r="3498" spans="18:20" ht="15" customHeight="1" x14ac:dyDescent="0.25">
      <c r="R3498" s="193"/>
      <c r="S3498" s="193"/>
      <c r="T3498" s="193" t="str">
        <f t="shared" si="54"/>
        <v/>
      </c>
    </row>
    <row r="3499" spans="18:20" ht="15" customHeight="1" x14ac:dyDescent="0.25">
      <c r="R3499" s="193"/>
      <c r="S3499" s="193"/>
      <c r="T3499" s="193" t="str">
        <f t="shared" si="54"/>
        <v/>
      </c>
    </row>
    <row r="3500" spans="18:20" ht="15" customHeight="1" x14ac:dyDescent="0.25">
      <c r="R3500" s="193"/>
      <c r="S3500" s="193"/>
      <c r="T3500" s="193" t="str">
        <f t="shared" si="54"/>
        <v/>
      </c>
    </row>
    <row r="3501" spans="18:20" ht="15" customHeight="1" x14ac:dyDescent="0.25">
      <c r="R3501" s="193"/>
      <c r="S3501" s="193"/>
      <c r="T3501" s="193" t="str">
        <f t="shared" si="54"/>
        <v/>
      </c>
    </row>
    <row r="3502" spans="18:20" ht="15" customHeight="1" x14ac:dyDescent="0.25">
      <c r="R3502" s="193"/>
      <c r="S3502" s="193"/>
      <c r="T3502" s="193" t="str">
        <f t="shared" si="54"/>
        <v/>
      </c>
    </row>
    <row r="3503" spans="18:20" ht="15" customHeight="1" x14ac:dyDescent="0.25">
      <c r="R3503" s="193"/>
      <c r="S3503" s="193"/>
      <c r="T3503" s="193" t="str">
        <f t="shared" si="54"/>
        <v/>
      </c>
    </row>
    <row r="3504" spans="18:20" ht="15" customHeight="1" x14ac:dyDescent="0.25">
      <c r="R3504" s="193"/>
      <c r="S3504" s="193"/>
      <c r="T3504" s="193" t="str">
        <f t="shared" si="54"/>
        <v/>
      </c>
    </row>
    <row r="3505" spans="18:20" ht="15" customHeight="1" x14ac:dyDescent="0.25">
      <c r="R3505" s="193"/>
      <c r="S3505" s="193"/>
      <c r="T3505" s="193" t="str">
        <f t="shared" si="54"/>
        <v/>
      </c>
    </row>
    <row r="3506" spans="18:20" ht="15" customHeight="1" x14ac:dyDescent="0.25">
      <c r="R3506" s="193"/>
      <c r="S3506" s="193"/>
      <c r="T3506" s="193" t="str">
        <f t="shared" si="54"/>
        <v/>
      </c>
    </row>
    <row r="3507" spans="18:20" ht="15" customHeight="1" x14ac:dyDescent="0.25">
      <c r="R3507" s="193"/>
      <c r="S3507" s="193"/>
      <c r="T3507" s="193" t="str">
        <f t="shared" si="54"/>
        <v/>
      </c>
    </row>
    <row r="3508" spans="18:20" ht="15" customHeight="1" x14ac:dyDescent="0.25">
      <c r="R3508" s="193"/>
      <c r="S3508" s="193"/>
      <c r="T3508" s="193" t="str">
        <f t="shared" si="54"/>
        <v/>
      </c>
    </row>
    <row r="3509" spans="18:20" ht="15" customHeight="1" x14ac:dyDescent="0.25">
      <c r="R3509" s="193"/>
      <c r="S3509" s="193"/>
      <c r="T3509" s="193" t="str">
        <f t="shared" si="54"/>
        <v/>
      </c>
    </row>
    <row r="3510" spans="18:20" ht="15" customHeight="1" x14ac:dyDescent="0.25">
      <c r="R3510" s="193"/>
      <c r="S3510" s="193"/>
      <c r="T3510" s="193" t="str">
        <f t="shared" si="54"/>
        <v/>
      </c>
    </row>
    <row r="3511" spans="18:20" ht="15" customHeight="1" x14ac:dyDescent="0.25">
      <c r="R3511" s="193"/>
      <c r="S3511" s="193"/>
      <c r="T3511" s="193" t="str">
        <f t="shared" si="54"/>
        <v/>
      </c>
    </row>
    <row r="3512" spans="18:20" ht="15" customHeight="1" x14ac:dyDescent="0.25">
      <c r="R3512" s="193"/>
      <c r="S3512" s="193"/>
      <c r="T3512" s="193" t="str">
        <f t="shared" si="54"/>
        <v/>
      </c>
    </row>
    <row r="3513" spans="18:20" ht="15" customHeight="1" x14ac:dyDescent="0.25">
      <c r="R3513" s="193"/>
      <c r="S3513" s="193"/>
      <c r="T3513" s="193" t="str">
        <f t="shared" si="54"/>
        <v/>
      </c>
    </row>
    <row r="3514" spans="18:20" ht="15" customHeight="1" x14ac:dyDescent="0.25">
      <c r="R3514" s="193"/>
      <c r="S3514" s="193"/>
      <c r="T3514" s="193" t="str">
        <f t="shared" si="54"/>
        <v/>
      </c>
    </row>
    <row r="3515" spans="18:20" ht="15" customHeight="1" x14ac:dyDescent="0.25">
      <c r="R3515" s="193"/>
      <c r="S3515" s="193"/>
      <c r="T3515" s="193" t="str">
        <f t="shared" si="54"/>
        <v/>
      </c>
    </row>
    <row r="3516" spans="18:20" ht="15" customHeight="1" x14ac:dyDescent="0.25">
      <c r="R3516" s="193"/>
      <c r="S3516" s="193"/>
      <c r="T3516" s="193" t="str">
        <f t="shared" si="54"/>
        <v/>
      </c>
    </row>
    <row r="3517" spans="18:20" ht="15" customHeight="1" x14ac:dyDescent="0.25">
      <c r="R3517" s="193"/>
      <c r="S3517" s="193"/>
      <c r="T3517" s="193" t="str">
        <f t="shared" si="54"/>
        <v/>
      </c>
    </row>
    <row r="3518" spans="18:20" ht="15" customHeight="1" x14ac:dyDescent="0.25">
      <c r="R3518" s="193"/>
      <c r="S3518" s="193"/>
      <c r="T3518" s="193" t="str">
        <f t="shared" si="54"/>
        <v/>
      </c>
    </row>
    <row r="3519" spans="18:20" ht="15" customHeight="1" x14ac:dyDescent="0.25">
      <c r="R3519" s="193"/>
      <c r="S3519" s="193"/>
      <c r="T3519" s="193" t="str">
        <f t="shared" si="54"/>
        <v/>
      </c>
    </row>
    <row r="3520" spans="18:20" ht="15" customHeight="1" x14ac:dyDescent="0.25">
      <c r="R3520" s="193"/>
      <c r="S3520" s="193"/>
      <c r="T3520" s="193" t="str">
        <f t="shared" si="54"/>
        <v/>
      </c>
    </row>
    <row r="3521" spans="18:20" ht="15" customHeight="1" x14ac:dyDescent="0.25">
      <c r="R3521" s="193"/>
      <c r="S3521" s="193"/>
      <c r="T3521" s="193" t="str">
        <f t="shared" si="54"/>
        <v/>
      </c>
    </row>
    <row r="3522" spans="18:20" ht="15" customHeight="1" x14ac:dyDescent="0.25">
      <c r="R3522" s="193"/>
      <c r="S3522" s="193"/>
      <c r="T3522" s="193" t="str">
        <f t="shared" ref="T3522:T3585" si="55">IF($A3522="","",IF(AND($R3522="",$S3522=""),"",IF($S3522="",0,$S3522)-IF($R3522="",0,$R3522)))</f>
        <v/>
      </c>
    </row>
    <row r="3523" spans="18:20" ht="15" customHeight="1" x14ac:dyDescent="0.25">
      <c r="R3523" s="193"/>
      <c r="S3523" s="193"/>
      <c r="T3523" s="193" t="str">
        <f t="shared" si="55"/>
        <v/>
      </c>
    </row>
    <row r="3524" spans="18:20" ht="15" customHeight="1" x14ac:dyDescent="0.25">
      <c r="R3524" s="193"/>
      <c r="S3524" s="193"/>
      <c r="T3524" s="193" t="str">
        <f t="shared" si="55"/>
        <v/>
      </c>
    </row>
    <row r="3525" spans="18:20" ht="15" customHeight="1" x14ac:dyDescent="0.25">
      <c r="R3525" s="193"/>
      <c r="S3525" s="193"/>
      <c r="T3525" s="193" t="str">
        <f t="shared" si="55"/>
        <v/>
      </c>
    </row>
    <row r="3526" spans="18:20" ht="15" customHeight="1" x14ac:dyDescent="0.25">
      <c r="R3526" s="193"/>
      <c r="S3526" s="193"/>
      <c r="T3526" s="193" t="str">
        <f t="shared" si="55"/>
        <v/>
      </c>
    </row>
    <row r="3527" spans="18:20" ht="15" customHeight="1" x14ac:dyDescent="0.25">
      <c r="R3527" s="193"/>
      <c r="S3527" s="193"/>
      <c r="T3527" s="193" t="str">
        <f t="shared" si="55"/>
        <v/>
      </c>
    </row>
    <row r="3528" spans="18:20" ht="15" customHeight="1" x14ac:dyDescent="0.25">
      <c r="R3528" s="193"/>
      <c r="S3528" s="193"/>
      <c r="T3528" s="193" t="str">
        <f t="shared" si="55"/>
        <v/>
      </c>
    </row>
    <row r="3529" spans="18:20" ht="15" customHeight="1" x14ac:dyDescent="0.25">
      <c r="R3529" s="193"/>
      <c r="S3529" s="193"/>
      <c r="T3529" s="193" t="str">
        <f t="shared" si="55"/>
        <v/>
      </c>
    </row>
    <row r="3530" spans="18:20" ht="15" customHeight="1" x14ac:dyDescent="0.25">
      <c r="R3530" s="193"/>
      <c r="S3530" s="193"/>
      <c r="T3530" s="193" t="str">
        <f t="shared" si="55"/>
        <v/>
      </c>
    </row>
    <row r="3531" spans="18:20" ht="15" customHeight="1" x14ac:dyDescent="0.25">
      <c r="R3531" s="193"/>
      <c r="S3531" s="193"/>
      <c r="T3531" s="193" t="str">
        <f t="shared" si="55"/>
        <v/>
      </c>
    </row>
    <row r="3532" spans="18:20" ht="15" customHeight="1" x14ac:dyDescent="0.25">
      <c r="R3532" s="193"/>
      <c r="S3532" s="193"/>
      <c r="T3532" s="193" t="str">
        <f t="shared" si="55"/>
        <v/>
      </c>
    </row>
    <row r="3533" spans="18:20" ht="15" customHeight="1" x14ac:dyDescent="0.25">
      <c r="R3533" s="193"/>
      <c r="S3533" s="193"/>
      <c r="T3533" s="193" t="str">
        <f t="shared" si="55"/>
        <v/>
      </c>
    </row>
    <row r="3534" spans="18:20" ht="15" customHeight="1" x14ac:dyDescent="0.25">
      <c r="R3534" s="193"/>
      <c r="S3534" s="193"/>
      <c r="T3534" s="193" t="str">
        <f t="shared" si="55"/>
        <v/>
      </c>
    </row>
    <row r="3535" spans="18:20" ht="15" customHeight="1" x14ac:dyDescent="0.25">
      <c r="R3535" s="193"/>
      <c r="S3535" s="193"/>
      <c r="T3535" s="193" t="str">
        <f t="shared" si="55"/>
        <v/>
      </c>
    </row>
    <row r="3536" spans="18:20" ht="15" customHeight="1" x14ac:dyDescent="0.25">
      <c r="R3536" s="193"/>
      <c r="S3536" s="193"/>
      <c r="T3536" s="193" t="str">
        <f t="shared" si="55"/>
        <v/>
      </c>
    </row>
    <row r="3537" spans="18:20" ht="15" customHeight="1" x14ac:dyDescent="0.25">
      <c r="R3537" s="193"/>
      <c r="S3537" s="193"/>
      <c r="T3537" s="193" t="str">
        <f t="shared" si="55"/>
        <v/>
      </c>
    </row>
    <row r="3538" spans="18:20" ht="15" customHeight="1" x14ac:dyDescent="0.25">
      <c r="R3538" s="193"/>
      <c r="S3538" s="193"/>
      <c r="T3538" s="193" t="str">
        <f t="shared" si="55"/>
        <v/>
      </c>
    </row>
    <row r="3539" spans="18:20" ht="15" customHeight="1" x14ac:dyDescent="0.25">
      <c r="R3539" s="193"/>
      <c r="S3539" s="193"/>
      <c r="T3539" s="193" t="str">
        <f t="shared" si="55"/>
        <v/>
      </c>
    </row>
    <row r="3540" spans="18:20" ht="15" customHeight="1" x14ac:dyDescent="0.25">
      <c r="R3540" s="193"/>
      <c r="S3540" s="193"/>
      <c r="T3540" s="193" t="str">
        <f t="shared" si="55"/>
        <v/>
      </c>
    </row>
    <row r="3541" spans="18:20" ht="15" customHeight="1" x14ac:dyDescent="0.25">
      <c r="R3541" s="193"/>
      <c r="S3541" s="193"/>
      <c r="T3541" s="193" t="str">
        <f t="shared" si="55"/>
        <v/>
      </c>
    </row>
    <row r="3542" spans="18:20" ht="15" customHeight="1" x14ac:dyDescent="0.25">
      <c r="R3542" s="193"/>
      <c r="S3542" s="193"/>
      <c r="T3542" s="193" t="str">
        <f t="shared" si="55"/>
        <v/>
      </c>
    </row>
    <row r="3543" spans="18:20" ht="15" customHeight="1" x14ac:dyDescent="0.25">
      <c r="R3543" s="193"/>
      <c r="S3543" s="193"/>
      <c r="T3543" s="193" t="str">
        <f t="shared" si="55"/>
        <v/>
      </c>
    </row>
    <row r="3544" spans="18:20" ht="15" customHeight="1" x14ac:dyDescent="0.25">
      <c r="R3544" s="193"/>
      <c r="S3544" s="193"/>
      <c r="T3544" s="193" t="str">
        <f t="shared" si="55"/>
        <v/>
      </c>
    </row>
    <row r="3545" spans="18:20" ht="15" customHeight="1" x14ac:dyDescent="0.25">
      <c r="R3545" s="193"/>
      <c r="S3545" s="193"/>
      <c r="T3545" s="193" t="str">
        <f t="shared" si="55"/>
        <v/>
      </c>
    </row>
    <row r="3546" spans="18:20" ht="15" customHeight="1" x14ac:dyDescent="0.25">
      <c r="R3546" s="193"/>
      <c r="S3546" s="193"/>
      <c r="T3546" s="193" t="str">
        <f t="shared" si="55"/>
        <v/>
      </c>
    </row>
    <row r="3547" spans="18:20" ht="15" customHeight="1" x14ac:dyDescent="0.25">
      <c r="R3547" s="193"/>
      <c r="S3547" s="193"/>
      <c r="T3547" s="193" t="str">
        <f t="shared" si="55"/>
        <v/>
      </c>
    </row>
    <row r="3548" spans="18:20" ht="15" customHeight="1" x14ac:dyDescent="0.25">
      <c r="R3548" s="193"/>
      <c r="S3548" s="193"/>
      <c r="T3548" s="193" t="str">
        <f t="shared" si="55"/>
        <v/>
      </c>
    </row>
    <row r="3549" spans="18:20" ht="15" customHeight="1" x14ac:dyDescent="0.25">
      <c r="R3549" s="193"/>
      <c r="S3549" s="193"/>
      <c r="T3549" s="193" t="str">
        <f t="shared" si="55"/>
        <v/>
      </c>
    </row>
    <row r="3550" spans="18:20" ht="15" customHeight="1" x14ac:dyDescent="0.25">
      <c r="R3550" s="193"/>
      <c r="S3550" s="193"/>
      <c r="T3550" s="193" t="str">
        <f t="shared" si="55"/>
        <v/>
      </c>
    </row>
    <row r="3551" spans="18:20" ht="15" customHeight="1" x14ac:dyDescent="0.25">
      <c r="R3551" s="193"/>
      <c r="S3551" s="193"/>
      <c r="T3551" s="193" t="str">
        <f t="shared" si="55"/>
        <v/>
      </c>
    </row>
    <row r="3552" spans="18:20" ht="15" customHeight="1" x14ac:dyDescent="0.25">
      <c r="R3552" s="193"/>
      <c r="S3552" s="193"/>
      <c r="T3552" s="193" t="str">
        <f t="shared" si="55"/>
        <v/>
      </c>
    </row>
    <row r="3553" spans="18:20" ht="15" customHeight="1" x14ac:dyDescent="0.25">
      <c r="R3553" s="193"/>
      <c r="S3553" s="193"/>
      <c r="T3553" s="193" t="str">
        <f t="shared" si="55"/>
        <v/>
      </c>
    </row>
    <row r="3554" spans="18:20" ht="15" customHeight="1" x14ac:dyDescent="0.25">
      <c r="R3554" s="193"/>
      <c r="S3554" s="193"/>
      <c r="T3554" s="193" t="str">
        <f t="shared" si="55"/>
        <v/>
      </c>
    </row>
    <row r="3555" spans="18:20" ht="15" customHeight="1" x14ac:dyDescent="0.25">
      <c r="R3555" s="193"/>
      <c r="S3555" s="193"/>
      <c r="T3555" s="193" t="str">
        <f t="shared" si="55"/>
        <v/>
      </c>
    </row>
    <row r="3556" spans="18:20" ht="15" customHeight="1" x14ac:dyDescent="0.25">
      <c r="R3556" s="193"/>
      <c r="S3556" s="193"/>
      <c r="T3556" s="193" t="str">
        <f t="shared" si="55"/>
        <v/>
      </c>
    </row>
    <row r="3557" spans="18:20" ht="15" customHeight="1" x14ac:dyDescent="0.25">
      <c r="R3557" s="193"/>
      <c r="S3557" s="193"/>
      <c r="T3557" s="193" t="str">
        <f t="shared" si="55"/>
        <v/>
      </c>
    </row>
    <row r="3558" spans="18:20" ht="15" customHeight="1" x14ac:dyDescent="0.25">
      <c r="R3558" s="193"/>
      <c r="S3558" s="193"/>
      <c r="T3558" s="193" t="str">
        <f t="shared" si="55"/>
        <v/>
      </c>
    </row>
    <row r="3559" spans="18:20" ht="15" customHeight="1" x14ac:dyDescent="0.25">
      <c r="R3559" s="193"/>
      <c r="S3559" s="193"/>
      <c r="T3559" s="193" t="str">
        <f t="shared" si="55"/>
        <v/>
      </c>
    </row>
    <row r="3560" spans="18:20" ht="15" customHeight="1" x14ac:dyDescent="0.25">
      <c r="R3560" s="193"/>
      <c r="S3560" s="193"/>
      <c r="T3560" s="193" t="str">
        <f t="shared" si="55"/>
        <v/>
      </c>
    </row>
    <row r="3561" spans="18:20" ht="15" customHeight="1" x14ac:dyDescent="0.25">
      <c r="R3561" s="193"/>
      <c r="S3561" s="193"/>
      <c r="T3561" s="193" t="str">
        <f t="shared" si="55"/>
        <v/>
      </c>
    </row>
    <row r="3562" spans="18:20" ht="15" customHeight="1" x14ac:dyDescent="0.25">
      <c r="R3562" s="193"/>
      <c r="S3562" s="193"/>
      <c r="T3562" s="193" t="str">
        <f t="shared" si="55"/>
        <v/>
      </c>
    </row>
    <row r="3563" spans="18:20" ht="15" customHeight="1" x14ac:dyDescent="0.25">
      <c r="R3563" s="193"/>
      <c r="S3563" s="193"/>
      <c r="T3563" s="193" t="str">
        <f t="shared" si="55"/>
        <v/>
      </c>
    </row>
    <row r="3564" spans="18:20" ht="15" customHeight="1" x14ac:dyDescent="0.25">
      <c r="R3564" s="193"/>
      <c r="S3564" s="193"/>
      <c r="T3564" s="193" t="str">
        <f t="shared" si="55"/>
        <v/>
      </c>
    </row>
    <row r="3565" spans="18:20" ht="15" customHeight="1" x14ac:dyDescent="0.25">
      <c r="R3565" s="193"/>
      <c r="S3565" s="193"/>
      <c r="T3565" s="193" t="str">
        <f t="shared" si="55"/>
        <v/>
      </c>
    </row>
    <row r="3566" spans="18:20" ht="15" customHeight="1" x14ac:dyDescent="0.25">
      <c r="R3566" s="193"/>
      <c r="S3566" s="193"/>
      <c r="T3566" s="193" t="str">
        <f t="shared" si="55"/>
        <v/>
      </c>
    </row>
    <row r="3567" spans="18:20" ht="15" customHeight="1" x14ac:dyDescent="0.25">
      <c r="R3567" s="193"/>
      <c r="S3567" s="193"/>
      <c r="T3567" s="193" t="str">
        <f t="shared" si="55"/>
        <v/>
      </c>
    </row>
    <row r="3568" spans="18:20" ht="15" customHeight="1" x14ac:dyDescent="0.25">
      <c r="R3568" s="193"/>
      <c r="S3568" s="193"/>
      <c r="T3568" s="193" t="str">
        <f t="shared" si="55"/>
        <v/>
      </c>
    </row>
    <row r="3569" spans="18:20" ht="15" customHeight="1" x14ac:dyDescent="0.25">
      <c r="R3569" s="193"/>
      <c r="S3569" s="193"/>
      <c r="T3569" s="193" t="str">
        <f t="shared" si="55"/>
        <v/>
      </c>
    </row>
    <row r="3570" spans="18:20" ht="15" customHeight="1" x14ac:dyDescent="0.25">
      <c r="R3570" s="193"/>
      <c r="S3570" s="193"/>
      <c r="T3570" s="193" t="str">
        <f t="shared" si="55"/>
        <v/>
      </c>
    </row>
    <row r="3571" spans="18:20" ht="15" customHeight="1" x14ac:dyDescent="0.25">
      <c r="R3571" s="193"/>
      <c r="S3571" s="193"/>
      <c r="T3571" s="193" t="str">
        <f t="shared" si="55"/>
        <v/>
      </c>
    </row>
    <row r="3572" spans="18:20" ht="15" customHeight="1" x14ac:dyDescent="0.25">
      <c r="R3572" s="193"/>
      <c r="S3572" s="193"/>
      <c r="T3572" s="193" t="str">
        <f t="shared" si="55"/>
        <v/>
      </c>
    </row>
    <row r="3573" spans="18:20" ht="15" customHeight="1" x14ac:dyDescent="0.25">
      <c r="R3573" s="193"/>
      <c r="S3573" s="193"/>
      <c r="T3573" s="193" t="str">
        <f t="shared" si="55"/>
        <v/>
      </c>
    </row>
    <row r="3574" spans="18:20" ht="15" customHeight="1" x14ac:dyDescent="0.25">
      <c r="R3574" s="193"/>
      <c r="S3574" s="193"/>
      <c r="T3574" s="193" t="str">
        <f t="shared" si="55"/>
        <v/>
      </c>
    </row>
    <row r="3575" spans="18:20" ht="15" customHeight="1" x14ac:dyDescent="0.25">
      <c r="R3575" s="193"/>
      <c r="S3575" s="193"/>
      <c r="T3575" s="193" t="str">
        <f t="shared" si="55"/>
        <v/>
      </c>
    </row>
    <row r="3576" spans="18:20" ht="15" customHeight="1" x14ac:dyDescent="0.25">
      <c r="R3576" s="193"/>
      <c r="S3576" s="193"/>
      <c r="T3576" s="193" t="str">
        <f t="shared" si="55"/>
        <v/>
      </c>
    </row>
    <row r="3577" spans="18:20" ht="15" customHeight="1" x14ac:dyDescent="0.25">
      <c r="R3577" s="193"/>
      <c r="S3577" s="193"/>
      <c r="T3577" s="193" t="str">
        <f t="shared" si="55"/>
        <v/>
      </c>
    </row>
    <row r="3578" spans="18:20" ht="15" customHeight="1" x14ac:dyDescent="0.25">
      <c r="R3578" s="193"/>
      <c r="S3578" s="193"/>
      <c r="T3578" s="193" t="str">
        <f t="shared" si="55"/>
        <v/>
      </c>
    </row>
    <row r="3579" spans="18:20" ht="15" customHeight="1" x14ac:dyDescent="0.25">
      <c r="R3579" s="193"/>
      <c r="S3579" s="193"/>
      <c r="T3579" s="193" t="str">
        <f t="shared" si="55"/>
        <v/>
      </c>
    </row>
    <row r="3580" spans="18:20" ht="15" customHeight="1" x14ac:dyDescent="0.25">
      <c r="R3580" s="193"/>
      <c r="S3580" s="193"/>
      <c r="T3580" s="193" t="str">
        <f t="shared" si="55"/>
        <v/>
      </c>
    </row>
    <row r="3581" spans="18:20" ht="15" customHeight="1" x14ac:dyDescent="0.25">
      <c r="R3581" s="193"/>
      <c r="S3581" s="193"/>
      <c r="T3581" s="193" t="str">
        <f t="shared" si="55"/>
        <v/>
      </c>
    </row>
    <row r="3582" spans="18:20" ht="15" customHeight="1" x14ac:dyDescent="0.25">
      <c r="R3582" s="193"/>
      <c r="S3582" s="193"/>
      <c r="T3582" s="193" t="str">
        <f t="shared" si="55"/>
        <v/>
      </c>
    </row>
    <row r="3583" spans="18:20" ht="15" customHeight="1" x14ac:dyDescent="0.25">
      <c r="R3583" s="193"/>
      <c r="S3583" s="193"/>
      <c r="T3583" s="193" t="str">
        <f t="shared" si="55"/>
        <v/>
      </c>
    </row>
    <row r="3584" spans="18:20" ht="15" customHeight="1" x14ac:dyDescent="0.25">
      <c r="R3584" s="193"/>
      <c r="S3584" s="193"/>
      <c r="T3584" s="193" t="str">
        <f t="shared" si="55"/>
        <v/>
      </c>
    </row>
    <row r="3585" spans="18:20" ht="15" customHeight="1" x14ac:dyDescent="0.25">
      <c r="R3585" s="193"/>
      <c r="S3585" s="193"/>
      <c r="T3585" s="193" t="str">
        <f t="shared" si="55"/>
        <v/>
      </c>
    </row>
    <row r="3586" spans="18:20" ht="15" customHeight="1" x14ac:dyDescent="0.25">
      <c r="R3586" s="193"/>
      <c r="S3586" s="193"/>
      <c r="T3586" s="193" t="str">
        <f t="shared" ref="T3586:T3649" si="56">IF($A3586="","",IF(AND($R3586="",$S3586=""),"",IF($S3586="",0,$S3586)-IF($R3586="",0,$R3586)))</f>
        <v/>
      </c>
    </row>
    <row r="3587" spans="18:20" ht="15" customHeight="1" x14ac:dyDescent="0.25">
      <c r="R3587" s="193"/>
      <c r="S3587" s="193"/>
      <c r="T3587" s="193" t="str">
        <f t="shared" si="56"/>
        <v/>
      </c>
    </row>
    <row r="3588" spans="18:20" ht="15" customHeight="1" x14ac:dyDescent="0.25">
      <c r="R3588" s="193"/>
      <c r="S3588" s="193"/>
      <c r="T3588" s="193" t="str">
        <f t="shared" si="56"/>
        <v/>
      </c>
    </row>
    <row r="3589" spans="18:20" ht="15" customHeight="1" x14ac:dyDescent="0.25">
      <c r="R3589" s="193"/>
      <c r="S3589" s="193"/>
      <c r="T3589" s="193" t="str">
        <f t="shared" si="56"/>
        <v/>
      </c>
    </row>
    <row r="3590" spans="18:20" ht="15" customHeight="1" x14ac:dyDescent="0.25">
      <c r="R3590" s="193"/>
      <c r="S3590" s="193"/>
      <c r="T3590" s="193" t="str">
        <f t="shared" si="56"/>
        <v/>
      </c>
    </row>
    <row r="3591" spans="18:20" ht="15" customHeight="1" x14ac:dyDescent="0.25">
      <c r="R3591" s="193"/>
      <c r="S3591" s="193"/>
      <c r="T3591" s="193" t="str">
        <f t="shared" si="56"/>
        <v/>
      </c>
    </row>
    <row r="3592" spans="18:20" ht="15" customHeight="1" x14ac:dyDescent="0.25">
      <c r="R3592" s="193"/>
      <c r="S3592" s="193"/>
      <c r="T3592" s="193" t="str">
        <f t="shared" si="56"/>
        <v/>
      </c>
    </row>
    <row r="3593" spans="18:20" ht="15" customHeight="1" x14ac:dyDescent="0.25">
      <c r="R3593" s="193"/>
      <c r="S3593" s="193"/>
      <c r="T3593" s="193" t="str">
        <f t="shared" si="56"/>
        <v/>
      </c>
    </row>
    <row r="3594" spans="18:20" ht="15" customHeight="1" x14ac:dyDescent="0.25">
      <c r="R3594" s="193"/>
      <c r="S3594" s="193"/>
      <c r="T3594" s="193" t="str">
        <f t="shared" si="56"/>
        <v/>
      </c>
    </row>
    <row r="3595" spans="18:20" ht="15" customHeight="1" x14ac:dyDescent="0.25">
      <c r="R3595" s="193"/>
      <c r="S3595" s="193"/>
      <c r="T3595" s="193" t="str">
        <f t="shared" si="56"/>
        <v/>
      </c>
    </row>
    <row r="3596" spans="18:20" ht="15" customHeight="1" x14ac:dyDescent="0.25">
      <c r="R3596" s="193"/>
      <c r="S3596" s="193"/>
      <c r="T3596" s="193" t="str">
        <f t="shared" si="56"/>
        <v/>
      </c>
    </row>
    <row r="3597" spans="18:20" ht="15" customHeight="1" x14ac:dyDescent="0.25">
      <c r="R3597" s="193"/>
      <c r="S3597" s="193"/>
      <c r="T3597" s="193" t="str">
        <f t="shared" si="56"/>
        <v/>
      </c>
    </row>
    <row r="3598" spans="18:20" ht="15" customHeight="1" x14ac:dyDescent="0.25">
      <c r="R3598" s="193"/>
      <c r="S3598" s="193"/>
      <c r="T3598" s="193" t="str">
        <f t="shared" si="56"/>
        <v/>
      </c>
    </row>
    <row r="3599" spans="18:20" ht="15" customHeight="1" x14ac:dyDescent="0.25">
      <c r="R3599" s="193"/>
      <c r="S3599" s="193"/>
      <c r="T3599" s="193" t="str">
        <f t="shared" si="56"/>
        <v/>
      </c>
    </row>
    <row r="3600" spans="18:20" ht="15" customHeight="1" x14ac:dyDescent="0.25">
      <c r="R3600" s="193"/>
      <c r="S3600" s="193"/>
      <c r="T3600" s="193" t="str">
        <f t="shared" si="56"/>
        <v/>
      </c>
    </row>
    <row r="3601" spans="18:20" ht="15" customHeight="1" x14ac:dyDescent="0.25">
      <c r="R3601" s="193"/>
      <c r="S3601" s="193"/>
      <c r="T3601" s="193" t="str">
        <f t="shared" si="56"/>
        <v/>
      </c>
    </row>
    <row r="3602" spans="18:20" ht="15" customHeight="1" x14ac:dyDescent="0.25">
      <c r="R3602" s="193"/>
      <c r="S3602" s="193"/>
      <c r="T3602" s="193" t="str">
        <f t="shared" si="56"/>
        <v/>
      </c>
    </row>
    <row r="3603" spans="18:20" ht="15" customHeight="1" x14ac:dyDescent="0.25">
      <c r="R3603" s="193"/>
      <c r="S3603" s="193"/>
      <c r="T3603" s="193" t="str">
        <f t="shared" si="56"/>
        <v/>
      </c>
    </row>
    <row r="3604" spans="18:20" ht="15" customHeight="1" x14ac:dyDescent="0.25">
      <c r="R3604" s="193"/>
      <c r="S3604" s="193"/>
      <c r="T3604" s="193" t="str">
        <f t="shared" si="56"/>
        <v/>
      </c>
    </row>
    <row r="3605" spans="18:20" ht="15" customHeight="1" x14ac:dyDescent="0.25">
      <c r="R3605" s="193"/>
      <c r="S3605" s="193"/>
      <c r="T3605" s="193" t="str">
        <f t="shared" si="56"/>
        <v/>
      </c>
    </row>
    <row r="3606" spans="18:20" ht="15" customHeight="1" x14ac:dyDescent="0.25">
      <c r="R3606" s="193"/>
      <c r="S3606" s="193"/>
      <c r="T3606" s="193" t="str">
        <f t="shared" si="56"/>
        <v/>
      </c>
    </row>
    <row r="3607" spans="18:20" ht="15" customHeight="1" x14ac:dyDescent="0.25">
      <c r="R3607" s="193"/>
      <c r="S3607" s="193"/>
      <c r="T3607" s="193" t="str">
        <f t="shared" si="56"/>
        <v/>
      </c>
    </row>
    <row r="3608" spans="18:20" ht="15" customHeight="1" x14ac:dyDescent="0.25">
      <c r="R3608" s="193"/>
      <c r="S3608" s="193"/>
      <c r="T3608" s="193" t="str">
        <f t="shared" si="56"/>
        <v/>
      </c>
    </row>
    <row r="3609" spans="18:20" ht="15" customHeight="1" x14ac:dyDescent="0.25">
      <c r="R3609" s="193"/>
      <c r="S3609" s="193"/>
      <c r="T3609" s="193" t="str">
        <f t="shared" si="56"/>
        <v/>
      </c>
    </row>
    <row r="3610" spans="18:20" ht="15" customHeight="1" x14ac:dyDescent="0.25">
      <c r="R3610" s="193"/>
      <c r="S3610" s="193"/>
      <c r="T3610" s="193" t="str">
        <f t="shared" si="56"/>
        <v/>
      </c>
    </row>
    <row r="3611" spans="18:20" ht="15" customHeight="1" x14ac:dyDescent="0.25">
      <c r="R3611" s="193"/>
      <c r="S3611" s="193"/>
      <c r="T3611" s="193" t="str">
        <f t="shared" si="56"/>
        <v/>
      </c>
    </row>
    <row r="3612" spans="18:20" ht="15" customHeight="1" x14ac:dyDescent="0.25">
      <c r="R3612" s="193"/>
      <c r="S3612" s="193"/>
      <c r="T3612" s="193" t="str">
        <f t="shared" si="56"/>
        <v/>
      </c>
    </row>
    <row r="3613" spans="18:20" ht="15" customHeight="1" x14ac:dyDescent="0.25">
      <c r="R3613" s="193"/>
      <c r="S3613" s="193"/>
      <c r="T3613" s="193" t="str">
        <f t="shared" si="56"/>
        <v/>
      </c>
    </row>
    <row r="3614" spans="18:20" ht="15" customHeight="1" x14ac:dyDescent="0.25">
      <c r="R3614" s="193"/>
      <c r="S3614" s="193"/>
      <c r="T3614" s="193" t="str">
        <f t="shared" si="56"/>
        <v/>
      </c>
    </row>
    <row r="3615" spans="18:20" ht="15" customHeight="1" x14ac:dyDescent="0.25">
      <c r="R3615" s="193"/>
      <c r="S3615" s="193"/>
      <c r="T3615" s="193" t="str">
        <f t="shared" si="56"/>
        <v/>
      </c>
    </row>
    <row r="3616" spans="18:20" ht="15" customHeight="1" x14ac:dyDescent="0.25">
      <c r="R3616" s="193"/>
      <c r="S3616" s="193"/>
      <c r="T3616" s="193" t="str">
        <f t="shared" si="56"/>
        <v/>
      </c>
    </row>
    <row r="3617" spans="18:20" ht="15" customHeight="1" x14ac:dyDescent="0.25">
      <c r="R3617" s="193"/>
      <c r="S3617" s="193"/>
      <c r="T3617" s="193" t="str">
        <f t="shared" si="56"/>
        <v/>
      </c>
    </row>
    <row r="3618" spans="18:20" ht="15" customHeight="1" x14ac:dyDescent="0.25">
      <c r="R3618" s="193"/>
      <c r="S3618" s="193"/>
      <c r="T3618" s="193" t="str">
        <f t="shared" si="56"/>
        <v/>
      </c>
    </row>
    <row r="3619" spans="18:20" ht="15" customHeight="1" x14ac:dyDescent="0.25">
      <c r="R3619" s="193"/>
      <c r="S3619" s="193"/>
      <c r="T3619" s="193" t="str">
        <f t="shared" si="56"/>
        <v/>
      </c>
    </row>
    <row r="3620" spans="18:20" ht="15" customHeight="1" x14ac:dyDescent="0.25">
      <c r="R3620" s="193"/>
      <c r="S3620" s="193"/>
      <c r="T3620" s="193" t="str">
        <f t="shared" si="56"/>
        <v/>
      </c>
    </row>
    <row r="3621" spans="18:20" ht="15" customHeight="1" x14ac:dyDescent="0.25">
      <c r="R3621" s="193"/>
      <c r="S3621" s="193"/>
      <c r="T3621" s="193" t="str">
        <f t="shared" si="56"/>
        <v/>
      </c>
    </row>
    <row r="3622" spans="18:20" ht="15" customHeight="1" x14ac:dyDescent="0.25">
      <c r="R3622" s="193"/>
      <c r="S3622" s="193"/>
      <c r="T3622" s="193" t="str">
        <f t="shared" si="56"/>
        <v/>
      </c>
    </row>
    <row r="3623" spans="18:20" ht="15" customHeight="1" x14ac:dyDescent="0.25">
      <c r="R3623" s="193"/>
      <c r="S3623" s="193"/>
      <c r="T3623" s="193" t="str">
        <f t="shared" si="56"/>
        <v/>
      </c>
    </row>
    <row r="3624" spans="18:20" ht="15" customHeight="1" x14ac:dyDescent="0.25">
      <c r="R3624" s="193"/>
      <c r="S3624" s="193"/>
      <c r="T3624" s="193" t="str">
        <f t="shared" si="56"/>
        <v/>
      </c>
    </row>
    <row r="3625" spans="18:20" ht="15" customHeight="1" x14ac:dyDescent="0.25">
      <c r="R3625" s="193"/>
      <c r="S3625" s="193"/>
      <c r="T3625" s="193" t="str">
        <f t="shared" si="56"/>
        <v/>
      </c>
    </row>
    <row r="3626" spans="18:20" ht="15" customHeight="1" x14ac:dyDescent="0.25">
      <c r="R3626" s="193"/>
      <c r="S3626" s="193"/>
      <c r="T3626" s="193" t="str">
        <f t="shared" si="56"/>
        <v/>
      </c>
    </row>
    <row r="3627" spans="18:20" ht="15" customHeight="1" x14ac:dyDescent="0.25">
      <c r="R3627" s="193"/>
      <c r="S3627" s="193"/>
      <c r="T3627" s="193" t="str">
        <f t="shared" si="56"/>
        <v/>
      </c>
    </row>
    <row r="3628" spans="18:20" ht="15" customHeight="1" x14ac:dyDescent="0.25">
      <c r="R3628" s="193"/>
      <c r="S3628" s="193"/>
      <c r="T3628" s="193" t="str">
        <f t="shared" si="56"/>
        <v/>
      </c>
    </row>
    <row r="3629" spans="18:20" ht="15" customHeight="1" x14ac:dyDescent="0.25">
      <c r="R3629" s="193"/>
      <c r="S3629" s="193"/>
      <c r="T3629" s="193" t="str">
        <f t="shared" si="56"/>
        <v/>
      </c>
    </row>
    <row r="3630" spans="18:20" ht="15" customHeight="1" x14ac:dyDescent="0.25">
      <c r="R3630" s="193"/>
      <c r="S3630" s="193"/>
      <c r="T3630" s="193" t="str">
        <f t="shared" si="56"/>
        <v/>
      </c>
    </row>
    <row r="3631" spans="18:20" ht="15" customHeight="1" x14ac:dyDescent="0.25">
      <c r="R3631" s="193"/>
      <c r="S3631" s="193"/>
      <c r="T3631" s="193" t="str">
        <f t="shared" si="56"/>
        <v/>
      </c>
    </row>
    <row r="3632" spans="18:20" ht="15" customHeight="1" x14ac:dyDescent="0.25">
      <c r="R3632" s="193"/>
      <c r="S3632" s="193"/>
      <c r="T3632" s="193" t="str">
        <f t="shared" si="56"/>
        <v/>
      </c>
    </row>
    <row r="3633" spans="18:20" ht="15" customHeight="1" x14ac:dyDescent="0.25">
      <c r="R3633" s="193"/>
      <c r="S3633" s="193"/>
      <c r="T3633" s="193" t="str">
        <f t="shared" si="56"/>
        <v/>
      </c>
    </row>
    <row r="3634" spans="18:20" ht="15" customHeight="1" x14ac:dyDescent="0.25">
      <c r="R3634" s="193"/>
      <c r="S3634" s="193"/>
      <c r="T3634" s="193" t="str">
        <f t="shared" si="56"/>
        <v/>
      </c>
    </row>
    <row r="3635" spans="18:20" ht="15" customHeight="1" x14ac:dyDescent="0.25">
      <c r="R3635" s="193"/>
      <c r="S3635" s="193"/>
      <c r="T3635" s="193" t="str">
        <f t="shared" si="56"/>
        <v/>
      </c>
    </row>
    <row r="3636" spans="18:20" ht="15" customHeight="1" x14ac:dyDescent="0.25">
      <c r="R3636" s="193"/>
      <c r="S3636" s="193"/>
      <c r="T3636" s="193" t="str">
        <f t="shared" si="56"/>
        <v/>
      </c>
    </row>
    <row r="3637" spans="18:20" ht="15" customHeight="1" x14ac:dyDescent="0.25">
      <c r="R3637" s="193"/>
      <c r="S3637" s="193"/>
      <c r="T3637" s="193" t="str">
        <f t="shared" si="56"/>
        <v/>
      </c>
    </row>
    <row r="3638" spans="18:20" ht="15" customHeight="1" x14ac:dyDescent="0.25">
      <c r="R3638" s="193"/>
      <c r="S3638" s="193"/>
      <c r="T3638" s="193" t="str">
        <f t="shared" si="56"/>
        <v/>
      </c>
    </row>
    <row r="3639" spans="18:20" ht="15" customHeight="1" x14ac:dyDescent="0.25">
      <c r="R3639" s="193"/>
      <c r="S3639" s="193"/>
      <c r="T3639" s="193" t="str">
        <f t="shared" si="56"/>
        <v/>
      </c>
    </row>
    <row r="3640" spans="18:20" ht="15" customHeight="1" x14ac:dyDescent="0.25">
      <c r="R3640" s="193"/>
      <c r="S3640" s="193"/>
      <c r="T3640" s="193" t="str">
        <f t="shared" si="56"/>
        <v/>
      </c>
    </row>
    <row r="3641" spans="18:20" ht="15" customHeight="1" x14ac:dyDescent="0.25">
      <c r="R3641" s="193"/>
      <c r="S3641" s="193"/>
      <c r="T3641" s="193" t="str">
        <f t="shared" si="56"/>
        <v/>
      </c>
    </row>
    <row r="3642" spans="18:20" ht="15" customHeight="1" x14ac:dyDescent="0.25">
      <c r="R3642" s="193"/>
      <c r="S3642" s="193"/>
      <c r="T3642" s="193" t="str">
        <f t="shared" si="56"/>
        <v/>
      </c>
    </row>
    <row r="3643" spans="18:20" ht="15" customHeight="1" x14ac:dyDescent="0.25">
      <c r="R3643" s="193"/>
      <c r="S3643" s="193"/>
      <c r="T3643" s="193" t="str">
        <f t="shared" si="56"/>
        <v/>
      </c>
    </row>
    <row r="3644" spans="18:20" ht="15" customHeight="1" x14ac:dyDescent="0.25">
      <c r="R3644" s="193"/>
      <c r="S3644" s="193"/>
      <c r="T3644" s="193" t="str">
        <f t="shared" si="56"/>
        <v/>
      </c>
    </row>
    <row r="3645" spans="18:20" ht="15" customHeight="1" x14ac:dyDescent="0.25">
      <c r="R3645" s="193"/>
      <c r="S3645" s="193"/>
      <c r="T3645" s="193" t="str">
        <f t="shared" si="56"/>
        <v/>
      </c>
    </row>
    <row r="3646" spans="18:20" ht="15" customHeight="1" x14ac:dyDescent="0.25">
      <c r="R3646" s="193"/>
      <c r="S3646" s="193"/>
      <c r="T3646" s="193" t="str">
        <f t="shared" si="56"/>
        <v/>
      </c>
    </row>
    <row r="3647" spans="18:20" ht="15" customHeight="1" x14ac:dyDescent="0.25">
      <c r="R3647" s="193"/>
      <c r="S3647" s="193"/>
      <c r="T3647" s="193" t="str">
        <f t="shared" si="56"/>
        <v/>
      </c>
    </row>
    <row r="3648" spans="18:20" ht="15" customHeight="1" x14ac:dyDescent="0.25">
      <c r="R3648" s="193"/>
      <c r="S3648" s="193"/>
      <c r="T3648" s="193" t="str">
        <f t="shared" si="56"/>
        <v/>
      </c>
    </row>
    <row r="3649" spans="18:20" ht="15" customHeight="1" x14ac:dyDescent="0.25">
      <c r="R3649" s="193"/>
      <c r="S3649" s="193"/>
      <c r="T3649" s="193" t="str">
        <f t="shared" si="56"/>
        <v/>
      </c>
    </row>
    <row r="3650" spans="18:20" ht="15" customHeight="1" x14ac:dyDescent="0.25">
      <c r="R3650" s="193"/>
      <c r="S3650" s="193"/>
      <c r="T3650" s="193" t="str">
        <f t="shared" ref="T3650:T3713" si="57">IF($A3650="","",IF(AND($R3650="",$S3650=""),"",IF($S3650="",0,$S3650)-IF($R3650="",0,$R3650)))</f>
        <v/>
      </c>
    </row>
    <row r="3651" spans="18:20" ht="15" customHeight="1" x14ac:dyDescent="0.25">
      <c r="R3651" s="193"/>
      <c r="S3651" s="193"/>
      <c r="T3651" s="193" t="str">
        <f t="shared" si="57"/>
        <v/>
      </c>
    </row>
    <row r="3652" spans="18:20" ht="15" customHeight="1" x14ac:dyDescent="0.25">
      <c r="R3652" s="193"/>
      <c r="S3652" s="193"/>
      <c r="T3652" s="193" t="str">
        <f t="shared" si="57"/>
        <v/>
      </c>
    </row>
    <row r="3653" spans="18:20" ht="15" customHeight="1" x14ac:dyDescent="0.25">
      <c r="R3653" s="193"/>
      <c r="S3653" s="193"/>
      <c r="T3653" s="193" t="str">
        <f t="shared" si="57"/>
        <v/>
      </c>
    </row>
    <row r="3654" spans="18:20" ht="15" customHeight="1" x14ac:dyDescent="0.25">
      <c r="R3654" s="193"/>
      <c r="S3654" s="193"/>
      <c r="T3654" s="193" t="str">
        <f t="shared" si="57"/>
        <v/>
      </c>
    </row>
    <row r="3655" spans="18:20" ht="15" customHeight="1" x14ac:dyDescent="0.25">
      <c r="R3655" s="193"/>
      <c r="S3655" s="193"/>
      <c r="T3655" s="193" t="str">
        <f t="shared" si="57"/>
        <v/>
      </c>
    </row>
    <row r="3656" spans="18:20" ht="15" customHeight="1" x14ac:dyDescent="0.25">
      <c r="R3656" s="193"/>
      <c r="S3656" s="193"/>
      <c r="T3656" s="193" t="str">
        <f t="shared" si="57"/>
        <v/>
      </c>
    </row>
    <row r="3657" spans="18:20" ht="15" customHeight="1" x14ac:dyDescent="0.25">
      <c r="R3657" s="193"/>
      <c r="S3657" s="193"/>
      <c r="T3657" s="193" t="str">
        <f t="shared" si="57"/>
        <v/>
      </c>
    </row>
    <row r="3658" spans="18:20" ht="15" customHeight="1" x14ac:dyDescent="0.25">
      <c r="R3658" s="193"/>
      <c r="S3658" s="193"/>
      <c r="T3658" s="193" t="str">
        <f t="shared" si="57"/>
        <v/>
      </c>
    </row>
    <row r="3659" spans="18:20" ht="15" customHeight="1" x14ac:dyDescent="0.25">
      <c r="R3659" s="193"/>
      <c r="S3659" s="193"/>
      <c r="T3659" s="193" t="str">
        <f t="shared" si="57"/>
        <v/>
      </c>
    </row>
    <row r="3660" spans="18:20" ht="15" customHeight="1" x14ac:dyDescent="0.25">
      <c r="R3660" s="193"/>
      <c r="S3660" s="193"/>
      <c r="T3660" s="193" t="str">
        <f t="shared" si="57"/>
        <v/>
      </c>
    </row>
    <row r="3661" spans="18:20" ht="15" customHeight="1" x14ac:dyDescent="0.25">
      <c r="R3661" s="193"/>
      <c r="S3661" s="193"/>
      <c r="T3661" s="193" t="str">
        <f t="shared" si="57"/>
        <v/>
      </c>
    </row>
    <row r="3662" spans="18:20" ht="15" customHeight="1" x14ac:dyDescent="0.25">
      <c r="R3662" s="193"/>
      <c r="S3662" s="193"/>
      <c r="T3662" s="193" t="str">
        <f t="shared" si="57"/>
        <v/>
      </c>
    </row>
    <row r="3663" spans="18:20" ht="15" customHeight="1" x14ac:dyDescent="0.25">
      <c r="R3663" s="193"/>
      <c r="S3663" s="193"/>
      <c r="T3663" s="193" t="str">
        <f t="shared" si="57"/>
        <v/>
      </c>
    </row>
    <row r="3664" spans="18:20" ht="15" customHeight="1" x14ac:dyDescent="0.25">
      <c r="R3664" s="193"/>
      <c r="S3664" s="193"/>
      <c r="T3664" s="193" t="str">
        <f t="shared" si="57"/>
        <v/>
      </c>
    </row>
    <row r="3665" spans="18:20" ht="15" customHeight="1" x14ac:dyDescent="0.25">
      <c r="R3665" s="193"/>
      <c r="S3665" s="193"/>
      <c r="T3665" s="193" t="str">
        <f t="shared" si="57"/>
        <v/>
      </c>
    </row>
    <row r="3666" spans="18:20" ht="15" customHeight="1" x14ac:dyDescent="0.25">
      <c r="R3666" s="193"/>
      <c r="S3666" s="193"/>
      <c r="T3666" s="193" t="str">
        <f t="shared" si="57"/>
        <v/>
      </c>
    </row>
    <row r="3667" spans="18:20" ht="15" customHeight="1" x14ac:dyDescent="0.25">
      <c r="R3667" s="193"/>
      <c r="S3667" s="193"/>
      <c r="T3667" s="193" t="str">
        <f t="shared" si="57"/>
        <v/>
      </c>
    </row>
    <row r="3668" spans="18:20" ht="15" customHeight="1" x14ac:dyDescent="0.25">
      <c r="R3668" s="193"/>
      <c r="S3668" s="193"/>
      <c r="T3668" s="193" t="str">
        <f t="shared" si="57"/>
        <v/>
      </c>
    </row>
    <row r="3669" spans="18:20" ht="15" customHeight="1" x14ac:dyDescent="0.25">
      <c r="R3669" s="193"/>
      <c r="S3669" s="193"/>
      <c r="T3669" s="193" t="str">
        <f t="shared" si="57"/>
        <v/>
      </c>
    </row>
    <row r="3670" spans="18:20" ht="15" customHeight="1" x14ac:dyDescent="0.25">
      <c r="R3670" s="193"/>
      <c r="S3670" s="193"/>
      <c r="T3670" s="193" t="str">
        <f t="shared" si="57"/>
        <v/>
      </c>
    </row>
    <row r="3671" spans="18:20" ht="15" customHeight="1" x14ac:dyDescent="0.25">
      <c r="R3671" s="193"/>
      <c r="S3671" s="193"/>
      <c r="T3671" s="193" t="str">
        <f t="shared" si="57"/>
        <v/>
      </c>
    </row>
    <row r="3672" spans="18:20" ht="15" customHeight="1" x14ac:dyDescent="0.25">
      <c r="R3672" s="193"/>
      <c r="S3672" s="193"/>
      <c r="T3672" s="193" t="str">
        <f t="shared" si="57"/>
        <v/>
      </c>
    </row>
    <row r="3673" spans="18:20" ht="15" customHeight="1" x14ac:dyDescent="0.25">
      <c r="R3673" s="193"/>
      <c r="S3673" s="193"/>
      <c r="T3673" s="193" t="str">
        <f t="shared" si="57"/>
        <v/>
      </c>
    </row>
    <row r="3674" spans="18:20" ht="15" customHeight="1" x14ac:dyDescent="0.25">
      <c r="R3674" s="193"/>
      <c r="S3674" s="193"/>
      <c r="T3674" s="193" t="str">
        <f t="shared" si="57"/>
        <v/>
      </c>
    </row>
    <row r="3675" spans="18:20" ht="15" customHeight="1" x14ac:dyDescent="0.25">
      <c r="R3675" s="193"/>
      <c r="S3675" s="193"/>
      <c r="T3675" s="193" t="str">
        <f t="shared" si="57"/>
        <v/>
      </c>
    </row>
    <row r="3676" spans="18:20" ht="15" customHeight="1" x14ac:dyDescent="0.25">
      <c r="R3676" s="193"/>
      <c r="S3676" s="193"/>
      <c r="T3676" s="193" t="str">
        <f t="shared" si="57"/>
        <v/>
      </c>
    </row>
    <row r="3677" spans="18:20" ht="15" customHeight="1" x14ac:dyDescent="0.25">
      <c r="R3677" s="193"/>
      <c r="S3677" s="193"/>
      <c r="T3677" s="193" t="str">
        <f t="shared" si="57"/>
        <v/>
      </c>
    </row>
    <row r="3678" spans="18:20" ht="15" customHeight="1" x14ac:dyDescent="0.25">
      <c r="R3678" s="193"/>
      <c r="S3678" s="193"/>
      <c r="T3678" s="193" t="str">
        <f t="shared" si="57"/>
        <v/>
      </c>
    </row>
    <row r="3679" spans="18:20" ht="15" customHeight="1" x14ac:dyDescent="0.25">
      <c r="R3679" s="193"/>
      <c r="S3679" s="193"/>
      <c r="T3679" s="193" t="str">
        <f t="shared" si="57"/>
        <v/>
      </c>
    </row>
    <row r="3680" spans="18:20" ht="15" customHeight="1" x14ac:dyDescent="0.25">
      <c r="R3680" s="193"/>
      <c r="S3680" s="193"/>
      <c r="T3680" s="193" t="str">
        <f t="shared" si="57"/>
        <v/>
      </c>
    </row>
    <row r="3681" spans="18:20" ht="15" customHeight="1" x14ac:dyDescent="0.25">
      <c r="R3681" s="193"/>
      <c r="S3681" s="193"/>
      <c r="T3681" s="193" t="str">
        <f t="shared" si="57"/>
        <v/>
      </c>
    </row>
    <row r="3682" spans="18:20" ht="15" customHeight="1" x14ac:dyDescent="0.25">
      <c r="R3682" s="193"/>
      <c r="S3682" s="193"/>
      <c r="T3682" s="193" t="str">
        <f t="shared" si="57"/>
        <v/>
      </c>
    </row>
    <row r="3683" spans="18:20" ht="15" customHeight="1" x14ac:dyDescent="0.25">
      <c r="R3683" s="193"/>
      <c r="S3683" s="193"/>
      <c r="T3683" s="193" t="str">
        <f t="shared" si="57"/>
        <v/>
      </c>
    </row>
    <row r="3684" spans="18:20" ht="15" customHeight="1" x14ac:dyDescent="0.25">
      <c r="R3684" s="193"/>
      <c r="S3684" s="193"/>
      <c r="T3684" s="193" t="str">
        <f t="shared" si="57"/>
        <v/>
      </c>
    </row>
    <row r="3685" spans="18:20" ht="15" customHeight="1" x14ac:dyDescent="0.25">
      <c r="R3685" s="193"/>
      <c r="S3685" s="193"/>
      <c r="T3685" s="193" t="str">
        <f t="shared" si="57"/>
        <v/>
      </c>
    </row>
    <row r="3686" spans="18:20" ht="15" customHeight="1" x14ac:dyDescent="0.25">
      <c r="R3686" s="193"/>
      <c r="S3686" s="193"/>
      <c r="T3686" s="193" t="str">
        <f t="shared" si="57"/>
        <v/>
      </c>
    </row>
    <row r="3687" spans="18:20" ht="15" customHeight="1" x14ac:dyDescent="0.25">
      <c r="R3687" s="193"/>
      <c r="S3687" s="193"/>
      <c r="T3687" s="193" t="str">
        <f t="shared" si="57"/>
        <v/>
      </c>
    </row>
    <row r="3688" spans="18:20" ht="15" customHeight="1" x14ac:dyDescent="0.25">
      <c r="R3688" s="193"/>
      <c r="S3688" s="193"/>
      <c r="T3688" s="193" t="str">
        <f t="shared" si="57"/>
        <v/>
      </c>
    </row>
    <row r="3689" spans="18:20" ht="15" customHeight="1" x14ac:dyDescent="0.25">
      <c r="R3689" s="193"/>
      <c r="S3689" s="193"/>
      <c r="T3689" s="193" t="str">
        <f t="shared" si="57"/>
        <v/>
      </c>
    </row>
    <row r="3690" spans="18:20" ht="15" customHeight="1" x14ac:dyDescent="0.25">
      <c r="R3690" s="193"/>
      <c r="S3690" s="193"/>
      <c r="T3690" s="193" t="str">
        <f t="shared" si="57"/>
        <v/>
      </c>
    </row>
    <row r="3691" spans="18:20" ht="15" customHeight="1" x14ac:dyDescent="0.25">
      <c r="R3691" s="193"/>
      <c r="S3691" s="193"/>
      <c r="T3691" s="193" t="str">
        <f t="shared" si="57"/>
        <v/>
      </c>
    </row>
    <row r="3692" spans="18:20" ht="15" customHeight="1" x14ac:dyDescent="0.25">
      <c r="R3692" s="193"/>
      <c r="S3692" s="193"/>
      <c r="T3692" s="193" t="str">
        <f t="shared" si="57"/>
        <v/>
      </c>
    </row>
    <row r="3693" spans="18:20" ht="15" customHeight="1" x14ac:dyDescent="0.25">
      <c r="R3693" s="193"/>
      <c r="S3693" s="193"/>
      <c r="T3693" s="193" t="str">
        <f t="shared" si="57"/>
        <v/>
      </c>
    </row>
    <row r="3694" spans="18:20" ht="15" customHeight="1" x14ac:dyDescent="0.25">
      <c r="R3694" s="193"/>
      <c r="S3694" s="193"/>
      <c r="T3694" s="193" t="str">
        <f t="shared" si="57"/>
        <v/>
      </c>
    </row>
    <row r="3695" spans="18:20" ht="15" customHeight="1" x14ac:dyDescent="0.25">
      <c r="R3695" s="193"/>
      <c r="S3695" s="193"/>
      <c r="T3695" s="193" t="str">
        <f t="shared" si="57"/>
        <v/>
      </c>
    </row>
    <row r="3696" spans="18:20" ht="15" customHeight="1" x14ac:dyDescent="0.25">
      <c r="R3696" s="193"/>
      <c r="S3696" s="193"/>
      <c r="T3696" s="193" t="str">
        <f t="shared" si="57"/>
        <v/>
      </c>
    </row>
    <row r="3697" spans="18:20" ht="15" customHeight="1" x14ac:dyDescent="0.25">
      <c r="R3697" s="193"/>
      <c r="S3697" s="193"/>
      <c r="T3697" s="193" t="str">
        <f t="shared" si="57"/>
        <v/>
      </c>
    </row>
    <row r="3698" spans="18:20" ht="15" customHeight="1" x14ac:dyDescent="0.25">
      <c r="R3698" s="193"/>
      <c r="S3698" s="193"/>
      <c r="T3698" s="193" t="str">
        <f t="shared" si="57"/>
        <v/>
      </c>
    </row>
    <row r="3699" spans="18:20" ht="15" customHeight="1" x14ac:dyDescent="0.25">
      <c r="R3699" s="193"/>
      <c r="S3699" s="193"/>
      <c r="T3699" s="193" t="str">
        <f t="shared" si="57"/>
        <v/>
      </c>
    </row>
    <row r="3700" spans="18:20" ht="15" customHeight="1" x14ac:dyDescent="0.25">
      <c r="R3700" s="193"/>
      <c r="S3700" s="193"/>
      <c r="T3700" s="193" t="str">
        <f t="shared" si="57"/>
        <v/>
      </c>
    </row>
    <row r="3701" spans="18:20" ht="15" customHeight="1" x14ac:dyDescent="0.25">
      <c r="R3701" s="193"/>
      <c r="S3701" s="193"/>
      <c r="T3701" s="193" t="str">
        <f t="shared" si="57"/>
        <v/>
      </c>
    </row>
    <row r="3702" spans="18:20" ht="15" customHeight="1" x14ac:dyDescent="0.25">
      <c r="R3702" s="193"/>
      <c r="S3702" s="193"/>
      <c r="T3702" s="193" t="str">
        <f t="shared" si="57"/>
        <v/>
      </c>
    </row>
    <row r="3703" spans="18:20" ht="15" customHeight="1" x14ac:dyDescent="0.25">
      <c r="R3703" s="193"/>
      <c r="S3703" s="193"/>
      <c r="T3703" s="193" t="str">
        <f t="shared" si="57"/>
        <v/>
      </c>
    </row>
    <row r="3704" spans="18:20" ht="15" customHeight="1" x14ac:dyDescent="0.25">
      <c r="R3704" s="193"/>
      <c r="S3704" s="193"/>
      <c r="T3704" s="193" t="str">
        <f t="shared" si="57"/>
        <v/>
      </c>
    </row>
    <row r="3705" spans="18:20" ht="15" customHeight="1" x14ac:dyDescent="0.25">
      <c r="R3705" s="193"/>
      <c r="S3705" s="193"/>
      <c r="T3705" s="193" t="str">
        <f t="shared" si="57"/>
        <v/>
      </c>
    </row>
    <row r="3706" spans="18:20" ht="15" customHeight="1" x14ac:dyDescent="0.25">
      <c r="R3706" s="193"/>
      <c r="S3706" s="193"/>
      <c r="T3706" s="193" t="str">
        <f t="shared" si="57"/>
        <v/>
      </c>
    </row>
    <row r="3707" spans="18:20" ht="15" customHeight="1" x14ac:dyDescent="0.25">
      <c r="R3707" s="193"/>
      <c r="S3707" s="193"/>
      <c r="T3707" s="193" t="str">
        <f t="shared" si="57"/>
        <v/>
      </c>
    </row>
    <row r="3708" spans="18:20" ht="15" customHeight="1" x14ac:dyDescent="0.25">
      <c r="R3708" s="193"/>
      <c r="S3708" s="193"/>
      <c r="T3708" s="193" t="str">
        <f t="shared" si="57"/>
        <v/>
      </c>
    </row>
    <row r="3709" spans="18:20" ht="15" customHeight="1" x14ac:dyDescent="0.25">
      <c r="R3709" s="193"/>
      <c r="S3709" s="193"/>
      <c r="T3709" s="193" t="str">
        <f t="shared" si="57"/>
        <v/>
      </c>
    </row>
    <row r="3710" spans="18:20" ht="15" customHeight="1" x14ac:dyDescent="0.25">
      <c r="R3710" s="193"/>
      <c r="S3710" s="193"/>
      <c r="T3710" s="193" t="str">
        <f t="shared" si="57"/>
        <v/>
      </c>
    </row>
    <row r="3711" spans="18:20" ht="15" customHeight="1" x14ac:dyDescent="0.25">
      <c r="R3711" s="193"/>
      <c r="S3711" s="193"/>
      <c r="T3711" s="193" t="str">
        <f t="shared" si="57"/>
        <v/>
      </c>
    </row>
    <row r="3712" spans="18:20" ht="15" customHeight="1" x14ac:dyDescent="0.25">
      <c r="R3712" s="193"/>
      <c r="S3712" s="193"/>
      <c r="T3712" s="193" t="str">
        <f t="shared" si="57"/>
        <v/>
      </c>
    </row>
    <row r="3713" spans="18:20" ht="15" customHeight="1" x14ac:dyDescent="0.25">
      <c r="R3713" s="193"/>
      <c r="S3713" s="193"/>
      <c r="T3713" s="193" t="str">
        <f t="shared" si="57"/>
        <v/>
      </c>
    </row>
    <row r="3714" spans="18:20" ht="15" customHeight="1" x14ac:dyDescent="0.25">
      <c r="R3714" s="193"/>
      <c r="S3714" s="193"/>
      <c r="T3714" s="193" t="str">
        <f t="shared" ref="T3714:T3777" si="58">IF($A3714="","",IF(AND($R3714="",$S3714=""),"",IF($S3714="",0,$S3714)-IF($R3714="",0,$R3714)))</f>
        <v/>
      </c>
    </row>
    <row r="3715" spans="18:20" ht="15" customHeight="1" x14ac:dyDescent="0.25">
      <c r="R3715" s="193"/>
      <c r="S3715" s="193"/>
      <c r="T3715" s="193" t="str">
        <f t="shared" si="58"/>
        <v/>
      </c>
    </row>
    <row r="3716" spans="18:20" ht="15" customHeight="1" x14ac:dyDescent="0.25">
      <c r="R3716" s="193"/>
      <c r="S3716" s="193"/>
      <c r="T3716" s="193" t="str">
        <f t="shared" si="58"/>
        <v/>
      </c>
    </row>
    <row r="3717" spans="18:20" ht="15" customHeight="1" x14ac:dyDescent="0.25">
      <c r="R3717" s="193"/>
      <c r="S3717" s="193"/>
      <c r="T3717" s="193" t="str">
        <f t="shared" si="58"/>
        <v/>
      </c>
    </row>
    <row r="3718" spans="18:20" ht="15" customHeight="1" x14ac:dyDescent="0.25">
      <c r="R3718" s="193"/>
      <c r="S3718" s="193"/>
      <c r="T3718" s="193" t="str">
        <f t="shared" si="58"/>
        <v/>
      </c>
    </row>
    <row r="3719" spans="18:20" ht="15" customHeight="1" x14ac:dyDescent="0.25">
      <c r="R3719" s="193"/>
      <c r="S3719" s="193"/>
      <c r="T3719" s="193" t="str">
        <f t="shared" si="58"/>
        <v/>
      </c>
    </row>
    <row r="3720" spans="18:20" ht="15" customHeight="1" x14ac:dyDescent="0.25">
      <c r="R3720" s="193"/>
      <c r="S3720" s="193"/>
      <c r="T3720" s="193" t="str">
        <f t="shared" si="58"/>
        <v/>
      </c>
    </row>
    <row r="3721" spans="18:20" ht="15" customHeight="1" x14ac:dyDescent="0.25">
      <c r="R3721" s="193"/>
      <c r="S3721" s="193"/>
      <c r="T3721" s="193" t="str">
        <f t="shared" si="58"/>
        <v/>
      </c>
    </row>
    <row r="3722" spans="18:20" ht="15" customHeight="1" x14ac:dyDescent="0.25">
      <c r="R3722" s="193"/>
      <c r="S3722" s="193"/>
      <c r="T3722" s="193" t="str">
        <f t="shared" si="58"/>
        <v/>
      </c>
    </row>
    <row r="3723" spans="18:20" ht="15" customHeight="1" x14ac:dyDescent="0.25">
      <c r="R3723" s="193"/>
      <c r="S3723" s="193"/>
      <c r="T3723" s="193" t="str">
        <f t="shared" si="58"/>
        <v/>
      </c>
    </row>
    <row r="3724" spans="18:20" ht="15" customHeight="1" x14ac:dyDescent="0.25">
      <c r="R3724" s="193"/>
      <c r="S3724" s="193"/>
      <c r="T3724" s="193" t="str">
        <f t="shared" si="58"/>
        <v/>
      </c>
    </row>
    <row r="3725" spans="18:20" ht="15" customHeight="1" x14ac:dyDescent="0.25">
      <c r="R3725" s="193"/>
      <c r="S3725" s="193"/>
      <c r="T3725" s="193" t="str">
        <f t="shared" si="58"/>
        <v/>
      </c>
    </row>
    <row r="3726" spans="18:20" ht="15" customHeight="1" x14ac:dyDescent="0.25">
      <c r="R3726" s="193"/>
      <c r="S3726" s="193"/>
      <c r="T3726" s="193" t="str">
        <f t="shared" si="58"/>
        <v/>
      </c>
    </row>
    <row r="3727" spans="18:20" ht="15" customHeight="1" x14ac:dyDescent="0.25">
      <c r="R3727" s="193"/>
      <c r="S3727" s="193"/>
      <c r="T3727" s="193" t="str">
        <f t="shared" si="58"/>
        <v/>
      </c>
    </row>
    <row r="3728" spans="18:20" ht="15" customHeight="1" x14ac:dyDescent="0.25">
      <c r="R3728" s="193"/>
      <c r="S3728" s="193"/>
      <c r="T3728" s="193" t="str">
        <f t="shared" si="58"/>
        <v/>
      </c>
    </row>
    <row r="3729" spans="18:20" ht="15" customHeight="1" x14ac:dyDescent="0.25">
      <c r="R3729" s="193"/>
      <c r="S3729" s="193"/>
      <c r="T3729" s="193" t="str">
        <f t="shared" si="58"/>
        <v/>
      </c>
    </row>
    <row r="3730" spans="18:20" ht="15" customHeight="1" x14ac:dyDescent="0.25">
      <c r="R3730" s="193"/>
      <c r="S3730" s="193"/>
      <c r="T3730" s="193" t="str">
        <f t="shared" si="58"/>
        <v/>
      </c>
    </row>
    <row r="3731" spans="18:20" ht="15" customHeight="1" x14ac:dyDescent="0.25">
      <c r="R3731" s="193"/>
      <c r="S3731" s="193"/>
      <c r="T3731" s="193" t="str">
        <f t="shared" si="58"/>
        <v/>
      </c>
    </row>
    <row r="3732" spans="18:20" ht="15" customHeight="1" x14ac:dyDescent="0.25">
      <c r="R3732" s="193"/>
      <c r="S3732" s="193"/>
      <c r="T3732" s="193" t="str">
        <f t="shared" si="58"/>
        <v/>
      </c>
    </row>
    <row r="3733" spans="18:20" ht="15" customHeight="1" x14ac:dyDescent="0.25">
      <c r="R3733" s="193"/>
      <c r="S3733" s="193"/>
      <c r="T3733" s="193" t="str">
        <f t="shared" si="58"/>
        <v/>
      </c>
    </row>
    <row r="3734" spans="18:20" ht="15" customHeight="1" x14ac:dyDescent="0.25">
      <c r="R3734" s="193"/>
      <c r="S3734" s="193"/>
      <c r="T3734" s="193" t="str">
        <f t="shared" si="58"/>
        <v/>
      </c>
    </row>
    <row r="3735" spans="18:20" ht="15" customHeight="1" x14ac:dyDescent="0.25">
      <c r="R3735" s="193"/>
      <c r="S3735" s="193"/>
      <c r="T3735" s="193" t="str">
        <f t="shared" si="58"/>
        <v/>
      </c>
    </row>
    <row r="3736" spans="18:20" ht="15" customHeight="1" x14ac:dyDescent="0.25">
      <c r="R3736" s="193"/>
      <c r="S3736" s="193"/>
      <c r="T3736" s="193" t="str">
        <f t="shared" si="58"/>
        <v/>
      </c>
    </row>
    <row r="3737" spans="18:20" ht="15" customHeight="1" x14ac:dyDescent="0.25">
      <c r="R3737" s="193"/>
      <c r="S3737" s="193"/>
      <c r="T3737" s="193" t="str">
        <f t="shared" si="58"/>
        <v/>
      </c>
    </row>
    <row r="3738" spans="18:20" ht="15" customHeight="1" x14ac:dyDescent="0.25">
      <c r="R3738" s="193"/>
      <c r="S3738" s="193"/>
      <c r="T3738" s="193" t="str">
        <f t="shared" si="58"/>
        <v/>
      </c>
    </row>
    <row r="3739" spans="18:20" ht="15" customHeight="1" x14ac:dyDescent="0.25">
      <c r="R3739" s="193"/>
      <c r="S3739" s="193"/>
      <c r="T3739" s="193" t="str">
        <f t="shared" si="58"/>
        <v/>
      </c>
    </row>
    <row r="3740" spans="18:20" ht="15" customHeight="1" x14ac:dyDescent="0.25">
      <c r="R3740" s="193"/>
      <c r="S3740" s="193"/>
      <c r="T3740" s="193" t="str">
        <f t="shared" si="58"/>
        <v/>
      </c>
    </row>
    <row r="3741" spans="18:20" ht="15" customHeight="1" x14ac:dyDescent="0.25">
      <c r="R3741" s="193"/>
      <c r="S3741" s="193"/>
      <c r="T3741" s="193" t="str">
        <f t="shared" si="58"/>
        <v/>
      </c>
    </row>
    <row r="3742" spans="18:20" ht="15" customHeight="1" x14ac:dyDescent="0.25">
      <c r="R3742" s="193"/>
      <c r="S3742" s="193"/>
      <c r="T3742" s="193" t="str">
        <f t="shared" si="58"/>
        <v/>
      </c>
    </row>
    <row r="3743" spans="18:20" ht="15" customHeight="1" x14ac:dyDescent="0.25">
      <c r="R3743" s="193"/>
      <c r="S3743" s="193"/>
      <c r="T3743" s="193" t="str">
        <f t="shared" si="58"/>
        <v/>
      </c>
    </row>
    <row r="3744" spans="18:20" ht="15" customHeight="1" x14ac:dyDescent="0.25">
      <c r="R3744" s="193"/>
      <c r="S3744" s="193"/>
      <c r="T3744" s="193" t="str">
        <f t="shared" si="58"/>
        <v/>
      </c>
    </row>
    <row r="3745" spans="18:20" ht="15" customHeight="1" x14ac:dyDescent="0.25">
      <c r="R3745" s="193"/>
      <c r="S3745" s="193"/>
      <c r="T3745" s="193" t="str">
        <f t="shared" si="58"/>
        <v/>
      </c>
    </row>
    <row r="3746" spans="18:20" ht="15" customHeight="1" x14ac:dyDescent="0.25">
      <c r="R3746" s="193"/>
      <c r="S3746" s="193"/>
      <c r="T3746" s="193" t="str">
        <f t="shared" si="58"/>
        <v/>
      </c>
    </row>
    <row r="3747" spans="18:20" ht="15" customHeight="1" x14ac:dyDescent="0.25">
      <c r="R3747" s="193"/>
      <c r="S3747" s="193"/>
      <c r="T3747" s="193" t="str">
        <f t="shared" si="58"/>
        <v/>
      </c>
    </row>
    <row r="3748" spans="18:20" ht="15" customHeight="1" x14ac:dyDescent="0.25">
      <c r="R3748" s="193"/>
      <c r="S3748" s="193"/>
      <c r="T3748" s="193" t="str">
        <f t="shared" si="58"/>
        <v/>
      </c>
    </row>
    <row r="3749" spans="18:20" ht="15" customHeight="1" x14ac:dyDescent="0.25">
      <c r="R3749" s="193"/>
      <c r="S3749" s="193"/>
      <c r="T3749" s="193" t="str">
        <f t="shared" si="58"/>
        <v/>
      </c>
    </row>
    <row r="3750" spans="18:20" ht="15" customHeight="1" x14ac:dyDescent="0.25">
      <c r="R3750" s="193"/>
      <c r="S3750" s="193"/>
      <c r="T3750" s="193" t="str">
        <f t="shared" si="58"/>
        <v/>
      </c>
    </row>
    <row r="3751" spans="18:20" ht="15" customHeight="1" x14ac:dyDescent="0.25">
      <c r="R3751" s="193"/>
      <c r="S3751" s="193"/>
      <c r="T3751" s="193" t="str">
        <f t="shared" si="58"/>
        <v/>
      </c>
    </row>
    <row r="3752" spans="18:20" ht="15" customHeight="1" x14ac:dyDescent="0.25">
      <c r="R3752" s="193"/>
      <c r="S3752" s="193"/>
      <c r="T3752" s="193" t="str">
        <f t="shared" si="58"/>
        <v/>
      </c>
    </row>
    <row r="3753" spans="18:20" ht="15" customHeight="1" x14ac:dyDescent="0.25">
      <c r="R3753" s="193"/>
      <c r="S3753" s="193"/>
      <c r="T3753" s="193" t="str">
        <f t="shared" si="58"/>
        <v/>
      </c>
    </row>
    <row r="3754" spans="18:20" ht="15" customHeight="1" x14ac:dyDescent="0.25">
      <c r="R3754" s="193"/>
      <c r="S3754" s="193"/>
      <c r="T3754" s="193" t="str">
        <f t="shared" si="58"/>
        <v/>
      </c>
    </row>
    <row r="3755" spans="18:20" ht="15" customHeight="1" x14ac:dyDescent="0.25">
      <c r="R3755" s="193"/>
      <c r="S3755" s="193"/>
      <c r="T3755" s="193" t="str">
        <f t="shared" si="58"/>
        <v/>
      </c>
    </row>
    <row r="3756" spans="18:20" ht="15" customHeight="1" x14ac:dyDescent="0.25">
      <c r="R3756" s="193"/>
      <c r="S3756" s="193"/>
      <c r="T3756" s="193" t="str">
        <f t="shared" si="58"/>
        <v/>
      </c>
    </row>
    <row r="3757" spans="18:20" ht="15" customHeight="1" x14ac:dyDescent="0.25">
      <c r="R3757" s="193"/>
      <c r="S3757" s="193"/>
      <c r="T3757" s="193" t="str">
        <f t="shared" si="58"/>
        <v/>
      </c>
    </row>
    <row r="3758" spans="18:20" ht="15" customHeight="1" x14ac:dyDescent="0.25">
      <c r="R3758" s="193"/>
      <c r="S3758" s="193"/>
      <c r="T3758" s="193" t="str">
        <f t="shared" si="58"/>
        <v/>
      </c>
    </row>
    <row r="3759" spans="18:20" ht="15" customHeight="1" x14ac:dyDescent="0.25">
      <c r="R3759" s="193"/>
      <c r="S3759" s="193"/>
      <c r="T3759" s="193" t="str">
        <f t="shared" si="58"/>
        <v/>
      </c>
    </row>
    <row r="3760" spans="18:20" ht="15" customHeight="1" x14ac:dyDescent="0.25">
      <c r="R3760" s="193"/>
      <c r="S3760" s="193"/>
      <c r="T3760" s="193" t="str">
        <f t="shared" si="58"/>
        <v/>
      </c>
    </row>
    <row r="3761" spans="18:20" ht="15" customHeight="1" x14ac:dyDescent="0.25">
      <c r="R3761" s="193"/>
      <c r="S3761" s="193"/>
      <c r="T3761" s="193" t="str">
        <f t="shared" si="58"/>
        <v/>
      </c>
    </row>
    <row r="3762" spans="18:20" ht="15" customHeight="1" x14ac:dyDescent="0.25">
      <c r="R3762" s="193"/>
      <c r="S3762" s="193"/>
      <c r="T3762" s="193" t="str">
        <f t="shared" si="58"/>
        <v/>
      </c>
    </row>
    <row r="3763" spans="18:20" ht="15" customHeight="1" x14ac:dyDescent="0.25">
      <c r="R3763" s="193"/>
      <c r="S3763" s="193"/>
      <c r="T3763" s="193" t="str">
        <f t="shared" si="58"/>
        <v/>
      </c>
    </row>
    <row r="3764" spans="18:20" ht="15" customHeight="1" x14ac:dyDescent="0.25">
      <c r="R3764" s="193"/>
      <c r="S3764" s="193"/>
      <c r="T3764" s="193" t="str">
        <f t="shared" si="58"/>
        <v/>
      </c>
    </row>
    <row r="3765" spans="18:20" ht="15" customHeight="1" x14ac:dyDescent="0.25">
      <c r="R3765" s="193"/>
      <c r="S3765" s="193"/>
      <c r="T3765" s="193" t="str">
        <f t="shared" si="58"/>
        <v/>
      </c>
    </row>
    <row r="3766" spans="18:20" ht="15" customHeight="1" x14ac:dyDescent="0.25">
      <c r="R3766" s="193"/>
      <c r="S3766" s="193"/>
      <c r="T3766" s="193" t="str">
        <f t="shared" si="58"/>
        <v/>
      </c>
    </row>
    <row r="3767" spans="18:20" ht="15" customHeight="1" x14ac:dyDescent="0.25">
      <c r="R3767" s="193"/>
      <c r="S3767" s="193"/>
      <c r="T3767" s="193" t="str">
        <f t="shared" si="58"/>
        <v/>
      </c>
    </row>
    <row r="3768" spans="18:20" ht="15" customHeight="1" x14ac:dyDescent="0.25">
      <c r="R3768" s="193"/>
      <c r="S3768" s="193"/>
      <c r="T3768" s="193" t="str">
        <f t="shared" si="58"/>
        <v/>
      </c>
    </row>
    <row r="3769" spans="18:20" ht="15" customHeight="1" x14ac:dyDescent="0.25">
      <c r="R3769" s="193"/>
      <c r="S3769" s="193"/>
      <c r="T3769" s="193" t="str">
        <f t="shared" si="58"/>
        <v/>
      </c>
    </row>
    <row r="3770" spans="18:20" ht="15" customHeight="1" x14ac:dyDescent="0.25">
      <c r="R3770" s="193"/>
      <c r="S3770" s="193"/>
      <c r="T3770" s="193" t="str">
        <f t="shared" si="58"/>
        <v/>
      </c>
    </row>
    <row r="3771" spans="18:20" ht="15" customHeight="1" x14ac:dyDescent="0.25">
      <c r="R3771" s="193"/>
      <c r="S3771" s="193"/>
      <c r="T3771" s="193" t="str">
        <f t="shared" si="58"/>
        <v/>
      </c>
    </row>
    <row r="3772" spans="18:20" ht="15" customHeight="1" x14ac:dyDescent="0.25">
      <c r="R3772" s="193"/>
      <c r="S3772" s="193"/>
      <c r="T3772" s="193" t="str">
        <f t="shared" si="58"/>
        <v/>
      </c>
    </row>
    <row r="3773" spans="18:20" ht="15" customHeight="1" x14ac:dyDescent="0.25">
      <c r="R3773" s="193"/>
      <c r="S3773" s="193"/>
      <c r="T3773" s="193" t="str">
        <f t="shared" si="58"/>
        <v/>
      </c>
    </row>
    <row r="3774" spans="18:20" ht="15" customHeight="1" x14ac:dyDescent="0.25">
      <c r="R3774" s="193"/>
      <c r="S3774" s="193"/>
      <c r="T3774" s="193" t="str">
        <f t="shared" si="58"/>
        <v/>
      </c>
    </row>
    <row r="3775" spans="18:20" ht="15" customHeight="1" x14ac:dyDescent="0.25">
      <c r="R3775" s="193"/>
      <c r="S3775" s="193"/>
      <c r="T3775" s="193" t="str">
        <f t="shared" si="58"/>
        <v/>
      </c>
    </row>
    <row r="3776" spans="18:20" ht="15" customHeight="1" x14ac:dyDescent="0.25">
      <c r="R3776" s="193"/>
      <c r="S3776" s="193"/>
      <c r="T3776" s="193" t="str">
        <f t="shared" si="58"/>
        <v/>
      </c>
    </row>
    <row r="3777" spans="18:20" ht="15" customHeight="1" x14ac:dyDescent="0.25">
      <c r="R3777" s="193"/>
      <c r="S3777" s="193"/>
      <c r="T3777" s="193" t="str">
        <f t="shared" si="58"/>
        <v/>
      </c>
    </row>
    <row r="3778" spans="18:20" ht="15" customHeight="1" x14ac:dyDescent="0.25">
      <c r="R3778" s="193"/>
      <c r="S3778" s="193"/>
      <c r="T3778" s="193" t="str">
        <f t="shared" ref="T3778:T3841" si="59">IF($A3778="","",IF(AND($R3778="",$S3778=""),"",IF($S3778="",0,$S3778)-IF($R3778="",0,$R3778)))</f>
        <v/>
      </c>
    </row>
    <row r="3779" spans="18:20" ht="15" customHeight="1" x14ac:dyDescent="0.25">
      <c r="R3779" s="193"/>
      <c r="S3779" s="193"/>
      <c r="T3779" s="193" t="str">
        <f t="shared" si="59"/>
        <v/>
      </c>
    </row>
    <row r="3780" spans="18:20" ht="15" customHeight="1" x14ac:dyDescent="0.25">
      <c r="R3780" s="193"/>
      <c r="S3780" s="193"/>
      <c r="T3780" s="193" t="str">
        <f t="shared" si="59"/>
        <v/>
      </c>
    </row>
    <row r="3781" spans="18:20" ht="15" customHeight="1" x14ac:dyDescent="0.25">
      <c r="R3781" s="193"/>
      <c r="S3781" s="193"/>
      <c r="T3781" s="193" t="str">
        <f t="shared" si="59"/>
        <v/>
      </c>
    </row>
    <row r="3782" spans="18:20" ht="15" customHeight="1" x14ac:dyDescent="0.25">
      <c r="R3782" s="193"/>
      <c r="S3782" s="193"/>
      <c r="T3782" s="193" t="str">
        <f t="shared" si="59"/>
        <v/>
      </c>
    </row>
    <row r="3783" spans="18:20" ht="15" customHeight="1" x14ac:dyDescent="0.25">
      <c r="R3783" s="193"/>
      <c r="S3783" s="193"/>
      <c r="T3783" s="193" t="str">
        <f t="shared" si="59"/>
        <v/>
      </c>
    </row>
    <row r="3784" spans="18:20" ht="15" customHeight="1" x14ac:dyDescent="0.25">
      <c r="R3784" s="193"/>
      <c r="S3784" s="193"/>
      <c r="T3784" s="193" t="str">
        <f t="shared" si="59"/>
        <v/>
      </c>
    </row>
    <row r="3785" spans="18:20" ht="15" customHeight="1" x14ac:dyDescent="0.25">
      <c r="R3785" s="193"/>
      <c r="S3785" s="193"/>
      <c r="T3785" s="193" t="str">
        <f t="shared" si="59"/>
        <v/>
      </c>
    </row>
    <row r="3786" spans="18:20" ht="15" customHeight="1" x14ac:dyDescent="0.25">
      <c r="R3786" s="193"/>
      <c r="S3786" s="193"/>
      <c r="T3786" s="193" t="str">
        <f t="shared" si="59"/>
        <v/>
      </c>
    </row>
    <row r="3787" spans="18:20" ht="15" customHeight="1" x14ac:dyDescent="0.25">
      <c r="R3787" s="193"/>
      <c r="S3787" s="193"/>
      <c r="T3787" s="193" t="str">
        <f t="shared" si="59"/>
        <v/>
      </c>
    </row>
    <row r="3788" spans="18:20" ht="15" customHeight="1" x14ac:dyDescent="0.25">
      <c r="R3788" s="193"/>
      <c r="S3788" s="193"/>
      <c r="T3788" s="193" t="str">
        <f t="shared" si="59"/>
        <v/>
      </c>
    </row>
    <row r="3789" spans="18:20" ht="15" customHeight="1" x14ac:dyDescent="0.25">
      <c r="R3789" s="193"/>
      <c r="S3789" s="193"/>
      <c r="T3789" s="193" t="str">
        <f t="shared" si="59"/>
        <v/>
      </c>
    </row>
    <row r="3790" spans="18:20" ht="15" customHeight="1" x14ac:dyDescent="0.25">
      <c r="R3790" s="193"/>
      <c r="S3790" s="193"/>
      <c r="T3790" s="193" t="str">
        <f t="shared" si="59"/>
        <v/>
      </c>
    </row>
    <row r="3791" spans="18:20" ht="15" customHeight="1" x14ac:dyDescent="0.25">
      <c r="R3791" s="193"/>
      <c r="S3791" s="193"/>
      <c r="T3791" s="193" t="str">
        <f t="shared" si="59"/>
        <v/>
      </c>
    </row>
    <row r="3792" spans="18:20" ht="15" customHeight="1" x14ac:dyDescent="0.25">
      <c r="R3792" s="193"/>
      <c r="S3792" s="193"/>
      <c r="T3792" s="193" t="str">
        <f t="shared" si="59"/>
        <v/>
      </c>
    </row>
    <row r="3793" spans="18:20" ht="15" customHeight="1" x14ac:dyDescent="0.25">
      <c r="R3793" s="193"/>
      <c r="S3793" s="193"/>
      <c r="T3793" s="193" t="str">
        <f t="shared" si="59"/>
        <v/>
      </c>
    </row>
    <row r="3794" spans="18:20" ht="15" customHeight="1" x14ac:dyDescent="0.25">
      <c r="R3794" s="193"/>
      <c r="S3794" s="193"/>
      <c r="T3794" s="193" t="str">
        <f t="shared" si="59"/>
        <v/>
      </c>
    </row>
    <row r="3795" spans="18:20" ht="15" customHeight="1" x14ac:dyDescent="0.25">
      <c r="R3795" s="193"/>
      <c r="S3795" s="193"/>
      <c r="T3795" s="193" t="str">
        <f t="shared" si="59"/>
        <v/>
      </c>
    </row>
    <row r="3796" spans="18:20" ht="15" customHeight="1" x14ac:dyDescent="0.25">
      <c r="R3796" s="193"/>
      <c r="S3796" s="193"/>
      <c r="T3796" s="193" t="str">
        <f t="shared" si="59"/>
        <v/>
      </c>
    </row>
    <row r="3797" spans="18:20" ht="15" customHeight="1" x14ac:dyDescent="0.25">
      <c r="R3797" s="193"/>
      <c r="S3797" s="193"/>
      <c r="T3797" s="193" t="str">
        <f t="shared" si="59"/>
        <v/>
      </c>
    </row>
    <row r="3798" spans="18:20" ht="15" customHeight="1" x14ac:dyDescent="0.25">
      <c r="R3798" s="193"/>
      <c r="S3798" s="193"/>
      <c r="T3798" s="193" t="str">
        <f t="shared" si="59"/>
        <v/>
      </c>
    </row>
    <row r="3799" spans="18:20" ht="15" customHeight="1" x14ac:dyDescent="0.25">
      <c r="R3799" s="193"/>
      <c r="S3799" s="193"/>
      <c r="T3799" s="193" t="str">
        <f t="shared" si="59"/>
        <v/>
      </c>
    </row>
    <row r="3800" spans="18:20" ht="15" customHeight="1" x14ac:dyDescent="0.25">
      <c r="R3800" s="193"/>
      <c r="S3800" s="193"/>
      <c r="T3800" s="193" t="str">
        <f t="shared" si="59"/>
        <v/>
      </c>
    </row>
    <row r="3801" spans="18:20" ht="15" customHeight="1" x14ac:dyDescent="0.25">
      <c r="R3801" s="193"/>
      <c r="S3801" s="193"/>
      <c r="T3801" s="193" t="str">
        <f t="shared" si="59"/>
        <v/>
      </c>
    </row>
    <row r="3802" spans="18:20" ht="15" customHeight="1" x14ac:dyDescent="0.25">
      <c r="R3802" s="193"/>
      <c r="S3802" s="193"/>
      <c r="T3802" s="193" t="str">
        <f t="shared" si="59"/>
        <v/>
      </c>
    </row>
    <row r="3803" spans="18:20" ht="15" customHeight="1" x14ac:dyDescent="0.25">
      <c r="R3803" s="193"/>
      <c r="S3803" s="193"/>
      <c r="T3803" s="193" t="str">
        <f t="shared" si="59"/>
        <v/>
      </c>
    </row>
    <row r="3804" spans="18:20" ht="15" customHeight="1" x14ac:dyDescent="0.25">
      <c r="R3804" s="193"/>
      <c r="S3804" s="193"/>
      <c r="T3804" s="193" t="str">
        <f t="shared" si="59"/>
        <v/>
      </c>
    </row>
    <row r="3805" spans="18:20" ht="15" customHeight="1" x14ac:dyDescent="0.25">
      <c r="R3805" s="193"/>
      <c r="S3805" s="193"/>
      <c r="T3805" s="193" t="str">
        <f t="shared" si="59"/>
        <v/>
      </c>
    </row>
    <row r="3806" spans="18:20" ht="15" customHeight="1" x14ac:dyDescent="0.25">
      <c r="R3806" s="193"/>
      <c r="S3806" s="193"/>
      <c r="T3806" s="193" t="str">
        <f t="shared" si="59"/>
        <v/>
      </c>
    </row>
    <row r="3807" spans="18:20" ht="15" customHeight="1" x14ac:dyDescent="0.25">
      <c r="R3807" s="193"/>
      <c r="S3807" s="193"/>
      <c r="T3807" s="193" t="str">
        <f t="shared" si="59"/>
        <v/>
      </c>
    </row>
    <row r="3808" spans="18:20" ht="15" customHeight="1" x14ac:dyDescent="0.25">
      <c r="R3808" s="193"/>
      <c r="S3808" s="193"/>
      <c r="T3808" s="193" t="str">
        <f t="shared" si="59"/>
        <v/>
      </c>
    </row>
    <row r="3809" spans="18:20" ht="15" customHeight="1" x14ac:dyDescent="0.25">
      <c r="R3809" s="193"/>
      <c r="S3809" s="193"/>
      <c r="T3809" s="193" t="str">
        <f t="shared" si="59"/>
        <v/>
      </c>
    </row>
    <row r="3810" spans="18:20" ht="15" customHeight="1" x14ac:dyDescent="0.25">
      <c r="R3810" s="193"/>
      <c r="S3810" s="193"/>
      <c r="T3810" s="193" t="str">
        <f t="shared" si="59"/>
        <v/>
      </c>
    </row>
    <row r="3811" spans="18:20" ht="15" customHeight="1" x14ac:dyDescent="0.25">
      <c r="R3811" s="193"/>
      <c r="S3811" s="193"/>
      <c r="T3811" s="193" t="str">
        <f t="shared" si="59"/>
        <v/>
      </c>
    </row>
    <row r="3812" spans="18:20" ht="15" customHeight="1" x14ac:dyDescent="0.25">
      <c r="R3812" s="193"/>
      <c r="S3812" s="193"/>
      <c r="T3812" s="193" t="str">
        <f t="shared" si="59"/>
        <v/>
      </c>
    </row>
    <row r="3813" spans="18:20" ht="15" customHeight="1" x14ac:dyDescent="0.25">
      <c r="R3813" s="193"/>
      <c r="S3813" s="193"/>
      <c r="T3813" s="193" t="str">
        <f t="shared" si="59"/>
        <v/>
      </c>
    </row>
    <row r="3814" spans="18:20" ht="15" customHeight="1" x14ac:dyDescent="0.25">
      <c r="R3814" s="193"/>
      <c r="S3814" s="193"/>
      <c r="T3814" s="193" t="str">
        <f t="shared" si="59"/>
        <v/>
      </c>
    </row>
    <row r="3815" spans="18:20" ht="15" customHeight="1" x14ac:dyDescent="0.25">
      <c r="R3815" s="193"/>
      <c r="S3815" s="193"/>
      <c r="T3815" s="193" t="str">
        <f t="shared" si="59"/>
        <v/>
      </c>
    </row>
    <row r="3816" spans="18:20" ht="15" customHeight="1" x14ac:dyDescent="0.25">
      <c r="R3816" s="193"/>
      <c r="S3816" s="193"/>
      <c r="T3816" s="193" t="str">
        <f t="shared" si="59"/>
        <v/>
      </c>
    </row>
    <row r="3817" spans="18:20" ht="15" customHeight="1" x14ac:dyDescent="0.25">
      <c r="R3817" s="193"/>
      <c r="S3817" s="193"/>
      <c r="T3817" s="193" t="str">
        <f t="shared" si="59"/>
        <v/>
      </c>
    </row>
    <row r="3818" spans="18:20" ht="15" customHeight="1" x14ac:dyDescent="0.25">
      <c r="R3818" s="193"/>
      <c r="S3818" s="193"/>
      <c r="T3818" s="193" t="str">
        <f t="shared" si="59"/>
        <v/>
      </c>
    </row>
    <row r="3819" spans="18:20" ht="15" customHeight="1" x14ac:dyDescent="0.25">
      <c r="R3819" s="193"/>
      <c r="S3819" s="193"/>
      <c r="T3819" s="193" t="str">
        <f t="shared" si="59"/>
        <v/>
      </c>
    </row>
    <row r="3820" spans="18:20" ht="15" customHeight="1" x14ac:dyDescent="0.25">
      <c r="R3820" s="193"/>
      <c r="S3820" s="193"/>
      <c r="T3820" s="193" t="str">
        <f t="shared" si="59"/>
        <v/>
      </c>
    </row>
    <row r="3821" spans="18:20" ht="15" customHeight="1" x14ac:dyDescent="0.25">
      <c r="R3821" s="193"/>
      <c r="S3821" s="193"/>
      <c r="T3821" s="193" t="str">
        <f t="shared" si="59"/>
        <v/>
      </c>
    </row>
    <row r="3822" spans="18:20" ht="15" customHeight="1" x14ac:dyDescent="0.25">
      <c r="R3822" s="193"/>
      <c r="S3822" s="193"/>
      <c r="T3822" s="193" t="str">
        <f t="shared" si="59"/>
        <v/>
      </c>
    </row>
    <row r="3823" spans="18:20" ht="15" customHeight="1" x14ac:dyDescent="0.25">
      <c r="R3823" s="193"/>
      <c r="S3823" s="193"/>
      <c r="T3823" s="193" t="str">
        <f t="shared" si="59"/>
        <v/>
      </c>
    </row>
    <row r="3824" spans="18:20" ht="15" customHeight="1" x14ac:dyDescent="0.25">
      <c r="R3824" s="193"/>
      <c r="S3824" s="193"/>
      <c r="T3824" s="193" t="str">
        <f t="shared" si="59"/>
        <v/>
      </c>
    </row>
    <row r="3825" spans="18:20" ht="15" customHeight="1" x14ac:dyDescent="0.25">
      <c r="R3825" s="193"/>
      <c r="S3825" s="193"/>
      <c r="T3825" s="193" t="str">
        <f t="shared" si="59"/>
        <v/>
      </c>
    </row>
    <row r="3826" spans="18:20" ht="15" customHeight="1" x14ac:dyDescent="0.25">
      <c r="R3826" s="193"/>
      <c r="S3826" s="193"/>
      <c r="T3826" s="193" t="str">
        <f t="shared" si="59"/>
        <v/>
      </c>
    </row>
    <row r="3827" spans="18:20" ht="15" customHeight="1" x14ac:dyDescent="0.25">
      <c r="R3827" s="193"/>
      <c r="S3827" s="193"/>
      <c r="T3827" s="193" t="str">
        <f t="shared" si="59"/>
        <v/>
      </c>
    </row>
    <row r="3828" spans="18:20" ht="15" customHeight="1" x14ac:dyDescent="0.25">
      <c r="R3828" s="193"/>
      <c r="S3828" s="193"/>
      <c r="T3828" s="193" t="str">
        <f t="shared" si="59"/>
        <v/>
      </c>
    </row>
    <row r="3829" spans="18:20" ht="15" customHeight="1" x14ac:dyDescent="0.25">
      <c r="R3829" s="193"/>
      <c r="S3829" s="193"/>
      <c r="T3829" s="193" t="str">
        <f t="shared" si="59"/>
        <v/>
      </c>
    </row>
    <row r="3830" spans="18:20" ht="15" customHeight="1" x14ac:dyDescent="0.25">
      <c r="R3830" s="193"/>
      <c r="S3830" s="193"/>
      <c r="T3830" s="193" t="str">
        <f t="shared" si="59"/>
        <v/>
      </c>
    </row>
    <row r="3831" spans="18:20" ht="15" customHeight="1" x14ac:dyDescent="0.25">
      <c r="R3831" s="193"/>
      <c r="S3831" s="193"/>
      <c r="T3831" s="193" t="str">
        <f t="shared" si="59"/>
        <v/>
      </c>
    </row>
    <row r="3832" spans="18:20" ht="15" customHeight="1" x14ac:dyDescent="0.25">
      <c r="R3832" s="193"/>
      <c r="S3832" s="193"/>
      <c r="T3832" s="193" t="str">
        <f t="shared" si="59"/>
        <v/>
      </c>
    </row>
    <row r="3833" spans="18:20" ht="15" customHeight="1" x14ac:dyDescent="0.25">
      <c r="R3833" s="193"/>
      <c r="S3833" s="193"/>
      <c r="T3833" s="193" t="str">
        <f t="shared" si="59"/>
        <v/>
      </c>
    </row>
    <row r="3834" spans="18:20" ht="15" customHeight="1" x14ac:dyDescent="0.25">
      <c r="R3834" s="193"/>
      <c r="S3834" s="193"/>
      <c r="T3834" s="193" t="str">
        <f t="shared" si="59"/>
        <v/>
      </c>
    </row>
    <row r="3835" spans="18:20" ht="15" customHeight="1" x14ac:dyDescent="0.25">
      <c r="R3835" s="193"/>
      <c r="S3835" s="193"/>
      <c r="T3835" s="193" t="str">
        <f t="shared" si="59"/>
        <v/>
      </c>
    </row>
    <row r="3836" spans="18:20" ht="15" customHeight="1" x14ac:dyDescent="0.25">
      <c r="R3836" s="193"/>
      <c r="S3836" s="193"/>
      <c r="T3836" s="193" t="str">
        <f t="shared" si="59"/>
        <v/>
      </c>
    </row>
    <row r="3837" spans="18:20" ht="15" customHeight="1" x14ac:dyDescent="0.25">
      <c r="R3837" s="193"/>
      <c r="S3837" s="193"/>
      <c r="T3837" s="193" t="str">
        <f t="shared" si="59"/>
        <v/>
      </c>
    </row>
    <row r="3838" spans="18:20" ht="15" customHeight="1" x14ac:dyDescent="0.25">
      <c r="R3838" s="193"/>
      <c r="S3838" s="193"/>
      <c r="T3838" s="193" t="str">
        <f t="shared" si="59"/>
        <v/>
      </c>
    </row>
    <row r="3839" spans="18:20" ht="15" customHeight="1" x14ac:dyDescent="0.25">
      <c r="R3839" s="193"/>
      <c r="S3839" s="193"/>
      <c r="T3839" s="193" t="str">
        <f t="shared" si="59"/>
        <v/>
      </c>
    </row>
    <row r="3840" spans="18:20" ht="15" customHeight="1" x14ac:dyDescent="0.25">
      <c r="R3840" s="193"/>
      <c r="S3840" s="193"/>
      <c r="T3840" s="193" t="str">
        <f t="shared" si="59"/>
        <v/>
      </c>
    </row>
    <row r="3841" spans="18:20" ht="15" customHeight="1" x14ac:dyDescent="0.25">
      <c r="R3841" s="193"/>
      <c r="S3841" s="193"/>
      <c r="T3841" s="193" t="str">
        <f t="shared" si="59"/>
        <v/>
      </c>
    </row>
    <row r="3842" spans="18:20" ht="15" customHeight="1" x14ac:dyDescent="0.25">
      <c r="R3842" s="193"/>
      <c r="S3842" s="193"/>
      <c r="T3842" s="193" t="str">
        <f t="shared" ref="T3842:T3905" si="60">IF($A3842="","",IF(AND($R3842="",$S3842=""),"",IF($S3842="",0,$S3842)-IF($R3842="",0,$R3842)))</f>
        <v/>
      </c>
    </row>
    <row r="3843" spans="18:20" ht="15" customHeight="1" x14ac:dyDescent="0.25">
      <c r="R3843" s="193"/>
      <c r="S3843" s="193"/>
      <c r="T3843" s="193" t="str">
        <f t="shared" si="60"/>
        <v/>
      </c>
    </row>
    <row r="3844" spans="18:20" ht="15" customHeight="1" x14ac:dyDescent="0.25">
      <c r="R3844" s="193"/>
      <c r="S3844" s="193"/>
      <c r="T3844" s="193" t="str">
        <f t="shared" si="60"/>
        <v/>
      </c>
    </row>
    <row r="3845" spans="18:20" ht="15" customHeight="1" x14ac:dyDescent="0.25">
      <c r="R3845" s="193"/>
      <c r="S3845" s="193"/>
      <c r="T3845" s="193" t="str">
        <f t="shared" si="60"/>
        <v/>
      </c>
    </row>
    <row r="3846" spans="18:20" ht="15" customHeight="1" x14ac:dyDescent="0.25">
      <c r="R3846" s="193"/>
      <c r="S3846" s="193"/>
      <c r="T3846" s="193" t="str">
        <f t="shared" si="60"/>
        <v/>
      </c>
    </row>
    <row r="3847" spans="18:20" ht="15" customHeight="1" x14ac:dyDescent="0.25">
      <c r="R3847" s="193"/>
      <c r="S3847" s="193"/>
      <c r="T3847" s="193" t="str">
        <f t="shared" si="60"/>
        <v/>
      </c>
    </row>
    <row r="3848" spans="18:20" ht="15" customHeight="1" x14ac:dyDescent="0.25">
      <c r="R3848" s="193"/>
      <c r="S3848" s="193"/>
      <c r="T3848" s="193" t="str">
        <f t="shared" si="60"/>
        <v/>
      </c>
    </row>
    <row r="3849" spans="18:20" ht="15" customHeight="1" x14ac:dyDescent="0.25">
      <c r="R3849" s="193"/>
      <c r="S3849" s="193"/>
      <c r="T3849" s="193" t="str">
        <f t="shared" si="60"/>
        <v/>
      </c>
    </row>
    <row r="3850" spans="18:20" ht="15" customHeight="1" x14ac:dyDescent="0.25">
      <c r="R3850" s="193"/>
      <c r="S3850" s="193"/>
      <c r="T3850" s="193" t="str">
        <f t="shared" si="60"/>
        <v/>
      </c>
    </row>
    <row r="3851" spans="18:20" ht="15" customHeight="1" x14ac:dyDescent="0.25">
      <c r="R3851" s="193"/>
      <c r="S3851" s="193"/>
      <c r="T3851" s="193" t="str">
        <f t="shared" si="60"/>
        <v/>
      </c>
    </row>
    <row r="3852" spans="18:20" ht="15" customHeight="1" x14ac:dyDescent="0.25">
      <c r="R3852" s="193"/>
      <c r="S3852" s="193"/>
      <c r="T3852" s="193" t="str">
        <f t="shared" si="60"/>
        <v/>
      </c>
    </row>
    <row r="3853" spans="18:20" ht="15" customHeight="1" x14ac:dyDescent="0.25">
      <c r="R3853" s="193"/>
      <c r="S3853" s="193"/>
      <c r="T3853" s="193" t="str">
        <f t="shared" si="60"/>
        <v/>
      </c>
    </row>
    <row r="3854" spans="18:20" ht="15" customHeight="1" x14ac:dyDescent="0.25">
      <c r="R3854" s="193"/>
      <c r="S3854" s="193"/>
      <c r="T3854" s="193" t="str">
        <f t="shared" si="60"/>
        <v/>
      </c>
    </row>
    <row r="3855" spans="18:20" ht="15" customHeight="1" x14ac:dyDescent="0.25">
      <c r="R3855" s="193"/>
      <c r="S3855" s="193"/>
      <c r="T3855" s="193" t="str">
        <f t="shared" si="60"/>
        <v/>
      </c>
    </row>
    <row r="3856" spans="18:20" ht="15" customHeight="1" x14ac:dyDescent="0.25">
      <c r="R3856" s="193"/>
      <c r="S3856" s="193"/>
      <c r="T3856" s="193" t="str">
        <f t="shared" si="60"/>
        <v/>
      </c>
    </row>
    <row r="3857" spans="18:20" ht="15" customHeight="1" x14ac:dyDescent="0.25">
      <c r="R3857" s="193"/>
      <c r="S3857" s="193"/>
      <c r="T3857" s="193" t="str">
        <f t="shared" si="60"/>
        <v/>
      </c>
    </row>
    <row r="3858" spans="18:20" ht="15" customHeight="1" x14ac:dyDescent="0.25">
      <c r="R3858" s="193"/>
      <c r="S3858" s="193"/>
      <c r="T3858" s="193" t="str">
        <f t="shared" si="60"/>
        <v/>
      </c>
    </row>
    <row r="3859" spans="18:20" ht="15" customHeight="1" x14ac:dyDescent="0.25">
      <c r="R3859" s="193"/>
      <c r="S3859" s="193"/>
      <c r="T3859" s="193" t="str">
        <f t="shared" si="60"/>
        <v/>
      </c>
    </row>
    <row r="3860" spans="18:20" ht="15" customHeight="1" x14ac:dyDescent="0.25">
      <c r="R3860" s="193"/>
      <c r="S3860" s="193"/>
      <c r="T3860" s="193" t="str">
        <f t="shared" si="60"/>
        <v/>
      </c>
    </row>
    <row r="3861" spans="18:20" ht="15" customHeight="1" x14ac:dyDescent="0.25">
      <c r="R3861" s="193"/>
      <c r="S3861" s="193"/>
      <c r="T3861" s="193" t="str">
        <f t="shared" si="60"/>
        <v/>
      </c>
    </row>
    <row r="3862" spans="18:20" ht="15" customHeight="1" x14ac:dyDescent="0.25">
      <c r="R3862" s="193"/>
      <c r="S3862" s="193"/>
      <c r="T3862" s="193" t="str">
        <f t="shared" si="60"/>
        <v/>
      </c>
    </row>
    <row r="3863" spans="18:20" ht="15" customHeight="1" x14ac:dyDescent="0.25">
      <c r="R3863" s="193"/>
      <c r="S3863" s="193"/>
      <c r="T3863" s="193" t="str">
        <f t="shared" si="60"/>
        <v/>
      </c>
    </row>
    <row r="3864" spans="18:20" ht="15" customHeight="1" x14ac:dyDescent="0.25">
      <c r="R3864" s="193"/>
      <c r="S3864" s="193"/>
      <c r="T3864" s="193" t="str">
        <f t="shared" si="60"/>
        <v/>
      </c>
    </row>
    <row r="3865" spans="18:20" ht="15" customHeight="1" x14ac:dyDescent="0.25">
      <c r="R3865" s="193"/>
      <c r="S3865" s="193"/>
      <c r="T3865" s="193" t="str">
        <f t="shared" si="60"/>
        <v/>
      </c>
    </row>
    <row r="3866" spans="18:20" ht="15" customHeight="1" x14ac:dyDescent="0.25">
      <c r="R3866" s="193"/>
      <c r="S3866" s="193"/>
      <c r="T3866" s="193" t="str">
        <f t="shared" si="60"/>
        <v/>
      </c>
    </row>
    <row r="3867" spans="18:20" ht="15" customHeight="1" x14ac:dyDescent="0.25">
      <c r="R3867" s="193"/>
      <c r="S3867" s="193"/>
      <c r="T3867" s="193" t="str">
        <f t="shared" si="60"/>
        <v/>
      </c>
    </row>
    <row r="3868" spans="18:20" ht="15" customHeight="1" x14ac:dyDescent="0.25">
      <c r="R3868" s="193"/>
      <c r="S3868" s="193"/>
      <c r="T3868" s="193" t="str">
        <f t="shared" si="60"/>
        <v/>
      </c>
    </row>
    <row r="3869" spans="18:20" ht="15" customHeight="1" x14ac:dyDescent="0.25">
      <c r="R3869" s="193"/>
      <c r="S3869" s="193"/>
      <c r="T3869" s="193" t="str">
        <f t="shared" si="60"/>
        <v/>
      </c>
    </row>
    <row r="3870" spans="18:20" ht="15" customHeight="1" x14ac:dyDescent="0.25">
      <c r="R3870" s="193"/>
      <c r="S3870" s="193"/>
      <c r="T3870" s="193" t="str">
        <f t="shared" si="60"/>
        <v/>
      </c>
    </row>
    <row r="3871" spans="18:20" ht="15" customHeight="1" x14ac:dyDescent="0.25">
      <c r="R3871" s="193"/>
      <c r="S3871" s="193"/>
      <c r="T3871" s="193" t="str">
        <f t="shared" si="60"/>
        <v/>
      </c>
    </row>
    <row r="3872" spans="18:20" ht="15" customHeight="1" x14ac:dyDescent="0.25">
      <c r="R3872" s="193"/>
      <c r="S3872" s="193"/>
      <c r="T3872" s="193" t="str">
        <f t="shared" si="60"/>
        <v/>
      </c>
    </row>
    <row r="3873" spans="18:20" ht="15" customHeight="1" x14ac:dyDescent="0.25">
      <c r="R3873" s="193"/>
      <c r="S3873" s="193"/>
      <c r="T3873" s="193" t="str">
        <f t="shared" si="60"/>
        <v/>
      </c>
    </row>
    <row r="3874" spans="18:20" ht="15" customHeight="1" x14ac:dyDescent="0.25">
      <c r="R3874" s="193"/>
      <c r="S3874" s="193"/>
      <c r="T3874" s="193" t="str">
        <f t="shared" si="60"/>
        <v/>
      </c>
    </row>
    <row r="3875" spans="18:20" ht="15" customHeight="1" x14ac:dyDescent="0.25">
      <c r="R3875" s="193"/>
      <c r="S3875" s="193"/>
      <c r="T3875" s="193" t="str">
        <f t="shared" si="60"/>
        <v/>
      </c>
    </row>
    <row r="3876" spans="18:20" ht="15" customHeight="1" x14ac:dyDescent="0.25">
      <c r="R3876" s="193"/>
      <c r="S3876" s="193"/>
      <c r="T3876" s="193" t="str">
        <f t="shared" si="60"/>
        <v/>
      </c>
    </row>
    <row r="3877" spans="18:20" ht="15" customHeight="1" x14ac:dyDescent="0.25">
      <c r="R3877" s="193"/>
      <c r="S3877" s="193"/>
      <c r="T3877" s="193" t="str">
        <f t="shared" si="60"/>
        <v/>
      </c>
    </row>
    <row r="3878" spans="18:20" ht="15" customHeight="1" x14ac:dyDescent="0.25">
      <c r="R3878" s="193"/>
      <c r="S3878" s="193"/>
      <c r="T3878" s="193" t="str">
        <f t="shared" si="60"/>
        <v/>
      </c>
    </row>
    <row r="3879" spans="18:20" ht="15" customHeight="1" x14ac:dyDescent="0.25">
      <c r="R3879" s="193"/>
      <c r="S3879" s="193"/>
      <c r="T3879" s="193" t="str">
        <f t="shared" si="60"/>
        <v/>
      </c>
    </row>
    <row r="3880" spans="18:20" ht="15" customHeight="1" x14ac:dyDescent="0.25">
      <c r="R3880" s="193"/>
      <c r="S3880" s="193"/>
      <c r="T3880" s="193" t="str">
        <f t="shared" si="60"/>
        <v/>
      </c>
    </row>
    <row r="3881" spans="18:20" ht="15" customHeight="1" x14ac:dyDescent="0.25">
      <c r="R3881" s="193"/>
      <c r="S3881" s="193"/>
      <c r="T3881" s="193" t="str">
        <f t="shared" si="60"/>
        <v/>
      </c>
    </row>
    <row r="3882" spans="18:20" ht="15" customHeight="1" x14ac:dyDescent="0.25">
      <c r="R3882" s="193"/>
      <c r="S3882" s="193"/>
      <c r="T3882" s="193" t="str">
        <f t="shared" si="60"/>
        <v/>
      </c>
    </row>
    <row r="3883" spans="18:20" ht="15" customHeight="1" x14ac:dyDescent="0.25">
      <c r="R3883" s="193"/>
      <c r="S3883" s="193"/>
      <c r="T3883" s="193" t="str">
        <f t="shared" si="60"/>
        <v/>
      </c>
    </row>
    <row r="3884" spans="18:20" ht="15" customHeight="1" x14ac:dyDescent="0.25">
      <c r="R3884" s="193"/>
      <c r="S3884" s="193"/>
      <c r="T3884" s="193" t="str">
        <f t="shared" si="60"/>
        <v/>
      </c>
    </row>
    <row r="3885" spans="18:20" ht="15" customHeight="1" x14ac:dyDescent="0.25">
      <c r="R3885" s="193"/>
      <c r="S3885" s="193"/>
      <c r="T3885" s="193" t="str">
        <f t="shared" si="60"/>
        <v/>
      </c>
    </row>
    <row r="3886" spans="18:20" ht="15" customHeight="1" x14ac:dyDescent="0.25">
      <c r="R3886" s="193"/>
      <c r="S3886" s="193"/>
      <c r="T3886" s="193" t="str">
        <f t="shared" si="60"/>
        <v/>
      </c>
    </row>
    <row r="3887" spans="18:20" ht="15" customHeight="1" x14ac:dyDescent="0.25">
      <c r="R3887" s="193"/>
      <c r="S3887" s="193"/>
      <c r="T3887" s="193" t="str">
        <f t="shared" si="60"/>
        <v/>
      </c>
    </row>
    <row r="3888" spans="18:20" ht="15" customHeight="1" x14ac:dyDescent="0.25">
      <c r="R3888" s="193"/>
      <c r="S3888" s="193"/>
      <c r="T3888" s="193" t="str">
        <f t="shared" si="60"/>
        <v/>
      </c>
    </row>
    <row r="3889" spans="18:20" ht="15" customHeight="1" x14ac:dyDescent="0.25">
      <c r="R3889" s="193"/>
      <c r="S3889" s="193"/>
      <c r="T3889" s="193" t="str">
        <f t="shared" si="60"/>
        <v/>
      </c>
    </row>
    <row r="3890" spans="18:20" ht="15" customHeight="1" x14ac:dyDescent="0.25">
      <c r="R3890" s="193"/>
      <c r="S3890" s="193"/>
      <c r="T3890" s="193" t="str">
        <f t="shared" si="60"/>
        <v/>
      </c>
    </row>
    <row r="3891" spans="18:20" ht="15" customHeight="1" x14ac:dyDescent="0.25">
      <c r="R3891" s="193"/>
      <c r="S3891" s="193"/>
      <c r="T3891" s="193" t="str">
        <f t="shared" si="60"/>
        <v/>
      </c>
    </row>
    <row r="3892" spans="18:20" ht="15" customHeight="1" x14ac:dyDescent="0.25">
      <c r="R3892" s="193"/>
      <c r="S3892" s="193"/>
      <c r="T3892" s="193" t="str">
        <f t="shared" si="60"/>
        <v/>
      </c>
    </row>
    <row r="3893" spans="18:20" ht="15" customHeight="1" x14ac:dyDescent="0.25">
      <c r="R3893" s="193"/>
      <c r="S3893" s="193"/>
      <c r="T3893" s="193" t="str">
        <f t="shared" si="60"/>
        <v/>
      </c>
    </row>
    <row r="3894" spans="18:20" ht="15" customHeight="1" x14ac:dyDescent="0.25">
      <c r="R3894" s="193"/>
      <c r="S3894" s="193"/>
      <c r="T3894" s="193" t="str">
        <f t="shared" si="60"/>
        <v/>
      </c>
    </row>
    <row r="3895" spans="18:20" ht="15" customHeight="1" x14ac:dyDescent="0.25">
      <c r="R3895" s="193"/>
      <c r="S3895" s="193"/>
      <c r="T3895" s="193" t="str">
        <f t="shared" si="60"/>
        <v/>
      </c>
    </row>
    <row r="3896" spans="18:20" ht="15" customHeight="1" x14ac:dyDescent="0.25">
      <c r="R3896" s="193"/>
      <c r="S3896" s="193"/>
      <c r="T3896" s="193" t="str">
        <f t="shared" si="60"/>
        <v/>
      </c>
    </row>
    <row r="3897" spans="18:20" ht="15" customHeight="1" x14ac:dyDescent="0.25">
      <c r="R3897" s="193"/>
      <c r="S3897" s="193"/>
      <c r="T3897" s="193" t="str">
        <f t="shared" si="60"/>
        <v/>
      </c>
    </row>
    <row r="3898" spans="18:20" ht="15" customHeight="1" x14ac:dyDescent="0.25">
      <c r="R3898" s="193"/>
      <c r="S3898" s="193"/>
      <c r="T3898" s="193" t="str">
        <f t="shared" si="60"/>
        <v/>
      </c>
    </row>
    <row r="3899" spans="18:20" ht="15" customHeight="1" x14ac:dyDescent="0.25">
      <c r="R3899" s="193"/>
      <c r="S3899" s="193"/>
      <c r="T3899" s="193" t="str">
        <f t="shared" si="60"/>
        <v/>
      </c>
    </row>
    <row r="3900" spans="18:20" ht="15" customHeight="1" x14ac:dyDescent="0.25">
      <c r="R3900" s="193"/>
      <c r="S3900" s="193"/>
      <c r="T3900" s="193" t="str">
        <f t="shared" si="60"/>
        <v/>
      </c>
    </row>
    <row r="3901" spans="18:20" ht="15" customHeight="1" x14ac:dyDescent="0.25">
      <c r="R3901" s="193"/>
      <c r="S3901" s="193"/>
      <c r="T3901" s="193" t="str">
        <f t="shared" si="60"/>
        <v/>
      </c>
    </row>
    <row r="3902" spans="18:20" ht="15" customHeight="1" x14ac:dyDescent="0.25">
      <c r="R3902" s="193"/>
      <c r="S3902" s="193"/>
      <c r="T3902" s="193" t="str">
        <f t="shared" si="60"/>
        <v/>
      </c>
    </row>
    <row r="3903" spans="18:20" ht="15" customHeight="1" x14ac:dyDescent="0.25">
      <c r="R3903" s="193"/>
      <c r="S3903" s="193"/>
      <c r="T3903" s="193" t="str">
        <f t="shared" si="60"/>
        <v/>
      </c>
    </row>
    <row r="3904" spans="18:20" ht="15" customHeight="1" x14ac:dyDescent="0.25">
      <c r="R3904" s="193"/>
      <c r="S3904" s="193"/>
      <c r="T3904" s="193" t="str">
        <f t="shared" si="60"/>
        <v/>
      </c>
    </row>
    <row r="3905" spans="18:20" ht="15" customHeight="1" x14ac:dyDescent="0.25">
      <c r="R3905" s="193"/>
      <c r="S3905" s="193"/>
      <c r="T3905" s="193" t="str">
        <f t="shared" si="60"/>
        <v/>
      </c>
    </row>
    <row r="3906" spans="18:20" ht="15" customHeight="1" x14ac:dyDescent="0.25">
      <c r="R3906" s="193"/>
      <c r="S3906" s="193"/>
      <c r="T3906" s="193" t="str">
        <f t="shared" ref="T3906:T3969" si="61">IF($A3906="","",IF(AND($R3906="",$S3906=""),"",IF($S3906="",0,$S3906)-IF($R3906="",0,$R3906)))</f>
        <v/>
      </c>
    </row>
    <row r="3907" spans="18:20" ht="15" customHeight="1" x14ac:dyDescent="0.25">
      <c r="R3907" s="193"/>
      <c r="S3907" s="193"/>
      <c r="T3907" s="193" t="str">
        <f t="shared" si="61"/>
        <v/>
      </c>
    </row>
    <row r="3908" spans="18:20" ht="15" customHeight="1" x14ac:dyDescent="0.25">
      <c r="R3908" s="193"/>
      <c r="S3908" s="193"/>
      <c r="T3908" s="193" t="str">
        <f t="shared" si="61"/>
        <v/>
      </c>
    </row>
    <row r="3909" spans="18:20" ht="15" customHeight="1" x14ac:dyDescent="0.25">
      <c r="R3909" s="193"/>
      <c r="S3909" s="193"/>
      <c r="T3909" s="193" t="str">
        <f t="shared" si="61"/>
        <v/>
      </c>
    </row>
    <row r="3910" spans="18:20" ht="15" customHeight="1" x14ac:dyDescent="0.25">
      <c r="R3910" s="193"/>
      <c r="S3910" s="193"/>
      <c r="T3910" s="193" t="str">
        <f t="shared" si="61"/>
        <v/>
      </c>
    </row>
    <row r="3911" spans="18:20" ht="15" customHeight="1" x14ac:dyDescent="0.25">
      <c r="R3911" s="193"/>
      <c r="S3911" s="193"/>
      <c r="T3911" s="193" t="str">
        <f t="shared" si="61"/>
        <v/>
      </c>
    </row>
    <row r="3912" spans="18:20" ht="15" customHeight="1" x14ac:dyDescent="0.25">
      <c r="R3912" s="193"/>
      <c r="S3912" s="193"/>
      <c r="T3912" s="193" t="str">
        <f t="shared" si="61"/>
        <v/>
      </c>
    </row>
    <row r="3913" spans="18:20" ht="15" customHeight="1" x14ac:dyDescent="0.25">
      <c r="R3913" s="193"/>
      <c r="S3913" s="193"/>
      <c r="T3913" s="193" t="str">
        <f t="shared" si="61"/>
        <v/>
      </c>
    </row>
    <row r="3914" spans="18:20" ht="15" customHeight="1" x14ac:dyDescent="0.25">
      <c r="R3914" s="193"/>
      <c r="S3914" s="193"/>
      <c r="T3914" s="193" t="str">
        <f t="shared" si="61"/>
        <v/>
      </c>
    </row>
    <row r="3915" spans="18:20" ht="15" customHeight="1" x14ac:dyDescent="0.25">
      <c r="R3915" s="193"/>
      <c r="S3915" s="193"/>
      <c r="T3915" s="193" t="str">
        <f t="shared" si="61"/>
        <v/>
      </c>
    </row>
    <row r="3916" spans="18:20" ht="15" customHeight="1" x14ac:dyDescent="0.25">
      <c r="R3916" s="193"/>
      <c r="S3916" s="193"/>
      <c r="T3916" s="193" t="str">
        <f t="shared" si="61"/>
        <v/>
      </c>
    </row>
    <row r="3917" spans="18:20" ht="15" customHeight="1" x14ac:dyDescent="0.25">
      <c r="R3917" s="193"/>
      <c r="S3917" s="193"/>
      <c r="T3917" s="193" t="str">
        <f t="shared" si="61"/>
        <v/>
      </c>
    </row>
    <row r="3918" spans="18:20" ht="15" customHeight="1" x14ac:dyDescent="0.25">
      <c r="R3918" s="193"/>
      <c r="S3918" s="193"/>
      <c r="T3918" s="193" t="str">
        <f t="shared" si="61"/>
        <v/>
      </c>
    </row>
    <row r="3919" spans="18:20" ht="15" customHeight="1" x14ac:dyDescent="0.25">
      <c r="R3919" s="193"/>
      <c r="S3919" s="193"/>
      <c r="T3919" s="193" t="str">
        <f t="shared" si="61"/>
        <v/>
      </c>
    </row>
    <row r="3920" spans="18:20" ht="15" customHeight="1" x14ac:dyDescent="0.25">
      <c r="R3920" s="193"/>
      <c r="S3920" s="193"/>
      <c r="T3920" s="193" t="str">
        <f t="shared" si="61"/>
        <v/>
      </c>
    </row>
    <row r="3921" spans="18:20" ht="15" customHeight="1" x14ac:dyDescent="0.25">
      <c r="R3921" s="193"/>
      <c r="S3921" s="193"/>
      <c r="T3921" s="193" t="str">
        <f t="shared" si="61"/>
        <v/>
      </c>
    </row>
    <row r="3922" spans="18:20" ht="15" customHeight="1" x14ac:dyDescent="0.25">
      <c r="R3922" s="193"/>
      <c r="S3922" s="193"/>
      <c r="T3922" s="193" t="str">
        <f t="shared" si="61"/>
        <v/>
      </c>
    </row>
    <row r="3923" spans="18:20" ht="15" customHeight="1" x14ac:dyDescent="0.25">
      <c r="R3923" s="193"/>
      <c r="S3923" s="193"/>
      <c r="T3923" s="193" t="str">
        <f t="shared" si="61"/>
        <v/>
      </c>
    </row>
    <row r="3924" spans="18:20" ht="15" customHeight="1" x14ac:dyDescent="0.25">
      <c r="R3924" s="193"/>
      <c r="S3924" s="193"/>
      <c r="T3924" s="193" t="str">
        <f t="shared" si="61"/>
        <v/>
      </c>
    </row>
    <row r="3925" spans="18:20" ht="15" customHeight="1" x14ac:dyDescent="0.25">
      <c r="R3925" s="193"/>
      <c r="S3925" s="193"/>
      <c r="T3925" s="193" t="str">
        <f t="shared" si="61"/>
        <v/>
      </c>
    </row>
    <row r="3926" spans="18:20" ht="15" customHeight="1" x14ac:dyDescent="0.25">
      <c r="R3926" s="193"/>
      <c r="S3926" s="193"/>
      <c r="T3926" s="193" t="str">
        <f t="shared" si="61"/>
        <v/>
      </c>
    </row>
    <row r="3927" spans="18:20" ht="15" customHeight="1" x14ac:dyDescent="0.25">
      <c r="R3927" s="193"/>
      <c r="S3927" s="193"/>
      <c r="T3927" s="193" t="str">
        <f t="shared" si="61"/>
        <v/>
      </c>
    </row>
    <row r="3928" spans="18:20" ht="15" customHeight="1" x14ac:dyDescent="0.25">
      <c r="R3928" s="193"/>
      <c r="S3928" s="193"/>
      <c r="T3928" s="193" t="str">
        <f t="shared" si="61"/>
        <v/>
      </c>
    </row>
    <row r="3929" spans="18:20" ht="15" customHeight="1" x14ac:dyDescent="0.25">
      <c r="R3929" s="193"/>
      <c r="S3929" s="193"/>
      <c r="T3929" s="193" t="str">
        <f t="shared" si="61"/>
        <v/>
      </c>
    </row>
    <row r="3930" spans="18:20" ht="15" customHeight="1" x14ac:dyDescent="0.25">
      <c r="R3930" s="193"/>
      <c r="S3930" s="193"/>
      <c r="T3930" s="193" t="str">
        <f t="shared" si="61"/>
        <v/>
      </c>
    </row>
    <row r="3931" spans="18:20" ht="15" customHeight="1" x14ac:dyDescent="0.25">
      <c r="R3931" s="193"/>
      <c r="S3931" s="193"/>
      <c r="T3931" s="193" t="str">
        <f t="shared" si="61"/>
        <v/>
      </c>
    </row>
    <row r="3932" spans="18:20" ht="15" customHeight="1" x14ac:dyDescent="0.25">
      <c r="R3932" s="193"/>
      <c r="S3932" s="193"/>
      <c r="T3932" s="193" t="str">
        <f t="shared" si="61"/>
        <v/>
      </c>
    </row>
    <row r="3933" spans="18:20" ht="15" customHeight="1" x14ac:dyDescent="0.25">
      <c r="R3933" s="193"/>
      <c r="S3933" s="193"/>
      <c r="T3933" s="193" t="str">
        <f t="shared" si="61"/>
        <v/>
      </c>
    </row>
    <row r="3934" spans="18:20" ht="15" customHeight="1" x14ac:dyDescent="0.25">
      <c r="R3934" s="193"/>
      <c r="S3934" s="193"/>
      <c r="T3934" s="193" t="str">
        <f t="shared" si="61"/>
        <v/>
      </c>
    </row>
    <row r="3935" spans="18:20" ht="15" customHeight="1" x14ac:dyDescent="0.25">
      <c r="R3935" s="193"/>
      <c r="S3935" s="193"/>
      <c r="T3935" s="193" t="str">
        <f t="shared" si="61"/>
        <v/>
      </c>
    </row>
    <row r="3936" spans="18:20" ht="15" customHeight="1" x14ac:dyDescent="0.25">
      <c r="R3936" s="193"/>
      <c r="S3936" s="193"/>
      <c r="T3936" s="193" t="str">
        <f t="shared" si="61"/>
        <v/>
      </c>
    </row>
    <row r="3937" spans="18:20" ht="15" customHeight="1" x14ac:dyDescent="0.25">
      <c r="R3937" s="193"/>
      <c r="S3937" s="193"/>
      <c r="T3937" s="193" t="str">
        <f t="shared" si="61"/>
        <v/>
      </c>
    </row>
    <row r="3938" spans="18:20" ht="15" customHeight="1" x14ac:dyDescent="0.25">
      <c r="R3938" s="193"/>
      <c r="S3938" s="193"/>
      <c r="T3938" s="193" t="str">
        <f t="shared" si="61"/>
        <v/>
      </c>
    </row>
    <row r="3939" spans="18:20" ht="15" customHeight="1" x14ac:dyDescent="0.25">
      <c r="R3939" s="193"/>
      <c r="S3939" s="193"/>
      <c r="T3939" s="193" t="str">
        <f t="shared" si="61"/>
        <v/>
      </c>
    </row>
    <row r="3940" spans="18:20" ht="15" customHeight="1" x14ac:dyDescent="0.25">
      <c r="R3940" s="193"/>
      <c r="S3940" s="193"/>
      <c r="T3940" s="193" t="str">
        <f t="shared" si="61"/>
        <v/>
      </c>
    </row>
    <row r="3941" spans="18:20" ht="15" customHeight="1" x14ac:dyDescent="0.25">
      <c r="R3941" s="193"/>
      <c r="S3941" s="193"/>
      <c r="T3941" s="193" t="str">
        <f t="shared" si="61"/>
        <v/>
      </c>
    </row>
    <row r="3942" spans="18:20" ht="15" customHeight="1" x14ac:dyDescent="0.25">
      <c r="R3942" s="193"/>
      <c r="S3942" s="193"/>
      <c r="T3942" s="193" t="str">
        <f t="shared" si="61"/>
        <v/>
      </c>
    </row>
    <row r="3943" spans="18:20" ht="15" customHeight="1" x14ac:dyDescent="0.25">
      <c r="R3943" s="193"/>
      <c r="S3943" s="193"/>
      <c r="T3943" s="193" t="str">
        <f t="shared" si="61"/>
        <v/>
      </c>
    </row>
    <row r="3944" spans="18:20" ht="15" customHeight="1" x14ac:dyDescent="0.25">
      <c r="R3944" s="193"/>
      <c r="S3944" s="193"/>
      <c r="T3944" s="193" t="str">
        <f t="shared" si="61"/>
        <v/>
      </c>
    </row>
    <row r="3945" spans="18:20" ht="15" customHeight="1" x14ac:dyDescent="0.25">
      <c r="R3945" s="193"/>
      <c r="S3945" s="193"/>
      <c r="T3945" s="193" t="str">
        <f t="shared" si="61"/>
        <v/>
      </c>
    </row>
    <row r="3946" spans="18:20" ht="15" customHeight="1" x14ac:dyDescent="0.25">
      <c r="R3946" s="193"/>
      <c r="S3946" s="193"/>
      <c r="T3946" s="193" t="str">
        <f t="shared" si="61"/>
        <v/>
      </c>
    </row>
    <row r="3947" spans="18:20" ht="15" customHeight="1" x14ac:dyDescent="0.25">
      <c r="R3947" s="193"/>
      <c r="S3947" s="193"/>
      <c r="T3947" s="193" t="str">
        <f t="shared" si="61"/>
        <v/>
      </c>
    </row>
    <row r="3948" spans="18:20" ht="15" customHeight="1" x14ac:dyDescent="0.25">
      <c r="R3948" s="193"/>
      <c r="S3948" s="193"/>
      <c r="T3948" s="193" t="str">
        <f t="shared" si="61"/>
        <v/>
      </c>
    </row>
    <row r="3949" spans="18:20" ht="15" customHeight="1" x14ac:dyDescent="0.25">
      <c r="R3949" s="193"/>
      <c r="S3949" s="193"/>
      <c r="T3949" s="193" t="str">
        <f t="shared" si="61"/>
        <v/>
      </c>
    </row>
    <row r="3950" spans="18:20" ht="15" customHeight="1" x14ac:dyDescent="0.25">
      <c r="R3950" s="193"/>
      <c r="S3950" s="193"/>
      <c r="T3950" s="193" t="str">
        <f t="shared" si="61"/>
        <v/>
      </c>
    </row>
    <row r="3951" spans="18:20" ht="15" customHeight="1" x14ac:dyDescent="0.25">
      <c r="R3951" s="193"/>
      <c r="S3951" s="193"/>
      <c r="T3951" s="193" t="str">
        <f t="shared" si="61"/>
        <v/>
      </c>
    </row>
    <row r="3952" spans="18:20" ht="15" customHeight="1" x14ac:dyDescent="0.25">
      <c r="R3952" s="193"/>
      <c r="S3952" s="193"/>
      <c r="T3952" s="193" t="str">
        <f t="shared" si="61"/>
        <v/>
      </c>
    </row>
    <row r="3953" spans="18:20" ht="15" customHeight="1" x14ac:dyDescent="0.25">
      <c r="R3953" s="193"/>
      <c r="S3953" s="193"/>
      <c r="T3953" s="193" t="str">
        <f t="shared" si="61"/>
        <v/>
      </c>
    </row>
    <row r="3954" spans="18:20" ht="15" customHeight="1" x14ac:dyDescent="0.25">
      <c r="R3954" s="193"/>
      <c r="S3954" s="193"/>
      <c r="T3954" s="193" t="str">
        <f t="shared" si="61"/>
        <v/>
      </c>
    </row>
    <row r="3955" spans="18:20" ht="15" customHeight="1" x14ac:dyDescent="0.25">
      <c r="R3955" s="193"/>
      <c r="S3955" s="193"/>
      <c r="T3955" s="193" t="str">
        <f t="shared" si="61"/>
        <v/>
      </c>
    </row>
    <row r="3956" spans="18:20" ht="15" customHeight="1" x14ac:dyDescent="0.25">
      <c r="R3956" s="193"/>
      <c r="S3956" s="193"/>
      <c r="T3956" s="193" t="str">
        <f t="shared" si="61"/>
        <v/>
      </c>
    </row>
    <row r="3957" spans="18:20" ht="15" customHeight="1" x14ac:dyDescent="0.25">
      <c r="R3957" s="193"/>
      <c r="S3957" s="193"/>
      <c r="T3957" s="193" t="str">
        <f t="shared" si="61"/>
        <v/>
      </c>
    </row>
    <row r="3958" spans="18:20" ht="15" customHeight="1" x14ac:dyDescent="0.25">
      <c r="R3958" s="193"/>
      <c r="S3958" s="193"/>
      <c r="T3958" s="193" t="str">
        <f t="shared" si="61"/>
        <v/>
      </c>
    </row>
    <row r="3959" spans="18:20" ht="15" customHeight="1" x14ac:dyDescent="0.25">
      <c r="R3959" s="193"/>
      <c r="S3959" s="193"/>
      <c r="T3959" s="193" t="str">
        <f t="shared" si="61"/>
        <v/>
      </c>
    </row>
    <row r="3960" spans="18:20" ht="15" customHeight="1" x14ac:dyDescent="0.25">
      <c r="R3960" s="193"/>
      <c r="S3960" s="193"/>
      <c r="T3960" s="193" t="str">
        <f t="shared" si="61"/>
        <v/>
      </c>
    </row>
    <row r="3961" spans="18:20" ht="15" customHeight="1" x14ac:dyDescent="0.25">
      <c r="R3961" s="193"/>
      <c r="S3961" s="193"/>
      <c r="T3961" s="193" t="str">
        <f t="shared" si="61"/>
        <v/>
      </c>
    </row>
    <row r="3962" spans="18:20" ht="15" customHeight="1" x14ac:dyDescent="0.25">
      <c r="R3962" s="193"/>
      <c r="S3962" s="193"/>
      <c r="T3962" s="193" t="str">
        <f t="shared" si="61"/>
        <v/>
      </c>
    </row>
    <row r="3963" spans="18:20" ht="15" customHeight="1" x14ac:dyDescent="0.25">
      <c r="R3963" s="193"/>
      <c r="S3963" s="193"/>
      <c r="T3963" s="193" t="str">
        <f t="shared" si="61"/>
        <v/>
      </c>
    </row>
    <row r="3964" spans="18:20" ht="15" customHeight="1" x14ac:dyDescent="0.25">
      <c r="R3964" s="193"/>
      <c r="S3964" s="193"/>
      <c r="T3964" s="193" t="str">
        <f t="shared" si="61"/>
        <v/>
      </c>
    </row>
    <row r="3965" spans="18:20" ht="15" customHeight="1" x14ac:dyDescent="0.25">
      <c r="R3965" s="193"/>
      <c r="S3965" s="193"/>
      <c r="T3965" s="193" t="str">
        <f t="shared" si="61"/>
        <v/>
      </c>
    </row>
    <row r="3966" spans="18:20" ht="15" customHeight="1" x14ac:dyDescent="0.25">
      <c r="R3966" s="193"/>
      <c r="S3966" s="193"/>
      <c r="T3966" s="193" t="str">
        <f t="shared" si="61"/>
        <v/>
      </c>
    </row>
    <row r="3967" spans="18:20" ht="15" customHeight="1" x14ac:dyDescent="0.25">
      <c r="R3967" s="193"/>
      <c r="S3967" s="193"/>
      <c r="T3967" s="193" t="str">
        <f t="shared" si="61"/>
        <v/>
      </c>
    </row>
    <row r="3968" spans="18:20" ht="15" customHeight="1" x14ac:dyDescent="0.25">
      <c r="R3968" s="193"/>
      <c r="S3968" s="193"/>
      <c r="T3968" s="193" t="str">
        <f t="shared" si="61"/>
        <v/>
      </c>
    </row>
    <row r="3969" spans="18:20" ht="15" customHeight="1" x14ac:dyDescent="0.25">
      <c r="R3969" s="193"/>
      <c r="S3969" s="193"/>
      <c r="T3969" s="193" t="str">
        <f t="shared" si="61"/>
        <v/>
      </c>
    </row>
    <row r="3970" spans="18:20" ht="15" customHeight="1" x14ac:dyDescent="0.25">
      <c r="R3970" s="193"/>
      <c r="S3970" s="193"/>
      <c r="T3970" s="193" t="str">
        <f t="shared" ref="T3970:T4033" si="62">IF($A3970="","",IF(AND($R3970="",$S3970=""),"",IF($S3970="",0,$S3970)-IF($R3970="",0,$R3970)))</f>
        <v/>
      </c>
    </row>
    <row r="3971" spans="18:20" ht="15" customHeight="1" x14ac:dyDescent="0.25">
      <c r="R3971" s="193"/>
      <c r="S3971" s="193"/>
      <c r="T3971" s="193" t="str">
        <f t="shared" si="62"/>
        <v/>
      </c>
    </row>
    <row r="3972" spans="18:20" ht="15" customHeight="1" x14ac:dyDescent="0.25">
      <c r="R3972" s="193"/>
      <c r="S3972" s="193"/>
      <c r="T3972" s="193" t="str">
        <f t="shared" si="62"/>
        <v/>
      </c>
    </row>
    <row r="3973" spans="18:20" ht="15" customHeight="1" x14ac:dyDescent="0.25">
      <c r="R3973" s="193"/>
      <c r="S3973" s="193"/>
      <c r="T3973" s="193" t="str">
        <f t="shared" si="62"/>
        <v/>
      </c>
    </row>
    <row r="3974" spans="18:20" ht="15" customHeight="1" x14ac:dyDescent="0.25">
      <c r="R3974" s="193"/>
      <c r="S3974" s="193"/>
      <c r="T3974" s="193" t="str">
        <f t="shared" si="62"/>
        <v/>
      </c>
    </row>
    <row r="3975" spans="18:20" ht="15" customHeight="1" x14ac:dyDescent="0.25">
      <c r="R3975" s="193"/>
      <c r="S3975" s="193"/>
      <c r="T3975" s="193" t="str">
        <f t="shared" si="62"/>
        <v/>
      </c>
    </row>
    <row r="3976" spans="18:20" ht="15" customHeight="1" x14ac:dyDescent="0.25">
      <c r="R3976" s="193"/>
      <c r="S3976" s="193"/>
      <c r="T3976" s="193" t="str">
        <f t="shared" si="62"/>
        <v/>
      </c>
    </row>
    <row r="3977" spans="18:20" ht="15" customHeight="1" x14ac:dyDescent="0.25">
      <c r="R3977" s="193"/>
      <c r="S3977" s="193"/>
      <c r="T3977" s="193" t="str">
        <f t="shared" si="62"/>
        <v/>
      </c>
    </row>
    <row r="3978" spans="18:20" ht="15" customHeight="1" x14ac:dyDescent="0.25">
      <c r="R3978" s="193"/>
      <c r="S3978" s="193"/>
      <c r="T3978" s="193" t="str">
        <f t="shared" si="62"/>
        <v/>
      </c>
    </row>
    <row r="3979" spans="18:20" ht="15" customHeight="1" x14ac:dyDescent="0.25">
      <c r="R3979" s="193"/>
      <c r="S3979" s="193"/>
      <c r="T3979" s="193" t="str">
        <f t="shared" si="62"/>
        <v/>
      </c>
    </row>
    <row r="3980" spans="18:20" ht="15" customHeight="1" x14ac:dyDescent="0.25">
      <c r="R3980" s="193"/>
      <c r="S3980" s="193"/>
      <c r="T3980" s="193" t="str">
        <f t="shared" si="62"/>
        <v/>
      </c>
    </row>
    <row r="3981" spans="18:20" ht="15" customHeight="1" x14ac:dyDescent="0.25">
      <c r="R3981" s="193"/>
      <c r="S3981" s="193"/>
      <c r="T3981" s="193" t="str">
        <f t="shared" si="62"/>
        <v/>
      </c>
    </row>
    <row r="3982" spans="18:20" ht="15" customHeight="1" x14ac:dyDescent="0.25">
      <c r="R3982" s="193"/>
      <c r="S3982" s="193"/>
      <c r="T3982" s="193" t="str">
        <f t="shared" si="62"/>
        <v/>
      </c>
    </row>
    <row r="3983" spans="18:20" ht="15" customHeight="1" x14ac:dyDescent="0.25">
      <c r="R3983" s="193"/>
      <c r="S3983" s="193"/>
      <c r="T3983" s="193" t="str">
        <f t="shared" si="62"/>
        <v/>
      </c>
    </row>
    <row r="3984" spans="18:20" ht="15" customHeight="1" x14ac:dyDescent="0.25">
      <c r="R3984" s="193"/>
      <c r="S3984" s="193"/>
      <c r="T3984" s="193" t="str">
        <f t="shared" si="62"/>
        <v/>
      </c>
    </row>
    <row r="3985" spans="18:20" ht="15" customHeight="1" x14ac:dyDescent="0.25">
      <c r="R3985" s="193"/>
      <c r="S3985" s="193"/>
      <c r="T3985" s="193" t="str">
        <f t="shared" si="62"/>
        <v/>
      </c>
    </row>
    <row r="3986" spans="18:20" ht="15" customHeight="1" x14ac:dyDescent="0.25">
      <c r="R3986" s="193"/>
      <c r="S3986" s="193"/>
      <c r="T3986" s="193" t="str">
        <f t="shared" si="62"/>
        <v/>
      </c>
    </row>
    <row r="3987" spans="18:20" ht="15" customHeight="1" x14ac:dyDescent="0.25">
      <c r="R3987" s="193"/>
      <c r="S3987" s="193"/>
      <c r="T3987" s="193" t="str">
        <f t="shared" si="62"/>
        <v/>
      </c>
    </row>
    <row r="3988" spans="18:20" ht="15" customHeight="1" x14ac:dyDescent="0.25">
      <c r="R3988" s="193"/>
      <c r="S3988" s="193"/>
      <c r="T3988" s="193" t="str">
        <f t="shared" si="62"/>
        <v/>
      </c>
    </row>
    <row r="3989" spans="18:20" ht="15" customHeight="1" x14ac:dyDescent="0.25">
      <c r="R3989" s="193"/>
      <c r="S3989" s="193"/>
      <c r="T3989" s="193" t="str">
        <f t="shared" si="62"/>
        <v/>
      </c>
    </row>
    <row r="3990" spans="18:20" ht="15" customHeight="1" x14ac:dyDescent="0.25">
      <c r="R3990" s="193"/>
      <c r="S3990" s="193"/>
      <c r="T3990" s="193" t="str">
        <f t="shared" si="62"/>
        <v/>
      </c>
    </row>
    <row r="3991" spans="18:20" ht="15" customHeight="1" x14ac:dyDescent="0.25">
      <c r="R3991" s="193"/>
      <c r="S3991" s="193"/>
      <c r="T3991" s="193" t="str">
        <f t="shared" si="62"/>
        <v/>
      </c>
    </row>
    <row r="3992" spans="18:20" ht="15" customHeight="1" x14ac:dyDescent="0.25">
      <c r="R3992" s="193"/>
      <c r="S3992" s="193"/>
      <c r="T3992" s="193" t="str">
        <f t="shared" si="62"/>
        <v/>
      </c>
    </row>
    <row r="3993" spans="18:20" ht="15" customHeight="1" x14ac:dyDescent="0.25">
      <c r="R3993" s="193"/>
      <c r="S3993" s="193"/>
      <c r="T3993" s="193" t="str">
        <f t="shared" si="62"/>
        <v/>
      </c>
    </row>
    <row r="3994" spans="18:20" ht="15" customHeight="1" x14ac:dyDescent="0.25">
      <c r="R3994" s="193"/>
      <c r="S3994" s="193"/>
      <c r="T3994" s="193" t="str">
        <f t="shared" si="62"/>
        <v/>
      </c>
    </row>
    <row r="3995" spans="18:20" ht="15" customHeight="1" x14ac:dyDescent="0.25">
      <c r="R3995" s="193"/>
      <c r="S3995" s="193"/>
      <c r="T3995" s="193" t="str">
        <f t="shared" si="62"/>
        <v/>
      </c>
    </row>
    <row r="3996" spans="18:20" ht="15" customHeight="1" x14ac:dyDescent="0.25">
      <c r="R3996" s="193"/>
      <c r="S3996" s="193"/>
      <c r="T3996" s="193" t="str">
        <f t="shared" si="62"/>
        <v/>
      </c>
    </row>
    <row r="3997" spans="18:20" ht="15" customHeight="1" x14ac:dyDescent="0.25">
      <c r="R3997" s="193"/>
      <c r="S3997" s="193"/>
      <c r="T3997" s="193" t="str">
        <f t="shared" si="62"/>
        <v/>
      </c>
    </row>
    <row r="3998" spans="18:20" ht="15" customHeight="1" x14ac:dyDescent="0.25">
      <c r="R3998" s="193"/>
      <c r="S3998" s="193"/>
      <c r="T3998" s="193" t="str">
        <f t="shared" si="62"/>
        <v/>
      </c>
    </row>
    <row r="3999" spans="18:20" ht="15" customHeight="1" x14ac:dyDescent="0.25">
      <c r="R3999" s="193"/>
      <c r="S3999" s="193"/>
      <c r="T3999" s="193" t="str">
        <f t="shared" si="62"/>
        <v/>
      </c>
    </row>
    <row r="4000" spans="18:20" ht="15" customHeight="1" x14ac:dyDescent="0.25">
      <c r="R4000" s="193"/>
      <c r="S4000" s="193"/>
      <c r="T4000" s="193" t="str">
        <f t="shared" si="62"/>
        <v/>
      </c>
    </row>
    <row r="4001" spans="18:20" ht="15" customHeight="1" x14ac:dyDescent="0.25">
      <c r="R4001" s="193"/>
      <c r="S4001" s="193"/>
      <c r="T4001" s="193" t="str">
        <f t="shared" si="62"/>
        <v/>
      </c>
    </row>
    <row r="4002" spans="18:20" ht="15" customHeight="1" x14ac:dyDescent="0.25">
      <c r="R4002" s="193"/>
      <c r="S4002" s="193"/>
      <c r="T4002" s="193" t="str">
        <f t="shared" si="62"/>
        <v/>
      </c>
    </row>
    <row r="4003" spans="18:20" ht="15" customHeight="1" x14ac:dyDescent="0.25">
      <c r="R4003" s="193"/>
      <c r="S4003" s="193"/>
      <c r="T4003" s="193" t="str">
        <f t="shared" si="62"/>
        <v/>
      </c>
    </row>
    <row r="4004" spans="18:20" ht="15" customHeight="1" x14ac:dyDescent="0.25">
      <c r="R4004" s="193"/>
      <c r="S4004" s="193"/>
      <c r="T4004" s="193" t="str">
        <f t="shared" si="62"/>
        <v/>
      </c>
    </row>
    <row r="4005" spans="18:20" ht="15" customHeight="1" x14ac:dyDescent="0.25">
      <c r="R4005" s="193"/>
      <c r="S4005" s="193"/>
      <c r="T4005" s="193" t="str">
        <f t="shared" si="62"/>
        <v/>
      </c>
    </row>
    <row r="4006" spans="18:20" ht="15" customHeight="1" x14ac:dyDescent="0.25">
      <c r="R4006" s="193"/>
      <c r="S4006" s="193"/>
      <c r="T4006" s="193" t="str">
        <f t="shared" si="62"/>
        <v/>
      </c>
    </row>
    <row r="4007" spans="18:20" ht="15" customHeight="1" x14ac:dyDescent="0.25">
      <c r="R4007" s="193"/>
      <c r="S4007" s="193"/>
      <c r="T4007" s="193" t="str">
        <f t="shared" si="62"/>
        <v/>
      </c>
    </row>
    <row r="4008" spans="18:20" ht="15" customHeight="1" x14ac:dyDescent="0.25">
      <c r="R4008" s="193"/>
      <c r="S4008" s="193"/>
      <c r="T4008" s="193" t="str">
        <f t="shared" si="62"/>
        <v/>
      </c>
    </row>
    <row r="4009" spans="18:20" ht="15" customHeight="1" x14ac:dyDescent="0.25">
      <c r="R4009" s="193"/>
      <c r="S4009" s="193"/>
      <c r="T4009" s="193" t="str">
        <f t="shared" si="62"/>
        <v/>
      </c>
    </row>
    <row r="4010" spans="18:20" ht="15" customHeight="1" x14ac:dyDescent="0.25">
      <c r="R4010" s="193"/>
      <c r="S4010" s="193"/>
      <c r="T4010" s="193" t="str">
        <f t="shared" si="62"/>
        <v/>
      </c>
    </row>
    <row r="4011" spans="18:20" ht="15" customHeight="1" x14ac:dyDescent="0.25">
      <c r="R4011" s="193"/>
      <c r="S4011" s="193"/>
      <c r="T4011" s="193" t="str">
        <f t="shared" si="62"/>
        <v/>
      </c>
    </row>
    <row r="4012" spans="18:20" ht="15" customHeight="1" x14ac:dyDescent="0.25">
      <c r="R4012" s="193"/>
      <c r="S4012" s="193"/>
      <c r="T4012" s="193" t="str">
        <f t="shared" si="62"/>
        <v/>
      </c>
    </row>
    <row r="4013" spans="18:20" ht="15" customHeight="1" x14ac:dyDescent="0.25">
      <c r="R4013" s="193"/>
      <c r="S4013" s="193"/>
      <c r="T4013" s="193" t="str">
        <f t="shared" si="62"/>
        <v/>
      </c>
    </row>
    <row r="4014" spans="18:20" ht="15" customHeight="1" x14ac:dyDescent="0.25">
      <c r="R4014" s="193"/>
      <c r="S4014" s="193"/>
      <c r="T4014" s="193" t="str">
        <f t="shared" si="62"/>
        <v/>
      </c>
    </row>
    <row r="4015" spans="18:20" ht="15" customHeight="1" x14ac:dyDescent="0.25">
      <c r="R4015" s="193"/>
      <c r="S4015" s="193"/>
      <c r="T4015" s="193" t="str">
        <f t="shared" si="62"/>
        <v/>
      </c>
    </row>
    <row r="4016" spans="18:20" ht="15" customHeight="1" x14ac:dyDescent="0.25">
      <c r="R4016" s="193"/>
      <c r="S4016" s="193"/>
      <c r="T4016" s="193" t="str">
        <f t="shared" si="62"/>
        <v/>
      </c>
    </row>
    <row r="4017" spans="18:20" ht="15" customHeight="1" x14ac:dyDescent="0.25">
      <c r="R4017" s="193"/>
      <c r="S4017" s="193"/>
      <c r="T4017" s="193" t="str">
        <f t="shared" si="62"/>
        <v/>
      </c>
    </row>
    <row r="4018" spans="18:20" ht="15" customHeight="1" x14ac:dyDescent="0.25">
      <c r="R4018" s="193"/>
      <c r="S4018" s="193"/>
      <c r="T4018" s="193" t="str">
        <f t="shared" si="62"/>
        <v/>
      </c>
    </row>
    <row r="4019" spans="18:20" ht="15" customHeight="1" x14ac:dyDescent="0.25">
      <c r="R4019" s="193"/>
      <c r="S4019" s="193"/>
      <c r="T4019" s="193" t="str">
        <f t="shared" si="62"/>
        <v/>
      </c>
    </row>
    <row r="4020" spans="18:20" ht="15" customHeight="1" x14ac:dyDescent="0.25">
      <c r="R4020" s="193"/>
      <c r="S4020" s="193"/>
      <c r="T4020" s="193" t="str">
        <f t="shared" si="62"/>
        <v/>
      </c>
    </row>
    <row r="4021" spans="18:20" ht="15" customHeight="1" x14ac:dyDescent="0.25">
      <c r="R4021" s="193"/>
      <c r="S4021" s="193"/>
      <c r="T4021" s="193" t="str">
        <f t="shared" si="62"/>
        <v/>
      </c>
    </row>
    <row r="4022" spans="18:20" ht="15" customHeight="1" x14ac:dyDescent="0.25">
      <c r="R4022" s="193"/>
      <c r="S4022" s="193"/>
      <c r="T4022" s="193" t="str">
        <f t="shared" si="62"/>
        <v/>
      </c>
    </row>
    <row r="4023" spans="18:20" ht="15" customHeight="1" x14ac:dyDescent="0.25">
      <c r="R4023" s="193"/>
      <c r="S4023" s="193"/>
      <c r="T4023" s="193" t="str">
        <f t="shared" si="62"/>
        <v/>
      </c>
    </row>
    <row r="4024" spans="18:20" ht="15" customHeight="1" x14ac:dyDescent="0.25">
      <c r="R4024" s="193"/>
      <c r="S4024" s="193"/>
      <c r="T4024" s="193" t="str">
        <f t="shared" si="62"/>
        <v/>
      </c>
    </row>
    <row r="4025" spans="18:20" ht="15" customHeight="1" x14ac:dyDescent="0.25">
      <c r="R4025" s="193"/>
      <c r="S4025" s="193"/>
      <c r="T4025" s="193" t="str">
        <f t="shared" si="62"/>
        <v/>
      </c>
    </row>
    <row r="4026" spans="18:20" ht="15" customHeight="1" x14ac:dyDescent="0.25">
      <c r="R4026" s="193"/>
      <c r="S4026" s="193"/>
      <c r="T4026" s="193" t="str">
        <f t="shared" si="62"/>
        <v/>
      </c>
    </row>
    <row r="4027" spans="18:20" ht="15" customHeight="1" x14ac:dyDescent="0.25">
      <c r="R4027" s="193"/>
      <c r="S4027" s="193"/>
      <c r="T4027" s="193" t="str">
        <f t="shared" si="62"/>
        <v/>
      </c>
    </row>
    <row r="4028" spans="18:20" ht="15" customHeight="1" x14ac:dyDescent="0.25">
      <c r="R4028" s="193"/>
      <c r="S4028" s="193"/>
      <c r="T4028" s="193" t="str">
        <f t="shared" si="62"/>
        <v/>
      </c>
    </row>
    <row r="4029" spans="18:20" ht="15" customHeight="1" x14ac:dyDescent="0.25">
      <c r="R4029" s="193"/>
      <c r="S4029" s="193"/>
      <c r="T4029" s="193" t="str">
        <f t="shared" si="62"/>
        <v/>
      </c>
    </row>
    <row r="4030" spans="18:20" ht="15" customHeight="1" x14ac:dyDescent="0.25">
      <c r="R4030" s="193"/>
      <c r="S4030" s="193"/>
      <c r="T4030" s="193" t="str">
        <f t="shared" si="62"/>
        <v/>
      </c>
    </row>
    <row r="4031" spans="18:20" ht="15" customHeight="1" x14ac:dyDescent="0.25">
      <c r="R4031" s="193"/>
      <c r="S4031" s="193"/>
      <c r="T4031" s="193" t="str">
        <f t="shared" si="62"/>
        <v/>
      </c>
    </row>
    <row r="4032" spans="18:20" ht="15" customHeight="1" x14ac:dyDescent="0.25">
      <c r="R4032" s="193"/>
      <c r="S4032" s="193"/>
      <c r="T4032" s="193" t="str">
        <f t="shared" si="62"/>
        <v/>
      </c>
    </row>
    <row r="4033" spans="18:20" ht="15" customHeight="1" x14ac:dyDescent="0.25">
      <c r="R4033" s="193"/>
      <c r="S4033" s="193"/>
      <c r="T4033" s="193" t="str">
        <f t="shared" si="62"/>
        <v/>
      </c>
    </row>
    <row r="4034" spans="18:20" ht="15" customHeight="1" x14ac:dyDescent="0.25">
      <c r="R4034" s="193"/>
      <c r="S4034" s="193"/>
      <c r="T4034" s="193" t="str">
        <f t="shared" ref="T4034:T4097" si="63">IF($A4034="","",IF(AND($R4034="",$S4034=""),"",IF($S4034="",0,$S4034)-IF($R4034="",0,$R4034)))</f>
        <v/>
      </c>
    </row>
    <row r="4035" spans="18:20" ht="15" customHeight="1" x14ac:dyDescent="0.25">
      <c r="R4035" s="193"/>
      <c r="S4035" s="193"/>
      <c r="T4035" s="193" t="str">
        <f t="shared" si="63"/>
        <v/>
      </c>
    </row>
    <row r="4036" spans="18:20" ht="15" customHeight="1" x14ac:dyDescent="0.25">
      <c r="R4036" s="193"/>
      <c r="S4036" s="193"/>
      <c r="T4036" s="193" t="str">
        <f t="shared" si="63"/>
        <v/>
      </c>
    </row>
    <row r="4037" spans="18:20" ht="15" customHeight="1" x14ac:dyDescent="0.25">
      <c r="R4037" s="193"/>
      <c r="S4037" s="193"/>
      <c r="T4037" s="193" t="str">
        <f t="shared" si="63"/>
        <v/>
      </c>
    </row>
    <row r="4038" spans="18:20" ht="15" customHeight="1" x14ac:dyDescent="0.25">
      <c r="R4038" s="193"/>
      <c r="S4038" s="193"/>
      <c r="T4038" s="193" t="str">
        <f t="shared" si="63"/>
        <v/>
      </c>
    </row>
    <row r="4039" spans="18:20" ht="15" customHeight="1" x14ac:dyDescent="0.25">
      <c r="R4039" s="193"/>
      <c r="S4039" s="193"/>
      <c r="T4039" s="193" t="str">
        <f t="shared" si="63"/>
        <v/>
      </c>
    </row>
    <row r="4040" spans="18:20" ht="15" customHeight="1" x14ac:dyDescent="0.25">
      <c r="R4040" s="193"/>
      <c r="S4040" s="193"/>
      <c r="T4040" s="193" t="str">
        <f t="shared" si="63"/>
        <v/>
      </c>
    </row>
    <row r="4041" spans="18:20" ht="15" customHeight="1" x14ac:dyDescent="0.25">
      <c r="R4041" s="193"/>
      <c r="S4041" s="193"/>
      <c r="T4041" s="193" t="str">
        <f t="shared" si="63"/>
        <v/>
      </c>
    </row>
    <row r="4042" spans="18:20" ht="15" customHeight="1" x14ac:dyDescent="0.25">
      <c r="R4042" s="193"/>
      <c r="S4042" s="193"/>
      <c r="T4042" s="193" t="str">
        <f t="shared" si="63"/>
        <v/>
      </c>
    </row>
    <row r="4043" spans="18:20" ht="15" customHeight="1" x14ac:dyDescent="0.25">
      <c r="R4043" s="193"/>
      <c r="S4043" s="193"/>
      <c r="T4043" s="193" t="str">
        <f t="shared" si="63"/>
        <v/>
      </c>
    </row>
    <row r="4044" spans="18:20" ht="15" customHeight="1" x14ac:dyDescent="0.25">
      <c r="R4044" s="193"/>
      <c r="S4044" s="193"/>
      <c r="T4044" s="193" t="str">
        <f t="shared" si="63"/>
        <v/>
      </c>
    </row>
    <row r="4045" spans="18:20" ht="15" customHeight="1" x14ac:dyDescent="0.25">
      <c r="R4045" s="193"/>
      <c r="S4045" s="193"/>
      <c r="T4045" s="193" t="str">
        <f t="shared" si="63"/>
        <v/>
      </c>
    </row>
    <row r="4046" spans="18:20" ht="15" customHeight="1" x14ac:dyDescent="0.25">
      <c r="R4046" s="193"/>
      <c r="S4046" s="193"/>
      <c r="T4046" s="193" t="str">
        <f t="shared" si="63"/>
        <v/>
      </c>
    </row>
    <row r="4047" spans="18:20" ht="15" customHeight="1" x14ac:dyDescent="0.25">
      <c r="R4047" s="193"/>
      <c r="S4047" s="193"/>
      <c r="T4047" s="193" t="str">
        <f t="shared" si="63"/>
        <v/>
      </c>
    </row>
    <row r="4048" spans="18:20" ht="15" customHeight="1" x14ac:dyDescent="0.25">
      <c r="R4048" s="193"/>
      <c r="S4048" s="193"/>
      <c r="T4048" s="193" t="str">
        <f t="shared" si="63"/>
        <v/>
      </c>
    </row>
    <row r="4049" spans="18:20" ht="15" customHeight="1" x14ac:dyDescent="0.25">
      <c r="R4049" s="193"/>
      <c r="S4049" s="193"/>
      <c r="T4049" s="193" t="str">
        <f t="shared" si="63"/>
        <v/>
      </c>
    </row>
    <row r="4050" spans="18:20" ht="15" customHeight="1" x14ac:dyDescent="0.25">
      <c r="R4050" s="193"/>
      <c r="S4050" s="193"/>
      <c r="T4050" s="193" t="str">
        <f t="shared" si="63"/>
        <v/>
      </c>
    </row>
    <row r="4051" spans="18:20" ht="15" customHeight="1" x14ac:dyDescent="0.25">
      <c r="R4051" s="193"/>
      <c r="S4051" s="193"/>
      <c r="T4051" s="193" t="str">
        <f t="shared" si="63"/>
        <v/>
      </c>
    </row>
    <row r="4052" spans="18:20" ht="15" customHeight="1" x14ac:dyDescent="0.25">
      <c r="R4052" s="193"/>
      <c r="S4052" s="193"/>
      <c r="T4052" s="193" t="str">
        <f t="shared" si="63"/>
        <v/>
      </c>
    </row>
    <row r="4053" spans="18:20" ht="15" customHeight="1" x14ac:dyDescent="0.25">
      <c r="R4053" s="193"/>
      <c r="S4053" s="193"/>
      <c r="T4053" s="193" t="str">
        <f t="shared" si="63"/>
        <v/>
      </c>
    </row>
    <row r="4054" spans="18:20" ht="15" customHeight="1" x14ac:dyDescent="0.25">
      <c r="R4054" s="193"/>
      <c r="S4054" s="193"/>
      <c r="T4054" s="193" t="str">
        <f t="shared" si="63"/>
        <v/>
      </c>
    </row>
    <row r="4055" spans="18:20" ht="15" customHeight="1" x14ac:dyDescent="0.25">
      <c r="R4055" s="193"/>
      <c r="S4055" s="193"/>
      <c r="T4055" s="193" t="str">
        <f t="shared" si="63"/>
        <v/>
      </c>
    </row>
    <row r="4056" spans="18:20" ht="15" customHeight="1" x14ac:dyDescent="0.25">
      <c r="R4056" s="193"/>
      <c r="S4056" s="193"/>
      <c r="T4056" s="193" t="str">
        <f t="shared" si="63"/>
        <v/>
      </c>
    </row>
    <row r="4057" spans="18:20" ht="15" customHeight="1" x14ac:dyDescent="0.25">
      <c r="R4057" s="193"/>
      <c r="S4057" s="193"/>
      <c r="T4057" s="193" t="str">
        <f t="shared" si="63"/>
        <v/>
      </c>
    </row>
    <row r="4058" spans="18:20" ht="15" customHeight="1" x14ac:dyDescent="0.25">
      <c r="R4058" s="193"/>
      <c r="S4058" s="193"/>
      <c r="T4058" s="193" t="str">
        <f t="shared" si="63"/>
        <v/>
      </c>
    </row>
    <row r="4059" spans="18:20" ht="15" customHeight="1" x14ac:dyDescent="0.25">
      <c r="R4059" s="193"/>
      <c r="S4059" s="193"/>
      <c r="T4059" s="193" t="str">
        <f t="shared" si="63"/>
        <v/>
      </c>
    </row>
    <row r="4060" spans="18:20" ht="15" customHeight="1" x14ac:dyDescent="0.25">
      <c r="R4060" s="193"/>
      <c r="S4060" s="193"/>
      <c r="T4060" s="193" t="str">
        <f t="shared" si="63"/>
        <v/>
      </c>
    </row>
    <row r="4061" spans="18:20" ht="15" customHeight="1" x14ac:dyDescent="0.25">
      <c r="R4061" s="193"/>
      <c r="S4061" s="193"/>
      <c r="T4061" s="193" t="str">
        <f t="shared" si="63"/>
        <v/>
      </c>
    </row>
    <row r="4062" spans="18:20" ht="15" customHeight="1" x14ac:dyDescent="0.25">
      <c r="R4062" s="193"/>
      <c r="S4062" s="193"/>
      <c r="T4062" s="193" t="str">
        <f t="shared" si="63"/>
        <v/>
      </c>
    </row>
    <row r="4063" spans="18:20" ht="15" customHeight="1" x14ac:dyDescent="0.25">
      <c r="R4063" s="193"/>
      <c r="S4063" s="193"/>
      <c r="T4063" s="193" t="str">
        <f t="shared" si="63"/>
        <v/>
      </c>
    </row>
    <row r="4064" spans="18:20" ht="15" customHeight="1" x14ac:dyDescent="0.25">
      <c r="R4064" s="193"/>
      <c r="S4064" s="193"/>
      <c r="T4064" s="193" t="str">
        <f t="shared" si="63"/>
        <v/>
      </c>
    </row>
    <row r="4065" spans="18:20" ht="15" customHeight="1" x14ac:dyDescent="0.25">
      <c r="R4065" s="193"/>
      <c r="S4065" s="193"/>
      <c r="T4065" s="193" t="str">
        <f t="shared" si="63"/>
        <v/>
      </c>
    </row>
    <row r="4066" spans="18:20" ht="15" customHeight="1" x14ac:dyDescent="0.25">
      <c r="R4066" s="193"/>
      <c r="S4066" s="193"/>
      <c r="T4066" s="193" t="str">
        <f t="shared" si="63"/>
        <v/>
      </c>
    </row>
    <row r="4067" spans="18:20" ht="15" customHeight="1" x14ac:dyDescent="0.25">
      <c r="R4067" s="193"/>
      <c r="S4067" s="193"/>
      <c r="T4067" s="193" t="str">
        <f t="shared" si="63"/>
        <v/>
      </c>
    </row>
    <row r="4068" spans="18:20" ht="15" customHeight="1" x14ac:dyDescent="0.25">
      <c r="R4068" s="193"/>
      <c r="S4068" s="193"/>
      <c r="T4068" s="193" t="str">
        <f t="shared" si="63"/>
        <v/>
      </c>
    </row>
    <row r="4069" spans="18:20" ht="15" customHeight="1" x14ac:dyDescent="0.25">
      <c r="R4069" s="193"/>
      <c r="S4069" s="193"/>
      <c r="T4069" s="193" t="str">
        <f t="shared" si="63"/>
        <v/>
      </c>
    </row>
    <row r="4070" spans="18:20" ht="15" customHeight="1" x14ac:dyDescent="0.25">
      <c r="R4070" s="193"/>
      <c r="S4070" s="193"/>
      <c r="T4070" s="193" t="str">
        <f t="shared" si="63"/>
        <v/>
      </c>
    </row>
    <row r="4071" spans="18:20" ht="15" customHeight="1" x14ac:dyDescent="0.25">
      <c r="R4071" s="193"/>
      <c r="S4071" s="193"/>
      <c r="T4071" s="193" t="str">
        <f t="shared" si="63"/>
        <v/>
      </c>
    </row>
    <row r="4072" spans="18:20" ht="15" customHeight="1" x14ac:dyDescent="0.25">
      <c r="R4072" s="193"/>
      <c r="S4072" s="193"/>
      <c r="T4072" s="193" t="str">
        <f t="shared" si="63"/>
        <v/>
      </c>
    </row>
    <row r="4073" spans="18:20" ht="15" customHeight="1" x14ac:dyDescent="0.25">
      <c r="R4073" s="193"/>
      <c r="S4073" s="193"/>
      <c r="T4073" s="193" t="str">
        <f t="shared" si="63"/>
        <v/>
      </c>
    </row>
    <row r="4074" spans="18:20" ht="15" customHeight="1" x14ac:dyDescent="0.25">
      <c r="R4074" s="193"/>
      <c r="S4074" s="193"/>
      <c r="T4074" s="193" t="str">
        <f t="shared" si="63"/>
        <v/>
      </c>
    </row>
    <row r="4075" spans="18:20" ht="15" customHeight="1" x14ac:dyDescent="0.25">
      <c r="R4075" s="193"/>
      <c r="S4075" s="193"/>
      <c r="T4075" s="193" t="str">
        <f t="shared" si="63"/>
        <v/>
      </c>
    </row>
    <row r="4076" spans="18:20" ht="15" customHeight="1" x14ac:dyDescent="0.25">
      <c r="R4076" s="193"/>
      <c r="S4076" s="193"/>
      <c r="T4076" s="193" t="str">
        <f t="shared" si="63"/>
        <v/>
      </c>
    </row>
    <row r="4077" spans="18:20" ht="15" customHeight="1" x14ac:dyDescent="0.25">
      <c r="R4077" s="193"/>
      <c r="S4077" s="193"/>
      <c r="T4077" s="193" t="str">
        <f t="shared" si="63"/>
        <v/>
      </c>
    </row>
    <row r="4078" spans="18:20" ht="15" customHeight="1" x14ac:dyDescent="0.25">
      <c r="R4078" s="193"/>
      <c r="S4078" s="193"/>
      <c r="T4078" s="193" t="str">
        <f t="shared" si="63"/>
        <v/>
      </c>
    </row>
    <row r="4079" spans="18:20" ht="15" customHeight="1" x14ac:dyDescent="0.25">
      <c r="R4079" s="193"/>
      <c r="S4079" s="193"/>
      <c r="T4079" s="193" t="str">
        <f t="shared" si="63"/>
        <v/>
      </c>
    </row>
    <row r="4080" spans="18:20" ht="15" customHeight="1" x14ac:dyDescent="0.25">
      <c r="R4080" s="193"/>
      <c r="S4080" s="193"/>
      <c r="T4080" s="193" t="str">
        <f t="shared" si="63"/>
        <v/>
      </c>
    </row>
    <row r="4081" spans="18:20" ht="15" customHeight="1" x14ac:dyDescent="0.25">
      <c r="R4081" s="193"/>
      <c r="S4081" s="193"/>
      <c r="T4081" s="193" t="str">
        <f t="shared" si="63"/>
        <v/>
      </c>
    </row>
    <row r="4082" spans="18:20" ht="15" customHeight="1" x14ac:dyDescent="0.25">
      <c r="R4082" s="193"/>
      <c r="S4082" s="193"/>
      <c r="T4082" s="193" t="str">
        <f t="shared" si="63"/>
        <v/>
      </c>
    </row>
    <row r="4083" spans="18:20" ht="15" customHeight="1" x14ac:dyDescent="0.25">
      <c r="R4083" s="193"/>
      <c r="S4083" s="193"/>
      <c r="T4083" s="193" t="str">
        <f t="shared" si="63"/>
        <v/>
      </c>
    </row>
    <row r="4084" spans="18:20" ht="15" customHeight="1" x14ac:dyDescent="0.25">
      <c r="R4084" s="193"/>
      <c r="S4084" s="193"/>
      <c r="T4084" s="193" t="str">
        <f t="shared" si="63"/>
        <v/>
      </c>
    </row>
    <row r="4085" spans="18:20" ht="15" customHeight="1" x14ac:dyDescent="0.25">
      <c r="R4085" s="193"/>
      <c r="S4085" s="193"/>
      <c r="T4085" s="193" t="str">
        <f t="shared" si="63"/>
        <v/>
      </c>
    </row>
    <row r="4086" spans="18:20" ht="15" customHeight="1" x14ac:dyDescent="0.25">
      <c r="R4086" s="193"/>
      <c r="S4086" s="193"/>
      <c r="T4086" s="193" t="str">
        <f t="shared" si="63"/>
        <v/>
      </c>
    </row>
    <row r="4087" spans="18:20" ht="15" customHeight="1" x14ac:dyDescent="0.25">
      <c r="R4087" s="193"/>
      <c r="S4087" s="193"/>
      <c r="T4087" s="193" t="str">
        <f t="shared" si="63"/>
        <v/>
      </c>
    </row>
    <row r="4088" spans="18:20" ht="15" customHeight="1" x14ac:dyDescent="0.25">
      <c r="R4088" s="193"/>
      <c r="S4088" s="193"/>
      <c r="T4088" s="193" t="str">
        <f t="shared" si="63"/>
        <v/>
      </c>
    </row>
    <row r="4089" spans="18:20" ht="15" customHeight="1" x14ac:dyDescent="0.25">
      <c r="R4089" s="193"/>
      <c r="S4089" s="193"/>
      <c r="T4089" s="193" t="str">
        <f t="shared" si="63"/>
        <v/>
      </c>
    </row>
    <row r="4090" spans="18:20" ht="15" customHeight="1" x14ac:dyDescent="0.25">
      <c r="R4090" s="193"/>
      <c r="S4090" s="193"/>
      <c r="T4090" s="193" t="str">
        <f t="shared" si="63"/>
        <v/>
      </c>
    </row>
    <row r="4091" spans="18:20" ht="15" customHeight="1" x14ac:dyDescent="0.25">
      <c r="R4091" s="193"/>
      <c r="S4091" s="193"/>
      <c r="T4091" s="193" t="str">
        <f t="shared" si="63"/>
        <v/>
      </c>
    </row>
    <row r="4092" spans="18:20" ht="15" customHeight="1" x14ac:dyDescent="0.25">
      <c r="R4092" s="193"/>
      <c r="S4092" s="193"/>
      <c r="T4092" s="193" t="str">
        <f t="shared" si="63"/>
        <v/>
      </c>
    </row>
    <row r="4093" spans="18:20" ht="15" customHeight="1" x14ac:dyDescent="0.25">
      <c r="R4093" s="193"/>
      <c r="S4093" s="193"/>
      <c r="T4093" s="193" t="str">
        <f t="shared" si="63"/>
        <v/>
      </c>
    </row>
    <row r="4094" spans="18:20" ht="15" customHeight="1" x14ac:dyDescent="0.25">
      <c r="R4094" s="193"/>
      <c r="S4094" s="193"/>
      <c r="T4094" s="193" t="str">
        <f t="shared" si="63"/>
        <v/>
      </c>
    </row>
    <row r="4095" spans="18:20" ht="15" customHeight="1" x14ac:dyDescent="0.25">
      <c r="R4095" s="193"/>
      <c r="S4095" s="193"/>
      <c r="T4095" s="193" t="str">
        <f t="shared" si="63"/>
        <v/>
      </c>
    </row>
    <row r="4096" spans="18:20" ht="15" customHeight="1" x14ac:dyDescent="0.25">
      <c r="R4096" s="193"/>
      <c r="S4096" s="193"/>
      <c r="T4096" s="193" t="str">
        <f t="shared" si="63"/>
        <v/>
      </c>
    </row>
    <row r="4097" spans="18:20" ht="15" customHeight="1" x14ac:dyDescent="0.25">
      <c r="R4097" s="193"/>
      <c r="S4097" s="193"/>
      <c r="T4097" s="193" t="str">
        <f t="shared" si="63"/>
        <v/>
      </c>
    </row>
    <row r="4098" spans="18:20" ht="15" customHeight="1" x14ac:dyDescent="0.25">
      <c r="R4098" s="193"/>
      <c r="S4098" s="193"/>
      <c r="T4098" s="193" t="str">
        <f t="shared" ref="T4098:T4161" si="64">IF($A4098="","",IF(AND($R4098="",$S4098=""),"",IF($S4098="",0,$S4098)-IF($R4098="",0,$R4098)))</f>
        <v/>
      </c>
    </row>
    <row r="4099" spans="18:20" ht="15" customHeight="1" x14ac:dyDescent="0.25">
      <c r="R4099" s="193"/>
      <c r="S4099" s="193"/>
      <c r="T4099" s="193" t="str">
        <f t="shared" si="64"/>
        <v/>
      </c>
    </row>
    <row r="4100" spans="18:20" ht="15" customHeight="1" x14ac:dyDescent="0.25">
      <c r="R4100" s="193"/>
      <c r="S4100" s="193"/>
      <c r="T4100" s="193" t="str">
        <f t="shared" si="64"/>
        <v/>
      </c>
    </row>
    <row r="4101" spans="18:20" ht="15" customHeight="1" x14ac:dyDescent="0.25">
      <c r="R4101" s="193"/>
      <c r="S4101" s="193"/>
      <c r="T4101" s="193" t="str">
        <f t="shared" si="64"/>
        <v/>
      </c>
    </row>
    <row r="4102" spans="18:20" ht="15" customHeight="1" x14ac:dyDescent="0.25">
      <c r="R4102" s="193"/>
      <c r="S4102" s="193"/>
      <c r="T4102" s="193" t="str">
        <f t="shared" si="64"/>
        <v/>
      </c>
    </row>
    <row r="4103" spans="18:20" ht="15" customHeight="1" x14ac:dyDescent="0.25">
      <c r="R4103" s="193"/>
      <c r="S4103" s="193"/>
      <c r="T4103" s="193" t="str">
        <f t="shared" si="64"/>
        <v/>
      </c>
    </row>
    <row r="4104" spans="18:20" ht="15" customHeight="1" x14ac:dyDescent="0.25">
      <c r="R4104" s="193"/>
      <c r="S4104" s="193"/>
      <c r="T4104" s="193" t="str">
        <f t="shared" si="64"/>
        <v/>
      </c>
    </row>
    <row r="4105" spans="18:20" ht="15" customHeight="1" x14ac:dyDescent="0.25">
      <c r="R4105" s="193"/>
      <c r="S4105" s="193"/>
      <c r="T4105" s="193" t="str">
        <f t="shared" si="64"/>
        <v/>
      </c>
    </row>
    <row r="4106" spans="18:20" ht="15" customHeight="1" x14ac:dyDescent="0.25">
      <c r="R4106" s="193"/>
      <c r="S4106" s="193"/>
      <c r="T4106" s="193" t="str">
        <f t="shared" si="64"/>
        <v/>
      </c>
    </row>
    <row r="4107" spans="18:20" ht="15" customHeight="1" x14ac:dyDescent="0.25">
      <c r="R4107" s="193"/>
      <c r="S4107" s="193"/>
      <c r="T4107" s="193" t="str">
        <f t="shared" si="64"/>
        <v/>
      </c>
    </row>
    <row r="4108" spans="18:20" ht="15" customHeight="1" x14ac:dyDescent="0.25">
      <c r="R4108" s="193"/>
      <c r="S4108" s="193"/>
      <c r="T4108" s="193" t="str">
        <f t="shared" si="64"/>
        <v/>
      </c>
    </row>
    <row r="4109" spans="18:20" ht="15" customHeight="1" x14ac:dyDescent="0.25">
      <c r="R4109" s="193"/>
      <c r="S4109" s="193"/>
      <c r="T4109" s="193" t="str">
        <f t="shared" si="64"/>
        <v/>
      </c>
    </row>
    <row r="4110" spans="18:20" ht="15" customHeight="1" x14ac:dyDescent="0.25">
      <c r="R4110" s="193"/>
      <c r="S4110" s="193"/>
      <c r="T4110" s="193" t="str">
        <f t="shared" si="64"/>
        <v/>
      </c>
    </row>
    <row r="4111" spans="18:20" ht="15" customHeight="1" x14ac:dyDescent="0.25">
      <c r="R4111" s="193"/>
      <c r="S4111" s="193"/>
      <c r="T4111" s="193" t="str">
        <f t="shared" si="64"/>
        <v/>
      </c>
    </row>
    <row r="4112" spans="18:20" ht="15" customHeight="1" x14ac:dyDescent="0.25">
      <c r="R4112" s="193"/>
      <c r="S4112" s="193"/>
      <c r="T4112" s="193" t="str">
        <f t="shared" si="64"/>
        <v/>
      </c>
    </row>
    <row r="4113" spans="18:20" ht="15" customHeight="1" x14ac:dyDescent="0.25">
      <c r="R4113" s="193"/>
      <c r="S4113" s="193"/>
      <c r="T4113" s="193" t="str">
        <f t="shared" si="64"/>
        <v/>
      </c>
    </row>
    <row r="4114" spans="18:20" ht="15" customHeight="1" x14ac:dyDescent="0.25">
      <c r="R4114" s="193"/>
      <c r="S4114" s="193"/>
      <c r="T4114" s="193" t="str">
        <f t="shared" si="64"/>
        <v/>
      </c>
    </row>
    <row r="4115" spans="18:20" ht="15" customHeight="1" x14ac:dyDescent="0.25">
      <c r="R4115" s="193"/>
      <c r="S4115" s="193"/>
      <c r="T4115" s="193" t="str">
        <f t="shared" si="64"/>
        <v/>
      </c>
    </row>
    <row r="4116" spans="18:20" ht="15" customHeight="1" x14ac:dyDescent="0.25">
      <c r="R4116" s="193"/>
      <c r="S4116" s="193"/>
      <c r="T4116" s="193" t="str">
        <f t="shared" si="64"/>
        <v/>
      </c>
    </row>
    <row r="4117" spans="18:20" ht="15" customHeight="1" x14ac:dyDescent="0.25">
      <c r="R4117" s="193"/>
      <c r="S4117" s="193"/>
      <c r="T4117" s="193" t="str">
        <f t="shared" si="64"/>
        <v/>
      </c>
    </row>
    <row r="4118" spans="18:20" ht="15" customHeight="1" x14ac:dyDescent="0.25">
      <c r="R4118" s="193"/>
      <c r="S4118" s="193"/>
      <c r="T4118" s="193" t="str">
        <f t="shared" si="64"/>
        <v/>
      </c>
    </row>
    <row r="4119" spans="18:20" ht="15" customHeight="1" x14ac:dyDescent="0.25">
      <c r="R4119" s="193"/>
      <c r="S4119" s="193"/>
      <c r="T4119" s="193" t="str">
        <f t="shared" si="64"/>
        <v/>
      </c>
    </row>
    <row r="4120" spans="18:20" ht="15" customHeight="1" x14ac:dyDescent="0.25">
      <c r="R4120" s="193"/>
      <c r="S4120" s="193"/>
      <c r="T4120" s="193" t="str">
        <f t="shared" si="64"/>
        <v/>
      </c>
    </row>
    <row r="4121" spans="18:20" ht="15" customHeight="1" x14ac:dyDescent="0.25">
      <c r="R4121" s="193"/>
      <c r="S4121" s="193"/>
      <c r="T4121" s="193" t="str">
        <f t="shared" si="64"/>
        <v/>
      </c>
    </row>
    <row r="4122" spans="18:20" ht="15" customHeight="1" x14ac:dyDescent="0.25">
      <c r="R4122" s="193"/>
      <c r="S4122" s="193"/>
      <c r="T4122" s="193" t="str">
        <f t="shared" si="64"/>
        <v/>
      </c>
    </row>
    <row r="4123" spans="18:20" ht="15" customHeight="1" x14ac:dyDescent="0.25">
      <c r="R4123" s="193"/>
      <c r="S4123" s="193"/>
      <c r="T4123" s="193" t="str">
        <f t="shared" si="64"/>
        <v/>
      </c>
    </row>
    <row r="4124" spans="18:20" ht="15" customHeight="1" x14ac:dyDescent="0.25">
      <c r="R4124" s="193"/>
      <c r="S4124" s="193"/>
      <c r="T4124" s="193" t="str">
        <f t="shared" si="64"/>
        <v/>
      </c>
    </row>
    <row r="4125" spans="18:20" ht="15" customHeight="1" x14ac:dyDescent="0.25">
      <c r="R4125" s="193"/>
      <c r="S4125" s="193"/>
      <c r="T4125" s="193" t="str">
        <f t="shared" si="64"/>
        <v/>
      </c>
    </row>
    <row r="4126" spans="18:20" ht="15" customHeight="1" x14ac:dyDescent="0.25">
      <c r="R4126" s="193"/>
      <c r="S4126" s="193"/>
      <c r="T4126" s="193" t="str">
        <f t="shared" si="64"/>
        <v/>
      </c>
    </row>
    <row r="4127" spans="18:20" ht="15" customHeight="1" x14ac:dyDescent="0.25">
      <c r="R4127" s="193"/>
      <c r="S4127" s="193"/>
      <c r="T4127" s="193" t="str">
        <f t="shared" si="64"/>
        <v/>
      </c>
    </row>
    <row r="4128" spans="18:20" ht="15" customHeight="1" x14ac:dyDescent="0.25">
      <c r="R4128" s="193"/>
      <c r="S4128" s="193"/>
      <c r="T4128" s="193" t="str">
        <f t="shared" si="64"/>
        <v/>
      </c>
    </row>
    <row r="4129" spans="18:20" ht="15" customHeight="1" x14ac:dyDescent="0.25">
      <c r="R4129" s="193"/>
      <c r="S4129" s="193"/>
      <c r="T4129" s="193" t="str">
        <f t="shared" si="64"/>
        <v/>
      </c>
    </row>
    <row r="4130" spans="18:20" ht="15" customHeight="1" x14ac:dyDescent="0.25">
      <c r="R4130" s="193"/>
      <c r="S4130" s="193"/>
      <c r="T4130" s="193" t="str">
        <f t="shared" si="64"/>
        <v/>
      </c>
    </row>
    <row r="4131" spans="18:20" ht="15" customHeight="1" x14ac:dyDescent="0.25">
      <c r="R4131" s="193"/>
      <c r="S4131" s="193"/>
      <c r="T4131" s="193" t="str">
        <f t="shared" si="64"/>
        <v/>
      </c>
    </row>
    <row r="4132" spans="18:20" ht="15" customHeight="1" x14ac:dyDescent="0.25">
      <c r="R4132" s="193"/>
      <c r="S4132" s="193"/>
      <c r="T4132" s="193" t="str">
        <f t="shared" si="64"/>
        <v/>
      </c>
    </row>
    <row r="4133" spans="18:20" ht="15" customHeight="1" x14ac:dyDescent="0.25">
      <c r="R4133" s="193"/>
      <c r="S4133" s="193"/>
      <c r="T4133" s="193" t="str">
        <f t="shared" si="64"/>
        <v/>
      </c>
    </row>
    <row r="4134" spans="18:20" ht="15" customHeight="1" x14ac:dyDescent="0.25">
      <c r="R4134" s="193"/>
      <c r="S4134" s="193"/>
      <c r="T4134" s="193" t="str">
        <f t="shared" si="64"/>
        <v/>
      </c>
    </row>
    <row r="4135" spans="18:20" ht="15" customHeight="1" x14ac:dyDescent="0.25">
      <c r="R4135" s="193"/>
      <c r="S4135" s="193"/>
      <c r="T4135" s="193" t="str">
        <f t="shared" si="64"/>
        <v/>
      </c>
    </row>
    <row r="4136" spans="18:20" ht="15" customHeight="1" x14ac:dyDescent="0.25">
      <c r="R4136" s="193"/>
      <c r="S4136" s="193"/>
      <c r="T4136" s="193" t="str">
        <f t="shared" si="64"/>
        <v/>
      </c>
    </row>
    <row r="4137" spans="18:20" ht="15" customHeight="1" x14ac:dyDescent="0.25">
      <c r="R4137" s="193"/>
      <c r="S4137" s="193"/>
      <c r="T4137" s="193" t="str">
        <f t="shared" si="64"/>
        <v/>
      </c>
    </row>
    <row r="4138" spans="18:20" ht="15" customHeight="1" x14ac:dyDescent="0.25">
      <c r="R4138" s="193"/>
      <c r="S4138" s="193"/>
      <c r="T4138" s="193" t="str">
        <f t="shared" si="64"/>
        <v/>
      </c>
    </row>
    <row r="4139" spans="18:20" ht="15" customHeight="1" x14ac:dyDescent="0.25">
      <c r="R4139" s="193"/>
      <c r="S4139" s="193"/>
      <c r="T4139" s="193" t="str">
        <f t="shared" si="64"/>
        <v/>
      </c>
    </row>
    <row r="4140" spans="18:20" ht="15" customHeight="1" x14ac:dyDescent="0.25">
      <c r="R4140" s="193"/>
      <c r="S4140" s="193"/>
      <c r="T4140" s="193" t="str">
        <f t="shared" si="64"/>
        <v/>
      </c>
    </row>
    <row r="4141" spans="18:20" ht="15" customHeight="1" x14ac:dyDescent="0.25">
      <c r="R4141" s="193"/>
      <c r="S4141" s="193"/>
      <c r="T4141" s="193" t="str">
        <f t="shared" si="64"/>
        <v/>
      </c>
    </row>
    <row r="4142" spans="18:20" ht="15" customHeight="1" x14ac:dyDescent="0.25">
      <c r="R4142" s="193"/>
      <c r="S4142" s="193"/>
      <c r="T4142" s="193" t="str">
        <f t="shared" si="64"/>
        <v/>
      </c>
    </row>
    <row r="4143" spans="18:20" ht="15" customHeight="1" x14ac:dyDescent="0.25">
      <c r="R4143" s="193"/>
      <c r="S4143" s="193"/>
      <c r="T4143" s="193" t="str">
        <f t="shared" si="64"/>
        <v/>
      </c>
    </row>
    <row r="4144" spans="18:20" ht="15" customHeight="1" x14ac:dyDescent="0.25">
      <c r="R4144" s="193"/>
      <c r="S4144" s="193"/>
      <c r="T4144" s="193" t="str">
        <f t="shared" si="64"/>
        <v/>
      </c>
    </row>
    <row r="4145" spans="18:20" ht="15" customHeight="1" x14ac:dyDescent="0.25">
      <c r="R4145" s="193"/>
      <c r="S4145" s="193"/>
      <c r="T4145" s="193" t="str">
        <f t="shared" si="64"/>
        <v/>
      </c>
    </row>
    <row r="4146" spans="18:20" ht="15" customHeight="1" x14ac:dyDescent="0.25">
      <c r="R4146" s="193"/>
      <c r="S4146" s="193"/>
      <c r="T4146" s="193" t="str">
        <f t="shared" si="64"/>
        <v/>
      </c>
    </row>
    <row r="4147" spans="18:20" ht="15" customHeight="1" x14ac:dyDescent="0.25">
      <c r="R4147" s="193"/>
      <c r="S4147" s="193"/>
      <c r="T4147" s="193" t="str">
        <f t="shared" si="64"/>
        <v/>
      </c>
    </row>
    <row r="4148" spans="18:20" ht="15" customHeight="1" x14ac:dyDescent="0.25">
      <c r="R4148" s="193"/>
      <c r="S4148" s="193"/>
      <c r="T4148" s="193" t="str">
        <f t="shared" si="64"/>
        <v/>
      </c>
    </row>
    <row r="4149" spans="18:20" ht="15" customHeight="1" x14ac:dyDescent="0.25">
      <c r="R4149" s="193"/>
      <c r="S4149" s="193"/>
      <c r="T4149" s="193" t="str">
        <f t="shared" si="64"/>
        <v/>
      </c>
    </row>
    <row r="4150" spans="18:20" ht="15" customHeight="1" x14ac:dyDescent="0.25">
      <c r="R4150" s="193"/>
      <c r="S4150" s="193"/>
      <c r="T4150" s="193" t="str">
        <f t="shared" si="64"/>
        <v/>
      </c>
    </row>
    <row r="4151" spans="18:20" ht="15" customHeight="1" x14ac:dyDescent="0.25">
      <c r="R4151" s="193"/>
      <c r="S4151" s="193"/>
      <c r="T4151" s="193" t="str">
        <f t="shared" si="64"/>
        <v/>
      </c>
    </row>
    <row r="4152" spans="18:20" ht="15" customHeight="1" x14ac:dyDescent="0.25">
      <c r="R4152" s="193"/>
      <c r="S4152" s="193"/>
      <c r="T4152" s="193" t="str">
        <f t="shared" si="64"/>
        <v/>
      </c>
    </row>
    <row r="4153" spans="18:20" ht="15" customHeight="1" x14ac:dyDescent="0.25">
      <c r="R4153" s="193"/>
      <c r="S4153" s="193"/>
      <c r="T4153" s="193" t="str">
        <f t="shared" si="64"/>
        <v/>
      </c>
    </row>
    <row r="4154" spans="18:20" ht="15" customHeight="1" x14ac:dyDescent="0.25">
      <c r="R4154" s="193"/>
      <c r="S4154" s="193"/>
      <c r="T4154" s="193" t="str">
        <f t="shared" si="64"/>
        <v/>
      </c>
    </row>
    <row r="4155" spans="18:20" ht="15" customHeight="1" x14ac:dyDescent="0.25">
      <c r="R4155" s="193"/>
      <c r="S4155" s="193"/>
      <c r="T4155" s="193" t="str">
        <f t="shared" si="64"/>
        <v/>
      </c>
    </row>
    <row r="4156" spans="18:20" ht="15" customHeight="1" x14ac:dyDescent="0.25">
      <c r="R4156" s="193"/>
      <c r="S4156" s="193"/>
      <c r="T4156" s="193" t="str">
        <f t="shared" si="64"/>
        <v/>
      </c>
    </row>
    <row r="4157" spans="18:20" ht="15" customHeight="1" x14ac:dyDescent="0.25">
      <c r="R4157" s="193"/>
      <c r="S4157" s="193"/>
      <c r="T4157" s="193" t="str">
        <f t="shared" si="64"/>
        <v/>
      </c>
    </row>
    <row r="4158" spans="18:20" ht="15" customHeight="1" x14ac:dyDescent="0.25">
      <c r="R4158" s="193"/>
      <c r="S4158" s="193"/>
      <c r="T4158" s="193" t="str">
        <f t="shared" si="64"/>
        <v/>
      </c>
    </row>
    <row r="4159" spans="18:20" ht="15" customHeight="1" x14ac:dyDescent="0.25">
      <c r="R4159" s="193"/>
      <c r="S4159" s="193"/>
      <c r="T4159" s="193" t="str">
        <f t="shared" si="64"/>
        <v/>
      </c>
    </row>
    <row r="4160" spans="18:20" ht="15" customHeight="1" x14ac:dyDescent="0.25">
      <c r="R4160" s="193"/>
      <c r="S4160" s="193"/>
      <c r="T4160" s="193" t="str">
        <f t="shared" si="64"/>
        <v/>
      </c>
    </row>
    <row r="4161" spans="18:20" ht="15" customHeight="1" x14ac:dyDescent="0.25">
      <c r="R4161" s="193"/>
      <c r="S4161" s="193"/>
      <c r="T4161" s="193" t="str">
        <f t="shared" si="64"/>
        <v/>
      </c>
    </row>
    <row r="4162" spans="18:20" ht="15" customHeight="1" x14ac:dyDescent="0.25">
      <c r="R4162" s="193"/>
      <c r="S4162" s="193"/>
      <c r="T4162" s="193" t="str">
        <f t="shared" ref="T4162:T4225" si="65">IF($A4162="","",IF(AND($R4162="",$S4162=""),"",IF($S4162="",0,$S4162)-IF($R4162="",0,$R4162)))</f>
        <v/>
      </c>
    </row>
    <row r="4163" spans="18:20" ht="15" customHeight="1" x14ac:dyDescent="0.25">
      <c r="R4163" s="193"/>
      <c r="S4163" s="193"/>
      <c r="T4163" s="193" t="str">
        <f t="shared" si="65"/>
        <v/>
      </c>
    </row>
    <row r="4164" spans="18:20" ht="15" customHeight="1" x14ac:dyDescent="0.25">
      <c r="R4164" s="193"/>
      <c r="S4164" s="193"/>
      <c r="T4164" s="193" t="str">
        <f t="shared" si="65"/>
        <v/>
      </c>
    </row>
    <row r="4165" spans="18:20" ht="15" customHeight="1" x14ac:dyDescent="0.25">
      <c r="R4165" s="193"/>
      <c r="S4165" s="193"/>
      <c r="T4165" s="193" t="str">
        <f t="shared" si="65"/>
        <v/>
      </c>
    </row>
    <row r="4166" spans="18:20" ht="15" customHeight="1" x14ac:dyDescent="0.25">
      <c r="R4166" s="193"/>
      <c r="S4166" s="193"/>
      <c r="T4166" s="193" t="str">
        <f t="shared" si="65"/>
        <v/>
      </c>
    </row>
    <row r="4167" spans="18:20" ht="15" customHeight="1" x14ac:dyDescent="0.25">
      <c r="R4167" s="193"/>
      <c r="S4167" s="193"/>
      <c r="T4167" s="193" t="str">
        <f t="shared" si="65"/>
        <v/>
      </c>
    </row>
    <row r="4168" spans="18:20" ht="15" customHeight="1" x14ac:dyDescent="0.25">
      <c r="R4168" s="193"/>
      <c r="S4168" s="193"/>
      <c r="T4168" s="193" t="str">
        <f t="shared" si="65"/>
        <v/>
      </c>
    </row>
    <row r="4169" spans="18:20" ht="15" customHeight="1" x14ac:dyDescent="0.25">
      <c r="R4169" s="193"/>
      <c r="S4169" s="193"/>
      <c r="T4169" s="193" t="str">
        <f t="shared" si="65"/>
        <v/>
      </c>
    </row>
    <row r="4170" spans="18:20" ht="15" customHeight="1" x14ac:dyDescent="0.25">
      <c r="R4170" s="193"/>
      <c r="S4170" s="193"/>
      <c r="T4170" s="193" t="str">
        <f t="shared" si="65"/>
        <v/>
      </c>
    </row>
    <row r="4171" spans="18:20" ht="15" customHeight="1" x14ac:dyDescent="0.25">
      <c r="R4171" s="193"/>
      <c r="S4171" s="193"/>
      <c r="T4171" s="193" t="str">
        <f t="shared" si="65"/>
        <v/>
      </c>
    </row>
    <row r="4172" spans="18:20" ht="15" customHeight="1" x14ac:dyDescent="0.25">
      <c r="R4172" s="193"/>
      <c r="S4172" s="193"/>
      <c r="T4172" s="193" t="str">
        <f t="shared" si="65"/>
        <v/>
      </c>
    </row>
    <row r="4173" spans="18:20" ht="15" customHeight="1" x14ac:dyDescent="0.25">
      <c r="R4173" s="193"/>
      <c r="S4173" s="193"/>
      <c r="T4173" s="193" t="str">
        <f t="shared" si="65"/>
        <v/>
      </c>
    </row>
    <row r="4174" spans="18:20" ht="15" customHeight="1" x14ac:dyDescent="0.25">
      <c r="R4174" s="193"/>
      <c r="S4174" s="193"/>
      <c r="T4174" s="193" t="str">
        <f t="shared" si="65"/>
        <v/>
      </c>
    </row>
    <row r="4175" spans="18:20" ht="15" customHeight="1" x14ac:dyDescent="0.25">
      <c r="R4175" s="193"/>
      <c r="S4175" s="193"/>
      <c r="T4175" s="193" t="str">
        <f t="shared" si="65"/>
        <v/>
      </c>
    </row>
    <row r="4176" spans="18:20" ht="15" customHeight="1" x14ac:dyDescent="0.25">
      <c r="R4176" s="193"/>
      <c r="S4176" s="193"/>
      <c r="T4176" s="193" t="str">
        <f t="shared" si="65"/>
        <v/>
      </c>
    </row>
    <row r="4177" spans="18:20" ht="15" customHeight="1" x14ac:dyDescent="0.25">
      <c r="R4177" s="193"/>
      <c r="S4177" s="193"/>
      <c r="T4177" s="193" t="str">
        <f t="shared" si="65"/>
        <v/>
      </c>
    </row>
    <row r="4178" spans="18:20" ht="15" customHeight="1" x14ac:dyDescent="0.25">
      <c r="R4178" s="193"/>
      <c r="S4178" s="193"/>
      <c r="T4178" s="193" t="str">
        <f t="shared" si="65"/>
        <v/>
      </c>
    </row>
    <row r="4179" spans="18:20" ht="15" customHeight="1" x14ac:dyDescent="0.25">
      <c r="R4179" s="193"/>
      <c r="S4179" s="193"/>
      <c r="T4179" s="193" t="str">
        <f t="shared" si="65"/>
        <v/>
      </c>
    </row>
    <row r="4180" spans="18:20" ht="15" customHeight="1" x14ac:dyDescent="0.25">
      <c r="R4180" s="193"/>
      <c r="S4180" s="193"/>
      <c r="T4180" s="193" t="str">
        <f t="shared" si="65"/>
        <v/>
      </c>
    </row>
    <row r="4181" spans="18:20" ht="15" customHeight="1" x14ac:dyDescent="0.25">
      <c r="R4181" s="193"/>
      <c r="S4181" s="193"/>
      <c r="T4181" s="193" t="str">
        <f t="shared" si="65"/>
        <v/>
      </c>
    </row>
    <row r="4182" spans="18:20" ht="15" customHeight="1" x14ac:dyDescent="0.25">
      <c r="R4182" s="193"/>
      <c r="S4182" s="193"/>
      <c r="T4182" s="193" t="str">
        <f t="shared" si="65"/>
        <v/>
      </c>
    </row>
    <row r="4183" spans="18:20" ht="15" customHeight="1" x14ac:dyDescent="0.25">
      <c r="R4183" s="193"/>
      <c r="S4183" s="193"/>
      <c r="T4183" s="193" t="str">
        <f t="shared" si="65"/>
        <v/>
      </c>
    </row>
    <row r="4184" spans="18:20" ht="15" customHeight="1" x14ac:dyDescent="0.25">
      <c r="R4184" s="193"/>
      <c r="S4184" s="193"/>
      <c r="T4184" s="193" t="str">
        <f t="shared" si="65"/>
        <v/>
      </c>
    </row>
    <row r="4185" spans="18:20" ht="15" customHeight="1" x14ac:dyDescent="0.25">
      <c r="R4185" s="193"/>
      <c r="S4185" s="193"/>
      <c r="T4185" s="193" t="str">
        <f t="shared" si="65"/>
        <v/>
      </c>
    </row>
    <row r="4186" spans="18:20" ht="15" customHeight="1" x14ac:dyDescent="0.25">
      <c r="R4186" s="193"/>
      <c r="S4186" s="193"/>
      <c r="T4186" s="193" t="str">
        <f t="shared" si="65"/>
        <v/>
      </c>
    </row>
    <row r="4187" spans="18:20" ht="15" customHeight="1" x14ac:dyDescent="0.25">
      <c r="R4187" s="193"/>
      <c r="S4187" s="193"/>
      <c r="T4187" s="193" t="str">
        <f t="shared" si="65"/>
        <v/>
      </c>
    </row>
    <row r="4188" spans="18:20" ht="15" customHeight="1" x14ac:dyDescent="0.25">
      <c r="R4188" s="193"/>
      <c r="S4188" s="193"/>
      <c r="T4188" s="193" t="str">
        <f t="shared" si="65"/>
        <v/>
      </c>
    </row>
    <row r="4189" spans="18:20" ht="15" customHeight="1" x14ac:dyDescent="0.25">
      <c r="R4189" s="193"/>
      <c r="S4189" s="193"/>
      <c r="T4189" s="193" t="str">
        <f t="shared" si="65"/>
        <v/>
      </c>
    </row>
    <row r="4190" spans="18:20" ht="15" customHeight="1" x14ac:dyDescent="0.25">
      <c r="R4190" s="193"/>
      <c r="S4190" s="193"/>
      <c r="T4190" s="193" t="str">
        <f t="shared" si="65"/>
        <v/>
      </c>
    </row>
    <row r="4191" spans="18:20" ht="15" customHeight="1" x14ac:dyDescent="0.25">
      <c r="R4191" s="193"/>
      <c r="S4191" s="193"/>
      <c r="T4191" s="193" t="str">
        <f t="shared" si="65"/>
        <v/>
      </c>
    </row>
    <row r="4192" spans="18:20" ht="15" customHeight="1" x14ac:dyDescent="0.25">
      <c r="R4192" s="193"/>
      <c r="S4192" s="193"/>
      <c r="T4192" s="193" t="str">
        <f t="shared" si="65"/>
        <v/>
      </c>
    </row>
    <row r="4193" spans="18:20" ht="15" customHeight="1" x14ac:dyDescent="0.25">
      <c r="R4193" s="193"/>
      <c r="S4193" s="193"/>
      <c r="T4193" s="193" t="str">
        <f t="shared" si="65"/>
        <v/>
      </c>
    </row>
    <row r="4194" spans="18:20" ht="15" customHeight="1" x14ac:dyDescent="0.25">
      <c r="R4194" s="193"/>
      <c r="S4194" s="193"/>
      <c r="T4194" s="193" t="str">
        <f t="shared" si="65"/>
        <v/>
      </c>
    </row>
    <row r="4195" spans="18:20" ht="15" customHeight="1" x14ac:dyDescent="0.25">
      <c r="R4195" s="193"/>
      <c r="S4195" s="193"/>
      <c r="T4195" s="193" t="str">
        <f t="shared" si="65"/>
        <v/>
      </c>
    </row>
    <row r="4196" spans="18:20" ht="15" customHeight="1" x14ac:dyDescent="0.25">
      <c r="R4196" s="193"/>
      <c r="S4196" s="193"/>
      <c r="T4196" s="193" t="str">
        <f t="shared" si="65"/>
        <v/>
      </c>
    </row>
    <row r="4197" spans="18:20" ht="15" customHeight="1" x14ac:dyDescent="0.25">
      <c r="R4197" s="193"/>
      <c r="S4197" s="193"/>
      <c r="T4197" s="193" t="str">
        <f t="shared" si="65"/>
        <v/>
      </c>
    </row>
    <row r="4198" spans="18:20" ht="15" customHeight="1" x14ac:dyDescent="0.25">
      <c r="R4198" s="193"/>
      <c r="S4198" s="193"/>
      <c r="T4198" s="193" t="str">
        <f t="shared" si="65"/>
        <v/>
      </c>
    </row>
    <row r="4199" spans="18:20" ht="15" customHeight="1" x14ac:dyDescent="0.25">
      <c r="R4199" s="193"/>
      <c r="S4199" s="193"/>
      <c r="T4199" s="193" t="str">
        <f t="shared" si="65"/>
        <v/>
      </c>
    </row>
    <row r="4200" spans="18:20" ht="15" customHeight="1" x14ac:dyDescent="0.25">
      <c r="R4200" s="193"/>
      <c r="S4200" s="193"/>
      <c r="T4200" s="193" t="str">
        <f t="shared" si="65"/>
        <v/>
      </c>
    </row>
    <row r="4201" spans="18:20" ht="15" customHeight="1" x14ac:dyDescent="0.25">
      <c r="R4201" s="193"/>
      <c r="S4201" s="193"/>
      <c r="T4201" s="193" t="str">
        <f t="shared" si="65"/>
        <v/>
      </c>
    </row>
    <row r="4202" spans="18:20" ht="15" customHeight="1" x14ac:dyDescent="0.25">
      <c r="R4202" s="193"/>
      <c r="S4202" s="193"/>
      <c r="T4202" s="193" t="str">
        <f t="shared" si="65"/>
        <v/>
      </c>
    </row>
    <row r="4203" spans="18:20" ht="15" customHeight="1" x14ac:dyDescent="0.25">
      <c r="R4203" s="193"/>
      <c r="S4203" s="193"/>
      <c r="T4203" s="193" t="str">
        <f t="shared" si="65"/>
        <v/>
      </c>
    </row>
    <row r="4204" spans="18:20" ht="15" customHeight="1" x14ac:dyDescent="0.25">
      <c r="R4204" s="193"/>
      <c r="S4204" s="193"/>
      <c r="T4204" s="193" t="str">
        <f t="shared" si="65"/>
        <v/>
      </c>
    </row>
    <row r="4205" spans="18:20" ht="15" customHeight="1" x14ac:dyDescent="0.25">
      <c r="R4205" s="193"/>
      <c r="S4205" s="193"/>
      <c r="T4205" s="193" t="str">
        <f t="shared" si="65"/>
        <v/>
      </c>
    </row>
    <row r="4206" spans="18:20" ht="15" customHeight="1" x14ac:dyDescent="0.25">
      <c r="R4206" s="193"/>
      <c r="S4206" s="193"/>
      <c r="T4206" s="193" t="str">
        <f t="shared" si="65"/>
        <v/>
      </c>
    </row>
    <row r="4207" spans="18:20" ht="15" customHeight="1" x14ac:dyDescent="0.25">
      <c r="R4207" s="193"/>
      <c r="S4207" s="193"/>
      <c r="T4207" s="193" t="str">
        <f t="shared" si="65"/>
        <v/>
      </c>
    </row>
    <row r="4208" spans="18:20" ht="15" customHeight="1" x14ac:dyDescent="0.25">
      <c r="R4208" s="193"/>
      <c r="S4208" s="193"/>
      <c r="T4208" s="193" t="str">
        <f t="shared" si="65"/>
        <v/>
      </c>
    </row>
    <row r="4209" spans="18:20" ht="15" customHeight="1" x14ac:dyDescent="0.25">
      <c r="R4209" s="193"/>
      <c r="S4209" s="193"/>
      <c r="T4209" s="193" t="str">
        <f t="shared" si="65"/>
        <v/>
      </c>
    </row>
    <row r="4210" spans="18:20" ht="15" customHeight="1" x14ac:dyDescent="0.25">
      <c r="R4210" s="193"/>
      <c r="S4210" s="193"/>
      <c r="T4210" s="193" t="str">
        <f t="shared" si="65"/>
        <v/>
      </c>
    </row>
    <row r="4211" spans="18:20" ht="15" customHeight="1" x14ac:dyDescent="0.25">
      <c r="R4211" s="193"/>
      <c r="S4211" s="193"/>
      <c r="T4211" s="193" t="str">
        <f t="shared" si="65"/>
        <v/>
      </c>
    </row>
    <row r="4212" spans="18:20" ht="15" customHeight="1" x14ac:dyDescent="0.25">
      <c r="R4212" s="193"/>
      <c r="S4212" s="193"/>
      <c r="T4212" s="193" t="str">
        <f t="shared" si="65"/>
        <v/>
      </c>
    </row>
    <row r="4213" spans="18:20" ht="15" customHeight="1" x14ac:dyDescent="0.25">
      <c r="R4213" s="193"/>
      <c r="S4213" s="193"/>
      <c r="T4213" s="193" t="str">
        <f t="shared" si="65"/>
        <v/>
      </c>
    </row>
    <row r="4214" spans="18:20" ht="15" customHeight="1" x14ac:dyDescent="0.25">
      <c r="R4214" s="193"/>
      <c r="S4214" s="193"/>
      <c r="T4214" s="193" t="str">
        <f t="shared" si="65"/>
        <v/>
      </c>
    </row>
    <row r="4215" spans="18:20" ht="15" customHeight="1" x14ac:dyDescent="0.25">
      <c r="R4215" s="193"/>
      <c r="S4215" s="193"/>
      <c r="T4215" s="193" t="str">
        <f t="shared" si="65"/>
        <v/>
      </c>
    </row>
    <row r="4216" spans="18:20" ht="15" customHeight="1" x14ac:dyDescent="0.25">
      <c r="R4216" s="193"/>
      <c r="S4216" s="193"/>
      <c r="T4216" s="193" t="str">
        <f t="shared" si="65"/>
        <v/>
      </c>
    </row>
    <row r="4217" spans="18:20" ht="15" customHeight="1" x14ac:dyDescent="0.25">
      <c r="R4217" s="193"/>
      <c r="S4217" s="193"/>
      <c r="T4217" s="193" t="str">
        <f t="shared" si="65"/>
        <v/>
      </c>
    </row>
    <row r="4218" spans="18:20" ht="15" customHeight="1" x14ac:dyDescent="0.25">
      <c r="R4218" s="193"/>
      <c r="S4218" s="193"/>
      <c r="T4218" s="193" t="str">
        <f t="shared" si="65"/>
        <v/>
      </c>
    </row>
    <row r="4219" spans="18:20" ht="15" customHeight="1" x14ac:dyDescent="0.25">
      <c r="R4219" s="193"/>
      <c r="S4219" s="193"/>
      <c r="T4219" s="193" t="str">
        <f t="shared" si="65"/>
        <v/>
      </c>
    </row>
    <row r="4220" spans="18:20" ht="15" customHeight="1" x14ac:dyDescent="0.25">
      <c r="R4220" s="193"/>
      <c r="S4220" s="193"/>
      <c r="T4220" s="193" t="str">
        <f t="shared" si="65"/>
        <v/>
      </c>
    </row>
    <row r="4221" spans="18:20" ht="15" customHeight="1" x14ac:dyDescent="0.25">
      <c r="R4221" s="193"/>
      <c r="S4221" s="193"/>
      <c r="T4221" s="193" t="str">
        <f t="shared" si="65"/>
        <v/>
      </c>
    </row>
    <row r="4222" spans="18:20" ht="15" customHeight="1" x14ac:dyDescent="0.25">
      <c r="R4222" s="193"/>
      <c r="S4222" s="193"/>
      <c r="T4222" s="193" t="str">
        <f t="shared" si="65"/>
        <v/>
      </c>
    </row>
    <row r="4223" spans="18:20" ht="15" customHeight="1" x14ac:dyDescent="0.25">
      <c r="R4223" s="193"/>
      <c r="S4223" s="193"/>
      <c r="T4223" s="193" t="str">
        <f t="shared" si="65"/>
        <v/>
      </c>
    </row>
    <row r="4224" spans="18:20" ht="15" customHeight="1" x14ac:dyDescent="0.25">
      <c r="R4224" s="193"/>
      <c r="S4224" s="193"/>
      <c r="T4224" s="193" t="str">
        <f t="shared" si="65"/>
        <v/>
      </c>
    </row>
    <row r="4225" spans="18:20" ht="15" customHeight="1" x14ac:dyDescent="0.25">
      <c r="R4225" s="193"/>
      <c r="S4225" s="193"/>
      <c r="T4225" s="193" t="str">
        <f t="shared" si="65"/>
        <v/>
      </c>
    </row>
    <row r="4226" spans="18:20" ht="15" customHeight="1" x14ac:dyDescent="0.25">
      <c r="R4226" s="193"/>
      <c r="S4226" s="193"/>
      <c r="T4226" s="193" t="str">
        <f t="shared" ref="T4226:T4289" si="66">IF($A4226="","",IF(AND($R4226="",$S4226=""),"",IF($S4226="",0,$S4226)-IF($R4226="",0,$R4226)))</f>
        <v/>
      </c>
    </row>
    <row r="4227" spans="18:20" ht="15" customHeight="1" x14ac:dyDescent="0.25">
      <c r="R4227" s="193"/>
      <c r="S4227" s="193"/>
      <c r="T4227" s="193" t="str">
        <f t="shared" si="66"/>
        <v/>
      </c>
    </row>
    <row r="4228" spans="18:20" ht="15" customHeight="1" x14ac:dyDescent="0.25">
      <c r="R4228" s="193"/>
      <c r="S4228" s="193"/>
      <c r="T4228" s="193" t="str">
        <f t="shared" si="66"/>
        <v/>
      </c>
    </row>
    <row r="4229" spans="18:20" ht="15" customHeight="1" x14ac:dyDescent="0.25">
      <c r="R4229" s="193"/>
      <c r="S4229" s="193"/>
      <c r="T4229" s="193" t="str">
        <f t="shared" si="66"/>
        <v/>
      </c>
    </row>
    <row r="4230" spans="18:20" ht="15" customHeight="1" x14ac:dyDescent="0.25">
      <c r="R4230" s="193"/>
      <c r="S4230" s="193"/>
      <c r="T4230" s="193" t="str">
        <f t="shared" si="66"/>
        <v/>
      </c>
    </row>
    <row r="4231" spans="18:20" ht="15" customHeight="1" x14ac:dyDescent="0.25">
      <c r="R4231" s="193"/>
      <c r="S4231" s="193"/>
      <c r="T4231" s="193" t="str">
        <f t="shared" si="66"/>
        <v/>
      </c>
    </row>
    <row r="4232" spans="18:20" ht="15" customHeight="1" x14ac:dyDescent="0.25">
      <c r="R4232" s="193"/>
      <c r="S4232" s="193"/>
      <c r="T4232" s="193" t="str">
        <f t="shared" si="66"/>
        <v/>
      </c>
    </row>
    <row r="4233" spans="18:20" ht="15" customHeight="1" x14ac:dyDescent="0.25">
      <c r="R4233" s="193"/>
      <c r="S4233" s="193"/>
      <c r="T4233" s="193" t="str">
        <f t="shared" si="66"/>
        <v/>
      </c>
    </row>
    <row r="4234" spans="18:20" ht="15" customHeight="1" x14ac:dyDescent="0.25">
      <c r="R4234" s="193"/>
      <c r="S4234" s="193"/>
      <c r="T4234" s="193" t="str">
        <f t="shared" si="66"/>
        <v/>
      </c>
    </row>
    <row r="4235" spans="18:20" ht="15" customHeight="1" x14ac:dyDescent="0.25">
      <c r="R4235" s="193"/>
      <c r="S4235" s="193"/>
      <c r="T4235" s="193" t="str">
        <f t="shared" si="66"/>
        <v/>
      </c>
    </row>
    <row r="4236" spans="18:20" ht="15" customHeight="1" x14ac:dyDescent="0.25">
      <c r="R4236" s="193"/>
      <c r="S4236" s="193"/>
      <c r="T4236" s="193" t="str">
        <f t="shared" si="66"/>
        <v/>
      </c>
    </row>
    <row r="4237" spans="18:20" ht="15" customHeight="1" x14ac:dyDescent="0.25">
      <c r="R4237" s="193"/>
      <c r="S4237" s="193"/>
      <c r="T4237" s="193" t="str">
        <f t="shared" si="66"/>
        <v/>
      </c>
    </row>
    <row r="4238" spans="18:20" ht="15" customHeight="1" x14ac:dyDescent="0.25">
      <c r="R4238" s="193"/>
      <c r="S4238" s="193"/>
      <c r="T4238" s="193" t="str">
        <f t="shared" si="66"/>
        <v/>
      </c>
    </row>
    <row r="4239" spans="18:20" ht="15" customHeight="1" x14ac:dyDescent="0.25">
      <c r="R4239" s="193"/>
      <c r="S4239" s="193"/>
      <c r="T4239" s="193" t="str">
        <f t="shared" si="66"/>
        <v/>
      </c>
    </row>
    <row r="4240" spans="18:20" ht="15" customHeight="1" x14ac:dyDescent="0.25">
      <c r="R4240" s="193"/>
      <c r="S4240" s="193"/>
      <c r="T4240" s="193" t="str">
        <f t="shared" si="66"/>
        <v/>
      </c>
    </row>
    <row r="4241" spans="18:20" ht="15" customHeight="1" x14ac:dyDescent="0.25">
      <c r="R4241" s="193"/>
      <c r="S4241" s="193"/>
      <c r="T4241" s="193" t="str">
        <f t="shared" si="66"/>
        <v/>
      </c>
    </row>
    <row r="4242" spans="18:20" ht="15" customHeight="1" x14ac:dyDescent="0.25">
      <c r="R4242" s="193"/>
      <c r="S4242" s="193"/>
      <c r="T4242" s="193" t="str">
        <f t="shared" si="66"/>
        <v/>
      </c>
    </row>
    <row r="4243" spans="18:20" ht="15" customHeight="1" x14ac:dyDescent="0.25">
      <c r="R4243" s="193"/>
      <c r="S4243" s="193"/>
      <c r="T4243" s="193" t="str">
        <f t="shared" si="66"/>
        <v/>
      </c>
    </row>
    <row r="4244" spans="18:20" ht="15" customHeight="1" x14ac:dyDescent="0.25">
      <c r="R4244" s="193"/>
      <c r="S4244" s="193"/>
      <c r="T4244" s="193" t="str">
        <f t="shared" si="66"/>
        <v/>
      </c>
    </row>
    <row r="4245" spans="18:20" ht="15" customHeight="1" x14ac:dyDescent="0.25">
      <c r="R4245" s="193"/>
      <c r="S4245" s="193"/>
      <c r="T4245" s="193" t="str">
        <f t="shared" si="66"/>
        <v/>
      </c>
    </row>
    <row r="4246" spans="18:20" ht="15" customHeight="1" x14ac:dyDescent="0.25">
      <c r="R4246" s="193"/>
      <c r="S4246" s="193"/>
      <c r="T4246" s="193" t="str">
        <f t="shared" si="66"/>
        <v/>
      </c>
    </row>
    <row r="4247" spans="18:20" ht="15" customHeight="1" x14ac:dyDescent="0.25">
      <c r="R4247" s="193"/>
      <c r="S4247" s="193"/>
      <c r="T4247" s="193" t="str">
        <f t="shared" si="66"/>
        <v/>
      </c>
    </row>
    <row r="4248" spans="18:20" ht="15" customHeight="1" x14ac:dyDescent="0.25">
      <c r="R4248" s="193"/>
      <c r="S4248" s="193"/>
      <c r="T4248" s="193" t="str">
        <f t="shared" si="66"/>
        <v/>
      </c>
    </row>
    <row r="4249" spans="18:20" ht="15" customHeight="1" x14ac:dyDescent="0.25">
      <c r="R4249" s="193"/>
      <c r="S4249" s="193"/>
      <c r="T4249" s="193" t="str">
        <f t="shared" si="66"/>
        <v/>
      </c>
    </row>
    <row r="4250" spans="18:20" ht="15" customHeight="1" x14ac:dyDescent="0.25">
      <c r="R4250" s="193"/>
      <c r="S4250" s="193"/>
      <c r="T4250" s="193" t="str">
        <f t="shared" si="66"/>
        <v/>
      </c>
    </row>
    <row r="4251" spans="18:20" ht="15" customHeight="1" x14ac:dyDescent="0.25">
      <c r="R4251" s="193"/>
      <c r="S4251" s="193"/>
      <c r="T4251" s="193" t="str">
        <f t="shared" si="66"/>
        <v/>
      </c>
    </row>
    <row r="4252" spans="18:20" ht="15" customHeight="1" x14ac:dyDescent="0.25">
      <c r="R4252" s="193"/>
      <c r="S4252" s="193"/>
      <c r="T4252" s="193" t="str">
        <f t="shared" si="66"/>
        <v/>
      </c>
    </row>
    <row r="4253" spans="18:20" ht="15" customHeight="1" x14ac:dyDescent="0.25">
      <c r="R4253" s="193"/>
      <c r="S4253" s="193"/>
      <c r="T4253" s="193" t="str">
        <f t="shared" si="66"/>
        <v/>
      </c>
    </row>
    <row r="4254" spans="18:20" ht="15" customHeight="1" x14ac:dyDescent="0.25">
      <c r="R4254" s="193"/>
      <c r="S4254" s="193"/>
      <c r="T4254" s="193" t="str">
        <f t="shared" si="66"/>
        <v/>
      </c>
    </row>
    <row r="4255" spans="18:20" ht="15" customHeight="1" x14ac:dyDescent="0.25">
      <c r="R4255" s="193"/>
      <c r="S4255" s="193"/>
      <c r="T4255" s="193" t="str">
        <f t="shared" si="66"/>
        <v/>
      </c>
    </row>
    <row r="4256" spans="18:20" ht="15" customHeight="1" x14ac:dyDescent="0.25">
      <c r="R4256" s="193"/>
      <c r="S4256" s="193"/>
      <c r="T4256" s="193" t="str">
        <f t="shared" si="66"/>
        <v/>
      </c>
    </row>
    <row r="4257" spans="18:20" ht="15" customHeight="1" x14ac:dyDescent="0.25">
      <c r="R4257" s="193"/>
      <c r="S4257" s="193"/>
      <c r="T4257" s="193" t="str">
        <f t="shared" si="66"/>
        <v/>
      </c>
    </row>
    <row r="4258" spans="18:20" ht="15" customHeight="1" x14ac:dyDescent="0.25">
      <c r="R4258" s="193"/>
      <c r="S4258" s="193"/>
      <c r="T4258" s="193" t="str">
        <f t="shared" si="66"/>
        <v/>
      </c>
    </row>
    <row r="4259" spans="18:20" ht="15" customHeight="1" x14ac:dyDescent="0.25">
      <c r="R4259" s="193"/>
      <c r="S4259" s="193"/>
      <c r="T4259" s="193" t="str">
        <f t="shared" si="66"/>
        <v/>
      </c>
    </row>
    <row r="4260" spans="18:20" ht="15" customHeight="1" x14ac:dyDescent="0.25">
      <c r="R4260" s="193"/>
      <c r="S4260" s="193"/>
      <c r="T4260" s="193" t="str">
        <f t="shared" si="66"/>
        <v/>
      </c>
    </row>
    <row r="4261" spans="18:20" ht="15" customHeight="1" x14ac:dyDescent="0.25">
      <c r="R4261" s="193"/>
      <c r="S4261" s="193"/>
      <c r="T4261" s="193" t="str">
        <f t="shared" si="66"/>
        <v/>
      </c>
    </row>
    <row r="4262" spans="18:20" ht="15" customHeight="1" x14ac:dyDescent="0.25">
      <c r="R4262" s="193"/>
      <c r="S4262" s="193"/>
      <c r="T4262" s="193" t="str">
        <f t="shared" si="66"/>
        <v/>
      </c>
    </row>
    <row r="4263" spans="18:20" ht="15" customHeight="1" x14ac:dyDescent="0.25">
      <c r="R4263" s="193"/>
      <c r="S4263" s="193"/>
      <c r="T4263" s="193" t="str">
        <f t="shared" si="66"/>
        <v/>
      </c>
    </row>
    <row r="4264" spans="18:20" ht="15" customHeight="1" x14ac:dyDescent="0.25">
      <c r="R4264" s="193"/>
      <c r="S4264" s="193"/>
      <c r="T4264" s="193" t="str">
        <f t="shared" si="66"/>
        <v/>
      </c>
    </row>
    <row r="4265" spans="18:20" ht="15" customHeight="1" x14ac:dyDescent="0.25">
      <c r="R4265" s="193"/>
      <c r="S4265" s="193"/>
      <c r="T4265" s="193" t="str">
        <f t="shared" si="66"/>
        <v/>
      </c>
    </row>
    <row r="4266" spans="18:20" ht="15" customHeight="1" x14ac:dyDescent="0.25">
      <c r="R4266" s="193"/>
      <c r="S4266" s="193"/>
      <c r="T4266" s="193" t="str">
        <f t="shared" si="66"/>
        <v/>
      </c>
    </row>
    <row r="4267" spans="18:20" ht="15" customHeight="1" x14ac:dyDescent="0.25">
      <c r="R4267" s="193"/>
      <c r="S4267" s="193"/>
      <c r="T4267" s="193" t="str">
        <f t="shared" si="66"/>
        <v/>
      </c>
    </row>
    <row r="4268" spans="18:20" ht="15" customHeight="1" x14ac:dyDescent="0.25">
      <c r="R4268" s="193"/>
      <c r="S4268" s="193"/>
      <c r="T4268" s="193" t="str">
        <f t="shared" si="66"/>
        <v/>
      </c>
    </row>
    <row r="4269" spans="18:20" ht="15" customHeight="1" x14ac:dyDescent="0.25">
      <c r="R4269" s="193"/>
      <c r="S4269" s="193"/>
      <c r="T4269" s="193" t="str">
        <f t="shared" si="66"/>
        <v/>
      </c>
    </row>
    <row r="4270" spans="18:20" ht="15" customHeight="1" x14ac:dyDescent="0.25">
      <c r="R4270" s="193"/>
      <c r="S4270" s="193"/>
      <c r="T4270" s="193" t="str">
        <f t="shared" si="66"/>
        <v/>
      </c>
    </row>
    <row r="4271" spans="18:20" ht="15" customHeight="1" x14ac:dyDescent="0.25">
      <c r="R4271" s="193"/>
      <c r="S4271" s="193"/>
      <c r="T4271" s="193" t="str">
        <f t="shared" si="66"/>
        <v/>
      </c>
    </row>
    <row r="4272" spans="18:20" ht="15" customHeight="1" x14ac:dyDescent="0.25">
      <c r="R4272" s="193"/>
      <c r="S4272" s="193"/>
      <c r="T4272" s="193" t="str">
        <f t="shared" si="66"/>
        <v/>
      </c>
    </row>
    <row r="4273" spans="18:20" ht="15" customHeight="1" x14ac:dyDescent="0.25">
      <c r="R4273" s="193"/>
      <c r="S4273" s="193"/>
      <c r="T4273" s="193" t="str">
        <f t="shared" si="66"/>
        <v/>
      </c>
    </row>
    <row r="4274" spans="18:20" ht="15" customHeight="1" x14ac:dyDescent="0.25">
      <c r="R4274" s="193"/>
      <c r="S4274" s="193"/>
      <c r="T4274" s="193" t="str">
        <f t="shared" si="66"/>
        <v/>
      </c>
    </row>
    <row r="4275" spans="18:20" ht="15" customHeight="1" x14ac:dyDescent="0.25">
      <c r="R4275" s="193"/>
      <c r="S4275" s="193"/>
      <c r="T4275" s="193" t="str">
        <f t="shared" si="66"/>
        <v/>
      </c>
    </row>
    <row r="4276" spans="18:20" ht="15" customHeight="1" x14ac:dyDescent="0.25">
      <c r="R4276" s="193"/>
      <c r="S4276" s="193"/>
      <c r="T4276" s="193" t="str">
        <f t="shared" si="66"/>
        <v/>
      </c>
    </row>
    <row r="4277" spans="18:20" ht="15" customHeight="1" x14ac:dyDescent="0.25">
      <c r="R4277" s="193"/>
      <c r="S4277" s="193"/>
      <c r="T4277" s="193" t="str">
        <f t="shared" si="66"/>
        <v/>
      </c>
    </row>
    <row r="4278" spans="18:20" ht="15" customHeight="1" x14ac:dyDescent="0.25">
      <c r="R4278" s="193"/>
      <c r="S4278" s="193"/>
      <c r="T4278" s="193" t="str">
        <f t="shared" si="66"/>
        <v/>
      </c>
    </row>
    <row r="4279" spans="18:20" ht="15" customHeight="1" x14ac:dyDescent="0.25">
      <c r="R4279" s="193"/>
      <c r="S4279" s="193"/>
      <c r="T4279" s="193" t="str">
        <f t="shared" si="66"/>
        <v/>
      </c>
    </row>
    <row r="4280" spans="18:20" ht="15" customHeight="1" x14ac:dyDescent="0.25">
      <c r="R4280" s="193"/>
      <c r="S4280" s="193"/>
      <c r="T4280" s="193" t="str">
        <f t="shared" si="66"/>
        <v/>
      </c>
    </row>
    <row r="4281" spans="18:20" ht="15" customHeight="1" x14ac:dyDescent="0.25">
      <c r="R4281" s="193"/>
      <c r="S4281" s="193"/>
      <c r="T4281" s="193" t="str">
        <f t="shared" si="66"/>
        <v/>
      </c>
    </row>
    <row r="4282" spans="18:20" ht="15" customHeight="1" x14ac:dyDescent="0.25">
      <c r="R4282" s="193"/>
      <c r="S4282" s="193"/>
      <c r="T4282" s="193" t="str">
        <f t="shared" si="66"/>
        <v/>
      </c>
    </row>
    <row r="4283" spans="18:20" ht="15" customHeight="1" x14ac:dyDescent="0.25">
      <c r="R4283" s="193"/>
      <c r="S4283" s="193"/>
      <c r="T4283" s="193" t="str">
        <f t="shared" si="66"/>
        <v/>
      </c>
    </row>
    <row r="4284" spans="18:20" ht="15" customHeight="1" x14ac:dyDescent="0.25">
      <c r="R4284" s="193"/>
      <c r="S4284" s="193"/>
      <c r="T4284" s="193" t="str">
        <f t="shared" si="66"/>
        <v/>
      </c>
    </row>
    <row r="4285" spans="18:20" ht="15" customHeight="1" x14ac:dyDescent="0.25">
      <c r="R4285" s="193"/>
      <c r="S4285" s="193"/>
      <c r="T4285" s="193" t="str">
        <f t="shared" si="66"/>
        <v/>
      </c>
    </row>
    <row r="4286" spans="18:20" ht="15" customHeight="1" x14ac:dyDescent="0.25">
      <c r="R4286" s="193"/>
      <c r="S4286" s="193"/>
      <c r="T4286" s="193" t="str">
        <f t="shared" si="66"/>
        <v/>
      </c>
    </row>
    <row r="4287" spans="18:20" ht="15" customHeight="1" x14ac:dyDescent="0.25">
      <c r="R4287" s="193"/>
      <c r="S4287" s="193"/>
      <c r="T4287" s="193" t="str">
        <f t="shared" si="66"/>
        <v/>
      </c>
    </row>
    <row r="4288" spans="18:20" ht="15" customHeight="1" x14ac:dyDescent="0.25">
      <c r="R4288" s="193"/>
      <c r="S4288" s="193"/>
      <c r="T4288" s="193" t="str">
        <f t="shared" si="66"/>
        <v/>
      </c>
    </row>
    <row r="4289" spans="18:20" ht="15" customHeight="1" x14ac:dyDescent="0.25">
      <c r="R4289" s="193"/>
      <c r="S4289" s="193"/>
      <c r="T4289" s="193" t="str">
        <f t="shared" si="66"/>
        <v/>
      </c>
    </row>
    <row r="4290" spans="18:20" ht="15" customHeight="1" x14ac:dyDescent="0.25">
      <c r="R4290" s="193"/>
      <c r="S4290" s="193"/>
      <c r="T4290" s="193" t="str">
        <f t="shared" ref="T4290:T4353" si="67">IF($A4290="","",IF(AND($R4290="",$S4290=""),"",IF($S4290="",0,$S4290)-IF($R4290="",0,$R4290)))</f>
        <v/>
      </c>
    </row>
    <row r="4291" spans="18:20" ht="15" customHeight="1" x14ac:dyDescent="0.25">
      <c r="R4291" s="193"/>
      <c r="S4291" s="193"/>
      <c r="T4291" s="193" t="str">
        <f t="shared" si="67"/>
        <v/>
      </c>
    </row>
    <row r="4292" spans="18:20" ht="15" customHeight="1" x14ac:dyDescent="0.25">
      <c r="R4292" s="193"/>
      <c r="S4292" s="193"/>
      <c r="T4292" s="193" t="str">
        <f t="shared" si="67"/>
        <v/>
      </c>
    </row>
    <row r="4293" spans="18:20" ht="15" customHeight="1" x14ac:dyDescent="0.25">
      <c r="R4293" s="193"/>
      <c r="S4293" s="193"/>
      <c r="T4293" s="193" t="str">
        <f t="shared" si="67"/>
        <v/>
      </c>
    </row>
    <row r="4294" spans="18:20" ht="15" customHeight="1" x14ac:dyDescent="0.25">
      <c r="R4294" s="193"/>
      <c r="S4294" s="193"/>
      <c r="T4294" s="193" t="str">
        <f t="shared" si="67"/>
        <v/>
      </c>
    </row>
    <row r="4295" spans="18:20" ht="15" customHeight="1" x14ac:dyDescent="0.25">
      <c r="R4295" s="193"/>
      <c r="S4295" s="193"/>
      <c r="T4295" s="193" t="str">
        <f t="shared" si="67"/>
        <v/>
      </c>
    </row>
    <row r="4296" spans="18:20" ht="15" customHeight="1" x14ac:dyDescent="0.25">
      <c r="R4296" s="193"/>
      <c r="S4296" s="193"/>
      <c r="T4296" s="193" t="str">
        <f t="shared" si="67"/>
        <v/>
      </c>
    </row>
    <row r="4297" spans="18:20" ht="15" customHeight="1" x14ac:dyDescent="0.25">
      <c r="R4297" s="193"/>
      <c r="S4297" s="193"/>
      <c r="T4297" s="193" t="str">
        <f t="shared" si="67"/>
        <v/>
      </c>
    </row>
    <row r="4298" spans="18:20" ht="15" customHeight="1" x14ac:dyDescent="0.25">
      <c r="R4298" s="193"/>
      <c r="S4298" s="193"/>
      <c r="T4298" s="193" t="str">
        <f t="shared" si="67"/>
        <v/>
      </c>
    </row>
    <row r="4299" spans="18:20" ht="15" customHeight="1" x14ac:dyDescent="0.25">
      <c r="R4299" s="193"/>
      <c r="S4299" s="193"/>
      <c r="T4299" s="193" t="str">
        <f t="shared" si="67"/>
        <v/>
      </c>
    </row>
    <row r="4300" spans="18:20" ht="15" customHeight="1" x14ac:dyDescent="0.25">
      <c r="R4300" s="193"/>
      <c r="S4300" s="193"/>
      <c r="T4300" s="193" t="str">
        <f t="shared" si="67"/>
        <v/>
      </c>
    </row>
    <row r="4301" spans="18:20" ht="15" customHeight="1" x14ac:dyDescent="0.25">
      <c r="R4301" s="193"/>
      <c r="S4301" s="193"/>
      <c r="T4301" s="193" t="str">
        <f t="shared" si="67"/>
        <v/>
      </c>
    </row>
    <row r="4302" spans="18:20" ht="15" customHeight="1" x14ac:dyDescent="0.25">
      <c r="R4302" s="193"/>
      <c r="S4302" s="193"/>
      <c r="T4302" s="193" t="str">
        <f t="shared" si="67"/>
        <v/>
      </c>
    </row>
    <row r="4303" spans="18:20" ht="15" customHeight="1" x14ac:dyDescent="0.25">
      <c r="R4303" s="193"/>
      <c r="S4303" s="193"/>
      <c r="T4303" s="193" t="str">
        <f t="shared" si="67"/>
        <v/>
      </c>
    </row>
    <row r="4304" spans="18:20" ht="15" customHeight="1" x14ac:dyDescent="0.25">
      <c r="R4304" s="193"/>
      <c r="S4304" s="193"/>
      <c r="T4304" s="193" t="str">
        <f t="shared" si="67"/>
        <v/>
      </c>
    </row>
    <row r="4305" spans="18:20" ht="15" customHeight="1" x14ac:dyDescent="0.25">
      <c r="R4305" s="193"/>
      <c r="S4305" s="193"/>
      <c r="T4305" s="193" t="str">
        <f t="shared" si="67"/>
        <v/>
      </c>
    </row>
    <row r="4306" spans="18:20" ht="15" customHeight="1" x14ac:dyDescent="0.25">
      <c r="R4306" s="193"/>
      <c r="S4306" s="193"/>
      <c r="T4306" s="193" t="str">
        <f t="shared" si="67"/>
        <v/>
      </c>
    </row>
    <row r="4307" spans="18:20" ht="15" customHeight="1" x14ac:dyDescent="0.25">
      <c r="R4307" s="193"/>
      <c r="S4307" s="193"/>
      <c r="T4307" s="193" t="str">
        <f t="shared" si="67"/>
        <v/>
      </c>
    </row>
    <row r="4308" spans="18:20" ht="15" customHeight="1" x14ac:dyDescent="0.25">
      <c r="R4308" s="193"/>
      <c r="S4308" s="193"/>
      <c r="T4308" s="193" t="str">
        <f t="shared" si="67"/>
        <v/>
      </c>
    </row>
    <row r="4309" spans="18:20" ht="15" customHeight="1" x14ac:dyDescent="0.25">
      <c r="R4309" s="193"/>
      <c r="S4309" s="193"/>
      <c r="T4309" s="193" t="str">
        <f t="shared" si="67"/>
        <v/>
      </c>
    </row>
    <row r="4310" spans="18:20" ht="15" customHeight="1" x14ac:dyDescent="0.25">
      <c r="R4310" s="193"/>
      <c r="S4310" s="193"/>
      <c r="T4310" s="193" t="str">
        <f t="shared" si="67"/>
        <v/>
      </c>
    </row>
    <row r="4311" spans="18:20" ht="15" customHeight="1" x14ac:dyDescent="0.25">
      <c r="R4311" s="193"/>
      <c r="S4311" s="193"/>
      <c r="T4311" s="193" t="str">
        <f t="shared" si="67"/>
        <v/>
      </c>
    </row>
    <row r="4312" spans="18:20" ht="15" customHeight="1" x14ac:dyDescent="0.25">
      <c r="R4312" s="193"/>
      <c r="S4312" s="193"/>
      <c r="T4312" s="193" t="str">
        <f t="shared" si="67"/>
        <v/>
      </c>
    </row>
    <row r="4313" spans="18:20" ht="15" customHeight="1" x14ac:dyDescent="0.25">
      <c r="R4313" s="193"/>
      <c r="S4313" s="193"/>
      <c r="T4313" s="193" t="str">
        <f t="shared" si="67"/>
        <v/>
      </c>
    </row>
    <row r="4314" spans="18:20" ht="15" customHeight="1" x14ac:dyDescent="0.25">
      <c r="R4314" s="193"/>
      <c r="S4314" s="193"/>
      <c r="T4314" s="193" t="str">
        <f t="shared" si="67"/>
        <v/>
      </c>
    </row>
    <row r="4315" spans="18:20" ht="15" customHeight="1" x14ac:dyDescent="0.25">
      <c r="R4315" s="193"/>
      <c r="S4315" s="193"/>
      <c r="T4315" s="193" t="str">
        <f t="shared" si="67"/>
        <v/>
      </c>
    </row>
    <row r="4316" spans="18:20" ht="15" customHeight="1" x14ac:dyDescent="0.25">
      <c r="R4316" s="193"/>
      <c r="S4316" s="193"/>
      <c r="T4316" s="193" t="str">
        <f t="shared" si="67"/>
        <v/>
      </c>
    </row>
    <row r="4317" spans="18:20" ht="15" customHeight="1" x14ac:dyDescent="0.25">
      <c r="R4317" s="193"/>
      <c r="S4317" s="193"/>
      <c r="T4317" s="193" t="str">
        <f t="shared" si="67"/>
        <v/>
      </c>
    </row>
    <row r="4318" spans="18:20" ht="15" customHeight="1" x14ac:dyDescent="0.25">
      <c r="R4318" s="193"/>
      <c r="S4318" s="193"/>
      <c r="T4318" s="193" t="str">
        <f t="shared" si="67"/>
        <v/>
      </c>
    </row>
    <row r="4319" spans="18:20" ht="15" customHeight="1" x14ac:dyDescent="0.25">
      <c r="R4319" s="193"/>
      <c r="S4319" s="193"/>
      <c r="T4319" s="193" t="str">
        <f t="shared" si="67"/>
        <v/>
      </c>
    </row>
    <row r="4320" spans="18:20" ht="15" customHeight="1" x14ac:dyDescent="0.25">
      <c r="R4320" s="193"/>
      <c r="S4320" s="193"/>
      <c r="T4320" s="193" t="str">
        <f t="shared" si="67"/>
        <v/>
      </c>
    </row>
    <row r="4321" spans="18:20" ht="15" customHeight="1" x14ac:dyDescent="0.25">
      <c r="R4321" s="193"/>
      <c r="S4321" s="193"/>
      <c r="T4321" s="193" t="str">
        <f t="shared" si="67"/>
        <v/>
      </c>
    </row>
    <row r="4322" spans="18:20" ht="15" customHeight="1" x14ac:dyDescent="0.25">
      <c r="R4322" s="193"/>
      <c r="S4322" s="193"/>
      <c r="T4322" s="193" t="str">
        <f t="shared" si="67"/>
        <v/>
      </c>
    </row>
    <row r="4323" spans="18:20" ht="15" customHeight="1" x14ac:dyDescent="0.25">
      <c r="R4323" s="193"/>
      <c r="S4323" s="193"/>
      <c r="T4323" s="193" t="str">
        <f t="shared" si="67"/>
        <v/>
      </c>
    </row>
    <row r="4324" spans="18:20" ht="15" customHeight="1" x14ac:dyDescent="0.25">
      <c r="R4324" s="193"/>
      <c r="S4324" s="193"/>
      <c r="T4324" s="193" t="str">
        <f t="shared" si="67"/>
        <v/>
      </c>
    </row>
    <row r="4325" spans="18:20" ht="15" customHeight="1" x14ac:dyDescent="0.25">
      <c r="R4325" s="193"/>
      <c r="S4325" s="193"/>
      <c r="T4325" s="193" t="str">
        <f t="shared" si="67"/>
        <v/>
      </c>
    </row>
    <row r="4326" spans="18:20" ht="15" customHeight="1" x14ac:dyDescent="0.25">
      <c r="R4326" s="193"/>
      <c r="S4326" s="193"/>
      <c r="T4326" s="193" t="str">
        <f t="shared" si="67"/>
        <v/>
      </c>
    </row>
    <row r="4327" spans="18:20" ht="15" customHeight="1" x14ac:dyDescent="0.25">
      <c r="R4327" s="193"/>
      <c r="S4327" s="193"/>
      <c r="T4327" s="193" t="str">
        <f t="shared" si="67"/>
        <v/>
      </c>
    </row>
    <row r="4328" spans="18:20" ht="15" customHeight="1" x14ac:dyDescent="0.25">
      <c r="R4328" s="193"/>
      <c r="S4328" s="193"/>
      <c r="T4328" s="193" t="str">
        <f t="shared" si="67"/>
        <v/>
      </c>
    </row>
    <row r="4329" spans="18:20" ht="15" customHeight="1" x14ac:dyDescent="0.25">
      <c r="R4329" s="193"/>
      <c r="S4329" s="193"/>
      <c r="T4329" s="193" t="str">
        <f t="shared" si="67"/>
        <v/>
      </c>
    </row>
    <row r="4330" spans="18:20" ht="15" customHeight="1" x14ac:dyDescent="0.25">
      <c r="R4330" s="193"/>
      <c r="S4330" s="193"/>
      <c r="T4330" s="193" t="str">
        <f t="shared" si="67"/>
        <v/>
      </c>
    </row>
    <row r="4331" spans="18:20" ht="15" customHeight="1" x14ac:dyDescent="0.25">
      <c r="R4331" s="193"/>
      <c r="S4331" s="193"/>
      <c r="T4331" s="193" t="str">
        <f t="shared" si="67"/>
        <v/>
      </c>
    </row>
    <row r="4332" spans="18:20" ht="15" customHeight="1" x14ac:dyDescent="0.25">
      <c r="R4332" s="193"/>
      <c r="S4332" s="193"/>
      <c r="T4332" s="193" t="str">
        <f t="shared" si="67"/>
        <v/>
      </c>
    </row>
    <row r="4333" spans="18:20" ht="15" customHeight="1" x14ac:dyDescent="0.25">
      <c r="R4333" s="193"/>
      <c r="S4333" s="193"/>
      <c r="T4333" s="193" t="str">
        <f t="shared" si="67"/>
        <v/>
      </c>
    </row>
    <row r="4334" spans="18:20" ht="15" customHeight="1" x14ac:dyDescent="0.25">
      <c r="R4334" s="193"/>
      <c r="S4334" s="193"/>
      <c r="T4334" s="193" t="str">
        <f t="shared" si="67"/>
        <v/>
      </c>
    </row>
    <row r="4335" spans="18:20" ht="15" customHeight="1" x14ac:dyDescent="0.25">
      <c r="R4335" s="193"/>
      <c r="S4335" s="193"/>
      <c r="T4335" s="193" t="str">
        <f t="shared" si="67"/>
        <v/>
      </c>
    </row>
    <row r="4336" spans="18:20" ht="15" customHeight="1" x14ac:dyDescent="0.25">
      <c r="R4336" s="193"/>
      <c r="S4336" s="193"/>
      <c r="T4336" s="193" t="str">
        <f t="shared" si="67"/>
        <v/>
      </c>
    </row>
    <row r="4337" spans="18:20" ht="15" customHeight="1" x14ac:dyDescent="0.25">
      <c r="R4337" s="193"/>
      <c r="S4337" s="193"/>
      <c r="T4337" s="193" t="str">
        <f t="shared" si="67"/>
        <v/>
      </c>
    </row>
    <row r="4338" spans="18:20" ht="15" customHeight="1" x14ac:dyDescent="0.25">
      <c r="R4338" s="193"/>
      <c r="S4338" s="193"/>
      <c r="T4338" s="193" t="str">
        <f t="shared" si="67"/>
        <v/>
      </c>
    </row>
    <row r="4339" spans="18:20" ht="15" customHeight="1" x14ac:dyDescent="0.25">
      <c r="R4339" s="193"/>
      <c r="S4339" s="193"/>
      <c r="T4339" s="193" t="str">
        <f t="shared" si="67"/>
        <v/>
      </c>
    </row>
    <row r="4340" spans="18:20" ht="15" customHeight="1" x14ac:dyDescent="0.25">
      <c r="R4340" s="193"/>
      <c r="S4340" s="193"/>
      <c r="T4340" s="193" t="str">
        <f t="shared" si="67"/>
        <v/>
      </c>
    </row>
    <row r="4341" spans="18:20" ht="15" customHeight="1" x14ac:dyDescent="0.25">
      <c r="R4341" s="193"/>
      <c r="S4341" s="193"/>
      <c r="T4341" s="193" t="str">
        <f t="shared" si="67"/>
        <v/>
      </c>
    </row>
    <row r="4342" spans="18:20" ht="15" customHeight="1" x14ac:dyDescent="0.25">
      <c r="R4342" s="193"/>
      <c r="S4342" s="193"/>
      <c r="T4342" s="193" t="str">
        <f t="shared" si="67"/>
        <v/>
      </c>
    </row>
    <row r="4343" spans="18:20" ht="15" customHeight="1" x14ac:dyDescent="0.25">
      <c r="R4343" s="193"/>
      <c r="S4343" s="193"/>
      <c r="T4343" s="193" t="str">
        <f t="shared" si="67"/>
        <v/>
      </c>
    </row>
    <row r="4344" spans="18:20" ht="15" customHeight="1" x14ac:dyDescent="0.25">
      <c r="R4344" s="193"/>
      <c r="S4344" s="193"/>
      <c r="T4344" s="193" t="str">
        <f t="shared" si="67"/>
        <v/>
      </c>
    </row>
    <row r="4345" spans="18:20" ht="15" customHeight="1" x14ac:dyDescent="0.25">
      <c r="R4345" s="193"/>
      <c r="S4345" s="193"/>
      <c r="T4345" s="193" t="str">
        <f t="shared" si="67"/>
        <v/>
      </c>
    </row>
    <row r="4346" spans="18:20" ht="15" customHeight="1" x14ac:dyDescent="0.25">
      <c r="R4346" s="193"/>
      <c r="S4346" s="193"/>
      <c r="T4346" s="193" t="str">
        <f t="shared" si="67"/>
        <v/>
      </c>
    </row>
    <row r="4347" spans="18:20" ht="15" customHeight="1" x14ac:dyDescent="0.25">
      <c r="R4347" s="193"/>
      <c r="S4347" s="193"/>
      <c r="T4347" s="193" t="str">
        <f t="shared" si="67"/>
        <v/>
      </c>
    </row>
    <row r="4348" spans="18:20" ht="15" customHeight="1" x14ac:dyDescent="0.25">
      <c r="R4348" s="193"/>
      <c r="S4348" s="193"/>
      <c r="T4348" s="193" t="str">
        <f t="shared" si="67"/>
        <v/>
      </c>
    </row>
    <row r="4349" spans="18:20" ht="15" customHeight="1" x14ac:dyDescent="0.25">
      <c r="R4349" s="193"/>
      <c r="S4349" s="193"/>
      <c r="T4349" s="193" t="str">
        <f t="shared" si="67"/>
        <v/>
      </c>
    </row>
    <row r="4350" spans="18:20" ht="15" customHeight="1" x14ac:dyDescent="0.25">
      <c r="R4350" s="193"/>
      <c r="S4350" s="193"/>
      <c r="T4350" s="193" t="str">
        <f t="shared" si="67"/>
        <v/>
      </c>
    </row>
    <row r="4351" spans="18:20" ht="15" customHeight="1" x14ac:dyDescent="0.25">
      <c r="R4351" s="193"/>
      <c r="S4351" s="193"/>
      <c r="T4351" s="193" t="str">
        <f t="shared" si="67"/>
        <v/>
      </c>
    </row>
    <row r="4352" spans="18:20" ht="15" customHeight="1" x14ac:dyDescent="0.25">
      <c r="R4352" s="193"/>
      <c r="S4352" s="193"/>
      <c r="T4352" s="193" t="str">
        <f t="shared" si="67"/>
        <v/>
      </c>
    </row>
    <row r="4353" spans="18:20" ht="15" customHeight="1" x14ac:dyDescent="0.25">
      <c r="R4353" s="193"/>
      <c r="S4353" s="193"/>
      <c r="T4353" s="193" t="str">
        <f t="shared" si="67"/>
        <v/>
      </c>
    </row>
    <row r="4354" spans="18:20" ht="15" customHeight="1" x14ac:dyDescent="0.25">
      <c r="R4354" s="193"/>
      <c r="S4354" s="193"/>
      <c r="T4354" s="193" t="str">
        <f t="shared" ref="T4354:T4417" si="68">IF($A4354="","",IF(AND($R4354="",$S4354=""),"",IF($S4354="",0,$S4354)-IF($R4354="",0,$R4354)))</f>
        <v/>
      </c>
    </row>
    <row r="4355" spans="18:20" ht="15" customHeight="1" x14ac:dyDescent="0.25">
      <c r="R4355" s="193"/>
      <c r="S4355" s="193"/>
      <c r="T4355" s="193" t="str">
        <f t="shared" si="68"/>
        <v/>
      </c>
    </row>
    <row r="4356" spans="18:20" ht="15" customHeight="1" x14ac:dyDescent="0.25">
      <c r="R4356" s="193"/>
      <c r="S4356" s="193"/>
      <c r="T4356" s="193" t="str">
        <f t="shared" si="68"/>
        <v/>
      </c>
    </row>
    <row r="4357" spans="18:20" ht="15" customHeight="1" x14ac:dyDescent="0.25">
      <c r="R4357" s="193"/>
      <c r="S4357" s="193"/>
      <c r="T4357" s="193" t="str">
        <f t="shared" si="68"/>
        <v/>
      </c>
    </row>
    <row r="4358" spans="18:20" ht="15" customHeight="1" x14ac:dyDescent="0.25">
      <c r="R4358" s="193"/>
      <c r="S4358" s="193"/>
      <c r="T4358" s="193" t="str">
        <f t="shared" si="68"/>
        <v/>
      </c>
    </row>
    <row r="4359" spans="18:20" ht="15" customHeight="1" x14ac:dyDescent="0.25">
      <c r="R4359" s="193"/>
      <c r="S4359" s="193"/>
      <c r="T4359" s="193" t="str">
        <f t="shared" si="68"/>
        <v/>
      </c>
    </row>
    <row r="4360" spans="18:20" ht="15" customHeight="1" x14ac:dyDescent="0.25">
      <c r="R4360" s="193"/>
      <c r="S4360" s="193"/>
      <c r="T4360" s="193" t="str">
        <f t="shared" si="68"/>
        <v/>
      </c>
    </row>
    <row r="4361" spans="18:20" ht="15" customHeight="1" x14ac:dyDescent="0.25">
      <c r="R4361" s="193"/>
      <c r="S4361" s="193"/>
      <c r="T4361" s="193" t="str">
        <f t="shared" si="68"/>
        <v/>
      </c>
    </row>
    <row r="4362" spans="18:20" ht="15" customHeight="1" x14ac:dyDescent="0.25">
      <c r="R4362" s="193"/>
      <c r="S4362" s="193"/>
      <c r="T4362" s="193" t="str">
        <f t="shared" si="68"/>
        <v/>
      </c>
    </row>
    <row r="4363" spans="18:20" ht="15" customHeight="1" x14ac:dyDescent="0.25">
      <c r="R4363" s="193"/>
      <c r="S4363" s="193"/>
      <c r="T4363" s="193" t="str">
        <f t="shared" si="68"/>
        <v/>
      </c>
    </row>
    <row r="4364" spans="18:20" ht="15" customHeight="1" x14ac:dyDescent="0.25">
      <c r="R4364" s="193"/>
      <c r="S4364" s="193"/>
      <c r="T4364" s="193" t="str">
        <f t="shared" si="68"/>
        <v/>
      </c>
    </row>
    <row r="4365" spans="18:20" ht="15" customHeight="1" x14ac:dyDescent="0.25">
      <c r="R4365" s="193"/>
      <c r="S4365" s="193"/>
      <c r="T4365" s="193" t="str">
        <f t="shared" si="68"/>
        <v/>
      </c>
    </row>
    <row r="4366" spans="18:20" ht="15" customHeight="1" x14ac:dyDescent="0.25">
      <c r="R4366" s="193"/>
      <c r="S4366" s="193"/>
      <c r="T4366" s="193" t="str">
        <f t="shared" si="68"/>
        <v/>
      </c>
    </row>
    <row r="4367" spans="18:20" ht="15" customHeight="1" x14ac:dyDescent="0.25">
      <c r="R4367" s="193"/>
      <c r="S4367" s="193"/>
      <c r="T4367" s="193" t="str">
        <f t="shared" si="68"/>
        <v/>
      </c>
    </row>
    <row r="4368" spans="18:20" ht="15" customHeight="1" x14ac:dyDescent="0.25">
      <c r="R4368" s="193"/>
      <c r="S4368" s="193"/>
      <c r="T4368" s="193" t="str">
        <f t="shared" si="68"/>
        <v/>
      </c>
    </row>
    <row r="4369" spans="18:20" ht="15" customHeight="1" x14ac:dyDescent="0.25">
      <c r="R4369" s="193"/>
      <c r="S4369" s="193"/>
      <c r="T4369" s="193" t="str">
        <f t="shared" si="68"/>
        <v/>
      </c>
    </row>
    <row r="4370" spans="18:20" ht="15" customHeight="1" x14ac:dyDescent="0.25">
      <c r="R4370" s="193"/>
      <c r="S4370" s="193"/>
      <c r="T4370" s="193" t="str">
        <f t="shared" si="68"/>
        <v/>
      </c>
    </row>
    <row r="4371" spans="18:20" ht="15" customHeight="1" x14ac:dyDescent="0.25">
      <c r="R4371" s="193"/>
      <c r="S4371" s="193"/>
      <c r="T4371" s="193" t="str">
        <f t="shared" si="68"/>
        <v/>
      </c>
    </row>
    <row r="4372" spans="18:20" ht="15" customHeight="1" x14ac:dyDescent="0.25">
      <c r="R4372" s="193"/>
      <c r="S4372" s="193"/>
      <c r="T4372" s="193" t="str">
        <f t="shared" si="68"/>
        <v/>
      </c>
    </row>
    <row r="4373" spans="18:20" ht="15" customHeight="1" x14ac:dyDescent="0.25">
      <c r="R4373" s="193"/>
      <c r="S4373" s="193"/>
      <c r="T4373" s="193" t="str">
        <f t="shared" si="68"/>
        <v/>
      </c>
    </row>
    <row r="4374" spans="18:20" ht="15" customHeight="1" x14ac:dyDescent="0.25">
      <c r="R4374" s="193"/>
      <c r="S4374" s="193"/>
      <c r="T4374" s="193" t="str">
        <f t="shared" si="68"/>
        <v/>
      </c>
    </row>
    <row r="4375" spans="18:20" ht="15" customHeight="1" x14ac:dyDescent="0.25">
      <c r="R4375" s="193"/>
      <c r="S4375" s="193"/>
      <c r="T4375" s="193" t="str">
        <f t="shared" si="68"/>
        <v/>
      </c>
    </row>
    <row r="4376" spans="18:20" ht="15" customHeight="1" x14ac:dyDescent="0.25">
      <c r="R4376" s="193"/>
      <c r="S4376" s="193"/>
      <c r="T4376" s="193" t="str">
        <f t="shared" si="68"/>
        <v/>
      </c>
    </row>
    <row r="4377" spans="18:20" ht="15" customHeight="1" x14ac:dyDescent="0.25">
      <c r="R4377" s="193"/>
      <c r="S4377" s="193"/>
      <c r="T4377" s="193" t="str">
        <f t="shared" si="68"/>
        <v/>
      </c>
    </row>
    <row r="4378" spans="18:20" ht="15" customHeight="1" x14ac:dyDescent="0.25">
      <c r="R4378" s="193"/>
      <c r="S4378" s="193"/>
      <c r="T4378" s="193" t="str">
        <f t="shared" si="68"/>
        <v/>
      </c>
    </row>
    <row r="4379" spans="18:20" ht="15" customHeight="1" x14ac:dyDescent="0.25">
      <c r="R4379" s="193"/>
      <c r="S4379" s="193"/>
      <c r="T4379" s="193" t="str">
        <f t="shared" si="68"/>
        <v/>
      </c>
    </row>
    <row r="4380" spans="18:20" ht="15" customHeight="1" x14ac:dyDescent="0.25">
      <c r="R4380" s="193"/>
      <c r="S4380" s="193"/>
      <c r="T4380" s="193" t="str">
        <f t="shared" si="68"/>
        <v/>
      </c>
    </row>
    <row r="4381" spans="18:20" ht="15" customHeight="1" x14ac:dyDescent="0.25">
      <c r="R4381" s="193"/>
      <c r="S4381" s="193"/>
      <c r="T4381" s="193" t="str">
        <f t="shared" si="68"/>
        <v/>
      </c>
    </row>
    <row r="4382" spans="18:20" ht="15" customHeight="1" x14ac:dyDescent="0.25">
      <c r="R4382" s="193"/>
      <c r="S4382" s="193"/>
      <c r="T4382" s="193" t="str">
        <f t="shared" si="68"/>
        <v/>
      </c>
    </row>
    <row r="4383" spans="18:20" ht="15" customHeight="1" x14ac:dyDescent="0.25">
      <c r="R4383" s="193"/>
      <c r="S4383" s="193"/>
      <c r="T4383" s="193" t="str">
        <f t="shared" si="68"/>
        <v/>
      </c>
    </row>
    <row r="4384" spans="18:20" ht="15" customHeight="1" x14ac:dyDescent="0.25">
      <c r="R4384" s="193"/>
      <c r="S4384" s="193"/>
      <c r="T4384" s="193" t="str">
        <f t="shared" si="68"/>
        <v/>
      </c>
    </row>
    <row r="4385" spans="18:20" ht="15" customHeight="1" x14ac:dyDescent="0.25">
      <c r="R4385" s="193"/>
      <c r="S4385" s="193"/>
      <c r="T4385" s="193" t="str">
        <f t="shared" si="68"/>
        <v/>
      </c>
    </row>
    <row r="4386" spans="18:20" ht="15" customHeight="1" x14ac:dyDescent="0.25">
      <c r="R4386" s="193"/>
      <c r="S4386" s="193"/>
      <c r="T4386" s="193" t="str">
        <f t="shared" si="68"/>
        <v/>
      </c>
    </row>
    <row r="4387" spans="18:20" ht="15" customHeight="1" x14ac:dyDescent="0.25">
      <c r="R4387" s="193"/>
      <c r="S4387" s="193"/>
      <c r="T4387" s="193" t="str">
        <f t="shared" si="68"/>
        <v/>
      </c>
    </row>
    <row r="4388" spans="18:20" ht="15" customHeight="1" x14ac:dyDescent="0.25">
      <c r="R4388" s="193"/>
      <c r="S4388" s="193"/>
      <c r="T4388" s="193" t="str">
        <f t="shared" si="68"/>
        <v/>
      </c>
    </row>
    <row r="4389" spans="18:20" ht="15" customHeight="1" x14ac:dyDescent="0.25">
      <c r="R4389" s="193"/>
      <c r="S4389" s="193"/>
      <c r="T4389" s="193" t="str">
        <f t="shared" si="68"/>
        <v/>
      </c>
    </row>
    <row r="4390" spans="18:20" ht="15" customHeight="1" x14ac:dyDescent="0.25">
      <c r="R4390" s="193"/>
      <c r="S4390" s="193"/>
      <c r="T4390" s="193" t="str">
        <f t="shared" si="68"/>
        <v/>
      </c>
    </row>
    <row r="4391" spans="18:20" ht="15" customHeight="1" x14ac:dyDescent="0.25">
      <c r="R4391" s="193"/>
      <c r="S4391" s="193"/>
      <c r="T4391" s="193" t="str">
        <f t="shared" si="68"/>
        <v/>
      </c>
    </row>
    <row r="4392" spans="18:20" ht="15" customHeight="1" x14ac:dyDescent="0.25">
      <c r="R4392" s="193"/>
      <c r="S4392" s="193"/>
      <c r="T4392" s="193" t="str">
        <f t="shared" si="68"/>
        <v/>
      </c>
    </row>
    <row r="4393" spans="18:20" ht="15" customHeight="1" x14ac:dyDescent="0.25">
      <c r="R4393" s="193"/>
      <c r="S4393" s="193"/>
      <c r="T4393" s="193" t="str">
        <f t="shared" si="68"/>
        <v/>
      </c>
    </row>
    <row r="4394" spans="18:20" ht="15" customHeight="1" x14ac:dyDescent="0.25">
      <c r="R4394" s="193"/>
      <c r="S4394" s="193"/>
      <c r="T4394" s="193" t="str">
        <f t="shared" si="68"/>
        <v/>
      </c>
    </row>
    <row r="4395" spans="18:20" ht="15" customHeight="1" x14ac:dyDescent="0.25">
      <c r="R4395" s="193"/>
      <c r="S4395" s="193"/>
      <c r="T4395" s="193" t="str">
        <f t="shared" si="68"/>
        <v/>
      </c>
    </row>
    <row r="4396" spans="18:20" ht="15" customHeight="1" x14ac:dyDescent="0.25">
      <c r="R4396" s="193"/>
      <c r="S4396" s="193"/>
      <c r="T4396" s="193" t="str">
        <f t="shared" si="68"/>
        <v/>
      </c>
    </row>
    <row r="4397" spans="18:20" ht="15" customHeight="1" x14ac:dyDescent="0.25">
      <c r="R4397" s="193"/>
      <c r="S4397" s="193"/>
      <c r="T4397" s="193" t="str">
        <f t="shared" si="68"/>
        <v/>
      </c>
    </row>
    <row r="4398" spans="18:20" ht="15" customHeight="1" x14ac:dyDescent="0.25">
      <c r="R4398" s="193"/>
      <c r="S4398" s="193"/>
      <c r="T4398" s="193" t="str">
        <f t="shared" si="68"/>
        <v/>
      </c>
    </row>
    <row r="4399" spans="18:20" ht="15" customHeight="1" x14ac:dyDescent="0.25">
      <c r="R4399" s="193"/>
      <c r="S4399" s="193"/>
      <c r="T4399" s="193" t="str">
        <f t="shared" si="68"/>
        <v/>
      </c>
    </row>
    <row r="4400" spans="18:20" ht="15" customHeight="1" x14ac:dyDescent="0.25">
      <c r="R4400" s="193"/>
      <c r="S4400" s="193"/>
      <c r="T4400" s="193" t="str">
        <f t="shared" si="68"/>
        <v/>
      </c>
    </row>
    <row r="4401" spans="18:20" ht="15" customHeight="1" x14ac:dyDescent="0.25">
      <c r="R4401" s="193"/>
      <c r="S4401" s="193"/>
      <c r="T4401" s="193" t="str">
        <f t="shared" si="68"/>
        <v/>
      </c>
    </row>
    <row r="4402" spans="18:20" ht="15" customHeight="1" x14ac:dyDescent="0.25">
      <c r="R4402" s="193"/>
      <c r="S4402" s="193"/>
      <c r="T4402" s="193" t="str">
        <f t="shared" si="68"/>
        <v/>
      </c>
    </row>
    <row r="4403" spans="18:20" ht="15" customHeight="1" x14ac:dyDescent="0.25">
      <c r="R4403" s="193"/>
      <c r="S4403" s="193"/>
      <c r="T4403" s="193" t="str">
        <f t="shared" si="68"/>
        <v/>
      </c>
    </row>
    <row r="4404" spans="18:20" ht="15" customHeight="1" x14ac:dyDescent="0.25">
      <c r="R4404" s="193"/>
      <c r="S4404" s="193"/>
      <c r="T4404" s="193" t="str">
        <f t="shared" si="68"/>
        <v/>
      </c>
    </row>
    <row r="4405" spans="18:20" ht="15" customHeight="1" x14ac:dyDescent="0.25">
      <c r="R4405" s="193"/>
      <c r="S4405" s="193"/>
      <c r="T4405" s="193" t="str">
        <f t="shared" si="68"/>
        <v/>
      </c>
    </row>
    <row r="4406" spans="18:20" ht="15" customHeight="1" x14ac:dyDescent="0.25">
      <c r="R4406" s="193"/>
      <c r="S4406" s="193"/>
      <c r="T4406" s="193" t="str">
        <f t="shared" si="68"/>
        <v/>
      </c>
    </row>
    <row r="4407" spans="18:20" ht="15" customHeight="1" x14ac:dyDescent="0.25">
      <c r="R4407" s="193"/>
      <c r="S4407" s="193"/>
      <c r="T4407" s="193" t="str">
        <f t="shared" si="68"/>
        <v/>
      </c>
    </row>
    <row r="4408" spans="18:20" ht="15" customHeight="1" x14ac:dyDescent="0.25">
      <c r="R4408" s="193"/>
      <c r="S4408" s="193"/>
      <c r="T4408" s="193" t="str">
        <f t="shared" si="68"/>
        <v/>
      </c>
    </row>
    <row r="4409" spans="18:20" ht="15" customHeight="1" x14ac:dyDescent="0.25">
      <c r="R4409" s="193"/>
      <c r="S4409" s="193"/>
      <c r="T4409" s="193" t="str">
        <f t="shared" si="68"/>
        <v/>
      </c>
    </row>
    <row r="4410" spans="18:20" ht="15" customHeight="1" x14ac:dyDescent="0.25">
      <c r="R4410" s="193"/>
      <c r="S4410" s="193"/>
      <c r="T4410" s="193" t="str">
        <f t="shared" si="68"/>
        <v/>
      </c>
    </row>
    <row r="4411" spans="18:20" ht="15" customHeight="1" x14ac:dyDescent="0.25">
      <c r="R4411" s="193"/>
      <c r="S4411" s="193"/>
      <c r="T4411" s="193" t="str">
        <f t="shared" si="68"/>
        <v/>
      </c>
    </row>
    <row r="4412" spans="18:20" ht="15" customHeight="1" x14ac:dyDescent="0.25">
      <c r="R4412" s="193"/>
      <c r="S4412" s="193"/>
      <c r="T4412" s="193" t="str">
        <f t="shared" si="68"/>
        <v/>
      </c>
    </row>
    <row r="4413" spans="18:20" ht="15" customHeight="1" x14ac:dyDescent="0.25">
      <c r="R4413" s="193"/>
      <c r="S4413" s="193"/>
      <c r="T4413" s="193" t="str">
        <f t="shared" si="68"/>
        <v/>
      </c>
    </row>
    <row r="4414" spans="18:20" ht="15" customHeight="1" x14ac:dyDescent="0.25">
      <c r="R4414" s="193"/>
      <c r="S4414" s="193"/>
      <c r="T4414" s="193" t="str">
        <f t="shared" si="68"/>
        <v/>
      </c>
    </row>
    <row r="4415" spans="18:20" ht="15" customHeight="1" x14ac:dyDescent="0.25">
      <c r="R4415" s="193"/>
      <c r="S4415" s="193"/>
      <c r="T4415" s="193" t="str">
        <f t="shared" si="68"/>
        <v/>
      </c>
    </row>
    <row r="4416" spans="18:20" ht="15" customHeight="1" x14ac:dyDescent="0.25">
      <c r="R4416" s="193"/>
      <c r="S4416" s="193"/>
      <c r="T4416" s="193" t="str">
        <f t="shared" si="68"/>
        <v/>
      </c>
    </row>
    <row r="4417" spans="18:20" ht="15" customHeight="1" x14ac:dyDescent="0.25">
      <c r="R4417" s="193"/>
      <c r="S4417" s="193"/>
      <c r="T4417" s="193" t="str">
        <f t="shared" si="68"/>
        <v/>
      </c>
    </row>
    <row r="4418" spans="18:20" ht="15" customHeight="1" x14ac:dyDescent="0.25">
      <c r="R4418" s="193"/>
      <c r="S4418" s="193"/>
      <c r="T4418" s="193" t="str">
        <f t="shared" ref="T4418:T4481" si="69">IF($A4418="","",IF(AND($R4418="",$S4418=""),"",IF($S4418="",0,$S4418)-IF($R4418="",0,$R4418)))</f>
        <v/>
      </c>
    </row>
    <row r="4419" spans="18:20" ht="15" customHeight="1" x14ac:dyDescent="0.25">
      <c r="R4419" s="193"/>
      <c r="S4419" s="193"/>
      <c r="T4419" s="193" t="str">
        <f t="shared" si="69"/>
        <v/>
      </c>
    </row>
    <row r="4420" spans="18:20" ht="15" customHeight="1" x14ac:dyDescent="0.25">
      <c r="R4420" s="193"/>
      <c r="S4420" s="193"/>
      <c r="T4420" s="193" t="str">
        <f t="shared" si="69"/>
        <v/>
      </c>
    </row>
    <row r="4421" spans="18:20" ht="15" customHeight="1" x14ac:dyDescent="0.25">
      <c r="R4421" s="193"/>
      <c r="S4421" s="193"/>
      <c r="T4421" s="193" t="str">
        <f t="shared" si="69"/>
        <v/>
      </c>
    </row>
    <row r="4422" spans="18:20" ht="15" customHeight="1" x14ac:dyDescent="0.25">
      <c r="R4422" s="193"/>
      <c r="S4422" s="193"/>
      <c r="T4422" s="193" t="str">
        <f t="shared" si="69"/>
        <v/>
      </c>
    </row>
    <row r="4423" spans="18:20" ht="15" customHeight="1" x14ac:dyDescent="0.25">
      <c r="R4423" s="193"/>
      <c r="S4423" s="193"/>
      <c r="T4423" s="193" t="str">
        <f t="shared" si="69"/>
        <v/>
      </c>
    </row>
    <row r="4424" spans="18:20" ht="15" customHeight="1" x14ac:dyDescent="0.25">
      <c r="R4424" s="193"/>
      <c r="S4424" s="193"/>
      <c r="T4424" s="193" t="str">
        <f t="shared" si="69"/>
        <v/>
      </c>
    </row>
    <row r="4425" spans="18:20" ht="15" customHeight="1" x14ac:dyDescent="0.25">
      <c r="R4425" s="193"/>
      <c r="S4425" s="193"/>
      <c r="T4425" s="193" t="str">
        <f t="shared" si="69"/>
        <v/>
      </c>
    </row>
    <row r="4426" spans="18:20" ht="15" customHeight="1" x14ac:dyDescent="0.25">
      <c r="R4426" s="193"/>
      <c r="S4426" s="193"/>
      <c r="T4426" s="193" t="str">
        <f t="shared" si="69"/>
        <v/>
      </c>
    </row>
    <row r="4427" spans="18:20" ht="15" customHeight="1" x14ac:dyDescent="0.25">
      <c r="R4427" s="193"/>
      <c r="S4427" s="193"/>
      <c r="T4427" s="193" t="str">
        <f t="shared" si="69"/>
        <v/>
      </c>
    </row>
    <row r="4428" spans="18:20" ht="15" customHeight="1" x14ac:dyDescent="0.25">
      <c r="R4428" s="193"/>
      <c r="S4428" s="193"/>
      <c r="T4428" s="193" t="str">
        <f t="shared" si="69"/>
        <v/>
      </c>
    </row>
    <row r="4429" spans="18:20" ht="15" customHeight="1" x14ac:dyDescent="0.25">
      <c r="R4429" s="193"/>
      <c r="S4429" s="193"/>
      <c r="T4429" s="193" t="str">
        <f t="shared" si="69"/>
        <v/>
      </c>
    </row>
    <row r="4430" spans="18:20" ht="15" customHeight="1" x14ac:dyDescent="0.25">
      <c r="R4430" s="193"/>
      <c r="S4430" s="193"/>
      <c r="T4430" s="193" t="str">
        <f t="shared" si="69"/>
        <v/>
      </c>
    </row>
    <row r="4431" spans="18:20" ht="15" customHeight="1" x14ac:dyDescent="0.25">
      <c r="R4431" s="193"/>
      <c r="S4431" s="193"/>
      <c r="T4431" s="193" t="str">
        <f t="shared" si="69"/>
        <v/>
      </c>
    </row>
    <row r="4432" spans="18:20" ht="15" customHeight="1" x14ac:dyDescent="0.25">
      <c r="R4432" s="193"/>
      <c r="S4432" s="193"/>
      <c r="T4432" s="193" t="str">
        <f t="shared" si="69"/>
        <v/>
      </c>
    </row>
    <row r="4433" spans="18:20" ht="15" customHeight="1" x14ac:dyDescent="0.25">
      <c r="R4433" s="193"/>
      <c r="S4433" s="193"/>
      <c r="T4433" s="193" t="str">
        <f t="shared" si="69"/>
        <v/>
      </c>
    </row>
    <row r="4434" spans="18:20" ht="15" customHeight="1" x14ac:dyDescent="0.25">
      <c r="R4434" s="193"/>
      <c r="S4434" s="193"/>
      <c r="T4434" s="193" t="str">
        <f t="shared" si="69"/>
        <v/>
      </c>
    </row>
    <row r="4435" spans="18:20" ht="15" customHeight="1" x14ac:dyDescent="0.25">
      <c r="R4435" s="193"/>
      <c r="S4435" s="193"/>
      <c r="T4435" s="193" t="str">
        <f t="shared" si="69"/>
        <v/>
      </c>
    </row>
    <row r="4436" spans="18:20" ht="15" customHeight="1" x14ac:dyDescent="0.25">
      <c r="R4436" s="193"/>
      <c r="S4436" s="193"/>
      <c r="T4436" s="193" t="str">
        <f t="shared" si="69"/>
        <v/>
      </c>
    </row>
    <row r="4437" spans="18:20" ht="15" customHeight="1" x14ac:dyDescent="0.25">
      <c r="R4437" s="193"/>
      <c r="S4437" s="193"/>
      <c r="T4437" s="193" t="str">
        <f t="shared" si="69"/>
        <v/>
      </c>
    </row>
    <row r="4438" spans="18:20" ht="15" customHeight="1" x14ac:dyDescent="0.25">
      <c r="R4438" s="193"/>
      <c r="S4438" s="193"/>
      <c r="T4438" s="193" t="str">
        <f t="shared" si="69"/>
        <v/>
      </c>
    </row>
    <row r="4439" spans="18:20" ht="15" customHeight="1" x14ac:dyDescent="0.25">
      <c r="R4439" s="193"/>
      <c r="S4439" s="193"/>
      <c r="T4439" s="193" t="str">
        <f t="shared" si="69"/>
        <v/>
      </c>
    </row>
    <row r="4440" spans="18:20" ht="15" customHeight="1" x14ac:dyDescent="0.25">
      <c r="R4440" s="193"/>
      <c r="S4440" s="193"/>
      <c r="T4440" s="193" t="str">
        <f t="shared" si="69"/>
        <v/>
      </c>
    </row>
    <row r="4441" spans="18:20" ht="15" customHeight="1" x14ac:dyDescent="0.25">
      <c r="R4441" s="193"/>
      <c r="S4441" s="193"/>
      <c r="T4441" s="193" t="str">
        <f t="shared" si="69"/>
        <v/>
      </c>
    </row>
    <row r="4442" spans="18:20" ht="15" customHeight="1" x14ac:dyDescent="0.25">
      <c r="R4442" s="193"/>
      <c r="S4442" s="193"/>
      <c r="T4442" s="193" t="str">
        <f t="shared" si="69"/>
        <v/>
      </c>
    </row>
    <row r="4443" spans="18:20" ht="15" customHeight="1" x14ac:dyDescent="0.25">
      <c r="R4443" s="193"/>
      <c r="S4443" s="193"/>
      <c r="T4443" s="193" t="str">
        <f t="shared" si="69"/>
        <v/>
      </c>
    </row>
    <row r="4444" spans="18:20" ht="15" customHeight="1" x14ac:dyDescent="0.25">
      <c r="R4444" s="193"/>
      <c r="S4444" s="193"/>
      <c r="T4444" s="193" t="str">
        <f t="shared" si="69"/>
        <v/>
      </c>
    </row>
    <row r="4445" spans="18:20" ht="15" customHeight="1" x14ac:dyDescent="0.25">
      <c r="R4445" s="193"/>
      <c r="S4445" s="193"/>
      <c r="T4445" s="193" t="str">
        <f t="shared" si="69"/>
        <v/>
      </c>
    </row>
    <row r="4446" spans="18:20" ht="15" customHeight="1" x14ac:dyDescent="0.25">
      <c r="R4446" s="193"/>
      <c r="S4446" s="193"/>
      <c r="T4446" s="193" t="str">
        <f t="shared" si="69"/>
        <v/>
      </c>
    </row>
    <row r="4447" spans="18:20" ht="15" customHeight="1" x14ac:dyDescent="0.25">
      <c r="R4447" s="193"/>
      <c r="S4447" s="193"/>
      <c r="T4447" s="193" t="str">
        <f t="shared" si="69"/>
        <v/>
      </c>
    </row>
    <row r="4448" spans="18:20" ht="15" customHeight="1" x14ac:dyDescent="0.25">
      <c r="R4448" s="193"/>
      <c r="S4448" s="193"/>
      <c r="T4448" s="193" t="str">
        <f t="shared" si="69"/>
        <v/>
      </c>
    </row>
    <row r="4449" spans="18:20" ht="15" customHeight="1" x14ac:dyDescent="0.25">
      <c r="R4449" s="193"/>
      <c r="S4449" s="193"/>
      <c r="T4449" s="193" t="str">
        <f t="shared" si="69"/>
        <v/>
      </c>
    </row>
    <row r="4450" spans="18:20" ht="15" customHeight="1" x14ac:dyDescent="0.25">
      <c r="R4450" s="193"/>
      <c r="S4450" s="193"/>
      <c r="T4450" s="193" t="str">
        <f t="shared" si="69"/>
        <v/>
      </c>
    </row>
    <row r="4451" spans="18:20" ht="15" customHeight="1" x14ac:dyDescent="0.25">
      <c r="R4451" s="193"/>
      <c r="S4451" s="193"/>
      <c r="T4451" s="193" t="str">
        <f t="shared" si="69"/>
        <v/>
      </c>
    </row>
    <row r="4452" spans="18:20" ht="15" customHeight="1" x14ac:dyDescent="0.25">
      <c r="R4452" s="193"/>
      <c r="S4452" s="193"/>
      <c r="T4452" s="193" t="str">
        <f t="shared" si="69"/>
        <v/>
      </c>
    </row>
    <row r="4453" spans="18:20" ht="15" customHeight="1" x14ac:dyDescent="0.25">
      <c r="R4453" s="193"/>
      <c r="S4453" s="193"/>
      <c r="T4453" s="193" t="str">
        <f t="shared" si="69"/>
        <v/>
      </c>
    </row>
    <row r="4454" spans="18:20" ht="15" customHeight="1" x14ac:dyDescent="0.25">
      <c r="R4454" s="193"/>
      <c r="S4454" s="193"/>
      <c r="T4454" s="193" t="str">
        <f t="shared" si="69"/>
        <v/>
      </c>
    </row>
    <row r="4455" spans="18:20" ht="15" customHeight="1" x14ac:dyDescent="0.25">
      <c r="R4455" s="193"/>
      <c r="S4455" s="193"/>
      <c r="T4455" s="193" t="str">
        <f t="shared" si="69"/>
        <v/>
      </c>
    </row>
    <row r="4456" spans="18:20" ht="15" customHeight="1" x14ac:dyDescent="0.25">
      <c r="R4456" s="193"/>
      <c r="S4456" s="193"/>
      <c r="T4456" s="193" t="str">
        <f t="shared" si="69"/>
        <v/>
      </c>
    </row>
    <row r="4457" spans="18:20" ht="15" customHeight="1" x14ac:dyDescent="0.25">
      <c r="R4457" s="193"/>
      <c r="S4457" s="193"/>
      <c r="T4457" s="193" t="str">
        <f t="shared" si="69"/>
        <v/>
      </c>
    </row>
    <row r="4458" spans="18:20" ht="15" customHeight="1" x14ac:dyDescent="0.25">
      <c r="R4458" s="193"/>
      <c r="S4458" s="193"/>
      <c r="T4458" s="193" t="str">
        <f t="shared" si="69"/>
        <v/>
      </c>
    </row>
    <row r="4459" spans="18:20" ht="15" customHeight="1" x14ac:dyDescent="0.25">
      <c r="R4459" s="193"/>
      <c r="S4459" s="193"/>
      <c r="T4459" s="193" t="str">
        <f t="shared" si="69"/>
        <v/>
      </c>
    </row>
    <row r="4460" spans="18:20" ht="15" customHeight="1" x14ac:dyDescent="0.25">
      <c r="R4460" s="193"/>
      <c r="S4460" s="193"/>
      <c r="T4460" s="193" t="str">
        <f t="shared" si="69"/>
        <v/>
      </c>
    </row>
    <row r="4461" spans="18:20" ht="15" customHeight="1" x14ac:dyDescent="0.25">
      <c r="R4461" s="193"/>
      <c r="S4461" s="193"/>
      <c r="T4461" s="193" t="str">
        <f t="shared" si="69"/>
        <v/>
      </c>
    </row>
    <row r="4462" spans="18:20" ht="15" customHeight="1" x14ac:dyDescent="0.25">
      <c r="R4462" s="193"/>
      <c r="S4462" s="193"/>
      <c r="T4462" s="193" t="str">
        <f t="shared" si="69"/>
        <v/>
      </c>
    </row>
    <row r="4463" spans="18:20" ht="15" customHeight="1" x14ac:dyDescent="0.25">
      <c r="R4463" s="193"/>
      <c r="S4463" s="193"/>
      <c r="T4463" s="193" t="str">
        <f t="shared" si="69"/>
        <v/>
      </c>
    </row>
    <row r="4464" spans="18:20" ht="15" customHeight="1" x14ac:dyDescent="0.25">
      <c r="R4464" s="193"/>
      <c r="S4464" s="193"/>
      <c r="T4464" s="193" t="str">
        <f t="shared" si="69"/>
        <v/>
      </c>
    </row>
    <row r="4465" spans="18:20" ht="15" customHeight="1" x14ac:dyDescent="0.25">
      <c r="R4465" s="193"/>
      <c r="S4465" s="193"/>
      <c r="T4465" s="193" t="str">
        <f t="shared" si="69"/>
        <v/>
      </c>
    </row>
    <row r="4466" spans="18:20" ht="15" customHeight="1" x14ac:dyDescent="0.25">
      <c r="R4466" s="193"/>
      <c r="S4466" s="193"/>
      <c r="T4466" s="193" t="str">
        <f t="shared" si="69"/>
        <v/>
      </c>
    </row>
    <row r="4467" spans="18:20" ht="15" customHeight="1" x14ac:dyDescent="0.25">
      <c r="R4467" s="193"/>
      <c r="S4467" s="193"/>
      <c r="T4467" s="193" t="str">
        <f t="shared" si="69"/>
        <v/>
      </c>
    </row>
    <row r="4468" spans="18:20" ht="15" customHeight="1" x14ac:dyDescent="0.25">
      <c r="R4468" s="193"/>
      <c r="S4468" s="193"/>
      <c r="T4468" s="193" t="str">
        <f t="shared" si="69"/>
        <v/>
      </c>
    </row>
    <row r="4469" spans="18:20" ht="15" customHeight="1" x14ac:dyDescent="0.25">
      <c r="R4469" s="193"/>
      <c r="S4469" s="193"/>
      <c r="T4469" s="193" t="str">
        <f t="shared" si="69"/>
        <v/>
      </c>
    </row>
    <row r="4470" spans="18:20" ht="15" customHeight="1" x14ac:dyDescent="0.25">
      <c r="R4470" s="193"/>
      <c r="S4470" s="193"/>
      <c r="T4470" s="193" t="str">
        <f t="shared" si="69"/>
        <v/>
      </c>
    </row>
    <row r="4471" spans="18:20" ht="15" customHeight="1" x14ac:dyDescent="0.25">
      <c r="R4471" s="193"/>
      <c r="S4471" s="193"/>
      <c r="T4471" s="193" t="str">
        <f t="shared" si="69"/>
        <v/>
      </c>
    </row>
    <row r="4472" spans="18:20" ht="15" customHeight="1" x14ac:dyDescent="0.25">
      <c r="R4472" s="193"/>
      <c r="S4472" s="193"/>
      <c r="T4472" s="193" t="str">
        <f t="shared" si="69"/>
        <v/>
      </c>
    </row>
    <row r="4473" spans="18:20" ht="15" customHeight="1" x14ac:dyDescent="0.25">
      <c r="R4473" s="193"/>
      <c r="S4473" s="193"/>
      <c r="T4473" s="193" t="str">
        <f t="shared" si="69"/>
        <v/>
      </c>
    </row>
    <row r="4474" spans="18:20" ht="15" customHeight="1" x14ac:dyDescent="0.25">
      <c r="R4474" s="193"/>
      <c r="S4474" s="193"/>
      <c r="T4474" s="193" t="str">
        <f t="shared" si="69"/>
        <v/>
      </c>
    </row>
    <row r="4475" spans="18:20" ht="15" customHeight="1" x14ac:dyDescent="0.25">
      <c r="R4475" s="193"/>
      <c r="S4475" s="193"/>
      <c r="T4475" s="193" t="str">
        <f t="shared" si="69"/>
        <v/>
      </c>
    </row>
    <row r="4476" spans="18:20" ht="15" customHeight="1" x14ac:dyDescent="0.25">
      <c r="R4476" s="193"/>
      <c r="S4476" s="193"/>
      <c r="T4476" s="193" t="str">
        <f t="shared" si="69"/>
        <v/>
      </c>
    </row>
    <row r="4477" spans="18:20" ht="15" customHeight="1" x14ac:dyDescent="0.25">
      <c r="R4477" s="193"/>
      <c r="S4477" s="193"/>
      <c r="T4477" s="193" t="str">
        <f t="shared" si="69"/>
        <v/>
      </c>
    </row>
    <row r="4478" spans="18:20" ht="15" customHeight="1" x14ac:dyDescent="0.25">
      <c r="R4478" s="193"/>
      <c r="S4478" s="193"/>
      <c r="T4478" s="193" t="str">
        <f t="shared" si="69"/>
        <v/>
      </c>
    </row>
    <row r="4479" spans="18:20" ht="15" customHeight="1" x14ac:dyDescent="0.25">
      <c r="R4479" s="193"/>
      <c r="S4479" s="193"/>
      <c r="T4479" s="193" t="str">
        <f t="shared" si="69"/>
        <v/>
      </c>
    </row>
    <row r="4480" spans="18:20" ht="15" customHeight="1" x14ac:dyDescent="0.25">
      <c r="R4480" s="193"/>
      <c r="S4480" s="193"/>
      <c r="T4480" s="193" t="str">
        <f t="shared" si="69"/>
        <v/>
      </c>
    </row>
    <row r="4481" spans="18:20" ht="15" customHeight="1" x14ac:dyDescent="0.25">
      <c r="R4481" s="193"/>
      <c r="S4481" s="193"/>
      <c r="T4481" s="193" t="str">
        <f t="shared" si="69"/>
        <v/>
      </c>
    </row>
    <row r="4482" spans="18:20" ht="15" customHeight="1" x14ac:dyDescent="0.25">
      <c r="R4482" s="193"/>
      <c r="S4482" s="193"/>
      <c r="T4482" s="193" t="str">
        <f t="shared" ref="T4482:T4545" si="70">IF($A4482="","",IF(AND($R4482="",$S4482=""),"",IF($S4482="",0,$S4482)-IF($R4482="",0,$R4482)))</f>
        <v/>
      </c>
    </row>
    <row r="4483" spans="18:20" ht="15" customHeight="1" x14ac:dyDescent="0.25">
      <c r="R4483" s="193"/>
      <c r="S4483" s="193"/>
      <c r="T4483" s="193" t="str">
        <f t="shared" si="70"/>
        <v/>
      </c>
    </row>
    <row r="4484" spans="18:20" ht="15" customHeight="1" x14ac:dyDescent="0.25">
      <c r="R4484" s="193"/>
      <c r="S4484" s="193"/>
      <c r="T4484" s="193" t="str">
        <f t="shared" si="70"/>
        <v/>
      </c>
    </row>
    <row r="4485" spans="18:20" ht="15" customHeight="1" x14ac:dyDescent="0.25">
      <c r="R4485" s="193"/>
      <c r="S4485" s="193"/>
      <c r="T4485" s="193" t="str">
        <f t="shared" si="70"/>
        <v/>
      </c>
    </row>
    <row r="4486" spans="18:20" ht="15" customHeight="1" x14ac:dyDescent="0.25">
      <c r="R4486" s="193"/>
      <c r="S4486" s="193"/>
      <c r="T4486" s="193" t="str">
        <f t="shared" si="70"/>
        <v/>
      </c>
    </row>
    <row r="4487" spans="18:20" ht="15" customHeight="1" x14ac:dyDescent="0.25">
      <c r="R4487" s="193"/>
      <c r="S4487" s="193"/>
      <c r="T4487" s="193" t="str">
        <f t="shared" si="70"/>
        <v/>
      </c>
    </row>
    <row r="4488" spans="18:20" ht="15" customHeight="1" x14ac:dyDescent="0.25">
      <c r="R4488" s="193"/>
      <c r="S4488" s="193"/>
      <c r="T4488" s="193" t="str">
        <f t="shared" si="70"/>
        <v/>
      </c>
    </row>
    <row r="4489" spans="18:20" ht="15" customHeight="1" x14ac:dyDescent="0.25">
      <c r="R4489" s="193"/>
      <c r="S4489" s="193"/>
      <c r="T4489" s="193" t="str">
        <f t="shared" si="70"/>
        <v/>
      </c>
    </row>
    <row r="4490" spans="18:20" ht="15" customHeight="1" x14ac:dyDescent="0.25">
      <c r="R4490" s="193"/>
      <c r="S4490" s="193"/>
      <c r="T4490" s="193" t="str">
        <f t="shared" si="70"/>
        <v/>
      </c>
    </row>
    <row r="4491" spans="18:20" ht="15" customHeight="1" x14ac:dyDescent="0.25">
      <c r="R4491" s="193"/>
      <c r="S4491" s="193"/>
      <c r="T4491" s="193" t="str">
        <f t="shared" si="70"/>
        <v/>
      </c>
    </row>
    <row r="4492" spans="18:20" ht="15" customHeight="1" x14ac:dyDescent="0.25">
      <c r="R4492" s="193"/>
      <c r="S4492" s="193"/>
      <c r="T4492" s="193" t="str">
        <f t="shared" si="70"/>
        <v/>
      </c>
    </row>
    <row r="4493" spans="18:20" ht="15" customHeight="1" x14ac:dyDescent="0.25">
      <c r="R4493" s="193"/>
      <c r="S4493" s="193"/>
      <c r="T4493" s="193" t="str">
        <f t="shared" si="70"/>
        <v/>
      </c>
    </row>
    <row r="4494" spans="18:20" ht="15" customHeight="1" x14ac:dyDescent="0.25">
      <c r="R4494" s="193"/>
      <c r="S4494" s="193"/>
      <c r="T4494" s="193" t="str">
        <f t="shared" si="70"/>
        <v/>
      </c>
    </row>
    <row r="4495" spans="18:20" ht="15" customHeight="1" x14ac:dyDescent="0.25">
      <c r="R4495" s="193"/>
      <c r="S4495" s="193"/>
      <c r="T4495" s="193" t="str">
        <f t="shared" si="70"/>
        <v/>
      </c>
    </row>
    <row r="4496" spans="18:20" ht="15" customHeight="1" x14ac:dyDescent="0.25">
      <c r="R4496" s="193"/>
      <c r="S4496" s="193"/>
      <c r="T4496" s="193" t="str">
        <f t="shared" si="70"/>
        <v/>
      </c>
    </row>
    <row r="4497" spans="18:20" ht="15" customHeight="1" x14ac:dyDescent="0.25">
      <c r="R4497" s="193"/>
      <c r="S4497" s="193"/>
      <c r="T4497" s="193" t="str">
        <f t="shared" si="70"/>
        <v/>
      </c>
    </row>
    <row r="4498" spans="18:20" ht="15" customHeight="1" x14ac:dyDescent="0.25">
      <c r="R4498" s="193"/>
      <c r="S4498" s="193"/>
      <c r="T4498" s="193" t="str">
        <f t="shared" si="70"/>
        <v/>
      </c>
    </row>
    <row r="4499" spans="18:20" ht="15" customHeight="1" x14ac:dyDescent="0.25">
      <c r="R4499" s="193"/>
      <c r="S4499" s="193"/>
      <c r="T4499" s="193" t="str">
        <f t="shared" si="70"/>
        <v/>
      </c>
    </row>
    <row r="4500" spans="18:20" ht="15" customHeight="1" x14ac:dyDescent="0.25">
      <c r="R4500" s="193"/>
      <c r="S4500" s="193"/>
      <c r="T4500" s="193" t="str">
        <f t="shared" si="70"/>
        <v/>
      </c>
    </row>
    <row r="4501" spans="18:20" ht="15" customHeight="1" x14ac:dyDescent="0.25">
      <c r="R4501" s="193"/>
      <c r="S4501" s="193"/>
      <c r="T4501" s="193" t="str">
        <f t="shared" si="70"/>
        <v/>
      </c>
    </row>
    <row r="4502" spans="18:20" ht="15" customHeight="1" x14ac:dyDescent="0.25">
      <c r="R4502" s="193"/>
      <c r="S4502" s="193"/>
      <c r="T4502" s="193" t="str">
        <f t="shared" si="70"/>
        <v/>
      </c>
    </row>
    <row r="4503" spans="18:20" ht="15" customHeight="1" x14ac:dyDescent="0.25">
      <c r="R4503" s="193"/>
      <c r="S4503" s="193"/>
      <c r="T4503" s="193" t="str">
        <f t="shared" si="70"/>
        <v/>
      </c>
    </row>
    <row r="4504" spans="18:20" ht="15" customHeight="1" x14ac:dyDescent="0.25">
      <c r="R4504" s="193"/>
      <c r="S4504" s="193"/>
      <c r="T4504" s="193" t="str">
        <f t="shared" si="70"/>
        <v/>
      </c>
    </row>
    <row r="4505" spans="18:20" ht="15" customHeight="1" x14ac:dyDescent="0.25">
      <c r="R4505" s="193"/>
      <c r="S4505" s="193"/>
      <c r="T4505" s="193" t="str">
        <f t="shared" si="70"/>
        <v/>
      </c>
    </row>
    <row r="4506" spans="18:20" ht="15" customHeight="1" x14ac:dyDescent="0.25">
      <c r="R4506" s="193"/>
      <c r="S4506" s="193"/>
      <c r="T4506" s="193" t="str">
        <f t="shared" si="70"/>
        <v/>
      </c>
    </row>
    <row r="4507" spans="18:20" ht="15" customHeight="1" x14ac:dyDescent="0.25">
      <c r="R4507" s="193"/>
      <c r="S4507" s="193"/>
      <c r="T4507" s="193" t="str">
        <f t="shared" si="70"/>
        <v/>
      </c>
    </row>
    <row r="4508" spans="18:20" ht="15" customHeight="1" x14ac:dyDescent="0.25">
      <c r="R4508" s="193"/>
      <c r="S4508" s="193"/>
      <c r="T4508" s="193" t="str">
        <f t="shared" si="70"/>
        <v/>
      </c>
    </row>
    <row r="4509" spans="18:20" ht="15" customHeight="1" x14ac:dyDescent="0.25">
      <c r="R4509" s="193"/>
      <c r="S4509" s="193"/>
      <c r="T4509" s="193" t="str">
        <f t="shared" si="70"/>
        <v/>
      </c>
    </row>
    <row r="4510" spans="18:20" ht="15" customHeight="1" x14ac:dyDescent="0.25">
      <c r="R4510" s="193"/>
      <c r="S4510" s="193"/>
      <c r="T4510" s="193" t="str">
        <f t="shared" si="70"/>
        <v/>
      </c>
    </row>
    <row r="4511" spans="18:20" ht="15" customHeight="1" x14ac:dyDescent="0.25">
      <c r="R4511" s="193"/>
      <c r="S4511" s="193"/>
      <c r="T4511" s="193" t="str">
        <f t="shared" si="70"/>
        <v/>
      </c>
    </row>
    <row r="4512" spans="18:20" ht="15" customHeight="1" x14ac:dyDescent="0.25">
      <c r="R4512" s="193"/>
      <c r="S4512" s="193"/>
      <c r="T4512" s="193" t="str">
        <f t="shared" si="70"/>
        <v/>
      </c>
    </row>
    <row r="4513" spans="18:20" ht="15" customHeight="1" x14ac:dyDescent="0.25">
      <c r="R4513" s="193"/>
      <c r="S4513" s="193"/>
      <c r="T4513" s="193" t="str">
        <f t="shared" si="70"/>
        <v/>
      </c>
    </row>
    <row r="4514" spans="18:20" ht="15" customHeight="1" x14ac:dyDescent="0.25">
      <c r="R4514" s="193"/>
      <c r="S4514" s="193"/>
      <c r="T4514" s="193" t="str">
        <f t="shared" si="70"/>
        <v/>
      </c>
    </row>
    <row r="4515" spans="18:20" ht="15" customHeight="1" x14ac:dyDescent="0.25">
      <c r="R4515" s="193"/>
      <c r="S4515" s="193"/>
      <c r="T4515" s="193" t="str">
        <f t="shared" si="70"/>
        <v/>
      </c>
    </row>
    <row r="4516" spans="18:20" ht="15" customHeight="1" x14ac:dyDescent="0.25">
      <c r="R4516" s="193"/>
      <c r="S4516" s="193"/>
      <c r="T4516" s="193" t="str">
        <f t="shared" si="70"/>
        <v/>
      </c>
    </row>
    <row r="4517" spans="18:20" ht="15" customHeight="1" x14ac:dyDescent="0.25">
      <c r="R4517" s="193"/>
      <c r="S4517" s="193"/>
      <c r="T4517" s="193" t="str">
        <f t="shared" si="70"/>
        <v/>
      </c>
    </row>
    <row r="4518" spans="18:20" ht="15" customHeight="1" x14ac:dyDescent="0.25">
      <c r="R4518" s="193"/>
      <c r="S4518" s="193"/>
      <c r="T4518" s="193" t="str">
        <f t="shared" si="70"/>
        <v/>
      </c>
    </row>
    <row r="4519" spans="18:20" ht="15" customHeight="1" x14ac:dyDescent="0.25">
      <c r="R4519" s="193"/>
      <c r="S4519" s="193"/>
      <c r="T4519" s="193" t="str">
        <f t="shared" si="70"/>
        <v/>
      </c>
    </row>
    <row r="4520" spans="18:20" ht="15" customHeight="1" x14ac:dyDescent="0.25">
      <c r="R4520" s="193"/>
      <c r="S4520" s="193"/>
      <c r="T4520" s="193" t="str">
        <f t="shared" si="70"/>
        <v/>
      </c>
    </row>
    <row r="4521" spans="18:20" ht="15" customHeight="1" x14ac:dyDescent="0.25">
      <c r="R4521" s="193"/>
      <c r="S4521" s="193"/>
      <c r="T4521" s="193" t="str">
        <f t="shared" si="70"/>
        <v/>
      </c>
    </row>
    <row r="4522" spans="18:20" ht="15" customHeight="1" x14ac:dyDescent="0.25">
      <c r="R4522" s="193"/>
      <c r="S4522" s="193"/>
      <c r="T4522" s="193" t="str">
        <f t="shared" si="70"/>
        <v/>
      </c>
    </row>
    <row r="4523" spans="18:20" ht="15" customHeight="1" x14ac:dyDescent="0.25">
      <c r="R4523" s="193"/>
      <c r="S4523" s="193"/>
      <c r="T4523" s="193" t="str">
        <f t="shared" si="70"/>
        <v/>
      </c>
    </row>
    <row r="4524" spans="18:20" ht="15" customHeight="1" x14ac:dyDescent="0.25">
      <c r="R4524" s="193"/>
      <c r="S4524" s="193"/>
      <c r="T4524" s="193" t="str">
        <f t="shared" si="70"/>
        <v/>
      </c>
    </row>
    <row r="4525" spans="18:20" ht="15" customHeight="1" x14ac:dyDescent="0.25">
      <c r="R4525" s="193"/>
      <c r="S4525" s="193"/>
      <c r="T4525" s="193" t="str">
        <f t="shared" si="70"/>
        <v/>
      </c>
    </row>
    <row r="4526" spans="18:20" ht="15" customHeight="1" x14ac:dyDescent="0.25">
      <c r="R4526" s="193"/>
      <c r="S4526" s="193"/>
      <c r="T4526" s="193" t="str">
        <f t="shared" si="70"/>
        <v/>
      </c>
    </row>
    <row r="4527" spans="18:20" ht="15" customHeight="1" x14ac:dyDescent="0.25">
      <c r="R4527" s="193"/>
      <c r="S4527" s="193"/>
      <c r="T4527" s="193" t="str">
        <f t="shared" si="70"/>
        <v/>
      </c>
    </row>
    <row r="4528" spans="18:20" ht="15" customHeight="1" x14ac:dyDescent="0.25">
      <c r="R4528" s="193"/>
      <c r="S4528" s="193"/>
      <c r="T4528" s="193" t="str">
        <f t="shared" si="70"/>
        <v/>
      </c>
    </row>
    <row r="4529" spans="18:20" ht="15" customHeight="1" x14ac:dyDescent="0.25">
      <c r="R4529" s="193"/>
      <c r="S4529" s="193"/>
      <c r="T4529" s="193" t="str">
        <f t="shared" si="70"/>
        <v/>
      </c>
    </row>
    <row r="4530" spans="18:20" ht="15" customHeight="1" x14ac:dyDescent="0.25">
      <c r="R4530" s="193"/>
      <c r="S4530" s="193"/>
      <c r="T4530" s="193" t="str">
        <f t="shared" si="70"/>
        <v/>
      </c>
    </row>
    <row r="4531" spans="18:20" ht="15" customHeight="1" x14ac:dyDescent="0.25">
      <c r="R4531" s="193"/>
      <c r="S4531" s="193"/>
      <c r="T4531" s="193" t="str">
        <f t="shared" si="70"/>
        <v/>
      </c>
    </row>
    <row r="4532" spans="18:20" ht="15" customHeight="1" x14ac:dyDescent="0.25">
      <c r="R4532" s="193"/>
      <c r="S4532" s="193"/>
      <c r="T4532" s="193" t="str">
        <f t="shared" si="70"/>
        <v/>
      </c>
    </row>
    <row r="4533" spans="18:20" ht="15" customHeight="1" x14ac:dyDescent="0.25">
      <c r="R4533" s="193"/>
      <c r="S4533" s="193"/>
      <c r="T4533" s="193" t="str">
        <f t="shared" si="70"/>
        <v/>
      </c>
    </row>
    <row r="4534" spans="18:20" ht="15" customHeight="1" x14ac:dyDescent="0.25">
      <c r="R4534" s="193"/>
      <c r="S4534" s="193"/>
      <c r="T4534" s="193" t="str">
        <f t="shared" si="70"/>
        <v/>
      </c>
    </row>
    <row r="4535" spans="18:20" ht="15" customHeight="1" x14ac:dyDescent="0.25">
      <c r="R4535" s="193"/>
      <c r="S4535" s="193"/>
      <c r="T4535" s="193" t="str">
        <f t="shared" si="70"/>
        <v/>
      </c>
    </row>
    <row r="4536" spans="18:20" ht="15" customHeight="1" x14ac:dyDescent="0.25">
      <c r="R4536" s="193"/>
      <c r="S4536" s="193"/>
      <c r="T4536" s="193" t="str">
        <f t="shared" si="70"/>
        <v/>
      </c>
    </row>
    <row r="4537" spans="18:20" ht="15" customHeight="1" x14ac:dyDescent="0.25">
      <c r="R4537" s="193"/>
      <c r="S4537" s="193"/>
      <c r="T4537" s="193" t="str">
        <f t="shared" si="70"/>
        <v/>
      </c>
    </row>
    <row r="4538" spans="18:20" ht="15" customHeight="1" x14ac:dyDescent="0.25">
      <c r="R4538" s="193"/>
      <c r="S4538" s="193"/>
      <c r="T4538" s="193" t="str">
        <f t="shared" si="70"/>
        <v/>
      </c>
    </row>
    <row r="4539" spans="18:20" ht="15" customHeight="1" x14ac:dyDescent="0.25">
      <c r="R4539" s="193"/>
      <c r="S4539" s="193"/>
      <c r="T4539" s="193" t="str">
        <f t="shared" si="70"/>
        <v/>
      </c>
    </row>
    <row r="4540" spans="18:20" ht="15" customHeight="1" x14ac:dyDescent="0.25">
      <c r="R4540" s="193"/>
      <c r="S4540" s="193"/>
      <c r="T4540" s="193" t="str">
        <f t="shared" si="70"/>
        <v/>
      </c>
    </row>
    <row r="4541" spans="18:20" ht="15" customHeight="1" x14ac:dyDescent="0.25">
      <c r="R4541" s="193"/>
      <c r="S4541" s="193"/>
      <c r="T4541" s="193" t="str">
        <f t="shared" si="70"/>
        <v/>
      </c>
    </row>
    <row r="4542" spans="18:20" ht="15" customHeight="1" x14ac:dyDescent="0.25">
      <c r="R4542" s="193"/>
      <c r="S4542" s="193"/>
      <c r="T4542" s="193" t="str">
        <f t="shared" si="70"/>
        <v/>
      </c>
    </row>
    <row r="4543" spans="18:20" ht="15" customHeight="1" x14ac:dyDescent="0.25">
      <c r="R4543" s="193"/>
      <c r="S4543" s="193"/>
      <c r="T4543" s="193" t="str">
        <f t="shared" si="70"/>
        <v/>
      </c>
    </row>
    <row r="4544" spans="18:20" ht="15" customHeight="1" x14ac:dyDescent="0.25">
      <c r="R4544" s="193"/>
      <c r="S4544" s="193"/>
      <c r="T4544" s="193" t="str">
        <f t="shared" si="70"/>
        <v/>
      </c>
    </row>
    <row r="4545" spans="18:20" ht="15" customHeight="1" x14ac:dyDescent="0.25">
      <c r="R4545" s="193"/>
      <c r="S4545" s="193"/>
      <c r="T4545" s="193" t="str">
        <f t="shared" si="70"/>
        <v/>
      </c>
    </row>
    <row r="4546" spans="18:20" ht="15" customHeight="1" x14ac:dyDescent="0.25">
      <c r="R4546" s="193"/>
      <c r="S4546" s="193"/>
      <c r="T4546" s="193" t="str">
        <f t="shared" ref="T4546:T4609" si="71">IF($A4546="","",IF(AND($R4546="",$S4546=""),"",IF($S4546="",0,$S4546)-IF($R4546="",0,$R4546)))</f>
        <v/>
      </c>
    </row>
    <row r="4547" spans="18:20" ht="15" customHeight="1" x14ac:dyDescent="0.25">
      <c r="R4547" s="193"/>
      <c r="S4547" s="193"/>
      <c r="T4547" s="193" t="str">
        <f t="shared" si="71"/>
        <v/>
      </c>
    </row>
    <row r="4548" spans="18:20" ht="15" customHeight="1" x14ac:dyDescent="0.25">
      <c r="R4548" s="193"/>
      <c r="S4548" s="193"/>
      <c r="T4548" s="193" t="str">
        <f t="shared" si="71"/>
        <v/>
      </c>
    </row>
    <row r="4549" spans="18:20" ht="15" customHeight="1" x14ac:dyDescent="0.25">
      <c r="R4549" s="193"/>
      <c r="S4549" s="193"/>
      <c r="T4549" s="193" t="str">
        <f t="shared" si="71"/>
        <v/>
      </c>
    </row>
    <row r="4550" spans="18:20" ht="15" customHeight="1" x14ac:dyDescent="0.25">
      <c r="R4550" s="193"/>
      <c r="S4550" s="193"/>
      <c r="T4550" s="193" t="str">
        <f t="shared" si="71"/>
        <v/>
      </c>
    </row>
    <row r="4551" spans="18:20" ht="15" customHeight="1" x14ac:dyDescent="0.25">
      <c r="R4551" s="193"/>
      <c r="S4551" s="193"/>
      <c r="T4551" s="193" t="str">
        <f t="shared" si="71"/>
        <v/>
      </c>
    </row>
    <row r="4552" spans="18:20" ht="15" customHeight="1" x14ac:dyDescent="0.25">
      <c r="R4552" s="193"/>
      <c r="S4552" s="193"/>
      <c r="T4552" s="193" t="str">
        <f t="shared" si="71"/>
        <v/>
      </c>
    </row>
    <row r="4553" spans="18:20" ht="15" customHeight="1" x14ac:dyDescent="0.25">
      <c r="R4553" s="193"/>
      <c r="S4553" s="193"/>
      <c r="T4553" s="193" t="str">
        <f t="shared" si="71"/>
        <v/>
      </c>
    </row>
    <row r="4554" spans="18:20" ht="15" customHeight="1" x14ac:dyDescent="0.25">
      <c r="R4554" s="193"/>
      <c r="S4554" s="193"/>
      <c r="T4554" s="193" t="str">
        <f t="shared" si="71"/>
        <v/>
      </c>
    </row>
    <row r="4555" spans="18:20" ht="15" customHeight="1" x14ac:dyDescent="0.25">
      <c r="R4555" s="193"/>
      <c r="S4555" s="193"/>
      <c r="T4555" s="193" t="str">
        <f t="shared" si="71"/>
        <v/>
      </c>
    </row>
    <row r="4556" spans="18:20" ht="15" customHeight="1" x14ac:dyDescent="0.25">
      <c r="R4556" s="193"/>
      <c r="S4556" s="193"/>
      <c r="T4556" s="193" t="str">
        <f t="shared" si="71"/>
        <v/>
      </c>
    </row>
    <row r="4557" spans="18:20" ht="15" customHeight="1" x14ac:dyDescent="0.25">
      <c r="R4557" s="193"/>
      <c r="S4557" s="193"/>
      <c r="T4557" s="193" t="str">
        <f t="shared" si="71"/>
        <v/>
      </c>
    </row>
    <row r="4558" spans="18:20" ht="15" customHeight="1" x14ac:dyDescent="0.25">
      <c r="R4558" s="193"/>
      <c r="S4558" s="193"/>
      <c r="T4558" s="193" t="str">
        <f t="shared" si="71"/>
        <v/>
      </c>
    </row>
    <row r="4559" spans="18:20" ht="15" customHeight="1" x14ac:dyDescent="0.25">
      <c r="R4559" s="193"/>
      <c r="S4559" s="193"/>
      <c r="T4559" s="193" t="str">
        <f t="shared" si="71"/>
        <v/>
      </c>
    </row>
    <row r="4560" spans="18:20" ht="15" customHeight="1" x14ac:dyDescent="0.25">
      <c r="R4560" s="193"/>
      <c r="S4560" s="193"/>
      <c r="T4560" s="193" t="str">
        <f t="shared" si="71"/>
        <v/>
      </c>
    </row>
    <row r="4561" spans="18:20" ht="15" customHeight="1" x14ac:dyDescent="0.25">
      <c r="R4561" s="193"/>
      <c r="S4561" s="193"/>
      <c r="T4561" s="193" t="str">
        <f t="shared" si="71"/>
        <v/>
      </c>
    </row>
    <row r="4562" spans="18:20" ht="15" customHeight="1" x14ac:dyDescent="0.25">
      <c r="R4562" s="193"/>
      <c r="S4562" s="193"/>
      <c r="T4562" s="193" t="str">
        <f t="shared" si="71"/>
        <v/>
      </c>
    </row>
    <row r="4563" spans="18:20" ht="15" customHeight="1" x14ac:dyDescent="0.25">
      <c r="R4563" s="193"/>
      <c r="S4563" s="193"/>
      <c r="T4563" s="193" t="str">
        <f t="shared" si="71"/>
        <v/>
      </c>
    </row>
    <row r="4564" spans="18:20" ht="15" customHeight="1" x14ac:dyDescent="0.25">
      <c r="R4564" s="193"/>
      <c r="S4564" s="193"/>
      <c r="T4564" s="193" t="str">
        <f t="shared" si="71"/>
        <v/>
      </c>
    </row>
    <row r="4565" spans="18:20" ht="15" customHeight="1" x14ac:dyDescent="0.25">
      <c r="R4565" s="193"/>
      <c r="S4565" s="193"/>
      <c r="T4565" s="193" t="str">
        <f t="shared" si="71"/>
        <v/>
      </c>
    </row>
    <row r="4566" spans="18:20" ht="15" customHeight="1" x14ac:dyDescent="0.25">
      <c r="R4566" s="193"/>
      <c r="S4566" s="193"/>
      <c r="T4566" s="193" t="str">
        <f t="shared" si="71"/>
        <v/>
      </c>
    </row>
    <row r="4567" spans="18:20" ht="15" customHeight="1" x14ac:dyDescent="0.25">
      <c r="R4567" s="193"/>
      <c r="S4567" s="193"/>
      <c r="T4567" s="193" t="str">
        <f t="shared" si="71"/>
        <v/>
      </c>
    </row>
    <row r="4568" spans="18:20" ht="15" customHeight="1" x14ac:dyDescent="0.25">
      <c r="R4568" s="193"/>
      <c r="S4568" s="193"/>
      <c r="T4568" s="193" t="str">
        <f t="shared" si="71"/>
        <v/>
      </c>
    </row>
    <row r="4569" spans="18:20" ht="15" customHeight="1" x14ac:dyDescent="0.25">
      <c r="R4569" s="193"/>
      <c r="S4569" s="193"/>
      <c r="T4569" s="193" t="str">
        <f t="shared" si="71"/>
        <v/>
      </c>
    </row>
    <row r="4570" spans="18:20" ht="15" customHeight="1" x14ac:dyDescent="0.25">
      <c r="R4570" s="193"/>
      <c r="S4570" s="193"/>
      <c r="T4570" s="193" t="str">
        <f t="shared" si="71"/>
        <v/>
      </c>
    </row>
    <row r="4571" spans="18:20" ht="15" customHeight="1" x14ac:dyDescent="0.25">
      <c r="R4571" s="193"/>
      <c r="S4571" s="193"/>
      <c r="T4571" s="193" t="str">
        <f t="shared" si="71"/>
        <v/>
      </c>
    </row>
    <row r="4572" spans="18:20" ht="15" customHeight="1" x14ac:dyDescent="0.25">
      <c r="R4572" s="193"/>
      <c r="S4572" s="193"/>
      <c r="T4572" s="193" t="str">
        <f t="shared" si="71"/>
        <v/>
      </c>
    </row>
    <row r="4573" spans="18:20" ht="15" customHeight="1" x14ac:dyDescent="0.25">
      <c r="R4573" s="193"/>
      <c r="S4573" s="193"/>
      <c r="T4573" s="193" t="str">
        <f t="shared" si="71"/>
        <v/>
      </c>
    </row>
    <row r="4574" spans="18:20" ht="15" customHeight="1" x14ac:dyDescent="0.25">
      <c r="R4574" s="193"/>
      <c r="S4574" s="193"/>
      <c r="T4574" s="193" t="str">
        <f t="shared" si="71"/>
        <v/>
      </c>
    </row>
    <row r="4575" spans="18:20" ht="15" customHeight="1" x14ac:dyDescent="0.25">
      <c r="R4575" s="193"/>
      <c r="S4575" s="193"/>
      <c r="T4575" s="193" t="str">
        <f t="shared" si="71"/>
        <v/>
      </c>
    </row>
    <row r="4576" spans="18:20" ht="15" customHeight="1" x14ac:dyDescent="0.25">
      <c r="R4576" s="193"/>
      <c r="S4576" s="193"/>
      <c r="T4576" s="193" t="str">
        <f t="shared" si="71"/>
        <v/>
      </c>
    </row>
    <row r="4577" spans="18:20" ht="15" customHeight="1" x14ac:dyDescent="0.25">
      <c r="R4577" s="193"/>
      <c r="S4577" s="193"/>
      <c r="T4577" s="193" t="str">
        <f t="shared" si="71"/>
        <v/>
      </c>
    </row>
    <row r="4578" spans="18:20" ht="15" customHeight="1" x14ac:dyDescent="0.25">
      <c r="R4578" s="193"/>
      <c r="S4578" s="193"/>
      <c r="T4578" s="193" t="str">
        <f t="shared" si="71"/>
        <v/>
      </c>
    </row>
    <row r="4579" spans="18:20" ht="15" customHeight="1" x14ac:dyDescent="0.25">
      <c r="R4579" s="193"/>
      <c r="S4579" s="193"/>
      <c r="T4579" s="193" t="str">
        <f t="shared" si="71"/>
        <v/>
      </c>
    </row>
    <row r="4580" spans="18:20" ht="15" customHeight="1" x14ac:dyDescent="0.25">
      <c r="R4580" s="193"/>
      <c r="S4580" s="193"/>
      <c r="T4580" s="193" t="str">
        <f t="shared" si="71"/>
        <v/>
      </c>
    </row>
    <row r="4581" spans="18:20" ht="15" customHeight="1" x14ac:dyDescent="0.25">
      <c r="R4581" s="193"/>
      <c r="S4581" s="193"/>
      <c r="T4581" s="193" t="str">
        <f t="shared" si="71"/>
        <v/>
      </c>
    </row>
    <row r="4582" spans="18:20" ht="15" customHeight="1" x14ac:dyDescent="0.25">
      <c r="R4582" s="193"/>
      <c r="S4582" s="193"/>
      <c r="T4582" s="193" t="str">
        <f t="shared" si="71"/>
        <v/>
      </c>
    </row>
    <row r="4583" spans="18:20" ht="15" customHeight="1" x14ac:dyDescent="0.25">
      <c r="R4583" s="193"/>
      <c r="S4583" s="193"/>
      <c r="T4583" s="193" t="str">
        <f t="shared" si="71"/>
        <v/>
      </c>
    </row>
    <row r="4584" spans="18:20" ht="15" customHeight="1" x14ac:dyDescent="0.25">
      <c r="R4584" s="193"/>
      <c r="S4584" s="193"/>
      <c r="T4584" s="193" t="str">
        <f t="shared" si="71"/>
        <v/>
      </c>
    </row>
    <row r="4585" spans="18:20" ht="15" customHeight="1" x14ac:dyDescent="0.25">
      <c r="R4585" s="193"/>
      <c r="S4585" s="193"/>
      <c r="T4585" s="193" t="str">
        <f t="shared" si="71"/>
        <v/>
      </c>
    </row>
    <row r="4586" spans="18:20" ht="15" customHeight="1" x14ac:dyDescent="0.25">
      <c r="R4586" s="193"/>
      <c r="S4586" s="193"/>
      <c r="T4586" s="193" t="str">
        <f t="shared" si="71"/>
        <v/>
      </c>
    </row>
    <row r="4587" spans="18:20" ht="15" customHeight="1" x14ac:dyDescent="0.25">
      <c r="R4587" s="193"/>
      <c r="S4587" s="193"/>
      <c r="T4587" s="193" t="str">
        <f t="shared" si="71"/>
        <v/>
      </c>
    </row>
    <row r="4588" spans="18:20" ht="15" customHeight="1" x14ac:dyDescent="0.25">
      <c r="R4588" s="193"/>
      <c r="S4588" s="193"/>
      <c r="T4588" s="193" t="str">
        <f t="shared" si="71"/>
        <v/>
      </c>
    </row>
    <row r="4589" spans="18:20" ht="15" customHeight="1" x14ac:dyDescent="0.25">
      <c r="R4589" s="193"/>
      <c r="S4589" s="193"/>
      <c r="T4589" s="193" t="str">
        <f t="shared" si="71"/>
        <v/>
      </c>
    </row>
    <row r="4590" spans="18:20" ht="15" customHeight="1" x14ac:dyDescent="0.25">
      <c r="R4590" s="193"/>
      <c r="S4590" s="193"/>
      <c r="T4590" s="193" t="str">
        <f t="shared" si="71"/>
        <v/>
      </c>
    </row>
    <row r="4591" spans="18:20" ht="15" customHeight="1" x14ac:dyDescent="0.25">
      <c r="R4591" s="193"/>
      <c r="S4591" s="193"/>
      <c r="T4591" s="193" t="str">
        <f t="shared" si="71"/>
        <v/>
      </c>
    </row>
    <row r="4592" spans="18:20" ht="15" customHeight="1" x14ac:dyDescent="0.25">
      <c r="R4592" s="193"/>
      <c r="S4592" s="193"/>
      <c r="T4592" s="193" t="str">
        <f t="shared" si="71"/>
        <v/>
      </c>
    </row>
    <row r="4593" spans="18:20" ht="15" customHeight="1" x14ac:dyDescent="0.25">
      <c r="R4593" s="193"/>
      <c r="S4593" s="193"/>
      <c r="T4593" s="193" t="str">
        <f t="shared" si="71"/>
        <v/>
      </c>
    </row>
    <row r="4594" spans="18:20" ht="15" customHeight="1" x14ac:dyDescent="0.25">
      <c r="R4594" s="193"/>
      <c r="S4594" s="193"/>
      <c r="T4594" s="193" t="str">
        <f t="shared" si="71"/>
        <v/>
      </c>
    </row>
    <row r="4595" spans="18:20" ht="15" customHeight="1" x14ac:dyDescent="0.25">
      <c r="R4595" s="193"/>
      <c r="S4595" s="193"/>
      <c r="T4595" s="193" t="str">
        <f t="shared" si="71"/>
        <v/>
      </c>
    </row>
    <row r="4596" spans="18:20" ht="15" customHeight="1" x14ac:dyDescent="0.25">
      <c r="R4596" s="193"/>
      <c r="S4596" s="193"/>
      <c r="T4596" s="193" t="str">
        <f t="shared" si="71"/>
        <v/>
      </c>
    </row>
    <row r="4597" spans="18:20" ht="15" customHeight="1" x14ac:dyDescent="0.25">
      <c r="R4597" s="193"/>
      <c r="S4597" s="193"/>
      <c r="T4597" s="193" t="str">
        <f t="shared" si="71"/>
        <v/>
      </c>
    </row>
    <row r="4598" spans="18:20" ht="15" customHeight="1" x14ac:dyDescent="0.25">
      <c r="R4598" s="193"/>
      <c r="S4598" s="193"/>
      <c r="T4598" s="193" t="str">
        <f t="shared" si="71"/>
        <v/>
      </c>
    </row>
    <row r="4599" spans="18:20" ht="15" customHeight="1" x14ac:dyDescent="0.25">
      <c r="R4599" s="193"/>
      <c r="S4599" s="193"/>
      <c r="T4599" s="193" t="str">
        <f t="shared" si="71"/>
        <v/>
      </c>
    </row>
    <row r="4600" spans="18:20" ht="15" customHeight="1" x14ac:dyDescent="0.25">
      <c r="R4600" s="193"/>
      <c r="S4600" s="193"/>
      <c r="T4600" s="193" t="str">
        <f t="shared" si="71"/>
        <v/>
      </c>
    </row>
    <row r="4601" spans="18:20" ht="15" customHeight="1" x14ac:dyDescent="0.25">
      <c r="R4601" s="193"/>
      <c r="S4601" s="193"/>
      <c r="T4601" s="193" t="str">
        <f t="shared" si="71"/>
        <v/>
      </c>
    </row>
    <row r="4602" spans="18:20" ht="15" customHeight="1" x14ac:dyDescent="0.25">
      <c r="R4602" s="193"/>
      <c r="S4602" s="193"/>
      <c r="T4602" s="193" t="str">
        <f t="shared" si="71"/>
        <v/>
      </c>
    </row>
    <row r="4603" spans="18:20" ht="15" customHeight="1" x14ac:dyDescent="0.25">
      <c r="R4603" s="193"/>
      <c r="S4603" s="193"/>
      <c r="T4603" s="193" t="str">
        <f t="shared" si="71"/>
        <v/>
      </c>
    </row>
    <row r="4604" spans="18:20" ht="15" customHeight="1" x14ac:dyDescent="0.25">
      <c r="R4604" s="193"/>
      <c r="S4604" s="193"/>
      <c r="T4604" s="193" t="str">
        <f t="shared" si="71"/>
        <v/>
      </c>
    </row>
    <row r="4605" spans="18:20" ht="15" customHeight="1" x14ac:dyDescent="0.25">
      <c r="R4605" s="193"/>
      <c r="S4605" s="193"/>
      <c r="T4605" s="193" t="str">
        <f t="shared" si="71"/>
        <v/>
      </c>
    </row>
    <row r="4606" spans="18:20" ht="15" customHeight="1" x14ac:dyDescent="0.25">
      <c r="R4606" s="193"/>
      <c r="S4606" s="193"/>
      <c r="T4606" s="193" t="str">
        <f t="shared" si="71"/>
        <v/>
      </c>
    </row>
    <row r="4607" spans="18:20" ht="15" customHeight="1" x14ac:dyDescent="0.25">
      <c r="R4607" s="193"/>
      <c r="S4607" s="193"/>
      <c r="T4607" s="193" t="str">
        <f t="shared" si="71"/>
        <v/>
      </c>
    </row>
    <row r="4608" spans="18:20" ht="15" customHeight="1" x14ac:dyDescent="0.25">
      <c r="R4608" s="193"/>
      <c r="S4608" s="193"/>
      <c r="T4608" s="193" t="str">
        <f t="shared" si="71"/>
        <v/>
      </c>
    </row>
    <row r="4609" spans="18:20" ht="15" customHeight="1" x14ac:dyDescent="0.25">
      <c r="R4609" s="193"/>
      <c r="S4609" s="193"/>
      <c r="T4609" s="193" t="str">
        <f t="shared" si="71"/>
        <v/>
      </c>
    </row>
    <row r="4610" spans="18:20" ht="15" customHeight="1" x14ac:dyDescent="0.25">
      <c r="R4610" s="193"/>
      <c r="S4610" s="193"/>
      <c r="T4610" s="193" t="str">
        <f t="shared" ref="T4610:T4673" si="72">IF($A4610="","",IF(AND($R4610="",$S4610=""),"",IF($S4610="",0,$S4610)-IF($R4610="",0,$R4610)))</f>
        <v/>
      </c>
    </row>
    <row r="4611" spans="18:20" ht="15" customHeight="1" x14ac:dyDescent="0.25">
      <c r="R4611" s="193"/>
      <c r="S4611" s="193"/>
      <c r="T4611" s="193" t="str">
        <f t="shared" si="72"/>
        <v/>
      </c>
    </row>
    <row r="4612" spans="18:20" ht="15" customHeight="1" x14ac:dyDescent="0.25">
      <c r="R4612" s="193"/>
      <c r="S4612" s="193"/>
      <c r="T4612" s="193" t="str">
        <f t="shared" si="72"/>
        <v/>
      </c>
    </row>
    <row r="4613" spans="18:20" ht="15" customHeight="1" x14ac:dyDescent="0.25">
      <c r="R4613" s="193"/>
      <c r="S4613" s="193"/>
      <c r="T4613" s="193" t="str">
        <f t="shared" si="72"/>
        <v/>
      </c>
    </row>
    <row r="4614" spans="18:20" ht="15" customHeight="1" x14ac:dyDescent="0.25">
      <c r="R4614" s="193"/>
      <c r="S4614" s="193"/>
      <c r="T4614" s="193" t="str">
        <f t="shared" si="72"/>
        <v/>
      </c>
    </row>
    <row r="4615" spans="18:20" ht="15" customHeight="1" x14ac:dyDescent="0.25">
      <c r="R4615" s="193"/>
      <c r="S4615" s="193"/>
      <c r="T4615" s="193" t="str">
        <f t="shared" si="72"/>
        <v/>
      </c>
    </row>
    <row r="4616" spans="18:20" ht="15" customHeight="1" x14ac:dyDescent="0.25">
      <c r="R4616" s="193"/>
      <c r="S4616" s="193"/>
      <c r="T4616" s="193" t="str">
        <f t="shared" si="72"/>
        <v/>
      </c>
    </row>
    <row r="4617" spans="18:20" ht="15" customHeight="1" x14ac:dyDescent="0.25">
      <c r="R4617" s="193"/>
      <c r="S4617" s="193"/>
      <c r="T4617" s="193" t="str">
        <f t="shared" si="72"/>
        <v/>
      </c>
    </row>
    <row r="4618" spans="18:20" ht="15" customHeight="1" x14ac:dyDescent="0.25">
      <c r="R4618" s="193"/>
      <c r="S4618" s="193"/>
      <c r="T4618" s="193" t="str">
        <f t="shared" si="72"/>
        <v/>
      </c>
    </row>
    <row r="4619" spans="18:20" ht="15" customHeight="1" x14ac:dyDescent="0.25">
      <c r="R4619" s="193"/>
      <c r="S4619" s="193"/>
      <c r="T4619" s="193" t="str">
        <f t="shared" si="72"/>
        <v/>
      </c>
    </row>
    <row r="4620" spans="18:20" ht="15" customHeight="1" x14ac:dyDescent="0.25">
      <c r="R4620" s="193"/>
      <c r="S4620" s="193"/>
      <c r="T4620" s="193" t="str">
        <f t="shared" si="72"/>
        <v/>
      </c>
    </row>
    <row r="4621" spans="18:20" ht="15" customHeight="1" x14ac:dyDescent="0.25">
      <c r="R4621" s="193"/>
      <c r="S4621" s="193"/>
      <c r="T4621" s="193" t="str">
        <f t="shared" si="72"/>
        <v/>
      </c>
    </row>
    <row r="4622" spans="18:20" ht="15" customHeight="1" x14ac:dyDescent="0.25">
      <c r="R4622" s="193"/>
      <c r="S4622" s="193"/>
      <c r="T4622" s="193" t="str">
        <f t="shared" si="72"/>
        <v/>
      </c>
    </row>
    <row r="4623" spans="18:20" ht="15" customHeight="1" x14ac:dyDescent="0.25">
      <c r="R4623" s="193"/>
      <c r="S4623" s="193"/>
      <c r="T4623" s="193" t="str">
        <f t="shared" si="72"/>
        <v/>
      </c>
    </row>
    <row r="4624" spans="18:20" ht="15" customHeight="1" x14ac:dyDescent="0.25">
      <c r="R4624" s="193"/>
      <c r="S4624" s="193"/>
      <c r="T4624" s="193" t="str">
        <f t="shared" si="72"/>
        <v/>
      </c>
    </row>
    <row r="4625" spans="18:20" ht="15" customHeight="1" x14ac:dyDescent="0.25">
      <c r="R4625" s="193"/>
      <c r="S4625" s="193"/>
      <c r="T4625" s="193" t="str">
        <f t="shared" si="72"/>
        <v/>
      </c>
    </row>
    <row r="4626" spans="18:20" ht="15" customHeight="1" x14ac:dyDescent="0.25">
      <c r="R4626" s="193"/>
      <c r="S4626" s="193"/>
      <c r="T4626" s="193" t="str">
        <f t="shared" si="72"/>
        <v/>
      </c>
    </row>
    <row r="4627" spans="18:20" ht="15" customHeight="1" x14ac:dyDescent="0.25">
      <c r="R4627" s="193"/>
      <c r="S4627" s="193"/>
      <c r="T4627" s="193" t="str">
        <f t="shared" si="72"/>
        <v/>
      </c>
    </row>
    <row r="4628" spans="18:20" ht="15" customHeight="1" x14ac:dyDescent="0.25">
      <c r="R4628" s="193"/>
      <c r="S4628" s="193"/>
      <c r="T4628" s="193" t="str">
        <f t="shared" si="72"/>
        <v/>
      </c>
    </row>
    <row r="4629" spans="18:20" ht="15" customHeight="1" x14ac:dyDescent="0.25">
      <c r="R4629" s="193"/>
      <c r="S4629" s="193"/>
      <c r="T4629" s="193" t="str">
        <f t="shared" si="72"/>
        <v/>
      </c>
    </row>
    <row r="4630" spans="18:20" ht="15" customHeight="1" x14ac:dyDescent="0.25">
      <c r="R4630" s="193"/>
      <c r="S4630" s="193"/>
      <c r="T4630" s="193" t="str">
        <f t="shared" si="72"/>
        <v/>
      </c>
    </row>
    <row r="4631" spans="18:20" ht="15" customHeight="1" x14ac:dyDescent="0.25">
      <c r="R4631" s="193"/>
      <c r="S4631" s="193"/>
      <c r="T4631" s="193" t="str">
        <f t="shared" si="72"/>
        <v/>
      </c>
    </row>
    <row r="4632" spans="18:20" ht="15" customHeight="1" x14ac:dyDescent="0.25">
      <c r="R4632" s="193"/>
      <c r="S4632" s="193"/>
      <c r="T4632" s="193" t="str">
        <f t="shared" si="72"/>
        <v/>
      </c>
    </row>
    <row r="4633" spans="18:20" ht="15" customHeight="1" x14ac:dyDescent="0.25">
      <c r="R4633" s="193"/>
      <c r="S4633" s="193"/>
      <c r="T4633" s="193" t="str">
        <f t="shared" si="72"/>
        <v/>
      </c>
    </row>
    <row r="4634" spans="18:20" ht="15" customHeight="1" x14ac:dyDescent="0.25">
      <c r="R4634" s="193"/>
      <c r="S4634" s="193"/>
      <c r="T4634" s="193" t="str">
        <f t="shared" si="72"/>
        <v/>
      </c>
    </row>
    <row r="4635" spans="18:20" ht="15" customHeight="1" x14ac:dyDescent="0.25">
      <c r="R4635" s="193"/>
      <c r="S4635" s="193"/>
      <c r="T4635" s="193" t="str">
        <f t="shared" si="72"/>
        <v/>
      </c>
    </row>
    <row r="4636" spans="18:20" ht="15" customHeight="1" x14ac:dyDescent="0.25">
      <c r="R4636" s="193"/>
      <c r="S4636" s="193"/>
      <c r="T4636" s="193" t="str">
        <f t="shared" si="72"/>
        <v/>
      </c>
    </row>
    <row r="4637" spans="18:20" ht="15" customHeight="1" x14ac:dyDescent="0.25">
      <c r="R4637" s="193"/>
      <c r="S4637" s="193"/>
      <c r="T4637" s="193" t="str">
        <f t="shared" si="72"/>
        <v/>
      </c>
    </row>
    <row r="4638" spans="18:20" ht="15" customHeight="1" x14ac:dyDescent="0.25">
      <c r="R4638" s="193"/>
      <c r="S4638" s="193"/>
      <c r="T4638" s="193" t="str">
        <f t="shared" si="72"/>
        <v/>
      </c>
    </row>
    <row r="4639" spans="18:20" ht="15" customHeight="1" x14ac:dyDescent="0.25">
      <c r="R4639" s="193"/>
      <c r="S4639" s="193"/>
      <c r="T4639" s="193" t="str">
        <f t="shared" si="72"/>
        <v/>
      </c>
    </row>
    <row r="4640" spans="18:20" ht="15" customHeight="1" x14ac:dyDescent="0.25">
      <c r="R4640" s="193"/>
      <c r="S4640" s="193"/>
      <c r="T4640" s="193" t="str">
        <f t="shared" si="72"/>
        <v/>
      </c>
    </row>
    <row r="4641" spans="18:20" ht="15" customHeight="1" x14ac:dyDescent="0.25">
      <c r="R4641" s="193"/>
      <c r="S4641" s="193"/>
      <c r="T4641" s="193" t="str">
        <f t="shared" si="72"/>
        <v/>
      </c>
    </row>
    <row r="4642" spans="18:20" ht="15" customHeight="1" x14ac:dyDescent="0.25">
      <c r="R4642" s="193"/>
      <c r="S4642" s="193"/>
      <c r="T4642" s="193" t="str">
        <f t="shared" si="72"/>
        <v/>
      </c>
    </row>
    <row r="4643" spans="18:20" ht="15" customHeight="1" x14ac:dyDescent="0.25">
      <c r="R4643" s="193"/>
      <c r="S4643" s="193"/>
      <c r="T4643" s="193" t="str">
        <f t="shared" si="72"/>
        <v/>
      </c>
    </row>
    <row r="4644" spans="18:20" ht="15" customHeight="1" x14ac:dyDescent="0.25">
      <c r="R4644" s="193"/>
      <c r="S4644" s="193"/>
      <c r="T4644" s="193" t="str">
        <f t="shared" si="72"/>
        <v/>
      </c>
    </row>
    <row r="4645" spans="18:20" ht="15" customHeight="1" x14ac:dyDescent="0.25">
      <c r="R4645" s="193"/>
      <c r="S4645" s="193"/>
      <c r="T4645" s="193" t="str">
        <f t="shared" si="72"/>
        <v/>
      </c>
    </row>
    <row r="4646" spans="18:20" ht="15" customHeight="1" x14ac:dyDescent="0.25">
      <c r="R4646" s="193"/>
      <c r="S4646" s="193"/>
      <c r="T4646" s="193" t="str">
        <f t="shared" si="72"/>
        <v/>
      </c>
    </row>
    <row r="4647" spans="18:20" ht="15" customHeight="1" x14ac:dyDescent="0.25">
      <c r="R4647" s="193"/>
      <c r="S4647" s="193"/>
      <c r="T4647" s="193" t="str">
        <f t="shared" si="72"/>
        <v/>
      </c>
    </row>
    <row r="4648" spans="18:20" ht="15" customHeight="1" x14ac:dyDescent="0.25">
      <c r="R4648" s="193"/>
      <c r="S4648" s="193"/>
      <c r="T4648" s="193" t="str">
        <f t="shared" si="72"/>
        <v/>
      </c>
    </row>
    <row r="4649" spans="18:20" ht="15" customHeight="1" x14ac:dyDescent="0.25">
      <c r="R4649" s="193"/>
      <c r="S4649" s="193"/>
      <c r="T4649" s="193" t="str">
        <f t="shared" si="72"/>
        <v/>
      </c>
    </row>
    <row r="4650" spans="18:20" ht="15" customHeight="1" x14ac:dyDescent="0.25">
      <c r="R4650" s="193"/>
      <c r="S4650" s="193"/>
      <c r="T4650" s="193" t="str">
        <f t="shared" si="72"/>
        <v/>
      </c>
    </row>
    <row r="4651" spans="18:20" ht="15" customHeight="1" x14ac:dyDescent="0.25">
      <c r="R4651" s="193"/>
      <c r="S4651" s="193"/>
      <c r="T4651" s="193" t="str">
        <f t="shared" si="72"/>
        <v/>
      </c>
    </row>
    <row r="4652" spans="18:20" ht="15" customHeight="1" x14ac:dyDescent="0.25">
      <c r="R4652" s="193"/>
      <c r="S4652" s="193"/>
      <c r="T4652" s="193" t="str">
        <f t="shared" si="72"/>
        <v/>
      </c>
    </row>
    <row r="4653" spans="18:20" ht="15" customHeight="1" x14ac:dyDescent="0.25">
      <c r="R4653" s="193"/>
      <c r="S4653" s="193"/>
      <c r="T4653" s="193" t="str">
        <f t="shared" si="72"/>
        <v/>
      </c>
    </row>
    <row r="4654" spans="18:20" ht="15" customHeight="1" x14ac:dyDescent="0.25">
      <c r="R4654" s="193"/>
      <c r="S4654" s="193"/>
      <c r="T4654" s="193" t="str">
        <f t="shared" si="72"/>
        <v/>
      </c>
    </row>
    <row r="4655" spans="18:20" ht="15" customHeight="1" x14ac:dyDescent="0.25">
      <c r="R4655" s="193"/>
      <c r="S4655" s="193"/>
      <c r="T4655" s="193" t="str">
        <f t="shared" si="72"/>
        <v/>
      </c>
    </row>
    <row r="4656" spans="18:20" ht="15" customHeight="1" x14ac:dyDescent="0.25">
      <c r="R4656" s="193"/>
      <c r="S4656" s="193"/>
      <c r="T4656" s="193" t="str">
        <f t="shared" si="72"/>
        <v/>
      </c>
    </row>
    <row r="4657" spans="18:20" ht="15" customHeight="1" x14ac:dyDescent="0.25">
      <c r="R4657" s="193"/>
      <c r="S4657" s="193"/>
      <c r="T4657" s="193" t="str">
        <f t="shared" si="72"/>
        <v/>
      </c>
    </row>
    <row r="4658" spans="18:20" ht="15" customHeight="1" x14ac:dyDescent="0.25">
      <c r="R4658" s="193"/>
      <c r="S4658" s="193"/>
      <c r="T4658" s="193" t="str">
        <f t="shared" si="72"/>
        <v/>
      </c>
    </row>
    <row r="4659" spans="18:20" ht="15" customHeight="1" x14ac:dyDescent="0.25">
      <c r="R4659" s="193"/>
      <c r="S4659" s="193"/>
      <c r="T4659" s="193" t="str">
        <f t="shared" si="72"/>
        <v/>
      </c>
    </row>
    <row r="4660" spans="18:20" ht="15" customHeight="1" x14ac:dyDescent="0.25">
      <c r="R4660" s="193"/>
      <c r="S4660" s="193"/>
      <c r="T4660" s="193" t="str">
        <f t="shared" si="72"/>
        <v/>
      </c>
    </row>
    <row r="4661" spans="18:20" ht="15" customHeight="1" x14ac:dyDescent="0.25">
      <c r="R4661" s="193"/>
      <c r="S4661" s="193"/>
      <c r="T4661" s="193" t="str">
        <f t="shared" si="72"/>
        <v/>
      </c>
    </row>
    <row r="4662" spans="18:20" ht="15" customHeight="1" x14ac:dyDescent="0.25">
      <c r="R4662" s="193"/>
      <c r="S4662" s="193"/>
      <c r="T4662" s="193" t="str">
        <f t="shared" si="72"/>
        <v/>
      </c>
    </row>
    <row r="4663" spans="18:20" ht="15" customHeight="1" x14ac:dyDescent="0.25">
      <c r="R4663" s="193"/>
      <c r="S4663" s="193"/>
      <c r="T4663" s="193" t="str">
        <f t="shared" si="72"/>
        <v/>
      </c>
    </row>
    <row r="4664" spans="18:20" ht="15" customHeight="1" x14ac:dyDescent="0.25">
      <c r="R4664" s="193"/>
      <c r="S4664" s="193"/>
      <c r="T4664" s="193" t="str">
        <f t="shared" si="72"/>
        <v/>
      </c>
    </row>
    <row r="4665" spans="18:20" ht="15" customHeight="1" x14ac:dyDescent="0.25">
      <c r="R4665" s="193"/>
      <c r="S4665" s="193"/>
      <c r="T4665" s="193" t="str">
        <f t="shared" si="72"/>
        <v/>
      </c>
    </row>
    <row r="4666" spans="18:20" ht="15" customHeight="1" x14ac:dyDescent="0.25">
      <c r="R4666" s="193"/>
      <c r="S4666" s="193"/>
      <c r="T4666" s="193" t="str">
        <f t="shared" si="72"/>
        <v/>
      </c>
    </row>
    <row r="4667" spans="18:20" ht="15" customHeight="1" x14ac:dyDescent="0.25">
      <c r="R4667" s="193"/>
      <c r="S4667" s="193"/>
      <c r="T4667" s="193" t="str">
        <f t="shared" si="72"/>
        <v/>
      </c>
    </row>
    <row r="4668" spans="18:20" ht="15" customHeight="1" x14ac:dyDescent="0.25">
      <c r="R4668" s="193"/>
      <c r="S4668" s="193"/>
      <c r="T4668" s="193" t="str">
        <f t="shared" si="72"/>
        <v/>
      </c>
    </row>
    <row r="4669" spans="18:20" ht="15" customHeight="1" x14ac:dyDescent="0.25">
      <c r="R4669" s="193"/>
      <c r="S4669" s="193"/>
      <c r="T4669" s="193" t="str">
        <f t="shared" si="72"/>
        <v/>
      </c>
    </row>
    <row r="4670" spans="18:20" ht="15" customHeight="1" x14ac:dyDescent="0.25">
      <c r="R4670" s="193"/>
      <c r="S4670" s="193"/>
      <c r="T4670" s="193" t="str">
        <f t="shared" si="72"/>
        <v/>
      </c>
    </row>
    <row r="4671" spans="18:20" ht="15" customHeight="1" x14ac:dyDescent="0.25">
      <c r="R4671" s="193"/>
      <c r="S4671" s="193"/>
      <c r="T4671" s="193" t="str">
        <f t="shared" si="72"/>
        <v/>
      </c>
    </row>
    <row r="4672" spans="18:20" ht="15" customHeight="1" x14ac:dyDescent="0.25">
      <c r="R4672" s="193"/>
      <c r="S4672" s="193"/>
      <c r="T4672" s="193" t="str">
        <f t="shared" si="72"/>
        <v/>
      </c>
    </row>
    <row r="4673" spans="18:20" ht="15" customHeight="1" x14ac:dyDescent="0.25">
      <c r="R4673" s="193"/>
      <c r="S4673" s="193"/>
      <c r="T4673" s="193" t="str">
        <f t="shared" si="72"/>
        <v/>
      </c>
    </row>
    <row r="4674" spans="18:20" ht="15" customHeight="1" x14ac:dyDescent="0.25">
      <c r="R4674" s="193"/>
      <c r="S4674" s="193"/>
      <c r="T4674" s="193" t="str">
        <f t="shared" ref="T4674:T4737" si="73">IF($A4674="","",IF(AND($R4674="",$S4674=""),"",IF($S4674="",0,$S4674)-IF($R4674="",0,$R4674)))</f>
        <v/>
      </c>
    </row>
    <row r="4675" spans="18:20" ht="15" customHeight="1" x14ac:dyDescent="0.25">
      <c r="R4675" s="193"/>
      <c r="S4675" s="193"/>
      <c r="T4675" s="193" t="str">
        <f t="shared" si="73"/>
        <v/>
      </c>
    </row>
    <row r="4676" spans="18:20" ht="15" customHeight="1" x14ac:dyDescent="0.25">
      <c r="R4676" s="193"/>
      <c r="S4676" s="193"/>
      <c r="T4676" s="193" t="str">
        <f t="shared" si="73"/>
        <v/>
      </c>
    </row>
    <row r="4677" spans="18:20" ht="15" customHeight="1" x14ac:dyDescent="0.25">
      <c r="R4677" s="193"/>
      <c r="S4677" s="193"/>
      <c r="T4677" s="193" t="str">
        <f t="shared" si="73"/>
        <v/>
      </c>
    </row>
    <row r="4678" spans="18:20" ht="15" customHeight="1" x14ac:dyDescent="0.25">
      <c r="R4678" s="193"/>
      <c r="S4678" s="193"/>
      <c r="T4678" s="193" t="str">
        <f t="shared" si="73"/>
        <v/>
      </c>
    </row>
    <row r="4679" spans="18:20" ht="15" customHeight="1" x14ac:dyDescent="0.25">
      <c r="R4679" s="193"/>
      <c r="S4679" s="193"/>
      <c r="T4679" s="193" t="str">
        <f t="shared" si="73"/>
        <v/>
      </c>
    </row>
    <row r="4680" spans="18:20" ht="15" customHeight="1" x14ac:dyDescent="0.25">
      <c r="R4680" s="193"/>
      <c r="S4680" s="193"/>
      <c r="T4680" s="193" t="str">
        <f t="shared" si="73"/>
        <v/>
      </c>
    </row>
    <row r="4681" spans="18:20" ht="15" customHeight="1" x14ac:dyDescent="0.25">
      <c r="R4681" s="193"/>
      <c r="S4681" s="193"/>
      <c r="T4681" s="193" t="str">
        <f t="shared" si="73"/>
        <v/>
      </c>
    </row>
    <row r="4682" spans="18:20" ht="15" customHeight="1" x14ac:dyDescent="0.25">
      <c r="R4682" s="193"/>
      <c r="S4682" s="193"/>
      <c r="T4682" s="193" t="str">
        <f t="shared" si="73"/>
        <v/>
      </c>
    </row>
    <row r="4683" spans="18:20" ht="15" customHeight="1" x14ac:dyDescent="0.25">
      <c r="R4683" s="193"/>
      <c r="S4683" s="193"/>
      <c r="T4683" s="193" t="str">
        <f t="shared" si="73"/>
        <v/>
      </c>
    </row>
    <row r="4684" spans="18:20" ht="15" customHeight="1" x14ac:dyDescent="0.25">
      <c r="R4684" s="193"/>
      <c r="S4684" s="193"/>
      <c r="T4684" s="193" t="str">
        <f t="shared" si="73"/>
        <v/>
      </c>
    </row>
    <row r="4685" spans="18:20" ht="15" customHeight="1" x14ac:dyDescent="0.25">
      <c r="R4685" s="193"/>
      <c r="S4685" s="193"/>
      <c r="T4685" s="193" t="str">
        <f t="shared" si="73"/>
        <v/>
      </c>
    </row>
    <row r="4686" spans="18:20" ht="15" customHeight="1" x14ac:dyDescent="0.25">
      <c r="R4686" s="193"/>
      <c r="S4686" s="193"/>
      <c r="T4686" s="193" t="str">
        <f t="shared" si="73"/>
        <v/>
      </c>
    </row>
    <row r="4687" spans="18:20" ht="15" customHeight="1" x14ac:dyDescent="0.25">
      <c r="R4687" s="193"/>
      <c r="S4687" s="193"/>
      <c r="T4687" s="193" t="str">
        <f t="shared" si="73"/>
        <v/>
      </c>
    </row>
    <row r="4688" spans="18:20" ht="15" customHeight="1" x14ac:dyDescent="0.25">
      <c r="R4688" s="193"/>
      <c r="S4688" s="193"/>
      <c r="T4688" s="193" t="str">
        <f t="shared" si="73"/>
        <v/>
      </c>
    </row>
    <row r="4689" spans="18:20" ht="15" customHeight="1" x14ac:dyDescent="0.25">
      <c r="R4689" s="193"/>
      <c r="S4689" s="193"/>
      <c r="T4689" s="193" t="str">
        <f t="shared" si="73"/>
        <v/>
      </c>
    </row>
    <row r="4690" spans="18:20" ht="15" customHeight="1" x14ac:dyDescent="0.25">
      <c r="R4690" s="193"/>
      <c r="S4690" s="193"/>
      <c r="T4690" s="193" t="str">
        <f t="shared" si="73"/>
        <v/>
      </c>
    </row>
    <row r="4691" spans="18:20" ht="15" customHeight="1" x14ac:dyDescent="0.25">
      <c r="R4691" s="193"/>
      <c r="S4691" s="193"/>
      <c r="T4691" s="193" t="str">
        <f t="shared" si="73"/>
        <v/>
      </c>
    </row>
    <row r="4692" spans="18:20" ht="15" customHeight="1" x14ac:dyDescent="0.25">
      <c r="R4692" s="193"/>
      <c r="S4692" s="193"/>
      <c r="T4692" s="193" t="str">
        <f t="shared" si="73"/>
        <v/>
      </c>
    </row>
    <row r="4693" spans="18:20" ht="15" customHeight="1" x14ac:dyDescent="0.25">
      <c r="R4693" s="193"/>
      <c r="S4693" s="193"/>
      <c r="T4693" s="193" t="str">
        <f t="shared" si="73"/>
        <v/>
      </c>
    </row>
    <row r="4694" spans="18:20" ht="15" customHeight="1" x14ac:dyDescent="0.25">
      <c r="R4694" s="193"/>
      <c r="S4694" s="193"/>
      <c r="T4694" s="193" t="str">
        <f t="shared" si="73"/>
        <v/>
      </c>
    </row>
    <row r="4695" spans="18:20" ht="15" customHeight="1" x14ac:dyDescent="0.25">
      <c r="R4695" s="193"/>
      <c r="S4695" s="193"/>
      <c r="T4695" s="193" t="str">
        <f t="shared" si="73"/>
        <v/>
      </c>
    </row>
    <row r="4696" spans="18:20" ht="15" customHeight="1" x14ac:dyDescent="0.25">
      <c r="R4696" s="193"/>
      <c r="S4696" s="193"/>
      <c r="T4696" s="193" t="str">
        <f t="shared" si="73"/>
        <v/>
      </c>
    </row>
    <row r="4697" spans="18:20" ht="15" customHeight="1" x14ac:dyDescent="0.25">
      <c r="R4697" s="193"/>
      <c r="S4697" s="193"/>
      <c r="T4697" s="193" t="str">
        <f t="shared" si="73"/>
        <v/>
      </c>
    </row>
    <row r="4698" spans="18:20" ht="15" customHeight="1" x14ac:dyDescent="0.25">
      <c r="R4698" s="193"/>
      <c r="S4698" s="193"/>
      <c r="T4698" s="193" t="str">
        <f t="shared" si="73"/>
        <v/>
      </c>
    </row>
    <row r="4699" spans="18:20" ht="15" customHeight="1" x14ac:dyDescent="0.25">
      <c r="R4699" s="193"/>
      <c r="S4699" s="193"/>
      <c r="T4699" s="193" t="str">
        <f t="shared" si="73"/>
        <v/>
      </c>
    </row>
    <row r="4700" spans="18:20" ht="15" customHeight="1" x14ac:dyDescent="0.25">
      <c r="R4700" s="193"/>
      <c r="S4700" s="193"/>
      <c r="T4700" s="193" t="str">
        <f t="shared" si="73"/>
        <v/>
      </c>
    </row>
    <row r="4701" spans="18:20" ht="15" customHeight="1" x14ac:dyDescent="0.25">
      <c r="R4701" s="193"/>
      <c r="S4701" s="193"/>
      <c r="T4701" s="193" t="str">
        <f t="shared" si="73"/>
        <v/>
      </c>
    </row>
    <row r="4702" spans="18:20" ht="15" customHeight="1" x14ac:dyDescent="0.25">
      <c r="R4702" s="193"/>
      <c r="S4702" s="193"/>
      <c r="T4702" s="193" t="str">
        <f t="shared" si="73"/>
        <v/>
      </c>
    </row>
    <row r="4703" spans="18:20" ht="15" customHeight="1" x14ac:dyDescent="0.25">
      <c r="R4703" s="193"/>
      <c r="S4703" s="193"/>
      <c r="T4703" s="193" t="str">
        <f t="shared" si="73"/>
        <v/>
      </c>
    </row>
    <row r="4704" spans="18:20" ht="15" customHeight="1" x14ac:dyDescent="0.25">
      <c r="R4704" s="193"/>
      <c r="S4704" s="193"/>
      <c r="T4704" s="193" t="str">
        <f t="shared" si="73"/>
        <v/>
      </c>
    </row>
    <row r="4705" spans="18:20" ht="15" customHeight="1" x14ac:dyDescent="0.25">
      <c r="R4705" s="193"/>
      <c r="S4705" s="193"/>
      <c r="T4705" s="193" t="str">
        <f t="shared" si="73"/>
        <v/>
      </c>
    </row>
    <row r="4706" spans="18:20" ht="15" customHeight="1" x14ac:dyDescent="0.25">
      <c r="R4706" s="193"/>
      <c r="S4706" s="193"/>
      <c r="T4706" s="193" t="str">
        <f t="shared" si="73"/>
        <v/>
      </c>
    </row>
    <row r="4707" spans="18:20" ht="15" customHeight="1" x14ac:dyDescent="0.25">
      <c r="R4707" s="193"/>
      <c r="S4707" s="193"/>
      <c r="T4707" s="193" t="str">
        <f t="shared" si="73"/>
        <v/>
      </c>
    </row>
    <row r="4708" spans="18:20" ht="15" customHeight="1" x14ac:dyDescent="0.25">
      <c r="R4708" s="193"/>
      <c r="S4708" s="193"/>
      <c r="T4708" s="193" t="str">
        <f t="shared" si="73"/>
        <v/>
      </c>
    </row>
    <row r="4709" spans="18:20" ht="15" customHeight="1" x14ac:dyDescent="0.25">
      <c r="R4709" s="193"/>
      <c r="S4709" s="193"/>
      <c r="T4709" s="193" t="str">
        <f t="shared" si="73"/>
        <v/>
      </c>
    </row>
    <row r="4710" spans="18:20" ht="15" customHeight="1" x14ac:dyDescent="0.25">
      <c r="R4710" s="193"/>
      <c r="S4710" s="193"/>
      <c r="T4710" s="193" t="str">
        <f t="shared" si="73"/>
        <v/>
      </c>
    </row>
    <row r="4711" spans="18:20" ht="15" customHeight="1" x14ac:dyDescent="0.25">
      <c r="R4711" s="193"/>
      <c r="S4711" s="193"/>
      <c r="T4711" s="193" t="str">
        <f t="shared" si="73"/>
        <v/>
      </c>
    </row>
    <row r="4712" spans="18:20" ht="15" customHeight="1" x14ac:dyDescent="0.25">
      <c r="R4712" s="193"/>
      <c r="S4712" s="193"/>
      <c r="T4712" s="193" t="str">
        <f t="shared" si="73"/>
        <v/>
      </c>
    </row>
    <row r="4713" spans="18:20" ht="15" customHeight="1" x14ac:dyDescent="0.25">
      <c r="R4713" s="193"/>
      <c r="S4713" s="193"/>
      <c r="T4713" s="193" t="str">
        <f t="shared" si="73"/>
        <v/>
      </c>
    </row>
    <row r="4714" spans="18:20" ht="15" customHeight="1" x14ac:dyDescent="0.25">
      <c r="R4714" s="193"/>
      <c r="S4714" s="193"/>
      <c r="T4714" s="193" t="str">
        <f t="shared" si="73"/>
        <v/>
      </c>
    </row>
    <row r="4715" spans="18:20" ht="15" customHeight="1" x14ac:dyDescent="0.25">
      <c r="R4715" s="193"/>
      <c r="S4715" s="193"/>
      <c r="T4715" s="193" t="str">
        <f t="shared" si="73"/>
        <v/>
      </c>
    </row>
    <row r="4716" spans="18:20" ht="15" customHeight="1" x14ac:dyDescent="0.25">
      <c r="R4716" s="193"/>
      <c r="S4716" s="193"/>
      <c r="T4716" s="193" t="str">
        <f t="shared" si="73"/>
        <v/>
      </c>
    </row>
    <row r="4717" spans="18:20" ht="15" customHeight="1" x14ac:dyDescent="0.25">
      <c r="R4717" s="193"/>
      <c r="S4717" s="193"/>
      <c r="T4717" s="193" t="str">
        <f t="shared" si="73"/>
        <v/>
      </c>
    </row>
    <row r="4718" spans="18:20" ht="15" customHeight="1" x14ac:dyDescent="0.25">
      <c r="R4718" s="193"/>
      <c r="S4718" s="193"/>
      <c r="T4718" s="193" t="str">
        <f t="shared" si="73"/>
        <v/>
      </c>
    </row>
    <row r="4719" spans="18:20" ht="15" customHeight="1" x14ac:dyDescent="0.25">
      <c r="R4719" s="193"/>
      <c r="S4719" s="193"/>
      <c r="T4719" s="193" t="str">
        <f t="shared" si="73"/>
        <v/>
      </c>
    </row>
    <row r="4720" spans="18:20" ht="15" customHeight="1" x14ac:dyDescent="0.25">
      <c r="R4720" s="193"/>
      <c r="S4720" s="193"/>
      <c r="T4720" s="193" t="str">
        <f t="shared" si="73"/>
        <v/>
      </c>
    </row>
    <row r="4721" spans="18:20" ht="15" customHeight="1" x14ac:dyDescent="0.25">
      <c r="R4721" s="193"/>
      <c r="S4721" s="193"/>
      <c r="T4721" s="193" t="str">
        <f t="shared" si="73"/>
        <v/>
      </c>
    </row>
    <row r="4722" spans="18:20" ht="15" customHeight="1" x14ac:dyDescent="0.25">
      <c r="R4722" s="193"/>
      <c r="S4722" s="193"/>
      <c r="T4722" s="193" t="str">
        <f t="shared" si="73"/>
        <v/>
      </c>
    </row>
    <row r="4723" spans="18:20" ht="15" customHeight="1" x14ac:dyDescent="0.25">
      <c r="R4723" s="193"/>
      <c r="S4723" s="193"/>
      <c r="T4723" s="193" t="str">
        <f t="shared" si="73"/>
        <v/>
      </c>
    </row>
    <row r="4724" spans="18:20" ht="15" customHeight="1" x14ac:dyDescent="0.25">
      <c r="R4724" s="193"/>
      <c r="S4724" s="193"/>
      <c r="T4724" s="193" t="str">
        <f t="shared" si="73"/>
        <v/>
      </c>
    </row>
    <row r="4725" spans="18:20" ht="15" customHeight="1" x14ac:dyDescent="0.25">
      <c r="R4725" s="193"/>
      <c r="S4725" s="193"/>
      <c r="T4725" s="193" t="str">
        <f t="shared" si="73"/>
        <v/>
      </c>
    </row>
    <row r="4726" spans="18:20" ht="15" customHeight="1" x14ac:dyDescent="0.25">
      <c r="R4726" s="193"/>
      <c r="S4726" s="193"/>
      <c r="T4726" s="193" t="str">
        <f t="shared" si="73"/>
        <v/>
      </c>
    </row>
    <row r="4727" spans="18:20" ht="15" customHeight="1" x14ac:dyDescent="0.25">
      <c r="R4727" s="193"/>
      <c r="S4727" s="193"/>
      <c r="T4727" s="193" t="str">
        <f t="shared" si="73"/>
        <v/>
      </c>
    </row>
    <row r="4728" spans="18:20" ht="15" customHeight="1" x14ac:dyDescent="0.25">
      <c r="R4728" s="193"/>
      <c r="S4728" s="193"/>
      <c r="T4728" s="193" t="str">
        <f t="shared" si="73"/>
        <v/>
      </c>
    </row>
    <row r="4729" spans="18:20" ht="15" customHeight="1" x14ac:dyDescent="0.25">
      <c r="R4729" s="193"/>
      <c r="S4729" s="193"/>
      <c r="T4729" s="193" t="str">
        <f t="shared" si="73"/>
        <v/>
      </c>
    </row>
    <row r="4730" spans="18:20" ht="15" customHeight="1" x14ac:dyDescent="0.25">
      <c r="R4730" s="193"/>
      <c r="S4730" s="193"/>
      <c r="T4730" s="193" t="str">
        <f t="shared" si="73"/>
        <v/>
      </c>
    </row>
    <row r="4731" spans="18:20" ht="15" customHeight="1" x14ac:dyDescent="0.25">
      <c r="R4731" s="193"/>
      <c r="S4731" s="193"/>
      <c r="T4731" s="193" t="str">
        <f t="shared" si="73"/>
        <v/>
      </c>
    </row>
    <row r="4732" spans="18:20" ht="15" customHeight="1" x14ac:dyDescent="0.25">
      <c r="R4732" s="193"/>
      <c r="S4732" s="193"/>
      <c r="T4732" s="193" t="str">
        <f t="shared" si="73"/>
        <v/>
      </c>
    </row>
    <row r="4733" spans="18:20" ht="15" customHeight="1" x14ac:dyDescent="0.25">
      <c r="R4733" s="193"/>
      <c r="S4733" s="193"/>
      <c r="T4733" s="193" t="str">
        <f t="shared" si="73"/>
        <v/>
      </c>
    </row>
    <row r="4734" spans="18:20" ht="15" customHeight="1" x14ac:dyDescent="0.25">
      <c r="R4734" s="193"/>
      <c r="S4734" s="193"/>
      <c r="T4734" s="193" t="str">
        <f t="shared" si="73"/>
        <v/>
      </c>
    </row>
    <row r="4735" spans="18:20" ht="15" customHeight="1" x14ac:dyDescent="0.25">
      <c r="R4735" s="193"/>
      <c r="S4735" s="193"/>
      <c r="T4735" s="193" t="str">
        <f t="shared" si="73"/>
        <v/>
      </c>
    </row>
    <row r="4736" spans="18:20" ht="15" customHeight="1" x14ac:dyDescent="0.25">
      <c r="R4736" s="193"/>
      <c r="S4736" s="193"/>
      <c r="T4736" s="193" t="str">
        <f t="shared" si="73"/>
        <v/>
      </c>
    </row>
    <row r="4737" spans="18:20" ht="15" customHeight="1" x14ac:dyDescent="0.25">
      <c r="R4737" s="193"/>
      <c r="S4737" s="193"/>
      <c r="T4737" s="193" t="str">
        <f t="shared" si="73"/>
        <v/>
      </c>
    </row>
    <row r="4738" spans="18:20" ht="15" customHeight="1" x14ac:dyDescent="0.25">
      <c r="R4738" s="193"/>
      <c r="S4738" s="193"/>
      <c r="T4738" s="193" t="str">
        <f t="shared" ref="T4738:T4801" si="74">IF($A4738="","",IF(AND($R4738="",$S4738=""),"",IF($S4738="",0,$S4738)-IF($R4738="",0,$R4738)))</f>
        <v/>
      </c>
    </row>
    <row r="4739" spans="18:20" ht="15" customHeight="1" x14ac:dyDescent="0.25">
      <c r="R4739" s="193"/>
      <c r="S4739" s="193"/>
      <c r="T4739" s="193" t="str">
        <f t="shared" si="74"/>
        <v/>
      </c>
    </row>
    <row r="4740" spans="18:20" ht="15" customHeight="1" x14ac:dyDescent="0.25">
      <c r="R4740" s="193"/>
      <c r="S4740" s="193"/>
      <c r="T4740" s="193" t="str">
        <f t="shared" si="74"/>
        <v/>
      </c>
    </row>
    <row r="4741" spans="18:20" ht="15" customHeight="1" x14ac:dyDescent="0.25">
      <c r="R4741" s="193"/>
      <c r="S4741" s="193"/>
      <c r="T4741" s="193" t="str">
        <f t="shared" si="74"/>
        <v/>
      </c>
    </row>
    <row r="4742" spans="18:20" ht="15" customHeight="1" x14ac:dyDescent="0.25">
      <c r="R4742" s="193"/>
      <c r="S4742" s="193"/>
      <c r="T4742" s="193" t="str">
        <f t="shared" si="74"/>
        <v/>
      </c>
    </row>
    <row r="4743" spans="18:20" ht="15" customHeight="1" x14ac:dyDescent="0.25">
      <c r="R4743" s="193"/>
      <c r="S4743" s="193"/>
      <c r="T4743" s="193" t="str">
        <f t="shared" si="74"/>
        <v/>
      </c>
    </row>
    <row r="4744" spans="18:20" ht="15" customHeight="1" x14ac:dyDescent="0.25">
      <c r="R4744" s="193"/>
      <c r="S4744" s="193"/>
      <c r="T4744" s="193" t="str">
        <f t="shared" si="74"/>
        <v/>
      </c>
    </row>
    <row r="4745" spans="18:20" ht="15" customHeight="1" x14ac:dyDescent="0.25">
      <c r="R4745" s="193"/>
      <c r="S4745" s="193"/>
      <c r="T4745" s="193" t="str">
        <f t="shared" si="74"/>
        <v/>
      </c>
    </row>
    <row r="4746" spans="18:20" ht="15" customHeight="1" x14ac:dyDescent="0.25">
      <c r="R4746" s="193"/>
      <c r="S4746" s="193"/>
      <c r="T4746" s="193" t="str">
        <f t="shared" si="74"/>
        <v/>
      </c>
    </row>
    <row r="4747" spans="18:20" ht="15" customHeight="1" x14ac:dyDescent="0.25">
      <c r="R4747" s="193"/>
      <c r="S4747" s="193"/>
      <c r="T4747" s="193" t="str">
        <f t="shared" si="74"/>
        <v/>
      </c>
    </row>
    <row r="4748" spans="18:20" ht="15" customHeight="1" x14ac:dyDescent="0.25">
      <c r="R4748" s="193"/>
      <c r="S4748" s="193"/>
      <c r="T4748" s="193" t="str">
        <f t="shared" si="74"/>
        <v/>
      </c>
    </row>
    <row r="4749" spans="18:20" ht="15" customHeight="1" x14ac:dyDescent="0.25">
      <c r="R4749" s="193"/>
      <c r="S4749" s="193"/>
      <c r="T4749" s="193" t="str">
        <f t="shared" si="74"/>
        <v/>
      </c>
    </row>
    <row r="4750" spans="18:20" ht="15" customHeight="1" x14ac:dyDescent="0.25">
      <c r="R4750" s="193"/>
      <c r="S4750" s="193"/>
      <c r="T4750" s="193" t="str">
        <f t="shared" si="74"/>
        <v/>
      </c>
    </row>
    <row r="4751" spans="18:20" ht="15" customHeight="1" x14ac:dyDescent="0.25">
      <c r="R4751" s="193"/>
      <c r="S4751" s="193"/>
      <c r="T4751" s="193" t="str">
        <f t="shared" si="74"/>
        <v/>
      </c>
    </row>
    <row r="4752" spans="18:20" ht="15" customHeight="1" x14ac:dyDescent="0.25">
      <c r="R4752" s="193"/>
      <c r="S4752" s="193"/>
      <c r="T4752" s="193" t="str">
        <f t="shared" si="74"/>
        <v/>
      </c>
    </row>
    <row r="4753" spans="18:20" ht="15" customHeight="1" x14ac:dyDescent="0.25">
      <c r="R4753" s="193"/>
      <c r="S4753" s="193"/>
      <c r="T4753" s="193" t="str">
        <f t="shared" si="74"/>
        <v/>
      </c>
    </row>
    <row r="4754" spans="18:20" ht="15" customHeight="1" x14ac:dyDescent="0.25">
      <c r="R4754" s="193"/>
      <c r="S4754" s="193"/>
      <c r="T4754" s="193" t="str">
        <f t="shared" si="74"/>
        <v/>
      </c>
    </row>
    <row r="4755" spans="18:20" ht="15" customHeight="1" x14ac:dyDescent="0.25">
      <c r="R4755" s="193"/>
      <c r="S4755" s="193"/>
      <c r="T4755" s="193" t="str">
        <f t="shared" si="74"/>
        <v/>
      </c>
    </row>
    <row r="4756" spans="18:20" ht="15" customHeight="1" x14ac:dyDescent="0.25">
      <c r="R4756" s="193"/>
      <c r="S4756" s="193"/>
      <c r="T4756" s="193" t="str">
        <f t="shared" si="74"/>
        <v/>
      </c>
    </row>
    <row r="4757" spans="18:20" ht="15" customHeight="1" x14ac:dyDescent="0.25">
      <c r="R4757" s="193"/>
      <c r="S4757" s="193"/>
      <c r="T4757" s="193" t="str">
        <f t="shared" si="74"/>
        <v/>
      </c>
    </row>
    <row r="4758" spans="18:20" ht="15" customHeight="1" x14ac:dyDescent="0.25">
      <c r="R4758" s="193"/>
      <c r="S4758" s="193"/>
      <c r="T4758" s="193" t="str">
        <f t="shared" si="74"/>
        <v/>
      </c>
    </row>
    <row r="4759" spans="18:20" ht="15" customHeight="1" x14ac:dyDescent="0.25">
      <c r="R4759" s="193"/>
      <c r="S4759" s="193"/>
      <c r="T4759" s="193" t="str">
        <f t="shared" si="74"/>
        <v/>
      </c>
    </row>
    <row r="4760" spans="18:20" ht="15" customHeight="1" x14ac:dyDescent="0.25">
      <c r="R4760" s="193"/>
      <c r="S4760" s="193"/>
      <c r="T4760" s="193" t="str">
        <f t="shared" si="74"/>
        <v/>
      </c>
    </row>
    <row r="4761" spans="18:20" ht="15" customHeight="1" x14ac:dyDescent="0.25">
      <c r="R4761" s="193"/>
      <c r="S4761" s="193"/>
      <c r="T4761" s="193" t="str">
        <f t="shared" si="74"/>
        <v/>
      </c>
    </row>
    <row r="4762" spans="18:20" ht="15" customHeight="1" x14ac:dyDescent="0.25">
      <c r="R4762" s="193"/>
      <c r="S4762" s="193"/>
      <c r="T4762" s="193" t="str">
        <f t="shared" si="74"/>
        <v/>
      </c>
    </row>
    <row r="4763" spans="18:20" ht="15" customHeight="1" x14ac:dyDescent="0.25">
      <c r="R4763" s="193"/>
      <c r="S4763" s="193"/>
      <c r="T4763" s="193" t="str">
        <f t="shared" si="74"/>
        <v/>
      </c>
    </row>
    <row r="4764" spans="18:20" ht="15" customHeight="1" x14ac:dyDescent="0.25">
      <c r="R4764" s="193"/>
      <c r="S4764" s="193"/>
      <c r="T4764" s="193" t="str">
        <f t="shared" si="74"/>
        <v/>
      </c>
    </row>
    <row r="4765" spans="18:20" ht="15" customHeight="1" x14ac:dyDescent="0.25">
      <c r="R4765" s="193"/>
      <c r="S4765" s="193"/>
      <c r="T4765" s="193" t="str">
        <f t="shared" si="74"/>
        <v/>
      </c>
    </row>
    <row r="4766" spans="18:20" ht="15" customHeight="1" x14ac:dyDescent="0.25">
      <c r="R4766" s="193"/>
      <c r="S4766" s="193"/>
      <c r="T4766" s="193" t="str">
        <f t="shared" si="74"/>
        <v/>
      </c>
    </row>
    <row r="4767" spans="18:20" ht="15" customHeight="1" x14ac:dyDescent="0.25">
      <c r="R4767" s="193"/>
      <c r="S4767" s="193"/>
      <c r="T4767" s="193" t="str">
        <f t="shared" si="74"/>
        <v/>
      </c>
    </row>
    <row r="4768" spans="18:20" ht="15" customHeight="1" x14ac:dyDescent="0.25">
      <c r="R4768" s="193"/>
      <c r="S4768" s="193"/>
      <c r="T4768" s="193" t="str">
        <f t="shared" si="74"/>
        <v/>
      </c>
    </row>
    <row r="4769" spans="18:20" ht="15" customHeight="1" x14ac:dyDescent="0.25">
      <c r="R4769" s="193"/>
      <c r="S4769" s="193"/>
      <c r="T4769" s="193" t="str">
        <f t="shared" si="74"/>
        <v/>
      </c>
    </row>
    <row r="4770" spans="18:20" ht="15" customHeight="1" x14ac:dyDescent="0.25">
      <c r="R4770" s="193"/>
      <c r="S4770" s="193"/>
      <c r="T4770" s="193" t="str">
        <f t="shared" si="74"/>
        <v/>
      </c>
    </row>
    <row r="4771" spans="18:20" ht="15" customHeight="1" x14ac:dyDescent="0.25">
      <c r="R4771" s="193"/>
      <c r="S4771" s="193"/>
      <c r="T4771" s="193" t="str">
        <f t="shared" si="74"/>
        <v/>
      </c>
    </row>
    <row r="4772" spans="18:20" ht="15" customHeight="1" x14ac:dyDescent="0.25">
      <c r="R4772" s="193"/>
      <c r="S4772" s="193"/>
      <c r="T4772" s="193" t="str">
        <f t="shared" si="74"/>
        <v/>
      </c>
    </row>
    <row r="4773" spans="18:20" ht="15" customHeight="1" x14ac:dyDescent="0.25">
      <c r="R4773" s="193"/>
      <c r="S4773" s="193"/>
      <c r="T4773" s="193" t="str">
        <f t="shared" si="74"/>
        <v/>
      </c>
    </row>
    <row r="4774" spans="18:20" ht="15" customHeight="1" x14ac:dyDescent="0.25">
      <c r="R4774" s="193"/>
      <c r="S4774" s="193"/>
      <c r="T4774" s="193" t="str">
        <f t="shared" si="74"/>
        <v/>
      </c>
    </row>
    <row r="4775" spans="18:20" ht="15" customHeight="1" x14ac:dyDescent="0.25">
      <c r="R4775" s="193"/>
      <c r="S4775" s="193"/>
      <c r="T4775" s="193" t="str">
        <f t="shared" si="74"/>
        <v/>
      </c>
    </row>
    <row r="4776" spans="18:20" ht="15" customHeight="1" x14ac:dyDescent="0.25">
      <c r="R4776" s="193"/>
      <c r="S4776" s="193"/>
      <c r="T4776" s="193" t="str">
        <f t="shared" si="74"/>
        <v/>
      </c>
    </row>
    <row r="4777" spans="18:20" ht="15" customHeight="1" x14ac:dyDescent="0.25">
      <c r="R4777" s="193"/>
      <c r="S4777" s="193"/>
      <c r="T4777" s="193" t="str">
        <f t="shared" si="74"/>
        <v/>
      </c>
    </row>
    <row r="4778" spans="18:20" ht="15" customHeight="1" x14ac:dyDescent="0.25">
      <c r="R4778" s="193"/>
      <c r="S4778" s="193"/>
      <c r="T4778" s="193" t="str">
        <f t="shared" si="74"/>
        <v/>
      </c>
    </row>
    <row r="4779" spans="18:20" ht="15" customHeight="1" x14ac:dyDescent="0.25">
      <c r="R4779" s="193"/>
      <c r="S4779" s="193"/>
      <c r="T4779" s="193" t="str">
        <f t="shared" si="74"/>
        <v/>
      </c>
    </row>
    <row r="4780" spans="18:20" ht="15" customHeight="1" x14ac:dyDescent="0.25">
      <c r="R4780" s="193"/>
      <c r="S4780" s="193"/>
      <c r="T4780" s="193" t="str">
        <f t="shared" si="74"/>
        <v/>
      </c>
    </row>
    <row r="4781" spans="18:20" ht="15" customHeight="1" x14ac:dyDescent="0.25">
      <c r="R4781" s="193"/>
      <c r="S4781" s="193"/>
      <c r="T4781" s="193" t="str">
        <f t="shared" si="74"/>
        <v/>
      </c>
    </row>
    <row r="4782" spans="18:20" ht="15" customHeight="1" x14ac:dyDescent="0.25">
      <c r="R4782" s="193"/>
      <c r="S4782" s="193"/>
      <c r="T4782" s="193" t="str">
        <f t="shared" si="74"/>
        <v/>
      </c>
    </row>
    <row r="4783" spans="18:20" ht="15" customHeight="1" x14ac:dyDescent="0.25">
      <c r="R4783" s="193"/>
      <c r="S4783" s="193"/>
      <c r="T4783" s="193" t="str">
        <f t="shared" si="74"/>
        <v/>
      </c>
    </row>
    <row r="4784" spans="18:20" ht="15" customHeight="1" x14ac:dyDescent="0.25">
      <c r="R4784" s="193"/>
      <c r="S4784" s="193"/>
      <c r="T4784" s="193" t="str">
        <f t="shared" si="74"/>
        <v/>
      </c>
    </row>
    <row r="4785" spans="18:20" ht="15" customHeight="1" x14ac:dyDescent="0.25">
      <c r="R4785" s="193"/>
      <c r="S4785" s="193"/>
      <c r="T4785" s="193" t="str">
        <f t="shared" si="74"/>
        <v/>
      </c>
    </row>
    <row r="4786" spans="18:20" ht="15" customHeight="1" x14ac:dyDescent="0.25">
      <c r="R4786" s="193"/>
      <c r="S4786" s="193"/>
      <c r="T4786" s="193" t="str">
        <f t="shared" si="74"/>
        <v/>
      </c>
    </row>
    <row r="4787" spans="18:20" ht="15" customHeight="1" x14ac:dyDescent="0.25">
      <c r="R4787" s="193"/>
      <c r="S4787" s="193"/>
      <c r="T4787" s="193" t="str">
        <f t="shared" si="74"/>
        <v/>
      </c>
    </row>
    <row r="4788" spans="18:20" ht="15" customHeight="1" x14ac:dyDescent="0.25">
      <c r="R4788" s="193"/>
      <c r="S4788" s="193"/>
      <c r="T4788" s="193" t="str">
        <f t="shared" si="74"/>
        <v/>
      </c>
    </row>
    <row r="4789" spans="18:20" ht="15" customHeight="1" x14ac:dyDescent="0.25">
      <c r="R4789" s="193"/>
      <c r="S4789" s="193"/>
      <c r="T4789" s="193" t="str">
        <f t="shared" si="74"/>
        <v/>
      </c>
    </row>
    <row r="4790" spans="18:20" ht="15" customHeight="1" x14ac:dyDescent="0.25">
      <c r="R4790" s="193"/>
      <c r="S4790" s="193"/>
      <c r="T4790" s="193" t="str">
        <f t="shared" si="74"/>
        <v/>
      </c>
    </row>
    <row r="4791" spans="18:20" ht="15" customHeight="1" x14ac:dyDescent="0.25">
      <c r="R4791" s="193"/>
      <c r="S4791" s="193"/>
      <c r="T4791" s="193" t="str">
        <f t="shared" si="74"/>
        <v/>
      </c>
    </row>
    <row r="4792" spans="18:20" ht="15" customHeight="1" x14ac:dyDescent="0.25">
      <c r="R4792" s="193"/>
      <c r="S4792" s="193"/>
      <c r="T4792" s="193" t="str">
        <f t="shared" si="74"/>
        <v/>
      </c>
    </row>
    <row r="4793" spans="18:20" ht="15" customHeight="1" x14ac:dyDescent="0.25">
      <c r="R4793" s="193"/>
      <c r="S4793" s="193"/>
      <c r="T4793" s="193" t="str">
        <f t="shared" si="74"/>
        <v/>
      </c>
    </row>
    <row r="4794" spans="18:20" ht="15" customHeight="1" x14ac:dyDescent="0.25">
      <c r="R4794" s="193"/>
      <c r="S4794" s="193"/>
      <c r="T4794" s="193" t="str">
        <f t="shared" si="74"/>
        <v/>
      </c>
    </row>
    <row r="4795" spans="18:20" ht="15" customHeight="1" x14ac:dyDescent="0.25">
      <c r="R4795" s="193"/>
      <c r="S4795" s="193"/>
      <c r="T4795" s="193" t="str">
        <f t="shared" si="74"/>
        <v/>
      </c>
    </row>
    <row r="4796" spans="18:20" ht="15" customHeight="1" x14ac:dyDescent="0.25">
      <c r="R4796" s="193"/>
      <c r="S4796" s="193"/>
      <c r="T4796" s="193" t="str">
        <f t="shared" si="74"/>
        <v/>
      </c>
    </row>
    <row r="4797" spans="18:20" ht="15" customHeight="1" x14ac:dyDescent="0.25">
      <c r="R4797" s="193"/>
      <c r="S4797" s="193"/>
      <c r="T4797" s="193" t="str">
        <f t="shared" si="74"/>
        <v/>
      </c>
    </row>
    <row r="4798" spans="18:20" ht="15" customHeight="1" x14ac:dyDescent="0.25">
      <c r="R4798" s="193"/>
      <c r="S4798" s="193"/>
      <c r="T4798" s="193" t="str">
        <f t="shared" si="74"/>
        <v/>
      </c>
    </row>
    <row r="4799" spans="18:20" ht="15" customHeight="1" x14ac:dyDescent="0.25">
      <c r="R4799" s="193"/>
      <c r="S4799" s="193"/>
      <c r="T4799" s="193" t="str">
        <f t="shared" si="74"/>
        <v/>
      </c>
    </row>
    <row r="4800" spans="18:20" ht="15" customHeight="1" x14ac:dyDescent="0.25">
      <c r="R4800" s="193"/>
      <c r="S4800" s="193"/>
      <c r="T4800" s="193" t="str">
        <f t="shared" si="74"/>
        <v/>
      </c>
    </row>
    <row r="4801" spans="18:20" ht="15" customHeight="1" x14ac:dyDescent="0.25">
      <c r="R4801" s="193"/>
      <c r="S4801" s="193"/>
      <c r="T4801" s="193" t="str">
        <f t="shared" si="74"/>
        <v/>
      </c>
    </row>
    <row r="4802" spans="18:20" ht="15" customHeight="1" x14ac:dyDescent="0.25">
      <c r="R4802" s="193"/>
      <c r="S4802" s="193"/>
      <c r="T4802" s="193" t="str">
        <f t="shared" ref="T4802:T4865" si="75">IF($A4802="","",IF(AND($R4802="",$S4802=""),"",IF($S4802="",0,$S4802)-IF($R4802="",0,$R4802)))</f>
        <v/>
      </c>
    </row>
    <row r="4803" spans="18:20" ht="15" customHeight="1" x14ac:dyDescent="0.25">
      <c r="R4803" s="193"/>
      <c r="S4803" s="193"/>
      <c r="T4803" s="193" t="str">
        <f t="shared" si="75"/>
        <v/>
      </c>
    </row>
    <row r="4804" spans="18:20" ht="15" customHeight="1" x14ac:dyDescent="0.25">
      <c r="R4804" s="193"/>
      <c r="S4804" s="193"/>
      <c r="T4804" s="193" t="str">
        <f t="shared" si="75"/>
        <v/>
      </c>
    </row>
    <row r="4805" spans="18:20" ht="15" customHeight="1" x14ac:dyDescent="0.25">
      <c r="R4805" s="193"/>
      <c r="S4805" s="193"/>
      <c r="T4805" s="193" t="str">
        <f t="shared" si="75"/>
        <v/>
      </c>
    </row>
    <row r="4806" spans="18:20" ht="15" customHeight="1" x14ac:dyDescent="0.25">
      <c r="R4806" s="193"/>
      <c r="S4806" s="193"/>
      <c r="T4806" s="193" t="str">
        <f t="shared" si="75"/>
        <v/>
      </c>
    </row>
    <row r="4807" spans="18:20" ht="15" customHeight="1" x14ac:dyDescent="0.25">
      <c r="R4807" s="193"/>
      <c r="S4807" s="193"/>
      <c r="T4807" s="193" t="str">
        <f t="shared" si="75"/>
        <v/>
      </c>
    </row>
    <row r="4808" spans="18:20" ht="15" customHeight="1" x14ac:dyDescent="0.25">
      <c r="R4808" s="193"/>
      <c r="S4808" s="193"/>
      <c r="T4808" s="193" t="str">
        <f t="shared" si="75"/>
        <v/>
      </c>
    </row>
    <row r="4809" spans="18:20" ht="15" customHeight="1" x14ac:dyDescent="0.25">
      <c r="R4809" s="193"/>
      <c r="S4809" s="193"/>
      <c r="T4809" s="193" t="str">
        <f t="shared" si="75"/>
        <v/>
      </c>
    </row>
    <row r="4810" spans="18:20" ht="15" customHeight="1" x14ac:dyDescent="0.25">
      <c r="R4810" s="193"/>
      <c r="S4810" s="193"/>
      <c r="T4810" s="193" t="str">
        <f t="shared" si="75"/>
        <v/>
      </c>
    </row>
    <row r="4811" spans="18:20" ht="15" customHeight="1" x14ac:dyDescent="0.25">
      <c r="R4811" s="193"/>
      <c r="S4811" s="193"/>
      <c r="T4811" s="193" t="str">
        <f t="shared" si="75"/>
        <v/>
      </c>
    </row>
    <row r="4812" spans="18:20" ht="15" customHeight="1" x14ac:dyDescent="0.25">
      <c r="R4812" s="193"/>
      <c r="S4812" s="193"/>
      <c r="T4812" s="193" t="str">
        <f t="shared" si="75"/>
        <v/>
      </c>
    </row>
    <row r="4813" spans="18:20" ht="15" customHeight="1" x14ac:dyDescent="0.25">
      <c r="R4813" s="193"/>
      <c r="S4813" s="193"/>
      <c r="T4813" s="193" t="str">
        <f t="shared" si="75"/>
        <v/>
      </c>
    </row>
    <row r="4814" spans="18:20" ht="15" customHeight="1" x14ac:dyDescent="0.25">
      <c r="R4814" s="193"/>
      <c r="S4814" s="193"/>
      <c r="T4814" s="193" t="str">
        <f t="shared" si="75"/>
        <v/>
      </c>
    </row>
    <row r="4815" spans="18:20" ht="15" customHeight="1" x14ac:dyDescent="0.25">
      <c r="R4815" s="193"/>
      <c r="S4815" s="193"/>
      <c r="T4815" s="193" t="str">
        <f t="shared" si="75"/>
        <v/>
      </c>
    </row>
    <row r="4816" spans="18:20" ht="15" customHeight="1" x14ac:dyDescent="0.25">
      <c r="R4816" s="193"/>
      <c r="S4816" s="193"/>
      <c r="T4816" s="193" t="str">
        <f t="shared" si="75"/>
        <v/>
      </c>
    </row>
    <row r="4817" spans="18:20" ht="15" customHeight="1" x14ac:dyDescent="0.25">
      <c r="R4817" s="193"/>
      <c r="S4817" s="193"/>
      <c r="T4817" s="193" t="str">
        <f t="shared" si="75"/>
        <v/>
      </c>
    </row>
    <row r="4818" spans="18:20" ht="15" customHeight="1" x14ac:dyDescent="0.25">
      <c r="R4818" s="193"/>
      <c r="S4818" s="193"/>
      <c r="T4818" s="193" t="str">
        <f t="shared" si="75"/>
        <v/>
      </c>
    </row>
    <row r="4819" spans="18:20" ht="15" customHeight="1" x14ac:dyDescent="0.25">
      <c r="R4819" s="193"/>
      <c r="S4819" s="193"/>
      <c r="T4819" s="193" t="str">
        <f t="shared" si="75"/>
        <v/>
      </c>
    </row>
    <row r="4820" spans="18:20" ht="15" customHeight="1" x14ac:dyDescent="0.25">
      <c r="R4820" s="193"/>
      <c r="S4820" s="193"/>
      <c r="T4820" s="193" t="str">
        <f t="shared" si="75"/>
        <v/>
      </c>
    </row>
    <row r="4821" spans="18:20" ht="15" customHeight="1" x14ac:dyDescent="0.25">
      <c r="R4821" s="193"/>
      <c r="S4821" s="193"/>
      <c r="T4821" s="193" t="str">
        <f t="shared" si="75"/>
        <v/>
      </c>
    </row>
    <row r="4822" spans="18:20" ht="15" customHeight="1" x14ac:dyDescent="0.25">
      <c r="R4822" s="193"/>
      <c r="S4822" s="193"/>
      <c r="T4822" s="193" t="str">
        <f t="shared" si="75"/>
        <v/>
      </c>
    </row>
    <row r="4823" spans="18:20" ht="15" customHeight="1" x14ac:dyDescent="0.25">
      <c r="R4823" s="193"/>
      <c r="S4823" s="193"/>
      <c r="T4823" s="193" t="str">
        <f t="shared" si="75"/>
        <v/>
      </c>
    </row>
    <row r="4824" spans="18:20" ht="15" customHeight="1" x14ac:dyDescent="0.25">
      <c r="R4824" s="193"/>
      <c r="S4824" s="193"/>
      <c r="T4824" s="193" t="str">
        <f t="shared" si="75"/>
        <v/>
      </c>
    </row>
    <row r="4825" spans="18:20" ht="15" customHeight="1" x14ac:dyDescent="0.25">
      <c r="R4825" s="193"/>
      <c r="S4825" s="193"/>
      <c r="T4825" s="193" t="str">
        <f t="shared" si="75"/>
        <v/>
      </c>
    </row>
    <row r="4826" spans="18:20" ht="15" customHeight="1" x14ac:dyDescent="0.25">
      <c r="R4826" s="193"/>
      <c r="S4826" s="193"/>
      <c r="T4826" s="193" t="str">
        <f t="shared" si="75"/>
        <v/>
      </c>
    </row>
    <row r="4827" spans="18:20" ht="15" customHeight="1" x14ac:dyDescent="0.25">
      <c r="R4827" s="193"/>
      <c r="S4827" s="193"/>
      <c r="T4827" s="193" t="str">
        <f t="shared" si="75"/>
        <v/>
      </c>
    </row>
    <row r="4828" spans="18:20" ht="15" customHeight="1" x14ac:dyDescent="0.25">
      <c r="R4828" s="193"/>
      <c r="S4828" s="193"/>
      <c r="T4828" s="193" t="str">
        <f t="shared" si="75"/>
        <v/>
      </c>
    </row>
    <row r="4829" spans="18:20" ht="15" customHeight="1" x14ac:dyDescent="0.25">
      <c r="R4829" s="193"/>
      <c r="S4829" s="193"/>
      <c r="T4829" s="193" t="str">
        <f t="shared" si="75"/>
        <v/>
      </c>
    </row>
    <row r="4830" spans="18:20" ht="15" customHeight="1" x14ac:dyDescent="0.25">
      <c r="R4830" s="193"/>
      <c r="S4830" s="193"/>
      <c r="T4830" s="193" t="str">
        <f t="shared" si="75"/>
        <v/>
      </c>
    </row>
    <row r="4831" spans="18:20" ht="15" customHeight="1" x14ac:dyDescent="0.25">
      <c r="R4831" s="193"/>
      <c r="S4831" s="193"/>
      <c r="T4831" s="193" t="str">
        <f t="shared" si="75"/>
        <v/>
      </c>
    </row>
    <row r="4832" spans="18:20" ht="15" customHeight="1" x14ac:dyDescent="0.25">
      <c r="R4832" s="193"/>
      <c r="S4832" s="193"/>
      <c r="T4832" s="193" t="str">
        <f t="shared" si="75"/>
        <v/>
      </c>
    </row>
    <row r="4833" spans="18:20" ht="15" customHeight="1" x14ac:dyDescent="0.25">
      <c r="R4833" s="193"/>
      <c r="S4833" s="193"/>
      <c r="T4833" s="193" t="str">
        <f t="shared" si="75"/>
        <v/>
      </c>
    </row>
    <row r="4834" spans="18:20" ht="15" customHeight="1" x14ac:dyDescent="0.25">
      <c r="R4834" s="193"/>
      <c r="S4834" s="193"/>
      <c r="T4834" s="193" t="str">
        <f t="shared" si="75"/>
        <v/>
      </c>
    </row>
    <row r="4835" spans="18:20" ht="15" customHeight="1" x14ac:dyDescent="0.25">
      <c r="R4835" s="193"/>
      <c r="S4835" s="193"/>
      <c r="T4835" s="193" t="str">
        <f t="shared" si="75"/>
        <v/>
      </c>
    </row>
    <row r="4836" spans="18:20" ht="15" customHeight="1" x14ac:dyDescent="0.25">
      <c r="R4836" s="193"/>
      <c r="S4836" s="193"/>
      <c r="T4836" s="193" t="str">
        <f t="shared" si="75"/>
        <v/>
      </c>
    </row>
    <row r="4837" spans="18:20" ht="15" customHeight="1" x14ac:dyDescent="0.25">
      <c r="R4837" s="193"/>
      <c r="S4837" s="193"/>
      <c r="T4837" s="193" t="str">
        <f t="shared" si="75"/>
        <v/>
      </c>
    </row>
    <row r="4838" spans="18:20" ht="15" customHeight="1" x14ac:dyDescent="0.25">
      <c r="R4838" s="193"/>
      <c r="S4838" s="193"/>
      <c r="T4838" s="193" t="str">
        <f t="shared" si="75"/>
        <v/>
      </c>
    </row>
    <row r="4839" spans="18:20" ht="15" customHeight="1" x14ac:dyDescent="0.25">
      <c r="R4839" s="193"/>
      <c r="S4839" s="193"/>
      <c r="T4839" s="193" t="str">
        <f t="shared" si="75"/>
        <v/>
      </c>
    </row>
    <row r="4840" spans="18:20" ht="15" customHeight="1" x14ac:dyDescent="0.25">
      <c r="R4840" s="193"/>
      <c r="S4840" s="193"/>
      <c r="T4840" s="193" t="str">
        <f t="shared" si="75"/>
        <v/>
      </c>
    </row>
    <row r="4841" spans="18:20" ht="15" customHeight="1" x14ac:dyDescent="0.25">
      <c r="R4841" s="193"/>
      <c r="S4841" s="193"/>
      <c r="T4841" s="193" t="str">
        <f t="shared" si="75"/>
        <v/>
      </c>
    </row>
    <row r="4842" spans="18:20" ht="15" customHeight="1" x14ac:dyDescent="0.25">
      <c r="R4842" s="193"/>
      <c r="S4842" s="193"/>
      <c r="T4842" s="193" t="str">
        <f t="shared" si="75"/>
        <v/>
      </c>
    </row>
    <row r="4843" spans="18:20" ht="15" customHeight="1" x14ac:dyDescent="0.25">
      <c r="R4843" s="193"/>
      <c r="S4843" s="193"/>
      <c r="T4843" s="193" t="str">
        <f t="shared" si="75"/>
        <v/>
      </c>
    </row>
    <row r="4844" spans="18:20" ht="15" customHeight="1" x14ac:dyDescent="0.25">
      <c r="R4844" s="193"/>
      <c r="S4844" s="193"/>
      <c r="T4844" s="193" t="str">
        <f t="shared" si="75"/>
        <v/>
      </c>
    </row>
    <row r="4845" spans="18:20" ht="15" customHeight="1" x14ac:dyDescent="0.25">
      <c r="R4845" s="193"/>
      <c r="S4845" s="193"/>
      <c r="T4845" s="193" t="str">
        <f t="shared" si="75"/>
        <v/>
      </c>
    </row>
    <row r="4846" spans="18:20" ht="15" customHeight="1" x14ac:dyDescent="0.25">
      <c r="R4846" s="193"/>
      <c r="S4846" s="193"/>
      <c r="T4846" s="193" t="str">
        <f t="shared" si="75"/>
        <v/>
      </c>
    </row>
    <row r="4847" spans="18:20" ht="15" customHeight="1" x14ac:dyDescent="0.25">
      <c r="R4847" s="193"/>
      <c r="S4847" s="193"/>
      <c r="T4847" s="193" t="str">
        <f t="shared" si="75"/>
        <v/>
      </c>
    </row>
    <row r="4848" spans="18:20" ht="15" customHeight="1" x14ac:dyDescent="0.25">
      <c r="R4848" s="193"/>
      <c r="S4848" s="193"/>
      <c r="T4848" s="193" t="str">
        <f t="shared" si="75"/>
        <v/>
      </c>
    </row>
    <row r="4849" spans="18:20" ht="15" customHeight="1" x14ac:dyDescent="0.25">
      <c r="R4849" s="193"/>
      <c r="S4849" s="193"/>
      <c r="T4849" s="193" t="str">
        <f t="shared" si="75"/>
        <v/>
      </c>
    </row>
    <row r="4850" spans="18:20" ht="15" customHeight="1" x14ac:dyDescent="0.25">
      <c r="R4850" s="193"/>
      <c r="S4850" s="193"/>
      <c r="T4850" s="193" t="str">
        <f t="shared" si="75"/>
        <v/>
      </c>
    </row>
    <row r="4851" spans="18:20" ht="15" customHeight="1" x14ac:dyDescent="0.25">
      <c r="R4851" s="193"/>
      <c r="S4851" s="193"/>
      <c r="T4851" s="193" t="str">
        <f t="shared" si="75"/>
        <v/>
      </c>
    </row>
    <row r="4852" spans="18:20" ht="15" customHeight="1" x14ac:dyDescent="0.25">
      <c r="R4852" s="193"/>
      <c r="S4852" s="193"/>
      <c r="T4852" s="193" t="str">
        <f t="shared" si="75"/>
        <v/>
      </c>
    </row>
    <row r="4853" spans="18:20" ht="15" customHeight="1" x14ac:dyDescent="0.25">
      <c r="R4853" s="193"/>
      <c r="S4853" s="193"/>
      <c r="T4853" s="193" t="str">
        <f t="shared" si="75"/>
        <v/>
      </c>
    </row>
    <row r="4854" spans="18:20" ht="15" customHeight="1" x14ac:dyDescent="0.25">
      <c r="R4854" s="193"/>
      <c r="S4854" s="193"/>
      <c r="T4854" s="193" t="str">
        <f t="shared" si="75"/>
        <v/>
      </c>
    </row>
    <row r="4855" spans="18:20" ht="15" customHeight="1" x14ac:dyDescent="0.25">
      <c r="R4855" s="193"/>
      <c r="S4855" s="193"/>
      <c r="T4855" s="193" t="str">
        <f t="shared" si="75"/>
        <v/>
      </c>
    </row>
    <row r="4856" spans="18:20" ht="15" customHeight="1" x14ac:dyDescent="0.25">
      <c r="R4856" s="193"/>
      <c r="S4856" s="193"/>
      <c r="T4856" s="193" t="str">
        <f t="shared" si="75"/>
        <v/>
      </c>
    </row>
    <row r="4857" spans="18:20" ht="15" customHeight="1" x14ac:dyDescent="0.25">
      <c r="R4857" s="193"/>
      <c r="S4857" s="193"/>
      <c r="T4857" s="193" t="str">
        <f t="shared" si="75"/>
        <v/>
      </c>
    </row>
    <row r="4858" spans="18:20" ht="15" customHeight="1" x14ac:dyDescent="0.25">
      <c r="R4858" s="193"/>
      <c r="S4858" s="193"/>
      <c r="T4858" s="193" t="str">
        <f t="shared" si="75"/>
        <v/>
      </c>
    </row>
    <row r="4859" spans="18:20" ht="15" customHeight="1" x14ac:dyDescent="0.25">
      <c r="R4859" s="193"/>
      <c r="S4859" s="193"/>
      <c r="T4859" s="193" t="str">
        <f t="shared" si="75"/>
        <v/>
      </c>
    </row>
    <row r="4860" spans="18:20" ht="15" customHeight="1" x14ac:dyDescent="0.25">
      <c r="R4860" s="193"/>
      <c r="S4860" s="193"/>
      <c r="T4860" s="193" t="str">
        <f t="shared" si="75"/>
        <v/>
      </c>
    </row>
    <row r="4861" spans="18:20" ht="15" customHeight="1" x14ac:dyDescent="0.25">
      <c r="R4861" s="193"/>
      <c r="S4861" s="193"/>
      <c r="T4861" s="193" t="str">
        <f t="shared" si="75"/>
        <v/>
      </c>
    </row>
    <row r="4862" spans="18:20" ht="15" customHeight="1" x14ac:dyDescent="0.25">
      <c r="R4862" s="193"/>
      <c r="S4862" s="193"/>
      <c r="T4862" s="193" t="str">
        <f t="shared" si="75"/>
        <v/>
      </c>
    </row>
    <row r="4863" spans="18:20" ht="15" customHeight="1" x14ac:dyDescent="0.25">
      <c r="R4863" s="193"/>
      <c r="S4863" s="193"/>
      <c r="T4863" s="193" t="str">
        <f t="shared" si="75"/>
        <v/>
      </c>
    </row>
    <row r="4864" spans="18:20" ht="15" customHeight="1" x14ac:dyDescent="0.25">
      <c r="R4864" s="193"/>
      <c r="S4864" s="193"/>
      <c r="T4864" s="193" t="str">
        <f t="shared" si="75"/>
        <v/>
      </c>
    </row>
    <row r="4865" spans="18:20" ht="15" customHeight="1" x14ac:dyDescent="0.25">
      <c r="R4865" s="193"/>
      <c r="S4865" s="193"/>
      <c r="T4865" s="193" t="str">
        <f t="shared" si="75"/>
        <v/>
      </c>
    </row>
    <row r="4866" spans="18:20" ht="15" customHeight="1" x14ac:dyDescent="0.25">
      <c r="R4866" s="193"/>
      <c r="S4866" s="193"/>
      <c r="T4866" s="193" t="str">
        <f t="shared" ref="T4866:T4929" si="76">IF($A4866="","",IF(AND($R4866="",$S4866=""),"",IF($S4866="",0,$S4866)-IF($R4866="",0,$R4866)))</f>
        <v/>
      </c>
    </row>
    <row r="4867" spans="18:20" ht="15" customHeight="1" x14ac:dyDescent="0.25">
      <c r="R4867" s="193"/>
      <c r="S4867" s="193"/>
      <c r="T4867" s="193" t="str">
        <f t="shared" si="76"/>
        <v/>
      </c>
    </row>
    <row r="4868" spans="18:20" ht="15" customHeight="1" x14ac:dyDescent="0.25">
      <c r="R4868" s="193"/>
      <c r="S4868" s="193"/>
      <c r="T4868" s="193" t="str">
        <f t="shared" si="76"/>
        <v/>
      </c>
    </row>
    <row r="4869" spans="18:20" ht="15" customHeight="1" x14ac:dyDescent="0.25">
      <c r="R4869" s="193"/>
      <c r="S4869" s="193"/>
      <c r="T4869" s="193" t="str">
        <f t="shared" si="76"/>
        <v/>
      </c>
    </row>
    <row r="4870" spans="18:20" ht="15" customHeight="1" x14ac:dyDescent="0.25">
      <c r="R4870" s="193"/>
      <c r="S4870" s="193"/>
      <c r="T4870" s="193" t="str">
        <f t="shared" si="76"/>
        <v/>
      </c>
    </row>
    <row r="4871" spans="18:20" ht="15" customHeight="1" x14ac:dyDescent="0.25">
      <c r="R4871" s="193"/>
      <c r="S4871" s="193"/>
      <c r="T4871" s="193" t="str">
        <f t="shared" si="76"/>
        <v/>
      </c>
    </row>
    <row r="4872" spans="18:20" ht="15" customHeight="1" x14ac:dyDescent="0.25">
      <c r="R4872" s="193"/>
      <c r="S4872" s="193"/>
      <c r="T4872" s="193" t="str">
        <f t="shared" si="76"/>
        <v/>
      </c>
    </row>
    <row r="4873" spans="18:20" ht="15" customHeight="1" x14ac:dyDescent="0.25">
      <c r="R4873" s="193"/>
      <c r="S4873" s="193"/>
      <c r="T4873" s="193" t="str">
        <f t="shared" si="76"/>
        <v/>
      </c>
    </row>
    <row r="4874" spans="18:20" ht="15" customHeight="1" x14ac:dyDescent="0.25">
      <c r="R4874" s="193"/>
      <c r="S4874" s="193"/>
      <c r="T4874" s="193" t="str">
        <f t="shared" si="76"/>
        <v/>
      </c>
    </row>
    <row r="4875" spans="18:20" ht="15" customHeight="1" x14ac:dyDescent="0.25">
      <c r="R4875" s="193"/>
      <c r="S4875" s="193"/>
      <c r="T4875" s="193" t="str">
        <f t="shared" si="76"/>
        <v/>
      </c>
    </row>
    <row r="4876" spans="18:20" ht="15" customHeight="1" x14ac:dyDescent="0.25">
      <c r="R4876" s="193"/>
      <c r="S4876" s="193"/>
      <c r="T4876" s="193" t="str">
        <f t="shared" si="76"/>
        <v/>
      </c>
    </row>
    <row r="4877" spans="18:20" ht="15" customHeight="1" x14ac:dyDescent="0.25">
      <c r="R4877" s="193"/>
      <c r="S4877" s="193"/>
      <c r="T4877" s="193" t="str">
        <f t="shared" si="76"/>
        <v/>
      </c>
    </row>
    <row r="4878" spans="18:20" ht="15" customHeight="1" x14ac:dyDescent="0.25">
      <c r="R4878" s="193"/>
      <c r="S4878" s="193"/>
      <c r="T4878" s="193" t="str">
        <f t="shared" si="76"/>
        <v/>
      </c>
    </row>
    <row r="4879" spans="18:20" ht="15" customHeight="1" x14ac:dyDescent="0.25">
      <c r="R4879" s="193"/>
      <c r="S4879" s="193"/>
      <c r="T4879" s="193" t="str">
        <f t="shared" si="76"/>
        <v/>
      </c>
    </row>
    <row r="4880" spans="18:20" ht="15" customHeight="1" x14ac:dyDescent="0.25">
      <c r="R4880" s="193"/>
      <c r="S4880" s="193"/>
      <c r="T4880" s="193" t="str">
        <f t="shared" si="76"/>
        <v/>
      </c>
    </row>
    <row r="4881" spans="18:20" ht="15" customHeight="1" x14ac:dyDescent="0.25">
      <c r="R4881" s="193"/>
      <c r="S4881" s="193"/>
      <c r="T4881" s="193" t="str">
        <f t="shared" si="76"/>
        <v/>
      </c>
    </row>
    <row r="4882" spans="18:20" ht="15" customHeight="1" x14ac:dyDescent="0.25">
      <c r="R4882" s="193"/>
      <c r="S4882" s="193"/>
      <c r="T4882" s="193" t="str">
        <f t="shared" si="76"/>
        <v/>
      </c>
    </row>
    <row r="4883" spans="18:20" ht="15" customHeight="1" x14ac:dyDescent="0.25">
      <c r="R4883" s="193"/>
      <c r="S4883" s="193"/>
      <c r="T4883" s="193" t="str">
        <f t="shared" si="76"/>
        <v/>
      </c>
    </row>
    <row r="4884" spans="18:20" ht="15" customHeight="1" x14ac:dyDescent="0.25">
      <c r="R4884" s="193"/>
      <c r="S4884" s="193"/>
      <c r="T4884" s="193" t="str">
        <f t="shared" si="76"/>
        <v/>
      </c>
    </row>
    <row r="4885" spans="18:20" ht="15" customHeight="1" x14ac:dyDescent="0.25">
      <c r="R4885" s="193"/>
      <c r="S4885" s="193"/>
      <c r="T4885" s="193" t="str">
        <f t="shared" si="76"/>
        <v/>
      </c>
    </row>
    <row r="4886" spans="18:20" ht="15" customHeight="1" x14ac:dyDescent="0.25">
      <c r="R4886" s="193"/>
      <c r="S4886" s="193"/>
      <c r="T4886" s="193" t="str">
        <f t="shared" si="76"/>
        <v/>
      </c>
    </row>
    <row r="4887" spans="18:20" ht="15" customHeight="1" x14ac:dyDescent="0.25">
      <c r="R4887" s="193"/>
      <c r="S4887" s="193"/>
      <c r="T4887" s="193" t="str">
        <f t="shared" si="76"/>
        <v/>
      </c>
    </row>
    <row r="4888" spans="18:20" ht="15" customHeight="1" x14ac:dyDescent="0.25">
      <c r="R4888" s="193"/>
      <c r="S4888" s="193"/>
      <c r="T4888" s="193" t="str">
        <f t="shared" si="76"/>
        <v/>
      </c>
    </row>
    <row r="4889" spans="18:20" ht="15" customHeight="1" x14ac:dyDescent="0.25">
      <c r="R4889" s="193"/>
      <c r="S4889" s="193"/>
      <c r="T4889" s="193" t="str">
        <f t="shared" si="76"/>
        <v/>
      </c>
    </row>
    <row r="4890" spans="18:20" ht="15" customHeight="1" x14ac:dyDescent="0.25">
      <c r="R4890" s="193"/>
      <c r="S4890" s="193"/>
      <c r="T4890" s="193" t="str">
        <f t="shared" si="76"/>
        <v/>
      </c>
    </row>
    <row r="4891" spans="18:20" ht="15" customHeight="1" x14ac:dyDescent="0.25">
      <c r="R4891" s="193"/>
      <c r="S4891" s="193"/>
      <c r="T4891" s="193" t="str">
        <f t="shared" si="76"/>
        <v/>
      </c>
    </row>
    <row r="4892" spans="18:20" ht="15" customHeight="1" x14ac:dyDescent="0.25">
      <c r="R4892" s="193"/>
      <c r="S4892" s="193"/>
      <c r="T4892" s="193" t="str">
        <f t="shared" si="76"/>
        <v/>
      </c>
    </row>
    <row r="4893" spans="18:20" ht="15" customHeight="1" x14ac:dyDescent="0.25">
      <c r="R4893" s="193"/>
      <c r="S4893" s="193"/>
      <c r="T4893" s="193" t="str">
        <f t="shared" si="76"/>
        <v/>
      </c>
    </row>
    <row r="4894" spans="18:20" ht="15" customHeight="1" x14ac:dyDescent="0.25">
      <c r="R4894" s="193"/>
      <c r="S4894" s="193"/>
      <c r="T4894" s="193" t="str">
        <f t="shared" si="76"/>
        <v/>
      </c>
    </row>
    <row r="4895" spans="18:20" ht="15" customHeight="1" x14ac:dyDescent="0.25">
      <c r="R4895" s="193"/>
      <c r="S4895" s="193"/>
      <c r="T4895" s="193" t="str">
        <f t="shared" si="76"/>
        <v/>
      </c>
    </row>
    <row r="4896" spans="18:20" ht="15" customHeight="1" x14ac:dyDescent="0.25">
      <c r="R4896" s="193"/>
      <c r="S4896" s="193"/>
      <c r="T4896" s="193" t="str">
        <f t="shared" si="76"/>
        <v/>
      </c>
    </row>
    <row r="4897" spans="18:20" ht="15" customHeight="1" x14ac:dyDescent="0.25">
      <c r="R4897" s="193"/>
      <c r="S4897" s="193"/>
      <c r="T4897" s="193" t="str">
        <f t="shared" si="76"/>
        <v/>
      </c>
    </row>
    <row r="4898" spans="18:20" ht="15" customHeight="1" x14ac:dyDescent="0.25">
      <c r="R4898" s="193"/>
      <c r="S4898" s="193"/>
      <c r="T4898" s="193" t="str">
        <f t="shared" si="76"/>
        <v/>
      </c>
    </row>
    <row r="4899" spans="18:20" ht="15" customHeight="1" x14ac:dyDescent="0.25">
      <c r="R4899" s="193"/>
      <c r="S4899" s="193"/>
      <c r="T4899" s="193" t="str">
        <f t="shared" si="76"/>
        <v/>
      </c>
    </row>
    <row r="4900" spans="18:20" ht="15" customHeight="1" x14ac:dyDescent="0.25">
      <c r="R4900" s="193"/>
      <c r="S4900" s="193"/>
      <c r="T4900" s="193" t="str">
        <f t="shared" si="76"/>
        <v/>
      </c>
    </row>
    <row r="4901" spans="18:20" ht="15" customHeight="1" x14ac:dyDescent="0.25">
      <c r="R4901" s="193"/>
      <c r="S4901" s="193"/>
      <c r="T4901" s="193" t="str">
        <f t="shared" si="76"/>
        <v/>
      </c>
    </row>
    <row r="4902" spans="18:20" ht="15" customHeight="1" x14ac:dyDescent="0.25">
      <c r="R4902" s="193"/>
      <c r="S4902" s="193"/>
      <c r="T4902" s="193" t="str">
        <f t="shared" si="76"/>
        <v/>
      </c>
    </row>
    <row r="4903" spans="18:20" ht="15" customHeight="1" x14ac:dyDescent="0.25">
      <c r="R4903" s="193"/>
      <c r="S4903" s="193"/>
      <c r="T4903" s="193" t="str">
        <f t="shared" si="76"/>
        <v/>
      </c>
    </row>
    <row r="4904" spans="18:20" ht="15" customHeight="1" x14ac:dyDescent="0.25">
      <c r="R4904" s="193"/>
      <c r="S4904" s="193"/>
      <c r="T4904" s="193" t="str">
        <f t="shared" si="76"/>
        <v/>
      </c>
    </row>
    <row r="4905" spans="18:20" ht="15" customHeight="1" x14ac:dyDescent="0.25">
      <c r="R4905" s="193"/>
      <c r="S4905" s="193"/>
      <c r="T4905" s="193" t="str">
        <f t="shared" si="76"/>
        <v/>
      </c>
    </row>
    <row r="4906" spans="18:20" ht="15" customHeight="1" x14ac:dyDescent="0.25">
      <c r="R4906" s="193"/>
      <c r="S4906" s="193"/>
      <c r="T4906" s="193" t="str">
        <f t="shared" si="76"/>
        <v/>
      </c>
    </row>
    <row r="4907" spans="18:20" ht="15" customHeight="1" x14ac:dyDescent="0.25">
      <c r="R4907" s="193"/>
      <c r="S4907" s="193"/>
      <c r="T4907" s="193" t="str">
        <f t="shared" si="76"/>
        <v/>
      </c>
    </row>
    <row r="4908" spans="18:20" ht="15" customHeight="1" x14ac:dyDescent="0.25">
      <c r="R4908" s="193"/>
      <c r="S4908" s="193"/>
      <c r="T4908" s="193" t="str">
        <f t="shared" si="76"/>
        <v/>
      </c>
    </row>
    <row r="4909" spans="18:20" ht="15" customHeight="1" x14ac:dyDescent="0.25">
      <c r="R4909" s="193"/>
      <c r="S4909" s="193"/>
      <c r="T4909" s="193" t="str">
        <f t="shared" si="76"/>
        <v/>
      </c>
    </row>
    <row r="4910" spans="18:20" ht="15" customHeight="1" x14ac:dyDescent="0.25">
      <c r="R4910" s="193"/>
      <c r="S4910" s="193"/>
      <c r="T4910" s="193" t="str">
        <f t="shared" si="76"/>
        <v/>
      </c>
    </row>
    <row r="4911" spans="18:20" ht="15" customHeight="1" x14ac:dyDescent="0.25">
      <c r="R4911" s="193"/>
      <c r="S4911" s="193"/>
      <c r="T4911" s="193" t="str">
        <f t="shared" si="76"/>
        <v/>
      </c>
    </row>
    <row r="4912" spans="18:20" ht="15" customHeight="1" x14ac:dyDescent="0.25">
      <c r="R4912" s="193"/>
      <c r="S4912" s="193"/>
      <c r="T4912" s="193" t="str">
        <f t="shared" si="76"/>
        <v/>
      </c>
    </row>
    <row r="4913" spans="18:20" ht="15" customHeight="1" x14ac:dyDescent="0.25">
      <c r="R4913" s="193"/>
      <c r="S4913" s="193"/>
      <c r="T4913" s="193" t="str">
        <f t="shared" si="76"/>
        <v/>
      </c>
    </row>
    <row r="4914" spans="18:20" ht="15" customHeight="1" x14ac:dyDescent="0.25">
      <c r="R4914" s="193"/>
      <c r="S4914" s="193"/>
      <c r="T4914" s="193" t="str">
        <f t="shared" si="76"/>
        <v/>
      </c>
    </row>
    <row r="4915" spans="18:20" ht="15" customHeight="1" x14ac:dyDescent="0.25">
      <c r="R4915" s="193"/>
      <c r="S4915" s="193"/>
      <c r="T4915" s="193" t="str">
        <f t="shared" si="76"/>
        <v/>
      </c>
    </row>
    <row r="4916" spans="18:20" ht="15" customHeight="1" x14ac:dyDescent="0.25">
      <c r="R4916" s="193"/>
      <c r="S4916" s="193"/>
      <c r="T4916" s="193" t="str">
        <f t="shared" si="76"/>
        <v/>
      </c>
    </row>
    <row r="4917" spans="18:20" ht="15" customHeight="1" x14ac:dyDescent="0.25">
      <c r="R4917" s="193"/>
      <c r="S4917" s="193"/>
      <c r="T4917" s="193" t="str">
        <f t="shared" si="76"/>
        <v/>
      </c>
    </row>
    <row r="4918" spans="18:20" ht="15" customHeight="1" x14ac:dyDescent="0.25">
      <c r="R4918" s="193"/>
      <c r="S4918" s="193"/>
      <c r="T4918" s="193" t="str">
        <f t="shared" si="76"/>
        <v/>
      </c>
    </row>
    <row r="4919" spans="18:20" ht="15" customHeight="1" x14ac:dyDescent="0.25">
      <c r="R4919" s="193"/>
      <c r="S4919" s="193"/>
      <c r="T4919" s="193" t="str">
        <f t="shared" si="76"/>
        <v/>
      </c>
    </row>
    <row r="4920" spans="18:20" ht="15" customHeight="1" x14ac:dyDescent="0.25">
      <c r="R4920" s="193"/>
      <c r="S4920" s="193"/>
      <c r="T4920" s="193" t="str">
        <f t="shared" si="76"/>
        <v/>
      </c>
    </row>
    <row r="4921" spans="18:20" ht="15" customHeight="1" x14ac:dyDescent="0.25">
      <c r="R4921" s="193"/>
      <c r="S4921" s="193"/>
      <c r="T4921" s="193" t="str">
        <f t="shared" si="76"/>
        <v/>
      </c>
    </row>
    <row r="4922" spans="18:20" ht="15" customHeight="1" x14ac:dyDescent="0.25">
      <c r="R4922" s="193"/>
      <c r="S4922" s="193"/>
      <c r="T4922" s="193" t="str">
        <f t="shared" si="76"/>
        <v/>
      </c>
    </row>
    <row r="4923" spans="18:20" ht="15" customHeight="1" x14ac:dyDescent="0.25">
      <c r="R4923" s="193"/>
      <c r="S4923" s="193"/>
      <c r="T4923" s="193" t="str">
        <f t="shared" si="76"/>
        <v/>
      </c>
    </row>
    <row r="4924" spans="18:20" ht="15" customHeight="1" x14ac:dyDescent="0.25">
      <c r="R4924" s="193"/>
      <c r="S4924" s="193"/>
      <c r="T4924" s="193" t="str">
        <f t="shared" si="76"/>
        <v/>
      </c>
    </row>
    <row r="4925" spans="18:20" ht="15" customHeight="1" x14ac:dyDescent="0.25">
      <c r="R4925" s="193"/>
      <c r="S4925" s="193"/>
      <c r="T4925" s="193" t="str">
        <f t="shared" si="76"/>
        <v/>
      </c>
    </row>
    <row r="4926" spans="18:20" ht="15" customHeight="1" x14ac:dyDescent="0.25">
      <c r="R4926" s="193"/>
      <c r="S4926" s="193"/>
      <c r="T4926" s="193" t="str">
        <f t="shared" si="76"/>
        <v/>
      </c>
    </row>
    <row r="4927" spans="18:20" ht="15" customHeight="1" x14ac:dyDescent="0.25">
      <c r="R4927" s="193"/>
      <c r="S4927" s="193"/>
      <c r="T4927" s="193" t="str">
        <f t="shared" si="76"/>
        <v/>
      </c>
    </row>
    <row r="4928" spans="18:20" ht="15" customHeight="1" x14ac:dyDescent="0.25">
      <c r="R4928" s="193"/>
      <c r="S4928" s="193"/>
      <c r="T4928" s="193" t="str">
        <f t="shared" si="76"/>
        <v/>
      </c>
    </row>
    <row r="4929" spans="18:20" ht="15" customHeight="1" x14ac:dyDescent="0.25">
      <c r="R4929" s="193"/>
      <c r="S4929" s="193"/>
      <c r="T4929" s="193" t="str">
        <f t="shared" si="76"/>
        <v/>
      </c>
    </row>
    <row r="4930" spans="18:20" ht="15" customHeight="1" x14ac:dyDescent="0.25">
      <c r="R4930" s="193"/>
      <c r="S4930" s="193"/>
      <c r="T4930" s="193" t="str">
        <f t="shared" ref="T4930:T4993" si="77">IF($A4930="","",IF(AND($R4930="",$S4930=""),"",IF($S4930="",0,$S4930)-IF($R4930="",0,$R4930)))</f>
        <v/>
      </c>
    </row>
    <row r="4931" spans="18:20" ht="15" customHeight="1" x14ac:dyDescent="0.25">
      <c r="R4931" s="193"/>
      <c r="S4931" s="193"/>
      <c r="T4931" s="193" t="str">
        <f t="shared" si="77"/>
        <v/>
      </c>
    </row>
    <row r="4932" spans="18:20" ht="15" customHeight="1" x14ac:dyDescent="0.25">
      <c r="R4932" s="193"/>
      <c r="S4932" s="193"/>
      <c r="T4932" s="193" t="str">
        <f t="shared" si="77"/>
        <v/>
      </c>
    </row>
    <row r="4933" spans="18:20" ht="15" customHeight="1" x14ac:dyDescent="0.25">
      <c r="R4933" s="193"/>
      <c r="S4933" s="193"/>
      <c r="T4933" s="193" t="str">
        <f t="shared" si="77"/>
        <v/>
      </c>
    </row>
    <row r="4934" spans="18:20" ht="15" customHeight="1" x14ac:dyDescent="0.25">
      <c r="R4934" s="193"/>
      <c r="S4934" s="193"/>
      <c r="T4934" s="193" t="str">
        <f t="shared" si="77"/>
        <v/>
      </c>
    </row>
    <row r="4935" spans="18:20" ht="15" customHeight="1" x14ac:dyDescent="0.25">
      <c r="R4935" s="193"/>
      <c r="S4935" s="193"/>
      <c r="T4935" s="193" t="str">
        <f t="shared" si="77"/>
        <v/>
      </c>
    </row>
    <row r="4936" spans="18:20" ht="15" customHeight="1" x14ac:dyDescent="0.25">
      <c r="R4936" s="193"/>
      <c r="S4936" s="193"/>
      <c r="T4936" s="193" t="str">
        <f t="shared" si="77"/>
        <v/>
      </c>
    </row>
    <row r="4937" spans="18:20" ht="15" customHeight="1" x14ac:dyDescent="0.25">
      <c r="R4937" s="193"/>
      <c r="S4937" s="193"/>
      <c r="T4937" s="193" t="str">
        <f t="shared" si="77"/>
        <v/>
      </c>
    </row>
    <row r="4938" spans="18:20" ht="15" customHeight="1" x14ac:dyDescent="0.25">
      <c r="R4938" s="193"/>
      <c r="S4938" s="193"/>
      <c r="T4938" s="193" t="str">
        <f t="shared" si="77"/>
        <v/>
      </c>
    </row>
    <row r="4939" spans="18:20" ht="15" customHeight="1" x14ac:dyDescent="0.25">
      <c r="R4939" s="193"/>
      <c r="S4939" s="193"/>
      <c r="T4939" s="193" t="str">
        <f t="shared" si="77"/>
        <v/>
      </c>
    </row>
    <row r="4940" spans="18:20" ht="15" customHeight="1" x14ac:dyDescent="0.25">
      <c r="R4940" s="193"/>
      <c r="S4940" s="193"/>
      <c r="T4940" s="193" t="str">
        <f t="shared" si="77"/>
        <v/>
      </c>
    </row>
    <row r="4941" spans="18:20" ht="15" customHeight="1" x14ac:dyDescent="0.25">
      <c r="R4941" s="193"/>
      <c r="S4941" s="193"/>
      <c r="T4941" s="193" t="str">
        <f t="shared" si="77"/>
        <v/>
      </c>
    </row>
    <row r="4942" spans="18:20" ht="15" customHeight="1" x14ac:dyDescent="0.25">
      <c r="R4942" s="193"/>
      <c r="S4942" s="193"/>
      <c r="T4942" s="193" t="str">
        <f t="shared" si="77"/>
        <v/>
      </c>
    </row>
    <row r="4943" spans="18:20" ht="15" customHeight="1" x14ac:dyDescent="0.25">
      <c r="R4943" s="193"/>
      <c r="S4943" s="193"/>
      <c r="T4943" s="193" t="str">
        <f t="shared" si="77"/>
        <v/>
      </c>
    </row>
    <row r="4944" spans="18:20" ht="15" customHeight="1" x14ac:dyDescent="0.25">
      <c r="R4944" s="193"/>
      <c r="S4944" s="193"/>
      <c r="T4944" s="193" t="str">
        <f t="shared" si="77"/>
        <v/>
      </c>
    </row>
    <row r="4945" spans="18:20" ht="15" customHeight="1" x14ac:dyDescent="0.25">
      <c r="R4945" s="193"/>
      <c r="S4945" s="193"/>
      <c r="T4945" s="193" t="str">
        <f t="shared" si="77"/>
        <v/>
      </c>
    </row>
    <row r="4946" spans="18:20" ht="15" customHeight="1" x14ac:dyDescent="0.25">
      <c r="R4946" s="193"/>
      <c r="S4946" s="193"/>
      <c r="T4946" s="193" t="str">
        <f t="shared" si="77"/>
        <v/>
      </c>
    </row>
    <row r="4947" spans="18:20" ht="15" customHeight="1" x14ac:dyDescent="0.25">
      <c r="R4947" s="193"/>
      <c r="S4947" s="193"/>
      <c r="T4947" s="193" t="str">
        <f t="shared" si="77"/>
        <v/>
      </c>
    </row>
    <row r="4948" spans="18:20" ht="15" customHeight="1" x14ac:dyDescent="0.25">
      <c r="R4948" s="193"/>
      <c r="S4948" s="193"/>
      <c r="T4948" s="193" t="str">
        <f t="shared" si="77"/>
        <v/>
      </c>
    </row>
    <row r="4949" spans="18:20" ht="15" customHeight="1" x14ac:dyDescent="0.25">
      <c r="R4949" s="193"/>
      <c r="S4949" s="193"/>
      <c r="T4949" s="193" t="str">
        <f t="shared" si="77"/>
        <v/>
      </c>
    </row>
    <row r="4950" spans="18:20" ht="15" customHeight="1" x14ac:dyDescent="0.25">
      <c r="R4950" s="193"/>
      <c r="S4950" s="193"/>
      <c r="T4950" s="193" t="str">
        <f t="shared" si="77"/>
        <v/>
      </c>
    </row>
    <row r="4951" spans="18:20" ht="15" customHeight="1" x14ac:dyDescent="0.25">
      <c r="R4951" s="193"/>
      <c r="S4951" s="193"/>
      <c r="T4951" s="193" t="str">
        <f t="shared" si="77"/>
        <v/>
      </c>
    </row>
    <row r="4952" spans="18:20" ht="15" customHeight="1" x14ac:dyDescent="0.25">
      <c r="R4952" s="193"/>
      <c r="S4952" s="193"/>
      <c r="T4952" s="193" t="str">
        <f t="shared" si="77"/>
        <v/>
      </c>
    </row>
    <row r="4953" spans="18:20" ht="15" customHeight="1" x14ac:dyDescent="0.25">
      <c r="R4953" s="193"/>
      <c r="S4953" s="193"/>
      <c r="T4953" s="193" t="str">
        <f t="shared" si="77"/>
        <v/>
      </c>
    </row>
    <row r="4954" spans="18:20" ht="15" customHeight="1" x14ac:dyDescent="0.25">
      <c r="R4954" s="193"/>
      <c r="S4954" s="193"/>
      <c r="T4954" s="193" t="str">
        <f t="shared" si="77"/>
        <v/>
      </c>
    </row>
    <row r="4955" spans="18:20" ht="15" customHeight="1" x14ac:dyDescent="0.25">
      <c r="R4955" s="193"/>
      <c r="S4955" s="193"/>
      <c r="T4955" s="193" t="str">
        <f t="shared" si="77"/>
        <v/>
      </c>
    </row>
    <row r="4956" spans="18:20" ht="15" customHeight="1" x14ac:dyDescent="0.25">
      <c r="R4956" s="193"/>
      <c r="S4956" s="193"/>
      <c r="T4956" s="193" t="str">
        <f t="shared" si="77"/>
        <v/>
      </c>
    </row>
    <row r="4957" spans="18:20" ht="15" customHeight="1" x14ac:dyDescent="0.25">
      <c r="R4957" s="193"/>
      <c r="S4957" s="193"/>
      <c r="T4957" s="193" t="str">
        <f t="shared" si="77"/>
        <v/>
      </c>
    </row>
    <row r="4958" spans="18:20" ht="15" customHeight="1" x14ac:dyDescent="0.25">
      <c r="R4958" s="193"/>
      <c r="S4958" s="193"/>
      <c r="T4958" s="193" t="str">
        <f t="shared" si="77"/>
        <v/>
      </c>
    </row>
    <row r="4959" spans="18:20" ht="15" customHeight="1" x14ac:dyDescent="0.25">
      <c r="R4959" s="193"/>
      <c r="S4959" s="193"/>
      <c r="T4959" s="193" t="str">
        <f t="shared" si="77"/>
        <v/>
      </c>
    </row>
    <row r="4960" spans="18:20" ht="15" customHeight="1" x14ac:dyDescent="0.25">
      <c r="R4960" s="193"/>
      <c r="S4960" s="193"/>
      <c r="T4960" s="193" t="str">
        <f t="shared" si="77"/>
        <v/>
      </c>
    </row>
    <row r="4961" spans="18:20" ht="15" customHeight="1" x14ac:dyDescent="0.25">
      <c r="R4961" s="193"/>
      <c r="S4961" s="193"/>
      <c r="T4961" s="193" t="str">
        <f t="shared" si="77"/>
        <v/>
      </c>
    </row>
    <row r="4962" spans="18:20" ht="15" customHeight="1" x14ac:dyDescent="0.25">
      <c r="R4962" s="193"/>
      <c r="S4962" s="193"/>
      <c r="T4962" s="193" t="str">
        <f t="shared" si="77"/>
        <v/>
      </c>
    </row>
    <row r="4963" spans="18:20" ht="15" customHeight="1" x14ac:dyDescent="0.25">
      <c r="R4963" s="193"/>
      <c r="S4963" s="193"/>
      <c r="T4963" s="193" t="str">
        <f t="shared" si="77"/>
        <v/>
      </c>
    </row>
    <row r="4964" spans="18:20" ht="15" customHeight="1" x14ac:dyDescent="0.25">
      <c r="R4964" s="193"/>
      <c r="S4964" s="193"/>
      <c r="T4964" s="193" t="str">
        <f t="shared" si="77"/>
        <v/>
      </c>
    </row>
    <row r="4965" spans="18:20" ht="15" customHeight="1" x14ac:dyDescent="0.25">
      <c r="R4965" s="193"/>
      <c r="S4965" s="193"/>
      <c r="T4965" s="193" t="str">
        <f t="shared" si="77"/>
        <v/>
      </c>
    </row>
    <row r="4966" spans="18:20" ht="15" customHeight="1" x14ac:dyDescent="0.25">
      <c r="R4966" s="193"/>
      <c r="S4966" s="193"/>
      <c r="T4966" s="193" t="str">
        <f t="shared" si="77"/>
        <v/>
      </c>
    </row>
    <row r="4967" spans="18:20" ht="15" customHeight="1" x14ac:dyDescent="0.25">
      <c r="R4967" s="193"/>
      <c r="S4967" s="193"/>
      <c r="T4967" s="193" t="str">
        <f t="shared" si="77"/>
        <v/>
      </c>
    </row>
    <row r="4968" spans="18:20" ht="15" customHeight="1" x14ac:dyDescent="0.25">
      <c r="R4968" s="193"/>
      <c r="S4968" s="193"/>
      <c r="T4968" s="193" t="str">
        <f t="shared" si="77"/>
        <v/>
      </c>
    </row>
    <row r="4969" spans="18:20" ht="15" customHeight="1" x14ac:dyDescent="0.25">
      <c r="R4969" s="193"/>
      <c r="S4969" s="193"/>
      <c r="T4969" s="193" t="str">
        <f t="shared" si="77"/>
        <v/>
      </c>
    </row>
    <row r="4970" spans="18:20" ht="15" customHeight="1" x14ac:dyDescent="0.25">
      <c r="R4970" s="193"/>
      <c r="S4970" s="193"/>
      <c r="T4970" s="193" t="str">
        <f t="shared" si="77"/>
        <v/>
      </c>
    </row>
    <row r="4971" spans="18:20" ht="15" customHeight="1" x14ac:dyDescent="0.25">
      <c r="R4971" s="193"/>
      <c r="S4971" s="193"/>
      <c r="T4971" s="193" t="str">
        <f t="shared" si="77"/>
        <v/>
      </c>
    </row>
    <row r="4972" spans="18:20" ht="15" customHeight="1" x14ac:dyDescent="0.25">
      <c r="R4972" s="193"/>
      <c r="S4972" s="193"/>
      <c r="T4972" s="193" t="str">
        <f t="shared" si="77"/>
        <v/>
      </c>
    </row>
    <row r="4973" spans="18:20" ht="15" customHeight="1" x14ac:dyDescent="0.25">
      <c r="R4973" s="193"/>
      <c r="S4973" s="193"/>
      <c r="T4973" s="193" t="str">
        <f t="shared" si="77"/>
        <v/>
      </c>
    </row>
    <row r="4974" spans="18:20" ht="15" customHeight="1" x14ac:dyDescent="0.25">
      <c r="R4974" s="193"/>
      <c r="S4974" s="193"/>
      <c r="T4974" s="193" t="str">
        <f t="shared" si="77"/>
        <v/>
      </c>
    </row>
    <row r="4975" spans="18:20" ht="15" customHeight="1" x14ac:dyDescent="0.25">
      <c r="R4975" s="193"/>
      <c r="S4975" s="193"/>
      <c r="T4975" s="193" t="str">
        <f t="shared" si="77"/>
        <v/>
      </c>
    </row>
    <row r="4976" spans="18:20" ht="15" customHeight="1" x14ac:dyDescent="0.25">
      <c r="R4976" s="193"/>
      <c r="S4976" s="193"/>
      <c r="T4976" s="193" t="str">
        <f t="shared" si="77"/>
        <v/>
      </c>
    </row>
    <row r="4977" spans="18:20" ht="15" customHeight="1" x14ac:dyDescent="0.25">
      <c r="R4977" s="193"/>
      <c r="S4977" s="193"/>
      <c r="T4977" s="193" t="str">
        <f t="shared" si="77"/>
        <v/>
      </c>
    </row>
    <row r="4978" spans="18:20" ht="15" customHeight="1" x14ac:dyDescent="0.25">
      <c r="R4978" s="193"/>
      <c r="S4978" s="193"/>
      <c r="T4978" s="193" t="str">
        <f t="shared" si="77"/>
        <v/>
      </c>
    </row>
    <row r="4979" spans="18:20" ht="15" customHeight="1" x14ac:dyDescent="0.25">
      <c r="R4979" s="193"/>
      <c r="S4979" s="193"/>
      <c r="T4979" s="193" t="str">
        <f t="shared" si="77"/>
        <v/>
      </c>
    </row>
    <row r="4980" spans="18:20" ht="15" customHeight="1" x14ac:dyDescent="0.25">
      <c r="R4980" s="193"/>
      <c r="S4980" s="193"/>
      <c r="T4980" s="193" t="str">
        <f t="shared" si="77"/>
        <v/>
      </c>
    </row>
    <row r="4981" spans="18:20" ht="15" customHeight="1" x14ac:dyDescent="0.25">
      <c r="R4981" s="193"/>
      <c r="S4981" s="193"/>
      <c r="T4981" s="193" t="str">
        <f t="shared" si="77"/>
        <v/>
      </c>
    </row>
    <row r="4982" spans="18:20" ht="15" customHeight="1" x14ac:dyDescent="0.25">
      <c r="R4982" s="193"/>
      <c r="S4982" s="193"/>
      <c r="T4982" s="193" t="str">
        <f t="shared" si="77"/>
        <v/>
      </c>
    </row>
    <row r="4983" spans="18:20" ht="15" customHeight="1" x14ac:dyDescent="0.25">
      <c r="R4983" s="193"/>
      <c r="S4983" s="193"/>
      <c r="T4983" s="193" t="str">
        <f t="shared" si="77"/>
        <v/>
      </c>
    </row>
    <row r="4984" spans="18:20" ht="15" customHeight="1" x14ac:dyDescent="0.25">
      <c r="R4984" s="193"/>
      <c r="S4984" s="193"/>
      <c r="T4984" s="193" t="str">
        <f t="shared" si="77"/>
        <v/>
      </c>
    </row>
    <row r="4985" spans="18:20" ht="15" customHeight="1" x14ac:dyDescent="0.25">
      <c r="R4985" s="193"/>
      <c r="S4985" s="193"/>
      <c r="T4985" s="193" t="str">
        <f t="shared" si="77"/>
        <v/>
      </c>
    </row>
    <row r="4986" spans="18:20" ht="15" customHeight="1" x14ac:dyDescent="0.25">
      <c r="R4986" s="193"/>
      <c r="S4986" s="193"/>
      <c r="T4986" s="193" t="str">
        <f t="shared" si="77"/>
        <v/>
      </c>
    </row>
    <row r="4987" spans="18:20" ht="15" customHeight="1" x14ac:dyDescent="0.25">
      <c r="R4987" s="193"/>
      <c r="S4987" s="193"/>
      <c r="T4987" s="193" t="str">
        <f t="shared" si="77"/>
        <v/>
      </c>
    </row>
    <row r="4988" spans="18:20" ht="15" customHeight="1" x14ac:dyDescent="0.25">
      <c r="R4988" s="193"/>
      <c r="S4988" s="193"/>
      <c r="T4988" s="193" t="str">
        <f t="shared" si="77"/>
        <v/>
      </c>
    </row>
    <row r="4989" spans="18:20" ht="15" customHeight="1" x14ac:dyDescent="0.25">
      <c r="R4989" s="193"/>
      <c r="S4989" s="193"/>
      <c r="T4989" s="193" t="str">
        <f t="shared" si="77"/>
        <v/>
      </c>
    </row>
    <row r="4990" spans="18:20" ht="15" customHeight="1" x14ac:dyDescent="0.25">
      <c r="R4990" s="193"/>
      <c r="S4990" s="193"/>
      <c r="T4990" s="193" t="str">
        <f t="shared" si="77"/>
        <v/>
      </c>
    </row>
    <row r="4991" spans="18:20" ht="15" customHeight="1" x14ac:dyDescent="0.25">
      <c r="R4991" s="193"/>
      <c r="S4991" s="193"/>
      <c r="T4991" s="193" t="str">
        <f t="shared" si="77"/>
        <v/>
      </c>
    </row>
    <row r="4992" spans="18:20" ht="15" customHeight="1" x14ac:dyDescent="0.25">
      <c r="R4992" s="193"/>
      <c r="S4992" s="193"/>
      <c r="T4992" s="193" t="str">
        <f t="shared" si="77"/>
        <v/>
      </c>
    </row>
    <row r="4993" spans="18:20" ht="15" customHeight="1" x14ac:dyDescent="0.25">
      <c r="R4993" s="193"/>
      <c r="S4993" s="193"/>
      <c r="T4993" s="193" t="str">
        <f t="shared" si="77"/>
        <v/>
      </c>
    </row>
    <row r="4994" spans="18:20" ht="15" customHeight="1" x14ac:dyDescent="0.25">
      <c r="R4994" s="193"/>
      <c r="S4994" s="193"/>
      <c r="T4994" s="193" t="str">
        <f t="shared" ref="T4994:T5000" si="78">IF($A4994="","",IF(AND($R4994="",$S4994=""),"",IF($S4994="",0,$S4994)-IF($R4994="",0,$R4994)))</f>
        <v/>
      </c>
    </row>
    <row r="4995" spans="18:20" ht="15" customHeight="1" x14ac:dyDescent="0.25">
      <c r="R4995" s="193"/>
      <c r="S4995" s="193"/>
      <c r="T4995" s="193" t="str">
        <f t="shared" si="78"/>
        <v/>
      </c>
    </row>
    <row r="4996" spans="18:20" ht="15" customHeight="1" x14ac:dyDescent="0.25">
      <c r="R4996" s="193"/>
      <c r="S4996" s="193"/>
      <c r="T4996" s="193" t="str">
        <f t="shared" si="78"/>
        <v/>
      </c>
    </row>
    <row r="4997" spans="18:20" ht="15" customHeight="1" x14ac:dyDescent="0.25">
      <c r="R4997" s="193"/>
      <c r="S4997" s="193"/>
      <c r="T4997" s="193" t="str">
        <f t="shared" si="78"/>
        <v/>
      </c>
    </row>
    <row r="4998" spans="18:20" ht="15" customHeight="1" x14ac:dyDescent="0.25">
      <c r="R4998" s="193"/>
      <c r="S4998" s="193"/>
      <c r="T4998" s="193" t="str">
        <f t="shared" si="78"/>
        <v/>
      </c>
    </row>
    <row r="4999" spans="18:20" ht="15" customHeight="1" x14ac:dyDescent="0.25">
      <c r="R4999" s="193"/>
      <c r="S4999" s="193"/>
      <c r="T4999" s="193" t="str">
        <f t="shared" si="78"/>
        <v/>
      </c>
    </row>
    <row r="5000" spans="18:20" ht="15" customHeight="1" x14ac:dyDescent="0.25">
      <c r="R5000" s="193"/>
      <c r="S5000" s="193"/>
      <c r="T5000" s="193" t="str">
        <f t="shared" si="78"/>
        <v/>
      </c>
    </row>
  </sheetData>
  <sheetProtection algorithmName="SHA-512" hashValue="AINltStGrvcX+TQM/FlituSdKkADEGz15/i7SiEgtMR0dYuttj+HTPkW/LSnvMXEJYQYtnMoDfUDGLLyq2cMEA==" saltValue="LPMWZH1UY1brJX/RiH4I1g==" spinCount="100000" sheet="1" objects="1" scenarios="1" autoFilter="0"/>
  <autoFilter ref="A1:T5000" xr:uid="{00000000-0009-0000-0000-00000F000000}"/>
  <conditionalFormatting sqref="T1:T5000">
    <cfRule type="expression" dxfId="18" priority="2">
      <formula>AND(ROW()&gt;1,$T1&lt;&gt;"",$T1&lt;0)</formula>
    </cfRule>
    <cfRule type="expression" dxfId="17" priority="3">
      <formula>AND(ROW()&gt;1,$T1&lt;&gt;"",$T1&gt;0)</formula>
    </cfRule>
  </conditionalFormatting>
  <pageMargins left="0.7" right="0.7" top="0.78749999999999998" bottom="0.78749999999999998"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90"/>
  <sheetViews>
    <sheetView zoomScale="85" zoomScaleNormal="85" workbookViewId="0">
      <pane ySplit="1" topLeftCell="A2" activePane="bottomLeft" state="frozen"/>
      <selection pane="bottomLeft"/>
    </sheetView>
  </sheetViews>
  <sheetFormatPr baseColWidth="10" defaultColWidth="17.42578125" defaultRowHeight="15" customHeight="1" x14ac:dyDescent="0.25"/>
  <cols>
    <col min="1" max="1" width="35.140625" style="131" customWidth="1"/>
    <col min="2" max="2" width="17.42578125" style="131" customWidth="1"/>
    <col min="3" max="3" width="11.5703125" style="131" hidden="1" customWidth="1"/>
    <col min="4" max="8" width="17.42578125" style="131" customWidth="1"/>
    <col min="9" max="9" width="11.5703125" style="131" hidden="1" customWidth="1"/>
    <col min="10" max="11" width="17.42578125" style="131" customWidth="1"/>
    <col min="12" max="14" width="11.5703125" style="131" hidden="1" customWidth="1"/>
    <col min="15" max="15" width="17.42578125" style="131" customWidth="1"/>
    <col min="16" max="16384" width="17.42578125" style="131"/>
  </cols>
  <sheetData>
    <row r="1" spans="1:15" ht="31.5" customHeight="1" x14ac:dyDescent="0.25">
      <c r="A1" s="153" t="s">
        <v>383</v>
      </c>
      <c r="B1" s="112" t="s">
        <v>343</v>
      </c>
      <c r="C1" s="112" t="s">
        <v>329</v>
      </c>
      <c r="D1" s="112" t="s">
        <v>344</v>
      </c>
      <c r="E1" s="112" t="s">
        <v>345</v>
      </c>
      <c r="F1" s="112" t="s">
        <v>346</v>
      </c>
      <c r="G1" s="112" t="s">
        <v>347</v>
      </c>
      <c r="H1" s="112" t="s">
        <v>348</v>
      </c>
      <c r="I1" s="112" t="s">
        <v>349</v>
      </c>
      <c r="J1" s="112" t="s">
        <v>350</v>
      </c>
      <c r="K1" s="112" t="s">
        <v>351</v>
      </c>
      <c r="L1" s="112" t="s">
        <v>352</v>
      </c>
      <c r="M1" s="112" t="s">
        <v>353</v>
      </c>
      <c r="N1" s="112" t="s">
        <v>354</v>
      </c>
      <c r="O1" s="112" t="s">
        <v>104</v>
      </c>
    </row>
    <row r="8" spans="1:15" ht="15" customHeight="1" x14ac:dyDescent="0.25">
      <c r="G8" s="1"/>
      <c r="H8" s="1"/>
    </row>
    <row r="9" spans="1:15" ht="15" customHeight="1" x14ac:dyDescent="0.25">
      <c r="G9" s="1"/>
      <c r="H9" s="1"/>
    </row>
    <row r="10" spans="1:15" ht="15" customHeight="1" x14ac:dyDescent="0.25">
      <c r="G10" s="1"/>
      <c r="H10" s="1"/>
    </row>
    <row r="11" spans="1:15" ht="15" customHeight="1" x14ac:dyDescent="0.25">
      <c r="G11" s="1"/>
      <c r="H11" s="1"/>
    </row>
    <row r="12" spans="1:15" ht="15" customHeight="1" x14ac:dyDescent="0.25">
      <c r="G12" s="1"/>
      <c r="H12" s="1"/>
    </row>
    <row r="13" spans="1:15" ht="15" customHeight="1" x14ac:dyDescent="0.25">
      <c r="G13" s="1"/>
      <c r="H13" s="1"/>
    </row>
    <row r="14" spans="1:15" ht="15" customHeight="1" x14ac:dyDescent="0.25">
      <c r="G14" s="1"/>
      <c r="H14" s="1"/>
    </row>
    <row r="15" spans="1:15" ht="15" customHeight="1" x14ac:dyDescent="0.25">
      <c r="G15" s="1"/>
      <c r="H15" s="1"/>
    </row>
    <row r="16" spans="1:15" ht="15" customHeight="1" x14ac:dyDescent="0.25">
      <c r="B16" s="17"/>
      <c r="F16" s="17"/>
      <c r="G16" s="1"/>
      <c r="H16" s="1"/>
    </row>
    <row r="17" spans="6:8" ht="15" customHeight="1" x14ac:dyDescent="0.25">
      <c r="G17" s="1"/>
      <c r="H17" s="1"/>
    </row>
    <row r="18" spans="6:8" ht="15" customHeight="1" x14ac:dyDescent="0.25">
      <c r="G18" s="1"/>
      <c r="H18" s="1"/>
    </row>
    <row r="19" spans="6:8" ht="15" customHeight="1" x14ac:dyDescent="0.25">
      <c r="G19" s="1"/>
      <c r="H19" s="1"/>
    </row>
    <row r="24" spans="6:8" ht="15.75" customHeight="1" x14ac:dyDescent="0.25">
      <c r="F24" s="116"/>
    </row>
    <row r="25" spans="6:8" ht="15.75" customHeight="1" x14ac:dyDescent="0.25">
      <c r="F25" s="116"/>
      <c r="G25" s="1"/>
      <c r="H25" s="117"/>
    </row>
    <row r="26" spans="6:8" ht="15.75" customHeight="1" x14ac:dyDescent="0.25">
      <c r="F26" s="116"/>
      <c r="G26" s="1"/>
      <c r="H26" s="117"/>
    </row>
    <row r="27" spans="6:8" ht="15.75" customHeight="1" x14ac:dyDescent="0.25">
      <c r="F27" s="116"/>
      <c r="G27" s="1"/>
      <c r="H27" s="117"/>
    </row>
    <row r="28" spans="6:8" ht="15.75" customHeight="1" x14ac:dyDescent="0.25">
      <c r="F28" s="116"/>
      <c r="G28" s="1"/>
      <c r="H28" s="117"/>
    </row>
    <row r="29" spans="6:8" ht="15.75" customHeight="1" x14ac:dyDescent="0.25">
      <c r="F29" s="116"/>
      <c r="G29" s="1"/>
      <c r="H29" s="117"/>
    </row>
    <row r="30" spans="6:8" ht="15.75" customHeight="1" x14ac:dyDescent="0.25">
      <c r="F30" s="116"/>
      <c r="G30" s="1"/>
      <c r="H30" s="117"/>
    </row>
    <row r="31" spans="6:8" ht="15.75" customHeight="1" x14ac:dyDescent="0.25">
      <c r="F31" s="116"/>
      <c r="G31" s="1"/>
      <c r="H31" s="117"/>
    </row>
    <row r="32" spans="6:8" ht="15.75" customHeight="1" x14ac:dyDescent="0.25">
      <c r="F32" s="116"/>
      <c r="G32" s="1"/>
      <c r="H32" s="117"/>
    </row>
    <row r="33" spans="6:8" ht="15.75" customHeight="1" x14ac:dyDescent="0.25">
      <c r="F33" s="116"/>
      <c r="G33" s="118"/>
      <c r="H33" s="117"/>
    </row>
    <row r="34" spans="6:8" ht="15" customHeight="1" x14ac:dyDescent="0.25">
      <c r="G34" s="1"/>
    </row>
    <row r="35" spans="6:8" ht="15" customHeight="1" x14ac:dyDescent="0.25">
      <c r="G35" s="1"/>
    </row>
    <row r="36" spans="6:8" ht="15" customHeight="1" x14ac:dyDescent="0.25">
      <c r="G36" s="1"/>
    </row>
    <row r="37" spans="6:8" ht="15" customHeight="1" x14ac:dyDescent="0.25">
      <c r="G37" s="1"/>
    </row>
    <row r="38" spans="6:8" ht="15" customHeight="1" x14ac:dyDescent="0.25">
      <c r="G38" s="1"/>
      <c r="H38" s="1"/>
    </row>
    <row r="39" spans="6:8" ht="15" customHeight="1" x14ac:dyDescent="0.25">
      <c r="G39" s="1"/>
      <c r="H39" s="1"/>
    </row>
    <row r="40" spans="6:8" ht="15" customHeight="1" x14ac:dyDescent="0.25">
      <c r="G40" s="1"/>
      <c r="H40" s="1"/>
    </row>
    <row r="41" spans="6:8" ht="15" customHeight="1" x14ac:dyDescent="0.25">
      <c r="G41" s="1"/>
      <c r="H41" s="1"/>
    </row>
    <row r="42" spans="6:8" ht="15" customHeight="1" x14ac:dyDescent="0.25">
      <c r="G42" s="1"/>
      <c r="H42" s="1"/>
    </row>
    <row r="43" spans="6:8" ht="15" customHeight="1" x14ac:dyDescent="0.25">
      <c r="G43" s="1"/>
    </row>
    <row r="44" spans="6:8" ht="15" customHeight="1" x14ac:dyDescent="0.25">
      <c r="G44" s="1"/>
    </row>
    <row r="45" spans="6:8" ht="15" customHeight="1" x14ac:dyDescent="0.25">
      <c r="G45" s="1"/>
      <c r="H45" s="1"/>
    </row>
    <row r="46" spans="6:8" ht="15" customHeight="1" x14ac:dyDescent="0.25">
      <c r="G46" s="1"/>
    </row>
    <row r="47" spans="6:8" ht="15" customHeight="1" x14ac:dyDescent="0.25">
      <c r="G47" s="1"/>
    </row>
    <row r="48" spans="6:8" ht="15" customHeight="1" x14ac:dyDescent="0.25">
      <c r="G48" s="1"/>
    </row>
    <row r="49" spans="7:7" ht="15" customHeight="1" x14ac:dyDescent="0.25">
      <c r="G49" s="1"/>
    </row>
    <row r="50" spans="7:7" ht="15" customHeight="1" x14ac:dyDescent="0.25">
      <c r="G50" s="1"/>
    </row>
    <row r="51" spans="7:7" ht="15" customHeight="1" x14ac:dyDescent="0.25">
      <c r="G51" s="1"/>
    </row>
    <row r="52" spans="7:7" ht="15" customHeight="1" x14ac:dyDescent="0.25">
      <c r="G52" s="1"/>
    </row>
    <row r="53" spans="7:7" ht="15" customHeight="1" x14ac:dyDescent="0.25">
      <c r="G53" s="1"/>
    </row>
    <row r="54" spans="7:7" ht="15" customHeight="1" x14ac:dyDescent="0.25">
      <c r="G54" s="1"/>
    </row>
    <row r="55" spans="7:7" ht="15" customHeight="1" x14ac:dyDescent="0.25">
      <c r="G55" s="1"/>
    </row>
    <row r="56" spans="7:7" ht="15" customHeight="1" x14ac:dyDescent="0.25">
      <c r="G56" s="1"/>
    </row>
    <row r="57" spans="7:7" ht="15" customHeight="1" x14ac:dyDescent="0.25">
      <c r="G57" s="1"/>
    </row>
    <row r="58" spans="7:7" ht="15" customHeight="1" x14ac:dyDescent="0.25">
      <c r="G58" s="1"/>
    </row>
    <row r="59" spans="7:7" ht="15" customHeight="1" x14ac:dyDescent="0.25">
      <c r="G59" s="1"/>
    </row>
    <row r="60" spans="7:7" ht="15" customHeight="1" x14ac:dyDescent="0.25">
      <c r="G60" s="1"/>
    </row>
    <row r="61" spans="7:7" ht="15" customHeight="1" x14ac:dyDescent="0.25">
      <c r="G61" s="1"/>
    </row>
    <row r="62" spans="7:7" ht="15" customHeight="1" x14ac:dyDescent="0.25">
      <c r="G62" s="1"/>
    </row>
    <row r="63" spans="7:7" ht="15" customHeight="1" x14ac:dyDescent="0.25">
      <c r="G63" s="1"/>
    </row>
    <row r="64" spans="7:7" ht="15" customHeight="1" x14ac:dyDescent="0.25">
      <c r="G64" s="1"/>
    </row>
    <row r="65" spans="7:8" ht="15" customHeight="1" x14ac:dyDescent="0.25">
      <c r="G65" s="1"/>
    </row>
    <row r="66" spans="7:8" ht="15" customHeight="1" x14ac:dyDescent="0.25">
      <c r="G66" s="1"/>
    </row>
    <row r="67" spans="7:8" ht="15" customHeight="1" x14ac:dyDescent="0.25">
      <c r="G67" s="1"/>
    </row>
    <row r="68" spans="7:8" ht="15" customHeight="1" x14ac:dyDescent="0.25">
      <c r="G68" s="1"/>
    </row>
    <row r="70" spans="7:8" ht="15" customHeight="1" x14ac:dyDescent="0.25">
      <c r="G70" s="1"/>
    </row>
    <row r="71" spans="7:8" ht="15" customHeight="1" x14ac:dyDescent="0.25">
      <c r="G71" s="1"/>
    </row>
    <row r="72" spans="7:8" ht="15" customHeight="1" x14ac:dyDescent="0.25">
      <c r="G72" s="1"/>
    </row>
    <row r="73" spans="7:8" ht="15" customHeight="1" x14ac:dyDescent="0.25">
      <c r="G73" s="1"/>
    </row>
    <row r="75" spans="7:8" ht="15" customHeight="1" x14ac:dyDescent="0.25">
      <c r="G75" s="1"/>
    </row>
    <row r="76" spans="7:8" ht="15" customHeight="1" x14ac:dyDescent="0.25">
      <c r="G76" s="1"/>
    </row>
    <row r="77" spans="7:8" ht="15" customHeight="1" x14ac:dyDescent="0.25">
      <c r="G77" s="1"/>
    </row>
    <row r="78" spans="7:8" ht="15" customHeight="1" x14ac:dyDescent="0.25">
      <c r="G78" s="1"/>
    </row>
    <row r="79" spans="7:8" ht="15" customHeight="1" x14ac:dyDescent="0.25">
      <c r="G79" s="1"/>
      <c r="H79" s="1"/>
    </row>
    <row r="80" spans="7:8" ht="15" customHeight="1" x14ac:dyDescent="0.25">
      <c r="G80" s="1"/>
    </row>
    <row r="81" spans="7:7" ht="15" customHeight="1" x14ac:dyDescent="0.25">
      <c r="G81" s="1"/>
    </row>
    <row r="82" spans="7:7" ht="15" customHeight="1" x14ac:dyDescent="0.25">
      <c r="G82" s="1"/>
    </row>
    <row r="83" spans="7:7" ht="15" customHeight="1" x14ac:dyDescent="0.25">
      <c r="G83" s="1"/>
    </row>
    <row r="84" spans="7:7" ht="15" customHeight="1" x14ac:dyDescent="0.25">
      <c r="G84" s="1"/>
    </row>
    <row r="85" spans="7:7" ht="15" customHeight="1" x14ac:dyDescent="0.25">
      <c r="G85" s="1"/>
    </row>
    <row r="86" spans="7:7" ht="15" customHeight="1" x14ac:dyDescent="0.25">
      <c r="G86" s="1"/>
    </row>
    <row r="87" spans="7:7" ht="15" customHeight="1" x14ac:dyDescent="0.25">
      <c r="G87" s="1"/>
    </row>
    <row r="88" spans="7:7" ht="15" customHeight="1" x14ac:dyDescent="0.25">
      <c r="G88" s="1"/>
    </row>
    <row r="89" spans="7:7" ht="15" customHeight="1" x14ac:dyDescent="0.25">
      <c r="G89" s="1"/>
    </row>
    <row r="90" spans="7:7" ht="15" customHeight="1" x14ac:dyDescent="0.25">
      <c r="G90" s="1"/>
    </row>
  </sheetData>
  <autoFilter ref="A1:O1" xr:uid="{00000000-0009-0000-0000-000010000000}"/>
  <pageMargins left="0.7" right="0.7" top="0.78749999999999998" bottom="0.78749999999999998"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5"/>
  <sheetViews>
    <sheetView zoomScale="85" zoomScaleNormal="85" workbookViewId="0">
      <pane ySplit="1" topLeftCell="A2" activePane="bottomLeft" state="frozen"/>
      <selection pane="bottomLeft"/>
    </sheetView>
  </sheetViews>
  <sheetFormatPr baseColWidth="10" defaultColWidth="17.42578125" defaultRowHeight="15" customHeight="1" x14ac:dyDescent="0.25"/>
  <cols>
    <col min="1" max="1" width="26.5703125" style="131" customWidth="1"/>
    <col min="2" max="3" width="17.42578125" style="131" customWidth="1"/>
    <col min="4" max="4" width="11.5703125" style="131" hidden="1" customWidth="1"/>
    <col min="5" max="11" width="17.42578125" style="131" customWidth="1"/>
    <col min="12" max="12" width="11.5703125" style="131" hidden="1" customWidth="1"/>
    <col min="13" max="13" width="17.42578125" style="131" customWidth="1"/>
    <col min="14" max="14" width="11.5703125" style="131" hidden="1" customWidth="1"/>
    <col min="15" max="15" width="24.85546875" style="131" customWidth="1"/>
    <col min="16" max="16" width="16.42578125" style="132" customWidth="1"/>
  </cols>
  <sheetData>
    <row r="1" spans="1:16" ht="31.5" customHeight="1" x14ac:dyDescent="0.25">
      <c r="A1" s="153" t="s">
        <v>384</v>
      </c>
      <c r="B1" s="112" t="s">
        <v>191</v>
      </c>
      <c r="C1" s="112" t="s">
        <v>185</v>
      </c>
      <c r="D1" s="112" t="s">
        <v>329</v>
      </c>
      <c r="E1" s="112" t="s">
        <v>315</v>
      </c>
      <c r="F1" s="112" t="s">
        <v>355</v>
      </c>
      <c r="G1" s="112" t="s">
        <v>351</v>
      </c>
      <c r="H1" s="112" t="s">
        <v>193</v>
      </c>
      <c r="I1" s="112" t="s">
        <v>195</v>
      </c>
      <c r="J1" s="112" t="s">
        <v>356</v>
      </c>
      <c r="K1" s="112" t="s">
        <v>194</v>
      </c>
      <c r="L1" s="112" t="s">
        <v>199</v>
      </c>
      <c r="M1" s="112" t="s">
        <v>334</v>
      </c>
      <c r="N1" s="112" t="s">
        <v>357</v>
      </c>
      <c r="O1" s="112" t="s">
        <v>104</v>
      </c>
      <c r="P1" s="119" t="s">
        <v>358</v>
      </c>
    </row>
    <row r="2" spans="1:16" ht="15" customHeight="1" x14ac:dyDescent="0.25">
      <c r="J2" s="120"/>
      <c r="M2" s="1"/>
    </row>
    <row r="5" spans="1:16" ht="15" customHeight="1" x14ac:dyDescent="0.25">
      <c r="A5" t="s">
        <v>359</v>
      </c>
    </row>
  </sheetData>
  <autoFilter ref="A1:O1" xr:uid="{00000000-0009-0000-0000-000011000000}"/>
  <pageMargins left="0.7" right="0.7" top="0.78749999999999998" bottom="0.78749999999999998"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6"/>
  <sheetViews>
    <sheetView zoomScale="85" zoomScaleNormal="85" workbookViewId="0">
      <pane ySplit="1" topLeftCell="A2" activePane="bottomLeft" state="frozen"/>
      <selection pane="bottomLeft"/>
    </sheetView>
  </sheetViews>
  <sheetFormatPr baseColWidth="10" defaultColWidth="25.140625" defaultRowHeight="15" customHeight="1" x14ac:dyDescent="0.25"/>
  <cols>
    <col min="1" max="1" width="22.7109375" style="131" customWidth="1"/>
    <col min="2" max="3" width="25.140625" style="131" customWidth="1"/>
    <col min="4" max="4" width="31.7109375" style="131" customWidth="1"/>
    <col min="5" max="5" width="25.140625" style="131" customWidth="1"/>
    <col min="6" max="6" width="22" style="131" customWidth="1"/>
    <col min="7" max="7" width="25.140625" style="131" customWidth="1"/>
    <col min="8" max="8" width="40.5703125" style="131" customWidth="1"/>
    <col min="9" max="10" width="25.140625" style="131" customWidth="1"/>
    <col min="11" max="16384" width="25.140625" style="131"/>
  </cols>
  <sheetData>
    <row r="1" spans="1:9" ht="27.75" customHeight="1" x14ac:dyDescent="0.25">
      <c r="A1" s="153" t="s">
        <v>360</v>
      </c>
      <c r="B1" s="112" t="s">
        <v>355</v>
      </c>
      <c r="C1" s="112" t="s">
        <v>361</v>
      </c>
      <c r="D1" s="112" t="s">
        <v>362</v>
      </c>
      <c r="E1" s="112" t="s">
        <v>363</v>
      </c>
      <c r="F1" s="112" t="s">
        <v>364</v>
      </c>
      <c r="G1" s="112" t="s">
        <v>365</v>
      </c>
      <c r="H1" s="112" t="s">
        <v>126</v>
      </c>
      <c r="I1" s="69"/>
    </row>
    <row r="2" spans="1:9" ht="15" customHeight="1" x14ac:dyDescent="0.25">
      <c r="A2" s="121"/>
    </row>
    <row r="3" spans="1:9" ht="15" customHeight="1" x14ac:dyDescent="0.25">
      <c r="A3" s="121"/>
    </row>
    <row r="4" spans="1:9" ht="15" customHeight="1" x14ac:dyDescent="0.25">
      <c r="A4" s="121"/>
    </row>
    <row r="5" spans="1:9" ht="15" customHeight="1" x14ac:dyDescent="0.25">
      <c r="A5" s="121"/>
    </row>
    <row r="6" spans="1:9" ht="15" customHeight="1" x14ac:dyDescent="0.25">
      <c r="A6" s="121"/>
    </row>
    <row r="7" spans="1:9" ht="15" customHeight="1" x14ac:dyDescent="0.25">
      <c r="A7" s="121"/>
    </row>
    <row r="8" spans="1:9" ht="15" customHeight="1" x14ac:dyDescent="0.25">
      <c r="A8" s="121"/>
    </row>
    <row r="9" spans="1:9" ht="15" customHeight="1" x14ac:dyDescent="0.25">
      <c r="A9" s="121"/>
    </row>
    <row r="10" spans="1:9" ht="15" customHeight="1" x14ac:dyDescent="0.25">
      <c r="A10" s="121"/>
    </row>
    <row r="11" spans="1:9" ht="15" customHeight="1" x14ac:dyDescent="0.25">
      <c r="A11" s="121"/>
    </row>
    <row r="12" spans="1:9" ht="15" customHeight="1" x14ac:dyDescent="0.25">
      <c r="A12" s="121"/>
    </row>
    <row r="13" spans="1:9" ht="15" customHeight="1" x14ac:dyDescent="0.25">
      <c r="A13" s="121"/>
    </row>
    <row r="14" spans="1:9" ht="15" customHeight="1" x14ac:dyDescent="0.25">
      <c r="A14" s="121"/>
    </row>
    <row r="15" spans="1:9" ht="15" customHeight="1" x14ac:dyDescent="0.25">
      <c r="A15" s="121"/>
    </row>
    <row r="16" spans="1:9" ht="15" customHeight="1" x14ac:dyDescent="0.25">
      <c r="A16" s="121"/>
    </row>
    <row r="17" spans="1:5" ht="15" customHeight="1" x14ac:dyDescent="0.25">
      <c r="A17" s="121"/>
    </row>
    <row r="18" spans="1:5" ht="15" customHeight="1" x14ac:dyDescent="0.25">
      <c r="A18" s="121"/>
    </row>
    <row r="19" spans="1:5" ht="15" customHeight="1" x14ac:dyDescent="0.25">
      <c r="A19" s="121"/>
    </row>
    <row r="20" spans="1:5" ht="15" customHeight="1" x14ac:dyDescent="0.25">
      <c r="A20" s="121"/>
    </row>
    <row r="21" spans="1:5" ht="15" customHeight="1" x14ac:dyDescent="0.25">
      <c r="A21" s="121"/>
    </row>
    <row r="22" spans="1:5" ht="15" customHeight="1" x14ac:dyDescent="0.25">
      <c r="A22" s="121"/>
    </row>
    <row r="23" spans="1:5" ht="15" customHeight="1" x14ac:dyDescent="0.25">
      <c r="A23" s="121"/>
    </row>
    <row r="24" spans="1:5" ht="15" customHeight="1" x14ac:dyDescent="0.25">
      <c r="A24" s="121"/>
    </row>
    <row r="25" spans="1:5" ht="15" customHeight="1" x14ac:dyDescent="0.25">
      <c r="A25" s="121"/>
    </row>
    <row r="26" spans="1:5" ht="15" customHeight="1" x14ac:dyDescent="0.25">
      <c r="A26" s="121"/>
      <c r="E26" s="122"/>
    </row>
    <row r="27" spans="1:5" ht="15" customHeight="1" x14ac:dyDescent="0.25">
      <c r="A27" s="121"/>
      <c r="E27" s="122"/>
    </row>
    <row r="28" spans="1:5" ht="15" customHeight="1" x14ac:dyDescent="0.25">
      <c r="A28" s="121"/>
      <c r="E28" s="122"/>
    </row>
    <row r="29" spans="1:5" ht="15" customHeight="1" x14ac:dyDescent="0.25">
      <c r="A29" s="121"/>
      <c r="E29" s="122"/>
    </row>
    <row r="30" spans="1:5" ht="15" customHeight="1" x14ac:dyDescent="0.25">
      <c r="A30" s="121"/>
      <c r="E30" s="122"/>
    </row>
    <row r="31" spans="1:5" ht="15" customHeight="1" x14ac:dyDescent="0.25">
      <c r="A31" s="121"/>
      <c r="E31" s="122"/>
    </row>
    <row r="32" spans="1:5" ht="15" customHeight="1" x14ac:dyDescent="0.25">
      <c r="A32" s="121"/>
      <c r="E32" s="122"/>
    </row>
    <row r="33" spans="1:5" ht="15" customHeight="1" x14ac:dyDescent="0.25">
      <c r="A33" s="121"/>
      <c r="E33" s="122"/>
    </row>
    <row r="34" spans="1:5" ht="15" customHeight="1" x14ac:dyDescent="0.25">
      <c r="A34" s="121"/>
      <c r="E34" s="122"/>
    </row>
    <row r="35" spans="1:5" ht="15" customHeight="1" x14ac:dyDescent="0.25">
      <c r="A35" s="121"/>
      <c r="E35" s="122"/>
    </row>
    <row r="36" spans="1:5" ht="15" customHeight="1" x14ac:dyDescent="0.25">
      <c r="A36" s="121"/>
      <c r="E36" s="122"/>
    </row>
    <row r="37" spans="1:5" ht="15" customHeight="1" x14ac:dyDescent="0.25">
      <c r="A37" s="121"/>
      <c r="E37" s="122"/>
    </row>
    <row r="38" spans="1:5" ht="15" customHeight="1" x14ac:dyDescent="0.25">
      <c r="A38" s="121"/>
      <c r="E38" s="122"/>
    </row>
    <row r="39" spans="1:5" ht="15" customHeight="1" x14ac:dyDescent="0.25">
      <c r="A39" s="121"/>
      <c r="E39" s="122"/>
    </row>
    <row r="40" spans="1:5" ht="15" customHeight="1" x14ac:dyDescent="0.25">
      <c r="A40" s="121"/>
      <c r="E40" s="122"/>
    </row>
    <row r="41" spans="1:5" ht="15" customHeight="1" x14ac:dyDescent="0.25">
      <c r="A41" s="121"/>
      <c r="E41" s="122"/>
    </row>
    <row r="42" spans="1:5" ht="15" customHeight="1" x14ac:dyDescent="0.25">
      <c r="A42" s="121"/>
      <c r="E42" s="122"/>
    </row>
    <row r="43" spans="1:5" ht="15" customHeight="1" x14ac:dyDescent="0.25">
      <c r="A43" s="121"/>
      <c r="E43" s="122"/>
    </row>
    <row r="44" spans="1:5" ht="15" customHeight="1" x14ac:dyDescent="0.25">
      <c r="A44" s="121"/>
      <c r="E44" s="122"/>
    </row>
    <row r="45" spans="1:5" ht="15" customHeight="1" x14ac:dyDescent="0.25">
      <c r="A45" s="121"/>
      <c r="E45" s="122"/>
    </row>
    <row r="46" spans="1:5" ht="15" customHeight="1" x14ac:dyDescent="0.25">
      <c r="A46" s="121"/>
      <c r="E46" s="122"/>
    </row>
    <row r="47" spans="1:5" ht="15" customHeight="1" x14ac:dyDescent="0.25">
      <c r="A47" s="121"/>
      <c r="E47" s="122"/>
    </row>
    <row r="48" spans="1:5" ht="15" customHeight="1" x14ac:dyDescent="0.25">
      <c r="A48" s="121"/>
      <c r="E48" s="122"/>
    </row>
    <row r="49" spans="1:5" ht="15" customHeight="1" x14ac:dyDescent="0.25">
      <c r="A49" s="121"/>
      <c r="E49" s="122"/>
    </row>
    <row r="50" spans="1:5" ht="15" customHeight="1" x14ac:dyDescent="0.25">
      <c r="A50" s="121"/>
      <c r="E50" s="122"/>
    </row>
    <row r="51" spans="1:5" ht="15" customHeight="1" x14ac:dyDescent="0.25">
      <c r="A51" s="121"/>
      <c r="E51" s="122"/>
    </row>
    <row r="52" spans="1:5" ht="15" customHeight="1" x14ac:dyDescent="0.25">
      <c r="A52" s="121"/>
      <c r="E52" s="122"/>
    </row>
    <row r="53" spans="1:5" ht="15" customHeight="1" x14ac:dyDescent="0.25">
      <c r="A53" s="121"/>
      <c r="E53" s="122"/>
    </row>
    <row r="54" spans="1:5" ht="15" customHeight="1" x14ac:dyDescent="0.25">
      <c r="A54" s="121"/>
      <c r="E54" s="122"/>
    </row>
    <row r="55" spans="1:5" ht="15" customHeight="1" x14ac:dyDescent="0.25">
      <c r="A55" s="121"/>
      <c r="E55" s="122"/>
    </row>
    <row r="56" spans="1:5" ht="15" customHeight="1" x14ac:dyDescent="0.25">
      <c r="A56" s="121"/>
      <c r="E56" s="122"/>
    </row>
  </sheetData>
  <autoFilter ref="A1:H1" xr:uid="{00000000-0009-0000-0000-000012000000}"/>
  <pageMargins left="0.7" right="0.7" top="0.78749999999999998" bottom="0.78749999999999998"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4F0E-E0F4-49F6-A1B2-927CC1BE6C79}">
  <sheetPr>
    <tabColor rgb="FFC00000"/>
    <outlinePr summaryBelow="0" summaryRight="0"/>
  </sheetPr>
  <dimension ref="A1:G16"/>
  <sheetViews>
    <sheetView workbookViewId="0">
      <pane ySplit="2" topLeftCell="A3" activePane="bottomLeft" state="frozen"/>
      <selection pane="bottomLeft"/>
    </sheetView>
  </sheetViews>
  <sheetFormatPr baseColWidth="10" defaultColWidth="12.5703125" defaultRowHeight="33.75" customHeight="1" x14ac:dyDescent="0.25"/>
  <cols>
    <col min="1" max="1" width="20.7109375" style="140" customWidth="1"/>
    <col min="2" max="2" width="17.5703125" style="140" customWidth="1"/>
    <col min="3" max="3" width="22.28515625" style="150" customWidth="1"/>
    <col min="4" max="4" width="23.28515625" style="140" customWidth="1"/>
    <col min="5" max="5" width="80.42578125" style="140" customWidth="1"/>
    <col min="6" max="6" width="12.5703125" style="140"/>
    <col min="7" max="7" width="15" style="144" customWidth="1"/>
    <col min="8" max="8" width="89.85546875" style="140" customWidth="1"/>
    <col min="9" max="16384" width="12.5703125" style="140"/>
  </cols>
  <sheetData>
    <row r="1" spans="1:6" ht="25.5" customHeight="1" x14ac:dyDescent="0.25">
      <c r="A1" s="115" t="s">
        <v>378</v>
      </c>
      <c r="B1" s="141" t="s">
        <v>366</v>
      </c>
      <c r="C1" s="142" t="s">
        <v>409</v>
      </c>
      <c r="D1" s="143">
        <v>100000000</v>
      </c>
    </row>
    <row r="2" spans="1:6" ht="33.75" customHeight="1" x14ac:dyDescent="0.25">
      <c r="A2" s="222" t="s">
        <v>367</v>
      </c>
      <c r="B2" s="222" t="s">
        <v>368</v>
      </c>
      <c r="C2" s="223" t="s">
        <v>369</v>
      </c>
      <c r="D2" s="222" t="s">
        <v>370</v>
      </c>
      <c r="E2" s="224" t="s">
        <v>371</v>
      </c>
    </row>
    <row r="3" spans="1:6" ht="33.75" customHeight="1" x14ac:dyDescent="0.25">
      <c r="A3" s="145">
        <v>45539</v>
      </c>
      <c r="B3" s="141" t="s">
        <v>410</v>
      </c>
      <c r="C3" s="146">
        <v>20000000</v>
      </c>
      <c r="D3" s="147" t="s">
        <v>411</v>
      </c>
    </row>
    <row r="4" spans="1:6" ht="33.75" customHeight="1" x14ac:dyDescent="0.25">
      <c r="A4" s="145">
        <v>45938</v>
      </c>
      <c r="B4" s="141" t="s">
        <v>412</v>
      </c>
      <c r="C4" s="146">
        <v>30000000</v>
      </c>
      <c r="D4" s="147"/>
    </row>
    <row r="5" spans="1:6" ht="33.75" customHeight="1" x14ac:dyDescent="0.25">
      <c r="A5" s="145">
        <v>45961</v>
      </c>
      <c r="B5" s="141" t="s">
        <v>412</v>
      </c>
      <c r="C5" s="146">
        <v>30000000</v>
      </c>
      <c r="D5" s="147"/>
      <c r="E5" s="141"/>
    </row>
    <row r="6" spans="1:6" ht="33.75" customHeight="1" x14ac:dyDescent="0.25">
      <c r="A6" s="145">
        <v>45991</v>
      </c>
      <c r="B6" s="141" t="s">
        <v>412</v>
      </c>
      <c r="C6" s="146">
        <v>30000000</v>
      </c>
      <c r="D6" s="147"/>
      <c r="E6" s="141"/>
      <c r="F6" s="148"/>
    </row>
    <row r="7" spans="1:6" ht="33.75" customHeight="1" x14ac:dyDescent="0.25">
      <c r="A7" s="145">
        <v>46076</v>
      </c>
      <c r="B7" s="141"/>
      <c r="C7" s="146"/>
      <c r="D7" s="147"/>
      <c r="E7" s="149" t="s">
        <v>413</v>
      </c>
      <c r="F7" s="148"/>
    </row>
    <row r="8" spans="1:6" ht="33.75" customHeight="1" x14ac:dyDescent="0.25">
      <c r="A8" s="145">
        <v>46077</v>
      </c>
      <c r="B8" s="141"/>
      <c r="C8" s="146">
        <v>30000000</v>
      </c>
      <c r="D8" s="147"/>
    </row>
    <row r="9" spans="1:6" ht="33.75" customHeight="1" x14ac:dyDescent="0.25">
      <c r="A9" s="145">
        <v>46129</v>
      </c>
      <c r="B9" s="141"/>
      <c r="C9" s="146">
        <v>30000000</v>
      </c>
      <c r="D9" s="147"/>
    </row>
    <row r="10" spans="1:6" ht="33.75" customHeight="1" x14ac:dyDescent="0.25">
      <c r="A10" s="145"/>
      <c r="B10" s="141"/>
      <c r="C10" s="146">
        <f>SUBTOTAL(109,C3:C9)</f>
        <v>170000000</v>
      </c>
      <c r="D10" s="147"/>
    </row>
    <row r="11" spans="1:6" ht="33.75" customHeight="1" x14ac:dyDescent="0.25">
      <c r="A11" s="145"/>
      <c r="B11" s="141"/>
      <c r="C11" s="221">
        <f>D1-C10</f>
        <v>-70000000</v>
      </c>
      <c r="D11" s="147"/>
    </row>
    <row r="12" spans="1:6" ht="33.75" customHeight="1" x14ac:dyDescent="0.25">
      <c r="A12" s="145"/>
      <c r="B12" s="141"/>
      <c r="C12" s="146"/>
      <c r="D12" s="147"/>
    </row>
    <row r="13" spans="1:6" ht="33.75" customHeight="1" x14ac:dyDescent="0.25">
      <c r="A13" s="145"/>
      <c r="B13" s="141"/>
      <c r="C13" s="146"/>
      <c r="D13" s="147"/>
    </row>
    <row r="14" spans="1:6" ht="33.75" customHeight="1" x14ac:dyDescent="0.25">
      <c r="A14" s="145"/>
      <c r="B14" s="141"/>
      <c r="C14" s="146"/>
      <c r="D14" s="147"/>
    </row>
    <row r="15" spans="1:6" ht="33.75" customHeight="1" x14ac:dyDescent="0.25">
      <c r="A15" s="145"/>
      <c r="B15" s="141"/>
      <c r="C15" s="146"/>
      <c r="D15" s="147"/>
    </row>
    <row r="16" spans="1:6" ht="33.75" customHeight="1" x14ac:dyDescent="0.25">
      <c r="A16" s="145"/>
      <c r="B16" s="141"/>
      <c r="C16" s="146"/>
      <c r="D16" s="147"/>
    </row>
  </sheetData>
  <sheetProtection algorithmName="SHA-512" hashValue="po8LfktCD630QbSVFxBufD+r9/F0WAUOh/TklFc9GiAcbLQcQ86Kvn6X9K/wHJDRyDY0trF+Zt6IaByekZV38w==" saltValue="A7XDmJUtzTU7JPJhbzE/ww==" spinCount="100000" sheet="1" objects="1" scenarios="1"/>
  <dataValidations count="4">
    <dataValidation type="custom" allowBlank="1" showDropDown="1" sqref="A3:A16" xr:uid="{FCB08B62-3720-4045-9C18-1451C86F9D55}">
      <formula1>OR(NOT(ISERROR(DATEVALUE(A3))), AND(ISNUMBER(A3), LEFT(CELL("format", A3))="D"))</formula1>
    </dataValidation>
    <dataValidation type="custom" allowBlank="1" showDropDown="1" sqref="C3:C16" xr:uid="{189F7608-8A85-4D5D-BDCD-9F19491F4FCE}">
      <formula1>AND(ISNUMBER(C3),(NOT(OR(NOT(ISERROR(DATEVALUE(C3))), AND(ISNUMBER(C3), LEFT(CELL("format", C3))="D")))))</formula1>
    </dataValidation>
    <dataValidation allowBlank="1" showDropDown="1" sqref="D3:D16" xr:uid="{ACF0D405-5588-4405-9D49-50CBB4B1A2E4}"/>
    <dataValidation type="list" allowBlank="1" sqref="B3:B16" xr:uid="{FDA50D41-8E04-4796-9574-570D016DB5A2}">
      <formula1>"Nhadat.de,Vietnam-work.com,Ht-nails,Ứng tiền"</formula1>
    </dataValidation>
  </dataValidations>
  <hyperlinks>
    <hyperlink ref="C1" r:id="rId1" xr:uid="{3630A74B-9663-4383-8D77-23B59CD70870}"/>
  </hyperlinks>
  <pageMargins left="0.7" right="0.7" top="0.78740157499999996" bottom="0.78740157499999996" header="0.3" footer="0.3"/>
  <pageSetup paperSize="9" orientation="portrait" r:id="rId2"/>
  <drawing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C267"/>
  <sheetViews>
    <sheetView zoomScale="115" zoomScaleNormal="115" workbookViewId="0">
      <pane ySplit="1" topLeftCell="A3" activePane="bottomLeft" state="frozen"/>
      <selection pane="bottomLeft"/>
    </sheetView>
  </sheetViews>
  <sheetFormatPr baseColWidth="10" defaultColWidth="9.140625" defaultRowHeight="15" customHeight="1" x14ac:dyDescent="0.25"/>
  <cols>
    <col min="1" max="1" width="19" style="155" customWidth="1"/>
    <col min="2" max="2" width="115.7109375" style="155" customWidth="1"/>
    <col min="3" max="3" width="115" style="157" customWidth="1"/>
    <col min="4" max="8" width="115" style="154" customWidth="1"/>
    <col min="9" max="16384" width="9.140625" style="154"/>
  </cols>
  <sheetData>
    <row r="1" spans="1:2" ht="23.25" customHeight="1" x14ac:dyDescent="0.25">
      <c r="A1" s="156" t="s">
        <v>377</v>
      </c>
      <c r="B1" s="156" t="s">
        <v>107</v>
      </c>
    </row>
    <row r="2" spans="1:2" ht="36" customHeight="1" x14ac:dyDescent="0.25">
      <c r="A2" s="158" t="s">
        <v>108</v>
      </c>
      <c r="B2" s="159" t="s">
        <v>109</v>
      </c>
    </row>
    <row r="3" spans="1:2" ht="76.5" customHeight="1" x14ac:dyDescent="0.25">
      <c r="A3" s="158" t="s">
        <v>110</v>
      </c>
      <c r="B3" s="159" t="s">
        <v>111</v>
      </c>
    </row>
    <row r="4" spans="1:2" ht="30" customHeight="1" x14ac:dyDescent="0.25">
      <c r="A4" s="160" t="s">
        <v>112</v>
      </c>
      <c r="B4" s="159"/>
    </row>
    <row r="5" spans="1:2" ht="326.25" customHeight="1" x14ac:dyDescent="0.25">
      <c r="A5" s="57">
        <v>1</v>
      </c>
      <c r="B5" s="159" t="s">
        <v>554</v>
      </c>
    </row>
    <row r="6" spans="1:2" ht="101.25" customHeight="1" x14ac:dyDescent="0.25">
      <c r="A6" s="57">
        <f t="shared" ref="A6:A12" si="0">A5+1</f>
        <v>2</v>
      </c>
      <c r="B6" s="159" t="s">
        <v>113</v>
      </c>
    </row>
    <row r="7" spans="1:2" ht="60" customHeight="1" x14ac:dyDescent="0.25">
      <c r="A7" s="57">
        <f t="shared" si="0"/>
        <v>3</v>
      </c>
      <c r="B7" s="159" t="s">
        <v>114</v>
      </c>
    </row>
    <row r="8" spans="1:2" ht="177.75" customHeight="1" x14ac:dyDescent="0.25">
      <c r="A8" s="57">
        <f t="shared" si="0"/>
        <v>4</v>
      </c>
      <c r="B8" s="159" t="s">
        <v>115</v>
      </c>
    </row>
    <row r="9" spans="1:2" ht="117" customHeight="1" x14ac:dyDescent="0.25">
      <c r="A9" s="57">
        <f t="shared" si="0"/>
        <v>5</v>
      </c>
      <c r="B9" s="159" t="s">
        <v>116</v>
      </c>
    </row>
    <row r="10" spans="1:2" ht="56.25" customHeight="1" x14ac:dyDescent="0.25">
      <c r="A10" s="57">
        <f t="shared" si="0"/>
        <v>6</v>
      </c>
      <c r="B10" s="159" t="s">
        <v>117</v>
      </c>
    </row>
    <row r="11" spans="1:2" ht="131.25" customHeight="1" x14ac:dyDescent="0.25">
      <c r="A11" s="57">
        <f t="shared" si="0"/>
        <v>7</v>
      </c>
      <c r="B11" s="159" t="s">
        <v>118</v>
      </c>
    </row>
    <row r="12" spans="1:2" ht="103.5" customHeight="1" x14ac:dyDescent="0.25">
      <c r="A12" s="57">
        <f t="shared" si="0"/>
        <v>8</v>
      </c>
      <c r="B12" s="159" t="s">
        <v>119</v>
      </c>
    </row>
    <row r="13" spans="1:2" ht="133.5" customHeight="1" x14ac:dyDescent="0.25">
      <c r="A13" s="57">
        <v>9</v>
      </c>
      <c r="B13" s="159" t="s">
        <v>120</v>
      </c>
    </row>
    <row r="14" spans="1:2" ht="36" customHeight="1" x14ac:dyDescent="0.25">
      <c r="A14" s="161" t="s">
        <v>121</v>
      </c>
      <c r="B14" s="159"/>
    </row>
    <row r="15" spans="1:2" ht="71.25" customHeight="1" x14ac:dyDescent="0.25">
      <c r="A15" s="57">
        <v>1</v>
      </c>
      <c r="B15" s="159" t="s">
        <v>122</v>
      </c>
    </row>
    <row r="16" spans="1:2" ht="71.25" customHeight="1" x14ac:dyDescent="0.25">
      <c r="A16" s="57">
        <v>2</v>
      </c>
      <c r="B16" s="159" t="s">
        <v>123</v>
      </c>
    </row>
    <row r="17" spans="1:2" ht="56.25" customHeight="1" x14ac:dyDescent="0.25">
      <c r="A17" s="57">
        <v>3</v>
      </c>
      <c r="B17" s="159" t="s">
        <v>124</v>
      </c>
    </row>
    <row r="18" spans="1:2" ht="129.75" customHeight="1" x14ac:dyDescent="0.25">
      <c r="A18" s="57">
        <v>4</v>
      </c>
      <c r="B18" s="159" t="s">
        <v>125</v>
      </c>
    </row>
    <row r="19" spans="1:2" ht="45" customHeight="1" x14ac:dyDescent="0.25">
      <c r="A19" s="162" t="s">
        <v>126</v>
      </c>
      <c r="B19" s="59" t="s">
        <v>127</v>
      </c>
    </row>
    <row r="20" spans="1:2" ht="27.75" customHeight="1" x14ac:dyDescent="0.25">
      <c r="A20" s="163"/>
      <c r="B20" s="163" t="s">
        <v>128</v>
      </c>
    </row>
    <row r="21" spans="1:2" ht="28.5" customHeight="1" x14ac:dyDescent="0.25">
      <c r="A21" s="162" t="s">
        <v>129</v>
      </c>
      <c r="B21" s="59"/>
    </row>
    <row r="22" spans="1:2" ht="75" customHeight="1" x14ac:dyDescent="0.25">
      <c r="A22" s="57">
        <v>1</v>
      </c>
      <c r="B22" s="59" t="s">
        <v>130</v>
      </c>
    </row>
    <row r="23" spans="1:2" ht="102.75" customHeight="1" x14ac:dyDescent="0.25">
      <c r="A23" s="57">
        <v>2</v>
      </c>
      <c r="B23" s="59" t="s">
        <v>389</v>
      </c>
    </row>
    <row r="24" spans="1:2" ht="130.5" customHeight="1" x14ac:dyDescent="0.25">
      <c r="A24" s="57">
        <v>3</v>
      </c>
      <c r="B24" s="59" t="s">
        <v>131</v>
      </c>
    </row>
    <row r="25" spans="1:2" ht="146.25" customHeight="1" x14ac:dyDescent="0.25">
      <c r="A25" s="57">
        <v>4</v>
      </c>
      <c r="B25" s="59" t="s">
        <v>132</v>
      </c>
    </row>
    <row r="26" spans="1:2" ht="74.25" customHeight="1" x14ac:dyDescent="0.25">
      <c r="A26" s="57">
        <v>5</v>
      </c>
      <c r="B26" s="59" t="s">
        <v>133</v>
      </c>
    </row>
    <row r="27" spans="1:2" ht="114.75" customHeight="1" x14ac:dyDescent="0.25">
      <c r="A27" s="57">
        <v>6</v>
      </c>
      <c r="B27" s="59" t="s">
        <v>134</v>
      </c>
    </row>
    <row r="28" spans="1:2" ht="90" customHeight="1" x14ac:dyDescent="0.25">
      <c r="A28" s="57">
        <v>7</v>
      </c>
      <c r="B28" s="59" t="s">
        <v>135</v>
      </c>
    </row>
    <row r="29" spans="1:2" ht="81.95" customHeight="1" x14ac:dyDescent="0.25">
      <c r="A29" s="57">
        <v>8</v>
      </c>
      <c r="B29" s="164" t="s">
        <v>390</v>
      </c>
    </row>
    <row r="30" spans="1:2" ht="74.25" customHeight="1" x14ac:dyDescent="0.25">
      <c r="A30" s="57">
        <v>9</v>
      </c>
      <c r="B30" s="59" t="s">
        <v>136</v>
      </c>
    </row>
    <row r="31" spans="1:2" ht="74.25" customHeight="1" x14ac:dyDescent="0.25">
      <c r="A31" s="57">
        <v>10</v>
      </c>
      <c r="B31" s="59" t="s">
        <v>137</v>
      </c>
    </row>
    <row r="32" spans="1:2" ht="28.5" customHeight="1" x14ac:dyDescent="0.25">
      <c r="A32" s="162" t="s">
        <v>138</v>
      </c>
      <c r="B32" s="59"/>
    </row>
    <row r="33" spans="1:3" ht="22.5" customHeight="1" x14ac:dyDescent="0.25">
      <c r="A33" s="271" t="s">
        <v>139</v>
      </c>
      <c r="B33" s="272"/>
    </row>
    <row r="34" spans="1:3" ht="57.75" customHeight="1" x14ac:dyDescent="0.25">
      <c r="A34" s="57">
        <v>1</v>
      </c>
      <c r="B34" s="165" t="s">
        <v>140</v>
      </c>
      <c r="C34" s="59"/>
    </row>
    <row r="35" spans="1:3" ht="55.5" customHeight="1" x14ac:dyDescent="0.25">
      <c r="A35" s="57">
        <f>A34+1</f>
        <v>2</v>
      </c>
      <c r="B35" s="165" t="s">
        <v>141</v>
      </c>
      <c r="C35" s="59"/>
    </row>
    <row r="36" spans="1:3" ht="54.75" customHeight="1" x14ac:dyDescent="0.25">
      <c r="A36" s="57">
        <f>A35+1</f>
        <v>3</v>
      </c>
      <c r="B36" s="59" t="s">
        <v>142</v>
      </c>
    </row>
    <row r="37" spans="1:3" ht="101.25" customHeight="1" x14ac:dyDescent="0.25">
      <c r="A37" s="57">
        <f>A36+1</f>
        <v>4</v>
      </c>
      <c r="B37" s="59" t="s">
        <v>143</v>
      </c>
    </row>
    <row r="38" spans="1:3" ht="118.5" customHeight="1" x14ac:dyDescent="0.25">
      <c r="A38" s="57">
        <f>A37+1</f>
        <v>5</v>
      </c>
      <c r="B38" s="59" t="s">
        <v>144</v>
      </c>
    </row>
    <row r="39" spans="1:3" ht="31.5" customHeight="1" x14ac:dyDescent="0.25">
      <c r="A39" s="57"/>
      <c r="B39" s="166" t="s">
        <v>145</v>
      </c>
    </row>
    <row r="40" spans="1:3" ht="47.25" customHeight="1" x14ac:dyDescent="0.25">
      <c r="A40" s="167" t="s">
        <v>391</v>
      </c>
      <c r="B40" s="59"/>
    </row>
    <row r="41" spans="1:3" ht="105" customHeight="1" x14ac:dyDescent="0.25">
      <c r="A41" s="57">
        <v>1</v>
      </c>
      <c r="B41" s="168" t="s">
        <v>392</v>
      </c>
      <c r="C41" s="59"/>
    </row>
    <row r="42" spans="1:3" ht="159.75" customHeight="1" x14ac:dyDescent="0.25">
      <c r="A42" s="57">
        <v>2</v>
      </c>
      <c r="B42" s="165" t="s">
        <v>146</v>
      </c>
      <c r="C42" s="59"/>
    </row>
    <row r="43" spans="1:3" ht="177" customHeight="1" x14ac:dyDescent="0.25">
      <c r="A43" s="57">
        <v>3</v>
      </c>
      <c r="B43" s="165" t="s">
        <v>147</v>
      </c>
      <c r="C43" s="59"/>
    </row>
    <row r="44" spans="1:3" ht="28.5" customHeight="1" x14ac:dyDescent="0.25">
      <c r="A44" s="162" t="s">
        <v>148</v>
      </c>
      <c r="B44" s="59"/>
    </row>
    <row r="45" spans="1:3" ht="21" customHeight="1" x14ac:dyDescent="0.25">
      <c r="A45" s="271" t="s">
        <v>149</v>
      </c>
      <c r="B45" s="272"/>
    </row>
    <row r="46" spans="1:3" ht="57" customHeight="1" x14ac:dyDescent="0.25">
      <c r="A46" s="57">
        <v>1</v>
      </c>
      <c r="B46" s="59" t="s">
        <v>150</v>
      </c>
    </row>
    <row r="47" spans="1:3" ht="74.25" customHeight="1" x14ac:dyDescent="0.25">
      <c r="A47" s="57">
        <v>2</v>
      </c>
      <c r="B47" s="59" t="s">
        <v>151</v>
      </c>
    </row>
    <row r="48" spans="1:3" ht="85.5" customHeight="1" x14ac:dyDescent="0.25">
      <c r="A48" s="57">
        <v>3</v>
      </c>
      <c r="B48" s="59" t="s">
        <v>156</v>
      </c>
    </row>
    <row r="49" spans="1:2" ht="28.5" customHeight="1" x14ac:dyDescent="0.25">
      <c r="A49" s="162" t="s">
        <v>152</v>
      </c>
      <c r="B49" s="59"/>
    </row>
    <row r="50" spans="1:2" ht="35.25" customHeight="1" x14ac:dyDescent="0.25">
      <c r="A50" s="273" t="s">
        <v>153</v>
      </c>
      <c r="B50" s="272"/>
    </row>
    <row r="51" spans="1:2" ht="75.75" customHeight="1" x14ac:dyDescent="0.25">
      <c r="A51" s="57">
        <v>1</v>
      </c>
      <c r="B51" s="59" t="s">
        <v>154</v>
      </c>
    </row>
    <row r="52" spans="1:2" ht="122.25" customHeight="1" x14ac:dyDescent="0.25">
      <c r="A52" s="57">
        <v>2</v>
      </c>
      <c r="B52" s="59" t="s">
        <v>155</v>
      </c>
    </row>
    <row r="53" spans="1:2" ht="74.25" customHeight="1" x14ac:dyDescent="0.25">
      <c r="A53" s="57">
        <v>3</v>
      </c>
      <c r="B53" s="59" t="s">
        <v>156</v>
      </c>
    </row>
    <row r="54" spans="1:2" ht="74.25" customHeight="1" x14ac:dyDescent="0.25">
      <c r="A54" s="57">
        <v>4</v>
      </c>
      <c r="B54" s="59" t="s">
        <v>157</v>
      </c>
    </row>
    <row r="55" spans="1:2" ht="27.75" customHeight="1" x14ac:dyDescent="0.25">
      <c r="A55" s="160" t="s">
        <v>158</v>
      </c>
      <c r="B55" s="159"/>
    </row>
    <row r="56" spans="1:2" ht="72" customHeight="1" x14ac:dyDescent="0.25">
      <c r="A56" s="169">
        <v>1</v>
      </c>
      <c r="B56" s="159" t="s">
        <v>159</v>
      </c>
    </row>
    <row r="57" spans="1:2" ht="27.75" customHeight="1" x14ac:dyDescent="0.25">
      <c r="A57" s="169">
        <v>2</v>
      </c>
      <c r="B57" s="170" t="s">
        <v>160</v>
      </c>
    </row>
    <row r="58" spans="1:2" ht="15" customHeight="1" x14ac:dyDescent="0.25">
      <c r="A58" s="170"/>
      <c r="B58" s="170"/>
    </row>
    <row r="59" spans="1:2" ht="15" customHeight="1" x14ac:dyDescent="0.25">
      <c r="A59" s="170"/>
      <c r="B59" s="170"/>
    </row>
    <row r="60" spans="1:2" ht="15" customHeight="1" x14ac:dyDescent="0.25">
      <c r="A60" s="170"/>
      <c r="B60" s="170"/>
    </row>
    <row r="61" spans="1:2" ht="15" customHeight="1" x14ac:dyDescent="0.25">
      <c r="A61" s="170"/>
      <c r="B61" s="170"/>
    </row>
    <row r="62" spans="1:2" ht="15" customHeight="1" x14ac:dyDescent="0.25">
      <c r="A62" s="170"/>
      <c r="B62" s="170"/>
    </row>
    <row r="63" spans="1:2" ht="15" customHeight="1" x14ac:dyDescent="0.25">
      <c r="A63" s="170"/>
      <c r="B63" s="170"/>
    </row>
    <row r="64" spans="1:2" ht="15" customHeight="1" x14ac:dyDescent="0.25">
      <c r="A64" s="170"/>
      <c r="B64" s="170"/>
    </row>
    <row r="65" spans="1:2" ht="15" customHeight="1" x14ac:dyDescent="0.25">
      <c r="A65" s="170"/>
      <c r="B65" s="170"/>
    </row>
    <row r="66" spans="1:2" ht="15" customHeight="1" x14ac:dyDescent="0.25">
      <c r="A66" s="170"/>
      <c r="B66" s="170"/>
    </row>
    <row r="67" spans="1:2" ht="15" customHeight="1" x14ac:dyDescent="0.25">
      <c r="A67" s="170"/>
      <c r="B67" s="170"/>
    </row>
    <row r="68" spans="1:2" ht="15" customHeight="1" x14ac:dyDescent="0.25">
      <c r="A68" s="170"/>
      <c r="B68" s="170"/>
    </row>
    <row r="69" spans="1:2" ht="15" customHeight="1" x14ac:dyDescent="0.25">
      <c r="A69" s="170"/>
      <c r="B69" s="170"/>
    </row>
    <row r="70" spans="1:2" ht="15" customHeight="1" x14ac:dyDescent="0.25">
      <c r="A70" s="170"/>
      <c r="B70" s="170"/>
    </row>
    <row r="71" spans="1:2" ht="15" customHeight="1" x14ac:dyDescent="0.25">
      <c r="A71" s="170"/>
      <c r="B71" s="170"/>
    </row>
    <row r="72" spans="1:2" ht="15" customHeight="1" x14ac:dyDescent="0.25">
      <c r="A72" s="170"/>
      <c r="B72" s="170"/>
    </row>
    <row r="73" spans="1:2" ht="15" customHeight="1" x14ac:dyDescent="0.25">
      <c r="A73" s="170"/>
      <c r="B73" s="170"/>
    </row>
    <row r="74" spans="1:2" ht="15" customHeight="1" x14ac:dyDescent="0.25">
      <c r="A74" s="170"/>
      <c r="B74" s="170"/>
    </row>
    <row r="75" spans="1:2" ht="15" customHeight="1" x14ac:dyDescent="0.25">
      <c r="A75" s="170"/>
      <c r="B75" s="170"/>
    </row>
    <row r="76" spans="1:2" ht="15" customHeight="1" x14ac:dyDescent="0.25">
      <c r="A76" s="170"/>
      <c r="B76" s="170"/>
    </row>
    <row r="77" spans="1:2" ht="15" customHeight="1" x14ac:dyDescent="0.25">
      <c r="A77" s="170"/>
      <c r="B77" s="170"/>
    </row>
    <row r="78" spans="1:2" ht="15" customHeight="1" x14ac:dyDescent="0.25">
      <c r="A78" s="170"/>
      <c r="B78" s="170"/>
    </row>
    <row r="79" spans="1:2" ht="15" customHeight="1" x14ac:dyDescent="0.25">
      <c r="A79" s="170"/>
      <c r="B79" s="170"/>
    </row>
    <row r="80" spans="1:2" ht="15" customHeight="1" x14ac:dyDescent="0.25">
      <c r="A80" s="170"/>
      <c r="B80" s="170"/>
    </row>
    <row r="81" spans="1:2" ht="15" customHeight="1" x14ac:dyDescent="0.25">
      <c r="A81" s="170"/>
      <c r="B81" s="170"/>
    </row>
    <row r="82" spans="1:2" ht="15" customHeight="1" x14ac:dyDescent="0.25">
      <c r="A82" s="170"/>
      <c r="B82" s="170"/>
    </row>
    <row r="83" spans="1:2" ht="15" customHeight="1" x14ac:dyDescent="0.25">
      <c r="A83" s="170"/>
      <c r="B83" s="170"/>
    </row>
    <row r="84" spans="1:2" ht="15" customHeight="1" x14ac:dyDescent="0.25">
      <c r="A84" s="170"/>
      <c r="B84" s="170"/>
    </row>
    <row r="85" spans="1:2" ht="15" customHeight="1" x14ac:dyDescent="0.25">
      <c r="A85" s="170"/>
      <c r="B85" s="170"/>
    </row>
    <row r="86" spans="1:2" ht="15" customHeight="1" x14ac:dyDescent="0.25">
      <c r="A86" s="170"/>
      <c r="B86" s="170"/>
    </row>
    <row r="87" spans="1:2" ht="15" customHeight="1" x14ac:dyDescent="0.25">
      <c r="A87" s="170"/>
      <c r="B87" s="170"/>
    </row>
    <row r="88" spans="1:2" ht="15" customHeight="1" x14ac:dyDescent="0.25">
      <c r="A88" s="170"/>
      <c r="B88" s="170"/>
    </row>
    <row r="89" spans="1:2" ht="15" customHeight="1" x14ac:dyDescent="0.25">
      <c r="A89" s="170"/>
      <c r="B89" s="170"/>
    </row>
    <row r="90" spans="1:2" ht="15" customHeight="1" x14ac:dyDescent="0.25">
      <c r="A90" s="170"/>
      <c r="B90" s="170"/>
    </row>
    <row r="91" spans="1:2" ht="15" customHeight="1" x14ac:dyDescent="0.25">
      <c r="A91" s="170"/>
      <c r="B91" s="170"/>
    </row>
    <row r="92" spans="1:2" ht="15" customHeight="1" x14ac:dyDescent="0.25">
      <c r="A92" s="170"/>
      <c r="B92" s="170"/>
    </row>
    <row r="93" spans="1:2" ht="15" customHeight="1" x14ac:dyDescent="0.25">
      <c r="A93" s="170"/>
      <c r="B93" s="170"/>
    </row>
    <row r="94" spans="1:2" ht="15" customHeight="1" x14ac:dyDescent="0.25">
      <c r="A94" s="170"/>
      <c r="B94" s="170"/>
    </row>
    <row r="95" spans="1:2" ht="15" customHeight="1" x14ac:dyDescent="0.25">
      <c r="A95" s="170"/>
      <c r="B95" s="170"/>
    </row>
    <row r="96" spans="1:2" ht="15" customHeight="1" x14ac:dyDescent="0.25">
      <c r="A96" s="170"/>
      <c r="B96" s="170"/>
    </row>
    <row r="97" spans="1:2" ht="15" customHeight="1" x14ac:dyDescent="0.25">
      <c r="A97" s="170"/>
      <c r="B97" s="170"/>
    </row>
    <row r="98" spans="1:2" ht="15" customHeight="1" x14ac:dyDescent="0.25">
      <c r="A98" s="170"/>
      <c r="B98" s="170"/>
    </row>
    <row r="99" spans="1:2" ht="15" customHeight="1" x14ac:dyDescent="0.25">
      <c r="A99" s="170"/>
      <c r="B99" s="170"/>
    </row>
    <row r="100" spans="1:2" ht="15" customHeight="1" x14ac:dyDescent="0.25">
      <c r="A100" s="170"/>
      <c r="B100" s="170"/>
    </row>
    <row r="101" spans="1:2" ht="15" customHeight="1" x14ac:dyDescent="0.25">
      <c r="A101" s="170"/>
      <c r="B101" s="170"/>
    </row>
    <row r="102" spans="1:2" ht="15" customHeight="1" x14ac:dyDescent="0.25">
      <c r="A102" s="170"/>
      <c r="B102" s="170"/>
    </row>
    <row r="103" spans="1:2" ht="15" customHeight="1" x14ac:dyDescent="0.25">
      <c r="A103" s="170"/>
      <c r="B103" s="170"/>
    </row>
    <row r="104" spans="1:2" ht="15" customHeight="1" x14ac:dyDescent="0.25">
      <c r="A104" s="170"/>
      <c r="B104" s="170"/>
    </row>
    <row r="105" spans="1:2" ht="15" customHeight="1" x14ac:dyDescent="0.25">
      <c r="A105" s="170"/>
      <c r="B105" s="170"/>
    </row>
    <row r="106" spans="1:2" ht="15" customHeight="1" x14ac:dyDescent="0.25">
      <c r="A106" s="170"/>
      <c r="B106" s="170"/>
    </row>
    <row r="107" spans="1:2" ht="15" customHeight="1" x14ac:dyDescent="0.25">
      <c r="A107" s="170"/>
      <c r="B107" s="170"/>
    </row>
    <row r="108" spans="1:2" ht="15" customHeight="1" x14ac:dyDescent="0.25">
      <c r="A108" s="170"/>
      <c r="B108" s="170"/>
    </row>
    <row r="109" spans="1:2" ht="15" customHeight="1" x14ac:dyDescent="0.25">
      <c r="A109" s="170"/>
      <c r="B109" s="170"/>
    </row>
    <row r="110" spans="1:2" ht="15" customHeight="1" x14ac:dyDescent="0.25">
      <c r="A110" s="170"/>
      <c r="B110" s="170"/>
    </row>
    <row r="111" spans="1:2" ht="15" customHeight="1" x14ac:dyDescent="0.25">
      <c r="A111" s="170"/>
      <c r="B111" s="170"/>
    </row>
    <row r="112" spans="1:2" ht="15" customHeight="1" x14ac:dyDescent="0.25">
      <c r="A112" s="170"/>
      <c r="B112" s="170"/>
    </row>
    <row r="113" spans="1:2" ht="15" customHeight="1" x14ac:dyDescent="0.25">
      <c r="A113" s="170"/>
      <c r="B113" s="170"/>
    </row>
    <row r="114" spans="1:2" ht="15" customHeight="1" x14ac:dyDescent="0.25">
      <c r="A114" s="170"/>
      <c r="B114" s="170"/>
    </row>
    <row r="115" spans="1:2" ht="15" customHeight="1" x14ac:dyDescent="0.25">
      <c r="A115" s="170"/>
      <c r="B115" s="170"/>
    </row>
    <row r="116" spans="1:2" ht="15" customHeight="1" x14ac:dyDescent="0.25">
      <c r="A116" s="170"/>
      <c r="B116" s="170"/>
    </row>
    <row r="117" spans="1:2" ht="15" customHeight="1" x14ac:dyDescent="0.25">
      <c r="A117" s="170"/>
      <c r="B117" s="170"/>
    </row>
    <row r="118" spans="1:2" ht="15" customHeight="1" x14ac:dyDescent="0.25">
      <c r="A118" s="170"/>
      <c r="B118" s="170"/>
    </row>
    <row r="119" spans="1:2" ht="15" customHeight="1" x14ac:dyDescent="0.25">
      <c r="A119" s="170"/>
      <c r="B119" s="170"/>
    </row>
    <row r="120" spans="1:2" ht="15" customHeight="1" x14ac:dyDescent="0.25">
      <c r="A120" s="170"/>
      <c r="B120" s="170"/>
    </row>
    <row r="121" spans="1:2" ht="15" customHeight="1" x14ac:dyDescent="0.25">
      <c r="A121" s="170"/>
      <c r="B121" s="170"/>
    </row>
    <row r="122" spans="1:2" ht="15" customHeight="1" x14ac:dyDescent="0.25">
      <c r="A122" s="170"/>
      <c r="B122" s="170"/>
    </row>
    <row r="123" spans="1:2" ht="15" customHeight="1" x14ac:dyDescent="0.25">
      <c r="A123" s="170"/>
      <c r="B123" s="170"/>
    </row>
    <row r="124" spans="1:2" ht="15" customHeight="1" x14ac:dyDescent="0.25">
      <c r="A124" s="170"/>
      <c r="B124" s="170"/>
    </row>
    <row r="125" spans="1:2" ht="15" customHeight="1" x14ac:dyDescent="0.25">
      <c r="A125" s="170"/>
      <c r="B125" s="170"/>
    </row>
    <row r="126" spans="1:2" ht="15" customHeight="1" x14ac:dyDescent="0.25">
      <c r="A126" s="170"/>
      <c r="B126" s="170"/>
    </row>
    <row r="127" spans="1:2" ht="15" customHeight="1" x14ac:dyDescent="0.25">
      <c r="A127" s="170"/>
      <c r="B127" s="170"/>
    </row>
    <row r="128" spans="1:2" ht="15" customHeight="1" x14ac:dyDescent="0.25">
      <c r="A128" s="170"/>
      <c r="B128" s="170"/>
    </row>
    <row r="129" spans="1:2" ht="15" customHeight="1" x14ac:dyDescent="0.25">
      <c r="A129" s="170"/>
      <c r="B129" s="170"/>
    </row>
    <row r="130" spans="1:2" ht="15" customHeight="1" x14ac:dyDescent="0.25">
      <c r="A130" s="170"/>
      <c r="B130" s="170"/>
    </row>
    <row r="131" spans="1:2" ht="15" customHeight="1" x14ac:dyDescent="0.25">
      <c r="A131" s="170"/>
      <c r="B131" s="170"/>
    </row>
    <row r="132" spans="1:2" ht="15" customHeight="1" x14ac:dyDescent="0.25">
      <c r="A132" s="170"/>
      <c r="B132" s="170"/>
    </row>
    <row r="133" spans="1:2" ht="15" customHeight="1" x14ac:dyDescent="0.25">
      <c r="A133" s="170"/>
      <c r="B133" s="170"/>
    </row>
    <row r="134" spans="1:2" ht="15" customHeight="1" x14ac:dyDescent="0.25">
      <c r="A134" s="170"/>
      <c r="B134" s="170"/>
    </row>
    <row r="135" spans="1:2" ht="15" customHeight="1" x14ac:dyDescent="0.25">
      <c r="A135" s="170"/>
      <c r="B135" s="170"/>
    </row>
    <row r="136" spans="1:2" ht="15" customHeight="1" x14ac:dyDescent="0.25">
      <c r="A136" s="170"/>
      <c r="B136" s="170"/>
    </row>
    <row r="137" spans="1:2" ht="15" customHeight="1" x14ac:dyDescent="0.25">
      <c r="A137" s="170"/>
      <c r="B137" s="170"/>
    </row>
    <row r="138" spans="1:2" ht="15" customHeight="1" x14ac:dyDescent="0.25">
      <c r="A138" s="170"/>
      <c r="B138" s="170"/>
    </row>
    <row r="139" spans="1:2" ht="15" customHeight="1" x14ac:dyDescent="0.25">
      <c r="A139" s="170"/>
      <c r="B139" s="170"/>
    </row>
    <row r="140" spans="1:2" ht="15" customHeight="1" x14ac:dyDescent="0.25">
      <c r="A140" s="170"/>
      <c r="B140" s="170"/>
    </row>
    <row r="141" spans="1:2" ht="15" customHeight="1" x14ac:dyDescent="0.25">
      <c r="A141" s="170"/>
      <c r="B141" s="170"/>
    </row>
    <row r="142" spans="1:2" ht="15" customHeight="1" x14ac:dyDescent="0.25">
      <c r="A142" s="170"/>
      <c r="B142" s="170"/>
    </row>
    <row r="143" spans="1:2" ht="15" customHeight="1" x14ac:dyDescent="0.25">
      <c r="A143" s="170"/>
      <c r="B143" s="170"/>
    </row>
    <row r="144" spans="1:2" ht="15" customHeight="1" x14ac:dyDescent="0.25">
      <c r="A144" s="170"/>
      <c r="B144" s="170"/>
    </row>
    <row r="145" spans="1:2" ht="15" customHeight="1" x14ac:dyDescent="0.25">
      <c r="A145" s="170"/>
      <c r="B145" s="170"/>
    </row>
    <row r="146" spans="1:2" ht="15" customHeight="1" x14ac:dyDescent="0.25">
      <c r="A146" s="170"/>
      <c r="B146" s="170"/>
    </row>
    <row r="147" spans="1:2" ht="15" customHeight="1" x14ac:dyDescent="0.25">
      <c r="A147" s="170"/>
      <c r="B147" s="170"/>
    </row>
    <row r="148" spans="1:2" ht="15" customHeight="1" x14ac:dyDescent="0.25">
      <c r="A148" s="170"/>
      <c r="B148" s="170"/>
    </row>
    <row r="149" spans="1:2" ht="15" customHeight="1" x14ac:dyDescent="0.25">
      <c r="A149" s="170"/>
      <c r="B149" s="170"/>
    </row>
    <row r="150" spans="1:2" ht="15" customHeight="1" x14ac:dyDescent="0.25">
      <c r="A150" s="170"/>
      <c r="B150" s="170"/>
    </row>
    <row r="151" spans="1:2" ht="15" customHeight="1" x14ac:dyDescent="0.25">
      <c r="A151" s="170"/>
      <c r="B151" s="170"/>
    </row>
    <row r="152" spans="1:2" ht="15" customHeight="1" x14ac:dyDescent="0.25">
      <c r="A152" s="170"/>
      <c r="B152" s="170"/>
    </row>
    <row r="153" spans="1:2" ht="15" customHeight="1" x14ac:dyDescent="0.25">
      <c r="A153" s="170"/>
      <c r="B153" s="170"/>
    </row>
    <row r="154" spans="1:2" ht="15" customHeight="1" x14ac:dyDescent="0.25">
      <c r="A154" s="170"/>
      <c r="B154" s="170"/>
    </row>
    <row r="155" spans="1:2" ht="15" customHeight="1" x14ac:dyDescent="0.25">
      <c r="A155" s="170"/>
      <c r="B155" s="170"/>
    </row>
    <row r="156" spans="1:2" ht="15" customHeight="1" x14ac:dyDescent="0.25">
      <c r="A156" s="170"/>
      <c r="B156" s="170"/>
    </row>
    <row r="157" spans="1:2" ht="15" customHeight="1" x14ac:dyDescent="0.25">
      <c r="A157" s="170"/>
      <c r="B157" s="170"/>
    </row>
    <row r="158" spans="1:2" ht="15" customHeight="1" x14ac:dyDescent="0.25">
      <c r="A158" s="170"/>
      <c r="B158" s="170"/>
    </row>
    <row r="159" spans="1:2" ht="15" customHeight="1" x14ac:dyDescent="0.25">
      <c r="A159" s="170"/>
      <c r="B159" s="170"/>
    </row>
    <row r="160" spans="1:2" ht="15" customHeight="1" x14ac:dyDescent="0.25">
      <c r="A160" s="170"/>
      <c r="B160" s="170"/>
    </row>
    <row r="161" spans="1:2" ht="15" customHeight="1" x14ac:dyDescent="0.25">
      <c r="A161" s="170"/>
      <c r="B161" s="170"/>
    </row>
    <row r="162" spans="1:2" ht="15" customHeight="1" x14ac:dyDescent="0.25">
      <c r="A162" s="170"/>
      <c r="B162" s="170"/>
    </row>
    <row r="163" spans="1:2" ht="15" customHeight="1" x14ac:dyDescent="0.25">
      <c r="A163" s="170"/>
      <c r="B163" s="170"/>
    </row>
    <row r="164" spans="1:2" ht="15" customHeight="1" x14ac:dyDescent="0.25">
      <c r="A164" s="170"/>
      <c r="B164" s="170"/>
    </row>
    <row r="165" spans="1:2" ht="15" customHeight="1" x14ac:dyDescent="0.25">
      <c r="A165" s="170"/>
      <c r="B165" s="170"/>
    </row>
    <row r="166" spans="1:2" ht="15" customHeight="1" x14ac:dyDescent="0.25">
      <c r="A166" s="170"/>
      <c r="B166" s="170"/>
    </row>
    <row r="167" spans="1:2" ht="15" customHeight="1" x14ac:dyDescent="0.25">
      <c r="A167" s="170"/>
      <c r="B167" s="170"/>
    </row>
    <row r="168" spans="1:2" ht="15" customHeight="1" x14ac:dyDescent="0.25">
      <c r="A168" s="170"/>
      <c r="B168" s="170"/>
    </row>
    <row r="169" spans="1:2" ht="15" customHeight="1" x14ac:dyDescent="0.25">
      <c r="A169" s="170"/>
      <c r="B169" s="170"/>
    </row>
    <row r="170" spans="1:2" ht="15" customHeight="1" x14ac:dyDescent="0.25">
      <c r="A170" s="170"/>
      <c r="B170" s="170"/>
    </row>
    <row r="171" spans="1:2" ht="15" customHeight="1" x14ac:dyDescent="0.25">
      <c r="A171" s="170"/>
      <c r="B171" s="170"/>
    </row>
    <row r="172" spans="1:2" ht="15" customHeight="1" x14ac:dyDescent="0.25">
      <c r="A172" s="170"/>
      <c r="B172" s="170"/>
    </row>
    <row r="173" spans="1:2" ht="15" customHeight="1" x14ac:dyDescent="0.25">
      <c r="A173" s="170"/>
      <c r="B173" s="170"/>
    </row>
    <row r="174" spans="1:2" ht="15" customHeight="1" x14ac:dyDescent="0.25">
      <c r="A174" s="170"/>
      <c r="B174" s="170"/>
    </row>
    <row r="175" spans="1:2" ht="15" customHeight="1" x14ac:dyDescent="0.25">
      <c r="A175" s="170"/>
      <c r="B175" s="170"/>
    </row>
    <row r="176" spans="1:2" ht="15" customHeight="1" x14ac:dyDescent="0.25">
      <c r="A176" s="170"/>
      <c r="B176" s="170"/>
    </row>
    <row r="177" spans="1:2" ht="15" customHeight="1" x14ac:dyDescent="0.25">
      <c r="A177" s="170"/>
      <c r="B177" s="170"/>
    </row>
    <row r="178" spans="1:2" ht="15" customHeight="1" x14ac:dyDescent="0.25">
      <c r="A178" s="170"/>
      <c r="B178" s="170"/>
    </row>
    <row r="179" spans="1:2" ht="15" customHeight="1" x14ac:dyDescent="0.25">
      <c r="A179" s="170"/>
      <c r="B179" s="170"/>
    </row>
    <row r="180" spans="1:2" ht="15" customHeight="1" x14ac:dyDescent="0.25">
      <c r="A180" s="170"/>
      <c r="B180" s="170"/>
    </row>
    <row r="181" spans="1:2" ht="15" customHeight="1" x14ac:dyDescent="0.25">
      <c r="A181" s="170"/>
      <c r="B181" s="170"/>
    </row>
    <row r="182" spans="1:2" ht="15" customHeight="1" x14ac:dyDescent="0.25">
      <c r="A182" s="170"/>
      <c r="B182" s="170"/>
    </row>
    <row r="183" spans="1:2" ht="15" customHeight="1" x14ac:dyDescent="0.25">
      <c r="A183" s="170"/>
      <c r="B183" s="170"/>
    </row>
    <row r="184" spans="1:2" ht="15" customHeight="1" x14ac:dyDescent="0.25">
      <c r="A184" s="170"/>
      <c r="B184" s="170"/>
    </row>
    <row r="185" spans="1:2" ht="15" customHeight="1" x14ac:dyDescent="0.25">
      <c r="A185" s="170"/>
      <c r="B185" s="170"/>
    </row>
    <row r="186" spans="1:2" ht="15" customHeight="1" x14ac:dyDescent="0.25">
      <c r="A186" s="170"/>
      <c r="B186" s="170"/>
    </row>
    <row r="187" spans="1:2" ht="15" customHeight="1" x14ac:dyDescent="0.25">
      <c r="A187" s="170"/>
      <c r="B187" s="170"/>
    </row>
    <row r="188" spans="1:2" ht="15" customHeight="1" x14ac:dyDescent="0.25">
      <c r="A188" s="170"/>
      <c r="B188" s="170"/>
    </row>
    <row r="189" spans="1:2" ht="15" customHeight="1" x14ac:dyDescent="0.25">
      <c r="A189" s="170"/>
      <c r="B189" s="170"/>
    </row>
    <row r="190" spans="1:2" ht="15" customHeight="1" x14ac:dyDescent="0.25">
      <c r="A190" s="170"/>
      <c r="B190" s="170"/>
    </row>
    <row r="191" spans="1:2" ht="15" customHeight="1" x14ac:dyDescent="0.25">
      <c r="A191" s="170"/>
      <c r="B191" s="170"/>
    </row>
    <row r="192" spans="1:2" ht="15" customHeight="1" x14ac:dyDescent="0.25">
      <c r="A192" s="170"/>
      <c r="B192" s="170"/>
    </row>
    <row r="193" spans="1:2" ht="15" customHeight="1" x14ac:dyDescent="0.25">
      <c r="A193" s="170"/>
      <c r="B193" s="170"/>
    </row>
    <row r="194" spans="1:2" ht="15" customHeight="1" x14ac:dyDescent="0.25">
      <c r="A194" s="170"/>
      <c r="B194" s="170"/>
    </row>
    <row r="195" spans="1:2" ht="15" customHeight="1" x14ac:dyDescent="0.25">
      <c r="A195" s="170"/>
      <c r="B195" s="170"/>
    </row>
    <row r="196" spans="1:2" ht="15" customHeight="1" x14ac:dyDescent="0.25">
      <c r="A196" s="170"/>
      <c r="B196" s="170"/>
    </row>
    <row r="197" spans="1:2" ht="15" customHeight="1" x14ac:dyDescent="0.25">
      <c r="A197" s="170"/>
      <c r="B197" s="170"/>
    </row>
    <row r="198" spans="1:2" ht="15" customHeight="1" x14ac:dyDescent="0.25">
      <c r="A198" s="170"/>
      <c r="B198" s="170"/>
    </row>
    <row r="199" spans="1:2" ht="15" customHeight="1" x14ac:dyDescent="0.25">
      <c r="A199" s="170"/>
      <c r="B199" s="170"/>
    </row>
    <row r="200" spans="1:2" ht="15" customHeight="1" x14ac:dyDescent="0.25">
      <c r="A200" s="170"/>
      <c r="B200" s="170"/>
    </row>
    <row r="201" spans="1:2" ht="15" customHeight="1" x14ac:dyDescent="0.25">
      <c r="A201" s="170"/>
      <c r="B201" s="170"/>
    </row>
    <row r="202" spans="1:2" ht="15" customHeight="1" x14ac:dyDescent="0.25">
      <c r="A202" s="170"/>
      <c r="B202" s="170"/>
    </row>
    <row r="203" spans="1:2" ht="15" customHeight="1" x14ac:dyDescent="0.25">
      <c r="A203" s="170"/>
      <c r="B203" s="170"/>
    </row>
    <row r="204" spans="1:2" ht="15" customHeight="1" x14ac:dyDescent="0.25">
      <c r="A204" s="170"/>
      <c r="B204" s="170"/>
    </row>
    <row r="205" spans="1:2" ht="15" customHeight="1" x14ac:dyDescent="0.25">
      <c r="A205" s="170"/>
      <c r="B205" s="170"/>
    </row>
    <row r="206" spans="1:2" ht="15" customHeight="1" x14ac:dyDescent="0.25">
      <c r="A206" s="170"/>
      <c r="B206" s="170"/>
    </row>
    <row r="207" spans="1:2" ht="15" customHeight="1" x14ac:dyDescent="0.25">
      <c r="A207" s="170"/>
      <c r="B207" s="170"/>
    </row>
    <row r="208" spans="1:2" ht="15" customHeight="1" x14ac:dyDescent="0.25">
      <c r="A208" s="170"/>
      <c r="B208" s="170"/>
    </row>
    <row r="209" spans="1:2" ht="15" customHeight="1" x14ac:dyDescent="0.25">
      <c r="A209" s="170"/>
      <c r="B209" s="170"/>
    </row>
    <row r="210" spans="1:2" ht="15" customHeight="1" x14ac:dyDescent="0.25">
      <c r="A210" s="170"/>
      <c r="B210" s="170"/>
    </row>
    <row r="211" spans="1:2" ht="15" customHeight="1" x14ac:dyDescent="0.25">
      <c r="A211" s="170"/>
      <c r="B211" s="170"/>
    </row>
    <row r="212" spans="1:2" ht="15" customHeight="1" x14ac:dyDescent="0.25">
      <c r="A212" s="170"/>
      <c r="B212" s="170"/>
    </row>
    <row r="213" spans="1:2" ht="15" customHeight="1" x14ac:dyDescent="0.25">
      <c r="A213" s="170"/>
      <c r="B213" s="170"/>
    </row>
    <row r="214" spans="1:2" ht="15" customHeight="1" x14ac:dyDescent="0.25">
      <c r="A214" s="170"/>
      <c r="B214" s="170"/>
    </row>
    <row r="215" spans="1:2" ht="15" customHeight="1" x14ac:dyDescent="0.25">
      <c r="A215" s="170"/>
      <c r="B215" s="170"/>
    </row>
    <row r="216" spans="1:2" ht="15" customHeight="1" x14ac:dyDescent="0.25">
      <c r="A216" s="170"/>
      <c r="B216" s="170"/>
    </row>
    <row r="217" spans="1:2" ht="15" customHeight="1" x14ac:dyDescent="0.25">
      <c r="A217" s="170"/>
      <c r="B217" s="170"/>
    </row>
    <row r="218" spans="1:2" ht="15" customHeight="1" x14ac:dyDescent="0.25">
      <c r="A218" s="170"/>
      <c r="B218" s="170"/>
    </row>
    <row r="219" spans="1:2" ht="15" customHeight="1" x14ac:dyDescent="0.25">
      <c r="A219" s="170"/>
      <c r="B219" s="170"/>
    </row>
    <row r="220" spans="1:2" ht="15" customHeight="1" x14ac:dyDescent="0.25">
      <c r="A220" s="170"/>
      <c r="B220" s="170"/>
    </row>
    <row r="221" spans="1:2" ht="15" customHeight="1" x14ac:dyDescent="0.25">
      <c r="A221" s="170"/>
      <c r="B221" s="170"/>
    </row>
    <row r="222" spans="1:2" ht="15" customHeight="1" x14ac:dyDescent="0.25">
      <c r="A222" s="170"/>
      <c r="B222" s="170"/>
    </row>
    <row r="223" spans="1:2" ht="15" customHeight="1" x14ac:dyDescent="0.25">
      <c r="A223" s="170"/>
      <c r="B223" s="170"/>
    </row>
    <row r="224" spans="1:2" ht="15" customHeight="1" x14ac:dyDescent="0.25">
      <c r="A224" s="170"/>
      <c r="B224" s="170"/>
    </row>
    <row r="225" spans="1:2" ht="15" customHeight="1" x14ac:dyDescent="0.25">
      <c r="A225" s="170"/>
      <c r="B225" s="170"/>
    </row>
    <row r="226" spans="1:2" ht="15" customHeight="1" x14ac:dyDescent="0.25">
      <c r="A226" s="170"/>
      <c r="B226" s="170"/>
    </row>
    <row r="227" spans="1:2" ht="15" customHeight="1" x14ac:dyDescent="0.25">
      <c r="A227" s="170"/>
      <c r="B227" s="170"/>
    </row>
    <row r="228" spans="1:2" ht="15" customHeight="1" x14ac:dyDescent="0.25">
      <c r="A228" s="170"/>
      <c r="B228" s="170"/>
    </row>
    <row r="229" spans="1:2" ht="15" customHeight="1" x14ac:dyDescent="0.25">
      <c r="A229" s="170"/>
      <c r="B229" s="170"/>
    </row>
    <row r="230" spans="1:2" ht="15" customHeight="1" x14ac:dyDescent="0.25">
      <c r="A230" s="170"/>
      <c r="B230" s="170"/>
    </row>
    <row r="231" spans="1:2" ht="15" customHeight="1" x14ac:dyDescent="0.25">
      <c r="A231" s="170"/>
      <c r="B231" s="170"/>
    </row>
    <row r="232" spans="1:2" ht="15" customHeight="1" x14ac:dyDescent="0.25">
      <c r="A232" s="170"/>
      <c r="B232" s="170"/>
    </row>
    <row r="233" spans="1:2" ht="15" customHeight="1" x14ac:dyDescent="0.25">
      <c r="A233" s="170"/>
      <c r="B233" s="170"/>
    </row>
    <row r="234" spans="1:2" ht="15" customHeight="1" x14ac:dyDescent="0.25">
      <c r="A234" s="170"/>
      <c r="B234" s="170"/>
    </row>
    <row r="235" spans="1:2" ht="15" customHeight="1" x14ac:dyDescent="0.25">
      <c r="A235" s="170"/>
      <c r="B235" s="170"/>
    </row>
    <row r="236" spans="1:2" ht="15" customHeight="1" x14ac:dyDescent="0.25">
      <c r="A236" s="170"/>
      <c r="B236" s="170"/>
    </row>
    <row r="237" spans="1:2" ht="15" customHeight="1" x14ac:dyDescent="0.25">
      <c r="A237" s="170"/>
      <c r="B237" s="170"/>
    </row>
    <row r="238" spans="1:2" ht="15" customHeight="1" x14ac:dyDescent="0.25">
      <c r="A238" s="170"/>
      <c r="B238" s="170"/>
    </row>
    <row r="239" spans="1:2" ht="15" customHeight="1" x14ac:dyDescent="0.25">
      <c r="A239" s="170"/>
      <c r="B239" s="170"/>
    </row>
    <row r="240" spans="1:2" ht="15" customHeight="1" x14ac:dyDescent="0.25">
      <c r="A240" s="170"/>
      <c r="B240" s="170"/>
    </row>
    <row r="241" spans="1:2" ht="15" customHeight="1" x14ac:dyDescent="0.25">
      <c r="A241" s="170"/>
      <c r="B241" s="170"/>
    </row>
    <row r="242" spans="1:2" ht="15" customHeight="1" x14ac:dyDescent="0.25">
      <c r="A242" s="170"/>
      <c r="B242" s="170"/>
    </row>
    <row r="243" spans="1:2" ht="15" customHeight="1" x14ac:dyDescent="0.25">
      <c r="A243" s="170"/>
      <c r="B243" s="170"/>
    </row>
    <row r="244" spans="1:2" ht="15" customHeight="1" x14ac:dyDescent="0.25">
      <c r="A244" s="170"/>
      <c r="B244" s="170"/>
    </row>
    <row r="245" spans="1:2" ht="15" customHeight="1" x14ac:dyDescent="0.25">
      <c r="A245" s="170"/>
      <c r="B245" s="170"/>
    </row>
    <row r="246" spans="1:2" ht="15" customHeight="1" x14ac:dyDescent="0.25">
      <c r="A246" s="170"/>
      <c r="B246" s="170"/>
    </row>
    <row r="247" spans="1:2" ht="15" customHeight="1" x14ac:dyDescent="0.25">
      <c r="A247" s="170"/>
      <c r="B247" s="170"/>
    </row>
    <row r="248" spans="1:2" ht="15" customHeight="1" x14ac:dyDescent="0.25">
      <c r="A248" s="170"/>
      <c r="B248" s="170"/>
    </row>
    <row r="249" spans="1:2" ht="15" customHeight="1" x14ac:dyDescent="0.25">
      <c r="A249" s="170"/>
      <c r="B249" s="170"/>
    </row>
    <row r="250" spans="1:2" ht="15" customHeight="1" x14ac:dyDescent="0.25">
      <c r="A250" s="170"/>
      <c r="B250" s="170"/>
    </row>
    <row r="251" spans="1:2" ht="15" customHeight="1" x14ac:dyDescent="0.25">
      <c r="A251" s="170"/>
      <c r="B251" s="170"/>
    </row>
    <row r="252" spans="1:2" ht="15" customHeight="1" x14ac:dyDescent="0.25">
      <c r="A252" s="170"/>
      <c r="B252" s="170"/>
    </row>
    <row r="253" spans="1:2" ht="15" customHeight="1" x14ac:dyDescent="0.25">
      <c r="A253" s="170"/>
      <c r="B253" s="170"/>
    </row>
    <row r="254" spans="1:2" ht="15" customHeight="1" x14ac:dyDescent="0.25">
      <c r="A254" s="170"/>
      <c r="B254" s="170"/>
    </row>
    <row r="255" spans="1:2" ht="15" customHeight="1" x14ac:dyDescent="0.25">
      <c r="A255" s="170"/>
      <c r="B255" s="170"/>
    </row>
    <row r="256" spans="1:2" ht="15" customHeight="1" x14ac:dyDescent="0.25">
      <c r="A256" s="170"/>
      <c r="B256" s="170"/>
    </row>
    <row r="257" spans="1:2" ht="15" customHeight="1" x14ac:dyDescent="0.25">
      <c r="A257" s="170"/>
      <c r="B257" s="170"/>
    </row>
    <row r="258" spans="1:2" ht="15" customHeight="1" x14ac:dyDescent="0.25">
      <c r="A258" s="170"/>
      <c r="B258" s="170"/>
    </row>
    <row r="259" spans="1:2" ht="15" customHeight="1" x14ac:dyDescent="0.25">
      <c r="A259" s="170"/>
      <c r="B259" s="170"/>
    </row>
    <row r="260" spans="1:2" ht="15" customHeight="1" x14ac:dyDescent="0.25">
      <c r="A260" s="170"/>
      <c r="B260" s="170"/>
    </row>
    <row r="261" spans="1:2" ht="15" customHeight="1" x14ac:dyDescent="0.25">
      <c r="A261" s="170"/>
      <c r="B261" s="170"/>
    </row>
    <row r="262" spans="1:2" ht="15" customHeight="1" x14ac:dyDescent="0.25">
      <c r="A262" s="170"/>
      <c r="B262" s="170"/>
    </row>
    <row r="263" spans="1:2" ht="15" customHeight="1" x14ac:dyDescent="0.25">
      <c r="A263" s="170"/>
      <c r="B263" s="170"/>
    </row>
    <row r="264" spans="1:2" ht="15" customHeight="1" x14ac:dyDescent="0.25">
      <c r="A264" s="170"/>
      <c r="B264" s="170"/>
    </row>
    <row r="265" spans="1:2" ht="15" customHeight="1" x14ac:dyDescent="0.25">
      <c r="A265" s="170"/>
      <c r="B265" s="170"/>
    </row>
    <row r="266" spans="1:2" ht="15" customHeight="1" x14ac:dyDescent="0.25">
      <c r="A266" s="170"/>
      <c r="B266" s="170"/>
    </row>
    <row r="267" spans="1:2" ht="15" customHeight="1" x14ac:dyDescent="0.25">
      <c r="A267" s="170"/>
      <c r="B267" s="170"/>
    </row>
  </sheetData>
  <sheetProtection algorithmName="SHA-512" hashValue="gC/aPG//iUiKDYBI/WdSNivfLmsiOVEe/31KhZlPZeo0CjjSsHc0KcfGRo6B3oGi1rSrToDrM+u1ItIah4q8+A==" saltValue="O+hnKztBs78U3Zd2R4n0Uw==" spinCount="100000" sheet="1" objects="1" scenarios="1"/>
  <mergeCells count="3">
    <mergeCell ref="A45:B45"/>
    <mergeCell ref="A33:B33"/>
    <mergeCell ref="A50:B50"/>
  </mergeCells>
  <conditionalFormatting sqref="A1">
    <cfRule type="expression" dxfId="7" priority="3">
      <formula>AND(ROW()&gt;1,$S1&lt;&gt;"",$S1&lt;0)</formula>
    </cfRule>
    <cfRule type="expression" dxfId="6" priority="4">
      <formula>AND(ROW()&gt;1,$S1&lt;&gt;"",$S1&gt;0)</formula>
    </cfRule>
  </conditionalFormatting>
  <conditionalFormatting sqref="B1">
    <cfRule type="expression" dxfId="5" priority="1">
      <formula>AND(ROW()&gt;1,$S1&lt;&gt;"",$S1&lt;0)</formula>
    </cfRule>
    <cfRule type="expression" dxfId="4" priority="2">
      <formula>AND(ROW()&gt;1,$S1&lt;&gt;"",$S1&gt;0)</formula>
    </cfRule>
  </conditionalFormatting>
  <pageMargins left="0.75" right="0.75" top="1" bottom="1" header="0.511811023622047" footer="0.511811023622047"/>
  <pageSetup paperSize="9" orientation="landscape"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D28"/>
  <sheetViews>
    <sheetView zoomScaleNormal="100" workbookViewId="0">
      <pane ySplit="1" topLeftCell="A2" activePane="bottomLeft" state="frozen"/>
      <selection pane="bottomLeft"/>
    </sheetView>
  </sheetViews>
  <sheetFormatPr baseColWidth="10" defaultColWidth="28.140625" defaultRowHeight="15" customHeight="1" x14ac:dyDescent="0.25"/>
  <cols>
    <col min="1" max="1" width="18.5703125" style="131" customWidth="1"/>
    <col min="2" max="2" width="30.85546875" style="98" customWidth="1"/>
    <col min="3" max="3" width="106.42578125" style="131" customWidth="1"/>
    <col min="4" max="4" width="10.85546875" style="131" customWidth="1"/>
  </cols>
  <sheetData>
    <row r="1" spans="1:3" ht="28.5" customHeight="1" x14ac:dyDescent="0.25">
      <c r="A1" s="139" t="s">
        <v>385</v>
      </c>
      <c r="B1" s="139" t="s">
        <v>254</v>
      </c>
      <c r="C1" s="139" t="s">
        <v>185</v>
      </c>
    </row>
    <row r="2" spans="1:3" ht="178.5" customHeight="1" x14ac:dyDescent="0.25">
      <c r="A2" s="57">
        <v>1</v>
      </c>
      <c r="B2" s="99" t="s">
        <v>255</v>
      </c>
      <c r="C2" s="59" t="s">
        <v>256</v>
      </c>
    </row>
    <row r="3" spans="1:3" ht="106.5" customHeight="1" x14ac:dyDescent="0.25">
      <c r="A3" s="57">
        <f t="shared" ref="A3:A28" si="0">A2+1</f>
        <v>2</v>
      </c>
      <c r="B3" s="99" t="s">
        <v>257</v>
      </c>
      <c r="C3" s="59" t="s">
        <v>258</v>
      </c>
    </row>
    <row r="4" spans="1:3" ht="117.75" customHeight="1" x14ac:dyDescent="0.25">
      <c r="A4" s="57">
        <f t="shared" si="0"/>
        <v>3</v>
      </c>
      <c r="B4" s="99" t="s">
        <v>259</v>
      </c>
      <c r="C4" s="59" t="s">
        <v>260</v>
      </c>
    </row>
    <row r="5" spans="1:3" ht="32.25" customHeight="1" x14ac:dyDescent="0.25">
      <c r="A5" s="57">
        <f t="shared" si="0"/>
        <v>4</v>
      </c>
      <c r="B5" s="98" t="s">
        <v>261</v>
      </c>
      <c r="C5" t="s">
        <v>262</v>
      </c>
    </row>
    <row r="6" spans="1:3" ht="56.25" customHeight="1" x14ac:dyDescent="0.25">
      <c r="A6" s="57">
        <f t="shared" si="0"/>
        <v>5</v>
      </c>
      <c r="B6" s="98" t="s">
        <v>263</v>
      </c>
      <c r="C6" s="59" t="s">
        <v>264</v>
      </c>
    </row>
    <row r="7" spans="1:3" ht="152.25" customHeight="1" x14ac:dyDescent="0.25">
      <c r="A7" s="57">
        <f t="shared" si="0"/>
        <v>6</v>
      </c>
      <c r="B7" s="98" t="s">
        <v>265</v>
      </c>
      <c r="C7" s="59" t="s">
        <v>393</v>
      </c>
    </row>
    <row r="8" spans="1:3" ht="48" customHeight="1" x14ac:dyDescent="0.25">
      <c r="A8" s="57">
        <f t="shared" si="0"/>
        <v>7</v>
      </c>
      <c r="B8" s="98" t="s">
        <v>266</v>
      </c>
      <c r="C8" s="59" t="s">
        <v>267</v>
      </c>
    </row>
    <row r="9" spans="1:3" ht="43.5" customHeight="1" x14ac:dyDescent="0.25">
      <c r="A9" s="57">
        <f t="shared" si="0"/>
        <v>8</v>
      </c>
      <c r="B9" s="98" t="s">
        <v>268</v>
      </c>
      <c r="C9" s="59" t="s">
        <v>394</v>
      </c>
    </row>
    <row r="10" spans="1:3" s="70" customFormat="1" ht="39" customHeight="1" x14ac:dyDescent="0.25">
      <c r="A10" s="57">
        <f t="shared" si="0"/>
        <v>9</v>
      </c>
      <c r="B10" s="100" t="s">
        <v>269</v>
      </c>
      <c r="C10" s="60" t="s">
        <v>270</v>
      </c>
    </row>
    <row r="11" spans="1:3" ht="36.75" customHeight="1" x14ac:dyDescent="0.25">
      <c r="A11" s="57">
        <f t="shared" si="0"/>
        <v>10</v>
      </c>
      <c r="B11" s="98" t="s">
        <v>271</v>
      </c>
      <c r="C11" s="59" t="s">
        <v>272</v>
      </c>
    </row>
    <row r="12" spans="1:3" ht="40.5" customHeight="1" x14ac:dyDescent="0.25">
      <c r="A12" s="57">
        <f t="shared" si="0"/>
        <v>11</v>
      </c>
      <c r="B12" s="98" t="s">
        <v>273</v>
      </c>
      <c r="C12" s="59" t="s">
        <v>274</v>
      </c>
    </row>
    <row r="13" spans="1:3" ht="148.5" customHeight="1" x14ac:dyDescent="0.25">
      <c r="A13" s="57">
        <f t="shared" si="0"/>
        <v>12</v>
      </c>
      <c r="B13" s="98" t="s">
        <v>275</v>
      </c>
      <c r="C13" s="59" t="s">
        <v>396</v>
      </c>
    </row>
    <row r="14" spans="1:3" ht="93.75" customHeight="1" x14ac:dyDescent="0.25">
      <c r="A14" s="57">
        <f t="shared" si="0"/>
        <v>13</v>
      </c>
      <c r="B14" s="98" t="s">
        <v>276</v>
      </c>
      <c r="C14" s="59" t="s">
        <v>277</v>
      </c>
    </row>
    <row r="15" spans="1:3" s="154" customFormat="1" ht="130.5" customHeight="1" x14ac:dyDescent="0.25">
      <c r="A15" s="57">
        <f t="shared" si="0"/>
        <v>14</v>
      </c>
      <c r="B15" s="98" t="s">
        <v>397</v>
      </c>
      <c r="C15" s="59" t="s">
        <v>398</v>
      </c>
    </row>
    <row r="16" spans="1:3" ht="165" customHeight="1" x14ac:dyDescent="0.25">
      <c r="A16" s="57">
        <f t="shared" si="0"/>
        <v>15</v>
      </c>
      <c r="B16" s="98" t="s">
        <v>278</v>
      </c>
      <c r="C16" s="59" t="s">
        <v>279</v>
      </c>
    </row>
    <row r="17" spans="1:4" ht="117" customHeight="1" x14ac:dyDescent="0.25">
      <c r="A17" s="57">
        <f t="shared" si="0"/>
        <v>16</v>
      </c>
      <c r="B17" s="98" t="s">
        <v>280</v>
      </c>
      <c r="C17" s="59" t="s">
        <v>281</v>
      </c>
    </row>
    <row r="18" spans="1:4" ht="45.75" customHeight="1" x14ac:dyDescent="0.25">
      <c r="A18" s="57">
        <f t="shared" si="0"/>
        <v>17</v>
      </c>
      <c r="B18" s="98" t="s">
        <v>282</v>
      </c>
      <c r="C18" s="59" t="s">
        <v>283</v>
      </c>
    </row>
    <row r="19" spans="1:4" ht="87.75" customHeight="1" x14ac:dyDescent="0.25">
      <c r="A19" s="57">
        <f t="shared" si="0"/>
        <v>18</v>
      </c>
      <c r="B19" s="101" t="s">
        <v>284</v>
      </c>
      <c r="C19" s="102" t="s">
        <v>285</v>
      </c>
      <c r="D19" s="274" t="s">
        <v>286</v>
      </c>
    </row>
    <row r="20" spans="1:4" ht="90" customHeight="1" x14ac:dyDescent="0.25">
      <c r="A20" s="57">
        <f t="shared" si="0"/>
        <v>19</v>
      </c>
      <c r="B20" s="101" t="s">
        <v>287</v>
      </c>
      <c r="C20" s="102" t="s">
        <v>288</v>
      </c>
      <c r="D20" s="254"/>
    </row>
    <row r="21" spans="1:4" ht="73.5" customHeight="1" x14ac:dyDescent="0.25">
      <c r="A21" s="57">
        <f t="shared" si="0"/>
        <v>20</v>
      </c>
      <c r="B21" s="101" t="s">
        <v>289</v>
      </c>
      <c r="C21" s="102" t="s">
        <v>290</v>
      </c>
      <c r="D21" s="254"/>
    </row>
    <row r="22" spans="1:4" ht="73.5" customHeight="1" x14ac:dyDescent="0.25">
      <c r="A22" s="57">
        <f t="shared" si="0"/>
        <v>21</v>
      </c>
      <c r="B22" s="98" t="s">
        <v>291</v>
      </c>
      <c r="C22" s="59" t="s">
        <v>292</v>
      </c>
      <c r="D22" s="136"/>
    </row>
    <row r="23" spans="1:4" ht="72.75" customHeight="1" x14ac:dyDescent="0.25">
      <c r="A23" s="57">
        <f t="shared" si="0"/>
        <v>22</v>
      </c>
      <c r="B23" s="98" t="s">
        <v>293</v>
      </c>
      <c r="C23" s="59" t="s">
        <v>294</v>
      </c>
      <c r="D23" s="136"/>
    </row>
    <row r="24" spans="1:4" s="154" customFormat="1" ht="176.25" customHeight="1" x14ac:dyDescent="0.25">
      <c r="A24" s="57">
        <f t="shared" si="0"/>
        <v>23</v>
      </c>
      <c r="B24" s="98" t="s">
        <v>399</v>
      </c>
      <c r="C24" s="59" t="s">
        <v>400</v>
      </c>
      <c r="D24" s="171"/>
    </row>
    <row r="25" spans="1:4" ht="101.25" customHeight="1" x14ac:dyDescent="0.25">
      <c r="A25" s="57">
        <f t="shared" si="0"/>
        <v>24</v>
      </c>
      <c r="B25" s="98" t="s">
        <v>295</v>
      </c>
      <c r="C25" s="59" t="s">
        <v>401</v>
      </c>
      <c r="D25" s="136"/>
    </row>
    <row r="26" spans="1:4" ht="131.25" customHeight="1" x14ac:dyDescent="0.25">
      <c r="A26" s="57">
        <f t="shared" si="0"/>
        <v>25</v>
      </c>
      <c r="B26" s="98" t="s">
        <v>296</v>
      </c>
      <c r="C26" s="59" t="s">
        <v>297</v>
      </c>
      <c r="D26" s="136"/>
    </row>
    <row r="27" spans="1:4" ht="57" customHeight="1" x14ac:dyDescent="0.25">
      <c r="A27" s="57">
        <f t="shared" si="0"/>
        <v>26</v>
      </c>
      <c r="B27" s="98" t="s">
        <v>402</v>
      </c>
      <c r="C27" s="59" t="s">
        <v>403</v>
      </c>
    </row>
    <row r="28" spans="1:4" s="154" customFormat="1" ht="57" customHeight="1" x14ac:dyDescent="0.25">
      <c r="A28" s="57">
        <f t="shared" si="0"/>
        <v>27</v>
      </c>
      <c r="B28" s="98" t="s">
        <v>404</v>
      </c>
      <c r="C28" s="59" t="s">
        <v>405</v>
      </c>
    </row>
  </sheetData>
  <sheetProtection algorithmName="SHA-512" hashValue="e3CtwWIS0OeI0iyB+LC3r0HRTIXHqPDWxwudtHb08VUGKqPgSRjcXAbYHXo+HHLwpf331GNquPVHHOwG2FMf7g==" saltValue="O9STnFmH+xBXUxCyekEK1w==" spinCount="100000" sheet="1" objects="1" scenarios="1"/>
  <mergeCells count="1">
    <mergeCell ref="D19:D21"/>
  </mergeCells>
  <conditionalFormatting sqref="A1">
    <cfRule type="expression" dxfId="3" priority="3">
      <formula>AND(ROW()&gt;1,$S1&lt;&gt;"",$S1&lt;0)</formula>
    </cfRule>
    <cfRule type="expression" dxfId="2" priority="4">
      <formula>AND(ROW()&gt;1,$S1&lt;&gt;"",$S1&gt;0)</formula>
    </cfRule>
  </conditionalFormatting>
  <conditionalFormatting sqref="B1:C1">
    <cfRule type="expression" dxfId="1" priority="1">
      <formula>AND(ROW()&gt;1,$S1&lt;&gt;"",$S1&lt;0)</formula>
    </cfRule>
    <cfRule type="expression" dxfId="0" priority="2">
      <formula>AND(ROW()&gt;1,$S1&lt;&gt;"",$S1&gt;0)</formula>
    </cfRule>
  </conditionalFormatting>
  <pageMargins left="0.7" right="0.7" top="0.78749999999999998" bottom="0.78749999999999998" header="0.511811023622047" footer="0.511811023622047"/>
  <pageSetup paperSize="9"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20</vt:i4>
      </vt:variant>
      <vt:variant>
        <vt:lpstr>Benannte Bereiche</vt:lpstr>
      </vt:variant>
      <vt:variant>
        <vt:i4>1</vt:i4>
      </vt:variant>
    </vt:vector>
  </HeadingPairs>
  <TitlesOfParts>
    <vt:vector size="21" baseType="lpstr">
      <vt:lpstr>Setup</vt:lpstr>
      <vt:lpstr>Link</vt:lpstr>
      <vt:lpstr>Work list</vt:lpstr>
      <vt:lpstr>Work report</vt:lpstr>
      <vt:lpstr>Office time approval</vt:lpstr>
      <vt:lpstr>Task library</vt:lpstr>
      <vt:lpstr>Missing tasks auto </vt:lpstr>
      <vt:lpstr>Missing tasks</vt:lpstr>
      <vt:lpstr>Time check for tasks</vt:lpstr>
      <vt:lpstr>Summary</vt:lpstr>
      <vt:lpstr>Payments</vt:lpstr>
      <vt:lpstr>Vacation, holiday, illness</vt:lpstr>
      <vt:lpstr>Customers</vt:lpstr>
      <vt:lpstr>Messages</vt:lpstr>
      <vt:lpstr>Password</vt:lpstr>
      <vt:lpstr>Others</vt:lpstr>
      <vt:lpstr>Test cases</vt:lpstr>
      <vt:lpstr>Previous related costs</vt:lpstr>
      <vt:lpstr>Guide</vt:lpstr>
      <vt:lpstr>Work rules</vt:lpstr>
      <vt:lpstr>U2U1500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vdh1968@gmail.com</cp:lastModifiedBy>
  <cp:revision>0</cp:revision>
  <cp:lastPrinted>2026-02-10T08:49:06Z</cp:lastPrinted>
  <dcterms:created xsi:type="dcterms:W3CDTF">2026-01-20T21:22:49Z</dcterms:created>
  <dcterms:modified xsi:type="dcterms:W3CDTF">2026-04-30T21:00:48Z</dcterms:modified>
  <dc:language>en-US</dc:language>
</cp:coreProperties>
</file>